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昌弘\Desktop\2016県選予選\2016県選手権予選会申込ファイル\"/>
    </mc:Choice>
  </mc:AlternateContent>
  <workbookProtection workbookPassword="CD83" lockStructure="1"/>
  <bookViews>
    <workbookView xWindow="0" yWindow="7752" windowWidth="28800" windowHeight="12912" tabRatio="895"/>
  </bookViews>
  <sheets>
    <sheet name="注意事項" sheetId="4" r:id="rId1"/>
    <sheet name="①データ貼付け" sheetId="22" r:id="rId2"/>
    <sheet name="②団体情報入力" sheetId="7" r:id="rId3"/>
    <sheet name="③選手情報入力" sheetId="3" r:id="rId4"/>
    <sheet name="④リレー情報確認" sheetId="5" r:id="rId5"/>
    <sheet name="⑤種目別人数" sheetId="17" r:id="rId6"/>
    <sheet name="⑥申込一覧表" sheetId="21" r:id="rId7"/>
    <sheet name="　　　　　" sheetId="14" r:id="rId8"/>
    <sheet name="data_kyogisha" sheetId="2" r:id="rId9"/>
    <sheet name="data_team" sheetId="19" r:id="rId10"/>
    <sheet name="種目情報" sheetId="18" r:id="rId11"/>
    <sheet name="Sheet2" sheetId="23" state="hidden" r:id="rId12"/>
    <sheet name="Sheet1" sheetId="24" state="hidden" r:id="rId13"/>
  </sheets>
  <externalReferences>
    <externalReference r:id="rId14"/>
    <externalReference r:id="rId15"/>
  </externalReferences>
  <definedNames>
    <definedName name="_xlnm.Print_Area" localSheetId="5">⑤種目別人数!$A$1:$H$44</definedName>
    <definedName name="_xlnm.Print_Area" localSheetId="6">⑥申込一覧表!$A$1:$M$97</definedName>
    <definedName name="_xlnm.Print_Titles" localSheetId="6">⑥申込一覧表!$1:$4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62913"/>
</workbook>
</file>

<file path=xl/calcChain.xml><?xml version="1.0" encoding="utf-8"?>
<calcChain xmlns="http://schemas.openxmlformats.org/spreadsheetml/2006/main">
  <c r="H3" i="23" l="1"/>
  <c r="G12" i="3"/>
  <c r="H4" i="23"/>
  <c r="G13" i="3"/>
  <c r="H5" i="23"/>
  <c r="G14" i="3"/>
  <c r="H58" i="2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H2" i="23"/>
  <c r="G11" i="3"/>
  <c r="D11" i="3"/>
  <c r="A3" i="23"/>
  <c r="B3" i="23"/>
  <c r="C3" i="23"/>
  <c r="D3" i="23"/>
  <c r="E3" i="23"/>
  <c r="F3" i="23"/>
  <c r="G3" i="23"/>
  <c r="A4" i="23"/>
  <c r="B4" i="23"/>
  <c r="C4" i="23"/>
  <c r="D4" i="23"/>
  <c r="E4" i="23"/>
  <c r="F4" i="23"/>
  <c r="G4" i="23"/>
  <c r="A5" i="23"/>
  <c r="B5" i="23"/>
  <c r="C5" i="23"/>
  <c r="D5" i="23"/>
  <c r="E5" i="23"/>
  <c r="F5" i="23"/>
  <c r="G5" i="23"/>
  <c r="A6" i="23"/>
  <c r="B6" i="23"/>
  <c r="C6" i="23"/>
  <c r="D6" i="23"/>
  <c r="E6" i="23"/>
  <c r="F6" i="23"/>
  <c r="G6" i="23"/>
  <c r="H6" i="23"/>
  <c r="A7" i="23"/>
  <c r="B7" i="23"/>
  <c r="C7" i="23"/>
  <c r="D7" i="23"/>
  <c r="E7" i="23"/>
  <c r="F7" i="23"/>
  <c r="G7" i="23"/>
  <c r="H7" i="23"/>
  <c r="A8" i="23"/>
  <c r="B8" i="23"/>
  <c r="C8" i="23"/>
  <c r="D8" i="23"/>
  <c r="E8" i="23"/>
  <c r="F8" i="23"/>
  <c r="G8" i="23"/>
  <c r="H8" i="23"/>
  <c r="A9" i="23"/>
  <c r="B9" i="23"/>
  <c r="C9" i="23"/>
  <c r="D9" i="23"/>
  <c r="E9" i="23"/>
  <c r="F9" i="23"/>
  <c r="G9" i="23"/>
  <c r="H9" i="23"/>
  <c r="A10" i="23"/>
  <c r="B10" i="23"/>
  <c r="C10" i="23"/>
  <c r="D10" i="23"/>
  <c r="E10" i="23"/>
  <c r="F10" i="23"/>
  <c r="G10" i="23"/>
  <c r="H10" i="23"/>
  <c r="A11" i="23"/>
  <c r="B11" i="23"/>
  <c r="C11" i="23"/>
  <c r="D11" i="23"/>
  <c r="E11" i="23"/>
  <c r="F11" i="23"/>
  <c r="G11" i="23"/>
  <c r="H11" i="23"/>
  <c r="A12" i="23"/>
  <c r="B12" i="23"/>
  <c r="C12" i="23"/>
  <c r="D12" i="23"/>
  <c r="E12" i="23"/>
  <c r="F12" i="23"/>
  <c r="G12" i="23"/>
  <c r="H12" i="23"/>
  <c r="A13" i="23"/>
  <c r="B13" i="23"/>
  <c r="C13" i="23"/>
  <c r="D13" i="23"/>
  <c r="E13" i="23"/>
  <c r="F13" i="23"/>
  <c r="G13" i="23"/>
  <c r="H13" i="23"/>
  <c r="A14" i="23"/>
  <c r="B14" i="23"/>
  <c r="C14" i="23"/>
  <c r="D14" i="23"/>
  <c r="E14" i="23"/>
  <c r="F14" i="23"/>
  <c r="G14" i="23"/>
  <c r="H14" i="23"/>
  <c r="A15" i="23"/>
  <c r="B15" i="23"/>
  <c r="C15" i="23"/>
  <c r="D15" i="23"/>
  <c r="E15" i="23"/>
  <c r="F15" i="23"/>
  <c r="G15" i="23"/>
  <c r="H15" i="23"/>
  <c r="A16" i="23"/>
  <c r="B16" i="23"/>
  <c r="C16" i="23"/>
  <c r="D16" i="23"/>
  <c r="E16" i="23"/>
  <c r="F16" i="23"/>
  <c r="G16" i="23"/>
  <c r="H16" i="23"/>
  <c r="A17" i="23"/>
  <c r="B17" i="23"/>
  <c r="C17" i="23"/>
  <c r="D17" i="23"/>
  <c r="E17" i="23"/>
  <c r="F17" i="23"/>
  <c r="G17" i="23"/>
  <c r="H17" i="23"/>
  <c r="A18" i="23"/>
  <c r="B18" i="23"/>
  <c r="C18" i="23"/>
  <c r="D18" i="23"/>
  <c r="E18" i="23"/>
  <c r="F18" i="23"/>
  <c r="G18" i="23"/>
  <c r="H18" i="23"/>
  <c r="A19" i="23"/>
  <c r="B19" i="23"/>
  <c r="C19" i="23"/>
  <c r="D19" i="23"/>
  <c r="E19" i="23"/>
  <c r="F19" i="23"/>
  <c r="G19" i="23"/>
  <c r="H19" i="23"/>
  <c r="A20" i="23"/>
  <c r="B20" i="23"/>
  <c r="C20" i="23"/>
  <c r="D20" i="23"/>
  <c r="E20" i="23"/>
  <c r="F20" i="23"/>
  <c r="G20" i="23"/>
  <c r="H20" i="23"/>
  <c r="A21" i="23"/>
  <c r="B21" i="23"/>
  <c r="C21" i="23"/>
  <c r="D21" i="23"/>
  <c r="E21" i="23"/>
  <c r="F21" i="23"/>
  <c r="G21" i="23"/>
  <c r="H21" i="23"/>
  <c r="A22" i="23"/>
  <c r="B22" i="23"/>
  <c r="C22" i="23"/>
  <c r="D22" i="23"/>
  <c r="E22" i="23"/>
  <c r="F22" i="23"/>
  <c r="G22" i="23"/>
  <c r="H22" i="23"/>
  <c r="A23" i="23"/>
  <c r="B23" i="23"/>
  <c r="C23" i="23"/>
  <c r="D23" i="23"/>
  <c r="E23" i="23"/>
  <c r="F23" i="23"/>
  <c r="G23" i="23"/>
  <c r="H23" i="23"/>
  <c r="A24" i="23"/>
  <c r="B24" i="23"/>
  <c r="C24" i="23"/>
  <c r="D24" i="23"/>
  <c r="E24" i="23"/>
  <c r="F24" i="23"/>
  <c r="G24" i="23"/>
  <c r="H24" i="23"/>
  <c r="A25" i="23"/>
  <c r="B25" i="23"/>
  <c r="C25" i="23"/>
  <c r="D25" i="23"/>
  <c r="E25" i="23"/>
  <c r="F25" i="23"/>
  <c r="G25" i="23"/>
  <c r="H25" i="23"/>
  <c r="A26" i="23"/>
  <c r="B26" i="23"/>
  <c r="C26" i="23"/>
  <c r="D26" i="23"/>
  <c r="E26" i="23"/>
  <c r="F26" i="23"/>
  <c r="G26" i="23"/>
  <c r="H26" i="23"/>
  <c r="A27" i="23"/>
  <c r="B27" i="23"/>
  <c r="C27" i="23"/>
  <c r="D27" i="23"/>
  <c r="E27" i="23"/>
  <c r="F27" i="23"/>
  <c r="G27" i="23"/>
  <c r="H27" i="23"/>
  <c r="A28" i="23"/>
  <c r="B28" i="23"/>
  <c r="C28" i="23"/>
  <c r="D28" i="23"/>
  <c r="E28" i="23"/>
  <c r="F28" i="23"/>
  <c r="G28" i="23"/>
  <c r="H28" i="23"/>
  <c r="A29" i="23"/>
  <c r="B29" i="23"/>
  <c r="C29" i="23"/>
  <c r="D29" i="23"/>
  <c r="E29" i="23"/>
  <c r="F29" i="23"/>
  <c r="G29" i="23"/>
  <c r="H29" i="23"/>
  <c r="A30" i="23"/>
  <c r="B30" i="23"/>
  <c r="C30" i="23"/>
  <c r="D30" i="23"/>
  <c r="E30" i="23"/>
  <c r="F30" i="23"/>
  <c r="G30" i="23"/>
  <c r="H30" i="23"/>
  <c r="A31" i="23"/>
  <c r="B31" i="23"/>
  <c r="C31" i="23"/>
  <c r="D31" i="23"/>
  <c r="E31" i="23"/>
  <c r="F31" i="23"/>
  <c r="G31" i="23"/>
  <c r="H31" i="23"/>
  <c r="A32" i="23"/>
  <c r="B32" i="23"/>
  <c r="C32" i="23"/>
  <c r="D32" i="23"/>
  <c r="E32" i="23"/>
  <c r="F32" i="23"/>
  <c r="G32" i="23"/>
  <c r="H32" i="23"/>
  <c r="A33" i="23"/>
  <c r="B33" i="23"/>
  <c r="C33" i="23"/>
  <c r="D33" i="23"/>
  <c r="E33" i="23"/>
  <c r="F33" i="23"/>
  <c r="G33" i="23"/>
  <c r="H33" i="23"/>
  <c r="A34" i="23"/>
  <c r="B34" i="23"/>
  <c r="C34" i="23"/>
  <c r="D34" i="23"/>
  <c r="E34" i="23"/>
  <c r="F34" i="23"/>
  <c r="G34" i="23"/>
  <c r="H34" i="23"/>
  <c r="A35" i="23"/>
  <c r="B35" i="23"/>
  <c r="C35" i="23"/>
  <c r="D35" i="23"/>
  <c r="E35" i="23"/>
  <c r="F35" i="23"/>
  <c r="G35" i="23"/>
  <c r="H35" i="23"/>
  <c r="A36" i="23"/>
  <c r="B36" i="23"/>
  <c r="C36" i="23"/>
  <c r="D36" i="23"/>
  <c r="E36" i="23"/>
  <c r="F36" i="23"/>
  <c r="G36" i="23"/>
  <c r="H36" i="23"/>
  <c r="A37" i="23"/>
  <c r="B37" i="23"/>
  <c r="C37" i="23"/>
  <c r="D37" i="23"/>
  <c r="E37" i="23"/>
  <c r="F37" i="23"/>
  <c r="G37" i="23"/>
  <c r="H37" i="23"/>
  <c r="A38" i="23"/>
  <c r="B38" i="23"/>
  <c r="C38" i="23"/>
  <c r="D38" i="23"/>
  <c r="E38" i="23"/>
  <c r="F38" i="23"/>
  <c r="G38" i="23"/>
  <c r="H38" i="23"/>
  <c r="A39" i="23"/>
  <c r="B39" i="23"/>
  <c r="C39" i="23"/>
  <c r="D39" i="23"/>
  <c r="E39" i="23"/>
  <c r="F39" i="23"/>
  <c r="G39" i="23"/>
  <c r="H39" i="23"/>
  <c r="A40" i="23"/>
  <c r="B40" i="23"/>
  <c r="C40" i="23"/>
  <c r="D40" i="23"/>
  <c r="E40" i="23"/>
  <c r="F40" i="23"/>
  <c r="G40" i="23"/>
  <c r="H40" i="23"/>
  <c r="A41" i="23"/>
  <c r="B41" i="23"/>
  <c r="C41" i="23"/>
  <c r="D41" i="23"/>
  <c r="E41" i="23"/>
  <c r="F41" i="23"/>
  <c r="G41" i="23"/>
  <c r="H41" i="23"/>
  <c r="A42" i="23"/>
  <c r="B42" i="23"/>
  <c r="C42" i="23"/>
  <c r="D42" i="23"/>
  <c r="E42" i="23"/>
  <c r="F42" i="23"/>
  <c r="G42" i="23"/>
  <c r="H42" i="23"/>
  <c r="A43" i="23"/>
  <c r="B43" i="23"/>
  <c r="C43" i="23"/>
  <c r="D43" i="23"/>
  <c r="E43" i="23"/>
  <c r="F43" i="23"/>
  <c r="G43" i="23"/>
  <c r="H43" i="23"/>
  <c r="A44" i="23"/>
  <c r="B44" i="23"/>
  <c r="C44" i="23"/>
  <c r="D44" i="23"/>
  <c r="E44" i="23"/>
  <c r="F44" i="23"/>
  <c r="G44" i="23"/>
  <c r="H44" i="23"/>
  <c r="A45" i="23"/>
  <c r="B45" i="23"/>
  <c r="C45" i="23"/>
  <c r="D45" i="23"/>
  <c r="E45" i="23"/>
  <c r="F45" i="23"/>
  <c r="G45" i="23"/>
  <c r="H45" i="23"/>
  <c r="A46" i="23"/>
  <c r="B46" i="23"/>
  <c r="C46" i="23"/>
  <c r="D46" i="23"/>
  <c r="E46" i="23"/>
  <c r="F46" i="23"/>
  <c r="G46" i="23"/>
  <c r="H46" i="23"/>
  <c r="A47" i="23"/>
  <c r="B47" i="23"/>
  <c r="C47" i="23"/>
  <c r="D47" i="23"/>
  <c r="E47" i="23"/>
  <c r="F47" i="23"/>
  <c r="G47" i="23"/>
  <c r="H47" i="23"/>
  <c r="A48" i="23"/>
  <c r="B48" i="23"/>
  <c r="C48" i="23"/>
  <c r="D48" i="23"/>
  <c r="E48" i="23"/>
  <c r="F48" i="23"/>
  <c r="G48" i="23"/>
  <c r="H48" i="23"/>
  <c r="A49" i="23"/>
  <c r="B49" i="23"/>
  <c r="C49" i="23"/>
  <c r="D49" i="23"/>
  <c r="E49" i="23"/>
  <c r="F49" i="23"/>
  <c r="G49" i="23"/>
  <c r="H49" i="23"/>
  <c r="A50" i="23"/>
  <c r="B50" i="23"/>
  <c r="C50" i="23"/>
  <c r="D50" i="23"/>
  <c r="E50" i="23"/>
  <c r="F50" i="23"/>
  <c r="G50" i="23"/>
  <c r="H50" i="23"/>
  <c r="A51" i="23"/>
  <c r="B51" i="23"/>
  <c r="C51" i="23"/>
  <c r="D51" i="23"/>
  <c r="E51" i="23"/>
  <c r="F51" i="23"/>
  <c r="G51" i="23"/>
  <c r="H51" i="23"/>
  <c r="A52" i="23"/>
  <c r="B52" i="23"/>
  <c r="C52" i="23"/>
  <c r="D52" i="23"/>
  <c r="E52" i="23"/>
  <c r="F52" i="23"/>
  <c r="G52" i="23"/>
  <c r="H52" i="23"/>
  <c r="A53" i="23"/>
  <c r="B53" i="23"/>
  <c r="C53" i="23"/>
  <c r="D53" i="23"/>
  <c r="E53" i="23"/>
  <c r="F53" i="23"/>
  <c r="G53" i="23"/>
  <c r="H53" i="23"/>
  <c r="A54" i="23"/>
  <c r="B54" i="23"/>
  <c r="C54" i="23"/>
  <c r="D54" i="23"/>
  <c r="E54" i="23"/>
  <c r="F54" i="23"/>
  <c r="G54" i="23"/>
  <c r="H54" i="23"/>
  <c r="A55" i="23"/>
  <c r="B55" i="23"/>
  <c r="C55" i="23"/>
  <c r="D55" i="23"/>
  <c r="E55" i="23"/>
  <c r="F55" i="23"/>
  <c r="G55" i="23"/>
  <c r="H55" i="23"/>
  <c r="A56" i="23"/>
  <c r="B56" i="23"/>
  <c r="C56" i="23"/>
  <c r="D56" i="23"/>
  <c r="E56" i="23"/>
  <c r="F56" i="23"/>
  <c r="G56" i="23"/>
  <c r="H56" i="23"/>
  <c r="A57" i="23"/>
  <c r="B57" i="23"/>
  <c r="C57" i="23"/>
  <c r="D57" i="23"/>
  <c r="E57" i="23"/>
  <c r="F57" i="23"/>
  <c r="G57" i="23"/>
  <c r="H57" i="23"/>
  <c r="A58" i="23"/>
  <c r="B58" i="23"/>
  <c r="C58" i="23"/>
  <c r="D58" i="23"/>
  <c r="E58" i="23"/>
  <c r="F58" i="23"/>
  <c r="G58" i="23"/>
  <c r="A59" i="23"/>
  <c r="B59" i="23"/>
  <c r="C59" i="23"/>
  <c r="D59" i="23"/>
  <c r="E59" i="23"/>
  <c r="F59" i="23"/>
  <c r="G59" i="23"/>
  <c r="H59" i="23"/>
  <c r="A60" i="23"/>
  <c r="B60" i="23"/>
  <c r="C60" i="23"/>
  <c r="D60" i="23"/>
  <c r="E60" i="23"/>
  <c r="F60" i="23"/>
  <c r="G60" i="23"/>
  <c r="H60" i="23"/>
  <c r="A61" i="23"/>
  <c r="B61" i="23"/>
  <c r="C61" i="23"/>
  <c r="D61" i="23"/>
  <c r="E61" i="23"/>
  <c r="F61" i="23"/>
  <c r="G61" i="23"/>
  <c r="H61" i="23"/>
  <c r="A62" i="23"/>
  <c r="B62" i="23"/>
  <c r="C62" i="23"/>
  <c r="D62" i="23"/>
  <c r="E62" i="23"/>
  <c r="F62" i="23"/>
  <c r="G62" i="23"/>
  <c r="H62" i="23"/>
  <c r="A63" i="23"/>
  <c r="B63" i="23"/>
  <c r="C63" i="23"/>
  <c r="D63" i="23"/>
  <c r="E63" i="23"/>
  <c r="F63" i="23"/>
  <c r="G63" i="23"/>
  <c r="H63" i="23"/>
  <c r="A64" i="23"/>
  <c r="B64" i="23"/>
  <c r="C64" i="23"/>
  <c r="D64" i="23"/>
  <c r="E64" i="23"/>
  <c r="F64" i="23"/>
  <c r="G64" i="23"/>
  <c r="H64" i="23"/>
  <c r="A65" i="23"/>
  <c r="B65" i="23"/>
  <c r="C65" i="23"/>
  <c r="D65" i="23"/>
  <c r="E65" i="23"/>
  <c r="F65" i="23"/>
  <c r="G65" i="23"/>
  <c r="H65" i="23"/>
  <c r="A66" i="23"/>
  <c r="B66" i="23"/>
  <c r="C66" i="23"/>
  <c r="D66" i="23"/>
  <c r="E66" i="23"/>
  <c r="F66" i="23"/>
  <c r="G66" i="23"/>
  <c r="H66" i="23"/>
  <c r="A67" i="23"/>
  <c r="B67" i="23"/>
  <c r="C67" i="23"/>
  <c r="D67" i="23"/>
  <c r="E67" i="23"/>
  <c r="F67" i="23"/>
  <c r="G67" i="23"/>
  <c r="H67" i="23"/>
  <c r="A68" i="23"/>
  <c r="B68" i="23"/>
  <c r="C68" i="23"/>
  <c r="D68" i="23"/>
  <c r="E68" i="23"/>
  <c r="F68" i="23"/>
  <c r="G68" i="23"/>
  <c r="H68" i="23"/>
  <c r="A69" i="23"/>
  <c r="B69" i="23"/>
  <c r="C69" i="23"/>
  <c r="D69" i="23"/>
  <c r="E69" i="23"/>
  <c r="F69" i="23"/>
  <c r="G69" i="23"/>
  <c r="H69" i="23"/>
  <c r="A70" i="23"/>
  <c r="B70" i="23"/>
  <c r="C70" i="23"/>
  <c r="D70" i="23"/>
  <c r="E70" i="23"/>
  <c r="F70" i="23"/>
  <c r="G70" i="23"/>
  <c r="H70" i="23"/>
  <c r="A71" i="23"/>
  <c r="B71" i="23"/>
  <c r="C71" i="23"/>
  <c r="D71" i="23"/>
  <c r="E71" i="23"/>
  <c r="F71" i="23"/>
  <c r="G71" i="23"/>
  <c r="H71" i="23"/>
  <c r="A72" i="23"/>
  <c r="B72" i="23"/>
  <c r="C72" i="23"/>
  <c r="D72" i="23"/>
  <c r="E72" i="23"/>
  <c r="F72" i="23"/>
  <c r="G72" i="23"/>
  <c r="H72" i="23"/>
  <c r="A73" i="23"/>
  <c r="B73" i="23"/>
  <c r="C73" i="23"/>
  <c r="D73" i="23"/>
  <c r="E73" i="23"/>
  <c r="F73" i="23"/>
  <c r="G73" i="23"/>
  <c r="H73" i="23"/>
  <c r="A74" i="23"/>
  <c r="B74" i="23"/>
  <c r="C74" i="23"/>
  <c r="D74" i="23"/>
  <c r="E74" i="23"/>
  <c r="F74" i="23"/>
  <c r="G74" i="23"/>
  <c r="H74" i="23"/>
  <c r="A75" i="23"/>
  <c r="B75" i="23"/>
  <c r="C75" i="23"/>
  <c r="D75" i="23"/>
  <c r="E75" i="23"/>
  <c r="F75" i="23"/>
  <c r="G75" i="23"/>
  <c r="H75" i="23"/>
  <c r="A76" i="23"/>
  <c r="B76" i="23"/>
  <c r="C76" i="23"/>
  <c r="D76" i="23"/>
  <c r="E76" i="23"/>
  <c r="F76" i="23"/>
  <c r="G76" i="23"/>
  <c r="H76" i="23"/>
  <c r="A77" i="23"/>
  <c r="B77" i="23"/>
  <c r="C77" i="23"/>
  <c r="D77" i="23"/>
  <c r="E77" i="23"/>
  <c r="F77" i="23"/>
  <c r="G77" i="23"/>
  <c r="H77" i="23"/>
  <c r="A78" i="23"/>
  <c r="B78" i="23"/>
  <c r="C78" i="23"/>
  <c r="D78" i="23"/>
  <c r="E78" i="23"/>
  <c r="F78" i="23"/>
  <c r="G78" i="23"/>
  <c r="H78" i="23"/>
  <c r="A79" i="23"/>
  <c r="B79" i="23"/>
  <c r="C79" i="23"/>
  <c r="D79" i="23"/>
  <c r="E79" i="23"/>
  <c r="F79" i="23"/>
  <c r="G79" i="23"/>
  <c r="H79" i="23"/>
  <c r="A80" i="23"/>
  <c r="B80" i="23"/>
  <c r="C80" i="23"/>
  <c r="D80" i="23"/>
  <c r="E80" i="23"/>
  <c r="F80" i="23"/>
  <c r="G80" i="23"/>
  <c r="H80" i="23"/>
  <c r="A81" i="23"/>
  <c r="B81" i="23"/>
  <c r="C81" i="23"/>
  <c r="D81" i="23"/>
  <c r="E81" i="23"/>
  <c r="F81" i="23"/>
  <c r="G81" i="23"/>
  <c r="H81" i="23"/>
  <c r="A82" i="23"/>
  <c r="B82" i="23"/>
  <c r="C82" i="23"/>
  <c r="D82" i="23"/>
  <c r="E82" i="23"/>
  <c r="F82" i="23"/>
  <c r="G82" i="23"/>
  <c r="H82" i="23"/>
  <c r="A83" i="23"/>
  <c r="B83" i="23"/>
  <c r="C83" i="23"/>
  <c r="D83" i="23"/>
  <c r="E83" i="23"/>
  <c r="F83" i="23"/>
  <c r="G83" i="23"/>
  <c r="H83" i="23"/>
  <c r="A84" i="23"/>
  <c r="B84" i="23"/>
  <c r="C84" i="23"/>
  <c r="D84" i="23"/>
  <c r="E84" i="23"/>
  <c r="F84" i="23"/>
  <c r="G84" i="23"/>
  <c r="H84" i="23"/>
  <c r="A85" i="23"/>
  <c r="B85" i="23"/>
  <c r="C85" i="23"/>
  <c r="D85" i="23"/>
  <c r="E85" i="23"/>
  <c r="F85" i="23"/>
  <c r="G85" i="23"/>
  <c r="H85" i="23"/>
  <c r="A86" i="23"/>
  <c r="B86" i="23"/>
  <c r="C86" i="23"/>
  <c r="D86" i="23"/>
  <c r="E86" i="23"/>
  <c r="F86" i="23"/>
  <c r="G86" i="23"/>
  <c r="H86" i="23"/>
  <c r="A87" i="23"/>
  <c r="B87" i="23"/>
  <c r="C87" i="23"/>
  <c r="D87" i="23"/>
  <c r="E87" i="23"/>
  <c r="F87" i="23"/>
  <c r="G87" i="23"/>
  <c r="H87" i="23"/>
  <c r="A88" i="23"/>
  <c r="B88" i="23"/>
  <c r="C88" i="23"/>
  <c r="D88" i="23"/>
  <c r="E88" i="23"/>
  <c r="F88" i="23"/>
  <c r="G88" i="23"/>
  <c r="H88" i="23"/>
  <c r="A89" i="23"/>
  <c r="B89" i="23"/>
  <c r="C89" i="23"/>
  <c r="D89" i="23"/>
  <c r="E89" i="23"/>
  <c r="F89" i="23"/>
  <c r="G89" i="23"/>
  <c r="H89" i="23"/>
  <c r="A90" i="23"/>
  <c r="B90" i="23"/>
  <c r="C90" i="23"/>
  <c r="D90" i="23"/>
  <c r="E90" i="23"/>
  <c r="F90" i="23"/>
  <c r="G90" i="23"/>
  <c r="H90" i="23"/>
  <c r="A91" i="23"/>
  <c r="B91" i="23"/>
  <c r="C91" i="23"/>
  <c r="D91" i="23"/>
  <c r="E91" i="23"/>
  <c r="F91" i="23"/>
  <c r="G91" i="23"/>
  <c r="H91" i="23"/>
  <c r="A2" i="23"/>
  <c r="C2" i="23"/>
  <c r="B2" i="23"/>
  <c r="G2" i="23"/>
  <c r="F2" i="23"/>
  <c r="C11" i="3"/>
  <c r="D4" i="7"/>
  <c r="D6" i="7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8" i="21"/>
  <c r="G4" i="21"/>
  <c r="D4" i="21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AE81" i="2"/>
  <c r="D2" i="23"/>
  <c r="T78" i="2"/>
  <c r="M85" i="2"/>
  <c r="AD88" i="2"/>
  <c r="Q89" i="2"/>
  <c r="X90" i="2"/>
  <c r="E2" i="23"/>
  <c r="D5" i="7"/>
  <c r="I101" i="3"/>
  <c r="L101" i="3"/>
  <c r="O101" i="3"/>
  <c r="F101" i="3"/>
  <c r="M24" i="17"/>
  <c r="N24" i="17"/>
  <c r="G25" i="17"/>
  <c r="M25" i="17"/>
  <c r="N25" i="17"/>
  <c r="G26" i="17"/>
  <c r="M10" i="17"/>
  <c r="N10" i="17"/>
  <c r="G10" i="17"/>
  <c r="M11" i="17"/>
  <c r="N11" i="17"/>
  <c r="G11" i="17"/>
  <c r="M12" i="17"/>
  <c r="N12" i="17"/>
  <c r="G12" i="17"/>
  <c r="M13" i="17"/>
  <c r="N13" i="17"/>
  <c r="G13" i="17"/>
  <c r="M14" i="17"/>
  <c r="N14" i="17"/>
  <c r="G14" i="17"/>
  <c r="M15" i="17"/>
  <c r="N15" i="17"/>
  <c r="G15" i="17"/>
  <c r="M16" i="17"/>
  <c r="N16" i="17"/>
  <c r="G16" i="17"/>
  <c r="M17" i="17"/>
  <c r="N17" i="17"/>
  <c r="G17" i="17"/>
  <c r="M18" i="17"/>
  <c r="N18" i="17"/>
  <c r="G18" i="17"/>
  <c r="M19" i="17"/>
  <c r="N19" i="17"/>
  <c r="G19" i="17"/>
  <c r="M20" i="17"/>
  <c r="N20" i="17"/>
  <c r="G20" i="17"/>
  <c r="M21" i="17"/>
  <c r="N21" i="17"/>
  <c r="G21" i="17"/>
  <c r="M22" i="17"/>
  <c r="N22" i="17"/>
  <c r="G22" i="17"/>
  <c r="L10" i="17"/>
  <c r="C10" i="17"/>
  <c r="L11" i="17"/>
  <c r="C11" i="17"/>
  <c r="L12" i="17"/>
  <c r="C12" i="17"/>
  <c r="L13" i="17"/>
  <c r="C13" i="17"/>
  <c r="L14" i="17"/>
  <c r="C14" i="17"/>
  <c r="L15" i="17"/>
  <c r="C15" i="17"/>
  <c r="L16" i="17"/>
  <c r="C16" i="17"/>
  <c r="L17" i="17"/>
  <c r="C17" i="17"/>
  <c r="L18" i="17"/>
  <c r="C18" i="17"/>
  <c r="L19" i="17"/>
  <c r="C19" i="17"/>
  <c r="L20" i="17"/>
  <c r="C20" i="17"/>
  <c r="L21" i="17"/>
  <c r="C21" i="17"/>
  <c r="L22" i="17"/>
  <c r="C22" i="17"/>
  <c r="L23" i="17"/>
  <c r="C23" i="17"/>
  <c r="L24" i="17"/>
  <c r="C24" i="17"/>
  <c r="M23" i="17"/>
  <c r="N23" i="17"/>
  <c r="G24" i="17"/>
  <c r="M9" i="17"/>
  <c r="N9" i="17"/>
  <c r="G9" i="17"/>
  <c r="L27" i="17"/>
  <c r="C31" i="17"/>
  <c r="L26" i="17"/>
  <c r="C30" i="17"/>
  <c r="L25" i="17"/>
  <c r="C27" i="17"/>
  <c r="K9" i="17"/>
  <c r="L9" i="17"/>
  <c r="C9" i="17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A3" i="17"/>
  <c r="M26" i="17"/>
  <c r="M27" i="17"/>
  <c r="M28" i="17"/>
  <c r="M29" i="17"/>
  <c r="N26" i="17"/>
  <c r="N27" i="17"/>
  <c r="N28" i="17"/>
  <c r="N29" i="17"/>
  <c r="M30" i="17"/>
  <c r="N30" i="17"/>
  <c r="M31" i="17"/>
  <c r="N31" i="17"/>
  <c r="M32" i="17"/>
  <c r="N32" i="17"/>
  <c r="M33" i="17"/>
  <c r="N33" i="17"/>
  <c r="K29" i="17"/>
  <c r="K30" i="17"/>
  <c r="K31" i="17"/>
  <c r="K32" i="17"/>
  <c r="AH2" i="2"/>
  <c r="AG2" i="2"/>
  <c r="AD2" i="2"/>
  <c r="Y2" i="2"/>
  <c r="U2" i="2"/>
  <c r="Q2" i="2"/>
  <c r="C5" i="17"/>
  <c r="D6" i="17"/>
  <c r="C40" i="17"/>
  <c r="G40" i="17"/>
  <c r="C44" i="17"/>
  <c r="C43" i="17"/>
  <c r="B44" i="17"/>
  <c r="B43" i="17"/>
  <c r="D1" i="3"/>
  <c r="K33" i="17"/>
  <c r="K34" i="17"/>
  <c r="K35" i="17"/>
  <c r="K36" i="17"/>
  <c r="K37" i="17"/>
  <c r="K38" i="17"/>
  <c r="K39" i="17"/>
  <c r="P1" i="5"/>
  <c r="B6" i="17"/>
  <c r="C38" i="17"/>
  <c r="G38" i="17"/>
  <c r="X8" i="5"/>
  <c r="R8" i="5"/>
  <c r="L8" i="5"/>
  <c r="F8" i="5"/>
  <c r="J1" i="5"/>
  <c r="D2" i="21"/>
  <c r="G3" i="17"/>
  <c r="M34" i="17"/>
  <c r="M35" i="17"/>
  <c r="M37" i="17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K6" i="21"/>
  <c r="K5" i="21"/>
  <c r="I6" i="21"/>
  <c r="I5" i="21"/>
  <c r="K2" i="21"/>
  <c r="G9" i="21"/>
  <c r="I9" i="21"/>
  <c r="K9" i="21"/>
  <c r="G10" i="21"/>
  <c r="I10" i="21"/>
  <c r="K10" i="21"/>
  <c r="G11" i="21"/>
  <c r="I11" i="21"/>
  <c r="K11" i="21"/>
  <c r="G12" i="21"/>
  <c r="I12" i="21"/>
  <c r="K12" i="21"/>
  <c r="G13" i="21"/>
  <c r="I13" i="21"/>
  <c r="K13" i="21"/>
  <c r="G14" i="21"/>
  <c r="I14" i="21"/>
  <c r="K14" i="21"/>
  <c r="G15" i="21"/>
  <c r="I15" i="21"/>
  <c r="K15" i="21"/>
  <c r="G16" i="21"/>
  <c r="I16" i="21"/>
  <c r="K16" i="21"/>
  <c r="G17" i="21"/>
  <c r="I17" i="21"/>
  <c r="K17" i="21"/>
  <c r="G18" i="21"/>
  <c r="I18" i="21"/>
  <c r="K18" i="21"/>
  <c r="G19" i="21"/>
  <c r="I19" i="21"/>
  <c r="K19" i="21"/>
  <c r="G20" i="21"/>
  <c r="I20" i="21"/>
  <c r="K20" i="21"/>
  <c r="G21" i="21"/>
  <c r="I21" i="21"/>
  <c r="K21" i="21"/>
  <c r="G22" i="21"/>
  <c r="I22" i="21"/>
  <c r="K22" i="21"/>
  <c r="G23" i="21"/>
  <c r="I23" i="21"/>
  <c r="K23" i="21"/>
  <c r="G24" i="21"/>
  <c r="I24" i="21"/>
  <c r="K24" i="21"/>
  <c r="G25" i="21"/>
  <c r="I25" i="21"/>
  <c r="K25" i="21"/>
  <c r="G26" i="21"/>
  <c r="I26" i="21"/>
  <c r="K26" i="21"/>
  <c r="G27" i="21"/>
  <c r="I27" i="21"/>
  <c r="K27" i="21"/>
  <c r="G28" i="21"/>
  <c r="I28" i="21"/>
  <c r="K28" i="21"/>
  <c r="G29" i="21"/>
  <c r="I29" i="21"/>
  <c r="K29" i="21"/>
  <c r="G30" i="21"/>
  <c r="I30" i="21"/>
  <c r="K30" i="21"/>
  <c r="G31" i="21"/>
  <c r="I31" i="21"/>
  <c r="K31" i="21"/>
  <c r="G32" i="21"/>
  <c r="I32" i="21"/>
  <c r="K32" i="21"/>
  <c r="G33" i="21"/>
  <c r="I33" i="21"/>
  <c r="K33" i="21"/>
  <c r="G34" i="21"/>
  <c r="I34" i="21"/>
  <c r="K34" i="21"/>
  <c r="G35" i="21"/>
  <c r="I35" i="21"/>
  <c r="K35" i="21"/>
  <c r="G36" i="21"/>
  <c r="I36" i="21"/>
  <c r="K36" i="21"/>
  <c r="G37" i="21"/>
  <c r="I37" i="21"/>
  <c r="K37" i="21"/>
  <c r="G38" i="21"/>
  <c r="I38" i="21"/>
  <c r="K38" i="21"/>
  <c r="G39" i="21"/>
  <c r="I39" i="21"/>
  <c r="K39" i="21"/>
  <c r="G40" i="21"/>
  <c r="I40" i="21"/>
  <c r="K40" i="21"/>
  <c r="G41" i="21"/>
  <c r="I41" i="21"/>
  <c r="K41" i="21"/>
  <c r="G42" i="21"/>
  <c r="I42" i="21"/>
  <c r="K42" i="21"/>
  <c r="G43" i="21"/>
  <c r="I43" i="21"/>
  <c r="K43" i="21"/>
  <c r="G44" i="21"/>
  <c r="I44" i="21"/>
  <c r="K44" i="21"/>
  <c r="G45" i="21"/>
  <c r="I45" i="21"/>
  <c r="K45" i="21"/>
  <c r="G46" i="21"/>
  <c r="I46" i="21"/>
  <c r="K46" i="21"/>
  <c r="G47" i="21"/>
  <c r="I47" i="21"/>
  <c r="K47" i="21"/>
  <c r="G48" i="21"/>
  <c r="I48" i="21"/>
  <c r="K48" i="21"/>
  <c r="G49" i="21"/>
  <c r="I49" i="21"/>
  <c r="K49" i="21"/>
  <c r="G50" i="21"/>
  <c r="I50" i="21"/>
  <c r="K50" i="21"/>
  <c r="G51" i="21"/>
  <c r="I51" i="21"/>
  <c r="K51" i="21"/>
  <c r="G52" i="21"/>
  <c r="I52" i="21"/>
  <c r="K52" i="21"/>
  <c r="G53" i="21"/>
  <c r="I53" i="21"/>
  <c r="K53" i="21"/>
  <c r="G54" i="21"/>
  <c r="I54" i="21"/>
  <c r="K54" i="21"/>
  <c r="G55" i="21"/>
  <c r="I55" i="21"/>
  <c r="K55" i="21"/>
  <c r="G56" i="21"/>
  <c r="I56" i="21"/>
  <c r="K56" i="21"/>
  <c r="G57" i="21"/>
  <c r="I57" i="21"/>
  <c r="K57" i="21"/>
  <c r="G58" i="21"/>
  <c r="I58" i="21"/>
  <c r="K58" i="21"/>
  <c r="G59" i="21"/>
  <c r="I59" i="21"/>
  <c r="K59" i="21"/>
  <c r="G60" i="21"/>
  <c r="I60" i="21"/>
  <c r="K60" i="21"/>
  <c r="G61" i="21"/>
  <c r="I61" i="21"/>
  <c r="K61" i="21"/>
  <c r="G62" i="21"/>
  <c r="I62" i="21"/>
  <c r="K62" i="21"/>
  <c r="G63" i="21"/>
  <c r="I63" i="21"/>
  <c r="K63" i="21"/>
  <c r="G64" i="21"/>
  <c r="I64" i="21"/>
  <c r="K64" i="21"/>
  <c r="G65" i="21"/>
  <c r="I65" i="21"/>
  <c r="K65" i="21"/>
  <c r="G66" i="21"/>
  <c r="I66" i="21"/>
  <c r="K66" i="21"/>
  <c r="G67" i="21"/>
  <c r="I67" i="21"/>
  <c r="K67" i="21"/>
  <c r="G68" i="21"/>
  <c r="I68" i="21"/>
  <c r="K68" i="21"/>
  <c r="G69" i="21"/>
  <c r="I69" i="21"/>
  <c r="K69" i="21"/>
  <c r="G70" i="21"/>
  <c r="I70" i="21"/>
  <c r="K70" i="21"/>
  <c r="G71" i="21"/>
  <c r="I71" i="21"/>
  <c r="K71" i="21"/>
  <c r="G72" i="21"/>
  <c r="I72" i="21"/>
  <c r="K72" i="21"/>
  <c r="G73" i="21"/>
  <c r="I73" i="21"/>
  <c r="K73" i="21"/>
  <c r="G74" i="21"/>
  <c r="I74" i="21"/>
  <c r="K74" i="21"/>
  <c r="G75" i="21"/>
  <c r="I75" i="21"/>
  <c r="K75" i="21"/>
  <c r="G76" i="21"/>
  <c r="I76" i="21"/>
  <c r="K76" i="21"/>
  <c r="G77" i="21"/>
  <c r="I77" i="21"/>
  <c r="K77" i="21"/>
  <c r="G78" i="21"/>
  <c r="I78" i="21"/>
  <c r="K78" i="21"/>
  <c r="G79" i="21"/>
  <c r="I79" i="21"/>
  <c r="K79" i="21"/>
  <c r="G80" i="21"/>
  <c r="I80" i="21"/>
  <c r="K80" i="21"/>
  <c r="G81" i="21"/>
  <c r="I81" i="21"/>
  <c r="K81" i="21"/>
  <c r="G82" i="21"/>
  <c r="I82" i="21"/>
  <c r="K82" i="21"/>
  <c r="G83" i="21"/>
  <c r="I83" i="21"/>
  <c r="K83" i="21"/>
  <c r="G84" i="21"/>
  <c r="I84" i="21"/>
  <c r="K84" i="21"/>
  <c r="G85" i="21"/>
  <c r="I85" i="21"/>
  <c r="K85" i="21"/>
  <c r="G86" i="21"/>
  <c r="I86" i="21"/>
  <c r="K86" i="21"/>
  <c r="G87" i="21"/>
  <c r="I87" i="21"/>
  <c r="K87" i="21"/>
  <c r="G88" i="21"/>
  <c r="I88" i="21"/>
  <c r="K88" i="21"/>
  <c r="G89" i="21"/>
  <c r="I89" i="21"/>
  <c r="K89" i="21"/>
  <c r="G90" i="21"/>
  <c r="I90" i="21"/>
  <c r="K90" i="21"/>
  <c r="G91" i="21"/>
  <c r="I91" i="21"/>
  <c r="K91" i="21"/>
  <c r="G92" i="21"/>
  <c r="I92" i="21"/>
  <c r="K92" i="21"/>
  <c r="G93" i="21"/>
  <c r="I93" i="21"/>
  <c r="K93" i="21"/>
  <c r="G94" i="21"/>
  <c r="I94" i="21"/>
  <c r="K94" i="21"/>
  <c r="G95" i="21"/>
  <c r="I95" i="21"/>
  <c r="K95" i="21"/>
  <c r="G96" i="21"/>
  <c r="I96" i="21"/>
  <c r="K96" i="21"/>
  <c r="G97" i="21"/>
  <c r="I97" i="21"/>
  <c r="K97" i="21"/>
  <c r="G8" i="21"/>
  <c r="I8" i="21"/>
  <c r="K8" i="21"/>
  <c r="F44" i="17"/>
  <c r="G34" i="17"/>
  <c r="N34" i="17"/>
  <c r="N35" i="17"/>
  <c r="N37" i="17"/>
  <c r="L35" i="17"/>
  <c r="L37" i="17"/>
  <c r="L31" i="17"/>
  <c r="L32" i="17"/>
  <c r="L33" i="17"/>
  <c r="L34" i="17"/>
  <c r="L28" i="17"/>
  <c r="L29" i="17"/>
  <c r="L30" i="17"/>
  <c r="Y12" i="3"/>
  <c r="X12" i="3"/>
  <c r="P2" i="2"/>
  <c r="L2" i="2"/>
  <c r="J2" i="21"/>
  <c r="B2" i="2"/>
  <c r="X2" i="2"/>
  <c r="M2" i="2"/>
  <c r="T2" i="2"/>
  <c r="AD89" i="2"/>
  <c r="AC90" i="2"/>
  <c r="Q88" i="2"/>
  <c r="AA78" i="2"/>
  <c r="P90" i="2"/>
  <c r="AB85" i="2"/>
  <c r="A81" i="2"/>
  <c r="M81" i="2"/>
  <c r="U81" i="2"/>
  <c r="AB81" i="2"/>
  <c r="AF81" i="2"/>
  <c r="B81" i="2"/>
  <c r="P81" i="2"/>
  <c r="X81" i="2"/>
  <c r="AC81" i="2"/>
  <c r="AG81" i="2"/>
  <c r="Q81" i="2"/>
  <c r="Y81" i="2"/>
  <c r="AD81" i="2"/>
  <c r="AH81" i="2"/>
  <c r="A48" i="2"/>
  <c r="L48" i="2"/>
  <c r="T48" i="2"/>
  <c r="AA48" i="2"/>
  <c r="AE48" i="2"/>
  <c r="B48" i="2"/>
  <c r="P48" i="2"/>
  <c r="X48" i="2"/>
  <c r="AC48" i="2"/>
  <c r="AG48" i="2"/>
  <c r="Y48" i="2"/>
  <c r="AH48" i="2"/>
  <c r="M48" i="2"/>
  <c r="AB48" i="2"/>
  <c r="Q48" i="2"/>
  <c r="AD48" i="2"/>
  <c r="U48" i="2"/>
  <c r="AF48" i="2"/>
  <c r="G85" i="2"/>
  <c r="F90" i="2"/>
  <c r="H90" i="2"/>
  <c r="J85" i="2"/>
  <c r="G88" i="2"/>
  <c r="G89" i="2"/>
  <c r="G90" i="2"/>
  <c r="AA90" i="2"/>
  <c r="L90" i="2"/>
  <c r="Y89" i="2"/>
  <c r="AH88" i="2"/>
  <c r="U85" i="2"/>
  <c r="AA81" i="2"/>
  <c r="AG90" i="2"/>
  <c r="T81" i="2"/>
  <c r="M90" i="2"/>
  <c r="U90" i="2"/>
  <c r="AB90" i="2"/>
  <c r="AF90" i="2"/>
  <c r="A90" i="2"/>
  <c r="B90" i="2"/>
  <c r="Q90" i="2"/>
  <c r="Y90" i="2"/>
  <c r="AD90" i="2"/>
  <c r="AH90" i="2"/>
  <c r="L89" i="2"/>
  <c r="T89" i="2"/>
  <c r="AA89" i="2"/>
  <c r="AE89" i="2"/>
  <c r="A89" i="2"/>
  <c r="M89" i="2"/>
  <c r="U89" i="2"/>
  <c r="AB89" i="2"/>
  <c r="AF89" i="2"/>
  <c r="B89" i="2"/>
  <c r="P89" i="2"/>
  <c r="X89" i="2"/>
  <c r="AC89" i="2"/>
  <c r="AG89" i="2"/>
  <c r="L88" i="2"/>
  <c r="T88" i="2"/>
  <c r="AA88" i="2"/>
  <c r="AE88" i="2"/>
  <c r="A88" i="2"/>
  <c r="M88" i="2"/>
  <c r="U88" i="2"/>
  <c r="AB88" i="2"/>
  <c r="AF88" i="2"/>
  <c r="B88" i="2"/>
  <c r="P88" i="2"/>
  <c r="X88" i="2"/>
  <c r="AC88" i="2"/>
  <c r="AG88" i="2"/>
  <c r="P85" i="2"/>
  <c r="X85" i="2"/>
  <c r="AC85" i="2"/>
  <c r="AG85" i="2"/>
  <c r="A85" i="2"/>
  <c r="Q85" i="2"/>
  <c r="Y85" i="2"/>
  <c r="AD85" i="2"/>
  <c r="AH85" i="2"/>
  <c r="B85" i="2"/>
  <c r="L85" i="2"/>
  <c r="T85" i="2"/>
  <c r="AA85" i="2"/>
  <c r="AE85" i="2"/>
  <c r="B78" i="2"/>
  <c r="P78" i="2"/>
  <c r="L78" i="2"/>
  <c r="U78" i="2"/>
  <c r="AB78" i="2"/>
  <c r="AF78" i="2"/>
  <c r="M78" i="2"/>
  <c r="X78" i="2"/>
  <c r="AC78" i="2"/>
  <c r="AG78" i="2"/>
  <c r="A78" i="2"/>
  <c r="Q78" i="2"/>
  <c r="Y78" i="2"/>
  <c r="AD78" i="2"/>
  <c r="AH78" i="2"/>
  <c r="A52" i="2"/>
  <c r="L52" i="2"/>
  <c r="T52" i="2"/>
  <c r="AA52" i="2"/>
  <c r="AE52" i="2"/>
  <c r="M52" i="2"/>
  <c r="U52" i="2"/>
  <c r="AB52" i="2"/>
  <c r="AF52" i="2"/>
  <c r="B52" i="2"/>
  <c r="P52" i="2"/>
  <c r="X52" i="2"/>
  <c r="AC52" i="2"/>
  <c r="AG52" i="2"/>
  <c r="Q52" i="2"/>
  <c r="Y52" i="2"/>
  <c r="AD52" i="2"/>
  <c r="G46" i="2"/>
  <c r="AE90" i="2"/>
  <c r="T90" i="2"/>
  <c r="AH89" i="2"/>
  <c r="J89" i="2"/>
  <c r="Y88" i="2"/>
  <c r="E93" i="21"/>
  <c r="AF85" i="2"/>
  <c r="L81" i="2"/>
  <c r="AE78" i="2"/>
  <c r="AH52" i="2"/>
  <c r="C96" i="21"/>
  <c r="A2" i="2"/>
  <c r="AF2" i="2"/>
  <c r="AE2" i="2"/>
  <c r="J91" i="2"/>
  <c r="E97" i="21"/>
  <c r="J87" i="2"/>
  <c r="E95" i="21"/>
  <c r="G2" i="2"/>
  <c r="G55" i="2"/>
  <c r="G82" i="2"/>
  <c r="G78" i="2"/>
  <c r="G76" i="2"/>
  <c r="G74" i="2"/>
  <c r="G72" i="2"/>
  <c r="G70" i="2"/>
  <c r="G66" i="2"/>
  <c r="G64" i="2"/>
  <c r="G62" i="2"/>
  <c r="G60" i="2"/>
  <c r="G58" i="2"/>
  <c r="G54" i="2"/>
  <c r="G50" i="2"/>
  <c r="I2" i="2"/>
  <c r="G3" i="2"/>
  <c r="G4" i="2"/>
  <c r="G9" i="2"/>
  <c r="G13" i="2"/>
  <c r="G17" i="2"/>
  <c r="G21" i="2"/>
  <c r="G25" i="2"/>
  <c r="G29" i="2"/>
  <c r="G33" i="2"/>
  <c r="G41" i="2"/>
  <c r="G45" i="2"/>
  <c r="G5" i="2"/>
  <c r="G6" i="2"/>
  <c r="G10" i="2"/>
  <c r="G18" i="2"/>
  <c r="G22" i="2"/>
  <c r="G26" i="2"/>
  <c r="G30" i="2"/>
  <c r="G34" i="2"/>
  <c r="G38" i="2"/>
  <c r="G42" i="2"/>
  <c r="G7" i="2"/>
  <c r="G15" i="2"/>
  <c r="G19" i="2"/>
  <c r="G23" i="2"/>
  <c r="G31" i="2"/>
  <c r="G35" i="2"/>
  <c r="G43" i="2"/>
  <c r="G47" i="2"/>
  <c r="G8" i="2"/>
  <c r="G12" i="2"/>
  <c r="G16" i="2"/>
  <c r="G20" i="2"/>
  <c r="G24" i="2"/>
  <c r="G28" i="2"/>
  <c r="G36" i="2"/>
  <c r="G40" i="2"/>
  <c r="G44" i="2"/>
  <c r="G48" i="2"/>
  <c r="G49" i="2"/>
  <c r="G83" i="2"/>
  <c r="G81" i="2"/>
  <c r="G79" i="2"/>
  <c r="G77" i="2"/>
  <c r="G73" i="2"/>
  <c r="G67" i="2"/>
  <c r="G65" i="2"/>
  <c r="G63" i="2"/>
  <c r="G61" i="2"/>
  <c r="G59" i="2"/>
  <c r="G56" i="2"/>
  <c r="G52" i="2"/>
  <c r="G71" i="2"/>
  <c r="G57" i="2"/>
  <c r="G32" i="2"/>
  <c r="G39" i="2"/>
  <c r="G14" i="2"/>
  <c r="G69" i="2"/>
  <c r="G53" i="2"/>
  <c r="G27" i="2"/>
  <c r="G11" i="2"/>
  <c r="G75" i="2"/>
  <c r="G37" i="2"/>
  <c r="G80" i="2"/>
  <c r="B11" i="2"/>
  <c r="P11" i="2"/>
  <c r="X11" i="2"/>
  <c r="AC11" i="2"/>
  <c r="A11" i="2"/>
  <c r="Q11" i="2"/>
  <c r="Y11" i="2"/>
  <c r="AD11" i="2"/>
  <c r="L11" i="2"/>
  <c r="T11" i="2"/>
  <c r="AA11" i="2"/>
  <c r="AH11" i="2"/>
  <c r="AB11" i="2"/>
  <c r="M11" i="2"/>
  <c r="U11" i="2"/>
  <c r="A27" i="2"/>
  <c r="AL36" i="3"/>
  <c r="L27" i="2"/>
  <c r="T27" i="2"/>
  <c r="AA27" i="2"/>
  <c r="AE27" i="2"/>
  <c r="B27" i="2"/>
  <c r="P27" i="2"/>
  <c r="X27" i="2"/>
  <c r="AC27" i="2"/>
  <c r="AG27" i="2"/>
  <c r="M27" i="2"/>
  <c r="AB27" i="2"/>
  <c r="Q27" i="2"/>
  <c r="AD27" i="2"/>
  <c r="U27" i="2"/>
  <c r="AF27" i="2"/>
  <c r="Y27" i="2"/>
  <c r="AH27" i="2"/>
  <c r="A39" i="2"/>
  <c r="Q39" i="2"/>
  <c r="Y39" i="2"/>
  <c r="AD39" i="2"/>
  <c r="AH39" i="2"/>
  <c r="L39" i="2"/>
  <c r="T39" i="2"/>
  <c r="AA39" i="2"/>
  <c r="AE39" i="2"/>
  <c r="M39" i="2"/>
  <c r="U39" i="2"/>
  <c r="AB39" i="2"/>
  <c r="AF39" i="2"/>
  <c r="AC39" i="2"/>
  <c r="B39" i="2"/>
  <c r="AG39" i="2"/>
  <c r="P39" i="2"/>
  <c r="X39" i="2"/>
  <c r="A51" i="2"/>
  <c r="Q51" i="2"/>
  <c r="Y51" i="2"/>
  <c r="AD51" i="2"/>
  <c r="AH51" i="2"/>
  <c r="L51" i="2"/>
  <c r="T51" i="2"/>
  <c r="AA51" i="2"/>
  <c r="AE51" i="2"/>
  <c r="M51" i="2"/>
  <c r="U51" i="2"/>
  <c r="AB51" i="2"/>
  <c r="AF51" i="2"/>
  <c r="X51" i="2"/>
  <c r="AC51" i="2"/>
  <c r="B51" i="2"/>
  <c r="AG51" i="2"/>
  <c r="P51" i="2"/>
  <c r="A53" i="2"/>
  <c r="M53" i="2"/>
  <c r="U53" i="2"/>
  <c r="AB53" i="2"/>
  <c r="AF53" i="2"/>
  <c r="B53" i="2"/>
  <c r="P53" i="2"/>
  <c r="X53" i="2"/>
  <c r="AC53" i="2"/>
  <c r="AG53" i="2"/>
  <c r="Q53" i="2"/>
  <c r="Y53" i="2"/>
  <c r="AD53" i="2"/>
  <c r="AH53" i="2"/>
  <c r="L53" i="2"/>
  <c r="T53" i="2"/>
  <c r="AA53" i="2"/>
  <c r="AE53" i="2"/>
  <c r="A57" i="2"/>
  <c r="AL66" i="3"/>
  <c r="M57" i="2"/>
  <c r="U57" i="2"/>
  <c r="AB57" i="2"/>
  <c r="AF57" i="2"/>
  <c r="B57" i="2"/>
  <c r="P57" i="2"/>
  <c r="X57" i="2"/>
  <c r="AC57" i="2"/>
  <c r="AG57" i="2"/>
  <c r="Q57" i="2"/>
  <c r="Y57" i="2"/>
  <c r="AD57" i="2"/>
  <c r="AH57" i="2"/>
  <c r="T57" i="2"/>
  <c r="AA57" i="2"/>
  <c r="AE57" i="2"/>
  <c r="L57" i="2"/>
  <c r="L69" i="2"/>
  <c r="T69" i="2"/>
  <c r="AA69" i="2"/>
  <c r="AH69" i="2"/>
  <c r="B69" i="2"/>
  <c r="P69" i="2"/>
  <c r="X69" i="2"/>
  <c r="AC69" i="2"/>
  <c r="A69" i="2"/>
  <c r="U69" i="2"/>
  <c r="Y69" i="2"/>
  <c r="M69" i="2"/>
  <c r="AB69" i="2"/>
  <c r="Q69" i="2"/>
  <c r="AD69" i="2"/>
  <c r="B71" i="2"/>
  <c r="P71" i="2"/>
  <c r="X71" i="2"/>
  <c r="AC71" i="2"/>
  <c r="AG71" i="2"/>
  <c r="L71" i="2"/>
  <c r="T71" i="2"/>
  <c r="AA71" i="2"/>
  <c r="AE71" i="2"/>
  <c r="Q71" i="2"/>
  <c r="AD71" i="2"/>
  <c r="A71" i="2"/>
  <c r="AF80" i="3"/>
  <c r="U71" i="2"/>
  <c r="AF71" i="2"/>
  <c r="Y71" i="2"/>
  <c r="AH71" i="2"/>
  <c r="M71" i="2"/>
  <c r="AB71" i="2"/>
  <c r="B73" i="2"/>
  <c r="P73" i="2"/>
  <c r="X73" i="2"/>
  <c r="AC73" i="2"/>
  <c r="AG73" i="2"/>
  <c r="L73" i="2"/>
  <c r="T73" i="2"/>
  <c r="AA73" i="2"/>
  <c r="AE73" i="2"/>
  <c r="Q73" i="2"/>
  <c r="AD73" i="2"/>
  <c r="A73" i="2"/>
  <c r="U73" i="2"/>
  <c r="AF73" i="2"/>
  <c r="Y73" i="2"/>
  <c r="AH73" i="2"/>
  <c r="M73" i="2"/>
  <c r="AB73" i="2"/>
  <c r="B75" i="2"/>
  <c r="P75" i="2"/>
  <c r="X75" i="2"/>
  <c r="AC75" i="2"/>
  <c r="AG75" i="2"/>
  <c r="M75" i="2"/>
  <c r="Y75" i="2"/>
  <c r="AE75" i="2"/>
  <c r="A75" i="2"/>
  <c r="Q75" i="2"/>
  <c r="AA75" i="2"/>
  <c r="AF75" i="2"/>
  <c r="T75" i="2"/>
  <c r="AB75" i="2"/>
  <c r="AH75" i="2"/>
  <c r="AD75" i="2"/>
  <c r="L75" i="2"/>
  <c r="U75" i="2"/>
  <c r="B86" i="2"/>
  <c r="Q86" i="2"/>
  <c r="Y86" i="2"/>
  <c r="AD86" i="2"/>
  <c r="AH86" i="2"/>
  <c r="L86" i="2"/>
  <c r="T86" i="2"/>
  <c r="AA86" i="2"/>
  <c r="AE86" i="2"/>
  <c r="M86" i="2"/>
  <c r="U86" i="2"/>
  <c r="AB86" i="2"/>
  <c r="AF86" i="2"/>
  <c r="X86" i="2"/>
  <c r="A86" i="2"/>
  <c r="AC86" i="2"/>
  <c r="AG86" i="2"/>
  <c r="P86" i="2"/>
  <c r="A68" i="2"/>
  <c r="M68" i="2"/>
  <c r="U68" i="2"/>
  <c r="AB68" i="2"/>
  <c r="Q68" i="2"/>
  <c r="Y68" i="2"/>
  <c r="AD68" i="2"/>
  <c r="B68" i="2"/>
  <c r="X68" i="2"/>
  <c r="L68" i="2"/>
  <c r="AA68" i="2"/>
  <c r="P68" i="2"/>
  <c r="AC68" i="2"/>
  <c r="T68" i="2"/>
  <c r="AH68" i="2"/>
  <c r="A34" i="2"/>
  <c r="AL43" i="3"/>
  <c r="B34" i="2"/>
  <c r="P34" i="2"/>
  <c r="X34" i="2"/>
  <c r="AC34" i="2"/>
  <c r="AG34" i="2"/>
  <c r="Q34" i="2"/>
  <c r="Y34" i="2"/>
  <c r="AD34" i="2"/>
  <c r="AH34" i="2"/>
  <c r="L34" i="2"/>
  <c r="T34" i="2"/>
  <c r="AA34" i="2"/>
  <c r="AE34" i="2"/>
  <c r="AB34" i="2"/>
  <c r="AF34" i="2"/>
  <c r="M34" i="2"/>
  <c r="U34" i="2"/>
  <c r="A84" i="2"/>
  <c r="L84" i="2"/>
  <c r="T84" i="2"/>
  <c r="AA84" i="2"/>
  <c r="AE84" i="2"/>
  <c r="B84" i="2"/>
  <c r="M84" i="2"/>
  <c r="U84" i="2"/>
  <c r="AB84" i="2"/>
  <c r="AF84" i="2"/>
  <c r="P84" i="2"/>
  <c r="X84" i="2"/>
  <c r="AC84" i="2"/>
  <c r="AG84" i="2"/>
  <c r="Q84" i="2"/>
  <c r="Y84" i="2"/>
  <c r="AD84" i="2"/>
  <c r="AH84" i="2"/>
  <c r="A91" i="2"/>
  <c r="AF100" i="3"/>
  <c r="P91" i="2"/>
  <c r="X91" i="2"/>
  <c r="AC91" i="2"/>
  <c r="AG91" i="2"/>
  <c r="L91" i="2"/>
  <c r="T91" i="2"/>
  <c r="AA91" i="2"/>
  <c r="AE91" i="2"/>
  <c r="U91" i="2"/>
  <c r="AF91" i="2"/>
  <c r="Y91" i="2"/>
  <c r="AH91" i="2"/>
  <c r="M91" i="2"/>
  <c r="AB91" i="2"/>
  <c r="B91" i="2"/>
  <c r="Q91" i="2"/>
  <c r="AD91" i="2"/>
  <c r="B9" i="2"/>
  <c r="P9" i="2"/>
  <c r="X9" i="2"/>
  <c r="AC9" i="2"/>
  <c r="Q9" i="2"/>
  <c r="Y9" i="2"/>
  <c r="AD9" i="2"/>
  <c r="L9" i="2"/>
  <c r="T9" i="2"/>
  <c r="AA9" i="2"/>
  <c r="AH9" i="2"/>
  <c r="AB9" i="2"/>
  <c r="A9" i="2"/>
  <c r="M9" i="2"/>
  <c r="U9" i="2"/>
  <c r="B25" i="2"/>
  <c r="P25" i="2"/>
  <c r="X25" i="2"/>
  <c r="AC25" i="2"/>
  <c r="AG25" i="2"/>
  <c r="A25" i="2"/>
  <c r="L25" i="2"/>
  <c r="T25" i="2"/>
  <c r="AA25" i="2"/>
  <c r="AE25" i="2"/>
  <c r="Y25" i="2"/>
  <c r="AH25" i="2"/>
  <c r="M25" i="2"/>
  <c r="AB25" i="2"/>
  <c r="Q25" i="2"/>
  <c r="AD25" i="2"/>
  <c r="AF25" i="2"/>
  <c r="U25" i="2"/>
  <c r="B29" i="2"/>
  <c r="P29" i="2"/>
  <c r="X29" i="2"/>
  <c r="AC29" i="2"/>
  <c r="AG29" i="2"/>
  <c r="L29" i="2"/>
  <c r="T29" i="2"/>
  <c r="AA29" i="2"/>
  <c r="AE29" i="2"/>
  <c r="Q29" i="2"/>
  <c r="AD29" i="2"/>
  <c r="U29" i="2"/>
  <c r="AF29" i="2"/>
  <c r="A29" i="2"/>
  <c r="AL38" i="3"/>
  <c r="Y29" i="2"/>
  <c r="AH29" i="2"/>
  <c r="M29" i="2"/>
  <c r="AB29" i="2"/>
  <c r="B4" i="2"/>
  <c r="P4" i="2"/>
  <c r="X4" i="2"/>
  <c r="AF4" i="2"/>
  <c r="Q4" i="2"/>
  <c r="Y4" i="2"/>
  <c r="AG4" i="2"/>
  <c r="A4" i="2"/>
  <c r="AL13" i="3"/>
  <c r="L4" i="2"/>
  <c r="T4" i="2"/>
  <c r="AD4" i="2"/>
  <c r="AH4" i="2"/>
  <c r="AE4" i="2"/>
  <c r="M4" i="2"/>
  <c r="U4" i="2"/>
  <c r="A24" i="2"/>
  <c r="AL33" i="3"/>
  <c r="M24" i="2"/>
  <c r="U24" i="2"/>
  <c r="AB24" i="2"/>
  <c r="AF24" i="2"/>
  <c r="Q24" i="2"/>
  <c r="Y24" i="2"/>
  <c r="AD24" i="2"/>
  <c r="AH24" i="2"/>
  <c r="P24" i="2"/>
  <c r="AC24" i="2"/>
  <c r="T24" i="2"/>
  <c r="AE24" i="2"/>
  <c r="B24" i="2"/>
  <c r="X24" i="2"/>
  <c r="AG24" i="2"/>
  <c r="L24" i="2"/>
  <c r="AA24" i="2"/>
  <c r="A36" i="2"/>
  <c r="L36" i="2"/>
  <c r="T36" i="2"/>
  <c r="AA36" i="2"/>
  <c r="AE36" i="2"/>
  <c r="M36" i="2"/>
  <c r="U36" i="2"/>
  <c r="AB36" i="2"/>
  <c r="AF36" i="2"/>
  <c r="B36" i="2"/>
  <c r="P36" i="2"/>
  <c r="X36" i="2"/>
  <c r="AC36" i="2"/>
  <c r="AG36" i="2"/>
  <c r="Q36" i="2"/>
  <c r="Y36" i="2"/>
  <c r="AD36" i="2"/>
  <c r="AH36" i="2"/>
  <c r="E91" i="21"/>
  <c r="B7" i="2"/>
  <c r="P7" i="2"/>
  <c r="X7" i="2"/>
  <c r="AF7" i="2"/>
  <c r="A7" i="2"/>
  <c r="Q7" i="2"/>
  <c r="Y7" i="2"/>
  <c r="AG7" i="2"/>
  <c r="L7" i="2"/>
  <c r="T7" i="2"/>
  <c r="AD7" i="2"/>
  <c r="AH7" i="2"/>
  <c r="AE7" i="2"/>
  <c r="M7" i="2"/>
  <c r="U7" i="2"/>
  <c r="A35" i="2"/>
  <c r="AL44" i="3"/>
  <c r="Q35" i="2"/>
  <c r="Y35" i="2"/>
  <c r="AD35" i="2"/>
  <c r="AH35" i="2"/>
  <c r="L35" i="2"/>
  <c r="T35" i="2"/>
  <c r="AA35" i="2"/>
  <c r="AE35" i="2"/>
  <c r="M35" i="2"/>
  <c r="U35" i="2"/>
  <c r="AB35" i="2"/>
  <c r="AF35" i="2"/>
  <c r="X35" i="2"/>
  <c r="AC35" i="2"/>
  <c r="B35" i="2"/>
  <c r="AG35" i="2"/>
  <c r="P35" i="2"/>
  <c r="A44" i="2"/>
  <c r="L44" i="2"/>
  <c r="T44" i="2"/>
  <c r="AA44" i="2"/>
  <c r="AE44" i="2"/>
  <c r="B44" i="2"/>
  <c r="P44" i="2"/>
  <c r="X44" i="2"/>
  <c r="AC44" i="2"/>
  <c r="AG44" i="2"/>
  <c r="Q44" i="2"/>
  <c r="AD44" i="2"/>
  <c r="U44" i="2"/>
  <c r="AF44" i="2"/>
  <c r="Y44" i="2"/>
  <c r="AH44" i="2"/>
  <c r="M44" i="2"/>
  <c r="AB44" i="2"/>
  <c r="A46" i="2"/>
  <c r="AL55" i="3"/>
  <c r="B46" i="2"/>
  <c r="P46" i="2"/>
  <c r="X46" i="2"/>
  <c r="AC46" i="2"/>
  <c r="AG46" i="2"/>
  <c r="L46" i="2"/>
  <c r="T46" i="2"/>
  <c r="AA46" i="2"/>
  <c r="AE46" i="2"/>
  <c r="U46" i="2"/>
  <c r="AF46" i="2"/>
  <c r="Y46" i="2"/>
  <c r="AH46" i="2"/>
  <c r="M46" i="2"/>
  <c r="AB46" i="2"/>
  <c r="AD46" i="2"/>
  <c r="Q46" i="2"/>
  <c r="A49" i="2"/>
  <c r="M49" i="2"/>
  <c r="U49" i="2"/>
  <c r="Q49" i="2"/>
  <c r="T49" i="2"/>
  <c r="AB49" i="2"/>
  <c r="AF49" i="2"/>
  <c r="B49" i="2"/>
  <c r="X49" i="2"/>
  <c r="AC49" i="2"/>
  <c r="AG49" i="2"/>
  <c r="L49" i="2"/>
  <c r="Y49" i="2"/>
  <c r="AD49" i="2"/>
  <c r="AH49" i="2"/>
  <c r="AE49" i="2"/>
  <c r="P49" i="2"/>
  <c r="AA49" i="2"/>
  <c r="A54" i="2"/>
  <c r="B54" i="2"/>
  <c r="P54" i="2"/>
  <c r="X54" i="2"/>
  <c r="AC54" i="2"/>
  <c r="AG54" i="2"/>
  <c r="Q54" i="2"/>
  <c r="Y54" i="2"/>
  <c r="AD54" i="2"/>
  <c r="AH54" i="2"/>
  <c r="L54" i="2"/>
  <c r="T54" i="2"/>
  <c r="AA54" i="2"/>
  <c r="AE54" i="2"/>
  <c r="AF54" i="2"/>
  <c r="M54" i="2"/>
  <c r="U54" i="2"/>
  <c r="AB54" i="2"/>
  <c r="B59" i="2"/>
  <c r="P59" i="2"/>
  <c r="X59" i="2"/>
  <c r="AF59" i="2"/>
  <c r="Q59" i="2"/>
  <c r="Y59" i="2"/>
  <c r="AG59" i="2"/>
  <c r="L59" i="2"/>
  <c r="T59" i="2"/>
  <c r="AD59" i="2"/>
  <c r="AH59" i="2"/>
  <c r="A59" i="2"/>
  <c r="M59" i="2"/>
  <c r="U59" i="2"/>
  <c r="AE59" i="2"/>
  <c r="B63" i="2"/>
  <c r="P63" i="2"/>
  <c r="X63" i="2"/>
  <c r="AF63" i="2"/>
  <c r="Q63" i="2"/>
  <c r="Y63" i="2"/>
  <c r="AG63" i="2"/>
  <c r="L63" i="2"/>
  <c r="T63" i="2"/>
  <c r="AD63" i="2"/>
  <c r="AH63" i="2"/>
  <c r="AE63" i="2"/>
  <c r="A63" i="2"/>
  <c r="M63" i="2"/>
  <c r="U63" i="2"/>
  <c r="B67" i="2"/>
  <c r="P67" i="2"/>
  <c r="X67" i="2"/>
  <c r="AC67" i="2"/>
  <c r="Q67" i="2"/>
  <c r="Y67" i="2"/>
  <c r="L67" i="2"/>
  <c r="T67" i="2"/>
  <c r="AA67" i="2"/>
  <c r="AH67" i="2"/>
  <c r="U67" i="2"/>
  <c r="AB67" i="2"/>
  <c r="A67" i="2"/>
  <c r="AF76" i="3"/>
  <c r="AD67" i="2"/>
  <c r="M67" i="2"/>
  <c r="Q70" i="2"/>
  <c r="Y70" i="2"/>
  <c r="AD70" i="2"/>
  <c r="A70" i="2"/>
  <c r="M70" i="2"/>
  <c r="U70" i="2"/>
  <c r="AB70" i="2"/>
  <c r="T70" i="2"/>
  <c r="AH70" i="2"/>
  <c r="B70" i="2"/>
  <c r="X70" i="2"/>
  <c r="L70" i="2"/>
  <c r="AA70" i="2"/>
  <c r="P70" i="2"/>
  <c r="AC70" i="2"/>
  <c r="B77" i="2"/>
  <c r="P77" i="2"/>
  <c r="X77" i="2"/>
  <c r="AC77" i="2"/>
  <c r="AG77" i="2"/>
  <c r="T77" i="2"/>
  <c r="AB77" i="2"/>
  <c r="AH77" i="2"/>
  <c r="L77" i="2"/>
  <c r="U77" i="2"/>
  <c r="AD77" i="2"/>
  <c r="M77" i="2"/>
  <c r="Y77" i="2"/>
  <c r="AE77" i="2"/>
  <c r="AF77" i="2"/>
  <c r="A77" i="2"/>
  <c r="Q77" i="2"/>
  <c r="AA77" i="2"/>
  <c r="B76" i="2"/>
  <c r="P76" i="2"/>
  <c r="X76" i="2"/>
  <c r="AC76" i="2"/>
  <c r="AG76" i="2"/>
  <c r="A76" i="2"/>
  <c r="Q76" i="2"/>
  <c r="AA76" i="2"/>
  <c r="AF76" i="2"/>
  <c r="T76" i="2"/>
  <c r="AB76" i="2"/>
  <c r="AH76" i="2"/>
  <c r="L76" i="2"/>
  <c r="U76" i="2"/>
  <c r="AD76" i="2"/>
  <c r="AE76" i="2"/>
  <c r="M76" i="2"/>
  <c r="Y76" i="2"/>
  <c r="A83" i="2"/>
  <c r="M83" i="2"/>
  <c r="U83" i="2"/>
  <c r="AB83" i="2"/>
  <c r="AF83" i="2"/>
  <c r="B83" i="2"/>
  <c r="P83" i="2"/>
  <c r="X83" i="2"/>
  <c r="AC83" i="2"/>
  <c r="AG83" i="2"/>
  <c r="Q83" i="2"/>
  <c r="Y83" i="2"/>
  <c r="AD83" i="2"/>
  <c r="AH83" i="2"/>
  <c r="AA83" i="2"/>
  <c r="AE83" i="2"/>
  <c r="L83" i="2"/>
  <c r="T83" i="2"/>
  <c r="A18" i="2"/>
  <c r="AL27" i="3"/>
  <c r="B18" i="2"/>
  <c r="P18" i="2"/>
  <c r="X18" i="2"/>
  <c r="AC18" i="2"/>
  <c r="AG18" i="2"/>
  <c r="L18" i="2"/>
  <c r="T18" i="2"/>
  <c r="AA18" i="2"/>
  <c r="AE18" i="2"/>
  <c r="M18" i="2"/>
  <c r="AB18" i="2"/>
  <c r="Q18" i="2"/>
  <c r="AD18" i="2"/>
  <c r="U18" i="2"/>
  <c r="AF18" i="2"/>
  <c r="Y18" i="2"/>
  <c r="AH18" i="2"/>
  <c r="A30" i="2"/>
  <c r="Q30" i="2"/>
  <c r="Y30" i="2"/>
  <c r="AD30" i="2"/>
  <c r="AH30" i="2"/>
  <c r="M30" i="2"/>
  <c r="U30" i="2"/>
  <c r="AB30" i="2"/>
  <c r="AF30" i="2"/>
  <c r="L30" i="2"/>
  <c r="AA30" i="2"/>
  <c r="P30" i="2"/>
  <c r="AC30" i="2"/>
  <c r="T30" i="2"/>
  <c r="AE30" i="2"/>
  <c r="AG30" i="2"/>
  <c r="B30" i="2"/>
  <c r="X30" i="2"/>
  <c r="A58" i="2"/>
  <c r="AL67" i="3"/>
  <c r="B58" i="2"/>
  <c r="P58" i="2"/>
  <c r="X58" i="2"/>
  <c r="AC58" i="2"/>
  <c r="AG58" i="2"/>
  <c r="Q58" i="2"/>
  <c r="Y58" i="2"/>
  <c r="AD58" i="2"/>
  <c r="AH58" i="2"/>
  <c r="L58" i="2"/>
  <c r="T58" i="2"/>
  <c r="AA58" i="2"/>
  <c r="AE58" i="2"/>
  <c r="M58" i="2"/>
  <c r="U58" i="2"/>
  <c r="AB58" i="2"/>
  <c r="AF58" i="2"/>
  <c r="J90" i="2"/>
  <c r="E96" i="21"/>
  <c r="F89" i="2"/>
  <c r="H89" i="2"/>
  <c r="C95" i="21"/>
  <c r="B3" i="2"/>
  <c r="P3" i="2"/>
  <c r="X3" i="2"/>
  <c r="AF3" i="2"/>
  <c r="A3" i="2"/>
  <c r="Q3" i="2"/>
  <c r="Y3" i="2"/>
  <c r="AG3" i="2"/>
  <c r="L3" i="2"/>
  <c r="T3" i="2"/>
  <c r="AD3" i="2"/>
  <c r="AH3" i="2"/>
  <c r="AE3" i="2"/>
  <c r="M3" i="2"/>
  <c r="U3" i="2"/>
  <c r="B21" i="2"/>
  <c r="P21" i="2"/>
  <c r="X21" i="2"/>
  <c r="AC21" i="2"/>
  <c r="AG21" i="2"/>
  <c r="A21" i="2"/>
  <c r="Q21" i="2"/>
  <c r="Y21" i="2"/>
  <c r="AD21" i="2"/>
  <c r="AH21" i="2"/>
  <c r="L21" i="2"/>
  <c r="T21" i="2"/>
  <c r="AA21" i="2"/>
  <c r="AE21" i="2"/>
  <c r="AB21" i="2"/>
  <c r="AF21" i="2"/>
  <c r="M21" i="2"/>
  <c r="U21" i="2"/>
  <c r="A41" i="2"/>
  <c r="M41" i="2"/>
  <c r="U41" i="2"/>
  <c r="AB41" i="2"/>
  <c r="AF41" i="2"/>
  <c r="B41" i="2"/>
  <c r="P41" i="2"/>
  <c r="X41" i="2"/>
  <c r="AC41" i="2"/>
  <c r="AG41" i="2"/>
  <c r="Q41" i="2"/>
  <c r="Y41" i="2"/>
  <c r="AD41" i="2"/>
  <c r="AH41" i="2"/>
  <c r="T41" i="2"/>
  <c r="AA41" i="2"/>
  <c r="AE41" i="2"/>
  <c r="L41" i="2"/>
  <c r="F84" i="2"/>
  <c r="H84" i="2"/>
  <c r="C90" i="21"/>
  <c r="L16" i="2"/>
  <c r="T16" i="2"/>
  <c r="AA16" i="2"/>
  <c r="AE16" i="2"/>
  <c r="A16" i="2"/>
  <c r="B16" i="2"/>
  <c r="P16" i="2"/>
  <c r="X16" i="2"/>
  <c r="AC16" i="2"/>
  <c r="AG16" i="2"/>
  <c r="Y16" i="2"/>
  <c r="AH16" i="2"/>
  <c r="M16" i="2"/>
  <c r="AB16" i="2"/>
  <c r="Q16" i="2"/>
  <c r="AD16" i="2"/>
  <c r="AF16" i="2"/>
  <c r="U16" i="2"/>
  <c r="A20" i="2"/>
  <c r="M20" i="2"/>
  <c r="U20" i="2"/>
  <c r="AB20" i="2"/>
  <c r="AF20" i="2"/>
  <c r="B20" i="2"/>
  <c r="P20" i="2"/>
  <c r="X20" i="2"/>
  <c r="AC20" i="2"/>
  <c r="AG20" i="2"/>
  <c r="Q20" i="2"/>
  <c r="Y20" i="2"/>
  <c r="AD20" i="2"/>
  <c r="AH20" i="2"/>
  <c r="AE20" i="2"/>
  <c r="L20" i="2"/>
  <c r="T20" i="2"/>
  <c r="AA20" i="2"/>
  <c r="G68" i="2"/>
  <c r="G84" i="2"/>
  <c r="G51" i="2"/>
  <c r="A82" i="2"/>
  <c r="M82" i="2"/>
  <c r="U82" i="2"/>
  <c r="AB82" i="2"/>
  <c r="AF82" i="2"/>
  <c r="B82" i="2"/>
  <c r="P82" i="2"/>
  <c r="X82" i="2"/>
  <c r="AC82" i="2"/>
  <c r="AG82" i="2"/>
  <c r="Q82" i="2"/>
  <c r="Y82" i="2"/>
  <c r="AD82" i="2"/>
  <c r="AH82" i="2"/>
  <c r="AE82" i="2"/>
  <c r="L82" i="2"/>
  <c r="T82" i="2"/>
  <c r="AA82" i="2"/>
  <c r="B5" i="2"/>
  <c r="P5" i="2"/>
  <c r="X5" i="2"/>
  <c r="AF5" i="2"/>
  <c r="Q5" i="2"/>
  <c r="Y5" i="2"/>
  <c r="AG5" i="2"/>
  <c r="L5" i="2"/>
  <c r="T5" i="2"/>
  <c r="AD5" i="2"/>
  <c r="AH5" i="2"/>
  <c r="AE5" i="2"/>
  <c r="A5" i="2"/>
  <c r="AL14" i="3"/>
  <c r="M5" i="2"/>
  <c r="U5" i="2"/>
  <c r="Q19" i="2"/>
  <c r="Y19" i="2"/>
  <c r="A19" i="2"/>
  <c r="M19" i="2"/>
  <c r="U19" i="2"/>
  <c r="AB19" i="2"/>
  <c r="B19" i="2"/>
  <c r="X19" i="2"/>
  <c r="AE19" i="2"/>
  <c r="L19" i="2"/>
  <c r="AA19" i="2"/>
  <c r="AF19" i="2"/>
  <c r="P19" i="2"/>
  <c r="AC19" i="2"/>
  <c r="AG19" i="2"/>
  <c r="AH19" i="2"/>
  <c r="T19" i="2"/>
  <c r="AD19" i="2"/>
  <c r="A23" i="2"/>
  <c r="L23" i="2"/>
  <c r="T23" i="2"/>
  <c r="AA23" i="2"/>
  <c r="AE23" i="2"/>
  <c r="M23" i="2"/>
  <c r="U23" i="2"/>
  <c r="B23" i="2"/>
  <c r="P23" i="2"/>
  <c r="X23" i="2"/>
  <c r="AC23" i="2"/>
  <c r="AG23" i="2"/>
  <c r="Q23" i="2"/>
  <c r="AF23" i="2"/>
  <c r="Y23" i="2"/>
  <c r="AH23" i="2"/>
  <c r="AB23" i="2"/>
  <c r="AD23" i="2"/>
  <c r="A43" i="2"/>
  <c r="Q43" i="2"/>
  <c r="Y43" i="2"/>
  <c r="AD43" i="2"/>
  <c r="AH43" i="2"/>
  <c r="M43" i="2"/>
  <c r="U43" i="2"/>
  <c r="AB43" i="2"/>
  <c r="AF43" i="2"/>
  <c r="B43" i="2"/>
  <c r="X43" i="2"/>
  <c r="AG43" i="2"/>
  <c r="L43" i="2"/>
  <c r="AA43" i="2"/>
  <c r="P43" i="2"/>
  <c r="AC43" i="2"/>
  <c r="T43" i="2"/>
  <c r="AE43" i="2"/>
  <c r="A47" i="2"/>
  <c r="Q47" i="2"/>
  <c r="Y47" i="2"/>
  <c r="AD47" i="2"/>
  <c r="AH47" i="2"/>
  <c r="M47" i="2"/>
  <c r="U47" i="2"/>
  <c r="AB47" i="2"/>
  <c r="AF47" i="2"/>
  <c r="P47" i="2"/>
  <c r="AC47" i="2"/>
  <c r="T47" i="2"/>
  <c r="AE47" i="2"/>
  <c r="B47" i="2"/>
  <c r="X47" i="2"/>
  <c r="AG47" i="2"/>
  <c r="L47" i="2"/>
  <c r="AA47" i="2"/>
  <c r="A50" i="2"/>
  <c r="B50" i="2"/>
  <c r="P50" i="2"/>
  <c r="X50" i="2"/>
  <c r="AC50" i="2"/>
  <c r="AG50" i="2"/>
  <c r="Q50" i="2"/>
  <c r="Y50" i="2"/>
  <c r="AD50" i="2"/>
  <c r="AH50" i="2"/>
  <c r="L50" i="2"/>
  <c r="T50" i="2"/>
  <c r="AA50" i="2"/>
  <c r="AE50" i="2"/>
  <c r="AB50" i="2"/>
  <c r="AF50" i="2"/>
  <c r="M50" i="2"/>
  <c r="U50" i="2"/>
  <c r="A56" i="2"/>
  <c r="L56" i="2"/>
  <c r="T56" i="2"/>
  <c r="AA56" i="2"/>
  <c r="AE56" i="2"/>
  <c r="M56" i="2"/>
  <c r="U56" i="2"/>
  <c r="AB56" i="2"/>
  <c r="AF56" i="2"/>
  <c r="B56" i="2"/>
  <c r="P56" i="2"/>
  <c r="X56" i="2"/>
  <c r="AC56" i="2"/>
  <c r="AG56" i="2"/>
  <c r="Y56" i="2"/>
  <c r="AD56" i="2"/>
  <c r="AH56" i="2"/>
  <c r="Q56" i="2"/>
  <c r="L61" i="2"/>
  <c r="T61" i="2"/>
  <c r="AD61" i="2"/>
  <c r="AH61" i="2"/>
  <c r="A61" i="2"/>
  <c r="M61" i="2"/>
  <c r="U61" i="2"/>
  <c r="AE61" i="2"/>
  <c r="B61" i="2"/>
  <c r="P61" i="2"/>
  <c r="X61" i="2"/>
  <c r="AF61" i="2"/>
  <c r="AG61" i="2"/>
  <c r="Q61" i="2"/>
  <c r="Y61" i="2"/>
  <c r="L65" i="2"/>
  <c r="T65" i="2"/>
  <c r="AA65" i="2"/>
  <c r="AH65" i="2"/>
  <c r="A65" i="2"/>
  <c r="M65" i="2"/>
  <c r="U65" i="2"/>
  <c r="AB65" i="2"/>
  <c r="B65" i="2"/>
  <c r="P65" i="2"/>
  <c r="X65" i="2"/>
  <c r="AC65" i="2"/>
  <c r="Y65" i="2"/>
  <c r="AD65" i="2"/>
  <c r="Q65" i="2"/>
  <c r="B72" i="2"/>
  <c r="P72" i="2"/>
  <c r="X72" i="2"/>
  <c r="AC72" i="2"/>
  <c r="AG72" i="2"/>
  <c r="L72" i="2"/>
  <c r="T72" i="2"/>
  <c r="AA72" i="2"/>
  <c r="AE72" i="2"/>
  <c r="Y72" i="2"/>
  <c r="AH72" i="2"/>
  <c r="M72" i="2"/>
  <c r="AB72" i="2"/>
  <c r="Q72" i="2"/>
  <c r="AD72" i="2"/>
  <c r="AF72" i="2"/>
  <c r="A72" i="2"/>
  <c r="U72" i="2"/>
  <c r="B74" i="2"/>
  <c r="P74" i="2"/>
  <c r="X74" i="2"/>
  <c r="AC74" i="2"/>
  <c r="AG74" i="2"/>
  <c r="L74" i="2"/>
  <c r="T74" i="2"/>
  <c r="AA74" i="2"/>
  <c r="AE74" i="2"/>
  <c r="Y74" i="2"/>
  <c r="AH74" i="2"/>
  <c r="M74" i="2"/>
  <c r="AB74" i="2"/>
  <c r="Q74" i="2"/>
  <c r="AD74" i="2"/>
  <c r="U74" i="2"/>
  <c r="AF74" i="2"/>
  <c r="A74" i="2"/>
  <c r="AF83" i="3"/>
  <c r="L87" i="2"/>
  <c r="T87" i="2"/>
  <c r="AA87" i="2"/>
  <c r="AE87" i="2"/>
  <c r="M87" i="2"/>
  <c r="U87" i="2"/>
  <c r="AB87" i="2"/>
  <c r="AF87" i="2"/>
  <c r="A87" i="2"/>
  <c r="P87" i="2"/>
  <c r="X87" i="2"/>
  <c r="AC87" i="2"/>
  <c r="AG87" i="2"/>
  <c r="AH87" i="2"/>
  <c r="Q87" i="2"/>
  <c r="Y87" i="2"/>
  <c r="B87" i="2"/>
  <c r="AD87" i="2"/>
  <c r="A10" i="2"/>
  <c r="B10" i="2"/>
  <c r="P10" i="2"/>
  <c r="X10" i="2"/>
  <c r="AC10" i="2"/>
  <c r="Q10" i="2"/>
  <c r="Y10" i="2"/>
  <c r="AD10" i="2"/>
  <c r="L10" i="2"/>
  <c r="T10" i="2"/>
  <c r="AA10" i="2"/>
  <c r="AH10" i="2"/>
  <c r="AB10" i="2"/>
  <c r="M10" i="2"/>
  <c r="U10" i="2"/>
  <c r="A14" i="2"/>
  <c r="B14" i="2"/>
  <c r="P14" i="2"/>
  <c r="X14" i="2"/>
  <c r="AC14" i="2"/>
  <c r="AG14" i="2"/>
  <c r="L14" i="2"/>
  <c r="T14" i="2"/>
  <c r="AA14" i="2"/>
  <c r="AE14" i="2"/>
  <c r="U14" i="2"/>
  <c r="AF14" i="2"/>
  <c r="Y14" i="2"/>
  <c r="AH14" i="2"/>
  <c r="M14" i="2"/>
  <c r="AB14" i="2"/>
  <c r="Q14" i="2"/>
  <c r="AD14" i="2"/>
  <c r="A26" i="2"/>
  <c r="AL35" i="3"/>
  <c r="Q26" i="2"/>
  <c r="Y26" i="2"/>
  <c r="AD26" i="2"/>
  <c r="AH26" i="2"/>
  <c r="M26" i="2"/>
  <c r="U26" i="2"/>
  <c r="AB26" i="2"/>
  <c r="AF26" i="2"/>
  <c r="T26" i="2"/>
  <c r="AE26" i="2"/>
  <c r="B26" i="2"/>
  <c r="X26" i="2"/>
  <c r="AG26" i="2"/>
  <c r="L26" i="2"/>
  <c r="AA26" i="2"/>
  <c r="P26" i="2"/>
  <c r="AC26" i="2"/>
  <c r="A42" i="2"/>
  <c r="B42" i="2"/>
  <c r="P42" i="2"/>
  <c r="X42" i="2"/>
  <c r="AC42" i="2"/>
  <c r="AG42" i="2"/>
  <c r="Q42" i="2"/>
  <c r="Y42" i="2"/>
  <c r="AD42" i="2"/>
  <c r="AH42" i="2"/>
  <c r="L42" i="2"/>
  <c r="T42" i="2"/>
  <c r="AA42" i="2"/>
  <c r="AE42" i="2"/>
  <c r="M42" i="2"/>
  <c r="U42" i="2"/>
  <c r="AB42" i="2"/>
  <c r="AF42" i="2"/>
  <c r="A80" i="2"/>
  <c r="AF89" i="3"/>
  <c r="M80" i="2"/>
  <c r="U80" i="2"/>
  <c r="AB80" i="2"/>
  <c r="AF80" i="2"/>
  <c r="B80" i="2"/>
  <c r="P80" i="2"/>
  <c r="X80" i="2"/>
  <c r="AC80" i="2"/>
  <c r="AG80" i="2"/>
  <c r="Q80" i="2"/>
  <c r="Y80" i="2"/>
  <c r="AD80" i="2"/>
  <c r="AH80" i="2"/>
  <c r="T80" i="2"/>
  <c r="AA80" i="2"/>
  <c r="AE80" i="2"/>
  <c r="L80" i="2"/>
  <c r="G86" i="2"/>
  <c r="G87" i="2"/>
  <c r="C8" i="21"/>
  <c r="F2" i="2"/>
  <c r="H2" i="2"/>
  <c r="F88" i="2"/>
  <c r="H88" i="2"/>
  <c r="C94" i="21"/>
  <c r="A37" i="2"/>
  <c r="AL46" i="3"/>
  <c r="M37" i="2"/>
  <c r="U37" i="2"/>
  <c r="AB37" i="2"/>
  <c r="AF37" i="2"/>
  <c r="B37" i="2"/>
  <c r="P37" i="2"/>
  <c r="X37" i="2"/>
  <c r="AC37" i="2"/>
  <c r="AG37" i="2"/>
  <c r="Q37" i="2"/>
  <c r="Y37" i="2"/>
  <c r="AD37" i="2"/>
  <c r="AH37" i="2"/>
  <c r="L37" i="2"/>
  <c r="T37" i="2"/>
  <c r="AA37" i="2"/>
  <c r="AE37" i="2"/>
  <c r="E8" i="21"/>
  <c r="J2" i="2"/>
  <c r="B12" i="2"/>
  <c r="P12" i="2"/>
  <c r="X12" i="2"/>
  <c r="AC12" i="2"/>
  <c r="Q12" i="2"/>
  <c r="Y12" i="2"/>
  <c r="AD12" i="2"/>
  <c r="A12" i="2"/>
  <c r="L12" i="2"/>
  <c r="T12" i="2"/>
  <c r="AA12" i="2"/>
  <c r="AH12" i="2"/>
  <c r="AB12" i="2"/>
  <c r="M12" i="2"/>
  <c r="U12" i="2"/>
  <c r="A32" i="2"/>
  <c r="L32" i="2"/>
  <c r="T32" i="2"/>
  <c r="AA32" i="2"/>
  <c r="AE32" i="2"/>
  <c r="M32" i="2"/>
  <c r="U32" i="2"/>
  <c r="AB32" i="2"/>
  <c r="AF32" i="2"/>
  <c r="B32" i="2"/>
  <c r="P32" i="2"/>
  <c r="X32" i="2"/>
  <c r="AC32" i="2"/>
  <c r="AG32" i="2"/>
  <c r="AH32" i="2"/>
  <c r="Q32" i="2"/>
  <c r="Y32" i="2"/>
  <c r="AD32" i="2"/>
  <c r="F91" i="2"/>
  <c r="H91" i="2"/>
  <c r="C97" i="21"/>
  <c r="Q15" i="2"/>
  <c r="Y15" i="2"/>
  <c r="AD15" i="2"/>
  <c r="AH15" i="2"/>
  <c r="A15" i="2"/>
  <c r="M15" i="2"/>
  <c r="U15" i="2"/>
  <c r="AB15" i="2"/>
  <c r="AF15" i="2"/>
  <c r="P15" i="2"/>
  <c r="AC15" i="2"/>
  <c r="T15" i="2"/>
  <c r="AE15" i="2"/>
  <c r="B15" i="2"/>
  <c r="X15" i="2"/>
  <c r="AG15" i="2"/>
  <c r="L15" i="2"/>
  <c r="AA15" i="2"/>
  <c r="A31" i="2"/>
  <c r="L31" i="2"/>
  <c r="T31" i="2"/>
  <c r="AA31" i="2"/>
  <c r="AE31" i="2"/>
  <c r="B31" i="2"/>
  <c r="P31" i="2"/>
  <c r="U31" i="2"/>
  <c r="AC31" i="2"/>
  <c r="AH31" i="2"/>
  <c r="X31" i="2"/>
  <c r="AD31" i="2"/>
  <c r="M31" i="2"/>
  <c r="Y31" i="2"/>
  <c r="AF31" i="2"/>
  <c r="Q31" i="2"/>
  <c r="AB31" i="2"/>
  <c r="AG31" i="2"/>
  <c r="M45" i="2"/>
  <c r="U45" i="2"/>
  <c r="AB45" i="2"/>
  <c r="AF45" i="2"/>
  <c r="Q45" i="2"/>
  <c r="Y45" i="2"/>
  <c r="AD45" i="2"/>
  <c r="AH45" i="2"/>
  <c r="L45" i="2"/>
  <c r="AA45" i="2"/>
  <c r="A45" i="2"/>
  <c r="P45" i="2"/>
  <c r="AC45" i="2"/>
  <c r="T45" i="2"/>
  <c r="AE45" i="2"/>
  <c r="B45" i="2"/>
  <c r="X45" i="2"/>
  <c r="AG45" i="2"/>
  <c r="A55" i="2"/>
  <c r="Q55" i="2"/>
  <c r="Y55" i="2"/>
  <c r="AD55" i="2"/>
  <c r="AH55" i="2"/>
  <c r="L55" i="2"/>
  <c r="T55" i="2"/>
  <c r="AA55" i="2"/>
  <c r="AE55" i="2"/>
  <c r="M55" i="2"/>
  <c r="U55" i="2"/>
  <c r="AB55" i="2"/>
  <c r="AF55" i="2"/>
  <c r="AC55" i="2"/>
  <c r="B55" i="2"/>
  <c r="AG55" i="2"/>
  <c r="P55" i="2"/>
  <c r="X55" i="2"/>
  <c r="A60" i="2"/>
  <c r="M60" i="2"/>
  <c r="U60" i="2"/>
  <c r="AE60" i="2"/>
  <c r="B60" i="2"/>
  <c r="P60" i="2"/>
  <c r="X60" i="2"/>
  <c r="AF60" i="2"/>
  <c r="Q60" i="2"/>
  <c r="Y60" i="2"/>
  <c r="AG60" i="2"/>
  <c r="AH60" i="2"/>
  <c r="L60" i="2"/>
  <c r="T60" i="2"/>
  <c r="AD60" i="2"/>
  <c r="Q62" i="2"/>
  <c r="Y62" i="2"/>
  <c r="AG62" i="2"/>
  <c r="L62" i="2"/>
  <c r="T62" i="2"/>
  <c r="AD62" i="2"/>
  <c r="AH62" i="2"/>
  <c r="A62" i="2"/>
  <c r="M62" i="2"/>
  <c r="U62" i="2"/>
  <c r="AE62" i="2"/>
  <c r="AF62" i="2"/>
  <c r="B62" i="2"/>
  <c r="P62" i="2"/>
  <c r="X62" i="2"/>
  <c r="A64" i="2"/>
  <c r="M64" i="2"/>
  <c r="U64" i="2"/>
  <c r="AE64" i="2"/>
  <c r="B64" i="2"/>
  <c r="P64" i="2"/>
  <c r="X64" i="2"/>
  <c r="AF64" i="2"/>
  <c r="Q64" i="2"/>
  <c r="Y64" i="2"/>
  <c r="AG64" i="2"/>
  <c r="AD64" i="2"/>
  <c r="AH64" i="2"/>
  <c r="L64" i="2"/>
  <c r="T64" i="2"/>
  <c r="Q66" i="2"/>
  <c r="Y66" i="2"/>
  <c r="AD66" i="2"/>
  <c r="L66" i="2"/>
  <c r="T66" i="2"/>
  <c r="AA66" i="2"/>
  <c r="AH66" i="2"/>
  <c r="A66" i="2"/>
  <c r="M66" i="2"/>
  <c r="U66" i="2"/>
  <c r="AB66" i="2"/>
  <c r="X66" i="2"/>
  <c r="AC66" i="2"/>
  <c r="B66" i="2"/>
  <c r="P66" i="2"/>
  <c r="A79" i="2"/>
  <c r="M79" i="2"/>
  <c r="U79" i="2"/>
  <c r="AB79" i="2"/>
  <c r="AF79" i="2"/>
  <c r="B79" i="2"/>
  <c r="P79" i="2"/>
  <c r="X79" i="2"/>
  <c r="AC79" i="2"/>
  <c r="AG79" i="2"/>
  <c r="Q79" i="2"/>
  <c r="Y79" i="2"/>
  <c r="AD79" i="2"/>
  <c r="AH79" i="2"/>
  <c r="AA79" i="2"/>
  <c r="AE79" i="2"/>
  <c r="L79" i="2"/>
  <c r="T79" i="2"/>
  <c r="A6" i="2"/>
  <c r="B6" i="2"/>
  <c r="P6" i="2"/>
  <c r="X6" i="2"/>
  <c r="AF6" i="2"/>
  <c r="Q6" i="2"/>
  <c r="Y6" i="2"/>
  <c r="AG6" i="2"/>
  <c r="L6" i="2"/>
  <c r="T6" i="2"/>
  <c r="AD6" i="2"/>
  <c r="AH6" i="2"/>
  <c r="AE6" i="2"/>
  <c r="M6" i="2"/>
  <c r="U6" i="2"/>
  <c r="A22" i="2"/>
  <c r="Q22" i="2"/>
  <c r="Y22" i="2"/>
  <c r="AD22" i="2"/>
  <c r="AH22" i="2"/>
  <c r="L22" i="2"/>
  <c r="T22" i="2"/>
  <c r="AA22" i="2"/>
  <c r="AE22" i="2"/>
  <c r="M22" i="2"/>
  <c r="U22" i="2"/>
  <c r="AB22" i="2"/>
  <c r="AF22" i="2"/>
  <c r="X22" i="2"/>
  <c r="AC22" i="2"/>
  <c r="B22" i="2"/>
  <c r="AG22" i="2"/>
  <c r="P22" i="2"/>
  <c r="A38" i="2"/>
  <c r="B38" i="2"/>
  <c r="P38" i="2"/>
  <c r="X38" i="2"/>
  <c r="AC38" i="2"/>
  <c r="AG38" i="2"/>
  <c r="Q38" i="2"/>
  <c r="Y38" i="2"/>
  <c r="AD38" i="2"/>
  <c r="AH38" i="2"/>
  <c r="L38" i="2"/>
  <c r="T38" i="2"/>
  <c r="AA38" i="2"/>
  <c r="AE38" i="2"/>
  <c r="AF38" i="2"/>
  <c r="M38" i="2"/>
  <c r="U38" i="2"/>
  <c r="AB38" i="2"/>
  <c r="J88" i="2"/>
  <c r="E94" i="21"/>
  <c r="F86" i="2"/>
  <c r="H86" i="2"/>
  <c r="C92" i="21"/>
  <c r="F87" i="2"/>
  <c r="H87" i="2"/>
  <c r="C93" i="21"/>
  <c r="G91" i="2"/>
  <c r="J86" i="2"/>
  <c r="E92" i="21"/>
  <c r="B13" i="2"/>
  <c r="P13" i="2"/>
  <c r="X13" i="2"/>
  <c r="AC13" i="2"/>
  <c r="L13" i="2"/>
  <c r="T13" i="2"/>
  <c r="AA13" i="2"/>
  <c r="AH13" i="2"/>
  <c r="U13" i="2"/>
  <c r="Y13" i="2"/>
  <c r="M13" i="2"/>
  <c r="AB13" i="2"/>
  <c r="Q13" i="2"/>
  <c r="A13" i="2"/>
  <c r="AD13" i="2"/>
  <c r="M17" i="2"/>
  <c r="U17" i="2"/>
  <c r="AB17" i="2"/>
  <c r="AF17" i="2"/>
  <c r="Q17" i="2"/>
  <c r="Y17" i="2"/>
  <c r="AD17" i="2"/>
  <c r="AH17" i="2"/>
  <c r="A17" i="2"/>
  <c r="AL26" i="3"/>
  <c r="T17" i="2"/>
  <c r="AE17" i="2"/>
  <c r="B17" i="2"/>
  <c r="X17" i="2"/>
  <c r="AG17" i="2"/>
  <c r="L17" i="2"/>
  <c r="AA17" i="2"/>
  <c r="P17" i="2"/>
  <c r="AC17" i="2"/>
  <c r="A33" i="2"/>
  <c r="M33" i="2"/>
  <c r="U33" i="2"/>
  <c r="AB33" i="2"/>
  <c r="AF33" i="2"/>
  <c r="B33" i="2"/>
  <c r="P33" i="2"/>
  <c r="X33" i="2"/>
  <c r="AC33" i="2"/>
  <c r="AG33" i="2"/>
  <c r="Q33" i="2"/>
  <c r="Y33" i="2"/>
  <c r="AD33" i="2"/>
  <c r="AH33" i="2"/>
  <c r="AE33" i="2"/>
  <c r="L33" i="2"/>
  <c r="T33" i="2"/>
  <c r="AA33" i="2"/>
  <c r="B8" i="2"/>
  <c r="P8" i="2"/>
  <c r="X8" i="2"/>
  <c r="AC8" i="2"/>
  <c r="Q8" i="2"/>
  <c r="Y8" i="2"/>
  <c r="AD8" i="2"/>
  <c r="A8" i="2"/>
  <c r="L8" i="2"/>
  <c r="T8" i="2"/>
  <c r="AA8" i="2"/>
  <c r="AH8" i="2"/>
  <c r="AB8" i="2"/>
  <c r="M8" i="2"/>
  <c r="U8" i="2"/>
  <c r="A28" i="2"/>
  <c r="M28" i="2"/>
  <c r="U28" i="2"/>
  <c r="AB28" i="2"/>
  <c r="AF28" i="2"/>
  <c r="Q28" i="2"/>
  <c r="Y28" i="2"/>
  <c r="AD28" i="2"/>
  <c r="AH28" i="2"/>
  <c r="B28" i="2"/>
  <c r="X28" i="2"/>
  <c r="AG28" i="2"/>
  <c r="L28" i="2"/>
  <c r="AA28" i="2"/>
  <c r="P28" i="2"/>
  <c r="AC28" i="2"/>
  <c r="T28" i="2"/>
  <c r="AE28" i="2"/>
  <c r="A40" i="2"/>
  <c r="L40" i="2"/>
  <c r="T40" i="2"/>
  <c r="AA40" i="2"/>
  <c r="AE40" i="2"/>
  <c r="M40" i="2"/>
  <c r="U40" i="2"/>
  <c r="AB40" i="2"/>
  <c r="AF40" i="2"/>
  <c r="B40" i="2"/>
  <c r="P40" i="2"/>
  <c r="X40" i="2"/>
  <c r="AC40" i="2"/>
  <c r="AG40" i="2"/>
  <c r="Y40" i="2"/>
  <c r="AD40" i="2"/>
  <c r="AH40" i="2"/>
  <c r="Q40" i="2"/>
  <c r="W2" i="2"/>
  <c r="V2" i="2"/>
  <c r="R2" i="2"/>
  <c r="AC2" i="2"/>
  <c r="O2" i="2"/>
  <c r="AB2" i="2"/>
  <c r="Z2" i="2"/>
  <c r="S2" i="2"/>
  <c r="AA2" i="2"/>
  <c r="J59" i="2"/>
  <c r="E65" i="21"/>
  <c r="J67" i="2"/>
  <c r="E73" i="21"/>
  <c r="F70" i="2"/>
  <c r="H70" i="2"/>
  <c r="C76" i="21"/>
  <c r="J75" i="2"/>
  <c r="E81" i="21"/>
  <c r="F78" i="2"/>
  <c r="H78" i="2"/>
  <c r="C84" i="21"/>
  <c r="J83" i="2"/>
  <c r="E89" i="21"/>
  <c r="J49" i="2"/>
  <c r="E55" i="21"/>
  <c r="F55" i="2"/>
  <c r="H55" i="2"/>
  <c r="C61" i="21"/>
  <c r="J48" i="2"/>
  <c r="E54" i="21"/>
  <c r="F38" i="2"/>
  <c r="H38" i="2"/>
  <c r="C44" i="21"/>
  <c r="J32" i="2"/>
  <c r="E38" i="21"/>
  <c r="F22" i="2"/>
  <c r="H22" i="2"/>
  <c r="C28" i="21"/>
  <c r="J16" i="2"/>
  <c r="E22" i="21"/>
  <c r="F6" i="2"/>
  <c r="H6" i="2"/>
  <c r="C12" i="21"/>
  <c r="F45" i="2"/>
  <c r="H45" i="2"/>
  <c r="C51" i="21"/>
  <c r="J39" i="2"/>
  <c r="E45" i="21"/>
  <c r="F29" i="2"/>
  <c r="H29" i="2"/>
  <c r="C35" i="21"/>
  <c r="J23" i="2"/>
  <c r="E29" i="21"/>
  <c r="F13" i="2"/>
  <c r="H13" i="2"/>
  <c r="C19" i="21"/>
  <c r="J7" i="2"/>
  <c r="E13" i="21"/>
  <c r="F36" i="2"/>
  <c r="H36" i="2"/>
  <c r="C42" i="21"/>
  <c r="J30" i="2"/>
  <c r="E36" i="21"/>
  <c r="F20" i="2"/>
  <c r="H20" i="2"/>
  <c r="C26" i="21"/>
  <c r="J14" i="2"/>
  <c r="E20" i="21"/>
  <c r="F35" i="2"/>
  <c r="H35" i="2"/>
  <c r="C41" i="21"/>
  <c r="J29" i="2"/>
  <c r="E35" i="21"/>
  <c r="F19" i="2"/>
  <c r="H19" i="2"/>
  <c r="C25" i="21"/>
  <c r="J13" i="2"/>
  <c r="E19" i="21"/>
  <c r="F3" i="2"/>
  <c r="H3" i="2"/>
  <c r="C9" i="21"/>
  <c r="AT85" i="3"/>
  <c r="AR85" i="3"/>
  <c r="AL85" i="3"/>
  <c r="AN85" i="3"/>
  <c r="AG85" i="3"/>
  <c r="AA85" i="3"/>
  <c r="AP85" i="3"/>
  <c r="I76" i="2"/>
  <c r="AB85" i="3"/>
  <c r="D82" i="21"/>
  <c r="AI85" i="3"/>
  <c r="AC85" i="3"/>
  <c r="AK85" i="3"/>
  <c r="AE85" i="3"/>
  <c r="AH85" i="3"/>
  <c r="AF85" i="3"/>
  <c r="AD85" i="3"/>
  <c r="AJ85" i="3"/>
  <c r="AT69" i="3"/>
  <c r="AR69" i="3"/>
  <c r="AL69" i="3"/>
  <c r="AN69" i="3"/>
  <c r="AG69" i="3"/>
  <c r="AA69" i="3"/>
  <c r="AP69" i="3"/>
  <c r="I60" i="2"/>
  <c r="AB69" i="3"/>
  <c r="D66" i="21"/>
  <c r="AI69" i="3"/>
  <c r="AF69" i="3"/>
  <c r="AC69" i="3"/>
  <c r="AK69" i="3"/>
  <c r="AE69" i="3"/>
  <c r="AH69" i="3"/>
  <c r="AD69" i="3"/>
  <c r="AJ69" i="3"/>
  <c r="AR53" i="3"/>
  <c r="AT53" i="3"/>
  <c r="AL53" i="3"/>
  <c r="AN53" i="3"/>
  <c r="AG53" i="3"/>
  <c r="AA53" i="3"/>
  <c r="AP53" i="3"/>
  <c r="I44" i="2"/>
  <c r="AB53" i="3"/>
  <c r="D50" i="21"/>
  <c r="AI53" i="3"/>
  <c r="AC53" i="3"/>
  <c r="AF53" i="3"/>
  <c r="AK53" i="3"/>
  <c r="AE53" i="3"/>
  <c r="AH53" i="3"/>
  <c r="AD53" i="3"/>
  <c r="AJ53" i="3"/>
  <c r="AR37" i="3"/>
  <c r="AT37" i="3"/>
  <c r="AL37" i="3"/>
  <c r="AN37" i="3"/>
  <c r="AG37" i="3"/>
  <c r="AA37" i="3"/>
  <c r="AP37" i="3"/>
  <c r="I28" i="2"/>
  <c r="AB37" i="3"/>
  <c r="AI37" i="3"/>
  <c r="AC37" i="3"/>
  <c r="AF37" i="3"/>
  <c r="D34" i="21"/>
  <c r="AK37" i="3"/>
  <c r="AE37" i="3"/>
  <c r="AH37" i="3"/>
  <c r="AD37" i="3"/>
  <c r="AJ37" i="3"/>
  <c r="AR21" i="3"/>
  <c r="AT21" i="3"/>
  <c r="AL21" i="3"/>
  <c r="AN21" i="3"/>
  <c r="AG21" i="3"/>
  <c r="AA21" i="3"/>
  <c r="AP21" i="3"/>
  <c r="I12" i="2"/>
  <c r="AB21" i="3"/>
  <c r="AI21" i="3"/>
  <c r="AC21" i="3"/>
  <c r="D18" i="21"/>
  <c r="AK21" i="3"/>
  <c r="AE21" i="3"/>
  <c r="AH21" i="3"/>
  <c r="AD21" i="3"/>
  <c r="AJ21" i="3"/>
  <c r="AF21" i="3"/>
  <c r="AT88" i="3"/>
  <c r="AP88" i="3"/>
  <c r="AL88" i="3"/>
  <c r="AN88" i="3"/>
  <c r="AR88" i="3"/>
  <c r="AG88" i="3"/>
  <c r="AA88" i="3"/>
  <c r="I79" i="2"/>
  <c r="AB88" i="3"/>
  <c r="AF88" i="3"/>
  <c r="D85" i="21"/>
  <c r="AJ88" i="3"/>
  <c r="AI88" i="3"/>
  <c r="AH88" i="3"/>
  <c r="AD88" i="3"/>
  <c r="AK88" i="3"/>
  <c r="AC88" i="3"/>
  <c r="AE88" i="3"/>
  <c r="AT72" i="3"/>
  <c r="AR72" i="3"/>
  <c r="AP72" i="3"/>
  <c r="AL72" i="3"/>
  <c r="AN72" i="3"/>
  <c r="AG72" i="3"/>
  <c r="AA72" i="3"/>
  <c r="I63" i="2"/>
  <c r="AF72" i="3"/>
  <c r="AB72" i="3"/>
  <c r="AJ72" i="3"/>
  <c r="AI72" i="3"/>
  <c r="AH72" i="3"/>
  <c r="D69" i="21"/>
  <c r="AD72" i="3"/>
  <c r="AE72" i="3"/>
  <c r="AK72" i="3"/>
  <c r="AC72" i="3"/>
  <c r="AT56" i="3"/>
  <c r="AR56" i="3"/>
  <c r="AP56" i="3"/>
  <c r="AN56" i="3"/>
  <c r="AG56" i="3"/>
  <c r="AL56" i="3"/>
  <c r="AA56" i="3"/>
  <c r="I47" i="2"/>
  <c r="AF56" i="3"/>
  <c r="AB56" i="3"/>
  <c r="D53" i="21"/>
  <c r="AJ56" i="3"/>
  <c r="AI56" i="3"/>
  <c r="AH56" i="3"/>
  <c r="AD56" i="3"/>
  <c r="AK56" i="3"/>
  <c r="AC56" i="3"/>
  <c r="AE56" i="3"/>
  <c r="AT40" i="3"/>
  <c r="AR40" i="3"/>
  <c r="AP40" i="3"/>
  <c r="AN40" i="3"/>
  <c r="AG40" i="3"/>
  <c r="AL40" i="3"/>
  <c r="AA40" i="3"/>
  <c r="I31" i="2"/>
  <c r="AF40" i="3"/>
  <c r="D37" i="21"/>
  <c r="AB40" i="3"/>
  <c r="AJ40" i="3"/>
  <c r="AI40" i="3"/>
  <c r="AH40" i="3"/>
  <c r="AD40" i="3"/>
  <c r="AE40" i="3"/>
  <c r="AK40" i="3"/>
  <c r="AC40" i="3"/>
  <c r="AT24" i="3"/>
  <c r="AR24" i="3"/>
  <c r="AP24" i="3"/>
  <c r="AN24" i="3"/>
  <c r="AG24" i="3"/>
  <c r="AL24" i="3"/>
  <c r="AA24" i="3"/>
  <c r="I15" i="2"/>
  <c r="AF24" i="3"/>
  <c r="D21" i="21"/>
  <c r="AB24" i="3"/>
  <c r="AJ24" i="3"/>
  <c r="AI24" i="3"/>
  <c r="AH24" i="3"/>
  <c r="AD24" i="3"/>
  <c r="AC24" i="3"/>
  <c r="AK24" i="3"/>
  <c r="AE24" i="3"/>
  <c r="AT91" i="3"/>
  <c r="AP91" i="3"/>
  <c r="AR91" i="3"/>
  <c r="AL91" i="3"/>
  <c r="AN91" i="3"/>
  <c r="AG91" i="3"/>
  <c r="AA91" i="3"/>
  <c r="I82" i="2"/>
  <c r="AB91" i="3"/>
  <c r="AF91" i="3"/>
  <c r="AJ91" i="3"/>
  <c r="AD91" i="3"/>
  <c r="AC91" i="3"/>
  <c r="AK91" i="3"/>
  <c r="AE91" i="3"/>
  <c r="AH91" i="3"/>
  <c r="AI91" i="3"/>
  <c r="D88" i="21"/>
  <c r="AT75" i="3"/>
  <c r="AR75" i="3"/>
  <c r="AP75" i="3"/>
  <c r="AL75" i="3"/>
  <c r="AN75" i="3"/>
  <c r="AG75" i="3"/>
  <c r="AA75" i="3"/>
  <c r="I66" i="2"/>
  <c r="AB75" i="3"/>
  <c r="AF75" i="3"/>
  <c r="D72" i="21"/>
  <c r="AJ75" i="3"/>
  <c r="AD75" i="3"/>
  <c r="AC75" i="3"/>
  <c r="AK75" i="3"/>
  <c r="AE75" i="3"/>
  <c r="AH75" i="3"/>
  <c r="AI75" i="3"/>
  <c r="AT59" i="3"/>
  <c r="AR59" i="3"/>
  <c r="AP59" i="3"/>
  <c r="AL59" i="3"/>
  <c r="AN59" i="3"/>
  <c r="AG59" i="3"/>
  <c r="AA59" i="3"/>
  <c r="I50" i="2"/>
  <c r="AB59" i="3"/>
  <c r="AF59" i="3"/>
  <c r="AJ59" i="3"/>
  <c r="AD59" i="3"/>
  <c r="AC59" i="3"/>
  <c r="AK59" i="3"/>
  <c r="AE59" i="3"/>
  <c r="AH59" i="3"/>
  <c r="D56" i="21"/>
  <c r="AI59" i="3"/>
  <c r="AT43" i="3"/>
  <c r="AR43" i="3"/>
  <c r="AP43" i="3"/>
  <c r="AN43" i="3"/>
  <c r="AG43" i="3"/>
  <c r="AA43" i="3"/>
  <c r="I34" i="2"/>
  <c r="AB43" i="3"/>
  <c r="AF43" i="3"/>
  <c r="D40" i="21"/>
  <c r="AC43" i="3"/>
  <c r="AJ43" i="3"/>
  <c r="AD43" i="3"/>
  <c r="AK43" i="3"/>
  <c r="AE43" i="3"/>
  <c r="AH43" i="3"/>
  <c r="AI43" i="3"/>
  <c r="AT27" i="3"/>
  <c r="AR27" i="3"/>
  <c r="AP27" i="3"/>
  <c r="AN27" i="3"/>
  <c r="AG27" i="3"/>
  <c r="AA27" i="3"/>
  <c r="I18" i="2"/>
  <c r="AB27" i="3"/>
  <c r="AF27" i="3"/>
  <c r="D24" i="21"/>
  <c r="AC27" i="3"/>
  <c r="AJ27" i="3"/>
  <c r="AD27" i="3"/>
  <c r="AK27" i="3"/>
  <c r="AE27" i="3"/>
  <c r="AH27" i="3"/>
  <c r="AI27" i="3"/>
  <c r="AT94" i="3"/>
  <c r="AP94" i="3"/>
  <c r="AR94" i="3"/>
  <c r="AL94" i="3"/>
  <c r="AN94" i="3"/>
  <c r="AG94" i="3"/>
  <c r="AA94" i="3"/>
  <c r="I85" i="2"/>
  <c r="AB94" i="3"/>
  <c r="AF94" i="3"/>
  <c r="D91" i="21"/>
  <c r="AI94" i="3"/>
  <c r="AC94" i="3"/>
  <c r="AK94" i="3"/>
  <c r="AE94" i="3"/>
  <c r="AJ94" i="3"/>
  <c r="AH94" i="3"/>
  <c r="AD94" i="3"/>
  <c r="AT78" i="3"/>
  <c r="AP78" i="3"/>
  <c r="AR78" i="3"/>
  <c r="AL78" i="3"/>
  <c r="AN78" i="3"/>
  <c r="AG78" i="3"/>
  <c r="AA78" i="3"/>
  <c r="I69" i="2"/>
  <c r="AB78" i="3"/>
  <c r="AF78" i="3"/>
  <c r="D75" i="21"/>
  <c r="AI78" i="3"/>
  <c r="AC78" i="3"/>
  <c r="AK78" i="3"/>
  <c r="AE78" i="3"/>
  <c r="AJ78" i="3"/>
  <c r="AH78" i="3"/>
  <c r="AD78" i="3"/>
  <c r="AT62" i="3"/>
  <c r="AP62" i="3"/>
  <c r="AR62" i="3"/>
  <c r="AL62" i="3"/>
  <c r="AN62" i="3"/>
  <c r="AG62" i="3"/>
  <c r="AA62" i="3"/>
  <c r="I53" i="2"/>
  <c r="AB62" i="3"/>
  <c r="AF62" i="3"/>
  <c r="D59" i="21"/>
  <c r="AI62" i="3"/>
  <c r="AC62" i="3"/>
  <c r="AK62" i="3"/>
  <c r="AE62" i="3"/>
  <c r="AJ62" i="3"/>
  <c r="AH62" i="3"/>
  <c r="AD62" i="3"/>
  <c r="AT46" i="3"/>
  <c r="AP46" i="3"/>
  <c r="AR46" i="3"/>
  <c r="AN46" i="3"/>
  <c r="AG46" i="3"/>
  <c r="AA46" i="3"/>
  <c r="I37" i="2"/>
  <c r="AB46" i="3"/>
  <c r="AF46" i="3"/>
  <c r="D43" i="21"/>
  <c r="AI46" i="3"/>
  <c r="AK46" i="3"/>
  <c r="AE46" i="3"/>
  <c r="AJ46" i="3"/>
  <c r="AC46" i="3"/>
  <c r="AH46" i="3"/>
  <c r="AD46" i="3"/>
  <c r="AT30" i="3"/>
  <c r="AP30" i="3"/>
  <c r="AR30" i="3"/>
  <c r="AL30" i="3"/>
  <c r="AN30" i="3"/>
  <c r="AG30" i="3"/>
  <c r="AA30" i="3"/>
  <c r="I21" i="2"/>
  <c r="AB30" i="3"/>
  <c r="AF30" i="3"/>
  <c r="D27" i="21"/>
  <c r="AD30" i="3"/>
  <c r="AI30" i="3"/>
  <c r="AK30" i="3"/>
  <c r="AE30" i="3"/>
  <c r="AJ30" i="3"/>
  <c r="AC30" i="3"/>
  <c r="AH30" i="3"/>
  <c r="AT16" i="3"/>
  <c r="AR16" i="3"/>
  <c r="AP16" i="3"/>
  <c r="AN16" i="3"/>
  <c r="AL16" i="3"/>
  <c r="AG16" i="3"/>
  <c r="I7" i="2"/>
  <c r="AA16" i="3"/>
  <c r="AB16" i="3"/>
  <c r="D13" i="21"/>
  <c r="AJ16" i="3"/>
  <c r="AC16" i="3"/>
  <c r="AH16" i="3"/>
  <c r="AD16" i="3"/>
  <c r="AF16" i="3"/>
  <c r="AE16" i="3"/>
  <c r="AI16" i="3"/>
  <c r="AK16" i="3"/>
  <c r="AT15" i="3"/>
  <c r="AR15" i="3"/>
  <c r="AP15" i="3"/>
  <c r="AL15" i="3"/>
  <c r="AN15" i="3"/>
  <c r="AA15" i="3"/>
  <c r="AG15" i="3"/>
  <c r="I6" i="2"/>
  <c r="D12" i="21"/>
  <c r="AB15" i="3"/>
  <c r="AC15" i="3"/>
  <c r="AJ15" i="3"/>
  <c r="AD15" i="3"/>
  <c r="AI15" i="3"/>
  <c r="AK15" i="3"/>
  <c r="AE15" i="3"/>
  <c r="AH15" i="3"/>
  <c r="AF15" i="3"/>
  <c r="J54" i="2"/>
  <c r="E60" i="21"/>
  <c r="F59" i="2"/>
  <c r="H59" i="2"/>
  <c r="C65" i="21"/>
  <c r="J64" i="2"/>
  <c r="E70" i="21"/>
  <c r="F67" i="2"/>
  <c r="H67" i="2"/>
  <c r="C73" i="21"/>
  <c r="J72" i="2"/>
  <c r="E78" i="21"/>
  <c r="F75" i="2"/>
  <c r="H75" i="2"/>
  <c r="C81" i="21"/>
  <c r="J80" i="2"/>
  <c r="E86" i="21"/>
  <c r="F83" i="2"/>
  <c r="H83" i="2"/>
  <c r="C89" i="21"/>
  <c r="F49" i="2"/>
  <c r="H49" i="2"/>
  <c r="C55" i="21"/>
  <c r="F62" i="2"/>
  <c r="H62" i="2"/>
  <c r="C68" i="21"/>
  <c r="J56" i="2"/>
  <c r="E62" i="21"/>
  <c r="F60" i="2"/>
  <c r="H60" i="2"/>
  <c r="C66" i="21"/>
  <c r="J65" i="2"/>
  <c r="E71" i="21"/>
  <c r="F68" i="2"/>
  <c r="H68" i="2"/>
  <c r="C74" i="21"/>
  <c r="J73" i="2"/>
  <c r="E79" i="21"/>
  <c r="F76" i="2"/>
  <c r="H76" i="2"/>
  <c r="C82" i="21"/>
  <c r="J81" i="2"/>
  <c r="E87" i="21"/>
  <c r="J45" i="2"/>
  <c r="E51" i="21"/>
  <c r="F51" i="2"/>
  <c r="H51" i="2"/>
  <c r="C57" i="21"/>
  <c r="F42" i="2"/>
  <c r="H42" i="2"/>
  <c r="C48" i="21"/>
  <c r="J36" i="2"/>
  <c r="E42" i="21"/>
  <c r="F26" i="2"/>
  <c r="H26" i="2"/>
  <c r="C32" i="21"/>
  <c r="J20" i="2"/>
  <c r="E26" i="21"/>
  <c r="F10" i="2"/>
  <c r="H10" i="2"/>
  <c r="C16" i="21"/>
  <c r="F4" i="2"/>
  <c r="H4" i="2"/>
  <c r="C10" i="21"/>
  <c r="J43" i="2"/>
  <c r="E49" i="21"/>
  <c r="F33" i="2"/>
  <c r="H33" i="2"/>
  <c r="C39" i="21"/>
  <c r="J27" i="2"/>
  <c r="E33" i="21"/>
  <c r="F17" i="2"/>
  <c r="H17" i="2"/>
  <c r="C23" i="21"/>
  <c r="J11" i="2"/>
  <c r="E17" i="21"/>
  <c r="F40" i="2"/>
  <c r="H40" i="2"/>
  <c r="C46" i="21"/>
  <c r="J34" i="2"/>
  <c r="E40" i="21"/>
  <c r="F24" i="2"/>
  <c r="H24" i="2"/>
  <c r="C30" i="21"/>
  <c r="J18" i="2"/>
  <c r="E24" i="21"/>
  <c r="F8" i="2"/>
  <c r="H8" i="2"/>
  <c r="C14" i="21"/>
  <c r="F39" i="2"/>
  <c r="H39" i="2"/>
  <c r="C45" i="21"/>
  <c r="J33" i="2"/>
  <c r="E39" i="21"/>
  <c r="F23" i="2"/>
  <c r="H23" i="2"/>
  <c r="C29" i="21"/>
  <c r="J17" i="2"/>
  <c r="E23" i="21"/>
  <c r="F7" i="2"/>
  <c r="H7" i="2"/>
  <c r="C13" i="21"/>
  <c r="F5" i="2"/>
  <c r="H5" i="2"/>
  <c r="C11" i="21"/>
  <c r="AT97" i="3"/>
  <c r="AR97" i="3"/>
  <c r="AP97" i="3"/>
  <c r="AL97" i="3"/>
  <c r="AN97" i="3"/>
  <c r="AG97" i="3"/>
  <c r="AA97" i="3"/>
  <c r="I88" i="2"/>
  <c r="AB97" i="3"/>
  <c r="AI97" i="3"/>
  <c r="D94" i="21"/>
  <c r="AC97" i="3"/>
  <c r="AK97" i="3"/>
  <c r="AE97" i="3"/>
  <c r="AH97" i="3"/>
  <c r="AF97" i="3"/>
  <c r="AD97" i="3"/>
  <c r="AJ97" i="3"/>
  <c r="AT81" i="3"/>
  <c r="AR81" i="3"/>
  <c r="AP81" i="3"/>
  <c r="AL81" i="3"/>
  <c r="AN81" i="3"/>
  <c r="AG81" i="3"/>
  <c r="AA81" i="3"/>
  <c r="I72" i="2"/>
  <c r="AB81" i="3"/>
  <c r="AF81" i="3"/>
  <c r="AI81" i="3"/>
  <c r="D78" i="21"/>
  <c r="AC81" i="3"/>
  <c r="AK81" i="3"/>
  <c r="AE81" i="3"/>
  <c r="AH81" i="3"/>
  <c r="AJ81" i="3"/>
  <c r="AD81" i="3"/>
  <c r="AT65" i="3"/>
  <c r="AR65" i="3"/>
  <c r="AL65" i="3"/>
  <c r="AP65" i="3"/>
  <c r="AN65" i="3"/>
  <c r="AG65" i="3"/>
  <c r="AA65" i="3"/>
  <c r="I56" i="2"/>
  <c r="AB65" i="3"/>
  <c r="AF65" i="3"/>
  <c r="AI65" i="3"/>
  <c r="D62" i="21"/>
  <c r="AC65" i="3"/>
  <c r="AK65" i="3"/>
  <c r="AE65" i="3"/>
  <c r="AH65" i="3"/>
  <c r="AD65" i="3"/>
  <c r="AJ65" i="3"/>
  <c r="AR49" i="3"/>
  <c r="AT49" i="3"/>
  <c r="AL49" i="3"/>
  <c r="AP49" i="3"/>
  <c r="AN49" i="3"/>
  <c r="AG49" i="3"/>
  <c r="AA49" i="3"/>
  <c r="I40" i="2"/>
  <c r="AB49" i="3"/>
  <c r="AF49" i="3"/>
  <c r="AI49" i="3"/>
  <c r="AC49" i="3"/>
  <c r="D46" i="21"/>
  <c r="AK49" i="3"/>
  <c r="AE49" i="3"/>
  <c r="AH49" i="3"/>
  <c r="AJ49" i="3"/>
  <c r="AD49" i="3"/>
  <c r="AR33" i="3"/>
  <c r="AT33" i="3"/>
  <c r="AP33" i="3"/>
  <c r="AN33" i="3"/>
  <c r="AG33" i="3"/>
  <c r="AA33" i="3"/>
  <c r="I24" i="2"/>
  <c r="AB33" i="3"/>
  <c r="AF33" i="3"/>
  <c r="AI33" i="3"/>
  <c r="AC33" i="3"/>
  <c r="D30" i="21"/>
  <c r="AK33" i="3"/>
  <c r="AE33" i="3"/>
  <c r="AH33" i="3"/>
  <c r="AD33" i="3"/>
  <c r="AJ33" i="3"/>
  <c r="AT100" i="3"/>
  <c r="AR100" i="3"/>
  <c r="AL100" i="3"/>
  <c r="AN100" i="3"/>
  <c r="AP100" i="3"/>
  <c r="AG100" i="3"/>
  <c r="AA100" i="3"/>
  <c r="AC100" i="3"/>
  <c r="AH100" i="3"/>
  <c r="I91" i="2"/>
  <c r="AE100" i="3"/>
  <c r="AJ100" i="3"/>
  <c r="AI100" i="3"/>
  <c r="AB100" i="3"/>
  <c r="AK100" i="3"/>
  <c r="D97" i="21"/>
  <c r="AD100" i="3"/>
  <c r="AT84" i="3"/>
  <c r="AR84" i="3"/>
  <c r="AL84" i="3"/>
  <c r="AN84" i="3"/>
  <c r="AP84" i="3"/>
  <c r="AG84" i="3"/>
  <c r="AA84" i="3"/>
  <c r="I75" i="2"/>
  <c r="D81" i="21"/>
  <c r="AJ84" i="3"/>
  <c r="AB84" i="3"/>
  <c r="AH84" i="3"/>
  <c r="AI84" i="3"/>
  <c r="AD84" i="3"/>
  <c r="AF84" i="3"/>
  <c r="AK84" i="3"/>
  <c r="AC84" i="3"/>
  <c r="AE84" i="3"/>
  <c r="AT68" i="3"/>
  <c r="AR68" i="3"/>
  <c r="AL68" i="3"/>
  <c r="AN68" i="3"/>
  <c r="AG68" i="3"/>
  <c r="AP68" i="3"/>
  <c r="AA68" i="3"/>
  <c r="I59" i="2"/>
  <c r="D65" i="21"/>
  <c r="AJ68" i="3"/>
  <c r="AF68" i="3"/>
  <c r="AH68" i="3"/>
  <c r="AB68" i="3"/>
  <c r="AI68" i="3"/>
  <c r="AD68" i="3"/>
  <c r="AK68" i="3"/>
  <c r="AC68" i="3"/>
  <c r="AE68" i="3"/>
  <c r="AT52" i="3"/>
  <c r="AR52" i="3"/>
  <c r="AN52" i="3"/>
  <c r="AG52" i="3"/>
  <c r="AP52" i="3"/>
  <c r="AL52" i="3"/>
  <c r="AA52" i="3"/>
  <c r="I43" i="2"/>
  <c r="D49" i="21"/>
  <c r="AF52" i="3"/>
  <c r="AC52" i="3"/>
  <c r="AJ52" i="3"/>
  <c r="AH52" i="3"/>
  <c r="AI52" i="3"/>
  <c r="AD52" i="3"/>
  <c r="AB52" i="3"/>
  <c r="AK52" i="3"/>
  <c r="AE52" i="3"/>
  <c r="AT36" i="3"/>
  <c r="AR36" i="3"/>
  <c r="AN36" i="3"/>
  <c r="AG36" i="3"/>
  <c r="AP36" i="3"/>
  <c r="AA36" i="3"/>
  <c r="I27" i="2"/>
  <c r="D33" i="21"/>
  <c r="AB36" i="3"/>
  <c r="AC36" i="3"/>
  <c r="AJ36" i="3"/>
  <c r="AH36" i="3"/>
  <c r="AI36" i="3"/>
  <c r="AD36" i="3"/>
  <c r="AK36" i="3"/>
  <c r="AF36" i="3"/>
  <c r="AE36" i="3"/>
  <c r="AT20" i="3"/>
  <c r="AR20" i="3"/>
  <c r="AN20" i="3"/>
  <c r="AG20" i="3"/>
  <c r="AP20" i="3"/>
  <c r="AL20" i="3"/>
  <c r="AA20" i="3"/>
  <c r="I11" i="2"/>
  <c r="D17" i="21"/>
  <c r="AC20" i="3"/>
  <c r="AJ20" i="3"/>
  <c r="AB20" i="3"/>
  <c r="AH20" i="3"/>
  <c r="AI20" i="3"/>
  <c r="AD20" i="3"/>
  <c r="AK20" i="3"/>
  <c r="AF20" i="3"/>
  <c r="AE20" i="3"/>
  <c r="AT87" i="3"/>
  <c r="AP87" i="3"/>
  <c r="AL87" i="3"/>
  <c r="AN87" i="3"/>
  <c r="AG87" i="3"/>
  <c r="AA87" i="3"/>
  <c r="AR87" i="3"/>
  <c r="I78" i="2"/>
  <c r="AB87" i="3"/>
  <c r="D84" i="21"/>
  <c r="AI87" i="3"/>
  <c r="AJ87" i="3"/>
  <c r="AD87" i="3"/>
  <c r="AF87" i="3"/>
  <c r="AC87" i="3"/>
  <c r="AK87" i="3"/>
  <c r="AE87" i="3"/>
  <c r="AH87" i="3"/>
  <c r="AT71" i="3"/>
  <c r="AR71" i="3"/>
  <c r="AP71" i="3"/>
  <c r="AL71" i="3"/>
  <c r="AN71" i="3"/>
  <c r="AG71" i="3"/>
  <c r="AA71" i="3"/>
  <c r="I62" i="2"/>
  <c r="AB71" i="3"/>
  <c r="AF71" i="3"/>
  <c r="D68" i="21"/>
  <c r="AI71" i="3"/>
  <c r="AJ71" i="3"/>
  <c r="AD71" i="3"/>
  <c r="AC71" i="3"/>
  <c r="AK71" i="3"/>
  <c r="AE71" i="3"/>
  <c r="AH71" i="3"/>
  <c r="AT55" i="3"/>
  <c r="AR55" i="3"/>
  <c r="AP55" i="3"/>
  <c r="AN55" i="3"/>
  <c r="AG55" i="3"/>
  <c r="AA55" i="3"/>
  <c r="I46" i="2"/>
  <c r="AB55" i="3"/>
  <c r="AF55" i="3"/>
  <c r="D52" i="21"/>
  <c r="AI55" i="3"/>
  <c r="AJ55" i="3"/>
  <c r="AD55" i="3"/>
  <c r="AC55" i="3"/>
  <c r="AK55" i="3"/>
  <c r="AE55" i="3"/>
  <c r="AH55" i="3"/>
  <c r="AT39" i="3"/>
  <c r="AR39" i="3"/>
  <c r="AP39" i="3"/>
  <c r="AL39" i="3"/>
  <c r="AN39" i="3"/>
  <c r="AG39" i="3"/>
  <c r="AA39" i="3"/>
  <c r="I30" i="2"/>
  <c r="AB39" i="3"/>
  <c r="AF39" i="3"/>
  <c r="D36" i="21"/>
  <c r="AI39" i="3"/>
  <c r="AJ39" i="3"/>
  <c r="AD39" i="3"/>
  <c r="AC39" i="3"/>
  <c r="AK39" i="3"/>
  <c r="AE39" i="3"/>
  <c r="AH39" i="3"/>
  <c r="AT23" i="3"/>
  <c r="AR23" i="3"/>
  <c r="AP23" i="3"/>
  <c r="AL23" i="3"/>
  <c r="AN23" i="3"/>
  <c r="AG23" i="3"/>
  <c r="AA23" i="3"/>
  <c r="I14" i="2"/>
  <c r="AB23" i="3"/>
  <c r="AF23" i="3"/>
  <c r="D20" i="21"/>
  <c r="AI23" i="3"/>
  <c r="AJ23" i="3"/>
  <c r="AD23" i="3"/>
  <c r="AC23" i="3"/>
  <c r="AK23" i="3"/>
  <c r="AE23" i="3"/>
  <c r="AH23" i="3"/>
  <c r="AT90" i="3"/>
  <c r="AP90" i="3"/>
  <c r="AR90" i="3"/>
  <c r="AL90" i="3"/>
  <c r="AN90" i="3"/>
  <c r="AG90" i="3"/>
  <c r="AA90" i="3"/>
  <c r="I81" i="2"/>
  <c r="AB90" i="3"/>
  <c r="D87" i="21"/>
  <c r="AF90" i="3"/>
  <c r="AC90" i="3"/>
  <c r="AK90" i="3"/>
  <c r="AE90" i="3"/>
  <c r="AI90" i="3"/>
  <c r="AJ90" i="3"/>
  <c r="AD90" i="3"/>
  <c r="AH90" i="3"/>
  <c r="AT74" i="3"/>
  <c r="AP74" i="3"/>
  <c r="AR74" i="3"/>
  <c r="AL74" i="3"/>
  <c r="AN74" i="3"/>
  <c r="AG74" i="3"/>
  <c r="AA74" i="3"/>
  <c r="I65" i="2"/>
  <c r="AB74" i="3"/>
  <c r="AF74" i="3"/>
  <c r="D71" i="21"/>
  <c r="AC74" i="3"/>
  <c r="AK74" i="3"/>
  <c r="AE74" i="3"/>
  <c r="AI74" i="3"/>
  <c r="AJ74" i="3"/>
  <c r="AD74" i="3"/>
  <c r="AH74" i="3"/>
  <c r="AT58" i="3"/>
  <c r="AR58" i="3"/>
  <c r="AP58" i="3"/>
  <c r="AL58" i="3"/>
  <c r="AN58" i="3"/>
  <c r="AG58" i="3"/>
  <c r="AA58" i="3"/>
  <c r="I49" i="2"/>
  <c r="AB58" i="3"/>
  <c r="AF58" i="3"/>
  <c r="D55" i="21"/>
  <c r="AC58" i="3"/>
  <c r="AK58" i="3"/>
  <c r="AE58" i="3"/>
  <c r="AI58" i="3"/>
  <c r="AJ58" i="3"/>
  <c r="AD58" i="3"/>
  <c r="AH58" i="3"/>
  <c r="AT42" i="3"/>
  <c r="AR42" i="3"/>
  <c r="AP42" i="3"/>
  <c r="AL42" i="3"/>
  <c r="AN42" i="3"/>
  <c r="AG42" i="3"/>
  <c r="AA42" i="3"/>
  <c r="I33" i="2"/>
  <c r="AB42" i="3"/>
  <c r="AF42" i="3"/>
  <c r="D39" i="21"/>
  <c r="AC42" i="3"/>
  <c r="AK42" i="3"/>
  <c r="AE42" i="3"/>
  <c r="AI42" i="3"/>
  <c r="AJ42" i="3"/>
  <c r="AD42" i="3"/>
  <c r="AH42" i="3"/>
  <c r="AT26" i="3"/>
  <c r="AR26" i="3"/>
  <c r="AP26" i="3"/>
  <c r="AN26" i="3"/>
  <c r="AG26" i="3"/>
  <c r="AA26" i="3"/>
  <c r="I17" i="2"/>
  <c r="AB26" i="3"/>
  <c r="AF26" i="3"/>
  <c r="D23" i="21"/>
  <c r="AC26" i="3"/>
  <c r="AD26" i="3"/>
  <c r="AK26" i="3"/>
  <c r="AE26" i="3"/>
  <c r="AI26" i="3"/>
  <c r="AJ26" i="3"/>
  <c r="AH26" i="3"/>
  <c r="AT14" i="3"/>
  <c r="AP14" i="3"/>
  <c r="AR14" i="3"/>
  <c r="AN14" i="3"/>
  <c r="AA14" i="3"/>
  <c r="AG14" i="3"/>
  <c r="I5" i="2"/>
  <c r="AB14" i="3"/>
  <c r="D11" i="21"/>
  <c r="AD14" i="3"/>
  <c r="AI14" i="3"/>
  <c r="AK14" i="3"/>
  <c r="AE14" i="3"/>
  <c r="AJ14" i="3"/>
  <c r="AC14" i="3"/>
  <c r="AH14" i="3"/>
  <c r="AF14" i="3"/>
  <c r="AR13" i="3"/>
  <c r="AT13" i="3"/>
  <c r="AG13" i="3"/>
  <c r="AN13" i="3"/>
  <c r="AA13" i="3"/>
  <c r="I4" i="2"/>
  <c r="AP13" i="3"/>
  <c r="AI13" i="3"/>
  <c r="AC13" i="3"/>
  <c r="AB13" i="3"/>
  <c r="D10" i="21"/>
  <c r="AK13" i="3"/>
  <c r="AE13" i="3"/>
  <c r="AH13" i="3"/>
  <c r="AJ13" i="3"/>
  <c r="AF13" i="3"/>
  <c r="AD13" i="3"/>
  <c r="J50" i="2"/>
  <c r="E56" i="21"/>
  <c r="F56" i="2"/>
  <c r="H56" i="2"/>
  <c r="C62" i="21"/>
  <c r="J62" i="2"/>
  <c r="E68" i="21"/>
  <c r="F65" i="2"/>
  <c r="H65" i="2"/>
  <c r="C71" i="21"/>
  <c r="J70" i="2"/>
  <c r="E76" i="21"/>
  <c r="F73" i="2"/>
  <c r="H73" i="2"/>
  <c r="C79" i="21"/>
  <c r="J78" i="2"/>
  <c r="E84" i="21"/>
  <c r="F81" i="2"/>
  <c r="H81" i="2"/>
  <c r="C87" i="21"/>
  <c r="J55" i="2"/>
  <c r="E61" i="21"/>
  <c r="J52" i="2"/>
  <c r="E58" i="21"/>
  <c r="F58" i="2"/>
  <c r="H58" i="2"/>
  <c r="C64" i="21"/>
  <c r="J63" i="2"/>
  <c r="E69" i="21"/>
  <c r="F66" i="2"/>
  <c r="H66" i="2"/>
  <c r="C72" i="21"/>
  <c r="J71" i="2"/>
  <c r="E77" i="21"/>
  <c r="F74" i="2"/>
  <c r="H74" i="2"/>
  <c r="C80" i="21"/>
  <c r="J79" i="2"/>
  <c r="E85" i="21"/>
  <c r="F82" i="2"/>
  <c r="H82" i="2"/>
  <c r="C88" i="21"/>
  <c r="F48" i="2"/>
  <c r="H48" i="2"/>
  <c r="C54" i="21"/>
  <c r="J57" i="2"/>
  <c r="E63" i="21"/>
  <c r="F46" i="2"/>
  <c r="H46" i="2"/>
  <c r="C52" i="21"/>
  <c r="J40" i="2"/>
  <c r="E46" i="21"/>
  <c r="F30" i="2"/>
  <c r="H30" i="2"/>
  <c r="C36" i="21"/>
  <c r="J24" i="2"/>
  <c r="E30" i="21"/>
  <c r="F14" i="2"/>
  <c r="H14" i="2"/>
  <c r="C20" i="21"/>
  <c r="J8" i="2"/>
  <c r="E14" i="21"/>
  <c r="J47" i="2"/>
  <c r="E53" i="21"/>
  <c r="F37" i="2"/>
  <c r="H37" i="2"/>
  <c r="C43" i="21"/>
  <c r="J31" i="2"/>
  <c r="E37" i="21"/>
  <c r="F21" i="2"/>
  <c r="H21" i="2"/>
  <c r="C27" i="21"/>
  <c r="J15" i="2"/>
  <c r="E21" i="21"/>
  <c r="F44" i="2"/>
  <c r="H44" i="2"/>
  <c r="C50" i="21"/>
  <c r="J38" i="2"/>
  <c r="E44" i="21"/>
  <c r="F28" i="2"/>
  <c r="H28" i="2"/>
  <c r="C34" i="21"/>
  <c r="J22" i="2"/>
  <c r="E28" i="21"/>
  <c r="F12" i="2"/>
  <c r="H12" i="2"/>
  <c r="C18" i="21"/>
  <c r="J6" i="2"/>
  <c r="E12" i="21"/>
  <c r="F43" i="2"/>
  <c r="H43" i="2"/>
  <c r="C49" i="21"/>
  <c r="J37" i="2"/>
  <c r="E43" i="21"/>
  <c r="F27" i="2"/>
  <c r="H27" i="2"/>
  <c r="C33" i="21"/>
  <c r="J21" i="2"/>
  <c r="E27" i="21"/>
  <c r="F11" i="2"/>
  <c r="H11" i="2"/>
  <c r="C17" i="21"/>
  <c r="J5" i="2"/>
  <c r="E11" i="21"/>
  <c r="J3" i="2"/>
  <c r="E9" i="21"/>
  <c r="AT93" i="3"/>
  <c r="AR93" i="3"/>
  <c r="AL93" i="3"/>
  <c r="AN93" i="3"/>
  <c r="AG93" i="3"/>
  <c r="AA93" i="3"/>
  <c r="AP93" i="3"/>
  <c r="I84" i="2"/>
  <c r="AF93" i="3"/>
  <c r="D90" i="21"/>
  <c r="AI93" i="3"/>
  <c r="AB93" i="3"/>
  <c r="AC93" i="3"/>
  <c r="AK93" i="3"/>
  <c r="AE93" i="3"/>
  <c r="AH93" i="3"/>
  <c r="AJ93" i="3"/>
  <c r="AD93" i="3"/>
  <c r="AT77" i="3"/>
  <c r="AR77" i="3"/>
  <c r="AL77" i="3"/>
  <c r="AN77" i="3"/>
  <c r="AG77" i="3"/>
  <c r="AA77" i="3"/>
  <c r="AP77" i="3"/>
  <c r="I68" i="2"/>
  <c r="AF77" i="3"/>
  <c r="D74" i="21"/>
  <c r="AI77" i="3"/>
  <c r="AB77" i="3"/>
  <c r="AC77" i="3"/>
  <c r="AK77" i="3"/>
  <c r="AE77" i="3"/>
  <c r="AH77" i="3"/>
  <c r="AJ77" i="3"/>
  <c r="AD77" i="3"/>
  <c r="AR61" i="3"/>
  <c r="AT61" i="3"/>
  <c r="AL61" i="3"/>
  <c r="AN61" i="3"/>
  <c r="AG61" i="3"/>
  <c r="AA61" i="3"/>
  <c r="AP61" i="3"/>
  <c r="I52" i="2"/>
  <c r="AF61" i="3"/>
  <c r="D58" i="21"/>
  <c r="AI61" i="3"/>
  <c r="AB61" i="3"/>
  <c r="AC61" i="3"/>
  <c r="AK61" i="3"/>
  <c r="AE61" i="3"/>
  <c r="AH61" i="3"/>
  <c r="AJ61" i="3"/>
  <c r="AD61" i="3"/>
  <c r="AR45" i="3"/>
  <c r="AT45" i="3"/>
  <c r="AL45" i="3"/>
  <c r="AN45" i="3"/>
  <c r="AG45" i="3"/>
  <c r="AA45" i="3"/>
  <c r="AP45" i="3"/>
  <c r="I36" i="2"/>
  <c r="AF45" i="3"/>
  <c r="D42" i="21"/>
  <c r="AI45" i="3"/>
  <c r="AC45" i="3"/>
  <c r="AB45" i="3"/>
  <c r="AK45" i="3"/>
  <c r="AE45" i="3"/>
  <c r="AH45" i="3"/>
  <c r="AJ45" i="3"/>
  <c r="AD45" i="3"/>
  <c r="AR29" i="3"/>
  <c r="AT29" i="3"/>
  <c r="AL29" i="3"/>
  <c r="AN29" i="3"/>
  <c r="AG29" i="3"/>
  <c r="AA29" i="3"/>
  <c r="AP29" i="3"/>
  <c r="I20" i="2"/>
  <c r="AF29" i="3"/>
  <c r="AI29" i="3"/>
  <c r="AC29" i="3"/>
  <c r="AB29" i="3"/>
  <c r="D26" i="21"/>
  <c r="AK29" i="3"/>
  <c r="AE29" i="3"/>
  <c r="AH29" i="3"/>
  <c r="AJ29" i="3"/>
  <c r="AD29" i="3"/>
  <c r="AT96" i="3"/>
  <c r="AP96" i="3"/>
  <c r="AL96" i="3"/>
  <c r="AN96" i="3"/>
  <c r="AR96" i="3"/>
  <c r="AG96" i="3"/>
  <c r="AA96" i="3"/>
  <c r="I87" i="2"/>
  <c r="AB96" i="3"/>
  <c r="D93" i="21"/>
  <c r="AJ96" i="3"/>
  <c r="AH96" i="3"/>
  <c r="AD96" i="3"/>
  <c r="AC96" i="3"/>
  <c r="AK96" i="3"/>
  <c r="AI96" i="3"/>
  <c r="AE96" i="3"/>
  <c r="AF96" i="3"/>
  <c r="AT80" i="3"/>
  <c r="AR80" i="3"/>
  <c r="AP80" i="3"/>
  <c r="AL80" i="3"/>
  <c r="AN80" i="3"/>
  <c r="AG80" i="3"/>
  <c r="AA80" i="3"/>
  <c r="I71" i="2"/>
  <c r="AB80" i="3"/>
  <c r="AJ80" i="3"/>
  <c r="AH80" i="3"/>
  <c r="AD80" i="3"/>
  <c r="AC80" i="3"/>
  <c r="AE80" i="3"/>
  <c r="D77" i="21"/>
  <c r="AI80" i="3"/>
  <c r="AK80" i="3"/>
  <c r="AT64" i="3"/>
  <c r="AR64" i="3"/>
  <c r="AP64" i="3"/>
  <c r="AN64" i="3"/>
  <c r="AG64" i="3"/>
  <c r="AL64" i="3"/>
  <c r="AA64" i="3"/>
  <c r="I55" i="2"/>
  <c r="AB64" i="3"/>
  <c r="AF64" i="3"/>
  <c r="AJ64" i="3"/>
  <c r="D61" i="21"/>
  <c r="AH64" i="3"/>
  <c r="AD64" i="3"/>
  <c r="AC64" i="3"/>
  <c r="AI64" i="3"/>
  <c r="AK64" i="3"/>
  <c r="AE64" i="3"/>
  <c r="AT48" i="3"/>
  <c r="AR48" i="3"/>
  <c r="AP48" i="3"/>
  <c r="AN48" i="3"/>
  <c r="AG48" i="3"/>
  <c r="AL48" i="3"/>
  <c r="I39" i="2"/>
  <c r="AA48" i="3"/>
  <c r="AB48" i="3"/>
  <c r="AF48" i="3"/>
  <c r="AJ48" i="3"/>
  <c r="AC48" i="3"/>
  <c r="AH48" i="3"/>
  <c r="AD48" i="3"/>
  <c r="AI48" i="3"/>
  <c r="D45" i="21"/>
  <c r="AE48" i="3"/>
  <c r="AK48" i="3"/>
  <c r="AT32" i="3"/>
  <c r="AR32" i="3"/>
  <c r="AP32" i="3"/>
  <c r="AN32" i="3"/>
  <c r="AG32" i="3"/>
  <c r="AL32" i="3"/>
  <c r="I23" i="2"/>
  <c r="AA32" i="3"/>
  <c r="AB32" i="3"/>
  <c r="D29" i="21"/>
  <c r="AF32" i="3"/>
  <c r="AJ32" i="3"/>
  <c r="AC32" i="3"/>
  <c r="AH32" i="3"/>
  <c r="AD32" i="3"/>
  <c r="AK32" i="3"/>
  <c r="AI32" i="3"/>
  <c r="AE32" i="3"/>
  <c r="AT99" i="3"/>
  <c r="AP99" i="3"/>
  <c r="AR99" i="3"/>
  <c r="AL99" i="3"/>
  <c r="AN99" i="3"/>
  <c r="AG99" i="3"/>
  <c r="AA99" i="3"/>
  <c r="I90" i="2"/>
  <c r="AB99" i="3"/>
  <c r="AI99" i="3"/>
  <c r="AJ99" i="3"/>
  <c r="AD99" i="3"/>
  <c r="D96" i="21"/>
  <c r="AC99" i="3"/>
  <c r="AK99" i="3"/>
  <c r="AE99" i="3"/>
  <c r="AH99" i="3"/>
  <c r="AF99" i="3"/>
  <c r="AT83" i="3"/>
  <c r="AR83" i="3"/>
  <c r="AP83" i="3"/>
  <c r="AL83" i="3"/>
  <c r="AN83" i="3"/>
  <c r="AG83" i="3"/>
  <c r="AA83" i="3"/>
  <c r="I74" i="2"/>
  <c r="AB83" i="3"/>
  <c r="AI83" i="3"/>
  <c r="AJ83" i="3"/>
  <c r="AD83" i="3"/>
  <c r="D80" i="21"/>
  <c r="AC83" i="3"/>
  <c r="AK83" i="3"/>
  <c r="AE83" i="3"/>
  <c r="AH83" i="3"/>
  <c r="AT67" i="3"/>
  <c r="AR67" i="3"/>
  <c r="AP67" i="3"/>
  <c r="AN67" i="3"/>
  <c r="AG67" i="3"/>
  <c r="AA67" i="3"/>
  <c r="I58" i="2"/>
  <c r="AF67" i="3"/>
  <c r="AB67" i="3"/>
  <c r="D64" i="21"/>
  <c r="AI67" i="3"/>
  <c r="AJ67" i="3"/>
  <c r="AD67" i="3"/>
  <c r="AC67" i="3"/>
  <c r="AK67" i="3"/>
  <c r="AE67" i="3"/>
  <c r="AH67" i="3"/>
  <c r="AT51" i="3"/>
  <c r="AR51" i="3"/>
  <c r="AP51" i="3"/>
  <c r="AL51" i="3"/>
  <c r="AN51" i="3"/>
  <c r="AG51" i="3"/>
  <c r="AA51" i="3"/>
  <c r="I42" i="2"/>
  <c r="AF51" i="3"/>
  <c r="AB51" i="3"/>
  <c r="AI51" i="3"/>
  <c r="AJ51" i="3"/>
  <c r="AD51" i="3"/>
  <c r="D48" i="21"/>
  <c r="AK51" i="3"/>
  <c r="AE51" i="3"/>
  <c r="AH51" i="3"/>
  <c r="AC51" i="3"/>
  <c r="AT35" i="3"/>
  <c r="AR35" i="3"/>
  <c r="AP35" i="3"/>
  <c r="AN35" i="3"/>
  <c r="AG35" i="3"/>
  <c r="AA35" i="3"/>
  <c r="I26" i="2"/>
  <c r="AF35" i="3"/>
  <c r="AB35" i="3"/>
  <c r="D32" i="21"/>
  <c r="AI35" i="3"/>
  <c r="AJ35" i="3"/>
  <c r="AD35" i="3"/>
  <c r="AK35" i="3"/>
  <c r="AE35" i="3"/>
  <c r="AH35" i="3"/>
  <c r="AC35" i="3"/>
  <c r="AT19" i="3"/>
  <c r="AR19" i="3"/>
  <c r="AP19" i="3"/>
  <c r="AL19" i="3"/>
  <c r="AN19" i="3"/>
  <c r="AG19" i="3"/>
  <c r="AA19" i="3"/>
  <c r="I10" i="2"/>
  <c r="AB19" i="3"/>
  <c r="D16" i="21"/>
  <c r="AI19" i="3"/>
  <c r="AJ19" i="3"/>
  <c r="AD19" i="3"/>
  <c r="AK19" i="3"/>
  <c r="AE19" i="3"/>
  <c r="AH19" i="3"/>
  <c r="AC19" i="3"/>
  <c r="AF19" i="3"/>
  <c r="AT86" i="3"/>
  <c r="AP86" i="3"/>
  <c r="AR86" i="3"/>
  <c r="AL86" i="3"/>
  <c r="AN86" i="3"/>
  <c r="AG86" i="3"/>
  <c r="AA86" i="3"/>
  <c r="I77" i="2"/>
  <c r="AB86" i="3"/>
  <c r="AF86" i="3"/>
  <c r="D83" i="21"/>
  <c r="AC86" i="3"/>
  <c r="AK86" i="3"/>
  <c r="AE86" i="3"/>
  <c r="AJ86" i="3"/>
  <c r="AH86" i="3"/>
  <c r="AD86" i="3"/>
  <c r="AI86" i="3"/>
  <c r="AT70" i="3"/>
  <c r="AP70" i="3"/>
  <c r="AR70" i="3"/>
  <c r="AL70" i="3"/>
  <c r="AN70" i="3"/>
  <c r="AG70" i="3"/>
  <c r="AA70" i="3"/>
  <c r="I61" i="2"/>
  <c r="AB70" i="3"/>
  <c r="AF70" i="3"/>
  <c r="D67" i="21"/>
  <c r="AC70" i="3"/>
  <c r="AK70" i="3"/>
  <c r="AE70" i="3"/>
  <c r="AJ70" i="3"/>
  <c r="AI70" i="3"/>
  <c r="AH70" i="3"/>
  <c r="AD70" i="3"/>
  <c r="AT54" i="3"/>
  <c r="AP54" i="3"/>
  <c r="AR54" i="3"/>
  <c r="AL54" i="3"/>
  <c r="AN54" i="3"/>
  <c r="AG54" i="3"/>
  <c r="AA54" i="3"/>
  <c r="I45" i="2"/>
  <c r="AB54" i="3"/>
  <c r="AF54" i="3"/>
  <c r="D51" i="21"/>
  <c r="AC54" i="3"/>
  <c r="AK54" i="3"/>
  <c r="AE54" i="3"/>
  <c r="AJ54" i="3"/>
  <c r="AH54" i="3"/>
  <c r="AI54" i="3"/>
  <c r="AD54" i="3"/>
  <c r="AT38" i="3"/>
  <c r="AP38" i="3"/>
  <c r="AR38" i="3"/>
  <c r="AN38" i="3"/>
  <c r="AG38" i="3"/>
  <c r="AA38" i="3"/>
  <c r="I29" i="2"/>
  <c r="AB38" i="3"/>
  <c r="AF38" i="3"/>
  <c r="D35" i="21"/>
  <c r="AC38" i="3"/>
  <c r="AK38" i="3"/>
  <c r="AE38" i="3"/>
  <c r="AJ38" i="3"/>
  <c r="AH38" i="3"/>
  <c r="AI38" i="3"/>
  <c r="AD38" i="3"/>
  <c r="AT22" i="3"/>
  <c r="AP22" i="3"/>
  <c r="AR22" i="3"/>
  <c r="AL22" i="3"/>
  <c r="AN22" i="3"/>
  <c r="AG22" i="3"/>
  <c r="AA22" i="3"/>
  <c r="I13" i="2"/>
  <c r="AB22" i="3"/>
  <c r="D19" i="21"/>
  <c r="AD22" i="3"/>
  <c r="AC22" i="3"/>
  <c r="AK22" i="3"/>
  <c r="AE22" i="3"/>
  <c r="AJ22" i="3"/>
  <c r="AF22" i="3"/>
  <c r="AH22" i="3"/>
  <c r="AI22" i="3"/>
  <c r="AT12" i="3"/>
  <c r="AR12" i="3"/>
  <c r="AN12" i="3"/>
  <c r="AP12" i="3"/>
  <c r="AL12" i="3"/>
  <c r="AG12" i="3"/>
  <c r="AA12" i="3"/>
  <c r="I3" i="2"/>
  <c r="D9" i="21"/>
  <c r="AB12" i="3"/>
  <c r="AI12" i="3"/>
  <c r="AJ12" i="3"/>
  <c r="AH12" i="3"/>
  <c r="AC12" i="3"/>
  <c r="AD12" i="3"/>
  <c r="AE12" i="3"/>
  <c r="AF12" i="3"/>
  <c r="AK12" i="3"/>
  <c r="AT11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R11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P11" i="3"/>
  <c r="AN11" i="3"/>
  <c r="AG11" i="3"/>
  <c r="AA11" i="3"/>
  <c r="AL11" i="3"/>
  <c r="F103" i="3"/>
  <c r="F104" i="3"/>
  <c r="D6" i="21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D8" i="21"/>
  <c r="AH11" i="3"/>
  <c r="AE11" i="3"/>
  <c r="AC11" i="3"/>
  <c r="AJ11" i="3"/>
  <c r="AB11" i="3"/>
  <c r="AD11" i="3"/>
  <c r="AF11" i="3"/>
  <c r="AI11" i="3"/>
  <c r="AK11" i="3"/>
  <c r="F52" i="2"/>
  <c r="H52" i="2"/>
  <c r="C58" i="21"/>
  <c r="J60" i="2"/>
  <c r="E66" i="21"/>
  <c r="F63" i="2"/>
  <c r="H63" i="2"/>
  <c r="C69" i="21"/>
  <c r="J68" i="2"/>
  <c r="E74" i="21"/>
  <c r="F71" i="2"/>
  <c r="H71" i="2"/>
  <c r="C77" i="21"/>
  <c r="J76" i="2"/>
  <c r="E82" i="21"/>
  <c r="F79" i="2"/>
  <c r="H79" i="2"/>
  <c r="C85" i="21"/>
  <c r="J84" i="2"/>
  <c r="E90" i="21"/>
  <c r="J51" i="2"/>
  <c r="E57" i="21"/>
  <c r="F57" i="2"/>
  <c r="H57" i="2"/>
  <c r="C63" i="21"/>
  <c r="F50" i="2"/>
  <c r="H50" i="2"/>
  <c r="C56" i="21"/>
  <c r="J46" i="2"/>
  <c r="E52" i="21"/>
  <c r="F54" i="2"/>
  <c r="H54" i="2"/>
  <c r="C60" i="21"/>
  <c r="J61" i="2"/>
  <c r="E67" i="21"/>
  <c r="F64" i="2"/>
  <c r="H64" i="2"/>
  <c r="C70" i="21"/>
  <c r="J69" i="2"/>
  <c r="E75" i="21"/>
  <c r="F72" i="2"/>
  <c r="H72" i="2"/>
  <c r="C78" i="21"/>
  <c r="J77" i="2"/>
  <c r="E83" i="21"/>
  <c r="F80" i="2"/>
  <c r="H80" i="2"/>
  <c r="C86" i="21"/>
  <c r="J53" i="2"/>
  <c r="E59" i="21"/>
  <c r="J44" i="2"/>
  <c r="E50" i="21"/>
  <c r="F34" i="2"/>
  <c r="H34" i="2"/>
  <c r="C40" i="21"/>
  <c r="J28" i="2"/>
  <c r="E34" i="21"/>
  <c r="F18" i="2"/>
  <c r="H18" i="2"/>
  <c r="C24" i="21"/>
  <c r="J12" i="2"/>
  <c r="E18" i="21"/>
  <c r="F41" i="2"/>
  <c r="H41" i="2"/>
  <c r="C47" i="21"/>
  <c r="J35" i="2"/>
  <c r="E41" i="21"/>
  <c r="F25" i="2"/>
  <c r="H25" i="2"/>
  <c r="C31" i="21"/>
  <c r="J19" i="2"/>
  <c r="E25" i="21"/>
  <c r="F9" i="2"/>
  <c r="H9" i="2"/>
  <c r="C15" i="21"/>
  <c r="J42" i="2"/>
  <c r="E48" i="21"/>
  <c r="F32" i="2"/>
  <c r="H32" i="2"/>
  <c r="C38" i="21"/>
  <c r="J26" i="2"/>
  <c r="E32" i="21"/>
  <c r="F16" i="2"/>
  <c r="H16" i="2"/>
  <c r="C22" i="21"/>
  <c r="J10" i="2"/>
  <c r="E16" i="21"/>
  <c r="J41" i="2"/>
  <c r="E47" i="21"/>
  <c r="F31" i="2"/>
  <c r="H31" i="2"/>
  <c r="C37" i="21"/>
  <c r="J25" i="2"/>
  <c r="E31" i="21"/>
  <c r="F15" i="2"/>
  <c r="H15" i="2"/>
  <c r="C21" i="21"/>
  <c r="J9" i="2"/>
  <c r="E15" i="21"/>
  <c r="J4" i="2"/>
  <c r="E10" i="21"/>
  <c r="AT89" i="3"/>
  <c r="AR89" i="3"/>
  <c r="AP89" i="3"/>
  <c r="AL89" i="3"/>
  <c r="AN89" i="3"/>
  <c r="AG89" i="3"/>
  <c r="AA89" i="3"/>
  <c r="I80" i="2"/>
  <c r="AI89" i="3"/>
  <c r="D86" i="21"/>
  <c r="AC89" i="3"/>
  <c r="AK89" i="3"/>
  <c r="AE89" i="3"/>
  <c r="AH89" i="3"/>
  <c r="AB89" i="3"/>
  <c r="AJ89" i="3"/>
  <c r="AD89" i="3"/>
  <c r="AT73" i="3"/>
  <c r="AR73" i="3"/>
  <c r="AP73" i="3"/>
  <c r="AL73" i="3"/>
  <c r="AN73" i="3"/>
  <c r="AG73" i="3"/>
  <c r="AA73" i="3"/>
  <c r="I64" i="2"/>
  <c r="AI73" i="3"/>
  <c r="D70" i="21"/>
  <c r="AF73" i="3"/>
  <c r="AC73" i="3"/>
  <c r="AK73" i="3"/>
  <c r="AE73" i="3"/>
  <c r="AH73" i="3"/>
  <c r="AB73" i="3"/>
  <c r="AJ73" i="3"/>
  <c r="AD73" i="3"/>
  <c r="AR57" i="3"/>
  <c r="AT57" i="3"/>
  <c r="AL57" i="3"/>
  <c r="AP57" i="3"/>
  <c r="AN57" i="3"/>
  <c r="AG57" i="3"/>
  <c r="AA57" i="3"/>
  <c r="I48" i="2"/>
  <c r="AI57" i="3"/>
  <c r="D54" i="21"/>
  <c r="AB57" i="3"/>
  <c r="AC57" i="3"/>
  <c r="AK57" i="3"/>
  <c r="AE57" i="3"/>
  <c r="AH57" i="3"/>
  <c r="AF57" i="3"/>
  <c r="AJ57" i="3"/>
  <c r="AD57" i="3"/>
  <c r="AR41" i="3"/>
  <c r="AT41" i="3"/>
  <c r="AL41" i="3"/>
  <c r="AP41" i="3"/>
  <c r="AN41" i="3"/>
  <c r="AG41" i="3"/>
  <c r="AA41" i="3"/>
  <c r="I32" i="2"/>
  <c r="AI41" i="3"/>
  <c r="AC41" i="3"/>
  <c r="D38" i="21"/>
  <c r="AK41" i="3"/>
  <c r="AE41" i="3"/>
  <c r="AH41" i="3"/>
  <c r="AB41" i="3"/>
  <c r="AF41" i="3"/>
  <c r="AJ41" i="3"/>
  <c r="AD41" i="3"/>
  <c r="AR25" i="3"/>
  <c r="AT25" i="3"/>
  <c r="AL25" i="3"/>
  <c r="AP25" i="3"/>
  <c r="AN25" i="3"/>
  <c r="AG25" i="3"/>
  <c r="AA25" i="3"/>
  <c r="I16" i="2"/>
  <c r="AI25" i="3"/>
  <c r="AC25" i="3"/>
  <c r="D22" i="21"/>
  <c r="AK25" i="3"/>
  <c r="AE25" i="3"/>
  <c r="AH25" i="3"/>
  <c r="AF25" i="3"/>
  <c r="AB25" i="3"/>
  <c r="AJ25" i="3"/>
  <c r="AD25" i="3"/>
  <c r="AT92" i="3"/>
  <c r="AR92" i="3"/>
  <c r="AL92" i="3"/>
  <c r="AN92" i="3"/>
  <c r="AP92" i="3"/>
  <c r="AG92" i="3"/>
  <c r="AA92" i="3"/>
  <c r="I83" i="2"/>
  <c r="AB92" i="3"/>
  <c r="D89" i="21"/>
  <c r="AI92" i="3"/>
  <c r="AJ92" i="3"/>
  <c r="AF92" i="3"/>
  <c r="AH92" i="3"/>
  <c r="AD92" i="3"/>
  <c r="AE92" i="3"/>
  <c r="AC92" i="3"/>
  <c r="AK92" i="3"/>
  <c r="AT76" i="3"/>
  <c r="AR76" i="3"/>
  <c r="AL76" i="3"/>
  <c r="AN76" i="3"/>
  <c r="AP76" i="3"/>
  <c r="AG76" i="3"/>
  <c r="AA76" i="3"/>
  <c r="I67" i="2"/>
  <c r="AB76" i="3"/>
  <c r="D73" i="21"/>
  <c r="AI76" i="3"/>
  <c r="AJ76" i="3"/>
  <c r="AH76" i="3"/>
  <c r="AD76" i="3"/>
  <c r="AE76" i="3"/>
  <c r="AK76" i="3"/>
  <c r="AC76" i="3"/>
  <c r="AT60" i="3"/>
  <c r="AR60" i="3"/>
  <c r="AN60" i="3"/>
  <c r="AG60" i="3"/>
  <c r="AP60" i="3"/>
  <c r="AL60" i="3"/>
  <c r="AA60" i="3"/>
  <c r="I51" i="2"/>
  <c r="AB60" i="3"/>
  <c r="AF60" i="3"/>
  <c r="D57" i="21"/>
  <c r="AI60" i="3"/>
  <c r="AJ60" i="3"/>
  <c r="AH60" i="3"/>
  <c r="AD60" i="3"/>
  <c r="AE60" i="3"/>
  <c r="AC60" i="3"/>
  <c r="AK60" i="3"/>
  <c r="AT44" i="3"/>
  <c r="AR44" i="3"/>
  <c r="AN44" i="3"/>
  <c r="AG44" i="3"/>
  <c r="AP44" i="3"/>
  <c r="I35" i="2"/>
  <c r="AA44" i="3"/>
  <c r="AB44" i="3"/>
  <c r="AF44" i="3"/>
  <c r="D41" i="21"/>
  <c r="AI44" i="3"/>
  <c r="AJ44" i="3"/>
  <c r="AH44" i="3"/>
  <c r="AC44" i="3"/>
  <c r="AD44" i="3"/>
  <c r="AE44" i="3"/>
  <c r="AK44" i="3"/>
  <c r="AT28" i="3"/>
  <c r="AR28" i="3"/>
  <c r="AN28" i="3"/>
  <c r="AG28" i="3"/>
  <c r="AP28" i="3"/>
  <c r="AL28" i="3"/>
  <c r="I19" i="2"/>
  <c r="AA28" i="3"/>
  <c r="D25" i="21"/>
  <c r="AB28" i="3"/>
  <c r="AF28" i="3"/>
  <c r="AI28" i="3"/>
  <c r="AJ28" i="3"/>
  <c r="AH28" i="3"/>
  <c r="AC28" i="3"/>
  <c r="AD28" i="3"/>
  <c r="AE28" i="3"/>
  <c r="AK28" i="3"/>
  <c r="AT95" i="3"/>
  <c r="AP95" i="3"/>
  <c r="AL95" i="3"/>
  <c r="AN95" i="3"/>
  <c r="AG95" i="3"/>
  <c r="AA95" i="3"/>
  <c r="AR95" i="3"/>
  <c r="I86" i="2"/>
  <c r="AF95" i="3"/>
  <c r="D92" i="21"/>
  <c r="AJ95" i="3"/>
  <c r="AD95" i="3"/>
  <c r="AI95" i="3"/>
  <c r="AC95" i="3"/>
  <c r="AK95" i="3"/>
  <c r="AE95" i="3"/>
  <c r="AH95" i="3"/>
  <c r="AB95" i="3"/>
  <c r="AT79" i="3"/>
  <c r="AR79" i="3"/>
  <c r="AP79" i="3"/>
  <c r="AL79" i="3"/>
  <c r="AN79" i="3"/>
  <c r="AG79" i="3"/>
  <c r="AA79" i="3"/>
  <c r="I70" i="2"/>
  <c r="D76" i="21"/>
  <c r="AB79" i="3"/>
  <c r="AJ79" i="3"/>
  <c r="AD79" i="3"/>
  <c r="AI79" i="3"/>
  <c r="AC79" i="3"/>
  <c r="AK79" i="3"/>
  <c r="AE79" i="3"/>
  <c r="AH79" i="3"/>
  <c r="AF79" i="3"/>
  <c r="AT63" i="3"/>
  <c r="AR63" i="3"/>
  <c r="AP63" i="3"/>
  <c r="AL63" i="3"/>
  <c r="AN63" i="3"/>
  <c r="AG63" i="3"/>
  <c r="AA63" i="3"/>
  <c r="I54" i="2"/>
  <c r="D60" i="21"/>
  <c r="AB63" i="3"/>
  <c r="AJ63" i="3"/>
  <c r="AD63" i="3"/>
  <c r="AF63" i="3"/>
  <c r="AI63" i="3"/>
  <c r="AC63" i="3"/>
  <c r="AK63" i="3"/>
  <c r="AE63" i="3"/>
  <c r="AH63" i="3"/>
  <c r="AT47" i="3"/>
  <c r="AR47" i="3"/>
  <c r="AP47" i="3"/>
  <c r="AL47" i="3"/>
  <c r="AN47" i="3"/>
  <c r="AG47" i="3"/>
  <c r="AA47" i="3"/>
  <c r="I38" i="2"/>
  <c r="D44" i="21"/>
  <c r="AC47" i="3"/>
  <c r="AF47" i="3"/>
  <c r="AJ47" i="3"/>
  <c r="AD47" i="3"/>
  <c r="AB47" i="3"/>
  <c r="AI47" i="3"/>
  <c r="AK47" i="3"/>
  <c r="AE47" i="3"/>
  <c r="AH47" i="3"/>
  <c r="AT31" i="3"/>
  <c r="AR31" i="3"/>
  <c r="AP31" i="3"/>
  <c r="AL31" i="3"/>
  <c r="AN31" i="3"/>
  <c r="AG31" i="3"/>
  <c r="AA31" i="3"/>
  <c r="I22" i="2"/>
  <c r="D28" i="21"/>
  <c r="AF31" i="3"/>
  <c r="AC31" i="3"/>
  <c r="AJ31" i="3"/>
  <c r="AD31" i="3"/>
  <c r="AI31" i="3"/>
  <c r="AK31" i="3"/>
  <c r="AE31" i="3"/>
  <c r="AH31" i="3"/>
  <c r="AB31" i="3"/>
  <c r="AT98" i="3"/>
  <c r="AP98" i="3"/>
  <c r="AR98" i="3"/>
  <c r="AL98" i="3"/>
  <c r="AN98" i="3"/>
  <c r="AG98" i="3"/>
  <c r="AA98" i="3"/>
  <c r="I89" i="2"/>
  <c r="AB98" i="3"/>
  <c r="D95" i="21"/>
  <c r="AI98" i="3"/>
  <c r="AC98" i="3"/>
  <c r="AK98" i="3"/>
  <c r="AE98" i="3"/>
  <c r="AF98" i="3"/>
  <c r="AJ98" i="3"/>
  <c r="AD98" i="3"/>
  <c r="AH98" i="3"/>
  <c r="AT82" i="3"/>
  <c r="AP82" i="3"/>
  <c r="AR82" i="3"/>
  <c r="AL82" i="3"/>
  <c r="AN82" i="3"/>
  <c r="AG82" i="3"/>
  <c r="AA82" i="3"/>
  <c r="I73" i="2"/>
  <c r="AB82" i="3"/>
  <c r="D79" i="21"/>
  <c r="AI82" i="3"/>
  <c r="AC82" i="3"/>
  <c r="AK82" i="3"/>
  <c r="AE82" i="3"/>
  <c r="AJ82" i="3"/>
  <c r="AD82" i="3"/>
  <c r="AF82" i="3"/>
  <c r="AH82" i="3"/>
  <c r="AT66" i="3"/>
  <c r="AP66" i="3"/>
  <c r="AR66" i="3"/>
  <c r="AN66" i="3"/>
  <c r="AG66" i="3"/>
  <c r="AA66" i="3"/>
  <c r="I57" i="2"/>
  <c r="AB66" i="3"/>
  <c r="AF66" i="3"/>
  <c r="D63" i="21"/>
  <c r="AI66" i="3"/>
  <c r="AC66" i="3"/>
  <c r="AK66" i="3"/>
  <c r="AE66" i="3"/>
  <c r="AJ66" i="3"/>
  <c r="AD66" i="3"/>
  <c r="AH66" i="3"/>
  <c r="AT50" i="3"/>
  <c r="AR50" i="3"/>
  <c r="AP50" i="3"/>
  <c r="AL50" i="3"/>
  <c r="AN50" i="3"/>
  <c r="AG50" i="3"/>
  <c r="AA50" i="3"/>
  <c r="I41" i="2"/>
  <c r="AB50" i="3"/>
  <c r="AF50" i="3"/>
  <c r="D47" i="21"/>
  <c r="AI50" i="3"/>
  <c r="AK50" i="3"/>
  <c r="AE50" i="3"/>
  <c r="AC50" i="3"/>
  <c r="AJ50" i="3"/>
  <c r="AD50" i="3"/>
  <c r="AH50" i="3"/>
  <c r="AT34" i="3"/>
  <c r="AR34" i="3"/>
  <c r="AP34" i="3"/>
  <c r="AL34" i="3"/>
  <c r="AN34" i="3"/>
  <c r="AG34" i="3"/>
  <c r="AA34" i="3"/>
  <c r="I25" i="2"/>
  <c r="AB34" i="3"/>
  <c r="AF34" i="3"/>
  <c r="D31" i="21"/>
  <c r="AI34" i="3"/>
  <c r="AD34" i="3"/>
  <c r="AK34" i="3"/>
  <c r="AE34" i="3"/>
  <c r="AC34" i="3"/>
  <c r="AJ34" i="3"/>
  <c r="AH34" i="3"/>
  <c r="AT18" i="3"/>
  <c r="AR18" i="3"/>
  <c r="AP18" i="3"/>
  <c r="AL18" i="3"/>
  <c r="AN18" i="3"/>
  <c r="AG18" i="3"/>
  <c r="AA18" i="3"/>
  <c r="I9" i="2"/>
  <c r="AB18" i="3"/>
  <c r="D15" i="21"/>
  <c r="AI18" i="3"/>
  <c r="AD18" i="3"/>
  <c r="AK18" i="3"/>
  <c r="AE18" i="3"/>
  <c r="AC18" i="3"/>
  <c r="AJ18" i="3"/>
  <c r="AF18" i="3"/>
  <c r="AH18" i="3"/>
  <c r="AR17" i="3"/>
  <c r="AT17" i="3"/>
  <c r="AL17" i="3"/>
  <c r="AG17" i="3"/>
  <c r="AP17" i="3"/>
  <c r="AN17" i="3"/>
  <c r="AA17" i="3"/>
  <c r="I8" i="2"/>
  <c r="AB17" i="3"/>
  <c r="AI17" i="3"/>
  <c r="AC17" i="3"/>
  <c r="D14" i="21"/>
  <c r="AK17" i="3"/>
  <c r="AE17" i="3"/>
  <c r="AH17" i="3"/>
  <c r="AF17" i="3"/>
  <c r="AD17" i="3"/>
  <c r="AJ17" i="3"/>
  <c r="F47" i="2"/>
  <c r="H47" i="2"/>
  <c r="C53" i="21"/>
  <c r="J58" i="2"/>
  <c r="E64" i="21"/>
  <c r="F61" i="2"/>
  <c r="H61" i="2"/>
  <c r="C67" i="21"/>
  <c r="J66" i="2"/>
  <c r="E72" i="21"/>
  <c r="F69" i="2"/>
  <c r="H69" i="2"/>
  <c r="C75" i="21"/>
  <c r="J74" i="2"/>
  <c r="E80" i="21"/>
  <c r="F77" i="2"/>
  <c r="H77" i="2"/>
  <c r="C83" i="21"/>
  <c r="J82" i="2"/>
  <c r="E88" i="21"/>
  <c r="F85" i="2"/>
  <c r="H85" i="2"/>
  <c r="C91" i="21"/>
  <c r="F53" i="2"/>
  <c r="H53" i="2"/>
  <c r="C59" i="21"/>
  <c r="O41" i="2"/>
  <c r="S41" i="2"/>
  <c r="W41" i="2"/>
  <c r="R41" i="2"/>
  <c r="V41" i="2"/>
  <c r="Z41" i="2"/>
  <c r="O73" i="2"/>
  <c r="S73" i="2"/>
  <c r="W73" i="2"/>
  <c r="R73" i="2"/>
  <c r="V73" i="2"/>
  <c r="Z73" i="2"/>
  <c r="R86" i="2"/>
  <c r="V86" i="2"/>
  <c r="Z86" i="2"/>
  <c r="W86" i="2"/>
  <c r="S86" i="2"/>
  <c r="O86" i="2"/>
  <c r="O67" i="2"/>
  <c r="S67" i="2"/>
  <c r="W67" i="2"/>
  <c r="AE67" i="2"/>
  <c r="AF67" i="2"/>
  <c r="AG67" i="2"/>
  <c r="R67" i="2"/>
  <c r="V67" i="2"/>
  <c r="Z67" i="2"/>
  <c r="R16" i="2"/>
  <c r="V16" i="2"/>
  <c r="Z16" i="2"/>
  <c r="O16" i="2"/>
  <c r="S16" i="2"/>
  <c r="W16" i="2"/>
  <c r="O48" i="2"/>
  <c r="S48" i="2"/>
  <c r="W48" i="2"/>
  <c r="R48" i="2"/>
  <c r="V48" i="2"/>
  <c r="Z48" i="2"/>
  <c r="R80" i="2"/>
  <c r="V80" i="2"/>
  <c r="Z80" i="2"/>
  <c r="O80" i="2"/>
  <c r="S80" i="2"/>
  <c r="W80" i="2"/>
  <c r="F105" i="3"/>
  <c r="G42" i="17"/>
  <c r="D5" i="21"/>
  <c r="AN10" i="3"/>
  <c r="AR10" i="3"/>
  <c r="R23" i="2"/>
  <c r="V23" i="2"/>
  <c r="Z23" i="2"/>
  <c r="O23" i="2"/>
  <c r="S23" i="2"/>
  <c r="W23" i="2"/>
  <c r="R6" i="2"/>
  <c r="V6" i="2"/>
  <c r="Z6" i="2"/>
  <c r="O6" i="2"/>
  <c r="S6" i="2"/>
  <c r="W6" i="2"/>
  <c r="AA6" i="2"/>
  <c r="AB6" i="2"/>
  <c r="AC6" i="2"/>
  <c r="O9" i="2"/>
  <c r="S9" i="2"/>
  <c r="W9" i="2"/>
  <c r="AE9" i="2"/>
  <c r="AF9" i="2"/>
  <c r="AG9" i="2"/>
  <c r="R9" i="2"/>
  <c r="V9" i="2"/>
  <c r="Z9" i="2"/>
  <c r="R22" i="2"/>
  <c r="V22" i="2"/>
  <c r="Z22" i="2"/>
  <c r="O22" i="2"/>
  <c r="S22" i="2"/>
  <c r="W22" i="2"/>
  <c r="R54" i="2"/>
  <c r="V54" i="2"/>
  <c r="Z54" i="2"/>
  <c r="O54" i="2"/>
  <c r="S54" i="2"/>
  <c r="W54" i="2"/>
  <c r="R35" i="2"/>
  <c r="V35" i="2"/>
  <c r="Z35" i="2"/>
  <c r="O35" i="2"/>
  <c r="S35" i="2"/>
  <c r="W35" i="2"/>
  <c r="AP10" i="3"/>
  <c r="O13" i="2"/>
  <c r="S13" i="2"/>
  <c r="W13" i="2"/>
  <c r="AE13" i="2"/>
  <c r="AF13" i="2"/>
  <c r="AG13" i="2"/>
  <c r="R13" i="2"/>
  <c r="V13" i="2"/>
  <c r="Z13" i="2"/>
  <c r="R45" i="2"/>
  <c r="V45" i="2"/>
  <c r="Z45" i="2"/>
  <c r="S45" i="2"/>
  <c r="O45" i="2"/>
  <c r="W45" i="2"/>
  <c r="O77" i="2"/>
  <c r="S77" i="2"/>
  <c r="W77" i="2"/>
  <c r="R77" i="2"/>
  <c r="V77" i="2"/>
  <c r="Z77" i="2"/>
  <c r="R26" i="2"/>
  <c r="V26" i="2"/>
  <c r="Z26" i="2"/>
  <c r="O26" i="2"/>
  <c r="S26" i="2"/>
  <c r="W26" i="2"/>
  <c r="R58" i="2"/>
  <c r="V58" i="2"/>
  <c r="Z58" i="2"/>
  <c r="O58" i="2"/>
  <c r="S58" i="2"/>
  <c r="W58" i="2"/>
  <c r="R90" i="2"/>
  <c r="V90" i="2"/>
  <c r="Z90" i="2"/>
  <c r="S90" i="2"/>
  <c r="O90" i="2"/>
  <c r="W90" i="2"/>
  <c r="O71" i="2"/>
  <c r="S71" i="2"/>
  <c r="W71" i="2"/>
  <c r="R71" i="2"/>
  <c r="V71" i="2"/>
  <c r="Z71" i="2"/>
  <c r="R20" i="2"/>
  <c r="V20" i="2"/>
  <c r="Z20" i="2"/>
  <c r="O20" i="2"/>
  <c r="S20" i="2"/>
  <c r="W20" i="2"/>
  <c r="O52" i="2"/>
  <c r="S52" i="2"/>
  <c r="W52" i="2"/>
  <c r="R52" i="2"/>
  <c r="V52" i="2"/>
  <c r="Z52" i="2"/>
  <c r="R84" i="2"/>
  <c r="V84" i="2"/>
  <c r="Z84" i="2"/>
  <c r="O84" i="2"/>
  <c r="S84" i="2"/>
  <c r="W84" i="2"/>
  <c r="R4" i="2"/>
  <c r="V4" i="2"/>
  <c r="Z4" i="2"/>
  <c r="O4" i="2"/>
  <c r="AA4" i="2"/>
  <c r="W4" i="2"/>
  <c r="AB4" i="2"/>
  <c r="S4" i="2"/>
  <c r="AC4" i="2"/>
  <c r="O17" i="2"/>
  <c r="S17" i="2"/>
  <c r="W17" i="2"/>
  <c r="R17" i="2"/>
  <c r="V17" i="2"/>
  <c r="Z17" i="2"/>
  <c r="R49" i="2"/>
  <c r="V49" i="2"/>
  <c r="Z49" i="2"/>
  <c r="O49" i="2"/>
  <c r="S49" i="2"/>
  <c r="W49" i="2"/>
  <c r="O81" i="2"/>
  <c r="S81" i="2"/>
  <c r="W81" i="2"/>
  <c r="R81" i="2"/>
  <c r="V81" i="2"/>
  <c r="Z81" i="2"/>
  <c r="R30" i="2"/>
  <c r="V30" i="2"/>
  <c r="Z30" i="2"/>
  <c r="O30" i="2"/>
  <c r="S30" i="2"/>
  <c r="W30" i="2"/>
  <c r="AC62" i="2"/>
  <c r="R62" i="2"/>
  <c r="V62" i="2"/>
  <c r="Z62" i="2"/>
  <c r="O62" i="2"/>
  <c r="S62" i="2"/>
  <c r="W62" i="2"/>
  <c r="AA62" i="2"/>
  <c r="AB62" i="2"/>
  <c r="AG11" i="2"/>
  <c r="R11" i="2"/>
  <c r="V11" i="2"/>
  <c r="Z11" i="2"/>
  <c r="O11" i="2"/>
  <c r="S11" i="2"/>
  <c r="W11" i="2"/>
  <c r="AE11" i="2"/>
  <c r="AF11" i="2"/>
  <c r="R43" i="2"/>
  <c r="V43" i="2"/>
  <c r="Z43" i="2"/>
  <c r="O43" i="2"/>
  <c r="S43" i="2"/>
  <c r="W43" i="2"/>
  <c r="O75" i="2"/>
  <c r="S75" i="2"/>
  <c r="W75" i="2"/>
  <c r="R75" i="2"/>
  <c r="V75" i="2"/>
  <c r="Z75" i="2"/>
  <c r="R91" i="2"/>
  <c r="V91" i="2"/>
  <c r="Z91" i="2"/>
  <c r="O91" i="2"/>
  <c r="W91" i="2"/>
  <c r="S91" i="2"/>
  <c r="R24" i="2"/>
  <c r="V24" i="2"/>
  <c r="Z24" i="2"/>
  <c r="O24" i="2"/>
  <c r="S24" i="2"/>
  <c r="W24" i="2"/>
  <c r="O56" i="2"/>
  <c r="S56" i="2"/>
  <c r="W56" i="2"/>
  <c r="R56" i="2"/>
  <c r="V56" i="2"/>
  <c r="Z56" i="2"/>
  <c r="R88" i="2"/>
  <c r="V88" i="2"/>
  <c r="Z88" i="2"/>
  <c r="O88" i="2"/>
  <c r="W88" i="2"/>
  <c r="S88" i="2"/>
  <c r="O21" i="2"/>
  <c r="S21" i="2"/>
  <c r="W21" i="2"/>
  <c r="R21" i="2"/>
  <c r="V21" i="2"/>
  <c r="Z21" i="2"/>
  <c r="R53" i="2"/>
  <c r="V53" i="2"/>
  <c r="Z53" i="2"/>
  <c r="O53" i="2"/>
  <c r="S53" i="2"/>
  <c r="W53" i="2"/>
  <c r="R85" i="2"/>
  <c r="V85" i="2"/>
  <c r="Z85" i="2"/>
  <c r="W85" i="2"/>
  <c r="S85" i="2"/>
  <c r="O85" i="2"/>
  <c r="R34" i="2"/>
  <c r="V34" i="2"/>
  <c r="Z34" i="2"/>
  <c r="O34" i="2"/>
  <c r="S34" i="2"/>
  <c r="W34" i="2"/>
  <c r="AG66" i="2"/>
  <c r="R66" i="2"/>
  <c r="V66" i="2"/>
  <c r="Z66" i="2"/>
  <c r="O66" i="2"/>
  <c r="S66" i="2"/>
  <c r="W66" i="2"/>
  <c r="AE66" i="2"/>
  <c r="AF66" i="2"/>
  <c r="R15" i="2"/>
  <c r="V15" i="2"/>
  <c r="Z15" i="2"/>
  <c r="O15" i="2"/>
  <c r="S15" i="2"/>
  <c r="W15" i="2"/>
  <c r="O47" i="2"/>
  <c r="S47" i="2"/>
  <c r="V47" i="2"/>
  <c r="Z47" i="2"/>
  <c r="R47" i="2"/>
  <c r="W47" i="2"/>
  <c r="O79" i="2"/>
  <c r="S79" i="2"/>
  <c r="W79" i="2"/>
  <c r="R79" i="2"/>
  <c r="V79" i="2"/>
  <c r="Z79" i="2"/>
  <c r="R28" i="2"/>
  <c r="V28" i="2"/>
  <c r="Z28" i="2"/>
  <c r="O28" i="2"/>
  <c r="S28" i="2"/>
  <c r="W28" i="2"/>
  <c r="AC60" i="2"/>
  <c r="R60" i="2"/>
  <c r="V60" i="2"/>
  <c r="Z60" i="2"/>
  <c r="O60" i="2"/>
  <c r="S60" i="2"/>
  <c r="W60" i="2"/>
  <c r="AA60" i="2"/>
  <c r="AB60" i="2"/>
  <c r="AF8" i="2"/>
  <c r="AG8" i="2"/>
  <c r="R8" i="2"/>
  <c r="V8" i="2"/>
  <c r="Z8" i="2"/>
  <c r="O8" i="2"/>
  <c r="S8" i="2"/>
  <c r="W8" i="2"/>
  <c r="AE8" i="2"/>
  <c r="O25" i="2"/>
  <c r="S25" i="2"/>
  <c r="W25" i="2"/>
  <c r="R25" i="2"/>
  <c r="V25" i="2"/>
  <c r="Z25" i="2"/>
  <c r="R57" i="2"/>
  <c r="V57" i="2"/>
  <c r="Z57" i="2"/>
  <c r="O57" i="2"/>
  <c r="S57" i="2"/>
  <c r="W57" i="2"/>
  <c r="R89" i="2"/>
  <c r="V89" i="2"/>
  <c r="Z89" i="2"/>
  <c r="W89" i="2"/>
  <c r="S89" i="2"/>
  <c r="O89" i="2"/>
  <c r="R38" i="2"/>
  <c r="V38" i="2"/>
  <c r="Z38" i="2"/>
  <c r="O38" i="2"/>
  <c r="S38" i="2"/>
  <c r="W38" i="2"/>
  <c r="AG70" i="2"/>
  <c r="R70" i="2"/>
  <c r="V70" i="2"/>
  <c r="Z70" i="2"/>
  <c r="O70" i="2"/>
  <c r="S70" i="2"/>
  <c r="W70" i="2"/>
  <c r="AE70" i="2"/>
  <c r="AF70" i="2"/>
  <c r="R51" i="2"/>
  <c r="V51" i="2"/>
  <c r="Z51" i="2"/>
  <c r="O51" i="2"/>
  <c r="S51" i="2"/>
  <c r="W51" i="2"/>
  <c r="O83" i="2"/>
  <c r="S83" i="2"/>
  <c r="W83" i="2"/>
  <c r="R83" i="2"/>
  <c r="V83" i="2"/>
  <c r="Z83" i="2"/>
  <c r="R32" i="2"/>
  <c r="V32" i="2"/>
  <c r="Z32" i="2"/>
  <c r="O32" i="2"/>
  <c r="S32" i="2"/>
  <c r="W32" i="2"/>
  <c r="AC64" i="2"/>
  <c r="R64" i="2"/>
  <c r="V64" i="2"/>
  <c r="Z64" i="2"/>
  <c r="O64" i="2"/>
  <c r="S64" i="2"/>
  <c r="W64" i="2"/>
  <c r="AA64" i="2"/>
  <c r="AB64" i="2"/>
  <c r="AT10" i="3"/>
  <c r="AC3" i="2"/>
  <c r="O3" i="2"/>
  <c r="S3" i="2"/>
  <c r="W3" i="2"/>
  <c r="AA3" i="2"/>
  <c r="AB3" i="2"/>
  <c r="R3" i="2"/>
  <c r="Z3" i="2"/>
  <c r="V3" i="2"/>
  <c r="R39" i="2"/>
  <c r="V39" i="2"/>
  <c r="Z39" i="2"/>
  <c r="O39" i="2"/>
  <c r="S39" i="2"/>
  <c r="W39" i="2"/>
  <c r="O5" i="2"/>
  <c r="S5" i="2"/>
  <c r="W5" i="2"/>
  <c r="AA5" i="2"/>
  <c r="AB5" i="2"/>
  <c r="AC5" i="2"/>
  <c r="R5" i="2"/>
  <c r="V5" i="2"/>
  <c r="Z5" i="2"/>
  <c r="R19" i="2"/>
  <c r="V19" i="2"/>
  <c r="Z19" i="2"/>
  <c r="O19" i="2"/>
  <c r="S19" i="2"/>
  <c r="W19" i="2"/>
  <c r="O29" i="2"/>
  <c r="S29" i="2"/>
  <c r="W29" i="2"/>
  <c r="R29" i="2"/>
  <c r="V29" i="2"/>
  <c r="Z29" i="2"/>
  <c r="O61" i="2"/>
  <c r="S61" i="2"/>
  <c r="W61" i="2"/>
  <c r="AA61" i="2"/>
  <c r="AB61" i="2"/>
  <c r="AC61" i="2"/>
  <c r="R61" i="2"/>
  <c r="V61" i="2"/>
  <c r="Z61" i="2"/>
  <c r="R10" i="2"/>
  <c r="V10" i="2"/>
  <c r="Z10" i="2"/>
  <c r="O10" i="2"/>
  <c r="S10" i="2"/>
  <c r="W10" i="2"/>
  <c r="AE10" i="2"/>
  <c r="AF10" i="2"/>
  <c r="AG10" i="2"/>
  <c r="R42" i="2"/>
  <c r="V42" i="2"/>
  <c r="Z42" i="2"/>
  <c r="O42" i="2"/>
  <c r="S42" i="2"/>
  <c r="W42" i="2"/>
  <c r="R74" i="2"/>
  <c r="V74" i="2"/>
  <c r="Z74" i="2"/>
  <c r="O74" i="2"/>
  <c r="S74" i="2"/>
  <c r="W74" i="2"/>
  <c r="R55" i="2"/>
  <c r="V55" i="2"/>
  <c r="Z55" i="2"/>
  <c r="O55" i="2"/>
  <c r="S55" i="2"/>
  <c r="W55" i="2"/>
  <c r="R87" i="2"/>
  <c r="V87" i="2"/>
  <c r="Z87" i="2"/>
  <c r="S87" i="2"/>
  <c r="O87" i="2"/>
  <c r="W87" i="2"/>
  <c r="R36" i="2"/>
  <c r="V36" i="2"/>
  <c r="Z36" i="2"/>
  <c r="O36" i="2"/>
  <c r="S36" i="2"/>
  <c r="W36" i="2"/>
  <c r="AG68" i="2"/>
  <c r="R68" i="2"/>
  <c r="V68" i="2"/>
  <c r="Z68" i="2"/>
  <c r="O68" i="2"/>
  <c r="S68" i="2"/>
  <c r="W68" i="2"/>
  <c r="AE68" i="2"/>
  <c r="AF68" i="2"/>
  <c r="O33" i="2"/>
  <c r="S33" i="2"/>
  <c r="W33" i="2"/>
  <c r="R33" i="2"/>
  <c r="V33" i="2"/>
  <c r="Z33" i="2"/>
  <c r="O65" i="2"/>
  <c r="S65" i="2"/>
  <c r="W65" i="2"/>
  <c r="AE65" i="2"/>
  <c r="AF65" i="2"/>
  <c r="AG65" i="2"/>
  <c r="R65" i="2"/>
  <c r="V65" i="2"/>
  <c r="Z65" i="2"/>
  <c r="R14" i="2"/>
  <c r="V14" i="2"/>
  <c r="Z14" i="2"/>
  <c r="O14" i="2"/>
  <c r="S14" i="2"/>
  <c r="W14" i="2"/>
  <c r="R46" i="2"/>
  <c r="V46" i="2"/>
  <c r="Z46" i="2"/>
  <c r="O46" i="2"/>
  <c r="S46" i="2"/>
  <c r="W46" i="2"/>
  <c r="R78" i="2"/>
  <c r="V78" i="2"/>
  <c r="Z78" i="2"/>
  <c r="O78" i="2"/>
  <c r="S78" i="2"/>
  <c r="W78" i="2"/>
  <c r="R27" i="2"/>
  <c r="V27" i="2"/>
  <c r="Z27" i="2"/>
  <c r="O27" i="2"/>
  <c r="S27" i="2"/>
  <c r="W27" i="2"/>
  <c r="O59" i="2"/>
  <c r="S59" i="2"/>
  <c r="W59" i="2"/>
  <c r="AA59" i="2"/>
  <c r="AB59" i="2"/>
  <c r="AC59" i="2"/>
  <c r="R59" i="2"/>
  <c r="V59" i="2"/>
  <c r="Z59" i="2"/>
  <c r="R40" i="2"/>
  <c r="V40" i="2"/>
  <c r="Z40" i="2"/>
  <c r="O40" i="2"/>
  <c r="S40" i="2"/>
  <c r="W40" i="2"/>
  <c r="R72" i="2"/>
  <c r="V72" i="2"/>
  <c r="Z72" i="2"/>
  <c r="O72" i="2"/>
  <c r="S72" i="2"/>
  <c r="W72" i="2"/>
  <c r="AC7" i="2"/>
  <c r="R7" i="2"/>
  <c r="V7" i="2"/>
  <c r="Z7" i="2"/>
  <c r="O7" i="2"/>
  <c r="S7" i="2"/>
  <c r="W7" i="2"/>
  <c r="AA7" i="2"/>
  <c r="AB7" i="2"/>
  <c r="O37" i="2"/>
  <c r="S37" i="2"/>
  <c r="W37" i="2"/>
  <c r="R37" i="2"/>
  <c r="V37" i="2"/>
  <c r="Z37" i="2"/>
  <c r="O69" i="2"/>
  <c r="S69" i="2"/>
  <c r="W69" i="2"/>
  <c r="AE69" i="2"/>
  <c r="AF69" i="2"/>
  <c r="AG69" i="2"/>
  <c r="R69" i="2"/>
  <c r="V69" i="2"/>
  <c r="Z69" i="2"/>
  <c r="R18" i="2"/>
  <c r="V18" i="2"/>
  <c r="Z18" i="2"/>
  <c r="O18" i="2"/>
  <c r="S18" i="2"/>
  <c r="W18" i="2"/>
  <c r="R50" i="2"/>
  <c r="V50" i="2"/>
  <c r="Z50" i="2"/>
  <c r="O50" i="2"/>
  <c r="S50" i="2"/>
  <c r="W50" i="2"/>
  <c r="R82" i="2"/>
  <c r="V82" i="2"/>
  <c r="Z82" i="2"/>
  <c r="O82" i="2"/>
  <c r="S82" i="2"/>
  <c r="W82" i="2"/>
  <c r="R31" i="2"/>
  <c r="V31" i="2"/>
  <c r="Z31" i="2"/>
  <c r="O31" i="2"/>
  <c r="S31" i="2"/>
  <c r="W31" i="2"/>
  <c r="O63" i="2"/>
  <c r="S63" i="2"/>
  <c r="W63" i="2"/>
  <c r="AA63" i="2"/>
  <c r="AB63" i="2"/>
  <c r="AC63" i="2"/>
  <c r="R63" i="2"/>
  <c r="V63" i="2"/>
  <c r="Z63" i="2"/>
  <c r="AF12" i="2"/>
  <c r="AG12" i="2"/>
  <c r="R12" i="2"/>
  <c r="V12" i="2"/>
  <c r="Z12" i="2"/>
  <c r="O12" i="2"/>
  <c r="S12" i="2"/>
  <c r="W12" i="2"/>
  <c r="AE12" i="2"/>
  <c r="R44" i="2"/>
  <c r="V44" i="2"/>
  <c r="Z44" i="2"/>
  <c r="O44" i="2"/>
  <c r="S44" i="2"/>
  <c r="W44" i="2"/>
  <c r="R76" i="2"/>
  <c r="V76" i="2"/>
  <c r="Z76" i="2"/>
  <c r="O76" i="2"/>
  <c r="S76" i="2"/>
  <c r="W76" i="2"/>
  <c r="I11" i="5"/>
  <c r="I10" i="5"/>
  <c r="I9" i="5"/>
  <c r="I8" i="5"/>
  <c r="I13" i="5"/>
  <c r="I12" i="5"/>
  <c r="L14" i="5"/>
  <c r="C36" i="17"/>
  <c r="F14" i="5"/>
  <c r="C9" i="5"/>
  <c r="C10" i="5"/>
  <c r="C13" i="5"/>
  <c r="C11" i="5"/>
  <c r="C8" i="5"/>
  <c r="C12" i="5"/>
  <c r="U9" i="5"/>
  <c r="U13" i="5"/>
  <c r="U11" i="5"/>
  <c r="U8" i="5"/>
  <c r="U12" i="5"/>
  <c r="U10" i="5"/>
  <c r="X14" i="5"/>
  <c r="G36" i="17"/>
  <c r="O8" i="5"/>
  <c r="O10" i="5"/>
  <c r="O12" i="5"/>
  <c r="O9" i="5"/>
  <c r="O11" i="5"/>
  <c r="O13" i="5"/>
  <c r="R14" i="5"/>
  <c r="G35" i="17"/>
  <c r="A25" i="19"/>
  <c r="V13" i="5"/>
  <c r="W13" i="5"/>
  <c r="A16" i="19"/>
  <c r="P10" i="5"/>
  <c r="Q10" i="5"/>
  <c r="A7" i="19"/>
  <c r="D13" i="5"/>
  <c r="E13" i="5"/>
  <c r="A9" i="19"/>
  <c r="J9" i="5"/>
  <c r="K9" i="5"/>
  <c r="A22" i="19"/>
  <c r="V10" i="5"/>
  <c r="W10" i="5"/>
  <c r="F102" i="3"/>
  <c r="C39" i="17"/>
  <c r="G39" i="17"/>
  <c r="G41" i="17"/>
  <c r="C35" i="17"/>
  <c r="A19" i="19"/>
  <c r="P13" i="5"/>
  <c r="Q13" i="5"/>
  <c r="A24" i="19"/>
  <c r="V12" i="5"/>
  <c r="W12" i="5"/>
  <c r="A17" i="19"/>
  <c r="P11" i="5"/>
  <c r="Q11" i="5"/>
  <c r="A14" i="19"/>
  <c r="P8" i="5"/>
  <c r="Q8" i="5"/>
  <c r="A20" i="19"/>
  <c r="W8" i="5"/>
  <c r="V8" i="5"/>
  <c r="D12" i="5"/>
  <c r="A6" i="19"/>
  <c r="E12" i="5"/>
  <c r="D10" i="5"/>
  <c r="A4" i="19"/>
  <c r="E10" i="5"/>
  <c r="A12" i="19"/>
  <c r="J12" i="5"/>
  <c r="K12" i="5"/>
  <c r="A10" i="19"/>
  <c r="J10" i="5"/>
  <c r="K10" i="5"/>
  <c r="A18" i="19"/>
  <c r="P12" i="5"/>
  <c r="Q12" i="5"/>
  <c r="A5" i="19"/>
  <c r="D11" i="5"/>
  <c r="E11" i="5"/>
  <c r="A8" i="19"/>
  <c r="J8" i="5"/>
  <c r="K8" i="5"/>
  <c r="A21" i="19"/>
  <c r="V9" i="5"/>
  <c r="W9" i="5"/>
  <c r="A15" i="19"/>
  <c r="P9" i="5"/>
  <c r="Q9" i="5"/>
  <c r="A23" i="19"/>
  <c r="W11" i="5"/>
  <c r="V11" i="5"/>
  <c r="A2" i="19"/>
  <c r="D8" i="5"/>
  <c r="E8" i="5"/>
  <c r="A3" i="19"/>
  <c r="D9" i="5"/>
  <c r="E9" i="5"/>
  <c r="A13" i="19"/>
  <c r="J13" i="5"/>
  <c r="K13" i="5"/>
  <c r="A11" i="19"/>
  <c r="K11" i="5"/>
  <c r="J11" i="5"/>
  <c r="L23" i="19"/>
  <c r="M23" i="19"/>
  <c r="B23" i="19"/>
  <c r="J23" i="19"/>
  <c r="K23" i="19"/>
  <c r="H23" i="19"/>
  <c r="C23" i="19"/>
  <c r="I23" i="19"/>
  <c r="D23" i="19"/>
  <c r="L5" i="19"/>
  <c r="B5" i="19"/>
  <c r="D5" i="19"/>
  <c r="K5" i="19"/>
  <c r="M5" i="19"/>
  <c r="J5" i="19"/>
  <c r="C5" i="19"/>
  <c r="I5" i="19"/>
  <c r="H5" i="19"/>
  <c r="L17" i="19"/>
  <c r="M17" i="19"/>
  <c r="B17" i="19"/>
  <c r="K17" i="19"/>
  <c r="D17" i="19"/>
  <c r="I17" i="19"/>
  <c r="H17" i="19"/>
  <c r="C17" i="19"/>
  <c r="J17" i="19"/>
  <c r="L16" i="19"/>
  <c r="K16" i="19"/>
  <c r="J16" i="19"/>
  <c r="B16" i="19"/>
  <c r="M16" i="19"/>
  <c r="H16" i="19"/>
  <c r="I16" i="19"/>
  <c r="D16" i="19"/>
  <c r="C16" i="19"/>
  <c r="L11" i="19"/>
  <c r="J11" i="19"/>
  <c r="B11" i="19"/>
  <c r="K11" i="19"/>
  <c r="M11" i="19"/>
  <c r="I11" i="19"/>
  <c r="C11" i="19"/>
  <c r="H11" i="19"/>
  <c r="D11" i="19"/>
  <c r="D2" i="19"/>
  <c r="M2" i="19"/>
  <c r="B2" i="19"/>
  <c r="K2" i="19"/>
  <c r="L2" i="19"/>
  <c r="H2" i="19"/>
  <c r="C2" i="19"/>
  <c r="J2" i="19"/>
  <c r="I2" i="19"/>
  <c r="L8" i="19"/>
  <c r="M8" i="19"/>
  <c r="K8" i="19"/>
  <c r="J8" i="19"/>
  <c r="B8" i="19"/>
  <c r="D8" i="19"/>
  <c r="I8" i="19"/>
  <c r="H8" i="19"/>
  <c r="C8" i="19"/>
  <c r="L12" i="19"/>
  <c r="J12" i="19"/>
  <c r="K12" i="19"/>
  <c r="M12" i="19"/>
  <c r="B12" i="19"/>
  <c r="C12" i="19"/>
  <c r="D12" i="19"/>
  <c r="I12" i="19"/>
  <c r="H12" i="19"/>
  <c r="L14" i="19"/>
  <c r="B14" i="19"/>
  <c r="K14" i="19"/>
  <c r="J14" i="19"/>
  <c r="M14" i="19"/>
  <c r="C14" i="19"/>
  <c r="H14" i="19"/>
  <c r="D14" i="19"/>
  <c r="I14" i="19"/>
  <c r="L7" i="19"/>
  <c r="K7" i="19"/>
  <c r="D7" i="19"/>
  <c r="B7" i="19"/>
  <c r="C7" i="19"/>
  <c r="M7" i="19"/>
  <c r="J7" i="19"/>
  <c r="I7" i="19"/>
  <c r="H7" i="19"/>
  <c r="L3" i="19"/>
  <c r="J3" i="19"/>
  <c r="K3" i="19"/>
  <c r="B3" i="19"/>
  <c r="C3" i="19"/>
  <c r="I3" i="19"/>
  <c r="H3" i="19"/>
  <c r="M3" i="19"/>
  <c r="D3" i="19"/>
  <c r="L21" i="19"/>
  <c r="B21" i="19"/>
  <c r="K21" i="19"/>
  <c r="J21" i="19"/>
  <c r="M21" i="19"/>
  <c r="D21" i="19"/>
  <c r="H21" i="19"/>
  <c r="I21" i="19"/>
  <c r="C21" i="19"/>
  <c r="L10" i="19"/>
  <c r="M10" i="19"/>
  <c r="B10" i="19"/>
  <c r="K10" i="19"/>
  <c r="C10" i="19"/>
  <c r="J10" i="19"/>
  <c r="I10" i="19"/>
  <c r="D10" i="19"/>
  <c r="H10" i="19"/>
  <c r="K6" i="19"/>
  <c r="D6" i="19"/>
  <c r="B6" i="19"/>
  <c r="C6" i="19"/>
  <c r="J6" i="19"/>
  <c r="M6" i="19"/>
  <c r="H6" i="19"/>
  <c r="L6" i="19"/>
  <c r="I6" i="19"/>
  <c r="L20" i="19"/>
  <c r="B20" i="19"/>
  <c r="J20" i="19"/>
  <c r="K20" i="19"/>
  <c r="M20" i="19"/>
  <c r="I20" i="19"/>
  <c r="C20" i="19"/>
  <c r="D20" i="19"/>
  <c r="H20" i="19"/>
  <c r="L19" i="19"/>
  <c r="D19" i="19"/>
  <c r="K19" i="19"/>
  <c r="M19" i="19"/>
  <c r="B19" i="19"/>
  <c r="C19" i="19"/>
  <c r="J19" i="19"/>
  <c r="I19" i="19"/>
  <c r="H19" i="19"/>
  <c r="L9" i="19"/>
  <c r="J9" i="19"/>
  <c r="K9" i="19"/>
  <c r="M9" i="19"/>
  <c r="B9" i="19"/>
  <c r="C9" i="19"/>
  <c r="I9" i="19"/>
  <c r="D9" i="19"/>
  <c r="H9" i="19"/>
  <c r="L13" i="19"/>
  <c r="K13" i="19"/>
  <c r="J13" i="19"/>
  <c r="D13" i="19"/>
  <c r="M13" i="19"/>
  <c r="C13" i="19"/>
  <c r="B13" i="19"/>
  <c r="I13" i="19"/>
  <c r="H13" i="19"/>
  <c r="L15" i="19"/>
  <c r="J15" i="19"/>
  <c r="K15" i="19"/>
  <c r="M15" i="19"/>
  <c r="B15" i="19"/>
  <c r="C15" i="19"/>
  <c r="D15" i="19"/>
  <c r="I15" i="19"/>
  <c r="H15" i="19"/>
  <c r="L18" i="19"/>
  <c r="M18" i="19"/>
  <c r="K18" i="19"/>
  <c r="B18" i="19"/>
  <c r="D18" i="19"/>
  <c r="J18" i="19"/>
  <c r="I18" i="19"/>
  <c r="C18" i="19"/>
  <c r="H18" i="19"/>
  <c r="B4" i="19"/>
  <c r="L4" i="19"/>
  <c r="M4" i="19"/>
  <c r="J4" i="19"/>
  <c r="K4" i="19"/>
  <c r="I4" i="19"/>
  <c r="H4" i="19"/>
  <c r="C4" i="19"/>
  <c r="D4" i="19"/>
  <c r="L24" i="19"/>
  <c r="M24" i="19"/>
  <c r="K24" i="19"/>
  <c r="D24" i="19"/>
  <c r="B24" i="19"/>
  <c r="J24" i="19"/>
  <c r="C24" i="19"/>
  <c r="I24" i="19"/>
  <c r="H24" i="19"/>
  <c r="L22" i="19"/>
  <c r="M22" i="19"/>
  <c r="K22" i="19"/>
  <c r="B22" i="19"/>
  <c r="D22" i="19"/>
  <c r="C22" i="19"/>
  <c r="I22" i="19"/>
  <c r="J22" i="19"/>
  <c r="H22" i="19"/>
  <c r="L25" i="19"/>
  <c r="C25" i="19"/>
  <c r="D25" i="19"/>
  <c r="J25" i="19"/>
  <c r="K25" i="19"/>
  <c r="M25" i="19"/>
  <c r="B25" i="19"/>
  <c r="H25" i="19"/>
  <c r="I25" i="19"/>
</calcChain>
</file>

<file path=xl/comments1.xml><?xml version="1.0" encoding="utf-8"?>
<comments xmlns="http://schemas.openxmlformats.org/spreadsheetml/2006/main">
  <authors>
    <author>KATSUMI</author>
  </authors>
  <commentList>
    <comment ref="A1" authorId="0" shapeId="0">
      <text>
        <r>
          <rPr>
            <sz val="16"/>
            <color indexed="81"/>
            <rFont val="MS P ゴシック"/>
            <family val="3"/>
            <charset val="128"/>
          </rPr>
          <t>ここに、値で貼りつけてください。</t>
        </r>
      </text>
    </comment>
  </commentList>
</comments>
</file>

<file path=xl/comments2.xml><?xml version="1.0" encoding="utf-8"?>
<comments xmlns="http://schemas.openxmlformats.org/spreadsheetml/2006/main">
  <authors>
    <author>KATSUMI</author>
  </authors>
  <commentList>
    <comment ref="D5" authorId="0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大学名を省略しすぎないでください。
</t>
        </r>
        <r>
          <rPr>
            <sz val="14"/>
            <color indexed="81"/>
            <rFont val="ＭＳ Ｐ明朝"/>
            <family val="1"/>
            <charset val="128"/>
          </rPr>
          <t>例）名古屋大学
　○名古屋大
　☓名大
例)椙山女学園大学
　○椙山女学園大
　☓椙女大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略称に対するヨミガナを半角カタカナで入力してください。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KATSUMI</author>
    <author>fumiaki</author>
  </authors>
  <commentList>
    <comment ref="Q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R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S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T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R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S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T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1" authorId="0" shapeId="0">
      <text>
        <r>
          <rPr>
            <sz val="20"/>
            <color indexed="81"/>
            <rFont val="ＭＳ Ｐゴシック"/>
            <family val="3"/>
            <charset val="128"/>
          </rPr>
          <t>地域学連コードを</t>
        </r>
        <r>
          <rPr>
            <i/>
            <sz val="24"/>
            <color indexed="81"/>
            <rFont val="ＭＳ Ｐゴシック"/>
            <family val="3"/>
            <charset val="128"/>
          </rPr>
          <t>省いて</t>
        </r>
        <r>
          <rPr>
            <sz val="20"/>
            <color indexed="81"/>
            <rFont val="ＭＳ Ｐゴシック"/>
            <family val="3"/>
            <charset val="128"/>
          </rPr>
          <t>入力してください。</t>
        </r>
      </text>
    </comment>
    <comment ref="E1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H1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2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2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2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2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3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3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3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3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4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4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4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4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5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5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5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5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6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6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6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6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7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7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7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7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8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8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8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8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1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2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3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4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5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7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8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9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9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9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99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H10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J10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M10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0" authorId="0" shapeId="0">
      <text>
        <r>
          <rPr>
            <sz val="11"/>
            <color indexed="81"/>
            <rFont val="ＭＳ Ｐゴシック"/>
            <family val="3"/>
            <charset val="128"/>
          </rPr>
          <t>県選手権の出場資格がある場合には、OPを選択してください！</t>
        </r>
      </text>
    </comment>
    <comment ref="P100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<sst xmlns="http://schemas.openxmlformats.org/spreadsheetml/2006/main" count="5316" uniqueCount="3875">
  <si>
    <t>ﾅﾝﾊﾞｰ</t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</si>
  <si>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</si>
  <si>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</si>
  <si>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</si>
  <si>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</si>
  <si>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</si>
  <si>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</si>
  <si>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</si>
  <si>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</si>
  <si>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</si>
  <si>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</si>
  <si>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</si>
  <si>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</si>
  <si>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</si>
  <si>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</si>
  <si>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</si>
  <si>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</si>
  <si>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</si>
  <si>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</si>
  <si>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</si>
  <si>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</si>
  <si>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</si>
  <si>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</si>
  <si>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</si>
  <si>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</si>
  <si>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</si>
  <si>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</si>
  <si>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</si>
  <si>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</si>
  <si>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</si>
  <si>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</si>
  <si>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</si>
  <si>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</si>
  <si>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</si>
  <si>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</si>
  <si>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</si>
  <si>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</si>
  <si>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</si>
  <si>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</si>
  <si>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</si>
  <si>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</si>
  <si>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</si>
  <si>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</si>
  <si>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</si>
  <si>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</si>
  <si>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</si>
  <si>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</si>
  <si>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</si>
  <si>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西三　太郎</t>
    <rPh sb="0" eb="1">
      <t>セイ</t>
    </rPh>
    <rPh sb="1" eb="2">
      <t>サン</t>
    </rPh>
    <rPh sb="3" eb="5">
      <t>タロウ</t>
    </rPh>
    <phoneticPr fontId="2"/>
  </si>
  <si>
    <t>4X100mR</t>
    <phoneticPr fontId="2"/>
  </si>
  <si>
    <t>4X400mR</t>
    <phoneticPr fontId="2"/>
  </si>
  <si>
    <t>氏　名</t>
    <rPh sb="0" eb="1">
      <t>シ</t>
    </rPh>
    <rPh sb="2" eb="3">
      <t>メイ</t>
    </rPh>
    <phoneticPr fontId="2"/>
  </si>
  <si>
    <t>A4サイズ</t>
    <phoneticPr fontId="6"/>
  </si>
  <si>
    <t>男　　　子</t>
    <rPh sb="0" eb="1">
      <t>オトコ</t>
    </rPh>
    <rPh sb="4" eb="5">
      <t>コ</t>
    </rPh>
    <phoneticPr fontId="6"/>
  </si>
  <si>
    <t>女　　　子</t>
    <rPh sb="0" eb="1">
      <t>オンナ</t>
    </rPh>
    <rPh sb="4" eb="5">
      <t>コ</t>
    </rPh>
    <phoneticPr fontId="6"/>
  </si>
  <si>
    <t>種　　目</t>
    <rPh sb="0" eb="1">
      <t>タネ</t>
    </rPh>
    <rPh sb="3" eb="4">
      <t>メ</t>
    </rPh>
    <phoneticPr fontId="6"/>
  </si>
  <si>
    <t>申込数</t>
    <rPh sb="0" eb="2">
      <t>モウシコミ</t>
    </rPh>
    <rPh sb="2" eb="3">
      <t>スウ</t>
    </rPh>
    <phoneticPr fontId="6"/>
  </si>
  <si>
    <t>種　　　目</t>
    <rPh sb="0" eb="1">
      <t>タネ</t>
    </rPh>
    <rPh sb="4" eb="5">
      <t>メ</t>
    </rPh>
    <phoneticPr fontId="6"/>
  </si>
  <si>
    <t>男種目</t>
    <rPh sb="0" eb="3">
      <t>オトコシュモク</t>
    </rPh>
    <phoneticPr fontId="6"/>
  </si>
  <si>
    <t>女種目</t>
    <rPh sb="0" eb="1">
      <t>オンナ</t>
    </rPh>
    <rPh sb="1" eb="3">
      <t>シュモク</t>
    </rPh>
    <phoneticPr fontId="6"/>
  </si>
  <si>
    <t>４×１００ｍＲ</t>
    <phoneticPr fontId="6"/>
  </si>
  <si>
    <t>４×４００ｍＲ</t>
    <phoneticPr fontId="6"/>
  </si>
  <si>
    <t>参　　加　　料</t>
    <rPh sb="0" eb="1">
      <t>サン</t>
    </rPh>
    <rPh sb="3" eb="4">
      <t>カ</t>
    </rPh>
    <rPh sb="6" eb="7">
      <t>リョウ</t>
    </rPh>
    <phoneticPr fontId="6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</si>
  <si>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6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</si>
  <si>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</si>
  <si>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</si>
  <si>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</si>
  <si>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</si>
  <si>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</si>
  <si>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</si>
  <si>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</si>
  <si>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</si>
  <si>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</si>
  <si>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</si>
  <si>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</si>
  <si>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</si>
  <si>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</si>
  <si>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</si>
  <si>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</si>
  <si>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</si>
  <si>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</si>
  <si>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</si>
  <si>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</si>
  <si>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</si>
  <si>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</si>
  <si>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</si>
  <si>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</si>
  <si>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</si>
  <si>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</si>
  <si>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</si>
  <si>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</si>
  <si>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</si>
  <si>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送付先</t>
    <rPh sb="0" eb="2">
      <t>ソウフ</t>
    </rPh>
    <rPh sb="2" eb="3">
      <t>サキ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</si>
  <si>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</si>
  <si>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</si>
  <si>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</si>
  <si>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</si>
  <si>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2"/>
  </si>
  <si>
    <t>　　なっていることを確認してください。</t>
    <rPh sb="10" eb="12">
      <t>カクニン</t>
    </rPh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</si>
  <si>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</si>
  <si>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</si>
  <si>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○</t>
    <phoneticPr fontId="2"/>
  </si>
  <si>
    <t>男100m</t>
    <rPh sb="0" eb="1">
      <t>ダン</t>
    </rPh>
    <phoneticPr fontId="2"/>
  </si>
  <si>
    <t>男砲丸投</t>
    <rPh sb="0" eb="1">
      <t>オトコ</t>
    </rPh>
    <rPh sb="1" eb="4">
      <t>ホウガンナ</t>
    </rPh>
    <phoneticPr fontId="6"/>
  </si>
  <si>
    <t>男1500m</t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</si>
  <si>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</si>
  <si>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</si>
  <si>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</si>
  <si>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</si>
  <si>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4.07.00</t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</si>
  <si>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</si>
  <si>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</si>
  <si>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</si>
  <si>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</si>
  <si>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</si>
  <si>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</si>
  <si>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</si>
  <si>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</si>
  <si>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</si>
  <si>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ｾｲｻﾝ ﾀﾛｳ</t>
    <phoneticPr fontId="2"/>
  </si>
  <si>
    <t>ﾌﾘｶﾞﾅ</t>
    <phoneticPr fontId="2"/>
  </si>
  <si>
    <t>種目</t>
    <rPh sb="0" eb="2">
      <t>シュモク</t>
    </rPh>
    <phoneticPr fontId="40"/>
  </si>
  <si>
    <t>男4X100mR</t>
    <rPh sb="0" eb="1">
      <t>オトコ</t>
    </rPh>
    <phoneticPr fontId="40"/>
  </si>
  <si>
    <t>男4X400mR</t>
    <rPh sb="0" eb="1">
      <t>オトコ</t>
    </rPh>
    <phoneticPr fontId="40"/>
  </si>
  <si>
    <t>男4X100mR</t>
    <rPh sb="0" eb="1">
      <t>オトコ</t>
    </rPh>
    <phoneticPr fontId="2"/>
  </si>
  <si>
    <t>男4X400mR</t>
    <rPh sb="0" eb="1">
      <t>オトコ</t>
    </rPh>
    <phoneticPr fontId="2"/>
  </si>
  <si>
    <t>女4X100mR</t>
    <phoneticPr fontId="2"/>
  </si>
  <si>
    <t>女4X400mR</t>
    <phoneticPr fontId="2"/>
  </si>
  <si>
    <t>男子</t>
    <rPh sb="0" eb="2">
      <t>ダンシ</t>
    </rPh>
    <phoneticPr fontId="40"/>
  </si>
  <si>
    <t>女子</t>
    <rPh sb="0" eb="2">
      <t>ジョシ</t>
    </rPh>
    <phoneticPr fontId="40"/>
  </si>
  <si>
    <t>記録</t>
    <rPh sb="0" eb="2">
      <t>キロク</t>
    </rPh>
    <phoneticPr fontId="40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</si>
  <si>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</si>
  <si>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</si>
  <si>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2"/>
  </si>
  <si>
    <t>学校名</t>
    <rPh sb="0" eb="2">
      <t>ガッコウ</t>
    </rPh>
    <rPh sb="2" eb="3">
      <t>メイ</t>
    </rPh>
    <phoneticPr fontId="6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</si>
  <si>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</si>
  <si>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</si>
  <si>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</si>
  <si>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</si>
  <si>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</si>
  <si>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学校名</t>
    <rPh sb="0" eb="2">
      <t>ガッコウ</t>
    </rPh>
    <rPh sb="2" eb="3">
      <t>メイ</t>
    </rPh>
    <phoneticPr fontId="40"/>
  </si>
  <si>
    <t>女4X100mR</t>
    <rPh sb="0" eb="1">
      <t>オンナ</t>
    </rPh>
    <phoneticPr fontId="40"/>
  </si>
  <si>
    <t>女4X400mR</t>
    <rPh sb="0" eb="1">
      <t>オンナ</t>
    </rPh>
    <phoneticPr fontId="40"/>
  </si>
  <si>
    <t>リレー</t>
    <phoneticPr fontId="40"/>
  </si>
  <si>
    <t>ﾅﾝﾊﾞｰ</t>
    <phoneticPr fontId="40"/>
  </si>
  <si>
    <t>氏　名</t>
    <rPh sb="0" eb="1">
      <t>シ</t>
    </rPh>
    <rPh sb="2" eb="3">
      <t>メイ</t>
    </rPh>
    <phoneticPr fontId="40"/>
  </si>
  <si>
    <t>性</t>
    <rPh sb="0" eb="1">
      <t>セイ</t>
    </rPh>
    <phoneticPr fontId="40"/>
  </si>
  <si>
    <t>年</t>
    <rPh sb="0" eb="1">
      <t>ネン</t>
    </rPh>
    <phoneticPr fontId="40"/>
  </si>
  <si>
    <t>4R</t>
    <phoneticPr fontId="40"/>
  </si>
  <si>
    <t>16R</t>
    <phoneticPr fontId="40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</si>
  <si>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</si>
  <si>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</si>
  <si>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0"/>
  </si>
  <si>
    <t>男　　子</t>
    <rPh sb="0" eb="1">
      <t>オトコ</t>
    </rPh>
    <rPh sb="3" eb="4">
      <t>コ</t>
    </rPh>
    <phoneticPr fontId="40"/>
  </si>
  <si>
    <t>女　　子</t>
    <rPh sb="0" eb="1">
      <t>オンナ</t>
    </rPh>
    <rPh sb="3" eb="4">
      <t>コ</t>
    </rPh>
    <phoneticPr fontId="40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</si>
  <si>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</si>
  <si>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男　　　子</t>
    <rPh sb="0" eb="1">
      <t>オトコ</t>
    </rPh>
    <rPh sb="4" eb="5">
      <t>コ</t>
    </rPh>
    <phoneticPr fontId="40"/>
  </si>
  <si>
    <t>女　　　子</t>
    <rPh sb="0" eb="1">
      <t>オンナ</t>
    </rPh>
    <rPh sb="4" eb="5">
      <t>コ</t>
    </rPh>
    <phoneticPr fontId="40"/>
  </si>
  <si>
    <t>大会名</t>
    <rPh sb="0" eb="2">
      <t>タイカイ</t>
    </rPh>
    <rPh sb="2" eb="3">
      <t>メイ</t>
    </rPh>
    <phoneticPr fontId="40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</si>
  <si>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0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</si>
  <si>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</si>
  <si>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</si>
  <si>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</si>
  <si>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</si>
  <si>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</si>
  <si>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</si>
  <si>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</si>
  <si>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</si>
  <si>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</si>
  <si>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</si>
  <si>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</si>
  <si>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</si>
  <si>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t>↓</t>
    <phoneticPr fontId="54"/>
  </si>
  <si>
    <r>
      <t>　・参加料を振り込み、</t>
    </r>
    <r>
      <rPr>
        <b/>
        <sz val="11"/>
        <color rgb="FFFF0000"/>
        <rFont val="ＭＳ ゴシック"/>
        <family val="3"/>
        <charset val="128"/>
      </rPr>
      <t>明細書のコピーを「種目別人数一覧」の裏面に添付</t>
    </r>
    <r>
      <rPr>
        <sz val="11"/>
        <color theme="1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40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</si>
  <si>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</si>
  <si>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</si>
  <si>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</si>
  <si>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</si>
  <si>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</si>
  <si>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4X400mR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</si>
  <si>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</si>
  <si>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</si>
  <si>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</si>
  <si>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</si>
  <si>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</si>
  <si>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</si>
  <si>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</si>
  <si>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</si>
  <si>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</si>
  <si>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</si>
  <si>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</si>
  <si>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2"/>
  </si>
  <si>
    <t>〒463-8799　守山郵便局　私書箱１４号　名古屋地区陸上競技協会</t>
    <rPh sb="23" eb="26">
      <t>ナゴヤ</t>
    </rPh>
    <rPh sb="26" eb="28">
      <t>チク</t>
    </rPh>
    <phoneticPr fontId="2"/>
  </si>
  <si>
    <t>勝見　昌弘　宛</t>
    <rPh sb="0" eb="2">
      <t>カツミ</t>
    </rPh>
    <rPh sb="3" eb="5">
      <t>マサヒロ</t>
    </rPh>
    <rPh sb="6" eb="7">
      <t>アテ</t>
    </rPh>
    <phoneticPr fontId="2"/>
  </si>
  <si>
    <t>男子4X100mR</t>
  </si>
  <si>
    <t>男子4X400mR</t>
  </si>
  <si>
    <t>女子4X100mR</t>
  </si>
  <si>
    <t>女子4X400mR</t>
  </si>
  <si>
    <t>種　目　数</t>
    <rPh sb="0" eb="1">
      <t>シュ</t>
    </rPh>
    <rPh sb="2" eb="3">
      <t>メ</t>
    </rPh>
    <rPh sb="4" eb="5">
      <t>スウ</t>
    </rPh>
    <phoneticPr fontId="6"/>
  </si>
  <si>
    <t>種目計</t>
    <rPh sb="0" eb="2">
      <t>シュモク</t>
    </rPh>
    <rPh sb="2" eb="3">
      <t>ケイ</t>
    </rPh>
    <phoneticPr fontId="2"/>
  </si>
  <si>
    <t>種目数</t>
    <rPh sb="0" eb="3">
      <t>シュモクスウ</t>
    </rPh>
    <phoneticPr fontId="6"/>
  </si>
  <si>
    <t>リレー</t>
    <phoneticPr fontId="6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</si>
  <si>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2"/>
  </si>
  <si>
    <t>リレー計</t>
    <rPh sb="3" eb="4">
      <t>ケイ</t>
    </rPh>
    <phoneticPr fontId="2"/>
  </si>
  <si>
    <t>プログラム購入部数</t>
    <phoneticPr fontId="6"/>
  </si>
  <si>
    <t>リレー参加数✕1000円</t>
    <rPh sb="3" eb="6">
      <t>サンカスウ</t>
    </rPh>
    <rPh sb="11" eb="12">
      <t>エン</t>
    </rPh>
    <phoneticPr fontId="6"/>
  </si>
  <si>
    <t>支払金額</t>
    <rPh sb="0" eb="4">
      <t>シハライキンガク</t>
    </rPh>
    <phoneticPr fontId="6"/>
  </si>
  <si>
    <t>部</t>
    <rPh sb="0" eb="1">
      <t>ブ</t>
    </rPh>
    <phoneticPr fontId="6"/>
  </si>
  <si>
    <t>役員のできる方のお名前を入力してください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</si>
  <si>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</si>
  <si>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</si>
  <si>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申込責任者</t>
    <rPh sb="0" eb="2">
      <t>モウシコミ</t>
    </rPh>
    <rPh sb="2" eb="5">
      <t>セキニ</t>
    </rPh>
    <phoneticPr fontId="2"/>
  </si>
  <si>
    <t>種目数×700円</t>
    <rPh sb="0" eb="2">
      <t>シュモク</t>
    </rPh>
    <rPh sb="2" eb="3">
      <t>スウ</t>
    </rPh>
    <rPh sb="7" eb="8">
      <t>エン</t>
    </rPh>
    <phoneticPr fontId="6"/>
  </si>
  <si>
    <t>申込責任者</t>
    <rPh sb="0" eb="2">
      <t>モウシコミ</t>
    </rPh>
    <rPh sb="2" eb="5">
      <t>セキニンシャ</t>
    </rPh>
    <phoneticPr fontId="2"/>
  </si>
  <si>
    <t>団体コード</t>
    <rPh sb="0" eb="2">
      <t>ダン</t>
    </rPh>
    <phoneticPr fontId="2"/>
  </si>
  <si>
    <t>略称ヨミガナ</t>
    <rPh sb="0" eb="2">
      <t>リャクショウ</t>
    </rPh>
    <phoneticPr fontId="2"/>
  </si>
  <si>
    <t>団体名</t>
    <rPh sb="0" eb="2">
      <t>ダン</t>
    </rPh>
    <rPh sb="2" eb="3">
      <t>メイ</t>
    </rPh>
    <phoneticPr fontId="2"/>
  </si>
  <si>
    <t>略称団体名</t>
    <rPh sb="0" eb="2">
      <t>リャクショウ</t>
    </rPh>
    <rPh sb="2" eb="4">
      <t>ダ</t>
    </rPh>
    <rPh sb="4" eb="5">
      <t>メイ</t>
    </rPh>
    <phoneticPr fontId="2"/>
  </si>
  <si>
    <t xml:space="preserve">５ </t>
    <phoneticPr fontId="2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</si>
  <si>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</si>
  <si>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2"/>
  </si>
  <si>
    <r>
      <t>　・入力したファイルを送信してください。</t>
    </r>
    <r>
      <rPr>
        <b/>
        <sz val="12"/>
        <color theme="1"/>
        <rFont val="ＭＳ 明朝"/>
        <family val="1"/>
        <charset val="128"/>
      </rPr>
      <t/>
    </r>
    <rPh sb="2" eb="4">
      <t>ニュウリョク</t>
    </rPh>
    <phoneticPr fontId="2"/>
  </si>
  <si>
    <t>E-mail：</t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</si>
  <si>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ファイル名を学校名（例：○○○）に変更し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0">
      <t>ガッコウ</t>
    </rPh>
    <rPh sb="10" eb="11">
      <t>メイ</t>
    </rPh>
    <rPh sb="12" eb="13">
      <t>レイ</t>
    </rPh>
    <rPh sb="19" eb="21">
      <t>ヘンコウ</t>
    </rPh>
    <rPh sb="22" eb="24">
      <t>ホゾン</t>
    </rPh>
    <rPh sb="35" eb="37">
      <t>テンプ</t>
    </rPh>
    <rPh sb="47" eb="48">
      <t>メイ</t>
    </rPh>
    <rPh sb="49" eb="51">
      <t>ダンタイ</t>
    </rPh>
    <rPh sb="51" eb="52">
      <t>メイ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</si>
  <si>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2"/>
  </si>
  <si>
    <t>mail：</t>
    <phoneticPr fontId="2"/>
  </si>
  <si>
    <t>toiawase.nagoya@gmail.com</t>
    <phoneticPr fontId="2"/>
  </si>
  <si>
    <t>No</t>
    <phoneticPr fontId="40"/>
  </si>
  <si>
    <t>男100m</t>
  </si>
  <si>
    <t>女100m</t>
  </si>
  <si>
    <t>男200m</t>
  </si>
  <si>
    <t>女200m</t>
  </si>
  <si>
    <t>男400m</t>
  </si>
  <si>
    <t>女400m</t>
  </si>
  <si>
    <t>男800m</t>
  </si>
  <si>
    <t>女800m</t>
  </si>
  <si>
    <t>男1500m</t>
  </si>
  <si>
    <t>女1500m</t>
  </si>
  <si>
    <t>男5000m</t>
  </si>
  <si>
    <t>女100mH</t>
  </si>
  <si>
    <t>男110mH</t>
  </si>
  <si>
    <t>女400mH</t>
  </si>
  <si>
    <t>男400mH</t>
  </si>
  <si>
    <t>男3000mSC</t>
  </si>
  <si>
    <t>女走高跳</t>
  </si>
  <si>
    <t>男5000mW</t>
  </si>
  <si>
    <t>女棒高跳</t>
    <rPh sb="1" eb="2">
      <t>ボウ</t>
    </rPh>
    <phoneticPr fontId="63"/>
  </si>
  <si>
    <t>男走高跳</t>
  </si>
  <si>
    <t>女走幅跳</t>
  </si>
  <si>
    <t>男棒高跳</t>
    <rPh sb="1" eb="2">
      <t>ボウ</t>
    </rPh>
    <phoneticPr fontId="63"/>
  </si>
  <si>
    <t>女三段跳</t>
    <rPh sb="1" eb="3">
      <t>サンダ</t>
    </rPh>
    <phoneticPr fontId="62"/>
  </si>
  <si>
    <t>男走幅跳</t>
  </si>
  <si>
    <t>女砲丸投</t>
  </si>
  <si>
    <t>男三段跳</t>
    <rPh sb="1" eb="3">
      <t>サンダン</t>
    </rPh>
    <phoneticPr fontId="62"/>
  </si>
  <si>
    <t>女中学砲丸投</t>
  </si>
  <si>
    <t>男砲丸投</t>
    <rPh sb="1" eb="4">
      <t>ホウガンナゲ</t>
    </rPh>
    <phoneticPr fontId="62"/>
  </si>
  <si>
    <t>女円盤投</t>
    <rPh sb="1" eb="3">
      <t>エンバン</t>
    </rPh>
    <phoneticPr fontId="62"/>
  </si>
  <si>
    <t>男円盤投</t>
    <rPh sb="1" eb="4">
      <t>エンバンナゲ</t>
    </rPh>
    <phoneticPr fontId="62"/>
  </si>
  <si>
    <t>女ﾊﾝﾏｰ投</t>
    <rPh sb="5" eb="6">
      <t>ナ</t>
    </rPh>
    <phoneticPr fontId="62"/>
  </si>
  <si>
    <t>男ﾊﾝﾏｰ投</t>
  </si>
  <si>
    <t>女やり投</t>
    <rPh sb="3" eb="4">
      <t>ナ</t>
    </rPh>
    <phoneticPr fontId="62"/>
  </si>
  <si>
    <t>男やり投</t>
    <rPh sb="3" eb="4">
      <t>ナ</t>
    </rPh>
    <phoneticPr fontId="62"/>
  </si>
  <si>
    <t>男高校砲丸投</t>
  </si>
  <si>
    <t>男高校円盤投</t>
  </si>
  <si>
    <t>男中学砲丸投</t>
  </si>
  <si>
    <t>男中学円盤投</t>
  </si>
  <si>
    <t>メール送信期限</t>
    <rPh sb="3" eb="5">
      <t>ソウシン</t>
    </rPh>
    <rPh sb="5" eb="7">
      <t>キゲン</t>
    </rPh>
    <phoneticPr fontId="2"/>
  </si>
  <si>
    <t>※メール送信を完了してください！</t>
    <rPh sb="4" eb="6">
      <t>ソウシン</t>
    </rPh>
    <rPh sb="7" eb="9">
      <t>カンリョウ</t>
    </rPh>
    <phoneticPr fontId="2"/>
  </si>
  <si>
    <t>振り込み郵送期限</t>
    <rPh sb="0" eb="1">
      <t>フ</t>
    </rPh>
    <rPh sb="2" eb="3">
      <t>コ</t>
    </rPh>
    <rPh sb="4" eb="6">
      <t>ユウソウ</t>
    </rPh>
    <rPh sb="6" eb="8">
      <t>キゲン</t>
    </rPh>
    <phoneticPr fontId="2"/>
  </si>
  <si>
    <t>プログラム購入部数</t>
    <phoneticPr fontId="2"/>
  </si>
  <si>
    <t>部</t>
    <rPh sb="0" eb="1">
      <t>ブ</t>
    </rPh>
    <phoneticPr fontId="2"/>
  </si>
  <si>
    <t>プログラム部数✕600円</t>
    <rPh sb="5" eb="7">
      <t>ブスウ</t>
    </rPh>
    <rPh sb="11" eb="12">
      <t>エン</t>
    </rPh>
    <phoneticPr fontId="6"/>
  </si>
  <si>
    <r>
      <t>　・</t>
    </r>
    <r>
      <rPr>
        <b/>
        <sz val="11"/>
        <color rgb="FFFF0000"/>
        <rFont val="ＭＳ 明朝"/>
        <family val="1"/>
        <charset val="128"/>
      </rPr>
      <t>「④種目別一覧表」「⑤申込一覧表」</t>
    </r>
    <r>
      <rPr>
        <b/>
        <sz val="11"/>
        <color theme="1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2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</si>
  <si>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2"/>
  </si>
  <si>
    <t>A</t>
    <phoneticPr fontId="2"/>
  </si>
  <si>
    <t>　　※ナンバーは、アルファベットと数字を分けて入力してください。</t>
    <rPh sb="17" eb="19">
      <t>スウジ</t>
    </rPh>
    <rPh sb="20" eb="21">
      <t>ワ</t>
    </rPh>
    <rPh sb="23" eb="25">
      <t>ニュウリョク</t>
    </rPh>
    <phoneticPr fontId="2"/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</si>
  <si>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</si>
  <si>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rgb="FFFF0000"/>
        <rFont val="ＭＳ ゴシック"/>
        <family val="3"/>
        <charset val="128"/>
      </rPr>
      <t>↓</t>
    </r>
    <r>
      <rPr>
        <b/>
        <sz val="12"/>
        <color rgb="FFFF000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2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</si>
  <si>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2"/>
  </si>
  <si>
    <r>
      <t>　・「④種目別人数表」にある、</t>
    </r>
    <r>
      <rPr>
        <b/>
        <sz val="11"/>
        <color rgb="FFFF0000"/>
        <rFont val="ＭＳ ゴシック"/>
        <family val="3"/>
        <charset val="128"/>
      </rPr>
      <t>帳票印刷ボタン</t>
    </r>
    <r>
      <rPr>
        <sz val="11"/>
        <color theme="1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2"/>
  </si>
  <si>
    <t xml:space="preserve">８ </t>
    <phoneticPr fontId="2"/>
  </si>
  <si>
    <r>
      <t>このファイルには、印刷ボタンにマクロを使用しています。</t>
    </r>
    <r>
      <rPr>
        <sz val="11"/>
        <color rgb="FFFF000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2"/>
  </si>
  <si>
    <t>役員のできる方のお名前</t>
    <rPh sb="0" eb="2">
      <t>ヤクイン</t>
    </rPh>
    <rPh sb="6" eb="7">
      <t>カタ</t>
    </rPh>
    <rPh sb="9" eb="11">
      <t>ナマ</t>
    </rPh>
    <phoneticPr fontId="2"/>
  </si>
  <si>
    <t>Ver2</t>
    <phoneticPr fontId="2"/>
  </si>
  <si>
    <t>第76回愛知陸上競技選手権 名古屋地区予選会</t>
    <rPh sb="0" eb="1">
      <t>ダイ</t>
    </rPh>
    <rPh sb="3" eb="4">
      <t>カイ</t>
    </rPh>
    <rPh sb="4" eb="6">
      <t>アイチ</t>
    </rPh>
    <rPh sb="6" eb="10">
      <t>リクジョウキョウギ</t>
    </rPh>
    <rPh sb="10" eb="13">
      <t>センシュケン</t>
    </rPh>
    <rPh sb="14" eb="17">
      <t>ナゴヤ</t>
    </rPh>
    <rPh sb="17" eb="22">
      <t>チクヨセンカイ</t>
    </rPh>
    <phoneticPr fontId="2"/>
  </si>
  <si>
    <t>平成２８年６月４日（土）、５日(日）</t>
    <rPh sb="0" eb="2">
      <t>ヘイセイ</t>
    </rPh>
    <rPh sb="4" eb="5">
      <t>ネン</t>
    </rPh>
    <rPh sb="6" eb="7">
      <t>ガツ</t>
    </rPh>
    <rPh sb="8" eb="9">
      <t>カ</t>
    </rPh>
    <rPh sb="9" eb="12">
      <t>ド</t>
    </rPh>
    <rPh sb="14" eb="15">
      <t>ニチ</t>
    </rPh>
    <rPh sb="16" eb="17">
      <t>ヒ</t>
    </rPh>
    <phoneticPr fontId="2"/>
  </si>
  <si>
    <t>平成28年5月16日(月)　19:00</t>
    <rPh sb="0" eb="2">
      <t>ヘイセイ</t>
    </rPh>
    <rPh sb="4" eb="5">
      <t>ネン</t>
    </rPh>
    <rPh sb="6" eb="7">
      <t>ガツ</t>
    </rPh>
    <rPh sb="9" eb="10">
      <t>ヒ</t>
    </rPh>
    <rPh sb="11" eb="12">
      <t>ゲツ</t>
    </rPh>
    <phoneticPr fontId="2"/>
  </si>
  <si>
    <t xml:space="preserve">nagoya.yosen@gmail.com </t>
    <phoneticPr fontId="2"/>
  </si>
  <si>
    <t>No</t>
    <phoneticPr fontId="40"/>
  </si>
  <si>
    <t>FLAG</t>
    <phoneticPr fontId="40"/>
  </si>
  <si>
    <t>女5000m</t>
    <rPh sb="0" eb="1">
      <t>オンナ</t>
    </rPh>
    <phoneticPr fontId="3"/>
  </si>
  <si>
    <t>男10000m</t>
    <phoneticPr fontId="63"/>
  </si>
  <si>
    <t>男10000m</t>
  </si>
  <si>
    <t>OP</t>
    <phoneticPr fontId="2"/>
  </si>
  <si>
    <t>OP1</t>
    <phoneticPr fontId="2"/>
  </si>
  <si>
    <t>OP2</t>
    <phoneticPr fontId="2"/>
  </si>
  <si>
    <t>OP3</t>
    <phoneticPr fontId="2"/>
  </si>
  <si>
    <t>記録</t>
    <rPh sb="0" eb="2">
      <t>キロク</t>
    </rPh>
    <phoneticPr fontId="2"/>
  </si>
  <si>
    <t>女棒高跳</t>
    <rPh sb="1" eb="2">
      <t>ボウ</t>
    </rPh>
    <phoneticPr fontId="1"/>
  </si>
  <si>
    <t>女三段跳</t>
    <rPh sb="1" eb="3">
      <t>サンダ</t>
    </rPh>
    <phoneticPr fontId="4"/>
  </si>
  <si>
    <t>女円盤投</t>
    <rPh sb="1" eb="3">
      <t>エンバン</t>
    </rPh>
    <phoneticPr fontId="4"/>
  </si>
  <si>
    <t>女ﾊﾝﾏｰ投</t>
    <rPh sb="5" eb="6">
      <t>ナ</t>
    </rPh>
    <phoneticPr fontId="4"/>
  </si>
  <si>
    <t>女やり投</t>
    <rPh sb="3" eb="4">
      <t>ナ</t>
    </rPh>
    <phoneticPr fontId="4"/>
  </si>
  <si>
    <t>男棒高跳</t>
    <rPh sb="1" eb="2">
      <t>ボウ</t>
    </rPh>
    <phoneticPr fontId="1"/>
  </si>
  <si>
    <t>男三段跳</t>
    <rPh sb="1" eb="3">
      <t>サンダン</t>
    </rPh>
    <phoneticPr fontId="4"/>
  </si>
  <si>
    <t>男砲丸投</t>
    <rPh sb="1" eb="4">
      <t>ホウガンナゲ</t>
    </rPh>
    <phoneticPr fontId="4"/>
  </si>
  <si>
    <t>男円盤投</t>
    <rPh sb="1" eb="4">
      <t>エンバンナゲ</t>
    </rPh>
    <phoneticPr fontId="4"/>
  </si>
  <si>
    <t>男やり投</t>
    <rPh sb="3" eb="4">
      <t>ナ</t>
    </rPh>
    <phoneticPr fontId="4"/>
  </si>
  <si>
    <t>女5000mW</t>
    <phoneticPr fontId="2"/>
  </si>
  <si>
    <t>女5000mW</t>
    <phoneticPr fontId="40"/>
  </si>
  <si>
    <t>女5000mW</t>
    <phoneticPr fontId="62"/>
  </si>
  <si>
    <t>参加人数</t>
    <rPh sb="0" eb="4">
      <t>サンカニンズウ</t>
    </rPh>
    <phoneticPr fontId="6"/>
  </si>
  <si>
    <t>男女計</t>
    <rPh sb="0" eb="3">
      <t>ダンジョ</t>
    </rPh>
    <phoneticPr fontId="2"/>
  </si>
  <si>
    <t>手順</t>
    <rPh sb="0" eb="1">
      <t>テ</t>
    </rPh>
    <rPh sb="1" eb="2">
      <t>ジュン</t>
    </rPh>
    <phoneticPr fontId="2"/>
  </si>
  <si>
    <t>　　①陸連登録データの貼り付け</t>
    <rPh sb="3" eb="5">
      <t>リクレン</t>
    </rPh>
    <rPh sb="5" eb="7">
      <t>トウロク</t>
    </rPh>
    <rPh sb="11" eb="12">
      <t>ハ</t>
    </rPh>
    <rPh sb="13" eb="14">
      <t>ツ</t>
    </rPh>
    <phoneticPr fontId="2"/>
  </si>
  <si>
    <t>　　②団体情報の入力</t>
    <rPh sb="3" eb="5">
      <t>ダ</t>
    </rPh>
    <rPh sb="5" eb="7">
      <t>ジョウホウ</t>
    </rPh>
    <rPh sb="8" eb="10">
      <t>ニュウリョク</t>
    </rPh>
    <phoneticPr fontId="2"/>
  </si>
  <si>
    <t>　　③選手情報の入力</t>
    <rPh sb="3" eb="5">
      <t>センシュ</t>
    </rPh>
    <rPh sb="5" eb="7">
      <t>ジョウホウ</t>
    </rPh>
    <rPh sb="8" eb="10">
      <t>ニュウリョク</t>
    </rPh>
    <phoneticPr fontId="2"/>
  </si>
  <si>
    <t>　・登録データが貼り付けてあれば、ナンバーを入力すれば、氏名、フリガナ、性別、学年は自動で入力されます。</t>
    <rPh sb="2" eb="4">
      <t>トウロク</t>
    </rPh>
    <rPh sb="8" eb="9">
      <t>ハ</t>
    </rPh>
    <rPh sb="10" eb="11">
      <t>ツ</t>
    </rPh>
    <rPh sb="22" eb="24">
      <t>ニュウリョク</t>
    </rPh>
    <rPh sb="28" eb="30">
      <t>シメイ</t>
    </rPh>
    <rPh sb="36" eb="38">
      <t>セイベツ</t>
    </rPh>
    <rPh sb="39" eb="41">
      <t>ガクネン</t>
    </rPh>
    <rPh sb="42" eb="44">
      <t>ジドウ</t>
    </rPh>
    <rPh sb="45" eb="47">
      <t>ニュウリョク</t>
    </rPh>
    <phoneticPr fontId="2"/>
  </si>
  <si>
    <t>　　入力を確認して、申込種目、記録を入力してください。</t>
    <rPh sb="2" eb="4">
      <t>ニュウリョク</t>
    </rPh>
    <rPh sb="5" eb="7">
      <t>カクニン</t>
    </rPh>
    <phoneticPr fontId="2"/>
  </si>
  <si>
    <t>　　④リレー情報の確認</t>
    <rPh sb="6" eb="8">
      <t>ジョウホウ</t>
    </rPh>
    <rPh sb="9" eb="11">
      <t>カクニン</t>
    </rPh>
    <phoneticPr fontId="2"/>
  </si>
  <si>
    <t>　　⑤種目別人数の確認</t>
    <rPh sb="3" eb="6">
      <t>シュモクベツ</t>
    </rPh>
    <rPh sb="6" eb="8">
      <t>ニンズウ</t>
    </rPh>
    <rPh sb="9" eb="11">
      <t>カクニン</t>
    </rPh>
    <phoneticPr fontId="2"/>
  </si>
  <si>
    <t>　・プログラム購入部数、合計金額を確認してください。</t>
    <rPh sb="7" eb="9">
      <t>コウニュウ</t>
    </rPh>
    <rPh sb="9" eb="11">
      <t>ブスウ</t>
    </rPh>
    <rPh sb="12" eb="16">
      <t>ゴウケイキンガク</t>
    </rPh>
    <rPh sb="17" eb="19">
      <t>カクニン</t>
    </rPh>
    <phoneticPr fontId="2"/>
  </si>
  <si>
    <t>　　⑥申込一覧表の確認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2"/>
  </si>
  <si>
    <t>　　⑦種目別人数表と申込一覧表の印刷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2"/>
  </si>
  <si>
    <t>　　⑧ファイルの保存</t>
    <rPh sb="8" eb="10">
      <t>ホゾン</t>
    </rPh>
    <phoneticPr fontId="2"/>
  </si>
  <si>
    <t>　　⑨メール送信</t>
    <rPh sb="6" eb="8">
      <t>ソウシン</t>
    </rPh>
    <phoneticPr fontId="2"/>
  </si>
  <si>
    <t>　　⑩参加料の振込</t>
    <rPh sb="3" eb="6">
      <t>サンカリョウ</t>
    </rPh>
    <rPh sb="7" eb="9">
      <t>フリコミ</t>
    </rPh>
    <phoneticPr fontId="54"/>
  </si>
  <si>
    <t>　　⑪郵送</t>
    <rPh sb="3" eb="5">
      <t>ユウソウ</t>
    </rPh>
    <phoneticPr fontId="2"/>
  </si>
  <si>
    <t>　　⑫申込完了</t>
    <rPh sb="3" eb="5">
      <t>モウシコミ</t>
    </rPh>
    <rPh sb="5" eb="7">
      <t>カンリョウ</t>
    </rPh>
    <phoneticPr fontId="2"/>
  </si>
  <si>
    <t>②団体情報入力</t>
    <rPh sb="1" eb="3">
      <t>ダンタイ</t>
    </rPh>
    <rPh sb="3" eb="5">
      <t>ジョウホウ</t>
    </rPh>
    <rPh sb="5" eb="7">
      <t>ニュウリョク</t>
    </rPh>
    <phoneticPr fontId="2"/>
  </si>
  <si>
    <t>③選手情報入力</t>
    <rPh sb="1" eb="3">
      <t>センシュ</t>
    </rPh>
    <rPh sb="3" eb="5">
      <t>ジョウホウ</t>
    </rPh>
    <rPh sb="5" eb="7">
      <t>ニュウリョク</t>
    </rPh>
    <phoneticPr fontId="2"/>
  </si>
  <si>
    <t>④リレー情報確認</t>
    <rPh sb="4" eb="6">
      <t>ジョウホウ</t>
    </rPh>
    <rPh sb="6" eb="8">
      <t>カクニン</t>
    </rPh>
    <phoneticPr fontId="2"/>
  </si>
  <si>
    <t>⑤種目別人数一覧表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</si>
  <si>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⑥申込一覧表</t>
    <phoneticPr fontId="2"/>
  </si>
  <si>
    <t xml:space="preserve">　　 ９ </t>
    <phoneticPr fontId="2"/>
  </si>
  <si>
    <t>②団体情報、③選手情報の各シートに上書きをすると式が消えます。</t>
  </si>
  <si>
    <t>こちらには、データを送信しないで下さい。</t>
  </si>
  <si>
    <t>１～４は、団体データを貼り付ければ入力不要です。</t>
    <rPh sb="5" eb="7">
      <t>ダンタイ</t>
    </rPh>
    <rPh sb="11" eb="12">
      <t>ハ</t>
    </rPh>
    <rPh sb="13" eb="14">
      <t>ツ</t>
    </rPh>
    <rPh sb="17" eb="19">
      <t>ニュウリョク</t>
    </rPh>
    <rPh sb="19" eb="21">
      <t>フヨウ</t>
    </rPh>
    <phoneticPr fontId="2"/>
  </si>
  <si>
    <r>
      <t>１ 団体データのシートの</t>
    </r>
    <r>
      <rPr>
        <sz val="16"/>
        <color theme="1"/>
        <rFont val="ＭＳ ゴシック"/>
        <family val="3"/>
        <charset val="128"/>
      </rPr>
      <t>すべてを選択</t>
    </r>
    <r>
      <rPr>
        <sz val="11"/>
        <color theme="1"/>
        <rFont val="ＭＳ 明朝"/>
        <family val="1"/>
        <charset val="128"/>
      </rPr>
      <t>してコピーしてください。</t>
    </r>
    <rPh sb="2" eb="4">
      <t>ダンタイ</t>
    </rPh>
    <rPh sb="16" eb="18">
      <t>センタク</t>
    </rPh>
    <phoneticPr fontId="2"/>
  </si>
  <si>
    <t>１０</t>
    <phoneticPr fontId="2"/>
  </si>
  <si>
    <t>４種目以上エントリーする場合は２行使用して、どちらにもﾅﾝﾊﾞｰ･氏名等を入力してください。</t>
    <rPh sb="1" eb="3">
      <t>シュモク</t>
    </rPh>
    <rPh sb="3" eb="5">
      <t>イジョウ</t>
    </rPh>
    <rPh sb="12" eb="14">
      <t>バアイ</t>
    </rPh>
    <rPh sb="16" eb="17">
      <t>ギョウ</t>
    </rPh>
    <rPh sb="17" eb="19">
      <t>シヨウ</t>
    </rPh>
    <rPh sb="33" eb="35">
      <t>シメイ</t>
    </rPh>
    <rPh sb="35" eb="36">
      <t>ナド</t>
    </rPh>
    <rPh sb="37" eb="39">
      <t>ニュウリョク</t>
    </rPh>
    <phoneticPr fontId="2"/>
  </si>
  <si>
    <t>絶対に、行を空けて入力しないでください。</t>
    <rPh sb="0" eb="2">
      <t>ゼッタイ</t>
    </rPh>
    <rPh sb="4" eb="5">
      <t>ギョウ</t>
    </rPh>
    <rPh sb="6" eb="7">
      <t>ア</t>
    </rPh>
    <rPh sb="9" eb="11">
      <t>ニュウリョク</t>
    </rPh>
    <phoneticPr fontId="2"/>
  </si>
  <si>
    <t>大学用</t>
    <rPh sb="0" eb="2">
      <t>ダイガク</t>
    </rPh>
    <rPh sb="2" eb="3">
      <t>ヨウ</t>
    </rPh>
    <phoneticPr fontId="2"/>
  </si>
  <si>
    <r>
      <t>　　※</t>
    </r>
    <r>
      <rPr>
        <b/>
        <u/>
        <sz val="11"/>
        <color rgb="FF00B050"/>
        <rFont val="ＭＳ 明朝"/>
        <family val="1"/>
        <charset val="128"/>
      </rPr>
      <t>入力は、男子を先に入力し、続けて女子を入力してください。絶対に行を空けないでください。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phoneticPr fontId="2"/>
  </si>
  <si>
    <t>至学館大学</t>
  </si>
  <si>
    <t>本年度未登録</t>
  </si>
  <si>
    <t>北海道大学</t>
  </si>
  <si>
    <t>北海道大</t>
  </si>
  <si>
    <t>学  連</t>
  </si>
  <si>
    <t>北海道教育大学</t>
  </si>
  <si>
    <t>北海道教育大</t>
  </si>
  <si>
    <t>室蘭工業大学</t>
  </si>
  <si>
    <t>室蘭工大</t>
  </si>
  <si>
    <t>小樽商科大学</t>
  </si>
  <si>
    <t>小樽商大</t>
  </si>
  <si>
    <t>帯広畜産大学</t>
  </si>
  <si>
    <t>帯広畜産大</t>
  </si>
  <si>
    <t>旭川医科大学</t>
  </si>
  <si>
    <t>旭川医科大</t>
  </si>
  <si>
    <t>北見工業大学</t>
  </si>
  <si>
    <t>北見工業大</t>
  </si>
  <si>
    <t>弘前大学</t>
  </si>
  <si>
    <t>弘前大</t>
  </si>
  <si>
    <t>岩手大学</t>
  </si>
  <si>
    <t>岩手大</t>
  </si>
  <si>
    <t>東北大学</t>
  </si>
  <si>
    <t>東北大</t>
  </si>
  <si>
    <t>宮城教育大学</t>
  </si>
  <si>
    <t>宮城教育大</t>
  </si>
  <si>
    <t>秋田大学</t>
  </si>
  <si>
    <t>秋田大</t>
  </si>
  <si>
    <t>山形大学</t>
  </si>
  <si>
    <t>山形大</t>
  </si>
  <si>
    <t>福島大学</t>
  </si>
  <si>
    <t>福島大</t>
  </si>
  <si>
    <t>茨城大学</t>
  </si>
  <si>
    <t>茨城大</t>
  </si>
  <si>
    <t>筑波大学</t>
  </si>
  <si>
    <t>筑波大</t>
  </si>
  <si>
    <t>宇都宮大学</t>
  </si>
  <si>
    <t>宇都宮大</t>
  </si>
  <si>
    <t>群馬大学</t>
  </si>
  <si>
    <t>群馬大</t>
  </si>
  <si>
    <t>埼玉大学</t>
  </si>
  <si>
    <t>埼玉大</t>
  </si>
  <si>
    <t>千葉大学</t>
  </si>
  <si>
    <t>千葉大</t>
  </si>
  <si>
    <t>東京大学</t>
  </si>
  <si>
    <t>東京大</t>
  </si>
  <si>
    <t>東京医科歯科大学</t>
  </si>
  <si>
    <t>東京医科歯科大</t>
  </si>
  <si>
    <t>東京外国語大学</t>
  </si>
  <si>
    <t>東京外語大</t>
  </si>
  <si>
    <t>東京学芸大学</t>
  </si>
  <si>
    <t>東学大</t>
  </si>
  <si>
    <t>東京農工大学</t>
  </si>
  <si>
    <t>東農工大</t>
  </si>
  <si>
    <t>広島大学</t>
  </si>
  <si>
    <t>広島大</t>
  </si>
  <si>
    <t>東京工業大学</t>
  </si>
  <si>
    <t>東工大</t>
  </si>
  <si>
    <t>東京商船大学</t>
  </si>
  <si>
    <t>東京商船大</t>
  </si>
  <si>
    <t>東京水産大学</t>
  </si>
  <si>
    <t>東京水産大</t>
  </si>
  <si>
    <t>お茶の水女子大学</t>
  </si>
  <si>
    <t>お茶の水女子大</t>
  </si>
  <si>
    <t>電気通信大学</t>
  </si>
  <si>
    <t>電気通信大</t>
  </si>
  <si>
    <t>一橋大学</t>
  </si>
  <si>
    <t>一橋大</t>
  </si>
  <si>
    <t>横浜国立大学</t>
  </si>
  <si>
    <t>横浜国大</t>
  </si>
  <si>
    <t>新潟大学</t>
  </si>
  <si>
    <t>新潟大</t>
  </si>
  <si>
    <t>富山大学</t>
  </si>
  <si>
    <t>富山大</t>
  </si>
  <si>
    <t>金沢大学</t>
  </si>
  <si>
    <t>金沢大</t>
  </si>
  <si>
    <t>福井大学</t>
  </si>
  <si>
    <t>福井大</t>
  </si>
  <si>
    <t>山梨大学</t>
  </si>
  <si>
    <t>山梨大</t>
  </si>
  <si>
    <t>信州大学</t>
  </si>
  <si>
    <t>信州大</t>
  </si>
  <si>
    <t>岐阜大学</t>
  </si>
  <si>
    <t>岐阜大</t>
  </si>
  <si>
    <t>静岡大学</t>
  </si>
  <si>
    <t>静岡大</t>
  </si>
  <si>
    <t>名古屋大学</t>
  </si>
  <si>
    <t>名古屋大</t>
  </si>
  <si>
    <t>愛知教育大学</t>
  </si>
  <si>
    <t>愛知教育大</t>
  </si>
  <si>
    <t>名古屋工業大学</t>
  </si>
  <si>
    <t>名古屋工業大</t>
  </si>
  <si>
    <t>三重大学</t>
  </si>
  <si>
    <t>三重大</t>
  </si>
  <si>
    <t>滋賀大学</t>
  </si>
  <si>
    <t>滋賀大</t>
  </si>
  <si>
    <t>京都大学</t>
  </si>
  <si>
    <t>京都大</t>
  </si>
  <si>
    <t>京都教育大学</t>
  </si>
  <si>
    <t>京都教大</t>
  </si>
  <si>
    <t>京都工芸繊維大学</t>
  </si>
  <si>
    <t>京都工芸繊維大</t>
  </si>
  <si>
    <t>大阪大学</t>
  </si>
  <si>
    <t>大阪大</t>
  </si>
  <si>
    <t>大阪外国語大学</t>
  </si>
  <si>
    <t>大阪外語大</t>
  </si>
  <si>
    <t>大阪教育大学</t>
  </si>
  <si>
    <t>大阪教育大</t>
  </si>
  <si>
    <t>神戸大学</t>
  </si>
  <si>
    <t>神戸大</t>
  </si>
  <si>
    <t>神戸商船大学</t>
  </si>
  <si>
    <t>神戸商船大</t>
  </si>
  <si>
    <t>奈良教育大学</t>
  </si>
  <si>
    <t>奈良教育大</t>
  </si>
  <si>
    <t>奈良女子大学</t>
  </si>
  <si>
    <t>奈良女大</t>
  </si>
  <si>
    <t>和歌山大学</t>
  </si>
  <si>
    <t>和歌山大</t>
  </si>
  <si>
    <t>鳥取大学</t>
  </si>
  <si>
    <t>鳥取大</t>
  </si>
  <si>
    <t>島根大学</t>
  </si>
  <si>
    <t>島根大</t>
  </si>
  <si>
    <t>岡山大学</t>
  </si>
  <si>
    <t>岡山大</t>
  </si>
  <si>
    <t>山口大学</t>
  </si>
  <si>
    <t>山口大</t>
  </si>
  <si>
    <t>徳島大学</t>
  </si>
  <si>
    <t>徳島大</t>
  </si>
  <si>
    <t>香川大学</t>
  </si>
  <si>
    <t>香川大</t>
  </si>
  <si>
    <t>愛媛大学</t>
  </si>
  <si>
    <t>愛媛大</t>
  </si>
  <si>
    <t>高知大学</t>
  </si>
  <si>
    <t>高知大</t>
  </si>
  <si>
    <t>福岡教育大学</t>
  </si>
  <si>
    <t>福岡教育大</t>
  </si>
  <si>
    <t>九州大学</t>
  </si>
  <si>
    <t>九州大</t>
  </si>
  <si>
    <t>九州芸術工科大学</t>
  </si>
  <si>
    <t>九州芸術工科大</t>
  </si>
  <si>
    <t>九州工業大学</t>
  </si>
  <si>
    <t>九州工大</t>
  </si>
  <si>
    <t>佐賀大学</t>
  </si>
  <si>
    <t>佐賀大</t>
  </si>
  <si>
    <t>長崎大学</t>
  </si>
  <si>
    <t>長崎大</t>
  </si>
  <si>
    <t>熊本大学</t>
  </si>
  <si>
    <t>熊大</t>
  </si>
  <si>
    <t>大分大学</t>
  </si>
  <si>
    <t>大分大</t>
  </si>
  <si>
    <t>宮崎大学</t>
  </si>
  <si>
    <t>宮崎大</t>
  </si>
  <si>
    <t>鹿児島大学</t>
  </si>
  <si>
    <t>鹿児島大</t>
  </si>
  <si>
    <t>琉球大学</t>
  </si>
  <si>
    <t>琉球大</t>
  </si>
  <si>
    <t>浜松医科大学</t>
  </si>
  <si>
    <t>浜松医科大</t>
  </si>
  <si>
    <t>滋賀医科大学</t>
  </si>
  <si>
    <t>滋賀医科大</t>
  </si>
  <si>
    <t>宮崎医科大学</t>
  </si>
  <si>
    <t>宮崎医科大</t>
  </si>
  <si>
    <t>富山医科薬科大学</t>
  </si>
  <si>
    <t>富山医科薬科大</t>
  </si>
  <si>
    <t>島根医科大学</t>
  </si>
  <si>
    <t>島根医大</t>
  </si>
  <si>
    <t>長岡技術科学大学</t>
  </si>
  <si>
    <t>長岡技術科学大</t>
  </si>
  <si>
    <t>ﾄﾖﾊｼ ｷﾞｼﾞｭﾂﾀﾞｲ</t>
  </si>
  <si>
    <t>豊橋技術大</t>
  </si>
  <si>
    <t>高知医科大学</t>
  </si>
  <si>
    <t>高知医科大</t>
  </si>
  <si>
    <t>佐賀医科大学</t>
  </si>
  <si>
    <t>佐賀医科大</t>
  </si>
  <si>
    <t>大分医科大学</t>
  </si>
  <si>
    <t>大分医科大</t>
  </si>
  <si>
    <t>上越教育大学</t>
  </si>
  <si>
    <t>上越教育大</t>
  </si>
  <si>
    <t>福井医科大学</t>
  </si>
  <si>
    <t>福井医科大</t>
  </si>
  <si>
    <t>東邦学園大学</t>
  </si>
  <si>
    <t>東邦学園大</t>
  </si>
  <si>
    <t>兵庫教育大学</t>
  </si>
  <si>
    <t>兵庫教育大</t>
  </si>
  <si>
    <t>香川医科大学</t>
  </si>
  <si>
    <t>香川医科大</t>
  </si>
  <si>
    <t>図書館情報大学</t>
  </si>
  <si>
    <t>図書館情報大</t>
  </si>
  <si>
    <t>鳴門教育大学</t>
  </si>
  <si>
    <t>鳴門教育大</t>
  </si>
  <si>
    <t>鹿屋体育大学</t>
  </si>
  <si>
    <t>鹿屋体大</t>
  </si>
  <si>
    <t>浜松大学</t>
  </si>
  <si>
    <t>東洋大学</t>
  </si>
  <si>
    <t>放送大学</t>
  </si>
  <si>
    <t>放送大</t>
  </si>
  <si>
    <t>札幌医科大学</t>
  </si>
  <si>
    <t>札幌医科大</t>
  </si>
  <si>
    <t>福島県立医科大学</t>
  </si>
  <si>
    <t>福島県立医科大</t>
  </si>
  <si>
    <t>高崎経済大学</t>
  </si>
  <si>
    <t>高崎経済大</t>
  </si>
  <si>
    <t>東京都立大学</t>
  </si>
  <si>
    <t>東京都立大</t>
  </si>
  <si>
    <t>横浜市立大学</t>
  </si>
  <si>
    <t>横浜市立大</t>
  </si>
  <si>
    <t>金沢美術工芸大学</t>
  </si>
  <si>
    <t>金沢美術工芸大</t>
  </si>
  <si>
    <t>都留文科大学</t>
  </si>
  <si>
    <t>都留文科大</t>
  </si>
  <si>
    <t>岐阜薬科大学</t>
  </si>
  <si>
    <t>岐阜薬科大</t>
  </si>
  <si>
    <t>静岡女子大学</t>
  </si>
  <si>
    <t>静岡女子大</t>
  </si>
  <si>
    <t>静岡薬科大学</t>
  </si>
  <si>
    <t>静岡薬科大</t>
  </si>
  <si>
    <t>愛知県立大学</t>
  </si>
  <si>
    <t>愛知県立大</t>
  </si>
  <si>
    <t>愛知県立芸術大学</t>
  </si>
  <si>
    <t>愛知県立芸術大</t>
  </si>
  <si>
    <t>名古屋市立大学</t>
  </si>
  <si>
    <t>名古屋市立大</t>
  </si>
  <si>
    <t>京都市立芸術大学</t>
  </si>
  <si>
    <t>京都市立芸術大</t>
  </si>
  <si>
    <t>京都府立大学</t>
  </si>
  <si>
    <t>京都府立大</t>
  </si>
  <si>
    <t>京都府立医科大学</t>
  </si>
  <si>
    <t>京都府立医科大</t>
  </si>
  <si>
    <t>大阪女子大学</t>
  </si>
  <si>
    <t>大阪女子大</t>
  </si>
  <si>
    <t>大阪市立大学</t>
  </si>
  <si>
    <t>大阪市立大</t>
  </si>
  <si>
    <t>大阪府立大学</t>
  </si>
  <si>
    <t>大阪府立大</t>
  </si>
  <si>
    <t>神戸市外国語大学</t>
  </si>
  <si>
    <t>神戸市外語大</t>
  </si>
  <si>
    <t>神戸商科大学</t>
  </si>
  <si>
    <t>神戸商科大</t>
  </si>
  <si>
    <t>姫路工業大学</t>
  </si>
  <si>
    <t>姫路工業大</t>
  </si>
  <si>
    <t>奈良県立医科大学</t>
  </si>
  <si>
    <t>奈良県立医科大</t>
  </si>
  <si>
    <t>和歌山県立医科大学</t>
  </si>
  <si>
    <t>和歌山県立医科</t>
  </si>
  <si>
    <t>広島女子大学</t>
  </si>
  <si>
    <t>広島女子大</t>
  </si>
  <si>
    <t>下関市立大学</t>
  </si>
  <si>
    <t>下関市立大</t>
  </si>
  <si>
    <t>高知女子大学</t>
  </si>
  <si>
    <t>高知女大</t>
  </si>
  <si>
    <t>北九州大学</t>
  </si>
  <si>
    <t>北九州大</t>
  </si>
  <si>
    <t>九州歯科大学</t>
  </si>
  <si>
    <t>福岡女子大学</t>
  </si>
  <si>
    <t>福岡女子大</t>
  </si>
  <si>
    <t>長崎県立大学</t>
  </si>
  <si>
    <t>長崎県立大</t>
  </si>
  <si>
    <t>熊本女子大学</t>
  </si>
  <si>
    <t>熊本女子大</t>
  </si>
  <si>
    <t>山口女子大学</t>
  </si>
  <si>
    <t>山口女子大</t>
  </si>
  <si>
    <t>群馬県立女子大学</t>
  </si>
  <si>
    <t>群馬県立女子大</t>
  </si>
  <si>
    <t>東京都立科学技術大学</t>
  </si>
  <si>
    <t>東京都立科学技</t>
  </si>
  <si>
    <t>沖縄県立芸術大学</t>
  </si>
  <si>
    <t>沖縄県立芸術大</t>
  </si>
  <si>
    <t>静岡県立大学</t>
  </si>
  <si>
    <t>静岡県立大</t>
  </si>
  <si>
    <t>釧路公立大学</t>
  </si>
  <si>
    <t>釧路公立大</t>
  </si>
  <si>
    <t>広島県立大学</t>
  </si>
  <si>
    <t>広島県立大</t>
  </si>
  <si>
    <t>星城大学</t>
  </si>
  <si>
    <t>旭川大学</t>
  </si>
  <si>
    <t>旭川大</t>
  </si>
  <si>
    <t>札幌大学</t>
  </si>
  <si>
    <t>札幌大</t>
  </si>
  <si>
    <t>札幌学院大学</t>
  </si>
  <si>
    <t>札幌学院大</t>
  </si>
  <si>
    <t>函館大学</t>
  </si>
  <si>
    <t>函館大</t>
  </si>
  <si>
    <t>東日本学園大学</t>
  </si>
  <si>
    <t>東日本学園大</t>
  </si>
  <si>
    <t>藤女子大学</t>
  </si>
  <si>
    <t>藤女子大</t>
  </si>
  <si>
    <t>北星学園大学</t>
  </si>
  <si>
    <t>北星学園大</t>
  </si>
  <si>
    <t>北海学園大学</t>
  </si>
  <si>
    <t>北海学園大</t>
  </si>
  <si>
    <t>北海道工業大学</t>
  </si>
  <si>
    <t>北海道工大</t>
  </si>
  <si>
    <t>北海道薬科大学</t>
  </si>
  <si>
    <t>北海道薬科大</t>
  </si>
  <si>
    <t>酪農学園大学</t>
  </si>
  <si>
    <t>酪農学園大</t>
  </si>
  <si>
    <t>青森大学</t>
  </si>
  <si>
    <t>青森大</t>
  </si>
  <si>
    <t>東北女子大学</t>
  </si>
  <si>
    <t>東北女大</t>
  </si>
  <si>
    <t>八戸工業大学</t>
  </si>
  <si>
    <t>八戸工大</t>
  </si>
  <si>
    <t>弘前学院大学</t>
  </si>
  <si>
    <t>弘前学院大</t>
  </si>
  <si>
    <t>岩手医科大学</t>
  </si>
  <si>
    <t>岩手医科大</t>
  </si>
  <si>
    <t>富士大学</t>
  </si>
  <si>
    <t>富士大</t>
  </si>
  <si>
    <t>仙台大学</t>
  </si>
  <si>
    <t>仙台大</t>
  </si>
  <si>
    <t>東北学院大学</t>
  </si>
  <si>
    <t>東北学院大</t>
  </si>
  <si>
    <t>東北工業大学</t>
  </si>
  <si>
    <t>東北工大</t>
  </si>
  <si>
    <t>東北福祉大学</t>
  </si>
  <si>
    <t>東北福祉大</t>
  </si>
  <si>
    <t>東北薬科大学</t>
  </si>
  <si>
    <t>東北薬科大</t>
  </si>
  <si>
    <t>東北生活文化大学</t>
  </si>
  <si>
    <t>東北生活文化大</t>
  </si>
  <si>
    <t>宮城学院女子大学</t>
  </si>
  <si>
    <t>宮城学院女子大</t>
  </si>
  <si>
    <t>秋田経済法科大学</t>
  </si>
  <si>
    <t>秋田経法大</t>
  </si>
  <si>
    <t>郡山女子大学</t>
  </si>
  <si>
    <t>郡山女子大</t>
  </si>
  <si>
    <t>奥羽大学</t>
  </si>
  <si>
    <t>茨城ｷﾘｽﾄ教大学</t>
  </si>
  <si>
    <t>茨城ｷﾘｽﾄ教大</t>
  </si>
  <si>
    <t>流通経済大学</t>
  </si>
  <si>
    <t>流通経済大</t>
  </si>
  <si>
    <t>足利工業大学</t>
  </si>
  <si>
    <t>足利工大</t>
  </si>
  <si>
    <t>自治医科大学</t>
  </si>
  <si>
    <t>自治医科大</t>
  </si>
  <si>
    <t>獨協医科大学</t>
  </si>
  <si>
    <t>獨協医科大</t>
  </si>
  <si>
    <t>上武大学</t>
  </si>
  <si>
    <t>上武大</t>
  </si>
  <si>
    <t>跡見学園女子大学</t>
  </si>
  <si>
    <t>跡見学園女子大</t>
  </si>
  <si>
    <t>東京国際大学</t>
  </si>
  <si>
    <t>東京国際大</t>
  </si>
  <si>
    <t>埼玉医科大学</t>
  </si>
  <si>
    <t>埼玉医科大</t>
  </si>
  <si>
    <t>城西大学</t>
  </si>
  <si>
    <t>城西大</t>
  </si>
  <si>
    <t>明海大学</t>
  </si>
  <si>
    <t>明海大</t>
  </si>
  <si>
    <t>東邦音楽大学</t>
  </si>
  <si>
    <t>東邦音楽大</t>
  </si>
  <si>
    <t>獨協大学</t>
  </si>
  <si>
    <t>獨協大</t>
  </si>
  <si>
    <t>日本工業大学</t>
  </si>
  <si>
    <t>日本工大</t>
  </si>
  <si>
    <t>文教大学</t>
  </si>
  <si>
    <t>文教大</t>
  </si>
  <si>
    <t>淑徳大学</t>
  </si>
  <si>
    <t>淑徳大</t>
  </si>
  <si>
    <t>敬愛大学</t>
  </si>
  <si>
    <t>敬愛大</t>
  </si>
  <si>
    <t>千葉工業大学</t>
  </si>
  <si>
    <t>千葉工大</t>
  </si>
  <si>
    <t>千葉商科大学</t>
  </si>
  <si>
    <t>千葉商科大</t>
  </si>
  <si>
    <t>中央学院大学</t>
  </si>
  <si>
    <t>中央学院大</t>
  </si>
  <si>
    <t>麗澤大学</t>
  </si>
  <si>
    <t>麗澤大</t>
  </si>
  <si>
    <t>和洋女子大学</t>
  </si>
  <si>
    <t>和洋女子大</t>
  </si>
  <si>
    <t>青山学院大学</t>
  </si>
  <si>
    <t>青山学院大</t>
  </si>
  <si>
    <t>亜細亜大学</t>
  </si>
  <si>
    <t>亜細亜大</t>
  </si>
  <si>
    <t>上野学園大学</t>
  </si>
  <si>
    <t>上野学園大</t>
  </si>
  <si>
    <t>大妻女子大学</t>
  </si>
  <si>
    <t>大妻女子大</t>
  </si>
  <si>
    <t>桜美林大学</t>
  </si>
  <si>
    <t>桜美林大</t>
  </si>
  <si>
    <t>学習院大学</t>
  </si>
  <si>
    <t>学習院大</t>
  </si>
  <si>
    <t>北里大学</t>
  </si>
  <si>
    <t>北里大</t>
  </si>
  <si>
    <t>共立女子大学</t>
  </si>
  <si>
    <t>共立女子大</t>
  </si>
  <si>
    <t>共立薬科大学</t>
  </si>
  <si>
    <t>共立薬科大</t>
  </si>
  <si>
    <t>杏林大学</t>
  </si>
  <si>
    <t>杏林大</t>
  </si>
  <si>
    <t>国立音楽大学</t>
  </si>
  <si>
    <t>国立音楽大</t>
  </si>
  <si>
    <t>慶應義塾大学</t>
  </si>
  <si>
    <t>慶應大</t>
  </si>
  <si>
    <t>工学院大学</t>
  </si>
  <si>
    <t>工学院大</t>
  </si>
  <si>
    <t>国學院大學</t>
  </si>
  <si>
    <t>国學院大</t>
  </si>
  <si>
    <t>国際基督教大学</t>
  </si>
  <si>
    <t>国際基督教大</t>
  </si>
  <si>
    <t>国士舘大学</t>
  </si>
  <si>
    <t>国士舘大</t>
  </si>
  <si>
    <t>駒澤大学</t>
  </si>
  <si>
    <t>駒澤大</t>
  </si>
  <si>
    <t>実践女子大学</t>
  </si>
  <si>
    <t>実践女子大</t>
  </si>
  <si>
    <t>芝浦工業大学</t>
  </si>
  <si>
    <t>芝浦工大</t>
  </si>
  <si>
    <t>順天堂大学</t>
  </si>
  <si>
    <t>順天大</t>
  </si>
  <si>
    <t>上智大学</t>
  </si>
  <si>
    <t>上智大</t>
  </si>
  <si>
    <t>昭和大学</t>
  </si>
  <si>
    <t>昭和大</t>
  </si>
  <si>
    <t>昭和女子大学</t>
  </si>
  <si>
    <t>昭和女子大</t>
  </si>
  <si>
    <t>昭和薬科大学</t>
  </si>
  <si>
    <t>昭和薬科大</t>
  </si>
  <si>
    <t>女子栄養大学</t>
  </si>
  <si>
    <t>女子栄養大</t>
  </si>
  <si>
    <t>女子美術大学</t>
  </si>
  <si>
    <t>女子美術大</t>
  </si>
  <si>
    <t>白百合女子大学</t>
  </si>
  <si>
    <t>白百合女子大</t>
  </si>
  <si>
    <t>杉野女子大学</t>
  </si>
  <si>
    <t>杉野女子大</t>
  </si>
  <si>
    <t>成蹊大学</t>
  </si>
  <si>
    <t>成蹊大</t>
  </si>
  <si>
    <t>成城大学</t>
  </si>
  <si>
    <t>成城大</t>
  </si>
  <si>
    <t>聖心女子大学</t>
  </si>
  <si>
    <t>聖心女子大</t>
  </si>
  <si>
    <t>清泉女子大学</t>
  </si>
  <si>
    <t>清泉女子大</t>
  </si>
  <si>
    <t>聖路加看護大学</t>
  </si>
  <si>
    <t>聖路加看護大</t>
  </si>
  <si>
    <t>専修大学</t>
  </si>
  <si>
    <t>専修大</t>
  </si>
  <si>
    <t>創価大学</t>
  </si>
  <si>
    <t>創価大</t>
  </si>
  <si>
    <t>大正大学</t>
  </si>
  <si>
    <t>大正大</t>
  </si>
  <si>
    <t>大東文化大学</t>
  </si>
  <si>
    <t>大東大</t>
  </si>
  <si>
    <t>高千穂商科大学</t>
  </si>
  <si>
    <t>高千穂商科大</t>
  </si>
  <si>
    <t>拓殖大学</t>
  </si>
  <si>
    <t>拓殖大</t>
  </si>
  <si>
    <t>玉川大学</t>
  </si>
  <si>
    <t>玉川大</t>
  </si>
  <si>
    <t>多摩美術大学</t>
  </si>
  <si>
    <t>多摩美術大</t>
  </si>
  <si>
    <t>中央大学</t>
  </si>
  <si>
    <t>中央大</t>
  </si>
  <si>
    <t>津田塾大学</t>
  </si>
  <si>
    <t>津田塾大</t>
  </si>
  <si>
    <t>帝京大学</t>
  </si>
  <si>
    <t>帝京大</t>
  </si>
  <si>
    <t>東海大学</t>
  </si>
  <si>
    <t>東海大</t>
  </si>
  <si>
    <t>東京医科大学</t>
  </si>
  <si>
    <t>東京医科大</t>
  </si>
  <si>
    <t>東京音楽大学</t>
  </si>
  <si>
    <t>東京音楽大</t>
  </si>
  <si>
    <t>東京家政大学</t>
  </si>
  <si>
    <t>東京家政大</t>
  </si>
  <si>
    <t>東京家政学院大学</t>
  </si>
  <si>
    <t>東京家政学院大</t>
  </si>
  <si>
    <t>東京経済大学</t>
  </si>
  <si>
    <t>東京経済大</t>
  </si>
  <si>
    <t>東京歯科大学</t>
  </si>
  <si>
    <t>東京歯科大</t>
  </si>
  <si>
    <t>東京慈恵会医科大学</t>
  </si>
  <si>
    <t>東京慈恵会医科</t>
  </si>
  <si>
    <t>東京女子大学</t>
  </si>
  <si>
    <t>東京女子大</t>
  </si>
  <si>
    <t>東京女子医科大学</t>
  </si>
  <si>
    <t>東京女医科大</t>
  </si>
  <si>
    <t>東京女子体育大学</t>
  </si>
  <si>
    <t>東女体大</t>
  </si>
  <si>
    <t>東京神学大学</t>
  </si>
  <si>
    <t>東京神学大</t>
  </si>
  <si>
    <t>東京造形大学</t>
  </si>
  <si>
    <t>東京造形大</t>
  </si>
  <si>
    <t>東京電機大学</t>
  </si>
  <si>
    <t>東電大</t>
  </si>
  <si>
    <t>東京農業大学</t>
  </si>
  <si>
    <t>東京農大</t>
  </si>
  <si>
    <t>東京薬科大学</t>
  </si>
  <si>
    <t>東京薬科大</t>
  </si>
  <si>
    <t>東京理科大学</t>
  </si>
  <si>
    <t>東京理科大</t>
  </si>
  <si>
    <t>愛知東邦大学</t>
  </si>
  <si>
    <t>愛知東邦大</t>
  </si>
  <si>
    <t>桐朋学園大学</t>
  </si>
  <si>
    <t>桐朋学園大</t>
  </si>
  <si>
    <t>東洋大</t>
  </si>
  <si>
    <t>二松学舎大学</t>
  </si>
  <si>
    <t>二松学舎大</t>
  </si>
  <si>
    <t>日本大学</t>
  </si>
  <si>
    <t>日本大</t>
  </si>
  <si>
    <t>日本医科大学</t>
  </si>
  <si>
    <t>日本医科大</t>
  </si>
  <si>
    <t>日本歯科大学</t>
  </si>
  <si>
    <t>日本歯科大</t>
  </si>
  <si>
    <t>日本社会事業大学</t>
  </si>
  <si>
    <t>日本社会事業大</t>
  </si>
  <si>
    <t>日本獣医畜産大学</t>
  </si>
  <si>
    <t>日本獣医畜産大</t>
  </si>
  <si>
    <t>日本女子大学</t>
  </si>
  <si>
    <t>日本女子大</t>
  </si>
  <si>
    <t>日本女子体育大学</t>
  </si>
  <si>
    <t>日女体大</t>
  </si>
  <si>
    <t>日本体育大学</t>
  </si>
  <si>
    <t>日本体育大</t>
  </si>
  <si>
    <t>日本ルーテル神学大学</t>
  </si>
  <si>
    <t>日本ルーテル大</t>
  </si>
  <si>
    <t>文化女子大学</t>
  </si>
  <si>
    <t>文化女子大</t>
  </si>
  <si>
    <t>法政大学</t>
  </si>
  <si>
    <t>法政大</t>
  </si>
  <si>
    <t>星薬科大学</t>
  </si>
  <si>
    <t>星薬科大</t>
  </si>
  <si>
    <t>武蔵大学</t>
  </si>
  <si>
    <t>武蔵大</t>
  </si>
  <si>
    <t>武蔵工業大学</t>
  </si>
  <si>
    <t>武蔵工大</t>
  </si>
  <si>
    <t>武蔵野音楽大学</t>
  </si>
  <si>
    <t>武蔵野音楽大</t>
  </si>
  <si>
    <t>ﾑｻｼﾉ ｼﾞｮｼ ﾀﾞｲﾞｶﾞｸ</t>
  </si>
  <si>
    <t>武蔵野女子大学</t>
  </si>
  <si>
    <t>武蔵野女子大</t>
  </si>
  <si>
    <t>武蔵野美術大学</t>
  </si>
  <si>
    <t>武蔵野美術大</t>
  </si>
  <si>
    <t>明治大学</t>
  </si>
  <si>
    <t>明治大</t>
  </si>
  <si>
    <t>明治学院大学</t>
  </si>
  <si>
    <t>明治学院大</t>
  </si>
  <si>
    <t>明治薬科大学</t>
  </si>
  <si>
    <t>明治薬科大</t>
  </si>
  <si>
    <t>明星大学</t>
  </si>
  <si>
    <t>明星大</t>
  </si>
  <si>
    <t>立教大学</t>
  </si>
  <si>
    <t>立教大</t>
  </si>
  <si>
    <t>立正大学</t>
  </si>
  <si>
    <t>立正大</t>
  </si>
  <si>
    <t>和光大学</t>
  </si>
  <si>
    <t>和光大</t>
  </si>
  <si>
    <t>早稲田大学</t>
  </si>
  <si>
    <t>早稲田大</t>
  </si>
  <si>
    <t>麻布大学</t>
  </si>
  <si>
    <t>麻布大</t>
  </si>
  <si>
    <t>神奈川大学</t>
  </si>
  <si>
    <t>神奈川大</t>
  </si>
  <si>
    <t>神奈川歯科大学</t>
  </si>
  <si>
    <t>神奈川歯科大</t>
  </si>
  <si>
    <t>関東学院大学</t>
  </si>
  <si>
    <t>関東学院大</t>
  </si>
  <si>
    <t>京浜女子大学</t>
  </si>
  <si>
    <t>京浜女子大</t>
  </si>
  <si>
    <t>相模工業大学</t>
  </si>
  <si>
    <t>相模工大</t>
  </si>
  <si>
    <t>相模女子大学</t>
  </si>
  <si>
    <t>相模女子大</t>
  </si>
  <si>
    <t>聖マリアンナ医科大学</t>
  </si>
  <si>
    <t>聖マリアンナ医</t>
  </si>
  <si>
    <t>洗足学園大学</t>
  </si>
  <si>
    <t>洗足学園大</t>
  </si>
  <si>
    <t>鶴見大学</t>
  </si>
  <si>
    <t>鶴見大</t>
  </si>
  <si>
    <t>東京工芸大学</t>
  </si>
  <si>
    <t>東京工芸大</t>
  </si>
  <si>
    <t>フェリス女学院大学</t>
  </si>
  <si>
    <t>フェリス女学院</t>
  </si>
  <si>
    <t>横浜商科大学</t>
  </si>
  <si>
    <t>横浜商科大</t>
  </si>
  <si>
    <t>金沢医科大学</t>
  </si>
  <si>
    <t>金沢医科大</t>
  </si>
  <si>
    <t>金沢経済大学</t>
  </si>
  <si>
    <t>金沢経済大</t>
  </si>
  <si>
    <t>金沢工業大学</t>
  </si>
  <si>
    <t>金沢工大</t>
  </si>
  <si>
    <t>福井工業大学</t>
  </si>
  <si>
    <t>福井工大</t>
  </si>
  <si>
    <t>山梨学院大学</t>
  </si>
  <si>
    <t>山梨学院大</t>
  </si>
  <si>
    <t>長野大学</t>
  </si>
  <si>
    <t>長野大</t>
  </si>
  <si>
    <t>松本歯科大学</t>
  </si>
  <si>
    <t>松本歯科大</t>
  </si>
  <si>
    <t>岐阜経済大学</t>
  </si>
  <si>
    <t>岐阜経済大</t>
  </si>
  <si>
    <t>朝日大学</t>
  </si>
  <si>
    <t>朝日大</t>
  </si>
  <si>
    <t>岐阜女子大学</t>
  </si>
  <si>
    <t>岐阜女子大</t>
  </si>
  <si>
    <t>岐阜教育大学</t>
  </si>
  <si>
    <t>岐阜教大</t>
  </si>
  <si>
    <t>愛知大学</t>
  </si>
  <si>
    <t>愛知大</t>
  </si>
  <si>
    <t>愛知医科大学</t>
  </si>
  <si>
    <t>愛知医科大</t>
  </si>
  <si>
    <t>愛知学院大学</t>
  </si>
  <si>
    <t>愛知学院大</t>
  </si>
  <si>
    <t>愛知工業大学</t>
  </si>
  <si>
    <t>愛知工大</t>
  </si>
  <si>
    <t>愛知学泉大学</t>
  </si>
  <si>
    <t>愛知学泉大</t>
  </si>
  <si>
    <t>金城学院大学</t>
  </si>
  <si>
    <t>金城学院大</t>
  </si>
  <si>
    <t>椙山女学園大学</t>
  </si>
  <si>
    <t>椙山女学園大</t>
  </si>
  <si>
    <t>大同大学</t>
  </si>
  <si>
    <t>大同大</t>
  </si>
  <si>
    <t>中京大学</t>
  </si>
  <si>
    <t>中京大</t>
  </si>
  <si>
    <t>至学館大</t>
  </si>
  <si>
    <t>ﾁｭｳﾌﾞﾀﾞｲ</t>
  </si>
  <si>
    <t>中部大学</t>
  </si>
  <si>
    <t>中部大</t>
  </si>
  <si>
    <t>同朋大学</t>
  </si>
  <si>
    <t>同朋大</t>
  </si>
  <si>
    <t>名古屋学院大学</t>
  </si>
  <si>
    <t>名古屋学院大</t>
  </si>
  <si>
    <t>名古屋芸術大学</t>
  </si>
  <si>
    <t>名古屋芸術大</t>
  </si>
  <si>
    <t>名古屋商科大学</t>
  </si>
  <si>
    <t>名古屋商科大</t>
  </si>
  <si>
    <t>名古屋女子大学</t>
  </si>
  <si>
    <t>名古屋女大</t>
  </si>
  <si>
    <t>藤田学園保健衛生大学</t>
  </si>
  <si>
    <t>藤田学園保健衛</t>
  </si>
  <si>
    <t>南山大学</t>
  </si>
  <si>
    <t>南山大</t>
  </si>
  <si>
    <t>日本福祉大学</t>
  </si>
  <si>
    <t>日本福祉大</t>
  </si>
  <si>
    <t>名城大学</t>
  </si>
  <si>
    <t>名城大</t>
  </si>
  <si>
    <t>皇學館大学</t>
  </si>
  <si>
    <t>皇學館大</t>
  </si>
  <si>
    <t>大谷大学</t>
  </si>
  <si>
    <t>大谷大</t>
  </si>
  <si>
    <t>京都外国語大学</t>
  </si>
  <si>
    <t>京都外語大</t>
  </si>
  <si>
    <t>京都学園大学</t>
  </si>
  <si>
    <t>京都学園大</t>
  </si>
  <si>
    <t>京都産業大学</t>
  </si>
  <si>
    <t>京産大</t>
  </si>
  <si>
    <t>京都女子大学</t>
  </si>
  <si>
    <t>京都女子大</t>
  </si>
  <si>
    <t>京都薬科大学</t>
  </si>
  <si>
    <t>京都薬科大</t>
  </si>
  <si>
    <t>光華女子大学</t>
  </si>
  <si>
    <t>光華女大</t>
  </si>
  <si>
    <t>種智院大学</t>
  </si>
  <si>
    <t>種智院大</t>
  </si>
  <si>
    <t>京都橘女子大学</t>
  </si>
  <si>
    <t>京都橘女子大</t>
  </si>
  <si>
    <t>同志社大学</t>
  </si>
  <si>
    <t>同志社大</t>
  </si>
  <si>
    <t>同志社女子大学</t>
  </si>
  <si>
    <t>同志社女大</t>
  </si>
  <si>
    <t>ノ－トルダム女子大学</t>
  </si>
  <si>
    <t>ノ－トルダム女</t>
  </si>
  <si>
    <t>花園大学</t>
  </si>
  <si>
    <t>花園大</t>
  </si>
  <si>
    <t>佛教大学</t>
  </si>
  <si>
    <t>佛教大</t>
  </si>
  <si>
    <t>立命館大学</t>
  </si>
  <si>
    <t>立命館大</t>
  </si>
  <si>
    <t>龍谷大学</t>
  </si>
  <si>
    <t>龍谷大</t>
  </si>
  <si>
    <t>大阪医科大学</t>
  </si>
  <si>
    <t>大阪医科大</t>
  </si>
  <si>
    <t>大阪音楽大学</t>
  </si>
  <si>
    <t>大阪音楽大</t>
  </si>
  <si>
    <t>大阪学院大学</t>
  </si>
  <si>
    <t>大阪学院大</t>
  </si>
  <si>
    <t>大阪経済大学</t>
  </si>
  <si>
    <t>大経大</t>
  </si>
  <si>
    <t>大阪経済法科大学</t>
  </si>
  <si>
    <t>大阪経済法科大</t>
  </si>
  <si>
    <t>大阪芸術大学</t>
  </si>
  <si>
    <t>大阪芸術大</t>
  </si>
  <si>
    <t>大阪工業大学</t>
  </si>
  <si>
    <t>大阪工大</t>
  </si>
  <si>
    <t>大阪産業大学</t>
  </si>
  <si>
    <t>大阪産業大</t>
  </si>
  <si>
    <t>大阪歯科大学</t>
  </si>
  <si>
    <t>大阪歯科大</t>
  </si>
  <si>
    <t>大阪樟蔭女子大学</t>
  </si>
  <si>
    <t>大阪樟蔭女子大</t>
  </si>
  <si>
    <t>大阪商業大学</t>
  </si>
  <si>
    <t>大阪商業大</t>
  </si>
  <si>
    <t>大阪体育大学</t>
  </si>
  <si>
    <t>大体大</t>
  </si>
  <si>
    <t>大阪電気通信大学</t>
  </si>
  <si>
    <t>大阪電気通信大</t>
  </si>
  <si>
    <t>大阪薬科大学</t>
  </si>
  <si>
    <t>大阪薬科大</t>
  </si>
  <si>
    <t>大谷女子大学</t>
  </si>
  <si>
    <t>大谷女大</t>
  </si>
  <si>
    <t>追手門学院大学</t>
  </si>
  <si>
    <t>追手門学院大</t>
  </si>
  <si>
    <t>関西大学</t>
  </si>
  <si>
    <t>関西大</t>
  </si>
  <si>
    <t>関西医科大学</t>
  </si>
  <si>
    <t>関西医科大</t>
  </si>
  <si>
    <t>関西外国語大学</t>
  </si>
  <si>
    <t>関西外語大</t>
  </si>
  <si>
    <t>近畿大学</t>
  </si>
  <si>
    <t>近　大</t>
  </si>
  <si>
    <t>四天王寺国際仏教大学</t>
  </si>
  <si>
    <t>四天王寺国際仏</t>
  </si>
  <si>
    <t>相愛大学</t>
  </si>
  <si>
    <t>相愛大</t>
  </si>
  <si>
    <t>大阪国際女子大学</t>
  </si>
  <si>
    <t>大阪国際女大</t>
  </si>
  <si>
    <t>帝塚山学院大学</t>
  </si>
  <si>
    <t>帝塚山学院大</t>
  </si>
  <si>
    <t>梅花女子大学</t>
  </si>
  <si>
    <t>梅花女子大</t>
  </si>
  <si>
    <t>阪南大学</t>
  </si>
  <si>
    <t>阪南大</t>
  </si>
  <si>
    <t>桃山学院大学</t>
  </si>
  <si>
    <t>桃山学院大</t>
  </si>
  <si>
    <t>芦屋大学</t>
  </si>
  <si>
    <t>芦屋大</t>
  </si>
  <si>
    <t>英知大学</t>
  </si>
  <si>
    <t>英知大</t>
  </si>
  <si>
    <t>大手前女子大学</t>
  </si>
  <si>
    <t>大手前女子大</t>
  </si>
  <si>
    <t>関西学院大学</t>
  </si>
  <si>
    <t>関西学院大</t>
  </si>
  <si>
    <t>甲子園大学</t>
  </si>
  <si>
    <t>甲子園大</t>
  </si>
  <si>
    <t>甲南大学</t>
  </si>
  <si>
    <t>甲南大</t>
  </si>
  <si>
    <t>甲南女子大学</t>
  </si>
  <si>
    <t>甲南女子大</t>
  </si>
  <si>
    <t>神戸海星女子学院大学</t>
  </si>
  <si>
    <t>神戸海星女子学</t>
  </si>
  <si>
    <t>神戸学院大学</t>
  </si>
  <si>
    <t>神戸学院大</t>
  </si>
  <si>
    <t>神戸女学院大学</t>
  </si>
  <si>
    <t>神戸女学院大</t>
  </si>
  <si>
    <t>神戸女子大学</t>
  </si>
  <si>
    <t>神戸女子大</t>
  </si>
  <si>
    <t>神戸女子薬科大学</t>
  </si>
  <si>
    <t>神戸女子薬科大</t>
  </si>
  <si>
    <t>松蔭女子学院大学</t>
  </si>
  <si>
    <t>松蔭女子学院大</t>
  </si>
  <si>
    <t>親和女子大学</t>
  </si>
  <si>
    <t>親和女子大</t>
  </si>
  <si>
    <t>聖和大学</t>
  </si>
  <si>
    <t>聖和大</t>
  </si>
  <si>
    <t>園田学園女子大学</t>
  </si>
  <si>
    <t>園田学園女子大</t>
  </si>
  <si>
    <t>兵庫医科大学</t>
  </si>
  <si>
    <t>兵庫医科大</t>
  </si>
  <si>
    <t>武庫川女子大学</t>
  </si>
  <si>
    <t>武庫女大</t>
  </si>
  <si>
    <t>神戸国際大学</t>
  </si>
  <si>
    <t>神戸国際大</t>
  </si>
  <si>
    <t>帝塚山大学</t>
  </si>
  <si>
    <t>帝塚山大</t>
  </si>
  <si>
    <t>天理大学</t>
  </si>
  <si>
    <t>天理大</t>
  </si>
  <si>
    <t>奈良大学</t>
  </si>
  <si>
    <t>奈良大</t>
  </si>
  <si>
    <t>高野山大学</t>
  </si>
  <si>
    <t>高野山大</t>
  </si>
  <si>
    <t>岡山商科大学</t>
  </si>
  <si>
    <t>岡山商科大</t>
  </si>
  <si>
    <t>岡山理科大学</t>
  </si>
  <si>
    <t>岡山理科大</t>
  </si>
  <si>
    <t>川崎医科大学</t>
  </si>
  <si>
    <t>川崎医大</t>
  </si>
  <si>
    <t>作陽音楽大学</t>
  </si>
  <si>
    <t>作陽音楽大</t>
  </si>
  <si>
    <t>ノートルダム清心女子大学</t>
  </si>
  <si>
    <t>ﾉｰﾄﾙﾀﾞﾑ 清心女</t>
  </si>
  <si>
    <t>美作女子大学</t>
  </si>
  <si>
    <t>美作女大</t>
  </si>
  <si>
    <t>エリザベト音楽大学</t>
  </si>
  <si>
    <t>エリザベト音楽</t>
  </si>
  <si>
    <t>広島経済大学</t>
  </si>
  <si>
    <t>広島経済大</t>
  </si>
  <si>
    <t>広島工業大学</t>
  </si>
  <si>
    <t>広島工大</t>
  </si>
  <si>
    <t>広島修道大学</t>
  </si>
  <si>
    <t>広島修道大</t>
  </si>
  <si>
    <t>広島女学院大学</t>
  </si>
  <si>
    <t>広島女学院大</t>
  </si>
  <si>
    <t>広島電機大学</t>
  </si>
  <si>
    <t>広島電機大</t>
  </si>
  <si>
    <t>広島文教女子大学</t>
  </si>
  <si>
    <t>広島文教女子大</t>
  </si>
  <si>
    <t>安田女子大学</t>
  </si>
  <si>
    <t>安田女子大</t>
  </si>
  <si>
    <t>徳山大学</t>
  </si>
  <si>
    <t>徳山大</t>
  </si>
  <si>
    <t>東亜大学</t>
  </si>
  <si>
    <t>東亜大</t>
  </si>
  <si>
    <t>梅光女学院大学</t>
  </si>
  <si>
    <t>梅光女学院大</t>
  </si>
  <si>
    <t>四国女子大学</t>
  </si>
  <si>
    <t>四国女大</t>
  </si>
  <si>
    <t>徳島文理大学</t>
  </si>
  <si>
    <t>徳島文理大</t>
  </si>
  <si>
    <t>四国学院大学</t>
  </si>
  <si>
    <t>四国学院大</t>
  </si>
  <si>
    <t>松山大学</t>
  </si>
  <si>
    <t>松山大</t>
  </si>
  <si>
    <t>九州共立大学</t>
  </si>
  <si>
    <t>九州共立大</t>
  </si>
  <si>
    <t>九州産業大学</t>
  </si>
  <si>
    <t>九州産業大</t>
  </si>
  <si>
    <t>九州女子大学</t>
  </si>
  <si>
    <t>九州女子大</t>
  </si>
  <si>
    <t>久留米大学</t>
  </si>
  <si>
    <t>久留米大</t>
  </si>
  <si>
    <t>西南学院大学</t>
  </si>
  <si>
    <t>西南学院大</t>
  </si>
  <si>
    <t>第一経済大学</t>
  </si>
  <si>
    <t>第一薬科大学</t>
  </si>
  <si>
    <t>第一薬科大</t>
  </si>
  <si>
    <t>東和大学</t>
  </si>
  <si>
    <t>東和大</t>
  </si>
  <si>
    <t>中村学園大学</t>
  </si>
  <si>
    <t>中村学園大</t>
  </si>
  <si>
    <t>西日本工業大学</t>
  </si>
  <si>
    <t>西日本工大</t>
  </si>
  <si>
    <t>福岡大学</t>
  </si>
  <si>
    <t>福岡大</t>
  </si>
  <si>
    <t>福岡工業大学</t>
  </si>
  <si>
    <t>福岡歯科大学</t>
  </si>
  <si>
    <t>福岡歯大</t>
  </si>
  <si>
    <t>九州国際大学</t>
  </si>
  <si>
    <t>九州国際大</t>
  </si>
  <si>
    <t>西九州大学</t>
  </si>
  <si>
    <t>西九州大</t>
  </si>
  <si>
    <t>長崎総合科学大学</t>
  </si>
  <si>
    <t>長崎総合科学大</t>
  </si>
  <si>
    <t>九州東海大学</t>
  </si>
  <si>
    <t>九州東海大</t>
  </si>
  <si>
    <t>熊本工業大学</t>
  </si>
  <si>
    <t>熊本工大</t>
  </si>
  <si>
    <t>熊本商科大学</t>
  </si>
  <si>
    <t>熊本商大</t>
  </si>
  <si>
    <t>日本文理大学</t>
  </si>
  <si>
    <t>日本文理大</t>
  </si>
  <si>
    <t>別府大学</t>
  </si>
  <si>
    <t>南九州大学</t>
  </si>
  <si>
    <t>南九州大</t>
  </si>
  <si>
    <t>鹿児島経済大学</t>
  </si>
  <si>
    <t>鹿児島経済大</t>
  </si>
  <si>
    <t>第一工業大学</t>
  </si>
  <si>
    <t>第一工大</t>
  </si>
  <si>
    <t>沖縄大学</t>
  </si>
  <si>
    <t>沖縄国際大学</t>
  </si>
  <si>
    <t>沖縄国際大</t>
  </si>
  <si>
    <t>神奈川工科大学</t>
  </si>
  <si>
    <t>神奈川工科大</t>
  </si>
  <si>
    <t>北陸大学</t>
  </si>
  <si>
    <t>北陸大</t>
  </si>
  <si>
    <t>愛知淑徳大学</t>
  </si>
  <si>
    <t>愛知淑徳大</t>
  </si>
  <si>
    <t>摂南大学</t>
  </si>
  <si>
    <t>摂南大</t>
  </si>
  <si>
    <t>福山大学</t>
  </si>
  <si>
    <t>福山大</t>
  </si>
  <si>
    <t>尚絅大学</t>
  </si>
  <si>
    <t>尚絅大</t>
  </si>
  <si>
    <t>関東学園大学</t>
  </si>
  <si>
    <t>関東学園大</t>
  </si>
  <si>
    <t>埼玉工業大学</t>
  </si>
  <si>
    <t>埼玉工大</t>
  </si>
  <si>
    <t>名古屋音楽大学</t>
  </si>
  <si>
    <t>名古屋音楽大</t>
  </si>
  <si>
    <t>久留米工業大学</t>
  </si>
  <si>
    <t>久留米工大</t>
  </si>
  <si>
    <t>北海学園北見大学</t>
  </si>
  <si>
    <t>北海学園北見大</t>
  </si>
  <si>
    <t>新潟薬科大学</t>
  </si>
  <si>
    <t>新潟薬科大</t>
  </si>
  <si>
    <t>北海道東海大学</t>
  </si>
  <si>
    <t>北海道東海大</t>
  </si>
  <si>
    <t>道都大学</t>
  </si>
  <si>
    <t>道都大</t>
  </si>
  <si>
    <t>日本文化大学</t>
  </si>
  <si>
    <t>日本文化大</t>
  </si>
  <si>
    <t>産業医科大学</t>
  </si>
  <si>
    <t>産業能率大学</t>
  </si>
  <si>
    <t>産業能率大</t>
  </si>
  <si>
    <t>名古屋経済大学</t>
  </si>
  <si>
    <t>名古屋経済大</t>
  </si>
  <si>
    <t>京都精華大学</t>
  </si>
  <si>
    <t>京都精華大</t>
  </si>
  <si>
    <t>鹿児島女子大学</t>
  </si>
  <si>
    <t>鹿児島女子大</t>
  </si>
  <si>
    <t>就実女子大学</t>
  </si>
  <si>
    <t>就実女子大</t>
  </si>
  <si>
    <t>常葉学園大学</t>
  </si>
  <si>
    <t>常葉学園大</t>
  </si>
  <si>
    <t>八戸大学</t>
  </si>
  <si>
    <t>八戸大</t>
  </si>
  <si>
    <t>盛岡大学</t>
  </si>
  <si>
    <t>盛岡大</t>
  </si>
  <si>
    <t>東海女子大学</t>
  </si>
  <si>
    <t>東海女子大</t>
  </si>
  <si>
    <t>豊田工業大学</t>
  </si>
  <si>
    <t>豊田工大</t>
  </si>
  <si>
    <t>活水女子大学</t>
  </si>
  <si>
    <t>活水女子大</t>
  </si>
  <si>
    <t>国際大学</t>
  </si>
  <si>
    <t>国際大</t>
  </si>
  <si>
    <t>松阪大学</t>
  </si>
  <si>
    <t>松阪大</t>
  </si>
  <si>
    <t>常磐大学</t>
  </si>
  <si>
    <t>常磐大</t>
  </si>
  <si>
    <t>明治鍼灸大学</t>
  </si>
  <si>
    <t>明治鍼灸大</t>
  </si>
  <si>
    <t>国際武道大学</t>
  </si>
  <si>
    <t>国際武道大</t>
  </si>
  <si>
    <t>昭和音楽大学</t>
  </si>
  <si>
    <t>昭和音楽大</t>
  </si>
  <si>
    <t>奈良産業大学</t>
  </si>
  <si>
    <t>奈良産業大</t>
  </si>
  <si>
    <t>白鴎大学</t>
  </si>
  <si>
    <t>東京工科大学</t>
  </si>
  <si>
    <t>東京工科大</t>
  </si>
  <si>
    <t>日本赤十字看護大学</t>
  </si>
  <si>
    <t>日本赤十字大</t>
  </si>
  <si>
    <t>いわき明星大学</t>
  </si>
  <si>
    <t>駿河台大学</t>
  </si>
  <si>
    <t>駿河台大</t>
  </si>
  <si>
    <t>神田外語大学</t>
  </si>
  <si>
    <t>神田外語大</t>
  </si>
  <si>
    <t>帝京技術科学大学</t>
  </si>
  <si>
    <t>帝京技術科学大</t>
  </si>
  <si>
    <t>金沢女子大学</t>
  </si>
  <si>
    <t>金沢女子大</t>
  </si>
  <si>
    <t>宝塚造形芸術大学</t>
  </si>
  <si>
    <t>宝塚造形芸術大</t>
  </si>
  <si>
    <t>姫路獨協大学</t>
  </si>
  <si>
    <t>姫路獨協大</t>
  </si>
  <si>
    <t>宮崎産業経営大学</t>
  </si>
  <si>
    <t>宮崎産業経営大</t>
  </si>
  <si>
    <t>聖学院大学</t>
  </si>
  <si>
    <t>聖学院大</t>
  </si>
  <si>
    <t>千葉経済大学</t>
  </si>
  <si>
    <t>千葉経済大</t>
  </si>
  <si>
    <t>八千代国際大学</t>
  </si>
  <si>
    <t>八千代国際大</t>
  </si>
  <si>
    <t>川村学園女子大学</t>
  </si>
  <si>
    <t>川村学園女子大</t>
  </si>
  <si>
    <t>東京情報大学</t>
  </si>
  <si>
    <t>恵泉女学園大学</t>
  </si>
  <si>
    <t>恵泉女学園大</t>
  </si>
  <si>
    <t>桐陰学園横浜大学</t>
  </si>
  <si>
    <t>桐陰学園横浜大</t>
  </si>
  <si>
    <t>新潟産業大学</t>
  </si>
  <si>
    <t>浜松大</t>
  </si>
  <si>
    <t>名古屋外国語大学</t>
  </si>
  <si>
    <t>名古屋外国語大</t>
  </si>
  <si>
    <t>四日市大学</t>
  </si>
  <si>
    <t>四日市大</t>
  </si>
  <si>
    <t>大阪国際大学</t>
  </si>
  <si>
    <t>大阪国際大</t>
  </si>
  <si>
    <t>流通科学大学</t>
  </si>
  <si>
    <t>流通科学大</t>
  </si>
  <si>
    <t>聖カタリナ女子大学</t>
  </si>
  <si>
    <t>聖カタリナ女子</t>
  </si>
  <si>
    <t>築紫女学園大学</t>
  </si>
  <si>
    <t>築紫女学園大</t>
  </si>
  <si>
    <t>北海道情報大学</t>
  </si>
  <si>
    <t>北海道情報大</t>
  </si>
  <si>
    <t>石巻専修大学</t>
  </si>
  <si>
    <t>石巻専修大</t>
  </si>
  <si>
    <t>作新学院大学</t>
  </si>
  <si>
    <t>作新学院大</t>
  </si>
  <si>
    <t>多摩大学</t>
  </si>
  <si>
    <t>多摩大</t>
  </si>
  <si>
    <t>東洋英和女学院大学</t>
  </si>
  <si>
    <t>東洋英和女学院</t>
  </si>
  <si>
    <t>高岡法科大学</t>
  </si>
  <si>
    <t>高岡法科大</t>
  </si>
  <si>
    <t>神戸芸術工科大学</t>
  </si>
  <si>
    <t>神戸芸術工科大</t>
  </si>
  <si>
    <t>ｵｵｻｶﾆﾝｹﾞﾝｶｶﾞｸﾀﾞｲ</t>
  </si>
  <si>
    <t>大阪人間科学大学</t>
  </si>
  <si>
    <t>大阪人間科学大</t>
  </si>
  <si>
    <t>小樽商科大学短期大学部</t>
  </si>
  <si>
    <t>小樽商科大短大</t>
  </si>
  <si>
    <t>東北大学医療技術短期大学部</t>
  </si>
  <si>
    <t>東北大医療技術</t>
  </si>
  <si>
    <t>山形大学工業短期大学部</t>
  </si>
  <si>
    <t>山形大工業短大</t>
  </si>
  <si>
    <t>茨城大学工業短期大学部</t>
  </si>
  <si>
    <t>茨城大工業短大</t>
  </si>
  <si>
    <t>群馬大学工業短期大学部</t>
  </si>
  <si>
    <t>群馬大工業短大</t>
  </si>
  <si>
    <t>埼玉大学経済短期大学部</t>
  </si>
  <si>
    <t>埼玉大経済短大</t>
  </si>
  <si>
    <t>電気通信大学短期大学部</t>
  </si>
  <si>
    <t>電気通信大短大</t>
  </si>
  <si>
    <t>新潟大学商業短期大学部</t>
  </si>
  <si>
    <t>新潟大商業短大</t>
  </si>
  <si>
    <t>富山大学経営短期大学部</t>
  </si>
  <si>
    <t>富山大経営短大</t>
  </si>
  <si>
    <t>金沢大学医療技術短期大学部</t>
  </si>
  <si>
    <t>金沢大医療技術</t>
  </si>
  <si>
    <t>岐阜大学工業短期大学部</t>
  </si>
  <si>
    <t>岐阜大工業短大</t>
  </si>
  <si>
    <t>静岡大学工業短期大学部</t>
  </si>
  <si>
    <t>静岡大工業短大</t>
  </si>
  <si>
    <t>静岡大学法経短期大学部</t>
  </si>
  <si>
    <t>静岡大法経短大</t>
  </si>
  <si>
    <t>滋賀大学経済短期大学部</t>
  </si>
  <si>
    <t>滋賀大経済短大</t>
  </si>
  <si>
    <t>京都工芸繊維大学工業短期大部</t>
  </si>
  <si>
    <t>大阪大学医療技術短期大学部</t>
  </si>
  <si>
    <t>大阪大医療技術</t>
  </si>
  <si>
    <t>和歌山大学経済短期大学部</t>
  </si>
  <si>
    <t>和歌山大経済短</t>
  </si>
  <si>
    <t>山口大学工業短期大学部</t>
  </si>
  <si>
    <t>山口大工業短大</t>
  </si>
  <si>
    <t>徳島大学工業短期大学部</t>
  </si>
  <si>
    <t>徳島大工業短大</t>
  </si>
  <si>
    <t>香川大学商業短期大学部</t>
  </si>
  <si>
    <t>香川大商業短大</t>
  </si>
  <si>
    <t>九州大学医療技術短期大学部</t>
  </si>
  <si>
    <t>九州大医療技術</t>
  </si>
  <si>
    <t>長崎大学商科短期大学部</t>
  </si>
  <si>
    <t>長崎大商科短大</t>
  </si>
  <si>
    <t>琉球大学短期大学部</t>
  </si>
  <si>
    <t>琉球大短大部</t>
  </si>
  <si>
    <t>新潟大学医療技術短期大学部</t>
  </si>
  <si>
    <t>新潟大医療技術</t>
  </si>
  <si>
    <t>信州大学医療技術短期大学部</t>
  </si>
  <si>
    <t>信州大医療技術</t>
  </si>
  <si>
    <t>弘前大学医療技術短期大学部</t>
  </si>
  <si>
    <t>弘前大医療技術</t>
  </si>
  <si>
    <t>京都大学医療技術短期大学部</t>
  </si>
  <si>
    <t>京都大医療技術</t>
  </si>
  <si>
    <t>鳥取大学医療技術短期大学部</t>
  </si>
  <si>
    <t>鳥取大医療技術</t>
  </si>
  <si>
    <t>熊本大学医療技術短期大学部</t>
  </si>
  <si>
    <t>熊本大医療技術</t>
  </si>
  <si>
    <t>群馬大学医療技術短期大学部</t>
  </si>
  <si>
    <t>群馬大医療技術</t>
  </si>
  <si>
    <t>名古屋大学医療技術短期大学部</t>
  </si>
  <si>
    <t>名古屋大医療技</t>
  </si>
  <si>
    <t>筑波大学医療技術短期大学部</t>
  </si>
  <si>
    <t>筑波大医療技術</t>
  </si>
  <si>
    <t>山口大学医療技術短期大学部</t>
  </si>
  <si>
    <t>山口大医療技術</t>
  </si>
  <si>
    <t>北海道大学医療技術短期大学部</t>
  </si>
  <si>
    <t>北海道大医療技</t>
  </si>
  <si>
    <t>神戸大学医療技術短期大学部</t>
  </si>
  <si>
    <t>神戸大医療技術</t>
  </si>
  <si>
    <t>高岡短期大学</t>
  </si>
  <si>
    <t>高岡短大</t>
  </si>
  <si>
    <t>長崎大学医療技術短期大学部</t>
  </si>
  <si>
    <t>長崎大医療技術</t>
  </si>
  <si>
    <t>鹿児島大学医療技術短期大学</t>
  </si>
  <si>
    <t>鹿児島大医療技</t>
  </si>
  <si>
    <t>岡山大学医療技術短期大学部</t>
  </si>
  <si>
    <t>岡山大医療技術</t>
  </si>
  <si>
    <t>筑波技術短期大学部</t>
  </si>
  <si>
    <t>筑波技術短期大</t>
  </si>
  <si>
    <t>徳島大学医療技術短期大学部</t>
  </si>
  <si>
    <t>徳島大医療技術</t>
  </si>
  <si>
    <t>三重大学医療技術短期大学部</t>
  </si>
  <si>
    <t>三重大医療技術</t>
  </si>
  <si>
    <t>名寄女子短期大学</t>
  </si>
  <si>
    <t>名寄女子短大</t>
  </si>
  <si>
    <t>岩手県立盛岡短期大学</t>
  </si>
  <si>
    <t>岩手県立盛岡短</t>
  </si>
  <si>
    <t>宮城県農業短期大学</t>
  </si>
  <si>
    <t>宮城農業短大</t>
  </si>
  <si>
    <t>秋田県立農業短期大学</t>
  </si>
  <si>
    <t>秋田農業短大</t>
  </si>
  <si>
    <t>山形県立米沢女子短期大学</t>
  </si>
  <si>
    <t>山形米沢女子短</t>
  </si>
  <si>
    <t>福島県立会津短期大学</t>
  </si>
  <si>
    <t>福島会津短大</t>
  </si>
  <si>
    <t>前橋市立工業短期大学</t>
  </si>
  <si>
    <t>前橋工業短大</t>
  </si>
  <si>
    <t>東京都立立川短期大学</t>
  </si>
  <si>
    <t>東京立川短大</t>
  </si>
  <si>
    <t>東京都立工科短期大学</t>
  </si>
  <si>
    <t>東京都立工科短</t>
  </si>
  <si>
    <t>東京都立商科短期大学</t>
  </si>
  <si>
    <t>東京商科短大</t>
  </si>
  <si>
    <t>神奈川県立衛生短期大学</t>
  </si>
  <si>
    <t>神奈川衛生短大</t>
  </si>
  <si>
    <t>神奈川県立栄養短期大学</t>
  </si>
  <si>
    <t>神奈川栄養短大</t>
  </si>
  <si>
    <t>神奈川県立外語短期大学</t>
  </si>
  <si>
    <t>神奈川外語短大</t>
  </si>
  <si>
    <t>県立新潟女子短期大学</t>
  </si>
  <si>
    <t>新潟女子短大</t>
  </si>
  <si>
    <t>富山県立技術短期大学</t>
  </si>
  <si>
    <t>富山技術短大</t>
  </si>
  <si>
    <t>石川県農業短期大学</t>
  </si>
  <si>
    <t>石川農業短大</t>
  </si>
  <si>
    <t>山梨県立女子短期大学</t>
  </si>
  <si>
    <t>山梨女子短大</t>
  </si>
  <si>
    <t>大月短期大学</t>
  </si>
  <si>
    <t>大月短大</t>
  </si>
  <si>
    <t>長野県短期大学</t>
  </si>
  <si>
    <t>長野短大</t>
  </si>
  <si>
    <t>岐阜市立女子短期大学</t>
  </si>
  <si>
    <t>岐阜女子短大</t>
  </si>
  <si>
    <t>静岡女子短期大学</t>
  </si>
  <si>
    <t>静岡女子短大</t>
  </si>
  <si>
    <t>愛知県立看護短期大学</t>
  </si>
  <si>
    <t>愛知看護短大</t>
  </si>
  <si>
    <t>愛知県立女子短期大学</t>
  </si>
  <si>
    <t>愛知女子短大</t>
  </si>
  <si>
    <t>名古屋市立保育短期大学</t>
  </si>
  <si>
    <t>名古屋保育短大</t>
  </si>
  <si>
    <t>名古屋市立女子短期大学</t>
  </si>
  <si>
    <t>名古屋女子短大</t>
  </si>
  <si>
    <t>三重短期大学</t>
  </si>
  <si>
    <t>三重短大</t>
  </si>
  <si>
    <t>滋賀県立短期大学</t>
  </si>
  <si>
    <t>滋賀短大</t>
  </si>
  <si>
    <t>京都府立大学女子短期大学部</t>
  </si>
  <si>
    <t>京都大女子短大</t>
  </si>
  <si>
    <t>京都市立看護短期大学</t>
  </si>
  <si>
    <t>京都看護短大</t>
  </si>
  <si>
    <t>姫路短期大学</t>
  </si>
  <si>
    <t>姫路短大</t>
  </si>
  <si>
    <t>奈良県立短期大学</t>
  </si>
  <si>
    <t>奈良短大</t>
  </si>
  <si>
    <t>島根県立島根女子短期大学</t>
  </si>
  <si>
    <t>島根女子短大</t>
  </si>
  <si>
    <t>岡山県立短期大学</t>
  </si>
  <si>
    <t>岡山短大</t>
  </si>
  <si>
    <t>倉敷市立短期大学</t>
  </si>
  <si>
    <t>倉敷短大</t>
  </si>
  <si>
    <t>尾道短期大学</t>
  </si>
  <si>
    <t>尾道短大</t>
  </si>
  <si>
    <t>広島農業短期大学</t>
  </si>
  <si>
    <t>広島農短大</t>
  </si>
  <si>
    <t>高知短期大学</t>
  </si>
  <si>
    <t>高知短大</t>
  </si>
  <si>
    <t>福岡県社会保育短期大学</t>
  </si>
  <si>
    <t>福岡社会保育短</t>
  </si>
  <si>
    <t>長崎県立女子短期大学</t>
  </si>
  <si>
    <t>長崎女子短大</t>
  </si>
  <si>
    <t>大分県立芸術短期大学</t>
  </si>
  <si>
    <t>大分芸術短大</t>
  </si>
  <si>
    <t>鹿児島県立短期大学</t>
  </si>
  <si>
    <t>鹿児島短大</t>
  </si>
  <si>
    <t>福山市立女子短期大学</t>
  </si>
  <si>
    <t>福山女子短大</t>
  </si>
  <si>
    <t>埼玉県立衛生短期大学</t>
  </si>
  <si>
    <t>埼玉衛生短大</t>
  </si>
  <si>
    <t>福井県立短期大学</t>
  </si>
  <si>
    <t>福井短大</t>
  </si>
  <si>
    <t>高知女子大学保育短期大学部</t>
  </si>
  <si>
    <t>高知女大保育短</t>
  </si>
  <si>
    <t>三重県立看護短期大学</t>
  </si>
  <si>
    <t>三重看護短大</t>
  </si>
  <si>
    <t>大阪府立看護短期大学</t>
  </si>
  <si>
    <t>大阪看護短大</t>
  </si>
  <si>
    <t>新見女子短期大学</t>
  </si>
  <si>
    <t>新見女子短大</t>
  </si>
  <si>
    <t>千葉県立衛生短期大学</t>
  </si>
  <si>
    <t>千葉衛生短大</t>
  </si>
  <si>
    <t>神戸市立看護短期大学</t>
  </si>
  <si>
    <t>神戸看護短大</t>
  </si>
  <si>
    <t>札幌医科大学衛生短期大学部</t>
  </si>
  <si>
    <t>札幌医大衛生短</t>
  </si>
  <si>
    <t>東京都立医療技術短期大学</t>
  </si>
  <si>
    <t>都立医療技術短</t>
  </si>
  <si>
    <t>静岡県立大学短期大学部</t>
  </si>
  <si>
    <t>静岡県立短期大</t>
  </si>
  <si>
    <t>名古屋市立大学看護短期大学部</t>
  </si>
  <si>
    <t>名古屋市大看護</t>
  </si>
  <si>
    <t>愛媛県立医療技術短期大学</t>
  </si>
  <si>
    <t>愛媛県医療技術</t>
  </si>
  <si>
    <t>旭川大学女子短期大学部</t>
  </si>
  <si>
    <t>旭川大女子短大</t>
  </si>
  <si>
    <t>岩見沢駒沢短期大学</t>
  </si>
  <si>
    <t>岩見沢駒沢短大</t>
  </si>
  <si>
    <t>小樽女子短期大学</t>
  </si>
  <si>
    <t>小樽女子短期大</t>
  </si>
  <si>
    <t>帯広大谷短期大学</t>
  </si>
  <si>
    <t>帯広大谷短期大</t>
  </si>
  <si>
    <t>釧路短期大学</t>
  </si>
  <si>
    <t>釧路短期大</t>
  </si>
  <si>
    <t>光塩学園女子短期大学</t>
  </si>
  <si>
    <t>光塩学園女子短</t>
  </si>
  <si>
    <t>札幌大谷短期大学</t>
  </si>
  <si>
    <t>札幌大谷短期大</t>
  </si>
  <si>
    <t>静修短期大学</t>
  </si>
  <si>
    <t>静修短期大</t>
  </si>
  <si>
    <t>札幌大学女子短期大学部</t>
  </si>
  <si>
    <t>札幌大女子短期</t>
  </si>
  <si>
    <t>専修大学北海道短期大学</t>
  </si>
  <si>
    <t>専修大北海道短</t>
  </si>
  <si>
    <t>天使女子短期大学</t>
  </si>
  <si>
    <t>天使女子短期大</t>
  </si>
  <si>
    <t>苫小牧駒沢短期大学</t>
  </si>
  <si>
    <t>苫小牧駒沢短期</t>
  </si>
  <si>
    <t>函館大谷女子短期大学</t>
  </si>
  <si>
    <t>函館大谷女子短</t>
  </si>
  <si>
    <t>函館短期大学</t>
  </si>
  <si>
    <t>函館短期大</t>
  </si>
  <si>
    <t>藤女子短期大学</t>
  </si>
  <si>
    <t>藤女子短期大</t>
  </si>
  <si>
    <t>文化女子大学室蘭短期大学</t>
  </si>
  <si>
    <t>文化女子大室蘭</t>
  </si>
  <si>
    <t>北星学園女子短期大学</t>
  </si>
  <si>
    <t>北星学園女子短</t>
  </si>
  <si>
    <t>北海道栄養短期大学</t>
  </si>
  <si>
    <t>北海道栄養短期</t>
  </si>
  <si>
    <t>道都短期大学</t>
  </si>
  <si>
    <t>道都短大</t>
  </si>
  <si>
    <t>北海道自動車短期大学</t>
  </si>
  <si>
    <t>北海道自動車短</t>
  </si>
  <si>
    <t>北海道女子短期大学</t>
  </si>
  <si>
    <t>北海道女子短期</t>
  </si>
  <si>
    <t>北海道拓殖短期大学</t>
  </si>
  <si>
    <t>北海道拓殖短期</t>
  </si>
  <si>
    <t>北海道武蔵女子短期大学</t>
  </si>
  <si>
    <t>北海道武蔵女子</t>
  </si>
  <si>
    <t>北海道文理科短期大学</t>
  </si>
  <si>
    <t>北海道文理科短</t>
  </si>
  <si>
    <t>青森明の星短期大学</t>
  </si>
  <si>
    <t>青森明の星短期</t>
  </si>
  <si>
    <t>青森短期大学</t>
  </si>
  <si>
    <t>青森短期大</t>
  </si>
  <si>
    <t>青森中央短期大学</t>
  </si>
  <si>
    <t>青森中央短期大</t>
  </si>
  <si>
    <t>光星学院八戸短期大学</t>
  </si>
  <si>
    <t>光星学院八戸短</t>
  </si>
  <si>
    <t>東北女子短期大学</t>
  </si>
  <si>
    <t>東北女短期大</t>
  </si>
  <si>
    <t>弘前学院短期大学</t>
  </si>
  <si>
    <t>弘前学院短期大</t>
  </si>
  <si>
    <t>アレン短期大学</t>
  </si>
  <si>
    <t>アレン短期大</t>
  </si>
  <si>
    <t>麻生東北短期大学</t>
  </si>
  <si>
    <t>麻生東北短期大</t>
  </si>
  <si>
    <t>生活学園短期大学</t>
  </si>
  <si>
    <t>生活学園短期大</t>
  </si>
  <si>
    <t>祇園寺学園短期大学</t>
  </si>
  <si>
    <t>祇園寺学園短期</t>
  </si>
  <si>
    <t>尚絅女学院短期大学</t>
  </si>
  <si>
    <t>尚絅女学院短期</t>
  </si>
  <si>
    <t>聖和学園短期大学</t>
  </si>
  <si>
    <t>聖和学園短期大</t>
  </si>
  <si>
    <t>仙台白百合短期大学</t>
  </si>
  <si>
    <t>仙台白百合短期</t>
  </si>
  <si>
    <t>三島学園女子短期大学</t>
  </si>
  <si>
    <t>三島学園女子短</t>
  </si>
  <si>
    <t>宮城学院女子短期大学</t>
  </si>
  <si>
    <t>宮城学院女子短</t>
  </si>
  <si>
    <t>秋田短期大学</t>
  </si>
  <si>
    <t>秋田短期大</t>
  </si>
  <si>
    <t>聖霊女子短期大学</t>
  </si>
  <si>
    <t>聖霊女子短期大</t>
  </si>
  <si>
    <t>聖園学園短期大学</t>
  </si>
  <si>
    <t>聖園学園短期大</t>
  </si>
  <si>
    <t>酒田短期大学</t>
  </si>
  <si>
    <t>酒田短期大</t>
  </si>
  <si>
    <t>山形女子短期大学</t>
  </si>
  <si>
    <t>山形女子短期大</t>
  </si>
  <si>
    <t>いわき短期大学</t>
  </si>
  <si>
    <t>いわき短期大</t>
  </si>
  <si>
    <t>郡山女子大学短期大学部</t>
  </si>
  <si>
    <t>郡山女大短期大</t>
  </si>
  <si>
    <t>桜の聖母短期大学</t>
  </si>
  <si>
    <t>桜の聖母短期大</t>
  </si>
  <si>
    <t>福島女子短期大学</t>
  </si>
  <si>
    <t>福島女子短期大</t>
  </si>
  <si>
    <t>茨城キリスト教短期大学</t>
  </si>
  <si>
    <t>茨城キリスト教</t>
  </si>
  <si>
    <t>茨城女子短期大学</t>
  </si>
  <si>
    <t>茨城女子短期大</t>
  </si>
  <si>
    <t>土浦短期大学</t>
  </si>
  <si>
    <t>土浦短期大</t>
  </si>
  <si>
    <t>常磐学園短期大学</t>
  </si>
  <si>
    <t>常磐学園短期大</t>
  </si>
  <si>
    <t>水戸短期大学</t>
  </si>
  <si>
    <t>水戸短期大</t>
  </si>
  <si>
    <t>宇都宮短期大学</t>
  </si>
  <si>
    <t>宇都宮短期大</t>
  </si>
  <si>
    <t>国学院大学栃木短期大学</t>
  </si>
  <si>
    <t>国学院大栃木短</t>
  </si>
  <si>
    <t>作新学院女子短期大学</t>
  </si>
  <si>
    <t>作新学院女子短</t>
  </si>
  <si>
    <t>白鴎女子短期大学</t>
  </si>
  <si>
    <t>白鴎女子短期大</t>
  </si>
  <si>
    <t>関東短期大学</t>
  </si>
  <si>
    <t>関東短期大</t>
  </si>
  <si>
    <t>桐丘短期大学</t>
  </si>
  <si>
    <t>桐丘短期大</t>
  </si>
  <si>
    <t>群馬女子短期大学</t>
  </si>
  <si>
    <t>群馬女子短期大</t>
  </si>
  <si>
    <t>明和女子短期大学</t>
  </si>
  <si>
    <t>明和女子短期大</t>
  </si>
  <si>
    <t>明の星女子短期大学</t>
  </si>
  <si>
    <t>明の星女子短期</t>
  </si>
  <si>
    <t>十文字学園女子短期大学</t>
  </si>
  <si>
    <t>十文字学園女子</t>
  </si>
  <si>
    <t>女子聖学院短期大学</t>
  </si>
  <si>
    <t>女子聖学院短期</t>
  </si>
  <si>
    <t>立正大学短期大学部</t>
  </si>
  <si>
    <t>立正大短大部</t>
  </si>
  <si>
    <t>昭和学院短期大学</t>
  </si>
  <si>
    <t>昭和学院短期大</t>
  </si>
  <si>
    <t>三育学院短期大学</t>
  </si>
  <si>
    <t>三育学院短期大</t>
  </si>
  <si>
    <t>聖徳学園短期大学</t>
  </si>
  <si>
    <t>聖徳学園短期大</t>
  </si>
  <si>
    <t>清和女子短期大学</t>
  </si>
  <si>
    <t>清和女子短期大</t>
  </si>
  <si>
    <t>千葉敬愛短期大学</t>
  </si>
  <si>
    <t>千葉敬愛短期大</t>
  </si>
  <si>
    <t>千葉経済短期大学</t>
  </si>
  <si>
    <t>千葉経済短期大</t>
  </si>
  <si>
    <t>千葉短期大学</t>
  </si>
  <si>
    <t>千葉短期大</t>
  </si>
  <si>
    <t>千葉明徳短期大学</t>
  </si>
  <si>
    <t>千葉明徳短期大</t>
  </si>
  <si>
    <t>日本基督教短期大学</t>
  </si>
  <si>
    <t>日本基督教短期</t>
  </si>
  <si>
    <t>和洋女子短期大学</t>
  </si>
  <si>
    <t>和洋女子短期大</t>
  </si>
  <si>
    <t>愛国学園短期大学</t>
  </si>
  <si>
    <t>愛国学園短期大</t>
  </si>
  <si>
    <t>青葉学園短期大学</t>
  </si>
  <si>
    <t>青葉学園短期大</t>
  </si>
  <si>
    <t>青山学院女子短期大学</t>
  </si>
  <si>
    <t>青山学院女子短</t>
  </si>
  <si>
    <t>跡見学園短期大学</t>
  </si>
  <si>
    <t>跡見学園短期大</t>
  </si>
  <si>
    <t>和泉短期大学</t>
  </si>
  <si>
    <t>和泉短期大</t>
  </si>
  <si>
    <t>上野学園大学短期大学部</t>
  </si>
  <si>
    <t>上野学園大短大</t>
  </si>
  <si>
    <t>大妻女子大学短期大学部</t>
  </si>
  <si>
    <t>大妻女子大短期</t>
  </si>
  <si>
    <t>桜美林短期大学</t>
  </si>
  <si>
    <t>桜美林短期大</t>
  </si>
  <si>
    <t>学習院女子短期大学</t>
  </si>
  <si>
    <t>学習院女子短期</t>
  </si>
  <si>
    <t>川村短期大学</t>
  </si>
  <si>
    <t>川村短期大</t>
  </si>
  <si>
    <t>共立女子短期大学</t>
  </si>
  <si>
    <t>共立女子短期大</t>
  </si>
  <si>
    <t>恵泉女学園短期大学</t>
  </si>
  <si>
    <t>恵泉女学園短期</t>
  </si>
  <si>
    <t>攻玉社短期大学</t>
  </si>
  <si>
    <t>攻玉社短期大</t>
  </si>
  <si>
    <t>国際短期大学</t>
  </si>
  <si>
    <t>国際短期大</t>
  </si>
  <si>
    <t>国士館短期大学</t>
  </si>
  <si>
    <t>国士館短期大</t>
  </si>
  <si>
    <t>駒沢女子短期大学</t>
  </si>
  <si>
    <t>駒沢女子短期大</t>
  </si>
  <si>
    <t>駒沢短期大学</t>
  </si>
  <si>
    <t>駒沢短期大</t>
  </si>
  <si>
    <t>産業能率短期大学</t>
  </si>
  <si>
    <t>産業能率短期大</t>
  </si>
  <si>
    <t>実践女子短期大学</t>
  </si>
  <si>
    <t>実践女子短期大</t>
  </si>
  <si>
    <t>淑徳短期大学</t>
  </si>
  <si>
    <t>淑徳短期大</t>
  </si>
  <si>
    <t>昭和女子大学短期大学部</t>
  </si>
  <si>
    <t>昭和女子大短大</t>
  </si>
  <si>
    <t>女子栄養短期大学</t>
  </si>
  <si>
    <t>女子栄養短期大</t>
  </si>
  <si>
    <t>女子美術短期大学</t>
  </si>
  <si>
    <t>女子美術短期大</t>
  </si>
  <si>
    <t>白梅学園短期大学</t>
  </si>
  <si>
    <t>白梅学園短期大</t>
  </si>
  <si>
    <t>杉野女子大学短期大学部</t>
  </si>
  <si>
    <t>杉野女子大短大</t>
  </si>
  <si>
    <t>成城短期大学</t>
  </si>
  <si>
    <t>成城短期大</t>
  </si>
  <si>
    <t>聖徳栄養短期大学</t>
  </si>
  <si>
    <t>聖徳栄養短期大</t>
  </si>
  <si>
    <t>星美学園短期大学</t>
  </si>
  <si>
    <t>星美学園短期大</t>
  </si>
  <si>
    <t>聖母女子短期大学</t>
  </si>
  <si>
    <t>聖母女子短期大</t>
  </si>
  <si>
    <t>拓殖短期大学</t>
  </si>
  <si>
    <t>拓殖短期大</t>
  </si>
  <si>
    <t>田中千代学園短期大学</t>
  </si>
  <si>
    <t>田中千代学園短</t>
  </si>
  <si>
    <t>玉川学園女子短期大学</t>
  </si>
  <si>
    <t>玉川学園女子短</t>
  </si>
  <si>
    <t>中央商科短期大学</t>
  </si>
  <si>
    <t>中央商科短期大</t>
  </si>
  <si>
    <t>鶴川女子短期大学</t>
  </si>
  <si>
    <t>鶴川女子短期大</t>
  </si>
  <si>
    <t>帝京女子短期大学</t>
  </si>
  <si>
    <t>帝京女子短期大</t>
  </si>
  <si>
    <t>帝京短期大学</t>
  </si>
  <si>
    <t>帝京短期大</t>
  </si>
  <si>
    <t>戸板女子短期大学</t>
  </si>
  <si>
    <t>戸板女子短期大</t>
  </si>
  <si>
    <t>東海大学短期大学部</t>
  </si>
  <si>
    <t>東海大学短大部</t>
  </si>
  <si>
    <t>東京家政学院短期大学</t>
  </si>
  <si>
    <t>東京家政学院短</t>
  </si>
  <si>
    <t>東京家政大学短期大学部</t>
  </si>
  <si>
    <t>東京家政大学短</t>
  </si>
  <si>
    <t>東京基督教短期大学</t>
  </si>
  <si>
    <t>東京基督教短期</t>
  </si>
  <si>
    <t>東京経済大学短期大学部</t>
  </si>
  <si>
    <t>東京経済大短大</t>
  </si>
  <si>
    <t>東京交通短期大学</t>
  </si>
  <si>
    <t>東京交通短期大</t>
  </si>
  <si>
    <t>東京工芸大学短期大学部</t>
  </si>
  <si>
    <t>東京工芸大短大</t>
  </si>
  <si>
    <t>東京純心女子短期大学</t>
  </si>
  <si>
    <t>東京純心女子短</t>
  </si>
  <si>
    <t>東京女学館短期大学</t>
  </si>
  <si>
    <t>東京女学館短期</t>
  </si>
  <si>
    <t>東京女子医科大学看護短期大学</t>
  </si>
  <si>
    <t>東京女医大看護</t>
  </si>
  <si>
    <t>東京女子体育短期大学</t>
  </si>
  <si>
    <t>東京女子体育短</t>
  </si>
  <si>
    <t>東京女子大学短期大学部</t>
  </si>
  <si>
    <t>東京女子大学短</t>
  </si>
  <si>
    <t>東京成徳短期大学</t>
  </si>
  <si>
    <t>東京成徳短期大</t>
  </si>
  <si>
    <t>東京電機大学短期大学</t>
  </si>
  <si>
    <t>東京電機大短期</t>
  </si>
  <si>
    <t>東京農業大学短期大学</t>
  </si>
  <si>
    <t>東京農業大短期</t>
  </si>
  <si>
    <t>東京文化短期大学</t>
  </si>
  <si>
    <t>東京文化短期大</t>
  </si>
  <si>
    <t>東京立正女子短期大学</t>
  </si>
  <si>
    <t>東京立正女子短</t>
  </si>
  <si>
    <t>東邦音楽短期大学</t>
  </si>
  <si>
    <t>東邦音楽短期大</t>
  </si>
  <si>
    <t>桐朋学園大学短期大学部</t>
  </si>
  <si>
    <t>桐朋学園大短大</t>
  </si>
  <si>
    <t>東洋英和女学院短期大学</t>
  </si>
  <si>
    <t>東洋女子短期大学</t>
  </si>
  <si>
    <t>東洋女子短期大</t>
  </si>
  <si>
    <t>東洋大学短期大学</t>
  </si>
  <si>
    <t>東洋大短期大</t>
  </si>
  <si>
    <t>東横学園女子短期大学</t>
  </si>
  <si>
    <t>東横学園女子短</t>
  </si>
  <si>
    <t>日本経済短期大学</t>
  </si>
  <si>
    <t>日本経済短期大</t>
  </si>
  <si>
    <t>嘉悦女子短期大学</t>
  </si>
  <si>
    <t>嘉悦女子短期大</t>
  </si>
  <si>
    <t>日本女子体育短期大学</t>
  </si>
  <si>
    <t>日本女子体育短</t>
  </si>
  <si>
    <t>日本赤十字中央女子短期大学</t>
  </si>
  <si>
    <t>日本赤十字中央</t>
  </si>
  <si>
    <t>日本赤十字武蔵野女子短期大学</t>
  </si>
  <si>
    <t>日本赤十字武蔵</t>
  </si>
  <si>
    <t>日本体育大学女子短期大学</t>
  </si>
  <si>
    <t>日本体育大女子</t>
  </si>
  <si>
    <t>日本大学短期大学部</t>
  </si>
  <si>
    <t>日本大学短大部</t>
  </si>
  <si>
    <t>富士短期大学</t>
  </si>
  <si>
    <t>富士短期大</t>
  </si>
  <si>
    <t>文化女子大学短期大学部</t>
  </si>
  <si>
    <t>文化女子大短大</t>
  </si>
  <si>
    <t>文京女子短期大学</t>
  </si>
  <si>
    <t>文京女子短期大</t>
  </si>
  <si>
    <t>宝仙学園短期大学</t>
  </si>
  <si>
    <t>宝仙学園短期大</t>
  </si>
  <si>
    <t>武蔵野音楽大学短期大学部</t>
  </si>
  <si>
    <t>武蔵野音楽大短</t>
  </si>
  <si>
    <t>武蔵野女子大学短期大学部</t>
  </si>
  <si>
    <t>武蔵野女子大短</t>
  </si>
  <si>
    <t>武蔵野美術大学短期大学部</t>
  </si>
  <si>
    <t>武蔵野美術大短</t>
  </si>
  <si>
    <t>明治大学短期大学</t>
  </si>
  <si>
    <t>明治大短期大</t>
  </si>
  <si>
    <t>目白学園女子短期大学</t>
  </si>
  <si>
    <t>目白学園女子短</t>
  </si>
  <si>
    <t>山脇学園短期大学</t>
  </si>
  <si>
    <t>山脇学園短期大</t>
  </si>
  <si>
    <t>立教女学院短期大学</t>
  </si>
  <si>
    <t>立教女学院短期</t>
  </si>
  <si>
    <t>文教大学女子短期大学部</t>
  </si>
  <si>
    <t>文教大女子短大</t>
  </si>
  <si>
    <t>小田原女子短期大学</t>
  </si>
  <si>
    <t>小田原女子短期</t>
  </si>
  <si>
    <t>神奈川大学短期大学部</t>
  </si>
  <si>
    <t>神奈川大短期大</t>
  </si>
  <si>
    <t>カリタス女子短期大学</t>
  </si>
  <si>
    <t>カリタス女子短</t>
  </si>
  <si>
    <t>関東学院女子短期大学</t>
  </si>
  <si>
    <t>関東学院女子短</t>
  </si>
  <si>
    <t>京浜女子大学短期大学部</t>
  </si>
  <si>
    <t>京浜女子大短期</t>
  </si>
  <si>
    <t>相模女子大学短期大学部</t>
  </si>
  <si>
    <t>相模女子大短期</t>
  </si>
  <si>
    <t>湘北短期大学</t>
  </si>
  <si>
    <t>湘北短期大</t>
  </si>
  <si>
    <t>昭和音楽大学短期大学部</t>
  </si>
  <si>
    <t>昭和音楽大短期</t>
  </si>
  <si>
    <t>上智短期大学</t>
  </si>
  <si>
    <t>上智短期大</t>
  </si>
  <si>
    <t>洗足学園短期大学</t>
  </si>
  <si>
    <t>洗足学園短期大</t>
  </si>
  <si>
    <t>調布学園女子短期大学</t>
  </si>
  <si>
    <t>調布学園女子短</t>
  </si>
  <si>
    <t>鶴見大学女子短期大学部</t>
  </si>
  <si>
    <t>鶴見大女子短大</t>
  </si>
  <si>
    <t>東海大学医療技術短期大学</t>
  </si>
  <si>
    <t>東海大医療技術</t>
  </si>
  <si>
    <t>トキワ松学園女子短期大学</t>
  </si>
  <si>
    <t>トキワ松学園女</t>
  </si>
  <si>
    <t>日本女子衛生短期大学</t>
  </si>
  <si>
    <t>日本女子衛生短</t>
  </si>
  <si>
    <t>フエリス女学院短期大学</t>
  </si>
  <si>
    <t>フエリス女学院</t>
  </si>
  <si>
    <t>大和学園聖セシリア女子短期大</t>
  </si>
  <si>
    <t>聖セシリア女子</t>
  </si>
  <si>
    <t>横浜女子短期大学</t>
  </si>
  <si>
    <t>横浜女子短期大</t>
  </si>
  <si>
    <t>加茂暁星短期大学</t>
  </si>
  <si>
    <t>加茂暁星短期大</t>
  </si>
  <si>
    <t>長岡短期大学</t>
  </si>
  <si>
    <t>長岡短期大</t>
  </si>
  <si>
    <t>新潟青陵女子短期大学</t>
  </si>
  <si>
    <t>新潟青陵女子短</t>
  </si>
  <si>
    <t>新潟短期大学</t>
  </si>
  <si>
    <t>新潟短期大</t>
  </si>
  <si>
    <t>新潟工業短期大学</t>
  </si>
  <si>
    <t>新潟工業短期大</t>
  </si>
  <si>
    <t>富山女子短期大学</t>
  </si>
  <si>
    <t>富山女子短期大</t>
  </si>
  <si>
    <t>金沢女子短期大学</t>
  </si>
  <si>
    <t>金沢女子短期大</t>
  </si>
  <si>
    <t>北陸学院短期大学</t>
  </si>
  <si>
    <t>北陸学院短期大</t>
  </si>
  <si>
    <t>仁愛女子短期大学</t>
  </si>
  <si>
    <t>仁愛女子短期大</t>
  </si>
  <si>
    <t>身延山短期大学</t>
  </si>
  <si>
    <t>身延山短期大</t>
  </si>
  <si>
    <t>山梨英和短期大学</t>
  </si>
  <si>
    <t>山梨英和短期大</t>
  </si>
  <si>
    <t>山梨学院短期大学</t>
  </si>
  <si>
    <t>山梨学院短期大</t>
  </si>
  <si>
    <t>山梨帝京短期大学</t>
  </si>
  <si>
    <t>山梨帝京短期大</t>
  </si>
  <si>
    <t>飯田女子短期大学</t>
  </si>
  <si>
    <t>飯田女子短期大</t>
  </si>
  <si>
    <t>上田女子短期大学</t>
  </si>
  <si>
    <t>上田女子短期大</t>
  </si>
  <si>
    <t>長野経済短期大学</t>
  </si>
  <si>
    <t>長野経済短期大</t>
  </si>
  <si>
    <t>長野女子短期大学</t>
  </si>
  <si>
    <t>長野女子短期大</t>
  </si>
  <si>
    <t>松商学園短期大学</t>
  </si>
  <si>
    <t>松商学園短期大</t>
  </si>
  <si>
    <t>松本短期大学</t>
  </si>
  <si>
    <t>松本短期大</t>
  </si>
  <si>
    <t>大垣女子短期大学</t>
  </si>
  <si>
    <t>大垣女子短期大</t>
  </si>
  <si>
    <t>滋賀文教短期大学</t>
  </si>
  <si>
    <t>滋賀文教短期大</t>
  </si>
  <si>
    <t>聖徳学園女子短期大学</t>
  </si>
  <si>
    <t>聖徳学園女子短</t>
  </si>
  <si>
    <t>正眼短期大学</t>
  </si>
  <si>
    <t>正眼短期大</t>
  </si>
  <si>
    <t>中京短期大学</t>
  </si>
  <si>
    <t>中京短期大</t>
  </si>
  <si>
    <t>中部女子短期大学</t>
  </si>
  <si>
    <t>中部女子短期大</t>
  </si>
  <si>
    <t>東海女子短期大学</t>
  </si>
  <si>
    <t>東海女子短期大</t>
  </si>
  <si>
    <t>中日本自動車短期大学</t>
  </si>
  <si>
    <t>中日本自動車短</t>
  </si>
  <si>
    <t>静岡英和女学院短期大学</t>
  </si>
  <si>
    <t>静岡英和女学院</t>
  </si>
  <si>
    <t>聖隷学園浜松衛生短期大学</t>
  </si>
  <si>
    <t>聖隷学園浜松衛</t>
  </si>
  <si>
    <t>常葉学園短期大学</t>
  </si>
  <si>
    <t>常葉学園短期大</t>
  </si>
  <si>
    <t>浜松短期大学</t>
  </si>
  <si>
    <t>浜松短期大</t>
  </si>
  <si>
    <t>ﾌｼﾞﾐｶﾞｵｶｼﾞｮｼﾀﾝｷﾀﾞｲ</t>
  </si>
  <si>
    <t>富士見丘女子短期大学</t>
  </si>
  <si>
    <t>富士見丘女子短</t>
  </si>
  <si>
    <t>愛知学院短期大学</t>
  </si>
  <si>
    <t>愛知学院短期大</t>
  </si>
  <si>
    <t>愛知淑徳短期大学</t>
  </si>
  <si>
    <t>愛知淑徳短期大</t>
  </si>
  <si>
    <t>愛知大学短期大学部</t>
  </si>
  <si>
    <t>愛知大短大部</t>
  </si>
  <si>
    <t>愛知学泉女子短期大学</t>
  </si>
  <si>
    <t>愛知学泉女子短</t>
  </si>
  <si>
    <t>一宮女子短期大学</t>
  </si>
  <si>
    <t>一宮女子短大</t>
  </si>
  <si>
    <t>市邨学園短期大学</t>
  </si>
  <si>
    <t>市邨学園短期大</t>
  </si>
  <si>
    <t>稲沢女子短期大学</t>
  </si>
  <si>
    <t>稲沢女子短期大</t>
  </si>
  <si>
    <t>岡崎女子短期大学</t>
  </si>
  <si>
    <t>岡崎女子短期大</t>
  </si>
  <si>
    <t>金城学院大学短期大学部</t>
  </si>
  <si>
    <t>金城学院大学短</t>
  </si>
  <si>
    <t>椙山女学園大学短期大学部</t>
  </si>
  <si>
    <t>椙山女学園大短</t>
  </si>
  <si>
    <t>愛知女子短期大学</t>
  </si>
  <si>
    <t>愛知女子短期大</t>
  </si>
  <si>
    <t>中京女子大学短期大学部</t>
  </si>
  <si>
    <t>中京女子大短期</t>
  </si>
  <si>
    <t>東海学園大学</t>
  </si>
  <si>
    <t>東海学園大</t>
  </si>
  <si>
    <t>東邦学園短期大学</t>
  </si>
  <si>
    <t>東邦学園短大</t>
  </si>
  <si>
    <t>藤田学園衛生技術短期大学</t>
  </si>
  <si>
    <t>藤田学園衛生技</t>
  </si>
  <si>
    <t>名古屋文理短期大学</t>
  </si>
  <si>
    <t>名古屋文理短大</t>
  </si>
  <si>
    <t>名古屋自由学院短期大学</t>
  </si>
  <si>
    <t>名古屋自由学院</t>
  </si>
  <si>
    <t>名古屋女子商科短期大学</t>
  </si>
  <si>
    <t>名古屋女子商科</t>
  </si>
  <si>
    <t>名古屋女子大学短期大学部</t>
  </si>
  <si>
    <t>名古屋女子大短</t>
  </si>
  <si>
    <t>名古屋聖霊短期大学</t>
  </si>
  <si>
    <t>名古屋聖霊短大</t>
  </si>
  <si>
    <t>名古屋造形芸術短期大学</t>
  </si>
  <si>
    <t>名古屋造形芸術</t>
  </si>
  <si>
    <t>名古屋短期大学</t>
  </si>
  <si>
    <t>名古屋短大</t>
  </si>
  <si>
    <t>南山短期大学</t>
  </si>
  <si>
    <t>南山短大</t>
  </si>
  <si>
    <t>日本福祉大学女子短期大学部</t>
  </si>
  <si>
    <t>日本福祉大女短</t>
  </si>
  <si>
    <t>江南女子短期大学</t>
  </si>
  <si>
    <t>江南女子短大</t>
  </si>
  <si>
    <t>瑞穂短期大学</t>
  </si>
  <si>
    <t>瑞穂短大</t>
  </si>
  <si>
    <t>名城大学短期大学部</t>
  </si>
  <si>
    <t>名城大学短大部</t>
  </si>
  <si>
    <t>柳城女子短期大学</t>
  </si>
  <si>
    <t>柳城女子短大</t>
  </si>
  <si>
    <t>名古屋女子文化短期大学</t>
  </si>
  <si>
    <t>名古屋女子文化</t>
  </si>
  <si>
    <t>暁学園短期大学</t>
  </si>
  <si>
    <t>暁学園短大</t>
  </si>
  <si>
    <t>鈴鹿短期大学</t>
  </si>
  <si>
    <t>鈴鹿短大</t>
  </si>
  <si>
    <t>高田短期大学</t>
  </si>
  <si>
    <t>高田短大</t>
  </si>
  <si>
    <t>松阪女子短期大学</t>
  </si>
  <si>
    <t>松阪女子短大</t>
  </si>
  <si>
    <t>滋賀女子短期大学</t>
  </si>
  <si>
    <t>滋賀女子短大</t>
  </si>
  <si>
    <t>池坊短期大学</t>
  </si>
  <si>
    <t>池坊短大</t>
  </si>
  <si>
    <t>大谷大学短期大学部</t>
  </si>
  <si>
    <t>大谷大学短大部</t>
  </si>
  <si>
    <t>華頂短期大学</t>
  </si>
  <si>
    <t>華頂短大</t>
  </si>
  <si>
    <t>京都文教短期大学</t>
  </si>
  <si>
    <t>京都文教短大</t>
  </si>
  <si>
    <t>京都外国語短期大学</t>
  </si>
  <si>
    <t>京都外国語短大</t>
  </si>
  <si>
    <t>京都女子大学短期大学部</t>
  </si>
  <si>
    <t>京都女子大学短</t>
  </si>
  <si>
    <t>京都精華大学短期大学部</t>
  </si>
  <si>
    <t>京都精華大学短</t>
  </si>
  <si>
    <t>京都短期大学</t>
  </si>
  <si>
    <t>京都短大</t>
  </si>
  <si>
    <t>光華女子短期大学</t>
  </si>
  <si>
    <t>光華女子短大</t>
  </si>
  <si>
    <t>嵯峨美術短期大学</t>
  </si>
  <si>
    <t>嵯峨美術短大</t>
  </si>
  <si>
    <t>成安女子短期大学</t>
  </si>
  <si>
    <t>成安女子短大</t>
  </si>
  <si>
    <t>西山短期大学</t>
  </si>
  <si>
    <t>西山短大</t>
  </si>
  <si>
    <t>平安女学院短期大学</t>
  </si>
  <si>
    <t>平安女学院短大</t>
  </si>
  <si>
    <t>龍谷大学短期大学部</t>
  </si>
  <si>
    <t>龍谷大学短大部</t>
  </si>
  <si>
    <t>堺女子短期大学</t>
  </si>
  <si>
    <t>堺女子短大</t>
  </si>
  <si>
    <t>大阪青山短期大学</t>
  </si>
  <si>
    <t>大阪青山短大</t>
  </si>
  <si>
    <t>大阪音楽大学短期大学部</t>
  </si>
  <si>
    <t>大阪音楽大短大</t>
  </si>
  <si>
    <t>大阪学院短期大学</t>
  </si>
  <si>
    <t>大阪学院短大</t>
  </si>
  <si>
    <t>大阪キリスト教短期大学</t>
  </si>
  <si>
    <t>大阪キリスト教</t>
  </si>
  <si>
    <t>大阪薫英女子短期大学</t>
  </si>
  <si>
    <t>大阪薫英女子短</t>
  </si>
  <si>
    <t>大阪工業大学短期大学部</t>
  </si>
  <si>
    <t>大阪工業大学短</t>
  </si>
  <si>
    <t>大阪産業大学短期大学部</t>
  </si>
  <si>
    <t>大阪産業大学短</t>
  </si>
  <si>
    <t>大阪城南女子短期大学</t>
  </si>
  <si>
    <t>大阪城南女短大</t>
  </si>
  <si>
    <t>大阪女学院短期大学</t>
  </si>
  <si>
    <t>大阪女学院短大</t>
  </si>
  <si>
    <t>大阪女子学園短期大学</t>
  </si>
  <si>
    <t>大阪女子学園短</t>
  </si>
  <si>
    <t>大阪信愛女学院短期大学</t>
  </si>
  <si>
    <t>大阪信愛女学院</t>
  </si>
  <si>
    <t>大阪成蹊女子短期大学</t>
  </si>
  <si>
    <t>大阪成蹊女子短</t>
  </si>
  <si>
    <t>大阪千代田短期大学</t>
  </si>
  <si>
    <t>大阪千代田短大</t>
  </si>
  <si>
    <t>大阪電気通信大学短期大学部</t>
  </si>
  <si>
    <t>大阪電通大短大</t>
  </si>
  <si>
    <t>大谷女子短期大学</t>
  </si>
  <si>
    <t>大谷女子短大</t>
  </si>
  <si>
    <t>大手前女子短期大学</t>
  </si>
  <si>
    <t>大手前女子短大</t>
  </si>
  <si>
    <t>関西外国語短期大学</t>
  </si>
  <si>
    <t>関西外国語短大</t>
  </si>
  <si>
    <t>関西女子美術短期大学</t>
  </si>
  <si>
    <t>関西女子美術短</t>
  </si>
  <si>
    <t>関西女子短期大学</t>
  </si>
  <si>
    <t>関西女子短大</t>
  </si>
  <si>
    <t>近畿大学短期大学部</t>
  </si>
  <si>
    <t>近畿大学短大部</t>
  </si>
  <si>
    <t>金蘭短期大学</t>
  </si>
  <si>
    <t>金蘭短大</t>
  </si>
  <si>
    <t>四条畷学園女子短期大学</t>
  </si>
  <si>
    <t>四条畷学園女子</t>
  </si>
  <si>
    <t>四天王寺国際仏教大学短大部</t>
  </si>
  <si>
    <t>四天王寺仏大短</t>
  </si>
  <si>
    <t>樟蔭東女子短期大学</t>
  </si>
  <si>
    <t>樟蔭東女子短大</t>
  </si>
  <si>
    <t>聖母女学院短期大学</t>
  </si>
  <si>
    <t>聖母女学院短大</t>
  </si>
  <si>
    <t>相愛女子短期大学</t>
  </si>
  <si>
    <t>相愛女子短大</t>
  </si>
  <si>
    <t>帝国女子短期大学</t>
  </si>
  <si>
    <t>帝国女子短大</t>
  </si>
  <si>
    <t>帝塚山学院短期大学</t>
  </si>
  <si>
    <t>帝塚山学院短大</t>
  </si>
  <si>
    <t>常磐会短期大学</t>
  </si>
  <si>
    <t>常磐会短大</t>
  </si>
  <si>
    <t>浪速短期大学</t>
  </si>
  <si>
    <t>浪速短大</t>
  </si>
  <si>
    <t>梅花短期大学</t>
  </si>
  <si>
    <t>梅花短大</t>
  </si>
  <si>
    <t>羽衣学園短期大学</t>
  </si>
  <si>
    <t>羽衣学園短大</t>
  </si>
  <si>
    <t>東大阪短期大学</t>
  </si>
  <si>
    <t>東大阪短大</t>
  </si>
  <si>
    <t>聖母被昇天学院女子短期大学</t>
  </si>
  <si>
    <t>聖母被昇天女短</t>
  </si>
  <si>
    <t>ピーエル学園女子短期大学</t>
  </si>
  <si>
    <t>ピーエル学園女</t>
  </si>
  <si>
    <t>プール学院短期大学</t>
  </si>
  <si>
    <t>プール学院短大</t>
  </si>
  <si>
    <t>明石短期大学</t>
  </si>
  <si>
    <t>明石短大</t>
  </si>
  <si>
    <t>芦屋女子短期大学</t>
  </si>
  <si>
    <t>芦屋女子短大</t>
  </si>
  <si>
    <t>近畿大学豊岡女子短期大学</t>
  </si>
  <si>
    <t>近畿大学豊岡女</t>
  </si>
  <si>
    <t>賢明女子学院短期大学</t>
  </si>
  <si>
    <t>賢明女子学院短</t>
  </si>
  <si>
    <t>甲子園短期大学</t>
  </si>
  <si>
    <t>甲子園短大</t>
  </si>
  <si>
    <t>甲南女子大学短期大学部</t>
  </si>
  <si>
    <t>甲南女子大学短</t>
  </si>
  <si>
    <t>神戸海星女子学院短期大学</t>
  </si>
  <si>
    <t>神戸海星女学院</t>
  </si>
  <si>
    <t>神戸学院女子短期大学</t>
  </si>
  <si>
    <t>神戸学院女子短</t>
  </si>
  <si>
    <t>神戸女子短期大学</t>
  </si>
  <si>
    <t>神戸女子短大</t>
  </si>
  <si>
    <t>神戸常盤短期大学</t>
  </si>
  <si>
    <t>神戸常盤短大</t>
  </si>
  <si>
    <t>神戸山手女子短期大学</t>
  </si>
  <si>
    <t>神戸山手女子短</t>
  </si>
  <si>
    <t>夙川学院短期大学</t>
  </si>
  <si>
    <t>夙川学院短大</t>
  </si>
  <si>
    <t>松蔭女子学院短期大学</t>
  </si>
  <si>
    <t>松蔭女子学院短</t>
  </si>
  <si>
    <t>頌栄短期大学</t>
  </si>
  <si>
    <t>頌栄短大</t>
  </si>
  <si>
    <t>聖和大学短期大学部</t>
  </si>
  <si>
    <t>聖和大短期大学</t>
  </si>
  <si>
    <t>園田学園女子短期大学</t>
  </si>
  <si>
    <t>園田学園女子短</t>
  </si>
  <si>
    <t>産業技術短期大学</t>
  </si>
  <si>
    <t>産業技術短大</t>
  </si>
  <si>
    <t>東洋食品工業短期大学</t>
  </si>
  <si>
    <t>東洋食品工業短</t>
  </si>
  <si>
    <t>日ノ本学園短期大学</t>
  </si>
  <si>
    <t>日ノ本学園短大</t>
  </si>
  <si>
    <t>姫路学院女子短期大学</t>
  </si>
  <si>
    <t>姫路学院女子短</t>
  </si>
  <si>
    <t>兵庫女子短期大学</t>
  </si>
  <si>
    <t>兵庫女子短大</t>
  </si>
  <si>
    <t>湊川女子短期大学</t>
  </si>
  <si>
    <t>湊川女子短大</t>
  </si>
  <si>
    <t>武庫川女子大学短期大学部</t>
  </si>
  <si>
    <t>武庫川女子大短</t>
  </si>
  <si>
    <t>桜井女子短期大学</t>
  </si>
  <si>
    <t>桜井女子短大</t>
  </si>
  <si>
    <t>帝塚山短期大学</t>
  </si>
  <si>
    <t>帝塚山短大</t>
  </si>
  <si>
    <t>奈良芸術短期大学</t>
  </si>
  <si>
    <t>奈良芸術短大</t>
  </si>
  <si>
    <t>奈良佐保女学院短期大学</t>
  </si>
  <si>
    <t>奈良佐保女学院</t>
  </si>
  <si>
    <t>奈良文化女子短期大学</t>
  </si>
  <si>
    <t>奈良文化女子短</t>
  </si>
  <si>
    <t>近畿大学青踏女子短期大学</t>
  </si>
  <si>
    <t>近畿大学青踏女</t>
  </si>
  <si>
    <t>和歌山信愛女子短期大学</t>
  </si>
  <si>
    <t>和歌山信愛女子</t>
  </si>
  <si>
    <t>鳥取女子短期大学</t>
  </si>
  <si>
    <t>鳥取女子短大</t>
  </si>
  <si>
    <t>島根中央女子短期大学</t>
  </si>
  <si>
    <t>島根中央女子短</t>
  </si>
  <si>
    <t>就実短期大学</t>
  </si>
  <si>
    <t>就実短大</t>
  </si>
  <si>
    <t>岡山女子短期大学</t>
  </si>
  <si>
    <t>岡山女子短大</t>
  </si>
  <si>
    <t>川崎医療短期大学</t>
  </si>
  <si>
    <t>川崎医療短大</t>
  </si>
  <si>
    <t>作陽短期大学</t>
  </si>
  <si>
    <t>作陽短大</t>
  </si>
  <si>
    <t>山陽学園短期大学</t>
  </si>
  <si>
    <t>山陽学園短大</t>
  </si>
  <si>
    <t>順正短期大学</t>
  </si>
  <si>
    <t>順正短大</t>
  </si>
  <si>
    <t>中国短期大学</t>
  </si>
  <si>
    <t>中国短大</t>
  </si>
  <si>
    <t>美作女子大学短期大学部</t>
  </si>
  <si>
    <t>美作女子大学短</t>
  </si>
  <si>
    <t>大下学園女子短期大学</t>
  </si>
  <si>
    <t>大下学園女子短</t>
  </si>
  <si>
    <t>山陽女子短期大学</t>
  </si>
  <si>
    <t>山陽女子短大</t>
  </si>
  <si>
    <t>鈴峯女子短期大学</t>
  </si>
  <si>
    <t>鈴峯女子短大</t>
  </si>
  <si>
    <t>ノートルタ゛ム清心女子短大</t>
  </si>
  <si>
    <t>ノートルダム女</t>
  </si>
  <si>
    <t>比治山女子短期大学</t>
  </si>
  <si>
    <t>比治山女子短大</t>
  </si>
  <si>
    <t>広島自動車工業短期大学</t>
  </si>
  <si>
    <t>広島自動車工業</t>
  </si>
  <si>
    <t>広島修道大学短期大学部</t>
  </si>
  <si>
    <t>広島修道大学短</t>
  </si>
  <si>
    <t>広島女学院大学短期大学部</t>
  </si>
  <si>
    <t>広島女学院大短</t>
  </si>
  <si>
    <t>広島文化女子短期大学</t>
  </si>
  <si>
    <t>広島文化女子短</t>
  </si>
  <si>
    <t>広島文教女子大学短期大学部</t>
  </si>
  <si>
    <t>広島文教女大短</t>
  </si>
  <si>
    <t>安田女子短期大学</t>
  </si>
  <si>
    <t>安田女子短大</t>
  </si>
  <si>
    <t>岩国短期大学</t>
  </si>
  <si>
    <t>岩国短大</t>
  </si>
  <si>
    <t>宇部短期大学</t>
  </si>
  <si>
    <t>宇部短大</t>
  </si>
  <si>
    <t>下関女子短期大学</t>
  </si>
  <si>
    <t>下関女子短大</t>
  </si>
  <si>
    <t>梅光女学院大学短期大学部</t>
  </si>
  <si>
    <t>梅光女学院大短</t>
  </si>
  <si>
    <t>萩女子短期大学</t>
  </si>
  <si>
    <t>萩女子短大</t>
  </si>
  <si>
    <t>山口芸術短期大学</t>
  </si>
  <si>
    <t>山口芸術短大</t>
  </si>
  <si>
    <t>山口短期大学</t>
  </si>
  <si>
    <t>山口短大</t>
  </si>
  <si>
    <t>四国女子大学短期大学部</t>
  </si>
  <si>
    <t>四国女子短大部</t>
  </si>
  <si>
    <t>徳島工業短期大学</t>
  </si>
  <si>
    <t>徳島工業短大</t>
  </si>
  <si>
    <t>徳島文化女子短期大学</t>
  </si>
  <si>
    <t>徳島文化女子短</t>
  </si>
  <si>
    <t>徳島文理大学短期大学部</t>
  </si>
  <si>
    <t>徳島文理大学短</t>
  </si>
  <si>
    <t>香川県明善短期大学</t>
  </si>
  <si>
    <t>香川県明善短大</t>
  </si>
  <si>
    <t>香川短期大学</t>
  </si>
  <si>
    <t>香川短大</t>
  </si>
  <si>
    <t>四国学院短期大学</t>
  </si>
  <si>
    <t>四国学院短大</t>
  </si>
  <si>
    <t>瀬戸内短期大学</t>
  </si>
  <si>
    <t>高松短期大学</t>
  </si>
  <si>
    <t>高松短大</t>
  </si>
  <si>
    <t>今治明徳短期大学</t>
  </si>
  <si>
    <t>今治明徳短大</t>
  </si>
  <si>
    <t>愛媛女子短期大学</t>
  </si>
  <si>
    <t>愛媛女子短大</t>
  </si>
  <si>
    <t>聖カタリナ女子短期大学</t>
  </si>
  <si>
    <t>松山東雲短期大学</t>
  </si>
  <si>
    <t>松山東雲短大</t>
  </si>
  <si>
    <t>松山商科大学短期大学部</t>
  </si>
  <si>
    <t>松山商科大学短</t>
  </si>
  <si>
    <t>桃山学院短期大学</t>
  </si>
  <si>
    <t>桃山学院短大</t>
  </si>
  <si>
    <t>高知学園短期大学</t>
  </si>
  <si>
    <t>高知学園短大</t>
  </si>
  <si>
    <t>折尾女子経済短期大学</t>
  </si>
  <si>
    <t>折尾女子経済短</t>
  </si>
  <si>
    <t>北九州短期大学</t>
  </si>
  <si>
    <t>北九州短大</t>
  </si>
  <si>
    <t>九州大谷短期大学</t>
  </si>
  <si>
    <t>九州大谷短大</t>
  </si>
  <si>
    <t>九州女子短期大学</t>
  </si>
  <si>
    <t>九州女子短大</t>
  </si>
  <si>
    <t>九州造形短期大学</t>
  </si>
  <si>
    <t>九州造形短大</t>
  </si>
  <si>
    <t>九州電機短期大学</t>
  </si>
  <si>
    <t>九州電機短大</t>
  </si>
  <si>
    <t>近畿大学九州短期大学</t>
  </si>
  <si>
    <t>近畿大学九州短</t>
  </si>
  <si>
    <t>久留米信愛女学院短期大学</t>
  </si>
  <si>
    <t>久留米信愛女短</t>
  </si>
  <si>
    <t>香蘭女子短期大学</t>
  </si>
  <si>
    <t>香蘭女子短大</t>
  </si>
  <si>
    <t>純真女子短期大学</t>
  </si>
  <si>
    <t>純真女子短大</t>
  </si>
  <si>
    <t>精華女子短期大学</t>
  </si>
  <si>
    <t>精華女子短大</t>
  </si>
  <si>
    <t>西南女学院短期大学</t>
  </si>
  <si>
    <t>西南女学院短大</t>
  </si>
  <si>
    <t>筑紫女学園短期大学</t>
  </si>
  <si>
    <t>筑紫女学園短大</t>
  </si>
  <si>
    <t>中村学園短期大学</t>
  </si>
  <si>
    <t>中村学園短大</t>
  </si>
  <si>
    <t>西日本短期大学</t>
  </si>
  <si>
    <t>西日本短大</t>
  </si>
  <si>
    <t>東筑紫短期大学</t>
  </si>
  <si>
    <t>東筑紫短大</t>
  </si>
  <si>
    <t>福岡工業短期大学</t>
  </si>
  <si>
    <t>福岡工業短大</t>
  </si>
  <si>
    <t>福岡女学院短期大学</t>
  </si>
  <si>
    <t>福岡女学院短大</t>
  </si>
  <si>
    <t>福岡女子短期大学</t>
  </si>
  <si>
    <t>福岡女子短大</t>
  </si>
  <si>
    <t>佐賀女子短期大学</t>
  </si>
  <si>
    <t>佐賀女子短大</t>
  </si>
  <si>
    <t>佐賀短期大学</t>
  </si>
  <si>
    <t>佐賀短大</t>
  </si>
  <si>
    <t>九州龍谷短期大学</t>
  </si>
  <si>
    <t>九州龍谷短大</t>
  </si>
  <si>
    <t>活水女子短期大学</t>
  </si>
  <si>
    <t>活水女子短大</t>
  </si>
  <si>
    <t>長崎短期大学</t>
  </si>
  <si>
    <t>長崎短大</t>
  </si>
  <si>
    <t>純心女子短期大学</t>
  </si>
  <si>
    <t>純心女子短大</t>
  </si>
  <si>
    <t>玉木女子短期大学</t>
  </si>
  <si>
    <t>玉木女子短大</t>
  </si>
  <si>
    <t>長崎ウエスレヤン短期大学</t>
  </si>
  <si>
    <t>長崎ウエスレヤ</t>
  </si>
  <si>
    <t>長崎外国語短期大学</t>
  </si>
  <si>
    <t>長崎外国語短大</t>
  </si>
  <si>
    <t>長崎女子短期大学</t>
  </si>
  <si>
    <t>銀杏学園短期大学</t>
  </si>
  <si>
    <t>銀杏学園短大</t>
  </si>
  <si>
    <t>熊本音楽短期大学</t>
  </si>
  <si>
    <t>熊本音楽短大</t>
  </si>
  <si>
    <t>尚絅短期大学</t>
  </si>
  <si>
    <t>尚絅短大</t>
  </si>
  <si>
    <t>熊本短期大学</t>
  </si>
  <si>
    <t>熊本短大</t>
  </si>
  <si>
    <t>中九州短期大学</t>
  </si>
  <si>
    <t>中九州短大</t>
  </si>
  <si>
    <t>大分短期大学</t>
  </si>
  <si>
    <t>大分短大</t>
  </si>
  <si>
    <t>大分女子短期大学</t>
  </si>
  <si>
    <t>大分女子短期大</t>
  </si>
  <si>
    <t>扇城学園中津女子短期大学</t>
  </si>
  <si>
    <t>扇城学園中津女</t>
  </si>
  <si>
    <t>別府女子短期大学</t>
  </si>
  <si>
    <t>別府女子短大</t>
  </si>
  <si>
    <t>別府大学短期大学部</t>
  </si>
  <si>
    <t>別府大学短大部</t>
  </si>
  <si>
    <t>日向学院短期大学</t>
  </si>
  <si>
    <t>日向学院短大</t>
  </si>
  <si>
    <t>緑ケ丘学園延岡短期大学</t>
  </si>
  <si>
    <t>緑ケ丘学園延岡</t>
  </si>
  <si>
    <t>南九州短期大学</t>
  </si>
  <si>
    <t>南九州短大</t>
  </si>
  <si>
    <t>宮崎女子短期大学</t>
  </si>
  <si>
    <t>宮崎女子短大</t>
  </si>
  <si>
    <t>鹿児島純心女子短期大学</t>
  </si>
  <si>
    <t>鹿児島純心女子</t>
  </si>
  <si>
    <t>鹿児島女子短期大学</t>
  </si>
  <si>
    <t>鹿児島女子短大</t>
  </si>
  <si>
    <t>鹿児島短期大学</t>
  </si>
  <si>
    <t>第一幼児教育短期大学</t>
  </si>
  <si>
    <t>第一幼児教育短</t>
  </si>
  <si>
    <t>沖縄キリスト教短期大学</t>
  </si>
  <si>
    <t>沖縄キリスト教</t>
  </si>
  <si>
    <t>沖縄国際大学短期大学部</t>
  </si>
  <si>
    <t>沖縄国際大学短</t>
  </si>
  <si>
    <t>沖縄女子短期大学</t>
  </si>
  <si>
    <t>沖縄女子短大</t>
  </si>
  <si>
    <t>沖縄大学短期大学部</t>
  </si>
  <si>
    <t>沖縄大学短大部</t>
  </si>
  <si>
    <t>高山短期大学</t>
  </si>
  <si>
    <t>高山短大</t>
  </si>
  <si>
    <t>第一保育短期大学</t>
  </si>
  <si>
    <t>第一保育短大</t>
  </si>
  <si>
    <t>九州女学院短期大学</t>
  </si>
  <si>
    <t>九州女学院短大</t>
  </si>
  <si>
    <t>金城短期大学</t>
  </si>
  <si>
    <t>金城短大</t>
  </si>
  <si>
    <t>育英短期大学</t>
  </si>
  <si>
    <t>育英短期大</t>
  </si>
  <si>
    <t>京都芸術短期大学</t>
  </si>
  <si>
    <t>京都芸術短大</t>
  </si>
  <si>
    <t>足利短期大学</t>
  </si>
  <si>
    <t>足利短大</t>
  </si>
  <si>
    <t>秋草学園短期大学</t>
  </si>
  <si>
    <t>秋草学園短大</t>
  </si>
  <si>
    <t>産業医科大学医療技術短期大学</t>
  </si>
  <si>
    <t>産業医大医療技</t>
  </si>
  <si>
    <t>星稜女子短期大学</t>
  </si>
  <si>
    <t>星稜女子短大</t>
  </si>
  <si>
    <t>洗足学園魚津短期大学</t>
  </si>
  <si>
    <t>洗足学園魚津短</t>
  </si>
  <si>
    <t>高崎芸術短期大学</t>
  </si>
  <si>
    <t>高崎芸術短大</t>
  </si>
  <si>
    <t>尚美学園短期大学</t>
  </si>
  <si>
    <t>尚美学園短期大</t>
  </si>
  <si>
    <t>武蔵野短期大学</t>
  </si>
  <si>
    <t>武蔵野短大</t>
  </si>
  <si>
    <t>清泉女学院短期大学</t>
  </si>
  <si>
    <t>清泉女学院短大</t>
  </si>
  <si>
    <t>国学院女子短期大学</t>
  </si>
  <si>
    <t>国学院女子短大</t>
  </si>
  <si>
    <t>羽陽学園短期大学</t>
  </si>
  <si>
    <t>羽陽学園短大</t>
  </si>
  <si>
    <t>東京工芸大学女子短期大学部</t>
  </si>
  <si>
    <t>東京工芸大女短</t>
  </si>
  <si>
    <t>光陵女子短期大学</t>
  </si>
  <si>
    <t>光陵女子短大</t>
  </si>
  <si>
    <t>新島学園女子短期大学</t>
  </si>
  <si>
    <t>新島学園女子短</t>
  </si>
  <si>
    <t>埼玉純真女子短期大学</t>
  </si>
  <si>
    <t>埼玉純真女子短</t>
  </si>
  <si>
    <t>城西大学女子短期大学部</t>
  </si>
  <si>
    <t>城西大学女子短</t>
  </si>
  <si>
    <t>国際学院埼玉短期大学</t>
  </si>
  <si>
    <t>国際学院埼玉短</t>
  </si>
  <si>
    <t>信州豊南女子短期大学</t>
  </si>
  <si>
    <t>信州豊南女子短</t>
  </si>
  <si>
    <t>岐阜医療技術短期大学</t>
  </si>
  <si>
    <t>岐阜医療技術短</t>
  </si>
  <si>
    <t>豊橋短期大学</t>
  </si>
  <si>
    <t>豊橋短大</t>
  </si>
  <si>
    <t>京都文化短期大学</t>
  </si>
  <si>
    <t>京都文化短大</t>
  </si>
  <si>
    <t>北海学園北見女子短期大学</t>
  </si>
  <si>
    <t>北海学園北見女</t>
  </si>
  <si>
    <t>清真学園女子短期大学</t>
  </si>
  <si>
    <t>清真学園女子短</t>
  </si>
  <si>
    <t>共栄学園短期大学</t>
  </si>
  <si>
    <t>共栄学園短期大</t>
  </si>
  <si>
    <t>江戸川女子短期大学</t>
  </si>
  <si>
    <t>江戸川女子短大</t>
  </si>
  <si>
    <t>創価女子短期大学</t>
  </si>
  <si>
    <t>創価女子短大</t>
  </si>
  <si>
    <t>東邦大学医療短期大学</t>
  </si>
  <si>
    <t>東邦大学医療短</t>
  </si>
  <si>
    <t>松蔭女子短期大学</t>
  </si>
  <si>
    <t>松蔭女子短期大</t>
  </si>
  <si>
    <t>聖隷学園聖泉短期大学</t>
  </si>
  <si>
    <t>聖隷学園聖泉短</t>
  </si>
  <si>
    <t>藍野学院短期大学</t>
  </si>
  <si>
    <t>藍野学院短大</t>
  </si>
  <si>
    <t>大阪明浄女子短期大学</t>
  </si>
  <si>
    <t>大阪明浄女子短</t>
  </si>
  <si>
    <t>関西鍼灸短期大学</t>
  </si>
  <si>
    <t>関西鍼灸短大</t>
  </si>
  <si>
    <t>敦賀女子短期大学</t>
  </si>
  <si>
    <t>敦賀女子短大</t>
  </si>
  <si>
    <t>東海産業短期大学</t>
  </si>
  <si>
    <t>東海産業短期大</t>
  </si>
  <si>
    <t>同志社女子大学短期大学部</t>
  </si>
  <si>
    <t>同志社女子短期</t>
  </si>
  <si>
    <t>ｸﾚｼﾞｮｼ ﾀﾝｷﾀﾞｲｶﾞｸﾞ</t>
  </si>
  <si>
    <t>呉女子短期大学</t>
  </si>
  <si>
    <t>呉女子短期大</t>
  </si>
  <si>
    <t>聖マリア学院短期大学</t>
  </si>
  <si>
    <t>聖マリア学院短</t>
  </si>
  <si>
    <t>自治医科大学看護短期大学</t>
  </si>
  <si>
    <t>自治医科大看護</t>
  </si>
  <si>
    <t>浦和短期大学</t>
  </si>
  <si>
    <t>浦和短期大</t>
  </si>
  <si>
    <t>川口短期大学</t>
  </si>
  <si>
    <t>川口短期大</t>
  </si>
  <si>
    <t>日本橋女学館短期大学</t>
  </si>
  <si>
    <t>日本橋女学館短</t>
  </si>
  <si>
    <t>日本歯科大学新潟短期大学</t>
  </si>
  <si>
    <t>日本歯科大新潟</t>
  </si>
  <si>
    <t>愛知技術短期大学</t>
  </si>
  <si>
    <t>愛知技術短期大</t>
  </si>
  <si>
    <t>大阪短期大学</t>
  </si>
  <si>
    <t>大阪短期大</t>
  </si>
  <si>
    <t>関西女学院短期大学</t>
  </si>
  <si>
    <t>関西女学院短期</t>
  </si>
  <si>
    <t>樟蔭女子短期大学</t>
  </si>
  <si>
    <t>樟蔭女子短期大</t>
  </si>
  <si>
    <t>東京理科大学山口短期大学</t>
  </si>
  <si>
    <t>東京理科大山口</t>
  </si>
  <si>
    <t>徳山女子短期大学</t>
  </si>
  <si>
    <t>徳山女子短大</t>
  </si>
  <si>
    <t>稚内北星学園短期大学</t>
  </si>
  <si>
    <t>稚内北星学園短</t>
  </si>
  <si>
    <t>九州帝京短期大学</t>
  </si>
  <si>
    <t>九州帝京短大</t>
  </si>
  <si>
    <t>高崎商科短期大学</t>
  </si>
  <si>
    <t>高崎商科短期大</t>
  </si>
  <si>
    <t>文理情報短期大学</t>
  </si>
  <si>
    <t>文理情報短期大</t>
  </si>
  <si>
    <t>共愛学園短期大学</t>
  </si>
  <si>
    <t>共愛学園短期大</t>
  </si>
  <si>
    <t>慶応義塾看護短期大学</t>
  </si>
  <si>
    <t>慶応義塾看護短</t>
  </si>
  <si>
    <t>信州短期大学</t>
  </si>
  <si>
    <t>信州短期大</t>
  </si>
  <si>
    <t>小松短期大学</t>
  </si>
  <si>
    <t>小松短期大</t>
  </si>
  <si>
    <t>七尾短期大学</t>
  </si>
  <si>
    <t>七尾短期大</t>
  </si>
  <si>
    <t>静岡学園短期大学</t>
  </si>
  <si>
    <t>静岡学園短期大</t>
  </si>
  <si>
    <t>宇都宮文星短期大学</t>
  </si>
  <si>
    <t>宇都宮文星短期</t>
  </si>
  <si>
    <t>埼玉短期大学</t>
  </si>
  <si>
    <t>埼玉短期大</t>
  </si>
  <si>
    <t>埼玉医科短期大学</t>
  </si>
  <si>
    <t>埼玉医科短期大</t>
  </si>
  <si>
    <t>埼玉女子短期大学</t>
  </si>
  <si>
    <t>埼玉女子短期大</t>
  </si>
  <si>
    <t>山村女子短期大学</t>
  </si>
  <si>
    <t>山村女子短期大</t>
  </si>
  <si>
    <t>順天堂医療短期大学</t>
  </si>
  <si>
    <t>順天堂医療短期</t>
  </si>
  <si>
    <t>横浜創英短期大学</t>
  </si>
  <si>
    <t>横浜創英短期大</t>
  </si>
  <si>
    <t>名古屋明徳短期大学</t>
  </si>
  <si>
    <t>名古屋明徳短期</t>
  </si>
  <si>
    <t>日本赤十字愛知短期大学</t>
  </si>
  <si>
    <t>日本赤十字愛知</t>
  </si>
  <si>
    <t>中部大学女子短期大学</t>
  </si>
  <si>
    <t>中部大学女子短</t>
  </si>
  <si>
    <t>京都医療技術短期大学</t>
  </si>
  <si>
    <t>京都医療技術短</t>
  </si>
  <si>
    <t>神戸女子大学瀬戸短期大学</t>
  </si>
  <si>
    <t>神戸女子大瀬戸</t>
  </si>
  <si>
    <t>広島女子商短期大学</t>
  </si>
  <si>
    <t>広島女子商短期</t>
  </si>
  <si>
    <t>麻生福岡短期大学</t>
  </si>
  <si>
    <t>麻生福岡短期大</t>
  </si>
  <si>
    <t>盛岡大学短期大学部</t>
  </si>
  <si>
    <t>盛岡大学短期大</t>
  </si>
  <si>
    <t>ﾌｸｲｹﾝﾘﾂﾀﾞｲ</t>
  </si>
  <si>
    <t>福井県立大学</t>
  </si>
  <si>
    <t>ﾊｺﾀﾞﾃｺｳｷﾞｮｳｺｳﾄｳｾﾝﾓﾝｶﾞｯｺｳ</t>
  </si>
  <si>
    <t>函館工業高等専門学</t>
  </si>
  <si>
    <t>函館工高専</t>
  </si>
  <si>
    <t>ﾄﾏｺﾏｲｺｳｷﾞｮｳｺｳﾄｳｾﾝﾓﾝｶﾞｯｺｳ</t>
  </si>
  <si>
    <t>苫小牧工業高等専門学</t>
  </si>
  <si>
    <t>苫小牧工高専</t>
  </si>
  <si>
    <t>ｸｼﾛｺｳｷﾞｮｳｺｳﾄｳｾﾝﾓﾝｶﾞｯｺｳ</t>
  </si>
  <si>
    <t>釧路工業高等専門学</t>
  </si>
  <si>
    <t>釧路工高専</t>
  </si>
  <si>
    <t>ｱｻﾋｶﾜｺｳｷﾞｮｳｺｳﾄｳｾﾝﾓﾝｶﾞｯｺｳ</t>
  </si>
  <si>
    <t>旭川工業高等専門学</t>
  </si>
  <si>
    <t>旭川工高専</t>
  </si>
  <si>
    <t>ﾊﾁﾉﾍｺｳｷﾞｮｳｺｳﾄｳｾﾝﾓﾝｶﾞｯｺｳ</t>
  </si>
  <si>
    <t>八戸工業高等専門学</t>
  </si>
  <si>
    <t>八戸工高専</t>
  </si>
  <si>
    <t>ｲﾁﾉｾｷｺｳｷﾞｮｳｺｳﾄｳｾﾝﾓﾝｶﾞｯｺｳ</t>
  </si>
  <si>
    <t>一関工業高等専門学</t>
  </si>
  <si>
    <t>一関工高専</t>
  </si>
  <si>
    <t>ﾐﾔｷﾞｺｳｷﾞｮｳｺｳﾄｳｾﾝﾓﾝｶﾞｯｺｳ</t>
  </si>
  <si>
    <t>宮城工業高等専門学</t>
  </si>
  <si>
    <t>宮城工高専</t>
  </si>
  <si>
    <t>ｾﾝﾀﾞｲﾃﾞﾝﾊﾟｺｳｷﾞｮｳｺｳﾄｳｾﾝﾓﾝｶﾞｯｺｳ</t>
  </si>
  <si>
    <t>仙台電波工業高等専門学</t>
  </si>
  <si>
    <t>仙台電波工高専</t>
  </si>
  <si>
    <t>秋田工業高等専門学</t>
  </si>
  <si>
    <t>秋田工高専</t>
  </si>
  <si>
    <t>ﾂﾙｵｶｺｳｷﾞｮｳｺｳﾄｳｾﾝﾓﾝｶﾞｯｺｳ</t>
  </si>
  <si>
    <t>鶴岡工業高等専門学</t>
  </si>
  <si>
    <t>鶴岡工高専</t>
  </si>
  <si>
    <t>ﾌｸｼﾏｺｳｷﾞｮｳｺｳﾄｳｾﾝﾓﾝｶﾞｯｺｳ</t>
  </si>
  <si>
    <t>福島工業高等専門学</t>
  </si>
  <si>
    <t>福島工高専</t>
  </si>
  <si>
    <t>ｲﾊﾞﾗｷﾞｺｳｷﾞｮｳｺｳﾄｳｾﾝﾓﾝｶﾞｯｺｳ</t>
  </si>
  <si>
    <t>茨城工業高等専門学</t>
  </si>
  <si>
    <t>茨城工高専</t>
  </si>
  <si>
    <t>ｵﾔﾏｺｳｷﾞｮｳｺｳﾄｳｾﾝﾓﾝｶﾞｯｺｳ</t>
  </si>
  <si>
    <t>小山工業高等専門学</t>
  </si>
  <si>
    <t>小山工高専</t>
  </si>
  <si>
    <t>ｸﾞﾝﾏｺｳｷﾞｮｳｺｳﾄｳｾﾝﾓﾝｶﾞｯｺｳ</t>
  </si>
  <si>
    <t>群馬工業高等専門学</t>
  </si>
  <si>
    <t>群馬工高専</t>
  </si>
  <si>
    <t>ｷｻﾗﾂﾞｺｳｷﾞｮｳｺｳﾄｳｾﾝﾓﾝｶﾞｯｺｳ</t>
  </si>
  <si>
    <t>木更津工業高等専門学</t>
  </si>
  <si>
    <t>木更津工高専</t>
  </si>
  <si>
    <t>ﾄｳｷｮｳｺｳｷﾞｮｳｺｳﾄｳｾﾝﾓﾝｶﾞｯｺｳ</t>
  </si>
  <si>
    <t>東京工業高等専門学</t>
  </si>
  <si>
    <t>東京工高専</t>
  </si>
  <si>
    <t>ﾅｶﾞｵｶｺｳｷﾞｮｳｺｳﾄｳｾﾝﾓﾝｶﾞｯｺｳ</t>
  </si>
  <si>
    <t>長岡工業高等専門学</t>
  </si>
  <si>
    <t>長岡工高専</t>
  </si>
  <si>
    <t>ﾄﾔﾏｺｳｷﾞｮｳｺｳﾄｳｾﾝﾓﾝｶﾞｯｺｳ</t>
  </si>
  <si>
    <t>富山工業高等専門学</t>
  </si>
  <si>
    <t>富山工高専</t>
  </si>
  <si>
    <t>ﾄﾔﾏｼｮｳｾﾝｺｳﾄｳｾﾝﾓﾝｶﾞｯｺｳ</t>
  </si>
  <si>
    <t>富山商船高等専門学</t>
  </si>
  <si>
    <t>富山商船高専</t>
  </si>
  <si>
    <t>ｲｼｶﾜｺｳｷﾞｮｳｺｳﾄｳｾﾝﾓﾝｶﾞｯｺｳ</t>
  </si>
  <si>
    <t>石川工業高等専門学</t>
  </si>
  <si>
    <t>石川工高専</t>
  </si>
  <si>
    <t>ﾌｸｲｺｳｷﾞｮｳｺｳﾄｳｾﾝﾓﾝｶﾞｯｺｳ</t>
  </si>
  <si>
    <t>福井工業高等専門学</t>
  </si>
  <si>
    <t>福井工高専</t>
  </si>
  <si>
    <t>ﾅｶﾞﾉｺｳｷﾞｮｳｺｳﾄｳｾﾝﾓﾝｶﾞｯｺｳ</t>
  </si>
  <si>
    <t>長野工業高等専門学</t>
  </si>
  <si>
    <t>長野工高専</t>
  </si>
  <si>
    <t>ｷﾞﾌｺｳｷﾞｮｳｺｳﾄｳｾﾝﾓﾝｶﾞｯｺｳ</t>
  </si>
  <si>
    <t>岐阜工業高等専門学</t>
  </si>
  <si>
    <t>岐阜工高専</t>
  </si>
  <si>
    <t>ﾇﾏﾂﾞｺｳｷﾞｮｳｺｳﾄｳｾﾝﾓﾝｶﾞｯｺｳ</t>
  </si>
  <si>
    <t>沼津工業高等専門学</t>
  </si>
  <si>
    <t>沼津工高専</t>
  </si>
  <si>
    <t>ﾄﾖﾀｺｳｷﾞｮｳｺｳﾄｳｾﾝﾓﾝｶﾞｯｺｳ</t>
  </si>
  <si>
    <t>豊田工業高等専門学</t>
  </si>
  <si>
    <t>豊田工高専</t>
  </si>
  <si>
    <t>ｽｽﾞｶｺｳｷﾞｮｳｺｳﾄｳｾﾝﾓﾝｶﾞｯｺｳ</t>
  </si>
  <si>
    <t>鈴鹿工業高等専門学</t>
  </si>
  <si>
    <t>鈴鹿工高専</t>
  </si>
  <si>
    <t>ﾄﾊﾞｼｮｳｾﾝｺｳﾄｳｾﾝﾓﾝｶﾞｯｺｳ</t>
  </si>
  <si>
    <t>鳥羽商船高等専門学</t>
  </si>
  <si>
    <t>鳥羽商船高専</t>
  </si>
  <si>
    <t>ﾏｲﾂﾞﾙｺｳｷﾞｮｳｺｳﾄｳｾﾝﾓﾝｶﾞｯｺｳ</t>
  </si>
  <si>
    <t>舞鶴工業高等専門学</t>
  </si>
  <si>
    <t>舞鶴工高専</t>
  </si>
  <si>
    <t>ｱｶｼｺｳｷﾞｮｳｺｳﾄｳｾﾝﾓﾝｶﾞｯｺｳ</t>
  </si>
  <si>
    <t>明石工業高等専門学</t>
  </si>
  <si>
    <t>明石工高専</t>
  </si>
  <si>
    <t>ﾅﾗｺｳｷﾞｮｳｺｳﾄｳｾﾝﾓﾝｶﾞｯｺｳ</t>
  </si>
  <si>
    <t>奈良工業高等専門学</t>
  </si>
  <si>
    <t>奈良工高専</t>
  </si>
  <si>
    <t>ﾜｶﾔﾏｺｳｷﾞｮｳｺｳﾄｳｾﾝﾓﾝｶﾞｯｺｳ</t>
  </si>
  <si>
    <t>和歌山工業高等専門学</t>
  </si>
  <si>
    <t>和歌山工高専</t>
  </si>
  <si>
    <t>ﾖﾅｺﾞｺｳｷﾞｮｳｺｳﾄｳｾﾝﾓﾝｶﾞｯｺｳ</t>
  </si>
  <si>
    <t>米子工業高等専門学</t>
  </si>
  <si>
    <t>米子工高専</t>
  </si>
  <si>
    <t>ﾏﾂｴｺｳｷﾞｮｳｺｳﾄｳｾﾝﾓﾝｶﾞｯｺｳ</t>
  </si>
  <si>
    <t>松江工業高等専門学</t>
  </si>
  <si>
    <t>松江工高専</t>
  </si>
  <si>
    <t>ﾂﾔﾏｺｳｷﾞｮｳｺｳﾄｳｾﾝﾓﾝｶﾞｯｺｳ</t>
  </si>
  <si>
    <t>津山工業高等専門学</t>
  </si>
  <si>
    <t>津山工高専</t>
  </si>
  <si>
    <t>ｸﾚｺｳｷﾞｮｳｺｳﾄｳｾﾝﾓﾝｶﾞｯｺｳ</t>
  </si>
  <si>
    <t>呉工業高等専門学</t>
  </si>
  <si>
    <t>呉工高専</t>
  </si>
  <si>
    <t>ﾋﾛｼﾏｼｮｳｾﾝｺｳﾄｳｾﾝﾓﾝｶﾞｯｺｳ</t>
  </si>
  <si>
    <t>広島商船高等専門学</t>
  </si>
  <si>
    <t>広島商船高専</t>
  </si>
  <si>
    <t>ｳﾍﾞｺｳｷﾞｮｳｺｳﾄｳｾﾝﾓﾝｶﾞｯｺｳ</t>
  </si>
  <si>
    <t>宇部工業高等専門学</t>
  </si>
  <si>
    <t>宇部工高専</t>
  </si>
  <si>
    <t>ｵｵｼﾏｼｮｳｾﾝｺｳﾄｳｾﾝﾓﾝｶﾞｯｺｳ</t>
  </si>
  <si>
    <t>大島商船高等専門学</t>
  </si>
  <si>
    <t>大島商船高専</t>
  </si>
  <si>
    <t>ｱﾅﾝｺｳｷﾞｮｳｺｳﾄｳｾﾝﾓﾝｶﾞｯｺｳ</t>
  </si>
  <si>
    <t>阿南工業高等専門学</t>
  </si>
  <si>
    <t>阿南工高専</t>
  </si>
  <si>
    <t>ﾀｶﾏﾂｺｳｷﾞｮｳｺｳﾄｳｾﾝﾓﾝｶﾞｯｺｳ</t>
  </si>
  <si>
    <t>高松工業高等専門学</t>
  </si>
  <si>
    <t>高松工高専</t>
  </si>
  <si>
    <t>ﾀｸﾏﾃﾞﾝﾊﾟｺｳｷﾞｮｳｺｳﾄｳｾﾝﾓﾝｶﾞｯｺｳ</t>
  </si>
  <si>
    <t>詫間電波工業高等専門学</t>
  </si>
  <si>
    <t>詫間電波工高専</t>
  </si>
  <si>
    <t>ﾆｲﾊﾏｺｳｷﾞｮｳｺｳﾄｳｾﾝﾓﾝｶﾞｯｺｳ</t>
  </si>
  <si>
    <t>新居浜工業高等専門学</t>
  </si>
  <si>
    <t>新居浜工高専</t>
  </si>
  <si>
    <t>ﾕｹﾞｼｮｳｾﾝｺｳﾄｳｾﾝﾓﾝｶﾞｯｺｳ</t>
  </si>
  <si>
    <t>弓削商船高等専門学</t>
  </si>
  <si>
    <t>弓削商船高専</t>
  </si>
  <si>
    <t>ｺｳﾁｺｳｷﾞｮｳｺｳﾄｳｾﾝﾓﾝｶﾞｯｺｳ</t>
  </si>
  <si>
    <t>高知工業高等専門学</t>
  </si>
  <si>
    <t>高知工高専</t>
  </si>
  <si>
    <t>ｸﾙﾒｺｳｷﾞｮｳｺｳﾄｳｾﾝﾓﾝｶﾞｯｺｳ</t>
  </si>
  <si>
    <t>久留米工業高等専門学</t>
  </si>
  <si>
    <t>久留米工高専</t>
  </si>
  <si>
    <t>ｱﾘｱｹｺｳｷﾞｮｳｺｳﾄｳｾﾝﾓﾝｶﾞｯｺｳ</t>
  </si>
  <si>
    <t>有明工業高等専門学</t>
  </si>
  <si>
    <t>有明工高専</t>
  </si>
  <si>
    <t>ｷﾀｷｭｳｼｭｳｺｳｷﾞｮｳｺｳﾄｳｾﾝﾓﾝｶﾞｯｺｳ</t>
  </si>
  <si>
    <t>北九州工業高等専門学</t>
  </si>
  <si>
    <t>北九州工高専</t>
  </si>
  <si>
    <t>ｻｾﾎﾞｺｳｷﾞｮｳｺｳﾄｳｾﾝﾓﾝｶﾞｯｺｳ</t>
  </si>
  <si>
    <t>佐世保工業高等専門学</t>
  </si>
  <si>
    <t>佐世保工高専</t>
  </si>
  <si>
    <t>ｸﾏﾓﾄﾃﾞﾝﾊﾟｺｳｷﾞｮｳｺｳﾄｳｾﾝﾓﾝｶﾞｯｺｳ</t>
  </si>
  <si>
    <t>熊本電波工業高等専門学</t>
  </si>
  <si>
    <t>熊本電波工高専</t>
  </si>
  <si>
    <t>ｵｵｲﾀｺｳｷﾞｮｳｺｳﾄｳｾﾝﾓﾝｶﾞｯｺｳ</t>
  </si>
  <si>
    <t>大分工業高等専門学</t>
  </si>
  <si>
    <t>大分工高専</t>
  </si>
  <si>
    <t>ﾐﾔｺﾉｼﾞｮｳｺｳｷﾞｮｳｺｳﾄｳｾﾝﾓﾝｶﾞｯｺｳ</t>
  </si>
  <si>
    <t>都城工業高等専門学</t>
  </si>
  <si>
    <t>都城工高専</t>
  </si>
  <si>
    <t>ｶｺﾞｼﾏｺｳｷﾞｮｳｺｳﾄｳｾﾝﾓﾝｶﾞｯｺｳ</t>
  </si>
  <si>
    <t>鹿児島工業高等専門学</t>
  </si>
  <si>
    <t>鹿児島工高専</t>
  </si>
  <si>
    <t>ﾄｸﾔﾏｺｳｷﾞｮｳｺｳﾄｳｾﾝﾓﾝｶﾞｯｺｳ</t>
  </si>
  <si>
    <t>徳山工業高等専門学</t>
  </si>
  <si>
    <t>徳山工高専</t>
  </si>
  <si>
    <t>ﾔﾂｼﾛｺｳｷﾞｮｳｺｳﾄｳｾﾝﾓﾝｶﾞｯｺｳ</t>
  </si>
  <si>
    <t>八代工業高等専門学</t>
  </si>
  <si>
    <t>八代工高専</t>
  </si>
  <si>
    <t>ﾄｳｷｮｳﾄﾘﾂｺｳｸｳｺｳｷﾞｮｳｺｳｾﾝ</t>
  </si>
  <si>
    <t>東京都立航空工業高等専門学</t>
  </si>
  <si>
    <t>東京都立航空工</t>
  </si>
  <si>
    <t>ﾄｳｷｮｳﾄﾘﾂｺｳｷﾞｮｳｺｳﾄｳｾﾝﾓﾝｶﾞｯｺｳ</t>
  </si>
  <si>
    <t>東京都立工業高等専門学</t>
  </si>
  <si>
    <t>東京都立工高専</t>
  </si>
  <si>
    <t>ｵｵｻｶﾌﾘﾂｺｳｷﾞｮｳｺｳﾄｳｾﾝﾓﾝｶﾞｯｺｳ</t>
  </si>
  <si>
    <t>大阪府立工業高等専門学</t>
  </si>
  <si>
    <t>大阪府立工高専</t>
  </si>
  <si>
    <t>ｺﾅﾍﾞｼﾘﾂｺｳｷﾞﾖｳｺｳﾄｳｾﾝﾓﾝｶﾞｯｺｳ</t>
  </si>
  <si>
    <t>神戸市立工業高等専門学</t>
  </si>
  <si>
    <t>神戸市立工高専</t>
  </si>
  <si>
    <t>ｲｸｴｲｺｳｷﾞｮｳｺｳﾄｳｾﾝﾓﾝｶﾞｯｺｳ</t>
  </si>
  <si>
    <t>育英工業高等専門学</t>
  </si>
  <si>
    <t>育英工高専</t>
  </si>
  <si>
    <t>ﾄｳｲﾝｶﾞｸｴﾝｺｳｷﾞｮｳｺｳﾄｳｾﾝﾓﾝｶﾞｯｺｳ</t>
  </si>
  <si>
    <t>桐蔭学園工業高等専門学</t>
  </si>
  <si>
    <t>桐蔭学園工高専</t>
  </si>
  <si>
    <t>ｶﾅｻﾞﾜｺｳｷﾞｮｳｺｳﾄｳｾﾝﾓﾝｶﾞｯｺｳ</t>
  </si>
  <si>
    <t>金沢工業高等専門学</t>
  </si>
  <si>
    <t>金沢工高専</t>
  </si>
  <si>
    <t>ｸﾏﾉｺｳｷﾞｮｳｺｳﾄｳｾﾝﾓﾝｶﾞｯｺｳ</t>
  </si>
  <si>
    <t>熊野工業高等専門学</t>
  </si>
  <si>
    <t>熊野工高専</t>
  </si>
  <si>
    <t>日本大学工学部</t>
  </si>
  <si>
    <t>日大工学部</t>
  </si>
  <si>
    <t>近畿大学医学部</t>
  </si>
  <si>
    <t>近大医学部</t>
  </si>
  <si>
    <t>東海大学海洋学部</t>
  </si>
  <si>
    <t>東海大海洋学部</t>
  </si>
  <si>
    <t>近畿大学工学部</t>
  </si>
  <si>
    <t>近大工学部</t>
  </si>
  <si>
    <t>近畿大学九州工学部</t>
  </si>
  <si>
    <t>近大九州工学部</t>
  </si>
  <si>
    <t>日本大学国際関係学部</t>
  </si>
  <si>
    <t>日大国際関係学</t>
  </si>
  <si>
    <t>駒沢大学北海道</t>
  </si>
  <si>
    <t>駒沢大北海道</t>
  </si>
  <si>
    <t>広島大学医学部</t>
  </si>
  <si>
    <t>広島大医学部</t>
  </si>
  <si>
    <t>科学技術大学</t>
  </si>
  <si>
    <t>新潟大学医学部</t>
  </si>
  <si>
    <t>西東京科学大学</t>
  </si>
  <si>
    <t>西東京科学大</t>
  </si>
  <si>
    <t>下関水産大学</t>
  </si>
  <si>
    <t>下関水産大</t>
  </si>
  <si>
    <t>富山国際大学</t>
  </si>
  <si>
    <t>富山国際大</t>
  </si>
  <si>
    <t>滋賀文化短期大学</t>
  </si>
  <si>
    <t>滋賀文化短期大</t>
  </si>
  <si>
    <t>吉備国際大学</t>
  </si>
  <si>
    <t>ﾁｮｳｾﾝ ﾀﾞｲｶﾞｯｺｳ</t>
  </si>
  <si>
    <t>朝鮮大学</t>
  </si>
  <si>
    <t>朝鮮大学校</t>
  </si>
  <si>
    <t>東海大学福岡短期大学</t>
  </si>
  <si>
    <t>東海大学福岡短</t>
  </si>
  <si>
    <t>川崎医療福祉大学</t>
  </si>
  <si>
    <t>川崎医療福祉大</t>
  </si>
  <si>
    <t>愛知みずほ大学</t>
  </si>
  <si>
    <t>愛知みずほ大</t>
  </si>
  <si>
    <t>中京学院大学</t>
  </si>
  <si>
    <t>中京学院大</t>
  </si>
  <si>
    <t>東大大学院</t>
  </si>
  <si>
    <t>城西国際大学</t>
  </si>
  <si>
    <t>城西国際大</t>
  </si>
  <si>
    <t>豊橋創造大学</t>
  </si>
  <si>
    <t>豊橋創造大</t>
  </si>
  <si>
    <t>ｱｲﾁｹﾝﾘﾂﾀﾞｲ</t>
  </si>
  <si>
    <t>ｶｲｼﾞｮｳ ﾎｱﾝ ﾀﾞｲｶﾞｯｺｳ</t>
  </si>
  <si>
    <t>海上保安大学</t>
  </si>
  <si>
    <t>海上保安大</t>
  </si>
  <si>
    <t>ｺｸﾘﾂ ﾎﾞｳｴｲ ﾀﾞｲｶﾞｯｺｳ</t>
  </si>
  <si>
    <t>国立防衛大学</t>
  </si>
  <si>
    <t>防衛大</t>
  </si>
  <si>
    <t>ﾎﾝﾈﾝﾄﾞ ﾐﾄｳﾛｸ</t>
  </si>
  <si>
    <t>ﾎｯｶｲﾄﾞｳ ﾀﾞｲ</t>
  </si>
  <si>
    <t>ﾎｯｶｲﾄﾞｳ ｷｮｳｲｸﾀﾞｲ</t>
  </si>
  <si>
    <t>ﾑﾛﾗﾝ ｺｳｷﾞｮｳ ﾀﾞｲ</t>
  </si>
  <si>
    <t>ｵﾀﾙ ｼｮｳｶ ﾀﾞｲ</t>
  </si>
  <si>
    <t>ｵﾋﾞﾋﾛ ﾁｸｻﾝ ﾀﾞｲ</t>
  </si>
  <si>
    <t>ｱｻﾋｶﾜ ｲｶ ﾀﾞｲ</t>
  </si>
  <si>
    <t>ｷﾀﾐ ｺｳｷﾞｮｳ ﾀﾞｲ</t>
  </si>
  <si>
    <t>ﾋﾛｻｷ ﾀﾞｲ</t>
  </si>
  <si>
    <t>ｲﾜﾃ ﾀﾞｲ</t>
  </si>
  <si>
    <t>ﾄｳﾎｸ ﾀﾞｲ</t>
  </si>
  <si>
    <t>ﾐﾔｷﾞｷｮｳｲｸ ﾀﾞｲ</t>
  </si>
  <si>
    <t>ｱｷﾀ ﾀﾞｲ</t>
  </si>
  <si>
    <t>ﾔﾏｶﾞﾀ ﾀﾞｲ</t>
  </si>
  <si>
    <t>ﾌｸｼﾏ ﾀﾞｲ</t>
  </si>
  <si>
    <t>ｲﾊﾞﾗｷ ﾀﾞｲ</t>
  </si>
  <si>
    <t>ﾂｸﾊﾞ ﾀﾞｲ</t>
  </si>
  <si>
    <t>ｳﾂﾉﾐﾔ ﾀﾞｲ</t>
  </si>
  <si>
    <t>ｸﾞﾝﾏ ﾀﾞｲ</t>
  </si>
  <si>
    <t>ｻｲﾀﾏ ﾀﾞｲ</t>
  </si>
  <si>
    <t>ﾁﾊﾞ ﾀﾞｲ</t>
  </si>
  <si>
    <t>ﾄｳｷｮｳ ﾀﾞｲ</t>
  </si>
  <si>
    <t>ﾄｳｷｮｳｲｶｼｶﾀﾞｲ</t>
  </si>
  <si>
    <t>ﾄｳｷｮｳ ｶﾞｲｺｸｺﾞ ﾀﾞｲ</t>
  </si>
  <si>
    <t>ﾄｳｷｮｳ ｶﾞｸｹﾞｲ ﾀﾞｲ</t>
  </si>
  <si>
    <t>ﾄｳｷｮｳ ﾉｳｺｳ ﾀﾞｲ</t>
  </si>
  <si>
    <t>ﾋﾛｼﾏﾀﾞｲ</t>
  </si>
  <si>
    <t>ﾄｳｷｮｳ ｺｳｷﾞｮｳ ﾀﾞｲ</t>
  </si>
  <si>
    <t>ﾄｳｷｮｳ ｼｮｳｾﾝ ﾀﾞｲ</t>
  </si>
  <si>
    <t>ﾄｳｷｮｳｽｲｻﾝ ﾀﾞｲ</t>
  </si>
  <si>
    <t>ｵﾁｬﾉﾐｽﾞｼﾞｮｼ ﾀﾞｲ</t>
  </si>
  <si>
    <t>ﾃﾞﾝｷﾂｳｼﾝ ﾀﾞｲ</t>
  </si>
  <si>
    <t>ﾋﾄﾂﾊﾞｼ ﾀﾞｲ</t>
  </si>
  <si>
    <t>ﾖｺﾊﾏ ｺｸﾘﾂ ﾀﾞｲ</t>
  </si>
  <si>
    <t>ﾆｲｶﾞﾀ ﾀﾞｲ</t>
  </si>
  <si>
    <t>ﾄﾔﾏ ﾀﾞｲ</t>
  </si>
  <si>
    <t>ｶﾅｻﾞﾜ ﾀﾞｲ</t>
  </si>
  <si>
    <t>ﾌｸｲ ﾀﾞｲ</t>
  </si>
  <si>
    <t>ﾔﾏﾅｼ ﾀﾞｲ</t>
  </si>
  <si>
    <t>ｼﾝｼｭｳﾀﾞｲ</t>
  </si>
  <si>
    <t>ｷﾞﾌ ﾀﾞｲ</t>
  </si>
  <si>
    <t>ｼｽﾞｵｶ ﾀﾞｲ</t>
  </si>
  <si>
    <t>ﾅｺﾞﾔ ﾀﾞｲ</t>
  </si>
  <si>
    <t>ｱｲﾁ ｷｮｳｲｸ ﾀﾞｲ</t>
  </si>
  <si>
    <t>ﾅｺﾞﾔ ｺｳｷﾞｮｳ ﾀﾞｲ</t>
  </si>
  <si>
    <t>ﾐｴ ﾀﾞｲ</t>
  </si>
  <si>
    <t>ｼｶﾞ ﾀﾞｲ</t>
  </si>
  <si>
    <t>ｷｮｳﾄ ﾀﾞｲ</t>
  </si>
  <si>
    <t>ｷｮｳﾄ ｷｮｳｲｸ ﾀﾞｲ</t>
  </si>
  <si>
    <t>ｷｮｳﾄ ｺｳｹﾞｲｾﾝｲ ﾀﾞｲ</t>
  </si>
  <si>
    <t>ｵｵｻｶ ﾀﾞｲ</t>
  </si>
  <si>
    <t>ｵｵｻｶ ｶﾞｲｺｸｺﾞ ﾀﾞｲ</t>
  </si>
  <si>
    <t>ｵｵｻｶｷｮｳｲｸﾀﾞｲ</t>
  </si>
  <si>
    <t>ｺｳﾍﾞ ﾀﾞｲ</t>
  </si>
  <si>
    <t>ｺｳﾍﾞ ｼｮｳｾﾝ ﾀﾞｲ</t>
  </si>
  <si>
    <t>ﾅﾗ ｷｮｳｲｸ ﾀﾞｲ</t>
  </si>
  <si>
    <t>ﾅﾗｼﾞｮｼ ﾀﾞｲ</t>
  </si>
  <si>
    <t>ﾜｶﾔﾏ ﾀﾞｲ</t>
  </si>
  <si>
    <t>ﾄｯﾄﾘ ﾀﾞｲ</t>
  </si>
  <si>
    <t>ｼﾏﾈ ﾀﾞｲ</t>
  </si>
  <si>
    <t>ｵｶﾔﾏ ﾀﾞｲ</t>
  </si>
  <si>
    <t>ﾋﾛｼﾏ ﾀﾞｲ</t>
  </si>
  <si>
    <t>ﾔﾏｸﾞﾁ ﾀﾞｲ</t>
  </si>
  <si>
    <t>ﾄｸｼﾏ ﾀﾞｲ</t>
  </si>
  <si>
    <t>ｶｶﾞﾜ ﾀﾞｲ</t>
  </si>
  <si>
    <t>ｴﾋﾒ ﾀﾞｲ</t>
  </si>
  <si>
    <t>ｺｳﾁ ﾀﾞｲ</t>
  </si>
  <si>
    <t>ﾌｸｵｶ ｷｮｳｲｸ ﾀﾞｲ</t>
  </si>
  <si>
    <t>ｷｭｳｼｭｳ ﾀﾞｲ</t>
  </si>
  <si>
    <t>ｷﾕｳｼｭｳ ｹﾞｲｼﾞｭﾂ ｺｳｶ ﾀﾞｲ</t>
  </si>
  <si>
    <t>ｷｭｳｼｭｳｺｳｷﾞｮｳ ﾀﾞｲ</t>
  </si>
  <si>
    <t>ｻｶﾞ ﾀﾞｲ</t>
  </si>
  <si>
    <t>ﾅｶﾞｻｷ ﾀﾞｲ</t>
  </si>
  <si>
    <t>ｸﾏﾓﾄ ﾀﾞｲ</t>
  </si>
  <si>
    <t>ｵｵｲﾀ ﾀﾞｲ</t>
  </si>
  <si>
    <t>ﾐﾔｻﾞｷ ﾀﾞｲ</t>
  </si>
  <si>
    <t>ｶｺﾞｼﾏ ﾀﾞｲ</t>
  </si>
  <si>
    <t>ﾘｭｳｷｭｳ ﾀﾞｲ</t>
  </si>
  <si>
    <t>ﾊﾏﾏﾂ ｲｶ ﾀﾞｲ</t>
  </si>
  <si>
    <t>ｼｶﾞ ｲｶ ﾀﾞｲ</t>
  </si>
  <si>
    <t>ﾐﾔｻﾞｷ ｲｶ ﾔｯｶ ﾀﾞｲ</t>
  </si>
  <si>
    <t>ﾄﾔﾏ ｲｶ ﾔｸｶ ﾀﾞｲ</t>
  </si>
  <si>
    <t>ｼﾏﾈ ｲｶ ﾀﾞｲ</t>
  </si>
  <si>
    <t>ﾅｶﾞｵｶ ｷﾞｭｼﾞｭﾂ ｶｶﾞｸ ﾀﾞｲ</t>
  </si>
  <si>
    <t>ｺｳﾁ ｲｶ ﾀﾞｲ</t>
  </si>
  <si>
    <t>ｻｶﾞ ｲｶ ﾀﾞｲ</t>
  </si>
  <si>
    <t>ｵｵｲﾀ ｲｶ ﾀﾞｲ</t>
  </si>
  <si>
    <t>ｼﾞｮｳｴﾂ ｷｮｳｲｸ ﾀﾞｲ</t>
  </si>
  <si>
    <t>ﾌｸｲｲｶ ﾀﾞｲ</t>
  </si>
  <si>
    <t>ﾄｳﾎｳｶﾞｸｴﾝ ﾀﾞｲ</t>
  </si>
  <si>
    <t>ﾋｮｳｺﾞ ｷｮｳｲｸ ﾀﾞｲ</t>
  </si>
  <si>
    <t>ｶｶﾞﾜ ｲｶ ﾀﾞｲ</t>
  </si>
  <si>
    <t>ﾄｼｮｶﾝ ｼﾞﾖｳﾎｳ ﾀﾞｲ</t>
  </si>
  <si>
    <t>ﾅﾙﾄ ｷｮｳｲｸ ﾀﾞｲ</t>
  </si>
  <si>
    <t>ｶﾉﾔﾀｲｲｸ ﾀﾞｲ</t>
  </si>
  <si>
    <t>ﾊﾏﾏﾂﾀﾞｲ</t>
  </si>
  <si>
    <t>ﾄｳﾖｳ ﾀﾞｲ</t>
  </si>
  <si>
    <t>ﾎｳｿｳﾀﾞｲ</t>
  </si>
  <si>
    <t>ｻｯﾎﾟﾛ ｲｶ ﾀﾞｲ</t>
  </si>
  <si>
    <t>ﾌｸｼﾏｹﾝﾘﾂｲｶ ﾀﾞｲ</t>
  </si>
  <si>
    <t>ﾀｶｻｷｹｲｻﾞｲ ﾀﾞｲ</t>
  </si>
  <si>
    <t>ﾄｳｷｮｳﾄﾘﾂ ﾀﾞｲ</t>
  </si>
  <si>
    <t>ﾖｺﾊﾏｼﾘﾂ ﾀﾞｲ</t>
  </si>
  <si>
    <t>ｶﾅｻﾞﾜ ﾋﾞｼﾞｭﾂ ｺｳｹﾞｲ ﾀﾞｲ</t>
  </si>
  <si>
    <t>ﾂﾙﾌﾞﾝｶ ﾀﾞｲ</t>
  </si>
  <si>
    <t>ｷﾞﾌﾔｯｶ ﾀﾞｲ</t>
  </si>
  <si>
    <t>ｼｽﾞｵｶ ｼﾞｮｼ ﾀﾞｲ</t>
  </si>
  <si>
    <t>ｼｽﾞｵｶ ﾔｸｶ ﾀﾞｲ</t>
  </si>
  <si>
    <t>ｱｲﾁ ｹﾝﾘﾂ ﾀﾞｲ</t>
  </si>
  <si>
    <t>ｱｲﾁ ｹﾝﾘﾂ ｹﾞｲｼﾞｭﾂ ﾀﾞｲ</t>
  </si>
  <si>
    <t>ﾅｺﾞﾔｼﾘﾂ ﾀﾞｲ</t>
  </si>
  <si>
    <t>ｷｮｳﾄ ｼﾘﾂ ｹﾞｲｼﾞﾕﾂ ﾀﾞｲ</t>
  </si>
  <si>
    <t>ｷｮｳﾄ ﾌﾘﾂ ﾀﾞｲ</t>
  </si>
  <si>
    <t>ｷﾖｳﾄ ﾌﾘﾂ ｲｶ ﾀﾞｲ</t>
  </si>
  <si>
    <t>ｵｵｻｶ ｼﾞｮｼ ﾀﾞｲ</t>
  </si>
  <si>
    <t>ｵｵｻｶｼﾘﾂ ﾀﾞｲ</t>
  </si>
  <si>
    <t>ｵｵｻｶﾌﾘﾂ ﾀﾞｲ</t>
  </si>
  <si>
    <t>ｺｳﾍﾞｼｶﾞｲｺｸｺﾞ ﾀﾞｲ</t>
  </si>
  <si>
    <t>ｺｳﾍﾞｼｮｳｶ ﾀﾞｲ</t>
  </si>
  <si>
    <t>ﾋﾒｼﾞ ｺｳｷﾞｮｳ ﾀﾞｲ</t>
  </si>
  <si>
    <t>ﾅﾗ ｹﾝﾘﾂ ｲｶ ﾀﾞｲ</t>
  </si>
  <si>
    <t>ﾜｶﾔﾏ ｹﾝﾘﾂ ｲｶ ﾀﾞｲ</t>
  </si>
  <si>
    <t>ﾋﾛｼﾏ ｼﾞﾖｼ  ﾀﾞｲ</t>
  </si>
  <si>
    <t>ｼﾓﾉｾｷｲﾁﾘﾂ ﾀﾞｲ</t>
  </si>
  <si>
    <t>ｺｳﾁｼﾞｮｼ ﾀﾞｲ</t>
  </si>
  <si>
    <t>ｷﾀｷｭｳｼｭｳ ﾀﾞｲ</t>
  </si>
  <si>
    <t>ｷｭｳｼｭｳｲｶﾀﾞｲ</t>
  </si>
  <si>
    <t>ﾌｸｵｶ ｼﾞｮｼ ﾀﾞｲ</t>
  </si>
  <si>
    <t>ﾅｶﾞｻｷｹﾝﾘﾂ ﾀﾞｲ</t>
  </si>
  <si>
    <t>ｸﾏﾓﾄ ｼﾞｮｼ ﾀﾞｲ</t>
  </si>
  <si>
    <t>ﾔﾏｸﾞﾁ ｼﾞﾖｼ ﾀﾞｲ</t>
  </si>
  <si>
    <t>ｸﾞﾝﾏ ｹﾝﾘﾂ ｼﾞｮｼ ﾀﾞｲ</t>
  </si>
  <si>
    <t>ﾄｳｷｮｳﾄﾘﾂｶｶﾞｸｷﾞｼﾞｭﾂﾀﾞｲ</t>
  </si>
  <si>
    <t>ｵｷﾅﾜｹﾝﾘﾂｹﾞｲｼﾞｭﾂ ﾀﾞｲ</t>
  </si>
  <si>
    <t>ｼｽﾞｵｶｹﾝﾘﾂﾀﾞｲ</t>
  </si>
  <si>
    <t>ｸｼﾛｺｳﾘﾂ ﾀﾞｲ</t>
  </si>
  <si>
    <t>ﾋﾛｼﾏｹﾝﾘﾂ ﾀﾞｲ</t>
  </si>
  <si>
    <t>ｾｲｼﾞｮｳﾀﾞｲ</t>
  </si>
  <si>
    <t>ｱｻﾋｶﾜ ﾀﾞｲ</t>
  </si>
  <si>
    <t>ｻｯﾎﾟﾛ ﾀﾞｲ</t>
  </si>
  <si>
    <t>ｻｯﾎﾟﾛｶﾞｸｲﾝ ﾀﾞｲ</t>
  </si>
  <si>
    <t>ﾊｺﾀﾞﾃ ﾀﾞｲ</t>
  </si>
  <si>
    <t>ﾋｶﾞｼﾆﾎﾝｶﾞｸｴﾝ ﾀﾞｲ</t>
  </si>
  <si>
    <t>ﾌｼﾞ ｼﾞｮｼ ﾀﾞｲ</t>
  </si>
  <si>
    <t>ﾎｸｾｲ ｶﾞｸｴﾝ ﾀﾞｲ</t>
  </si>
  <si>
    <t>ﾎｯｶｲ ｶﾞｸｴﾝ ﾀﾞｲ</t>
  </si>
  <si>
    <t>ﾎｯｶｲﾄﾞｳ ｺｳｷﾞｮｳ ﾀﾞｲ</t>
  </si>
  <si>
    <t>ﾎｯｶｲﾄﾞｳ ﾔｯｶ ﾀﾞｲ</t>
  </si>
  <si>
    <t>ﾗｸﾉｳ ｶﾞｸｴﾝ ﾀﾞｲ</t>
  </si>
  <si>
    <t>ｱｵﾓﾘ ﾀﾞｲ</t>
  </si>
  <si>
    <t>ﾄｳﾎｸｼﾞｮｼ ﾀﾞｲ</t>
  </si>
  <si>
    <t>ﾊﾁﾉﾍｺｳｷﾞｮｳ ﾀﾞｲ</t>
  </si>
  <si>
    <t>ﾋﾛｻｷｶﾞｸｲﾝ ﾀﾞｲ</t>
  </si>
  <si>
    <t>ｲﾜﾃ ｲｶ ﾀﾞｲ</t>
  </si>
  <si>
    <t>ﾌｼﾞ ﾀﾞｲ</t>
  </si>
  <si>
    <t>ｾﾝﾀﾞｲ ﾀﾞｲ</t>
  </si>
  <si>
    <t>ﾄｳﾎｸｶﾞｸｲﾝ ﾀﾞｲ</t>
  </si>
  <si>
    <t>ﾄｳﾎｸｺｳｷﾞｮｳ ﾀﾞｲ</t>
  </si>
  <si>
    <t>ﾄｳﾎｸﾌｸｼ ﾀﾞｲ</t>
  </si>
  <si>
    <t>ﾄｳﾎｸﾔｯｶ ﾀﾞｲ</t>
  </si>
  <si>
    <t>ﾄｳﾎｸｾｲｶﾂﾌﾞﾝｶﾀﾞｲ</t>
  </si>
  <si>
    <t>ﾐﾔｷﾞｶﾞｸｲﾝ ｼﾞｮｼ ﾀﾞｲ</t>
  </si>
  <si>
    <t>ｱｷﾀｹｲｻﾞｲﾎｳｶ ﾀﾞｲ</t>
  </si>
  <si>
    <t>ｺｵﾘﾔﾏ ｼﾞｮｼ ﾀﾞｲ</t>
  </si>
  <si>
    <t>ｵｵｳ ﾀﾞｲ</t>
  </si>
  <si>
    <t>ｲﾊﾞﾗｷﾞ ｷﾘｽﾄｷｮｳ ﾀﾞｲ</t>
  </si>
  <si>
    <t>ﾘｭｳﾂｳｹｲｻﾞｲ ﾀﾞｲ</t>
  </si>
  <si>
    <t>ｱｼｶｶﾞｺｳｷﾞｮｳ ﾀﾞｲ</t>
  </si>
  <si>
    <t>ｼﾞﾁ ｲｶ ﾀﾞｲ</t>
  </si>
  <si>
    <t>ﾄﾞｯｷｮｳ ｲｶ ﾀﾞｲ</t>
  </si>
  <si>
    <t>ｼﾞｮｳﾌﾞ ﾀﾞｲ</t>
  </si>
  <si>
    <t>ｱﾄﾐｶﾞｸｴﾝ ｼﾞｮｼ ﾀﾞｲ</t>
  </si>
  <si>
    <t>ﾄｳｷｮｳ ｺｸｻｲ ﾀﾞｲ</t>
  </si>
  <si>
    <t>ｻｲﾀﾏ ｲｶ ﾀﾞｲ</t>
  </si>
  <si>
    <t>ｼﾞｮｳｻｲ ﾀﾞｲ</t>
  </si>
  <si>
    <t>ﾒｲｶｲ ﾀﾞｲ</t>
  </si>
  <si>
    <t>ﾄｳﾎｳ ｵﾝｶﾞｸ ﾀﾞｲ</t>
  </si>
  <si>
    <t>ﾄﾞｯｷｮｳ ﾀﾞｲ</t>
  </si>
  <si>
    <t>ﾆｯﾎﾟﾝｺｳｷﾞｮｳ ﾀﾞｲ</t>
  </si>
  <si>
    <t>ﾌﾞﾝｷｮｳ ﾀﾞｲ</t>
  </si>
  <si>
    <t>ｼｭｸﾄｸ ﾀﾞｲ</t>
  </si>
  <si>
    <t>ｹｲｱｲ ﾀﾞｲ</t>
  </si>
  <si>
    <t>ﾁﾊﾞｺｳｷﾞｮｳ ﾀﾞｲ</t>
  </si>
  <si>
    <t>ﾁﾊﾞｼｮｳｶ ﾀﾞｲ</t>
  </si>
  <si>
    <t>ﾁｭｳｵｳｶﾞｸｲﾝ ﾀﾞｲ</t>
  </si>
  <si>
    <t>ﾚｲﾀｸ ﾀﾞｲ</t>
  </si>
  <si>
    <t>ｱｵﾔﾏｶﾞｸｲﾝ ﾀﾞｲ</t>
  </si>
  <si>
    <t>ｱｼﾞｱ ﾀﾞｲ</t>
  </si>
  <si>
    <t>ｳｴﾉｶﾞｸｴﾝ ﾀﾞｲ</t>
  </si>
  <si>
    <t>ｵｵﾂﾏ ｼﾞｮｼ ﾀﾞｲ</t>
  </si>
  <si>
    <t>ｵｳﾋﾞﾘﾝ ﾀﾞｲ</t>
  </si>
  <si>
    <t>ｶﾞｸｼｭｳｲﾝ ﾀﾞｲ</t>
  </si>
  <si>
    <t>ｷﾀｻﾄ ﾀﾞｲ</t>
  </si>
  <si>
    <t>ｷｮｳﾘﾂ ｼﾞｮｼ ﾀﾞｲ</t>
  </si>
  <si>
    <t>ｷｮｳﾘﾂ ﾔｸｶ ﾀﾞｲ</t>
  </si>
  <si>
    <t>ｷｮｳﾘﾝ ﾀﾞｲ</t>
  </si>
  <si>
    <t>ｸﾆﾀﾁ ｵﾝｶﾞｸ ﾀﾞｲ</t>
  </si>
  <si>
    <t>ｹｲｵｳｷﾞｼﾞｭｸ ﾀﾞｲ</t>
  </si>
  <si>
    <t>ｺｳｶﾞｸｲﾝ ﾀﾞｲ</t>
  </si>
  <si>
    <t>ｺｸｶﾞｸｲﾝ ﾀﾞｲ</t>
  </si>
  <si>
    <t>ｺｸｻｲｷﾘｽﾄｷｮｳ ﾀﾞｲ</t>
  </si>
  <si>
    <t>ｺｸｼｶﾝ ﾀﾞｲ</t>
  </si>
  <si>
    <t>ｺﾏｻﾞﾜ ﾀﾞｲ</t>
  </si>
  <si>
    <t>ｼﾞｯｾﾝ ｼﾞｮｼ ﾀﾞｲ</t>
  </si>
  <si>
    <t>ｼﾊﾞｳﾗ ｺｳｷﾞｮｳ ﾀﾞｲ</t>
  </si>
  <si>
    <t>ｼﾞｭﾝﾃﾝﾄﾞｳ ﾀﾞｲ</t>
  </si>
  <si>
    <t>ｼﾞｮｳﾁ ﾀﾞｲ</t>
  </si>
  <si>
    <t>ｼｮｳﾜ ﾀﾞｲ</t>
  </si>
  <si>
    <t>ｼｮｳﾜ ｼﾞﾖｼ ﾀﾞｲ</t>
  </si>
  <si>
    <t>ｼｮｳﾜ ﾔｸｶ ﾀﾞｲ</t>
  </si>
  <si>
    <t>ｼﾞﾖｼ ｴｲﾖｳ ﾀﾞｲ</t>
  </si>
  <si>
    <t>ｼﾞｮｼ ﾋﾞｼﾞｭﾂ ﾀﾞｲ</t>
  </si>
  <si>
    <t>ｼﾗﾕﾘ ｼﾞｮｼ ﾀﾞｲ</t>
  </si>
  <si>
    <t>ｽｷﾞﾉ ｼﾞﾖｼ ﾀﾞｲ</t>
  </si>
  <si>
    <t>ｾｲｹｲ ﾀﾞｲ</t>
  </si>
  <si>
    <t>ｾｲｼﾞｮｳ ﾀﾞｲ</t>
  </si>
  <si>
    <t>ｾｲｼﾝ ｼﾞｮｼ ﾀﾞｲ</t>
  </si>
  <si>
    <t>ｾｲｾﾝ ｼﾞｮｼ ﾀﾞｲ</t>
  </si>
  <si>
    <t>ｾｲﾛｶ ｶﾝｺﾞ ﾀﾞｲ</t>
  </si>
  <si>
    <t>ｾﾝｼｭｳ ﾀﾞｲ</t>
  </si>
  <si>
    <t>ｿｳｶ ﾀﾞｲ</t>
  </si>
  <si>
    <t>ﾀｲｼｮｳ ﾀﾞｲ</t>
  </si>
  <si>
    <t>ﾀﾞｲﾄｳﾌﾞﾝｶ ﾀﾞｲ</t>
  </si>
  <si>
    <t>ﾀｶﾁﾎ ｼｮｳｶ ﾀﾞｲ</t>
  </si>
  <si>
    <t>ﾀｸｼｮｸ ﾀﾞｲ</t>
  </si>
  <si>
    <t>ﾀﾏｶﾞﾜ ﾀﾞｲ</t>
  </si>
  <si>
    <t>ﾀﾏ ﾋﾞｼﾞｭﾂ ﾀﾞｲ</t>
  </si>
  <si>
    <t>ﾁｭｳｵｳ ﾀﾞｲ</t>
  </si>
  <si>
    <t>ﾂﾀﾞｼﾞｭｸ ﾀﾞｲ</t>
  </si>
  <si>
    <t>ﾃｲｷｮｳ ﾀﾞｲ</t>
  </si>
  <si>
    <t>ﾄｳｶｲ ﾀﾞｲ</t>
  </si>
  <si>
    <t>ﾄｳｷｮｳ ｲｶ ﾀﾞｲ</t>
  </si>
  <si>
    <t>ﾄｳｷｮｳ  ｵﾝｶﾞｸ ﾀﾞｲ</t>
  </si>
  <si>
    <t>ﾄｳｷｮｳ ｶｾｲ ﾀﾞｲ</t>
  </si>
  <si>
    <t>ﾄｳｷｮｳ ｶｾｲ ｶﾞｸｲﾝ ﾀﾞｲ</t>
  </si>
  <si>
    <t>ﾄｳｷｮｳｹｲｻﾞｲ ﾀﾞｲ</t>
  </si>
  <si>
    <t>ﾄｳｷｮｳ ｼｶ ﾀﾞｲ</t>
  </si>
  <si>
    <t>ﾄｳｷｮｳ ｼﾞｹｲｶｲ ｲｶ ﾀﾞｲ</t>
  </si>
  <si>
    <t>ﾄｳｷｮｳ   ｼﾞｮｼ ﾀﾞｲ</t>
  </si>
  <si>
    <t>ﾄｳｷｮｳｼﾞｮｼｲｶ ﾀﾞｲ</t>
  </si>
  <si>
    <t>ﾄｳｷｮｳｼﾞｮｼﾀｲｲｸ ﾀﾞｲ</t>
  </si>
  <si>
    <t>ﾄｳｷｮｳ ｼﾝｶﾞｸ ﾀﾞｲ</t>
  </si>
  <si>
    <t>ﾄﾅｷｮｳ ｿﾞｳｹｲ ﾀﾞｲ</t>
  </si>
  <si>
    <t>ﾄｳｷｮｳﾃﾞﾝｷ ﾀﾞｲ</t>
  </si>
  <si>
    <t>ﾄｳｷｮｳﾉｳｷﾞｮｳ ﾀﾞｲ</t>
  </si>
  <si>
    <t>ﾄｳｷｮｳﾔｯｶ ﾀﾞｲ</t>
  </si>
  <si>
    <t>ﾄｳｷｮｳﾘｶ ﾀﾞｲ</t>
  </si>
  <si>
    <t>ﾄｳﾎｳ ﾀﾞｲ</t>
  </si>
  <si>
    <t>ﾆｼｮｳｶﾞｸｼｬ ﾀﾞｲ</t>
  </si>
  <si>
    <t>ﾆﾎﾝ ﾀﾞｲ</t>
  </si>
  <si>
    <t>ﾆﾎﾝ ｲｶ ﾀﾞｲ</t>
  </si>
  <si>
    <t>ﾆｯﾎﾟﾝｼｶ ﾀﾞｲ</t>
  </si>
  <si>
    <t>ﾆﾎﾝ ｼｬﾝｲ ｼﾞｷﾞｮｳ ﾀﾞｲ</t>
  </si>
  <si>
    <t>ﾆﾎﾝ ｼﾞｭｳｲ ﾁｸｻﾝ ﾀﾞｲ</t>
  </si>
  <si>
    <t>ﾆﾎﾝ ｼﾞﾖｼ ﾀﾞｲ</t>
  </si>
  <si>
    <t>ﾆﾎﾝｼﾞｮｼﾀｲｲｸ ﾀﾞｲ</t>
  </si>
  <si>
    <t>ﾆｯﾎﾟﾝﾀｲｲｸ ﾀﾞｲ</t>
  </si>
  <si>
    <t>ﾆﾎﾝﾙｰﾃﾙｼﾝｶﾞｸ ﾀﾞｲ</t>
  </si>
  <si>
    <t>ﾌﾞﾝｶ ｼﾞｮｼ ﾀﾞｲ</t>
  </si>
  <si>
    <t>ﾎｳｾｲ ﾀﾞｲ</t>
  </si>
  <si>
    <t>ﾎｼﾔｯｶ ﾀﾞｲ</t>
  </si>
  <si>
    <t>ﾑｻｼ ﾀﾞｲ</t>
  </si>
  <si>
    <t>ﾑｻｼｺｳｷﾞｮｳ ﾀﾞｲ</t>
  </si>
  <si>
    <t>ﾑｻｼﾉ ｵﾝｶﾞｸ ﾀﾞｲ</t>
  </si>
  <si>
    <t>ﾑｻｼﾉ ﾋﾞｼﾞｭﾂ   ﾀﾞｲ</t>
  </si>
  <si>
    <t>ﾒｲｼﾞ ﾀﾞｲ</t>
  </si>
  <si>
    <t>ﾒｲｼﾞｶﾞｸｲﾝ ﾀﾞｲ</t>
  </si>
  <si>
    <t>ﾒｲｼﾞ ﾔｸｶ ﾀﾞｲ</t>
  </si>
  <si>
    <t>ﾒｲｾｲ ﾀﾞｲ</t>
  </si>
  <si>
    <t>ﾘｯｷｮｳ ﾀﾞｲ</t>
  </si>
  <si>
    <t>ﾘｯｼｮｳ ﾀﾞｲ</t>
  </si>
  <si>
    <t>ﾜｺｳ ﾀﾞｲ</t>
  </si>
  <si>
    <t>ﾜｾﾀﾞ ﾀﾞｲ</t>
  </si>
  <si>
    <t>ｱｻﾞﾌﾞ ﾀﾞｲ</t>
  </si>
  <si>
    <t>ｶﾅｶﾞﾜ ﾀﾞｲ</t>
  </si>
  <si>
    <t>ｶﾅｶﾞﾜ ｼｶ ﾀﾞｲ</t>
  </si>
  <si>
    <t>ｶﾝﾄｳｶﾞｸｲﾝ ﾀﾞｲ</t>
  </si>
  <si>
    <t>ｹｲﾋﾝ ｼﾞﾖｼ ﾀﾞｲ</t>
  </si>
  <si>
    <t>ｻｶﾞﾐ ｺｳｷﾞｮｳ ﾀﾞｲ</t>
  </si>
  <si>
    <t>ｻｶﾞﾐ ｼﾞﾖｼ ﾀﾞｲ</t>
  </si>
  <si>
    <t>ｾｲ ﾏﾘｱﾝﾅ ｲｶ ﾀﾞｲ</t>
  </si>
  <si>
    <t>ｾﾝｿﾞｸ ｶﾞｸｴﾝ ﾀﾞｲ</t>
  </si>
  <si>
    <t>ﾂﾙﾐ ﾀﾞｲ</t>
  </si>
  <si>
    <t>ﾄｳｷｮｳ ｺｳｹﾞｲ ﾀﾞｲ</t>
  </si>
  <si>
    <t>ﾌｪﾘｽ ｼﾞｮｶﾞｸｲﾝ ﾀﾞｲ</t>
  </si>
  <si>
    <t>ﾖｺﾊﾏ ｼｮｳｶ ﾀﾞｲ</t>
  </si>
  <si>
    <t>ｶﾅｻﾞﾜ ｲｶ ﾀﾞｲ</t>
  </si>
  <si>
    <t>ｶﾅｻﾞﾜ ｹｲｻﾞｲ ﾀﾞｲ</t>
  </si>
  <si>
    <t>ｶﾅｻﾞﾜ ｺｳｷﾞｮｳ ﾀﾞｲ</t>
  </si>
  <si>
    <t>ﾌｸｲ ｺｳｷﾞｮｳ ﾀﾞｲ</t>
  </si>
  <si>
    <t>ﾔﾏﾅｼｶﾞｸｲﾝ ﾀﾞｲ</t>
  </si>
  <si>
    <t>ﾅｶﾞﾉ ﾀﾞｲ</t>
  </si>
  <si>
    <t>ﾏﾂﾓﾄ ｼｶ ﾀﾞｲ</t>
  </si>
  <si>
    <t>ｷﾞﾌｹｲｻﾞｲ ﾀﾞｲ</t>
  </si>
  <si>
    <t>ｱｻﾋ ﾀﾞｲ</t>
  </si>
  <si>
    <t>ｷﾞﾌ ｼﾞｮｼ ﾀﾞｲ</t>
  </si>
  <si>
    <t>ｷﾞﾌｷｮｳｲｸ ﾀﾞｲ</t>
  </si>
  <si>
    <t>ｱｲﾁ ﾀﾞｲ</t>
  </si>
  <si>
    <t>ｱｲﾁ ｲｶ ﾀﾞｲ</t>
  </si>
  <si>
    <t>ｱｲﾁｶﾞｸｲﾝ ﾀﾞｲ</t>
  </si>
  <si>
    <t>ｱｲﾁｺｳｷﾞｮｳ ﾀﾞｲ</t>
  </si>
  <si>
    <t>ｱｲﾁ ｶﾞｸｾﾝ ﾀﾞｲ</t>
  </si>
  <si>
    <t>ｷﾝｼﾞｮｳｶﾞｸｲﾝ ﾀﾞｲ</t>
  </si>
  <si>
    <t>ｽｷﾞﾔﾏ ｼﾞｮｶﾞｸｴﾝ ﾀﾞｲ</t>
  </si>
  <si>
    <t>ﾀﾞｲﾄﾞｳ ｺｳｷﾞｮｳ ﾀﾞｲ</t>
  </si>
  <si>
    <t>ﾁｭｳｷｮｳ ﾀﾞｲ</t>
  </si>
  <si>
    <t>ｼｶﾞｯｶﾝ ﾀﾞｲ</t>
  </si>
  <si>
    <t>ﾄﾞｳﾎｳ ﾀﾞｲ</t>
  </si>
  <si>
    <t>ﾅｺﾞﾔｶﾞｸｲﾝ ﾀﾞｲ</t>
  </si>
  <si>
    <t>ﾅｺﾞﾔ ｹﾞｲｼﾞｭﾂ ﾀﾞｲ</t>
  </si>
  <si>
    <t>ﾅｺﾞﾔｼｮｳｶ ﾀﾞｲ</t>
  </si>
  <si>
    <t>ﾅｺﾞﾔｼﾞｮｼ ﾀﾞｲ</t>
  </si>
  <si>
    <t>ﾌｼﾞﾀ ｶﾞｸｴﾝ ﾎｹﾝｴｲｾｲ ﾀﾞｲ</t>
  </si>
  <si>
    <t>ﾅﾝｻﾞﾝ ﾀﾞｲ</t>
  </si>
  <si>
    <t>ﾆﾎﾝﾌｸｼ ﾀﾞｲ</t>
  </si>
  <si>
    <t>ﾒｲｼﾞｮｳ ﾀﾞｲ</t>
  </si>
  <si>
    <t>ｺｳｶﾞｯｶﾝ ﾀﾞｲ</t>
  </si>
  <si>
    <t>ｵｵﾀﾆ ﾀﾞｲ</t>
  </si>
  <si>
    <t>ｷｮｳﾄｶﾞｲｺｸｺﾞ ﾀﾞｲ</t>
  </si>
  <si>
    <t>ｷｮｳﾄ ｶﾞｸｴﾝ ﾀﾞｲ</t>
  </si>
  <si>
    <t>ｷｮｳﾄ ｻﾝｷﾞｮｳ ﾀﾞｲ</t>
  </si>
  <si>
    <t>ｷｮｳﾄ ｼﾞｮｼ ﾀﾞｲ</t>
  </si>
  <si>
    <t>ｷｮｳﾄﾔｯｶ ﾀﾞｲ</t>
  </si>
  <si>
    <t>ｺｳｶｼﾞｮｼ ﾀﾞｲ</t>
  </si>
  <si>
    <t>ｼｭﾁｲﾝ ﾀﾞｲ</t>
  </si>
  <si>
    <t>ｷｮｳﾄﾀﾁﾊﾞﾅｼﾞｮｼ ﾀﾞｲ</t>
  </si>
  <si>
    <t>ﾄﾞｳｼｼｬ ﾀﾞｲ</t>
  </si>
  <si>
    <t>ﾄﾞｳｼｼｬｼﾞｮｼ ﾀﾞｲ</t>
  </si>
  <si>
    <t>ﾉ-ﾄﾙﾀﾞﾑ ｼﾞｮｼ ﾀﾞｲ</t>
  </si>
  <si>
    <t>ﾊﾅｿﾞﾉ ﾀﾞｲ</t>
  </si>
  <si>
    <t>ﾌﾞｯｷｮｳ ﾀﾞｲ</t>
  </si>
  <si>
    <t>ﾘﾂﾒｲｶﾝ ﾀﾞｲ</t>
  </si>
  <si>
    <t>ﾘｭｳｺｸ ﾀﾞｲ</t>
  </si>
  <si>
    <t>ｵｵｻｶ ｲｶ ﾀﾞｲ</t>
  </si>
  <si>
    <t>ｵｵｻｶ ｵﾝｶﾞｸ ﾀﾞｲ</t>
  </si>
  <si>
    <t>ｵｵｻｶ ｶﾞｸｲﾝ ﾀﾞｲ</t>
  </si>
  <si>
    <t>ｵｵｻｶｹｲｻﾞｲ ﾀﾞｲ</t>
  </si>
  <si>
    <t>ｵｵｻｶ ｹｲｻﾞｲﾎｳｶ ﾀﾞｲ</t>
  </si>
  <si>
    <t>ｵｵｻｶ ｹﾞｲｼﾞｭﾂ ﾀﾞｲ</t>
  </si>
  <si>
    <t>ｵｵｻｶ ｺｳｷﾞｮｳ ﾀﾞｲ</t>
  </si>
  <si>
    <t>ｵｵｻｶ ｻﾝｷﾞｮｳ ﾀﾞｲ</t>
  </si>
  <si>
    <t>ｵｵｻｶ ｼｶ ﾀﾞｲ</t>
  </si>
  <si>
    <t>ｵｵｻｶ ｼｮｳｲﾝ ｼﾞｮｼ ﾀﾞｲ</t>
  </si>
  <si>
    <t>ｵｵｻｶ ｼｮｳｷﾞｮｳ ﾀﾞｲ</t>
  </si>
  <si>
    <t>ｵｵｻｶ ﾀｲｲｸ ﾀﾞｲ</t>
  </si>
  <si>
    <t>ｵｵｻｶ ﾃﾞﾝｷ ﾂｳｼﾝ ﾀﾞｲ</t>
  </si>
  <si>
    <t>ｵｵｻｶ ﾔｸｶ ﾀﾞｲ</t>
  </si>
  <si>
    <t>ｵｵﾀﾆｼﾞｮｼ ﾀﾞｲ</t>
  </si>
  <si>
    <t>ｵｳﾃﾓﾝｶﾞｸｲﾝ ﾀﾞｲ</t>
  </si>
  <si>
    <t>ｶﾝｻｲ ﾀﾞｲ</t>
  </si>
  <si>
    <t>ｶﾝｻｲｲｶ ﾀﾞｲ</t>
  </si>
  <si>
    <t>ｶﾝｻｲｶﾞｲｺｸｺﾞ ﾀﾞｲ</t>
  </si>
  <si>
    <t>ｷﾝｷ ﾀﾞｲ</t>
  </si>
  <si>
    <t>ｼﾃﾝﾉｳｼﾞ ｺｸｻｲﾌﾞｯｷｮｳ ﾀﾞｲ</t>
  </si>
  <si>
    <t>ｿｳｱｲ ﾀﾞｲ</t>
  </si>
  <si>
    <t>ｵｵｻｶｺｸｻｲｼﾞｮｼ ﾀﾞｲ</t>
  </si>
  <si>
    <t>ﾃﾂﾞｶﾔﾏ ｶﾞｸｲﾝ ﾀﾞｲ</t>
  </si>
  <si>
    <t>ﾊﾞｲｶ ｼﾞｮｼ ﾀﾞｲ</t>
  </si>
  <si>
    <t>ﾊﾝﾅﾝ ﾀﾞｲ</t>
  </si>
  <si>
    <t>ﾓﾓﾔﾏｶﾞｸｲﾝ ﾀﾞｲ</t>
  </si>
  <si>
    <t>ｱｼﾔ ﾀﾞｲ</t>
  </si>
  <si>
    <t>ｴｲﾁ ﾀﾞｲ</t>
  </si>
  <si>
    <t>ｵｵﾃﾏｴ ｼﾞｮｼ ﾀﾞｲ</t>
  </si>
  <si>
    <t>ｶﾝｾｲｶﾞｸｲﾝ ﾀﾞｲ</t>
  </si>
  <si>
    <t>ｺｳｼｴﾝ ﾀﾞｲ</t>
  </si>
  <si>
    <t>ｺｳﾅﾝ ﾀﾞｲ</t>
  </si>
  <si>
    <t>ｺｳﾅﾝｼﾞｮｼ ﾀﾞｲ</t>
  </si>
  <si>
    <t>ｺｳﾍﾞｶｲｾｲ ｼﾞﾖｼ ｶﾞｸｲﾝ ﾀﾞｲ</t>
  </si>
  <si>
    <t>ｺｳﾍﾞｶﾞｸｲﾝ ﾀﾞｲ</t>
  </si>
  <si>
    <t>ｺｳﾍﾞ ｼﾞｮｶﾞｸｲﾝ ﾀﾞｲ</t>
  </si>
  <si>
    <t>ｺｳﾍﾞｼﾞｮｼ ﾀﾞｲ</t>
  </si>
  <si>
    <t>ｺｳﾍﾞ ｼﾞｮｼ ﾔｸｶ ﾀﾞｲ</t>
  </si>
  <si>
    <t>ｼｮｳｲﾝ ｼﾞｮｼ ｶﾞｸｲﾝ ﾀﾞｲ</t>
  </si>
  <si>
    <t>ｼﾝﾜ ｼﾞﾖｼ ﾀﾞｲ</t>
  </si>
  <si>
    <t>ｾｲﾜ ﾀﾞｲ</t>
  </si>
  <si>
    <t>ｿﾉﾀﾞ ｶﾞｸｴﾝ ｼﾞｮｼ ﾀﾞｲ</t>
  </si>
  <si>
    <t>ﾋｮｳｺﾞ ｲｶ ﾀﾞｲ</t>
  </si>
  <si>
    <t>ﾑｺｶﾞﾜｼﾞｮｼ ﾀﾞｲ</t>
  </si>
  <si>
    <t>ｺｳﾍﾞｺｸｻｲﾀﾞｲ</t>
  </si>
  <si>
    <t>ﾃﾂﾞｶﾔﾏ ﾀﾞｲ</t>
  </si>
  <si>
    <t>ﾃﾝﾘ ﾀﾞｲ</t>
  </si>
  <si>
    <t>ﾅﾗ ﾀﾞｲ</t>
  </si>
  <si>
    <t>ｺｳﾔｻﾝ ﾀﾞｲ</t>
  </si>
  <si>
    <t>ｵｶﾔﾏｼｮｳｶ ﾀﾞｲ</t>
  </si>
  <si>
    <t>ｵｶﾔﾏﾘｶ ﾀﾞｲ</t>
  </si>
  <si>
    <t>ｶﾜｻｷｲｶﾀﾞｲ</t>
  </si>
  <si>
    <t>ｻｸﾖｳ ｵﾝｶﾞｸ ﾀﾞｲ</t>
  </si>
  <si>
    <t>ﾉｰﾄﾙﾀﾞﾑｾｲｼﾝｼﾞｮｼ ﾀﾞｲ</t>
  </si>
  <si>
    <t>ﾐﾏｻｶｼﾞｮｼ ﾀﾞｲ</t>
  </si>
  <si>
    <t>ｴﾘｻﾞﾍﾞﾄ ｵﾝｶﾞｸ ﾀﾞｲ</t>
  </si>
  <si>
    <t>ﾋﾛｼﾏｹｲｻﾞｲ ﾀﾞｲ</t>
  </si>
  <si>
    <t>ﾋﾛｼﾏｺｳｷﾞｮｳ ﾀﾞｲ</t>
  </si>
  <si>
    <t>ﾋﾛｼﾏｼｭｳﾄﾞｳ ﾀﾞｲ</t>
  </si>
  <si>
    <t>ﾋﾛｼﾏ ｼﾞｮｶﾞｸｲﾝ ﾀﾞｲ</t>
  </si>
  <si>
    <t>ﾋﾛｼﾏﾃﾞﾝｷﾀﾞｲ</t>
  </si>
  <si>
    <t>ﾋﾛｼﾏ ﾌﾞﾝｷｮｳ ｼﾞｮｼ ﾀﾞｲ</t>
  </si>
  <si>
    <t>ﾔｽﾀﾞ ｼﾞｮﾄﾆ ﾀﾞｲ</t>
  </si>
  <si>
    <t>ﾄｸﾔﾏﾀﾞｲ</t>
  </si>
  <si>
    <t>ﾄｳｱ ﾀﾞｲ</t>
  </si>
  <si>
    <t>ﾊﾞｲｺｳ ｼﾞｮｶﾞｸｲﾝ ﾀﾞｲ</t>
  </si>
  <si>
    <t>ｼｺｸｼﾞｮｼ ﾀﾞｲ</t>
  </si>
  <si>
    <t>ﾄｸｼﾏ ﾌﾞﾝﾘ ﾀﾞｲ</t>
  </si>
  <si>
    <t>ｼｺｸｶﾞｸｲﾝ ﾀﾞｲ</t>
  </si>
  <si>
    <t>ﾏﾂﾔﾏ ﾀﾞｲ</t>
  </si>
  <si>
    <t>ｷｭｳｼｭｳｷｮｳﾘﾂ ﾀﾞｲ</t>
  </si>
  <si>
    <t>ｷｭｳｼｭｳｻﾝｷﾞｮｳ ﾀﾞｲ</t>
  </si>
  <si>
    <t>ｷｮｳｼｭｳ ｼﾞﾖ ｼ ﾀﾞｲ</t>
  </si>
  <si>
    <t>ｸﾙﾒ ﾀﾞｲ</t>
  </si>
  <si>
    <t>ｾｲﾅﾝｶﾞｸｲﾝ ﾀﾞｲ</t>
  </si>
  <si>
    <t>ﾀﾞｲｲﾁｹｲｻﾞｲﾀﾞｲ</t>
  </si>
  <si>
    <t>ﾀﾞｲｲﾁﾔｯｶ ﾀﾞｲ</t>
  </si>
  <si>
    <t>ﾄｳﾜ ﾀﾞｲ</t>
  </si>
  <si>
    <t>ﾅｶﾑﾗ ｶﾞｸｴﾝ ﾀﾞｲ</t>
  </si>
  <si>
    <t>ﾆｼﾆﾎﾝ ｺｳｷﾞｮｳ ﾀﾞｲ</t>
  </si>
  <si>
    <t>ﾌｸｵｶ ﾀﾞｲ</t>
  </si>
  <si>
    <t>ﾀﾞｲｷﾞｮｳﾀﾞｲ</t>
  </si>
  <si>
    <t>ﾌｸｵｶｼｶ ﾀﾞｲ</t>
  </si>
  <si>
    <t>ｷｭｳｼｭｳｺｸｻｲﾀﾞｲ</t>
  </si>
  <si>
    <t>ﾆｼｷｭｳｼｭｳ ﾀﾞｲ</t>
  </si>
  <si>
    <t>ﾅｶﾞｻｷ ｿｳｺﾞｳｶｶﾞｸ ﾀﾞｲ</t>
  </si>
  <si>
    <t>ｷｭｳｼｭｳﾄｳｶｲ ﾀﾞｲ</t>
  </si>
  <si>
    <t>ｸﾏﾓﾄ ｺｳｷﾞｮｳ ﾀﾞｲ</t>
  </si>
  <si>
    <t>ｸﾏﾓﾄ ｼｮｳｶ ﾀﾞｲ</t>
  </si>
  <si>
    <t>ﾆﾎﾝﾌﾞﾝﾘ ﾀﾞｲ</t>
  </si>
  <si>
    <t>ﾍﾞｯﾌﾟﾀﾞｲ</t>
  </si>
  <si>
    <t>ﾐﾅﾐｷｭｳｼｭｳ ﾀﾞｲ</t>
  </si>
  <si>
    <t>ｶｺﾞｼﾏｹｲｻﾞｲ ﾀﾞｲ</t>
  </si>
  <si>
    <t>ﾀﾞｲｲﾁｺｳｷﾞｮｳ ﾀﾞｲ</t>
  </si>
  <si>
    <t>ｵｷﾅﾜﾀﾞｲ</t>
  </si>
  <si>
    <t>ｵｷﾅﾜｺｸｻｲ ﾀﾞｲ</t>
  </si>
  <si>
    <t>ｶﾅｶﾞﾜ ｺｳｶ ﾀﾞｲ</t>
  </si>
  <si>
    <t>ﾎｸﾘｸ ﾀﾞｲ</t>
  </si>
  <si>
    <t>ｱｲﾁｼｭｸﾄｸ ﾀﾞｲ</t>
  </si>
  <si>
    <t>ｾﾂﾅﾝ ﾀﾞｲ</t>
  </si>
  <si>
    <t>ﾌｸﾔﾏ ﾀﾞｲ</t>
  </si>
  <si>
    <t>ｼｮｳｹｲ ﾀﾞｲ</t>
  </si>
  <si>
    <t>ｶﾝﾄｳｶﾞｸｴﾝ ﾀﾞｲ</t>
  </si>
  <si>
    <t>ｻｲﾀﾏ ｺｳｷﾞﾖｳ ﾀﾞｲ</t>
  </si>
  <si>
    <t>ﾅｺﾞﾔ ｵﾝｶﾞｸ ﾀﾞｲ</t>
  </si>
  <si>
    <t>ｸﾙﾒ ｺｳｷﾞｮｳ ﾀﾞｲ</t>
  </si>
  <si>
    <t>ﾎｯｶｲｶﾞｸｴﾝ ｷﾀﾐ ﾀﾞｲ</t>
  </si>
  <si>
    <t>ﾆｲｶﾞﾀ ﾔｸｶ ﾀﾞｲ</t>
  </si>
  <si>
    <t>ﾎｯｶｲﾄﾞｳ ﾄｳｶｲ ﾀﾞｲ</t>
  </si>
  <si>
    <t>ﾄﾞｳﾄ ﾀﾞｲ</t>
  </si>
  <si>
    <t>ﾆﾎﾝ ﾌﾞﾝｶ ﾀﾞｲ</t>
  </si>
  <si>
    <t>ｻﾝｷﾞｮｳｲｶﾀﾞｲ</t>
  </si>
  <si>
    <t>ｻﾝｷﾞｮｳ ﾉｳﾘﾂ ﾀﾞｲ</t>
  </si>
  <si>
    <t>ﾅｺﾞﾔ ｹｲｻﾞｲﾀﾞｲ</t>
  </si>
  <si>
    <t>ｷｮｳﾄ ｾｲｶ ﾀﾞｲ</t>
  </si>
  <si>
    <t>ｶｺﾞｼﾏｼﾞｮｼﾀﾞｲ</t>
  </si>
  <si>
    <t>ｼｭｳｼﾞｯ ｼﾞｮｼ ﾀﾞｲ</t>
  </si>
  <si>
    <t>ﾄｺﾊｶﾞｸｴﾝ ﾀﾞｲ</t>
  </si>
  <si>
    <t>ﾊﾁﾉﾍ ﾀﾞｲ</t>
  </si>
  <si>
    <t>ﾓﾘｵｶ ﾀﾞｲ</t>
  </si>
  <si>
    <t>ﾄｳｶｲ ｼﾞﾖｼﾀﾞｲ</t>
  </si>
  <si>
    <t>ﾄﾖﾀ ｺｳｷﾞｮｳ ﾀﾞｲ</t>
  </si>
  <si>
    <t>ｶｯｽｲ ｼﾞﾖｼ ﾀﾞｲ</t>
  </si>
  <si>
    <t>ｺｸｻｲ ﾀﾞｲ</t>
  </si>
  <si>
    <t>ﾏﾂｻﾞｶ ﾀﾞｲ</t>
  </si>
  <si>
    <t>ﾄｷﾜ ﾀﾞｲ</t>
  </si>
  <si>
    <t>ﾒｲｼﾞ ｼﾝｷｭｳﾀﾞｲ</t>
  </si>
  <si>
    <t>ｺｸｻｲ ﾌﾞﾄﾞｳ ﾀﾞｲ</t>
  </si>
  <si>
    <t>ｼｮｳﾜ ｵﾝｶﾞｸ ﾀﾞｲ</t>
  </si>
  <si>
    <t>ﾅﾗ ｻﾝｷﾞｮｳ ﾀﾞｲ</t>
  </si>
  <si>
    <t>ﾊｸｵｳﾀﾞｲ</t>
  </si>
  <si>
    <t>ﾄｳｷｮｳｺｳｶ ﾀﾞｲ</t>
  </si>
  <si>
    <t>ﾆﾎﾝｾｷｼﾞｭｳｼﾞｶﾝｺﾞ ﾀﾞｲ</t>
  </si>
  <si>
    <t>ｲﾜｷﾒｲｾｲ ﾀﾞｲ</t>
  </si>
  <si>
    <t>ｽﾙｶﾞﾀﾞｲ ﾀﾞｲ</t>
  </si>
  <si>
    <t>ｶﾝﾀﾞｶﾞｲｺﾞ ﾀﾞｲ</t>
  </si>
  <si>
    <t>ﾃｲｷｮｳｷﾞｼﾞｭﾂｶｶﾞｸﾀﾞｲ</t>
  </si>
  <si>
    <t>ｶﾅｻﾞﾜｼﾞｮｼﾀﾞｲ</t>
  </si>
  <si>
    <t>ﾀｶﾗｽﾞｶｿﾞｳｹｲｹﾞｲｼﾞｭﾂ ﾀﾞｲ</t>
  </si>
  <si>
    <t>ﾋﾒｼﾞﾄﾞｯｷｮｳﾀﾞｲ</t>
  </si>
  <si>
    <t>ﾐﾔｻﾞｷ ｻﾝｷﾞｮｳ ｹｲｴｲ ﾀﾞｲ</t>
  </si>
  <si>
    <t>ｾｲｶﾞｸｲﾝﾀﾞｲ</t>
  </si>
  <si>
    <t>ﾁﾊﾞｹｲｻﾞｲﾀﾞｲ</t>
  </si>
  <si>
    <t>ﾔﾁﾖｺｸｻｲ ﾀﾞｲ</t>
  </si>
  <si>
    <t>ｶﾜﾑﾗｶﾞｸｴﾝｼﾞｮｼﾀﾞｲ</t>
  </si>
  <si>
    <t>ﾄｳｷｮｳｼﾞｮｳﾎｳ ﾀﾞｲ</t>
  </si>
  <si>
    <t>ｹｲｾﾝｼﾞｮｶﾞｸｴﾝ ﾀﾞｲ</t>
  </si>
  <si>
    <t>ﾄｳｲﾝｶﾞｸｴﾝﾖｺﾊﾏ ﾀﾞｲ</t>
  </si>
  <si>
    <t>ﾆｲｶﾞﾀｻﾝｷﾞｮｳﾀﾞｲ</t>
  </si>
  <si>
    <t>ﾊﾏﾏﾂ ﾀﾞｲ</t>
  </si>
  <si>
    <t>ﾅｺﾞﾔｶﾞｲｺｸｺﾞ ﾀﾞｲ</t>
  </si>
  <si>
    <t>ﾖｯｶｲﾁﾀﾞｲ</t>
  </si>
  <si>
    <t>ｵｵｻｶｺｸｻｲ ﾀﾞｲ</t>
  </si>
  <si>
    <t>ﾘｭｳﾂｳｶｶﾞｸﾀﾞｲ</t>
  </si>
  <si>
    <t>ｾｲ ｶﾀﾘﾅ ｼﾞｮｼﾀﾞｲ</t>
  </si>
  <si>
    <t>ﾂｸｼｼﾞｮｶﾞｸｴﾝ ﾀﾞｲ</t>
  </si>
  <si>
    <t>ﾎｯｶｲﾄﾞｳｼﾞｮｳﾎｳ ﾀﾞｲ</t>
  </si>
  <si>
    <t>ｲｼﾉﾏｷｾﾝｼｭｳﾀﾞｲ</t>
  </si>
  <si>
    <t>ｻｸｼﾝｶﾞｸｲﾝ ﾀﾞｲ</t>
  </si>
  <si>
    <t>ﾀﾏ ﾀﾞｲ</t>
  </si>
  <si>
    <t>ﾄｳﾖｳｴｲﾜｼﾞｮｶﾞｸｲﾝ ﾀﾞｲ</t>
  </si>
  <si>
    <t>ﾀｶｵｶﾎｳｶ ﾀﾞｲ</t>
  </si>
  <si>
    <t>ｺｳﾍﾞｹﾞｲｼﾞｭﾂｺｳｶ ﾀﾞｲ</t>
  </si>
  <si>
    <t>ｵﾀﾙｼｮｳｶﾀﾞｲﾀﾝｷﾀﾞｲﾌﾞ</t>
  </si>
  <si>
    <t>ﾄｳﾎｸﾀﾞｲｲﾘｮｳｷﾞｼﾞｭﾂﾀﾝﾀﾞｲﾌﾞ</t>
  </si>
  <si>
    <t>ﾔﾏｶﾞﾀﾀﾞｲｺｳｷﾞｮｳﾀﾝｷﾀﾞｲﾌﾞ</t>
  </si>
  <si>
    <t>ｲﾊﾞﾗｷﾞﾀﾞｲｺｳｷﾞｮｳﾀﾝｷﾀﾞｲﾌﾞ</t>
  </si>
  <si>
    <t>ｸﾞﾝﾏﾀﾞｲｺｳｷﾞｮｳﾀﾝｷﾀﾞｲﾌﾞ</t>
  </si>
  <si>
    <t>ｻｲﾀﾏﾀﾞｲｹｲｻﾞｲﾀﾝｷﾀﾞｲﾌ</t>
  </si>
  <si>
    <t>ﾃﾞﾝｷﾂｳｼﾝﾀﾞｲﾀﾝｷﾀﾞｲﾌﾞ</t>
  </si>
  <si>
    <t>ﾆｲｶﾞﾀﾀﾞｲｼｮｳｷﾞｮｳﾀﾝｷﾀﾞｲﾌﾞ</t>
  </si>
  <si>
    <t>ﾄﾔﾏﾀﾞｲｹｲｴｲﾀﾝｷﾀﾞｲﾌﾞ</t>
  </si>
  <si>
    <t>ｶﾅｻﾞﾜﾀﾞｲｲﾘｮｳｷﾞｼﾞｭﾂﾀﾝﾀﾞｲﾌﾞ</t>
  </si>
  <si>
    <t>ｷﾞﾌﾀﾞｲｺｳｷﾞｮｳﾀﾝｷﾀﾞｲﾌﾞ</t>
  </si>
  <si>
    <t>ｼｽﾞｵｶﾀﾞｲｺｳｷﾞｮｳﾀﾝｷﾀﾞｲﾌﾞ</t>
  </si>
  <si>
    <t>ｼｽﾞｵｶﾀﾞｲﾎｳｹｲﾀﾝｷﾀﾞｲﾌﾞ</t>
  </si>
  <si>
    <t>ｼｶﾞﾀﾞｲｹｲｻﾞｲﾀﾝｷﾀﾞｲﾌﾞ</t>
  </si>
  <si>
    <t>ｷｮｳﾄｺｳｹﾞｲｾﾝｲﾀﾞｲｺｳｷﾞｮｳﾀﾝｷﾀﾞｲ</t>
  </si>
  <si>
    <t>ｵｵｻｶﾀﾞｲｲﾘｮｳｷﾞｼﾞｭﾂﾀﾝﾀﾞｲﾌﾞ</t>
  </si>
  <si>
    <t>ﾜｶﾔﾏﾀﾞｲｹｲｻﾞｲﾀﾝｷﾀﾞｲﾌﾞ</t>
  </si>
  <si>
    <t>ﾔﾏｸﾞﾁﾀﾞｲｺｳｷﾞｮｳﾀﾝｷﾀﾞｲﾌﾞ</t>
  </si>
  <si>
    <t>ﾄｸｼﾏﾀﾞｲｺｳｷﾞｮｳﾀﾝｷﾀﾞｲﾌﾞ</t>
  </si>
  <si>
    <t>ｶｶﾞﾜﾀﾞｲｼｮｳｷﾞｮｳﾀﾝｷﾀﾞｲﾌﾞ</t>
  </si>
  <si>
    <t>ｷｭｳｼｭｳﾀﾞｲｲﾘｮｳｷﾞｼﾞｭﾂﾀﾝﾀﾞｲﾌﾞ</t>
  </si>
  <si>
    <t>ﾅｶﾞｻｷﾀﾞｲｼｮｳｶﾀﾝｷﾀﾞｲﾌﾞ</t>
  </si>
  <si>
    <t>ﾘｭｳｷｭｳﾀﾞｲﾀﾝｷﾀﾞｲﾌﾞ</t>
  </si>
  <si>
    <t>ﾆｲｶﾞﾀﾀﾞｲｲﾘｮｳｷﾞｼﾞｭﾂﾀﾝﾀﾞｲﾌﾞ</t>
  </si>
  <si>
    <t>ｼﾝｼｭｳﾀﾞｲｲﾘｮｳｷﾞｼﾞｭﾂﾀﾝﾀﾞｲﾌﾞ</t>
  </si>
  <si>
    <t>ﾋﾛｻｷﾀﾞｲｲﾘｮｳｷﾞｼﾞｭﾂﾀﾝﾀﾞｲﾌﾞ</t>
  </si>
  <si>
    <t>ｷｮｳﾄﾀﾞｲｲﾘｮｳｷﾞｼﾞｭﾂﾀﾝﾀﾞｲﾌﾞ</t>
  </si>
  <si>
    <t>ﾄｯﾄﾘﾀﾞｲｲﾘｮｳｷﾞｼﾞｭﾂﾀﾝﾀﾞｲﾌﾞ</t>
  </si>
  <si>
    <t>ｸﾏﾓﾄﾀﾞｲｲﾘｮｳｷﾞｼﾞｭﾂﾀﾝﾀﾞｲﾌﾞ</t>
  </si>
  <si>
    <t>ｸﾞﾝﾏﾀﾞｲｲﾘｮｳｷﾞｼﾞｭﾂﾀﾝﾀﾞｲﾌﾞ</t>
  </si>
  <si>
    <t>ﾅｺﾞﾔﾀﾞｲｲﾘｮｳｷﾞｼﾞｭﾂﾀﾝﾀﾞｲﾌﾞ</t>
  </si>
  <si>
    <t>ﾂｸﾊﾞﾀﾞｲｲﾘｮｳｷﾞｼﾞｭﾂﾀﾝﾀﾞｲﾌﾞ</t>
  </si>
  <si>
    <t>ﾔﾏｸﾞﾁﾀﾞｲｲﾘｮｳｷﾞｼﾞｭﾂﾀﾝﾀﾞｲﾌﾞ</t>
  </si>
  <si>
    <t>ﾎｯｶｲﾄﾞｳﾀﾞｲｲﾘｮｳｷﾞｼﾞｭﾂﾀﾝﾀﾞｲﾌﾞ</t>
  </si>
  <si>
    <t>ｺｳﾍﾞﾀﾞｲｲﾘｮｳｷﾞｼﾞｭﾂﾀﾝﾀﾞｲﾌﾞ</t>
  </si>
  <si>
    <t>ﾀｶｵｶﾀﾝｷﾀﾞｲ</t>
  </si>
  <si>
    <t>ﾅｶﾞｻｷﾀﾞｲｲﾘﾖｳｷﾞｼﾞｭﾂﾀﾝﾀﾞｲﾌﾞ</t>
  </si>
  <si>
    <t>ｶｺﾞｼﾏﾀﾞｲｲﾘｮｳｷﾞｼﾞｭﾂﾀﾝｷﾀﾞｲ</t>
  </si>
  <si>
    <t>ｵｶﾔﾏﾀﾞｲｲﾘｮｳｷﾞｼﾞｭﾂﾀﾝｷﾀﾞｲ</t>
  </si>
  <si>
    <t>ﾂｸﾊﾞｷﾞｼﾞｭﾂﾀﾝｷﾀﾞｲﾌﾞ</t>
  </si>
  <si>
    <t>ﾄｸｼﾏﾀﾞｲｲﾘｮｳｷﾞｼﾞｭﾂﾀﾝｷﾀﾞｲ</t>
  </si>
  <si>
    <t>ﾐｴﾀﾞｲｲﾘｮｳｷﾞｼﾞｭﾂﾀﾝｷﾀﾞｲﾌﾞ</t>
  </si>
  <si>
    <t>ﾅﾖﾛｼﾞｮｼﾀﾝｷﾀﾞｲ</t>
  </si>
  <si>
    <t>ｲﾜﾃｹﾝﾘﾂﾓﾘｵｶﾀﾝｷﾀﾞｲ</t>
  </si>
  <si>
    <t>ﾐﾔｷﾞｹﾝ ﾉｳｷﾞｮｳ ﾀﾝｷﾀﾞｲ</t>
  </si>
  <si>
    <t>ｱｷﾀｹﾝﾘﾂﾉｳｷﾞｮｳﾀﾝｷﾀﾞｲ</t>
  </si>
  <si>
    <t>ﾔﾏｶﾞﾀｹﾝﾘﾂﾖﾈｻﾞﾜｼﾞｮｼﾀﾝｷﾀﾞｲ</t>
  </si>
  <si>
    <t>ﾌｸｼﾏｹﾝﾘﾂｱｲﾂﾞﾀﾝｷﾀﾞｲ</t>
  </si>
  <si>
    <t>ﾏｴﾊﾞｼｼﾘﾂｺｳｷﾞｮｳﾀﾝｷﾀﾞｲ</t>
  </si>
  <si>
    <t>ﾄｳｷｮｳﾄﾘﾂﾀﾁｶﾜﾀﾝｷﾀﾞｲ</t>
  </si>
  <si>
    <t>ﾄｳｷｮｳﾄﾘﾂｺｳｶﾀﾝｷﾀﾞｲ</t>
  </si>
  <si>
    <t>ﾄｳｷｮｳﾄﾘﾂｼｮｳｶﾀﾝｷﾀﾞｲ</t>
  </si>
  <si>
    <t>ｶﾅｶﾞﾜｹﾝﾘﾂｴｲｾｲﾀﾝｷﾀﾞｲ</t>
  </si>
  <si>
    <t>ｶﾅｶﾞﾜｹﾝﾘﾂｴｲﾖｳﾀﾝｷﾀﾞｲ</t>
  </si>
  <si>
    <t>ｶﾅｶﾞﾜｹﾝﾘﾂｶﾞｲｺﾞﾀﾝｷﾀﾞｲ</t>
  </si>
  <si>
    <t>ｹﾝﾘﾂﾆｲｶﾞﾀｼﾞｮｼﾀﾝｷﾀﾞｲ</t>
  </si>
  <si>
    <t>ﾄﾔﾏｹﾝﾘﾂｷﾞｼﾞｭﾂﾀﾝｷﾀﾞｲ</t>
  </si>
  <si>
    <t>ｲｼｶﾜｹﾝﾉｳｷﾞｮｳﾀﾝｷﾀﾞｲ</t>
  </si>
  <si>
    <t>ﾔﾏﾅｼｹﾝﾘﾂｼﾞｮｼﾀﾝｷﾀﾞｲ</t>
  </si>
  <si>
    <t>ｵｵﾂｷﾀﾝｷﾀﾞｲ</t>
  </si>
  <si>
    <t>ﾅｶﾞﾉｹﾝﾀﾝｷﾀﾞｲ</t>
  </si>
  <si>
    <t>ｷﾞﾌｼﾞｮｼﾀﾝｷﾀﾞｲ</t>
  </si>
  <si>
    <t>ｼｽﾞｵｶｼﾞｮｼﾀﾝｷﾀﾞｲ</t>
  </si>
  <si>
    <t>ｱｲﾁｹﾝﾘﾂｶﾝｺﾞﾀﾝｷﾀﾞｲ</t>
  </si>
  <si>
    <t>ｱｲﾁｹﾝﾘﾂｼﾞｮｼﾀﾝｷﾀﾞｲ</t>
  </si>
  <si>
    <t>ﾅｺﾞﾔｼﾘﾂﾎｲｸﾀﾝｷﾀﾞｲ</t>
  </si>
  <si>
    <t>ﾅｺﾞﾔｼﾘﾂｼﾞｮｼﾀﾝｷﾀﾞｲ</t>
  </si>
  <si>
    <t>ﾐｴﾀﾝｷﾀﾞｲ</t>
  </si>
  <si>
    <t>ｼｶﾞｹﾝﾘﾂﾀﾝｷﾀﾞｲ</t>
  </si>
  <si>
    <t>ｷｮｳﾄﾌﾘﾂﾀﾞｲｼﾞｮｼﾀﾝｷﾀﾞｲﾌﾞ</t>
  </si>
  <si>
    <t>ｷｮｳﾄｼﾘﾂｶﾝｺﾞﾀﾝｷﾀﾞｲ</t>
  </si>
  <si>
    <t>ﾋﾒｼﾞﾀﾝｷﾀﾞｲ</t>
  </si>
  <si>
    <t>ﾅﾗｹﾝﾘﾂﾀﾝｷﾀﾞｲ</t>
  </si>
  <si>
    <t>ｼﾏﾈｹﾝﾘﾂｼﾏﾈｼﾞｮｼﾀﾝｷﾀﾞｲ</t>
  </si>
  <si>
    <t>ｵｶﾔﾏｹﾝﾘﾂ ﾀﾝｷ ﾀﾞｲ</t>
  </si>
  <si>
    <t>ｸﾗｼｷｼﾘﾂﾀﾝｷﾀﾞｲ</t>
  </si>
  <si>
    <t>ｵﾉﾐﾁﾀﾝｷﾀﾞｲ</t>
  </si>
  <si>
    <t>ﾋﾛｼﾏﾉｳｷﾞｮｳﾀﾝｷﾀﾞｲ</t>
  </si>
  <si>
    <t>ｺｳﾁﾀﾝｷﾀﾞｲ</t>
  </si>
  <si>
    <t>ﾌｸｵｶﾝｼｬｶｲﾎｲｸﾀﾝｷﾀﾞｲ</t>
  </si>
  <si>
    <t>ﾅｶﾞｻｷｹﾝﾘﾂｼﾞｮｼﾀﾝｷﾀﾞｲ</t>
  </si>
  <si>
    <t>ｵｵｲﾀｹﾝﾘﾂｹﾞｲｼﾞｭﾂﾀﾝｷﾀﾞｲ</t>
  </si>
  <si>
    <t>ｶｺﾞｼﾏｹﾝﾘﾂﾀﾝｷﾀﾞｲ</t>
  </si>
  <si>
    <t>ﾌｸﾔﾏｼﾘﾂｼﾞｮｼﾀﾝｷﾀﾞｲ</t>
  </si>
  <si>
    <t>ｻｲﾀﾏｹﾝﾘﾂｴｲｾｲﾀﾝｷﾀﾞｲ</t>
  </si>
  <si>
    <t>ﾌｸｲｹﾝﾘﾂﾀﾝｷﾀﾞｲ</t>
  </si>
  <si>
    <t>ｺｳﾁｼﾞｮｼﾀﾞｲﾎｲｸﾀﾝｷﾀﾞｲﾌﾞ</t>
  </si>
  <si>
    <t>ﾐｴｹﾝﾘﾂｶﾝｺﾞﾀﾝｷﾀﾞｲ</t>
  </si>
  <si>
    <t>ｵｵｻﾀﾌﾘﾂｶﾝｺﾞﾀﾝｷﾀﾞｲ</t>
  </si>
  <si>
    <t>ﾆｲﾐｼﾞｮｼﾀﾝｷﾀﾞｲ</t>
  </si>
  <si>
    <t>ﾁﾊﾞｹﾝﾘﾂｴｲｾｲﾀﾝｷﾀﾞｲ</t>
  </si>
  <si>
    <t>ｺｳﾍﾞｼﾘﾂｶﾝｺﾞﾀﾝｷﾀﾞｲ</t>
  </si>
  <si>
    <t>ｻｯﾎﾟﾛｲｶﾀﾞｲｴｲｾｲﾀﾝｷﾀﾞｲﾌﾞ</t>
  </si>
  <si>
    <t>ﾄｳｷｮｳﾄﾘﾂ ｲﾘｮｳｷﾞｼﾞｭﾂﾀﾝｷﾀﾞｲ</t>
  </si>
  <si>
    <t>ｼｽﾞｵｶｹﾝﾘﾂﾀﾞｲ ﾀﾝｷﾀﾞｲﾌﾞ</t>
  </si>
  <si>
    <t>ﾅｺﾞﾔｼﾘﾂﾀﾞｲ ｶﾝｺﾞﾀﾝｷﾀﾞｲﾌﾞ</t>
  </si>
  <si>
    <t>ｴﾋﾒｹﾝﾘﾂｲﾘｮｳｷﾞｼﾞｭﾂ ﾀﾝｷﾀﾞｲ</t>
  </si>
  <si>
    <t>ｱｻﾋｶﾜﾀﾞｲｼﾞｮｼﾀﾝｷﾀﾞｲﾌﾞ</t>
  </si>
  <si>
    <t>ｲﾜﾐｻﾞﾜｺﾏｻﾞﾜﾀﾝｷﾀﾞｲ</t>
  </si>
  <si>
    <t>ｵﾀﾙｼﾞｮｼﾀﾝｷﾀﾞｲ</t>
  </si>
  <si>
    <t>ｵﾋﾞﾋﾛ ｵｵﾀﾆ ﾀﾝｷ ﾀﾞｲ</t>
  </si>
  <si>
    <t>ｸｼﾛﾀﾝｷﾀﾞｲ</t>
  </si>
  <si>
    <t>ｺｳｴﾝｶﾞｸｴﾝｼﾞｮｼﾀﾝｷﾀﾞｲ</t>
  </si>
  <si>
    <t>ｻｯﾎﾟﾛｵｵﾀﾆﾀﾝｷﾀﾞｲ</t>
  </si>
  <si>
    <t>ｾｲｼｭｳﾀﾝｷﾀﾞｲ</t>
  </si>
  <si>
    <t>ｻｯﾎﾟﾛﾀﾞｲｼﾞｮｼﾀﾝｷ ﾀﾞｲﾌﾞ</t>
  </si>
  <si>
    <t>ｾﾝｼｭｳﾀﾞｲ ﾎｯｶｲﾄﾞｳ ﾀﾝｷ ﾀﾞｲ</t>
  </si>
  <si>
    <t>ﾃﾝｼｼﾞｮｼﾀﾝｷﾀﾞｲ</t>
  </si>
  <si>
    <t>ﾄﾏｺﾏｲｺﾏｻﾞﾜﾀﾝｷﾀﾞｲ</t>
  </si>
  <si>
    <t>ﾊｺﾀﾞﾃｵｵﾀﾆｼﾞｮｼﾀﾝｷﾀﾞｲ</t>
  </si>
  <si>
    <t>ﾊｺﾀﾞﾃﾀﾝｷﾀﾞｲ</t>
  </si>
  <si>
    <t>ﾌｼﾞｼﾞｮｼﾀﾝｷﾀﾞｲ</t>
  </si>
  <si>
    <t>ﾌﾞﾝｶｼﾞｮｼﾀﾞｲﾑﾛﾗﾝﾀﾝｷﾀﾞｲ</t>
  </si>
  <si>
    <t>ﾎｸｾｲｶﾞｸｴﾝｼﾞｮｼﾀﾝｷﾀﾞｲ</t>
  </si>
  <si>
    <t>ﾎｯｶｲﾄﾞｳｴｲﾖｳﾀﾝｷﾀﾞｲ</t>
  </si>
  <si>
    <t>ﾄﾞｳﾄﾀﾝｷﾀﾞｲ</t>
  </si>
  <si>
    <t>ﾎｯｶｲﾄﾞｳｼﾞﾄﾞｳｼｬﾀﾝｷﾀﾞｲ</t>
  </si>
  <si>
    <t>ﾎｯｶｲﾄﾞｳ ｼﾞｮｼ ﾀﾝｷ ﾀﾞｲ</t>
  </si>
  <si>
    <t>ﾎｯｶｲﾄﾞｳﾀｸｼｮｸﾀﾝｷﾀﾞｲ</t>
  </si>
  <si>
    <t>ﾎｯｶｲﾄﾞｳﾑｻｼｼﾞｮｼﾀﾝｷﾀﾞｲ</t>
  </si>
  <si>
    <t>ﾎｯｶｲﾄﾞｳﾌﾞﾝﾘｶﾀﾝｷﾀﾞｲ</t>
  </si>
  <si>
    <t>ｱｵﾓﾘｱｹﾉﾎｼﾀﾝｷﾀﾞｲ</t>
  </si>
  <si>
    <t>ｱｵﾓﾘﾀﾝｷﾀﾞｲ</t>
  </si>
  <si>
    <t>ｱｵﾓﾘﾁｭｳｵｳﾀﾝｷﾀﾞｲ</t>
  </si>
  <si>
    <t>ｺｳｾｲｶﾞｸｲﾝﾊﾁﾉﾍﾀﾝｷﾀﾞｲ</t>
  </si>
  <si>
    <t>ﾄｳﾎｸｼﾞｮｼﾀﾝｷﾀﾞｲ</t>
  </si>
  <si>
    <t>ﾋﾛｻｷｶﾞｸｲﾝﾀﾝｷﾀﾞｲ</t>
  </si>
  <si>
    <t>ｱﾚﾝﾀﾝｷﾀﾞｲ</t>
  </si>
  <si>
    <t>ｱｿｳﾄｳﾎｸﾀﾝｷﾀﾞｲ</t>
  </si>
  <si>
    <t>ｾｲｶﾂｶﾞｸｴﾝﾀﾝｷﾀﾞｲ</t>
  </si>
  <si>
    <t>ｷﾞｵﾝｼﾞｶﾞｸｴﾝﾀﾝｷﾀﾞｲ</t>
  </si>
  <si>
    <t>ｼｮｳｹｲｼﾞｮｶﾞｸｲﾝﾀﾝｷﾀﾞｲ</t>
  </si>
  <si>
    <t>ｾｲﾜｶﾞｸｴﾝﾀﾝｷﾀﾞｲ</t>
  </si>
  <si>
    <t>ｾﾝﾀﾞｲｼﾗﾕﾘﾀﾝｷﾀﾞｲ</t>
  </si>
  <si>
    <t>ﾐｼﾏｶﾞｸｴﾝｼﾞｮｼﾀﾝｷﾀﾞｲ</t>
  </si>
  <si>
    <t>ﾐﾔｷﾞｶﾞｸｲﾝｼﾞｮｼﾀﾝｷﾀﾞｲ</t>
  </si>
  <si>
    <t>ｱｷﾀﾀﾝｷﾀﾞｲ</t>
  </si>
  <si>
    <t>ｾｲﾚｲｼﾞｮｼﾀﾝｷﾀﾞｲ</t>
  </si>
  <si>
    <t>ﾐｿﾉｶﾞｸｴﾝﾀﾝｷﾀﾞｲ</t>
  </si>
  <si>
    <t>ｻｶﾀﾀﾝｷﾀﾞｲ</t>
  </si>
  <si>
    <t>ﾔﾏｶﾞﾀ ｼﾞｮｼ ﾀﾝｷﾀﾞｲ</t>
  </si>
  <si>
    <t>ｲﾜｷﾀﾝｷﾀﾞｲ</t>
  </si>
  <si>
    <t>ｺｵﾘﾔﾏ ｼﾞｮｼﾀﾞｲ ﾀﾝｷﾀﾞｲﾌﾞ</t>
  </si>
  <si>
    <t>ｻｸﾗﾉｾｲﾎﾞﾀﾝｷﾀﾞｲ</t>
  </si>
  <si>
    <t>ﾌｸｼﾏｼﾞｮｼﾀﾝｷﾀﾞｲ</t>
  </si>
  <si>
    <t>ｲﾊﾞﾗｷﾞｷﾘｽﾄｷｮｳﾀﾝｷﾀﾞｲ</t>
  </si>
  <si>
    <t>ｲﾊﾞﾗｷﾞｼﾞｮｼﾀﾝｷﾀﾞｲ</t>
  </si>
  <si>
    <t>ﾂﾁｳﾗﾀﾝｷﾀﾞｲ</t>
  </si>
  <si>
    <t>ﾄｷﾜｶﾞｸｴﾝﾀﾝｷﾀﾞｲ</t>
  </si>
  <si>
    <t>ﾐﾄﾀﾝｷﾀﾞｲ</t>
  </si>
  <si>
    <t>ｳﾂﾉﾐﾔﾀﾝｷﾀﾞｲ</t>
  </si>
  <si>
    <t>ｺｸｶﾞｸｲﾝﾀﾞｲﾄﾁｷﾞﾀﾝｷﾀﾞｲ</t>
  </si>
  <si>
    <t>ｻｸｼﾝｶﾞｸｲﾝｼﾞｮｼﾀﾝｷﾀﾞｲ</t>
  </si>
  <si>
    <t>ﾊｸｵｳｼﾞｮｼﾀﾝｷﾀﾞｲ</t>
  </si>
  <si>
    <t>ｶﾝﾄｳﾀﾝｷﾀﾞｲ</t>
  </si>
  <si>
    <t>ｷﾘｶﾞｵｶﾀﾝｷﾀﾞｲ</t>
  </si>
  <si>
    <t>ｸﾞﾝﾏｼﾞｮｼﾀﾝｷﾀﾞｲ</t>
  </si>
  <si>
    <t>ﾒｲﾜｼﾞｮｼﾀﾝｷ ﾀﾞｲ</t>
  </si>
  <si>
    <t>ｱｹﾉﾎｼｼﾞｮｼﾀﾝｷﾀﾞｲ</t>
  </si>
  <si>
    <t>ｼﾞｭｳﾓﾝｼﾞｶﾞｸｴﾝｼﾞｮｼﾀﾝｷﾀﾞｲ</t>
  </si>
  <si>
    <t>ｼﾞｮｼｾｲｶﾞｸｲﾝﾀﾝｷﾀﾞｲ</t>
  </si>
  <si>
    <t>ﾘｯｼｮｳﾀﾞｲﾀﾝｷﾀﾞｲﾌﾞ</t>
  </si>
  <si>
    <t>ｼｮｳﾜｶﾞｸｲﾝﾀﾝｷﾀﾞｲ</t>
  </si>
  <si>
    <t>ｻﾝｲｸｶﾞｸｲﾝﾀﾝｷﾀﾞｲ</t>
  </si>
  <si>
    <t>ｾｲﾄｸｶﾞｸｴﾝﾀﾝｷﾀﾞｲ</t>
  </si>
  <si>
    <t>ｾｲﾜｼﾞｮｼﾀﾝｷﾀﾞｲ</t>
  </si>
  <si>
    <t>ﾁﾊﾞｹｲｱｲﾀﾝｷﾀﾞｲ</t>
  </si>
  <si>
    <t>ﾁﾊﾞ ｹｲｻﾞｲ ﾀﾝｷﾀﾞｲ</t>
  </si>
  <si>
    <t>ﾁﾊﾞﾀﾝｷﾀﾞｲ</t>
  </si>
  <si>
    <t>ﾁﾊﾞﾒｲﾄｸﾀﾝｷﾀﾞｲ</t>
  </si>
  <si>
    <t>ﾆﾎﾝｷﾘｽﾄｷｮｳﾀﾝｷﾀﾞｲ</t>
  </si>
  <si>
    <t>ﾜﾖｳｼﾞｮｼﾀﾝｷﾀﾞｲ</t>
  </si>
  <si>
    <t>ｱｲｺｸｶﾞｸｴﾝﾀﾝｷﾀﾞｲ</t>
  </si>
  <si>
    <t>ｱｵﾊﾞｶﾞｸｴﾝﾀﾝｷﾀﾞｲ</t>
  </si>
  <si>
    <t>ｱｵﾔﾏｶﾞｸｲﾝｼﾞｮｼﾀﾝｷﾀﾞｲ</t>
  </si>
  <si>
    <t>ｱﾄﾐｶﾞｸｴﾝﾀﾝｷﾀﾞｲ</t>
  </si>
  <si>
    <t>ｲｽﾞﾐﾀﾝｷﾀﾞｲ</t>
  </si>
  <si>
    <t>ｳｴﾉｶﾞｸｴﾝﾀﾞｲﾀﾝｷﾀﾞｲﾌﾞ</t>
  </si>
  <si>
    <t>ｵｵﾂﾏｼﾞｮｼﾀﾞｲﾀﾝｷﾀﾞｲﾌﾞ</t>
  </si>
  <si>
    <t>ｵｳﾋﾞﾘﾝﾀﾝｷﾀﾞｲ</t>
  </si>
  <si>
    <t>ｶﾞｸｼｭｳｲﾝｼﾞｮｼﾀﾝｷﾀﾞｲ</t>
  </si>
  <si>
    <t>ｶﾜﾑﾗﾀﾝｷﾀﾞｲ</t>
  </si>
  <si>
    <t>ｷｮｳﾘﾂｼﾞｮｼﾀﾝｷﾀﾞｲ</t>
  </si>
  <si>
    <t>ｹｲｾﾝｼﾞｮｶﾞｸｲﾝﾀﾝｷﾀﾞｲ</t>
  </si>
  <si>
    <t>ｺｳｷﾞｮｸｼｬﾀﾝｷﾀﾞｲ</t>
  </si>
  <si>
    <t>ｺｸｻｲﾀﾝｷﾀﾞｲ</t>
  </si>
  <si>
    <t>ｺｸｼｶﾝﾀﾝｷﾀﾞｲ</t>
  </si>
  <si>
    <t>ｺﾏｻﾞﾜｼﾞｮｼﾀﾝｷﾀﾞｲ</t>
  </si>
  <si>
    <t>ｺﾏｻﾞﾜﾀﾝｷﾀﾞｲ</t>
  </si>
  <si>
    <t>ｻﾝｷﾞｮｳﾉｳﾘﾂﾀﾝｷﾀﾞｲ</t>
  </si>
  <si>
    <t>ｼﾞｯｾﾝｼﾞｮｼﾀﾝｷﾀﾞｲ</t>
  </si>
  <si>
    <t>ｼｭｸﾄｸﾀﾝｷﾀﾞｲ</t>
  </si>
  <si>
    <t>ｼｮｳﾜｼﾞｮｼﾀﾞｲﾀﾝｷﾀﾞｲﾌﾞ</t>
  </si>
  <si>
    <t>ｼﾞｮｼｴｲﾖｳﾀﾝｷﾀﾞｲ</t>
  </si>
  <si>
    <t>ｼﾞｮｼﾋﾞｼﾞｭﾂﾀﾝｷﾀﾞｲ</t>
  </si>
  <si>
    <t>ｼﾗｳﾒｶﾞｸｴﾝﾀﾝｷﾀﾞｲ</t>
  </si>
  <si>
    <t>ｽｷﾞﾉｼﾞｮｼﾀﾞｲﾀﾝｷﾀﾞｲﾌﾞ</t>
  </si>
  <si>
    <t>ｾｲｼﾞｮｳﾀﾝｷﾀﾞｲ</t>
  </si>
  <si>
    <t>ｾｲﾄｸｴｲﾖｳﾀﾝｷﾀﾞｲ</t>
  </si>
  <si>
    <t>ｾｲﾋﾞｶﾞｸｴﾝﾀﾝｷﾀﾞｲ</t>
  </si>
  <si>
    <t>ｾｲﾎﾞｼﾞｮｼﾀﾝｷﾀﾞｲ</t>
  </si>
  <si>
    <t>ﾀｸｼｮｸﾀﾝｷﾀﾞｲ</t>
  </si>
  <si>
    <t>ﾀﾅｶﾁﾖｶﾞｸｴﾝﾀﾝｷﾀﾞｲ</t>
  </si>
  <si>
    <t>ﾀﾏｶﾞﾜｶﾞｸｴﾝｼﾞｮｼﾀﾝｷﾀﾞｲ</t>
  </si>
  <si>
    <t>ﾁｭｳｵｳｼｮｳｶﾀﾝｷﾀﾞｲ</t>
  </si>
  <si>
    <t>ﾂﾙｶﾜｼﾞｮｼﾀﾝｷﾀﾞｲ</t>
  </si>
  <si>
    <t>ﾃｲｷｮｳｼﾞｮｼﾀﾝｷﾀﾞｲ</t>
  </si>
  <si>
    <t>ﾃｲｷｮｳﾀﾝｷﾀﾞｲ</t>
  </si>
  <si>
    <t>ﾄｲﾀｼﾞｮｼﾀﾝｷﾀﾞｲ</t>
  </si>
  <si>
    <t>ﾄｳｶｲﾀﾞｲﾀﾝｷﾀﾞｲﾌﾞ</t>
  </si>
  <si>
    <t>ﾄｳｷｮｳｶｾｲｶﾞｸｲﾝﾀﾝｷﾀﾞｲ</t>
  </si>
  <si>
    <t>ﾄｳｷｮｳｶｾｲﾀﾞｲﾀﾝｷﾀﾞｲﾌﾞ</t>
  </si>
  <si>
    <t>ﾄｳｷｮｳｷﾘｽﾄｷｮｳﾀﾝｷﾀﾞｲ</t>
  </si>
  <si>
    <t>ﾄｳｷｮｳｹｲｻﾞｲﾀﾞｲﾀﾝｷﾀﾞｲﾌﾞ</t>
  </si>
  <si>
    <t>ﾄｳｷｮｳｺｳﾂｳﾀﾝｷﾀﾞｲ</t>
  </si>
  <si>
    <t>ﾄｳｷｮｳｺｳｹﾞｲﾀﾞｲﾀﾝｷﾀﾞｲﾌﾞ</t>
  </si>
  <si>
    <t>ﾄｳｷｮｳｼﾞｭﾝｼﾝｼﾞｮｼﾀﾝｷﾀﾞｲ</t>
  </si>
  <si>
    <t>ﾄｳｷｮｳｼﾞｮｶﾞｸｶﾝﾀﾝｷﾀﾞｲ</t>
  </si>
  <si>
    <t>ﾄｳｷｮｳｼﾞｮｼｲｶﾀﾞｲｶﾝｺﾞﾀﾝｷﾀﾞｲ</t>
  </si>
  <si>
    <t>ﾄｳｷｮｳｼﾞｮｼﾀｲｲｸﾀﾝｷﾀﾞｲ</t>
  </si>
  <si>
    <t>ﾄｳｷｮｳｼﾞｮｼﾀﾞｲﾀﾝｷﾀﾞｲﾌﾞ</t>
  </si>
  <si>
    <t>ﾄｳｷｮｳｾｲﾄｸﾀﾝｷﾀﾞｲ</t>
  </si>
  <si>
    <t>ﾄｳｷｮｳﾃﾞﾝｷﾀﾞｲﾀﾝｷﾀﾞｲ</t>
  </si>
  <si>
    <t>ﾄｳｷｮｳﾉｳｷﾞｮｳﾀﾞｲﾀﾝｷﾀﾞｲ</t>
  </si>
  <si>
    <t>ﾄｳｷｮｳﾌﾞﾝｶﾀﾝｷﾀﾞｲ</t>
  </si>
  <si>
    <t>ﾄｳｷｮｳﾘｯｼｮｳｼﾞｮｼﾀﾝｷﾀﾞｲ</t>
  </si>
  <si>
    <t>ﾄｳﾎｳｵﾝｶﾞｸﾀﾝｷﾀﾞｲ</t>
  </si>
  <si>
    <t>ﾄｳﾎｳｶﾞｸｴﾝﾀﾞｲﾀﾝｷﾀﾞｲﾌﾞ</t>
  </si>
  <si>
    <t>ﾄｳﾖｳｴｲﾜｼﾞｮｶﾞｸｲﾝﾀﾝｷﾀﾞｲ</t>
  </si>
  <si>
    <t>ﾄｳﾖｳｼﾞｮｼﾀﾝｷﾀﾞｲ</t>
  </si>
  <si>
    <t>ﾄｳﾖｳﾀﾞｲﾀﾝｷﾀﾞｲ</t>
  </si>
  <si>
    <t>ﾄｳﾖｺｶﾞｸｴﾝｼﾞｮｼﾀﾝｷﾀﾞｲ</t>
  </si>
  <si>
    <t>ﾆﾎﾝｹｲｻﾞｲﾀﾝｷﾀﾞｲ</t>
  </si>
  <si>
    <t>ｶｴﾂｼﾞｮｼﾀﾝｷﾀﾞｲ</t>
  </si>
  <si>
    <t>ﾆﾎﾝｼﾞｮｼﾀｲｲｸﾀﾝｷﾀﾞｲ</t>
  </si>
  <si>
    <t>ﾆﾎﾝｾｷｼﾞｭｳｼﾞﾁｭｳｵｳｼﾞｮｼﾀﾝｷﾀﾞｲ</t>
  </si>
  <si>
    <t>ﾆﾎﾝｾｷｼﾞｭｳｼﾞﾑｻｼﾉｼﾞｮｼﾀﾝｷﾀﾞｲ</t>
  </si>
  <si>
    <t>ﾆﾎﾝﾀｲｲｸﾀﾞｲｼﾞｮｼﾀﾝｷﾀﾞｲ</t>
  </si>
  <si>
    <t>ﾆﾎﾝﾀﾞｲﾀﾝｷﾀﾞｲﾌﾞ</t>
  </si>
  <si>
    <t>ﾌｼﾞﾀﾝｷﾀﾞｲ</t>
  </si>
  <si>
    <t>ﾌﾞﾝｶｼﾞｮｼﾀﾞｲﾀﾝｷﾀﾞｲﾌﾞ</t>
  </si>
  <si>
    <t>ﾌﾞﾝｷｮｳｼﾞｮｼﾀﾝｷﾀﾞｲ</t>
  </si>
  <si>
    <t>ﾎｳｾﾝｶﾞｸｴﾝﾀﾝｷﾀﾞｲ</t>
  </si>
  <si>
    <t>ﾑｻｼﾉｵﾝｶﾞｸﾀﾞｲﾀﾝｷﾀﾞｲﾌﾞ</t>
  </si>
  <si>
    <t>ﾑｻｼﾉｼﾞｮｼﾀﾞｲﾀﾝｷﾀﾞｲﾌﾞ</t>
  </si>
  <si>
    <t>ﾑｻｼﾉﾋﾞｼﾞｭﾂﾀﾞｲﾀﾝｷﾀﾞｲﾌﾞ</t>
  </si>
  <si>
    <t>ﾒｲｼﾞﾀﾞｲﾀﾝｷﾀﾞｲ</t>
  </si>
  <si>
    <t>ﾒｼﾞﾛｶﾞｸｴﾝｼﾞｮｼﾀﾝｷﾀﾞｲ</t>
  </si>
  <si>
    <t>ﾔﾏﾜｷｶﾞｸｴﾝﾀﾝｷﾀﾞｲ</t>
  </si>
  <si>
    <t>ﾘｯｷｮｳｼﾞｮｶﾞｸｲﾝﾀﾝｷﾀﾞｲ</t>
  </si>
  <si>
    <t>ﾌﾞﾝｷｮｳﾀﾞｲｼﾞｮｼﾀﾝｷﾀﾞｲﾌﾞ</t>
  </si>
  <si>
    <t>ｵﾀﾞﾜﾗｼﾞｮｼﾀﾝｷﾀﾞｲ</t>
  </si>
  <si>
    <t>ｶﾅｶﾞﾜﾀﾞｲﾀﾝｷﾀﾞｲﾌﾞ</t>
  </si>
  <si>
    <t>ｶﾘﾀｽｼﾞｮｼﾀﾝｷﾀﾞｲ</t>
  </si>
  <si>
    <t>ｶﾝﾄｳｶﾞｸｲﾝｼﾞｮｼﾀﾝｷﾀﾞｲ</t>
  </si>
  <si>
    <t>ｹｲﾋﾝｼﾞｮｼﾀﾞｲﾀﾝｷﾀﾞｲﾌﾞ</t>
  </si>
  <si>
    <t>ｻｶﾞﾐｼﾞｮｼﾀﾞｲﾀﾝｷﾀﾞｲﾌﾞ</t>
  </si>
  <si>
    <t>ｼｮｳﾎｸﾀﾝｷﾀﾞｲ</t>
  </si>
  <si>
    <t>ｼｮｳﾜｵﾝｶﾞｸﾀﾞｲﾀﾝｷﾀﾞｲﾌﾞ</t>
  </si>
  <si>
    <t>ｼﾞｮｳﾁﾀﾝｷ ﾀﾞｲ</t>
  </si>
  <si>
    <t>ｾﾝｿﾞｸｶﾞｸｴﾝﾀﾝｷﾀﾞｲ</t>
  </si>
  <si>
    <t>ﾁｮｳﾌｶﾞｸｴﾝｼﾞｮｼﾀﾝｷﾀﾞｲ</t>
  </si>
  <si>
    <t>ﾂﾙﾐﾀﾞｲｼﾞｮｼﾀﾝｷﾀﾞｲﾌﾞ</t>
  </si>
  <si>
    <t>ﾄｳｶｲﾀﾞｲｲﾘｮｳｷﾞｼﾞｭﾂﾀﾝｷﾀﾞｲ</t>
  </si>
  <si>
    <t>ﾄｷﾜﾏﾂｶﾞｸｴﾝｼﾞｮｼﾀﾝｷﾀﾞｲ</t>
  </si>
  <si>
    <t>ﾆﾎﾝｼﾞｮｼｴｲｾｲﾀﾝｷﾀﾞｲ</t>
  </si>
  <si>
    <t>ﾌｴﾘｽｼﾞｮｶﾞｸｲﾝﾀﾝｷﾀﾞｲ</t>
  </si>
  <si>
    <t>ﾔﾏﾄｶﾞｸｴﾝｾｲｾｼﾘｱｼﾞｮｼﾀﾝｷﾀﾞｲ</t>
  </si>
  <si>
    <t>ﾖｺﾊﾏｼﾞｮｼﾀﾝｷﾀﾞｲ</t>
  </si>
  <si>
    <t>ｶﾓｷﾞｮｳｾｲﾀﾝｷﾀﾞｲ</t>
  </si>
  <si>
    <t>ﾅｶﾞｵｶﾀﾝｷﾀﾞｲ</t>
  </si>
  <si>
    <t>ﾆｲｶﾞﾀｾｲﾘｮｳｼﾞｮｼﾀﾝｷﾀﾞｲ</t>
  </si>
  <si>
    <t>ﾆｲｶﾞﾀﾀﾝｷﾀﾞｲ</t>
  </si>
  <si>
    <t>ﾆｲｶﾞﾀｺｳｷﾞｮｳﾀﾝｷﾀﾞｲ</t>
  </si>
  <si>
    <t>ﾄﾔﾏｼﾞｮｼﾀﾝｷﾀﾞｲ</t>
  </si>
  <si>
    <t>ｶﾅｻﾞﾜｼﾞｮｼﾀﾝｷﾀﾞｲ</t>
  </si>
  <si>
    <t>ﾎｸﾘｸｶﾞｸｲﾝﾀﾝｷﾀﾞｲ</t>
  </si>
  <si>
    <t>ｼﾞﾝｱｲｼﾞｮｼﾀﾝｷﾀﾞｲ</t>
  </si>
  <si>
    <t>ﾐﾉﾌﾞｻﾝﾀﾝｷﾀﾞｲ</t>
  </si>
  <si>
    <t>ﾔﾏﾅｼ ｴｲﾜ ﾀﾝｷﾀﾞｲ</t>
  </si>
  <si>
    <t>ﾔﾏﾅｼｶﾞｸｲﾝﾀﾝｷﾀﾞｲ</t>
  </si>
  <si>
    <t>ﾔﾏﾅｼﾃｲｷｮｳﾀﾝｷﾀﾞｲ</t>
  </si>
  <si>
    <t>ｲｲﾀﾞｼﾞｮｼﾀﾝｷﾀﾞｲ</t>
  </si>
  <si>
    <t>ｳｴﾀﾞｼﾞｮｼﾀﾝｷﾀﾞｲ</t>
  </si>
  <si>
    <t>ﾅｶﾞﾉｹｲｻﾞｲﾀﾝｷﾀﾞｲ</t>
  </si>
  <si>
    <t>ﾅｶﾞﾉｼﾞｮｼﾀﾝｷﾀﾞｲ</t>
  </si>
  <si>
    <t>ﾏﾂｼｮｳｶﾞｸｴﾝﾀﾝｷﾀﾞｲ</t>
  </si>
  <si>
    <t>ﾏﾂﾓﾄﾀﾝｷﾀﾞｲ</t>
  </si>
  <si>
    <t>ｵｵｶﾞｷｼﾞｮｼﾀﾝｷﾀﾞｲ</t>
  </si>
  <si>
    <t>ｼｶﾞﾌﾞﾝｷｮｳﾀﾝｷﾀﾞｲ</t>
  </si>
  <si>
    <t>ｼｮｳﾄｸｶﾞｸｴﾝｼﾞｮｼﾀﾝｷﾀﾞｲ</t>
  </si>
  <si>
    <t>ｼｮｳｹﾞﾝﾀﾝｷﾀﾞｲ</t>
  </si>
  <si>
    <t>ﾁｭｳｷｮｳﾀﾝｷﾀﾞｲ</t>
  </si>
  <si>
    <t>ﾁｭｳﾌﾞｼﾞｮｼﾀﾝｷﾀﾞｲ</t>
  </si>
  <si>
    <t>ﾄｳｶｲｼﾞｮｼﾀﾝｷﾀﾞｲ</t>
  </si>
  <si>
    <t>ﾅｶﾆﾎﾝｼﾞﾄﾞｳｼｬﾀﾝｷﾀﾞｲ</t>
  </si>
  <si>
    <t>ｼｽﾞｵｶｴｲﾜｼﾞｮｶﾞｸｲﾝﾀﾝｷﾀﾞｲ</t>
  </si>
  <si>
    <t>ｾｲﾚｲｶﾞｸｴﾝﾊﾏﾏﾂｴｲｾｲﾀﾝｷﾀﾞｲ</t>
  </si>
  <si>
    <t>ﾄｺﾊｶﾞｸｴﾝﾀﾝｷﾀﾞｲ</t>
  </si>
  <si>
    <t>ﾊﾏﾏﾂﾀﾝｷﾀﾞｲ</t>
  </si>
  <si>
    <t>ｱｲﾁｶﾞｸｲﾝﾀﾝｷﾀﾞｲ</t>
  </si>
  <si>
    <t>ｱｲﾁｼｭｸﾄｸﾀﾝｷﾀﾞｲ</t>
  </si>
  <si>
    <t>ｱｲﾁﾀﾞｲﾀﾝｷﾀﾞｲﾌﾞ</t>
  </si>
  <si>
    <t>ｱｲﾁｶﾞｸｾﾝｼﾞｮｼﾀﾝｷﾀﾞｲ</t>
  </si>
  <si>
    <t>ｲﾁﾉﾐﾔｼﾞｮｼﾀﾝｷﾀﾞｲ</t>
  </si>
  <si>
    <t>ｲﾁﾑﾗｶﾞｸｴﾝﾀﾝｷﾀﾞｲ</t>
  </si>
  <si>
    <t>ｲﾅｻﾞﾜｼﾞｮｼﾀﾝｷﾀﾞｲ</t>
  </si>
  <si>
    <t>ｵｶｻﾞｷｼﾞｮｼﾀﾝｷﾀﾞｲ</t>
  </si>
  <si>
    <t>ｷﾝｼﾞｮｳｶﾞｸｲﾝﾀﾞｲﾀﾝｷﾀﾞｲﾌﾞ</t>
  </si>
  <si>
    <t>ｽｷﾞﾔﾏｼﾞｮｶﾞｸｴﾝﾀﾞｲﾀﾝｷﾀﾞｲﾌﾞ</t>
  </si>
  <si>
    <t>ｱｲﾁｼﾞｮｼﾀﾝｷﾀﾞｲ</t>
  </si>
  <si>
    <t>ﾁｭｳｷｮｳｼﾞｮｼﾀﾞｲﾀﾝｷﾀﾞｲﾌﾞ</t>
  </si>
  <si>
    <t>ﾄｳｶｲｶﾞｸｴﾝｼﾞｮｼ ﾀﾝｷﾀﾞｲ</t>
  </si>
  <si>
    <t>ﾄｳﾎｳｶﾞｸｴﾝﾀﾝｷﾀﾞｲ</t>
  </si>
  <si>
    <t>ﾌｼﾞﾀｶﾞｸｴﾝｴｲｾｲｷﾞｼﾞｭﾂﾀﾝｷﾀﾞｲ</t>
  </si>
  <si>
    <t>ﾅｺﾞﾔｴｲﾖｳﾀﾝｷﾀﾞｲ</t>
  </si>
  <si>
    <t>ﾅｺﾞﾔｼﾞﾕｳｶﾞｸｲﾝﾀﾝｷﾀﾞｲ</t>
  </si>
  <si>
    <t>ﾅｺﾞﾔｼﾞｮｼｼｮｳｶﾀﾝｷﾀﾞｲ</t>
  </si>
  <si>
    <t>ﾅｺﾞﾔｼﾞｮｼﾀﾞｲﾀﾝｷﾀﾞｲﾌﾞ</t>
  </si>
  <si>
    <t>ﾅｺﾞﾔｾｲﾚｲﾀﾝｷﾀﾞｲ</t>
  </si>
  <si>
    <t>ﾅｺﾞﾔｿﾞｳｹｲｹﾞｲｼﾞｭﾂﾀﾝｷﾀﾞｲ</t>
  </si>
  <si>
    <t>ﾅｺﾞﾔﾀﾝｷﾀﾞｲ</t>
  </si>
  <si>
    <t>ﾅﾝｻﾞﾝﾀﾝｷﾀﾞｲ</t>
  </si>
  <si>
    <t>ﾆﾎﾝﾌｸｼﾀﾞｲｼﾞｮｼﾀﾝｷﾀﾞｲﾌﾞ</t>
  </si>
  <si>
    <t>ｺｳﾅﾝｼﾞｮｼﾀﾝｷﾀﾞｲ</t>
  </si>
  <si>
    <t>ﾐｽﾞﾎﾀﾝｷﾀﾞｲ</t>
  </si>
  <si>
    <t>ﾒｲｼﾞｮｳﾀﾞｲﾀﾝｷﾀﾞｲﾌﾞ</t>
  </si>
  <si>
    <t>ﾘｭｳｼﾞｮｳｼﾞｮｼﾀﾝｷﾀﾞｲ</t>
  </si>
  <si>
    <t>ﾅｺﾞﾔｼﾞｮｼﾌﾞﾝｶﾀﾝｷﾀﾞｲ</t>
  </si>
  <si>
    <t>ｱｶﾂｷｶﾞｸｴﾝﾀﾝｷﾀﾞｲ</t>
  </si>
  <si>
    <t>ｽｽﾞｶﾀﾝｷﾀﾞｲ</t>
  </si>
  <si>
    <t>ﾀｶﾀﾞﾀﾝｷﾀﾞｲ</t>
  </si>
  <si>
    <t>ﾏﾂｻﾞｶｼﾞｮｼﾀﾝｷﾀﾞｲ</t>
  </si>
  <si>
    <t>ｼｶﾞｼﾞｮｼﾀﾝｷﾀﾞｲ</t>
  </si>
  <si>
    <t>ｲｹﾉﾎﾞｳﾀﾝｷﾀﾞｲ</t>
  </si>
  <si>
    <t>ｵｵﾀﾆﾀﾞｲﾀﾝｷﾀﾞｲﾌﾞ</t>
  </si>
  <si>
    <t>ｶﾁｮｳﾀﾝｷﾀﾞｲ</t>
  </si>
  <si>
    <t>ｷｮｳﾄﾌﾞﾝｷｮｳﾀﾝｷﾀﾞｲ</t>
  </si>
  <si>
    <t>ｷｮｳﾄｶﾞｲｺｸｺﾞﾀﾝｷﾀﾞｲ</t>
  </si>
  <si>
    <t>ｷｮｳﾄｼﾞｮｼﾀﾞｲﾀﾝｷﾀﾞｲﾌﾞ</t>
  </si>
  <si>
    <t>ｷｮｳﾄｾｲｶﾀﾞｲﾀﾝｷﾀﾞｲﾌﾞ</t>
  </si>
  <si>
    <t>ｷｮｳﾄﾀﾝｷﾀﾞｲ</t>
  </si>
  <si>
    <t>ｺｳｶｼﾞｮｼﾀﾝｷﾀﾞｲ</t>
  </si>
  <si>
    <t>ｻｶﾞﾋﾞｼﾞｭﾂﾀﾝｷﾀﾞｲ</t>
  </si>
  <si>
    <t>ｾｲｱﾝｼﾞｮｼﾀﾝｷﾀﾞｲ</t>
  </si>
  <si>
    <t>ｾｲｻﾞﾝﾀﾝｷﾀﾞｲ</t>
  </si>
  <si>
    <t>ﾍｲｱﾝｼﾞｮｶﾞｸｲﾝﾀﾝｷﾀﾞｲ</t>
  </si>
  <si>
    <t>ﾘｭｳｺｸﾀﾞｲﾀﾝｷﾀﾞｲﾌﾞ</t>
  </si>
  <si>
    <t>ｻｶｲｼﾞｮｼﾀﾝｷﾀﾞｲ</t>
  </si>
  <si>
    <t>ｵｵｻｶｱｵﾔﾏﾀﾝｷﾀﾞｲ</t>
  </si>
  <si>
    <t>ｵｵｻｶｵﾝｶﾞｸﾀﾞｲﾀﾝｷﾀﾞｲﾌﾞ</t>
  </si>
  <si>
    <t>ｵｵｻｶｶﾞｸｲﾝﾀﾝｷﾀﾞｲ</t>
  </si>
  <si>
    <t>ｵｵｻｶｷﾘｽﾄｷｮｳﾀﾝｷﾀﾞｲ</t>
  </si>
  <si>
    <t>ｵｵｻｶｸﾝｴｲｼﾞｮｼﾀﾝｷﾀﾞｲ</t>
  </si>
  <si>
    <t>ｵｵｻｶｺｳｷﾞｮｳﾀﾞｲﾀﾝｷﾀﾞｲﾌﾞ</t>
  </si>
  <si>
    <t>ｵｵｻｶｻﾝｷﾞｮｳﾀﾞｲﾀﾝｷﾀﾞｲﾌﾞ</t>
  </si>
  <si>
    <t>ｵｵｻｶ ｼﾞｮｳﾅﾝｼﾞｮｼ ﾀﾝｷﾀﾞｲ</t>
  </si>
  <si>
    <t>ｵｵｻｶｼﾞｮｶﾞｸｲﾝﾀﾝｷﾀﾞｲ</t>
  </si>
  <si>
    <t>ｵｵｻｶｼﾞｮｼｶﾞｸｴﾝﾀﾝｷﾀﾞｲ</t>
  </si>
  <si>
    <t>ｵｵｻｶｼﾝｱｲｼﾞｮｶﾞｸｲﾝﾀﾝｷﾀﾞｲ</t>
  </si>
  <si>
    <t>ｵｵｻｶｾｲｹｲｼﾞｮｼﾀﾝｷﾀﾞｲ</t>
  </si>
  <si>
    <t>ｵｵｻｶﾁﾖﾀﾞﾀﾝｷﾀﾞｲ</t>
  </si>
  <si>
    <t>ｵｵｻｶﾃﾞﾝｷﾂｳｼﾝﾀﾞｲﾀﾝｷﾀﾞｲﾌﾞ</t>
  </si>
  <si>
    <t>ｵｵﾀﾆｼﾞｮｼﾀﾝｷﾀﾞｲ</t>
  </si>
  <si>
    <t>ｵｵﾃﾏｴｼﾞｮｼﾀﾝｷﾀﾞｲ</t>
  </si>
  <si>
    <t>ｶﾝｻｲｶﾞｲｺｸｺﾞﾀﾝｷﾀﾞｲ</t>
  </si>
  <si>
    <t>ｶﾝｻｲｼﾞｮｼﾋﾞｼﾞｭﾂﾀﾝｷﾀﾞｲ</t>
  </si>
  <si>
    <t>ｶﾝｻｲｼﾞｮｼﾀﾝｷﾀﾞｲ</t>
  </si>
  <si>
    <t>ｷﾝｷﾀﾞｲﾀﾝｷﾀﾞｲﾌﾞ</t>
  </si>
  <si>
    <t>ｷﾝﾗﾝﾀﾝｷﾀﾞｲ</t>
  </si>
  <si>
    <t>ｼｼﾞｮｳﾅﾜﾃｶﾞｸｴﾝｼﾞｮｼﾀﾝｷﾀﾞｲ</t>
  </si>
  <si>
    <t>ｼﾃﾝﾉｳｼﾞｺｸｻｲﾌﾞｯｷｮｳﾀﾞｲﾀﾝﾀﾞｲﾌﾞ</t>
  </si>
  <si>
    <t>ｼｮｳｲﾝﾋｶﾞｼｼﾞｮｼﾀﾝｷﾀﾞｲ</t>
  </si>
  <si>
    <t>ｾｲﾎﾞｼﾞｮｶﾞｸｲﾝﾀﾝｷﾀﾞｲ</t>
  </si>
  <si>
    <t>ｿｳｱｲｼﾞｮｼﾀﾝｷﾀﾞｲ</t>
  </si>
  <si>
    <t>ﾃｲｺｸｼﾞｮｼﾀﾝｷﾀﾞｲ</t>
  </si>
  <si>
    <t>ﾃﾂﾞｶﾔﾏｶﾞｸｲﾝﾀﾝｷﾀﾞｲ</t>
  </si>
  <si>
    <t>ﾄｷﾜｶｲﾀﾝｷﾀﾞｲ</t>
  </si>
  <si>
    <t>ﾅﾆﾜﾀﾝｷﾀﾞｲ</t>
  </si>
  <si>
    <t>ﾊﾞｲｶﾀﾝｷﾀﾞｲ</t>
  </si>
  <si>
    <t>ﾊｺﾞﾛﾓｶﾞｸｴﾝﾀﾝｷﾀﾞｲ</t>
  </si>
  <si>
    <t>ﾋｶﾞｼｵｵｻｶ ﾀﾝｷﾀﾞｲ</t>
  </si>
  <si>
    <t>ｾｲﾎﾞﾋｼｮｳﾃﾝｶﾞｸｲﾝｼﾞｮｼﾀﾝｷﾀﾞｲ</t>
  </si>
  <si>
    <t>ﾋﾟｰｴﾙｶﾞｸｴﾝｼﾞｮｼﾀﾝｷﾀﾞｲ</t>
  </si>
  <si>
    <t>ﾌﾟｰﾙｶﾞｸｲﾝﾀﾝｷﾀﾞｲ</t>
  </si>
  <si>
    <t>ｱｶｼﾀﾝｷﾀﾞｲ</t>
  </si>
  <si>
    <t>ｱｼﾔｼﾞｮｼﾀﾝｷﾀﾞｲ</t>
  </si>
  <si>
    <t>ｷﾝｷﾀﾞｲﾄﾖｵｶｼﾞｮｼﾀﾝｷﾀﾞｲ</t>
  </si>
  <si>
    <t>ｹﾝﾒｲｼﾞｮｼｶﾞｸｲﾝﾀﾝｷﾀﾞｲ</t>
  </si>
  <si>
    <t>ｺｳｼｴﾝﾀﾝｷﾀﾞｲ</t>
  </si>
  <si>
    <t>ｺｳﾅﾝｼﾞｮｼﾀﾞｲﾀﾝｷﾀﾞｲﾌﾞ</t>
  </si>
  <si>
    <t>ｺｳﾍﾞｶｲｾｲｼﾞｮｼｶﾞｸｲﾝﾀﾝｷﾀﾞｲ</t>
  </si>
  <si>
    <t>ｺｳﾍﾞｶﾞｸｲﾝｼﾞｮｼﾀﾝｷﾀﾞｲ</t>
  </si>
  <si>
    <t>ｺｳﾍﾞｼﾞｮｼﾀﾝｷﾀﾞｲ</t>
  </si>
  <si>
    <t>ｺｳﾍﾞﾄｷﾜﾀﾝｷﾀﾞｲ</t>
  </si>
  <si>
    <t>ｺｳﾍﾞﾔﾏﾃｼﾞｮｼﾀﾝｷﾀﾞｲ</t>
  </si>
  <si>
    <t>ｼｭｸｶﾞﾜｶﾞｸｲﾝﾀﾝｷﾀﾞｲ</t>
  </si>
  <si>
    <t>ｼｮｳｲﾝｼﾞｮｼｶﾞｸｲﾝﾀﾝｷﾀﾞｲ</t>
  </si>
  <si>
    <t>ｼｮｳｴｲﾀﾝｷﾀﾞｲ</t>
  </si>
  <si>
    <t>ｾｲﾜﾀﾞｲﾀﾝｷﾀﾞｲﾌﾞ</t>
  </si>
  <si>
    <t>ｿﾉﾀﾞｶﾞｸｴﾝｼﾞｮｼﾀﾝｷﾀﾞｲ</t>
  </si>
  <si>
    <t>ﾃｯｺｳﾀﾝｷﾀﾞｲ</t>
  </si>
  <si>
    <t>ﾄｳﾖｳｼｮｸﾋﾝｺｳｷﾞｮｳﾀﾝｷﾀﾞｲ</t>
  </si>
  <si>
    <t>ﾋﾉﾓﾄｶﾞｸｴﾝﾀﾝｷﾀﾞｲ</t>
  </si>
  <si>
    <t>ﾋﾒｼﾞｶﾞｸｲﾝｼﾞｮｼﾀﾝｷﾀﾞｲ</t>
  </si>
  <si>
    <t>ﾋｮｳｺﾞｼﾞｮｼﾀﾝｷﾀﾞｲ</t>
  </si>
  <si>
    <t>ﾐﾅﾄｶﾞﾜｼﾞｮｼﾀﾝｷﾀﾞｲ</t>
  </si>
  <si>
    <t>ﾑｺｶﾞﾜｼﾞｮｼﾀﾞｲﾀﾝｷﾀﾞｲﾌﾞ</t>
  </si>
  <si>
    <t>ｻｸﾗｲｼﾞｮｼﾀﾝｷﾀﾞｲ</t>
  </si>
  <si>
    <t>ﾃﾂﾞｶﾔﾏﾀﾝｷﾀﾞｲ</t>
  </si>
  <si>
    <t>ﾅﾗｹﾞｲｼﾞｭﾂﾀﾝｷﾀﾞｲ</t>
  </si>
  <si>
    <t>ﾅﾗｻﾎｼﾞｮｶﾞｸｲﾝﾀﾝｷﾀﾞｲ</t>
  </si>
  <si>
    <t>ﾅﾗﾌﾞﾝｶｼﾞｮｼﾀﾝｷﾀﾞｲ</t>
  </si>
  <si>
    <t>ｷﾝｷﾀﾞｲｾｲﾄｳｼﾞｮｼﾀﾝｷﾀﾞｲ</t>
  </si>
  <si>
    <t>ﾜｶﾔﾏｼﾝｱｲｼﾞｮｼﾀﾝｷﾀﾞｲ</t>
  </si>
  <si>
    <t>ﾄｯﾄﾘｼﾞｮｼﾀﾝｷﾀﾞｲ</t>
  </si>
  <si>
    <t>ｼﾏﾈﾁｭｳｵｳｼﾞｮｼﾀﾝｷﾀﾞｲ</t>
  </si>
  <si>
    <t>ｼｭｳｼﾞﾂﾀﾝｷﾀﾞｲ</t>
  </si>
  <si>
    <t>ｵｶﾔﾏｼﾞｮｼﾀﾝｷﾀﾞｲ</t>
  </si>
  <si>
    <t>ｶﾜｻｷｲﾘｮｳﾀﾝｷﾀﾞｲ</t>
  </si>
  <si>
    <t>ｻｸﾖｳﾀﾝｷﾀﾞｲ</t>
  </si>
  <si>
    <t>ｻﾝﾖｳｶﾞｸｴﾝﾀﾝｷﾀﾞｲ</t>
  </si>
  <si>
    <t>ｼﾞｭﾝｾｲﾀﾝｷﾀﾞｲ</t>
  </si>
  <si>
    <t>ﾁｭｳｺﾞｸﾀﾝｷﾀﾞｲ</t>
  </si>
  <si>
    <t>ﾐﾏｻｶｼﾞｮｼﾀﾞｲﾀﾝｷﾀﾞｲﾌﾞ</t>
  </si>
  <si>
    <t>ｵｵｼﾓｶﾞｸｴﾝｼﾞｮｼﾀﾝｷﾀﾞｲ</t>
  </si>
  <si>
    <t>ｻﾝﾖｳｼﾞｮｼﾀﾝｷﾀﾞｲ</t>
  </si>
  <si>
    <t>ｽｽﾞｶﾞﾐﾈｼﾞｮｼﾀﾝｷﾀﾞｲ</t>
  </si>
  <si>
    <t>ﾉｰﾄﾙﾀﾞﾑｾｲｼﾝｼﾞｮｼﾀﾝｷﾀﾞｲ</t>
  </si>
  <si>
    <t>ﾋｼﾞﾔﾏｼﾞｮｼﾀﾝｷﾀﾞｲ</t>
  </si>
  <si>
    <t>ﾋﾛｼﾏｼﾞﾄﾞｳｼｬｺｳｷﾞｮｳﾀﾝｷﾀﾞｲ</t>
  </si>
  <si>
    <t>ﾋﾛｼﾏｼｭｳﾄﾞｳﾀﾞｲﾀﾝｷﾀﾞｲﾌﾞ</t>
  </si>
  <si>
    <t>ﾋﾛｼﾏｼﾞｮｶﾞｸｲﾝﾀﾞｲﾀﾝｷﾀﾞｲﾌﾞ</t>
  </si>
  <si>
    <t>ﾋﾛｼﾏﾌﾞﾝｶｼﾞｮｼﾀﾝｷﾀﾞｲ</t>
  </si>
  <si>
    <t>ﾋﾛｼﾏﾌﾞﾝｷｮｳｼﾞｮｼﾀﾞｲﾀﾝﾀﾞｲﾌﾞ</t>
  </si>
  <si>
    <t>ﾔｽﾀﾞｼﾞｮｼﾀﾝｷﾀﾞｲ</t>
  </si>
  <si>
    <t>ｲﾜｸﾆﾀﾝｷﾀﾞｲ</t>
  </si>
  <si>
    <t>ｳﾍﾞﾀﾝｷﾀﾞｲ</t>
  </si>
  <si>
    <t>ｼﾓﾉｾｷｼﾞｮｼﾀﾝｷﾀﾞｲ</t>
  </si>
  <si>
    <t>ﾊﾞｲｺｳｼﾞｮｶﾞｸｲﾝﾀﾞｲﾀﾝｷﾀﾞｲﾌﾞ</t>
  </si>
  <si>
    <t>ﾊｷﾞｼﾞｮｼﾀﾝｷﾀﾞｲ</t>
  </si>
  <si>
    <t>ﾔﾏｸﾞﾁｹﾞｲｼﾞｭﾂﾀﾝｷﾀﾞｲ</t>
  </si>
  <si>
    <t>ﾔﾏｸﾞﾁﾀﾝｷﾀﾞｲ</t>
  </si>
  <si>
    <t>ｼｺｸｼﾞｮｼﾀﾞｲﾀﾝｷﾀﾞｲﾌﾞ</t>
  </si>
  <si>
    <t>ﾄｸｼﾏｺｳｷﾞｮｳﾀﾝｷﾀﾞｲ</t>
  </si>
  <si>
    <t>ﾄｸｼﾏﾌﾞﾝｶｼﾞｮｼﾀﾝｷﾀﾞｲ</t>
  </si>
  <si>
    <t>ﾄｸｼﾏﾌﾞﾝﾘﾀﾞｲﾀﾝｷﾀﾞｲﾌﾞ</t>
  </si>
  <si>
    <t>ｶｶﾞﾜｹﾝﾐｮｳｾﾞﾝﾀﾝｷﾀﾞｲ</t>
  </si>
  <si>
    <t>ｶｶﾞﾜﾀﾝｷﾀﾞｲ</t>
  </si>
  <si>
    <t>ｼｺｸｶﾞｸｲﾝﾀﾝｷﾀﾞｲ</t>
  </si>
  <si>
    <t>ｾﾄｳﾁﾀﾝｷﾀﾞｲ</t>
  </si>
  <si>
    <t>ﾀｶﾏﾂﾀﾝｷﾀﾞｲ</t>
  </si>
  <si>
    <t>ｲﾏﾊﾞﾘ ﾒｲﾄｸ ﾀﾝｷﾀﾞｲ</t>
  </si>
  <si>
    <t>ｴﾋﾒｼﾞｮｼﾀﾝｷﾀﾞｲ</t>
  </si>
  <si>
    <t>ｾｲｶﾀﾘﾅｼﾞｮｼﾀﾝｷﾀﾞｲ</t>
  </si>
  <si>
    <t>ﾏﾂﾔﾏｼﾉﾉﾒﾀﾝｷﾀﾞｲ</t>
  </si>
  <si>
    <t>ﾏﾂﾔﾏｼｮｳｶﾀﾞｲﾀﾝｷﾀﾞｲﾌﾞ</t>
  </si>
  <si>
    <t>ﾓﾓﾔﾏｶﾞｸｲﾝﾀﾞｲ</t>
  </si>
  <si>
    <t>ｺｳﾁｶﾞｸｴﾝﾀﾝｷﾀﾞｲ</t>
  </si>
  <si>
    <t>ｵﾘｵｼﾞｮｼｹｲｻﾞｲﾀﾝｷﾀﾞｲ</t>
  </si>
  <si>
    <t>ｷﾀｷｭｳｼｭｳﾀﾝｷﾀﾞｲ</t>
  </si>
  <si>
    <t>ｷｭｳｼｭｳｵｵﾀﾆﾀﾝｷﾀﾞｲ</t>
  </si>
  <si>
    <t>ｷﾕｳｼｭｳｼﾞｮｼﾀﾝｷﾀﾞｲ</t>
  </si>
  <si>
    <t>ｷｭｳｼｭｳｿﾞｳｹｲﾀﾝｷﾀﾞｲ</t>
  </si>
  <si>
    <t>ｷｭｳｼｭｳﾃﾞﾝｷﾀﾝｷﾀﾞｲ</t>
  </si>
  <si>
    <t>ｷﾝｷﾀﾞｲｷｭｳｼｭｳﾀﾝｷﾀﾞｲ</t>
  </si>
  <si>
    <t>ｸﾙﾒｼﾝｱｲｼﾞｮｶﾞｸｲﾝﾀﾝｷﾀﾞｲ</t>
  </si>
  <si>
    <t>ｺｳﾗﾝｼﾞｮｼﾀﾝｷﾀﾞｲ</t>
  </si>
  <si>
    <t>ｼﾞｭﾝｼﾝｼﾞｮｼﾀﾝｷﾀﾞｲ</t>
  </si>
  <si>
    <t>ｾｲｶｼﾞｮｼﾀﾝｷﾀﾞｲ</t>
  </si>
  <si>
    <t>ｾｲﾅﾝｼﾞｮｶﾞｸｲﾝﾀﾝｷﾀﾞｲ</t>
  </si>
  <si>
    <t>ﾁｸｼｼﾞｮｶﾞｸｴﾝﾀﾝｷﾀﾞｲ</t>
  </si>
  <si>
    <t>ﾅｶﾑﾗｶﾞｸｴﾝﾀﾝｷﾀﾞｲ</t>
  </si>
  <si>
    <t>ﾆｼﾆﾎﾝﾀﾝｷﾀﾞｲ</t>
  </si>
  <si>
    <t>ﾋｶﾞｼﾁｸｼﾀﾝｷﾀﾞｲ</t>
  </si>
  <si>
    <t>ﾌｸｵｶｺｳｷﾞｮｳﾀﾝｷﾀﾞｲ</t>
  </si>
  <si>
    <t>ﾌｸｵｶｼﾞｮｶﾞｸｲﾝﾀﾝｷﾀﾞｲ</t>
  </si>
  <si>
    <t>ﾌｸｵｶｼﾞｮｼﾀﾝｷﾀﾞｲ</t>
  </si>
  <si>
    <t>ｻｶﾞｼﾞｮｼﾀﾝｷﾀﾞｲ</t>
  </si>
  <si>
    <t>ｻｶﾞﾀﾝｷﾀﾞｲ</t>
  </si>
  <si>
    <t>ｷｭｳｼｭｳﾘｭｳｺｸﾀﾝｷﾀﾞｲ</t>
  </si>
  <si>
    <t>ｶｯｽｲｼﾞｮｼﾀﾝｷﾀﾞｲ</t>
  </si>
  <si>
    <t>ﾅｶﾞｻｷﾀﾝｷﾀﾞｲ</t>
  </si>
  <si>
    <t>ﾀﾏｷｼﾞｮｼﾀﾝｷﾀﾞｲ</t>
  </si>
  <si>
    <t>ﾅｶﾞｻｷｳｴｽﾚﾔﾝﾀﾝｷﾀﾞｲ</t>
  </si>
  <si>
    <t>ﾅｶﾞｻｷｶﾞｲｺｸｺﾞﾀﾝｷﾀﾞｲ</t>
  </si>
  <si>
    <t>ﾅｶﾞｻｷｼﾞｮｼﾀﾝｷﾀﾞｲ</t>
  </si>
  <si>
    <t>ｷﾞﾝｷｮｳｶﾞｸｴﾝﾀﾝｷﾀﾞｲ</t>
  </si>
  <si>
    <t>ｸﾏﾓﾄｵﾝｶﾞｸﾀﾝｷﾀﾞｲ</t>
  </si>
  <si>
    <t>ｼｮｳｹｲﾀﾝｷﾀﾞｲ</t>
  </si>
  <si>
    <t>ｸﾏﾓﾄﾀﾝｷﾀﾞｲ</t>
  </si>
  <si>
    <t>ﾅｶｷｭｳｼｭｳﾀﾝｷﾀﾞｲ</t>
  </si>
  <si>
    <t>ｵｵｲﾀﾀﾝｷﾀﾞｲ</t>
  </si>
  <si>
    <t>ｵｵｲﾀｼﾞｮｼ ﾀﾝｷﾀﾞｲ</t>
  </si>
  <si>
    <t>ｾﾝｼﾞｮｳｶﾞｸｴﾝﾅｶﾂｼﾞｮｼﾀﾝｷﾀﾞｲ</t>
  </si>
  <si>
    <t>ﾍﾞｯﾌﾟｼﾞｮｼﾀﾝｷﾀﾞｲ</t>
  </si>
  <si>
    <t>ﾍﾞｯﾌﾟﾀﾞｲﾀﾝｷﾀﾞｲﾌﾞ</t>
  </si>
  <si>
    <t>ﾋｭｳｶﾞｶﾞｸｲﾝﾀﾝｷﾀﾞｲ</t>
  </si>
  <si>
    <t>ﾐﾄﾞﾘｶﾞｵｶｶﾞｸｴﾝﾉﾍﾞｵｶﾀﾝｷﾀﾞｲ</t>
  </si>
  <si>
    <t>ﾐﾅﾐｷｭｳｼｭｳﾀﾝｷﾀﾞｲ</t>
  </si>
  <si>
    <t>ﾐﾔｻﾞｷｼﾞｮｼﾀﾝｷﾀﾞｲ</t>
  </si>
  <si>
    <t>ｶｺﾞｼﾏｼﾞｭﾝｼﾝｼﾞｮｼﾀﾝｷﾀﾞｲ</t>
  </si>
  <si>
    <t>ｶｺﾞｼﾏｼﾞｮｼﾀﾝｷﾀﾞｲ</t>
  </si>
  <si>
    <t>ｶｺﾞｼﾏﾀﾝｷﾀﾞｲ</t>
  </si>
  <si>
    <t>ﾀﾞｲｲﾁﾖｳｼﾞｷｮｳｲｸﾀﾝｷﾀﾞｲ</t>
  </si>
  <si>
    <t>ｵｷﾅﾜｷﾘｽﾄｷｮｳ ﾀﾝｷﾀﾞｲ</t>
  </si>
  <si>
    <t>ｵｷﾅﾜｺｸｻｲﾀﾞｲﾀﾝｷﾀﾞｲﾌﾞ</t>
  </si>
  <si>
    <t>ｵｷﾅﾜｼﾞｮｼﾀﾝｷﾀﾞｲ</t>
  </si>
  <si>
    <t>ｵｷﾅﾜﾀﾞｲﾀﾝｷﾀﾞｲﾌﾞ</t>
  </si>
  <si>
    <t>ﾀｶﾔﾏﾀﾝｷﾀﾞｲ</t>
  </si>
  <si>
    <t>ﾀﾞｲｲﾁﾎｲｸﾀﾝｷﾀﾞｲ</t>
  </si>
  <si>
    <t>ｷｭｳｼｭｳｼﾞｮｶﾞｸｲﾝﾀﾝｷﾀﾞｲ</t>
  </si>
  <si>
    <t>ｷﾝｼﾞｮｳﾀﾝｷﾀﾞｲ</t>
  </si>
  <si>
    <t>ｲｸｴｲ ﾀﾝｷﾀﾞｲ</t>
  </si>
  <si>
    <t>ｷｮｳﾄｹﾞｲｼﾞｭﾂﾀﾝｷﾀﾞｲ</t>
  </si>
  <si>
    <t>ｱｼｶｶﾞﾀﾝｷﾀﾞｲ</t>
  </si>
  <si>
    <t>ｱｷｸｻｶﾞｸｴﾝﾀﾝｷﾀﾞｲ</t>
  </si>
  <si>
    <t>ｻﾝｷﾞｮｳｲｶﾀﾞｲｲﾘｮｳｷﾞｼﾞｭﾂﾀﾝﾀﾞｲ</t>
  </si>
  <si>
    <t>ｾｲﾘｮｳｼﾞｮｼﾀﾝｷﾀﾞｲ</t>
  </si>
  <si>
    <t>ｾﾝｿﾞｸｶﾞｸｴﾝｳｵﾂﾀﾝｷﾀﾞｲ</t>
  </si>
  <si>
    <t>ﾀｶｻｷｹﾞｲｼﾞｭﾂﾀﾝｷﾀﾞｲ</t>
  </si>
  <si>
    <t>ｼｮｳﾋﾞｶﾞｸｴﾝ ﾀﾝｷﾀﾞｲ</t>
  </si>
  <si>
    <t>ﾑｻｼﾉﾀﾝｷﾀﾞｲ</t>
  </si>
  <si>
    <t>ｾｲｾﾝｼﾞｮｶﾞｸｲﾝﾀﾝｷﾀﾞｲ</t>
  </si>
  <si>
    <t>ｺｸｶﾞｸｲﾝｼﾞｮｼﾀﾝｷﾀﾞｲ</t>
  </si>
  <si>
    <t>ｳﾖｳｶﾞｸｴﾝﾀﾝｷﾀﾞｲ</t>
  </si>
  <si>
    <t>ﾄｳｷｮｳｺｳｹﾞｲﾀﾞｲｼﾞｮｼﾀﾝﾀﾞｲﾌﾞ</t>
  </si>
  <si>
    <t>ｺｳﾘｮｳｼﾞｮｼﾀﾝｷﾀﾞｲ</t>
  </si>
  <si>
    <t>ﾆｲｼﾞﾏｶﾞｸｴﾝｼﾞｮｼ ﾀﾝｷﾀﾞｲ</t>
  </si>
  <si>
    <t>ｻｲﾀﾏｼﾞｭﾝｼﾝｼﾞｮｼﾀﾝｷﾀﾞｲ</t>
  </si>
  <si>
    <t>ｼﾞｮｳｻｲﾀﾞｲｼﾞｮｼﾀﾝｷﾀﾞｲﾌﾞ</t>
  </si>
  <si>
    <t>ｺｸｻｲｶﾞｸｲﾝｻｲﾀﾏﾀﾝｷﾀﾞｲ</t>
  </si>
  <si>
    <t>ｼﾝｼｮｳﾎｳﾅﾝｼﾞｮｼﾀﾝｷﾀﾞｲ</t>
  </si>
  <si>
    <t>ｷﾞﾌｲﾘｮｳｷﾞｼﾞｭﾂﾀﾝｷﾀﾞｲ</t>
  </si>
  <si>
    <t>ﾄﾖﾊｼﾀﾝｷﾀﾞｲ</t>
  </si>
  <si>
    <t>ｷｮｳﾄﾌﾞﾝｶﾀﾝｷﾀﾞｲ</t>
  </si>
  <si>
    <t>ﾎｯｶｲｶﾞｸｴﾝｷﾀﾐｼﾞｮｼﾀﾝｷﾀﾞｲ</t>
  </si>
  <si>
    <t>ｾｲｼﾝｶﾞｸｴﾝｼﾞｮｼﾀﾝｷﾀﾞｲ</t>
  </si>
  <si>
    <t>ｷｮｳｴｲｶﾞｸｴﾝ ﾀﾝｷﾀﾞｲ</t>
  </si>
  <si>
    <t>ｴﾄﾞｶﾞﾜｼﾞｮｼﾀﾝｷﾀﾞｲ</t>
  </si>
  <si>
    <t>ｿｳｶｼﾞｮｼﾀﾝｷﾀﾞｲ</t>
  </si>
  <si>
    <t>ﾄｳﾎｳﾀﾞｲｲﾘｮｳﾀﾝｷﾀﾞｲ</t>
  </si>
  <si>
    <t>ｼｮｳｲﾝｼﾞｮｼ ﾀﾝｷﾀﾞｲ</t>
  </si>
  <si>
    <t>ｾｲﾚｲｶﾞｸｴﾝｾｲｾﾝﾀﾝｷﾀﾞｲ</t>
  </si>
  <si>
    <t>ｱｲﾉｶﾞｸｲﾝﾀﾝｷﾀﾞｲ</t>
  </si>
  <si>
    <t>ｵｵｻｶﾒｲｼﾞｮｳｼﾞｮｼﾀﾝｷﾀﾞｲ</t>
  </si>
  <si>
    <t>ｶﾝｻｲｼﾝｷｭｳﾀﾝｷﾀﾞｲ</t>
  </si>
  <si>
    <t>ﾂﾙｶﾞｼﾞｮｼﾀﾝｷﾀﾞｲ</t>
  </si>
  <si>
    <t>ﾄｳｶｲｻﾝｷﾞｮｳﾀﾝｷﾀﾞｲ</t>
  </si>
  <si>
    <t>ﾄﾞｳｼｼｬｼﾞｼｮｼ ﾀﾝｷﾀﾞｲ</t>
  </si>
  <si>
    <t>ｾｲﾏﾘｱｶﾞｸｲﾝ ﾀﾝｷﾀﾞｲ</t>
  </si>
  <si>
    <t>ｼﾞﾁｲｶﾀﾞｲｶﾝｺﾞ ﾀﾝｷﾀﾞｲ</t>
  </si>
  <si>
    <t>ｳﾗﾜ ﾀﾝｷﾀﾞｲ</t>
  </si>
  <si>
    <t>ｶﾜｸﾞﾁ ﾀﾝｷﾀﾞｲ</t>
  </si>
  <si>
    <t>ﾆﾎﾝﾊﾞｼｼﾞｮｶﾞｸｶﾝ ﾀﾝｷﾀﾞｲ</t>
  </si>
  <si>
    <t>ﾆﾎﾝｼｶﾀﾞｲﾆｲｶﾞﾀ ﾀﾝｷﾀﾞｲ</t>
  </si>
  <si>
    <t>ｱｲﾁｷﾞｼﾞｭﾂ ﾀﾝｷﾀﾞｲ</t>
  </si>
  <si>
    <t>ｵｵｻｶﾀﾝｷﾀﾞｲ</t>
  </si>
  <si>
    <t>ｶﾝｻｲｼﾞｮｶﾞｸｲﾝ ﾀﾝｷﾀﾞｲ</t>
  </si>
  <si>
    <t>ﾄｳｷｮｳﾘｶﾀﾞｲﾔﾏｸﾞﾁﾀﾝｷﾀﾞｲ</t>
  </si>
  <si>
    <t>ﾄｸﾔﾏ ｼﾞｮｼ ﾀﾝｷﾀﾞｲ</t>
  </si>
  <si>
    <t>ﾜｯｶﾅｲﾎｸｾｲｶﾞｸｴﾝ ﾀﾝｷﾀﾞｲ</t>
  </si>
  <si>
    <t>ｷｭｳｼｭｳﾃｲｷｮｳﾀﾝｷﾀﾞｲ</t>
  </si>
  <si>
    <t>ﾀｶｻｷｼｮｳｶ ﾀﾝｷﾀﾞｲ</t>
  </si>
  <si>
    <t>ﾌﾞﾝﾘｼﾞｮｳﾎｳ ﾀﾝｷﾀﾞｲ</t>
  </si>
  <si>
    <t>ｷｮｳｱｲｶﾞｸｴﾝ ﾀﾝｷﾀﾞｲ</t>
  </si>
  <si>
    <t>ｹｲｵｳｷﾞｼﾞｭｸｶﾝｺﾞ ﾀﾝｷﾀﾞｲ</t>
  </si>
  <si>
    <t>ｼﾝｼｭｳ ﾀﾝｷﾀﾞｲ</t>
  </si>
  <si>
    <t>ｺﾏﾂ ﾀﾝｷﾀﾞｲ</t>
  </si>
  <si>
    <t>ﾅﾅｵ ﾀﾝｷﾀﾞｲ</t>
  </si>
  <si>
    <t>ｼｽﾞｵｶｶﾞｸｴﾝ ﾀﾝｷﾀﾞｲ</t>
  </si>
  <si>
    <t>ｳﾂﾉﾐﾔﾌﾞﾝｾｲ ﾀﾝｷﾀﾞｲ</t>
  </si>
  <si>
    <t>ｻｲﾀﾏ ﾀﾝｷﾀﾞｲ</t>
  </si>
  <si>
    <t>ｻｲﾀﾏｲｶ ﾀﾝｷﾀﾞｲ</t>
  </si>
  <si>
    <t>ｻｲﾀﾏｼﾞｮｼ ﾀﾝｷﾀﾞｲ</t>
  </si>
  <si>
    <t>ﾔﾏﾑﾗｼﾞｮｼ ﾀﾝｷﾀﾞｲ</t>
  </si>
  <si>
    <t>ｼﾞｭﾝﾃﾝﾄﾞｳｲﾘｮｳ ﾀﾝｷﾀﾞｲ</t>
  </si>
  <si>
    <t>ﾖｺﾊﾏｿｳｴｲ ﾀﾝｷﾀﾞｲ</t>
  </si>
  <si>
    <t>ﾅｺﾞﾔﾒｲﾄｸ ﾀﾝｷﾀﾞｲ</t>
  </si>
  <si>
    <t>ﾆﾎﾝｾｷｼﾞｭｳｼﾞｱｲﾁ ﾀﾝｷﾀﾞｲ</t>
  </si>
  <si>
    <t>ﾁｭｳﾌﾞﾀﾞｲｼﾞｮｼ ﾀﾝｷﾀﾞｲ</t>
  </si>
  <si>
    <t>ｷｮｳﾄｲﾘｮｳｷﾞｼﾞｭﾂ ﾀﾝｷﾀﾞｲ</t>
  </si>
  <si>
    <t>ｺｳﾍﾞｼﾞｮｼﾀﾞｲｼﾞｮｼｾﾄ ﾀﾝｷﾀﾞｲ</t>
  </si>
  <si>
    <t>ﾋﾛｼﾏｼﾞｮｼｼｮｳ ﾀﾝｷﾀﾞｲ</t>
  </si>
  <si>
    <t>ｱｿｳﾌｸｵｶ ﾀﾝｷﾀﾞｲ</t>
  </si>
  <si>
    <t>ﾓﾘｵｶ ﾀﾞｲ ﾀﾝｷﾀﾞｲﾌﾞ</t>
  </si>
  <si>
    <t>ｷﾀｻﾞﾄ ﾀﾞｲ</t>
  </si>
  <si>
    <t>ﾆﾎﾝﾀﾞｲｺｳｶﾞｸﾌﾞ</t>
  </si>
  <si>
    <t>ｷﾝｷﾀﾞｲ ｲｶﾞｸﾌﾞ</t>
  </si>
  <si>
    <t>ﾄｳｶｲﾀﾞｲ ｶｲﾖｳｶﾞｸﾌﾞ</t>
  </si>
  <si>
    <t>ｷﾝｷﾀﾞｲ ｺｳｶﾞｸﾌﾞ</t>
  </si>
  <si>
    <t>ｷﾝｷﾀﾞｲ ｷｭｳｼｭｳｺｳｶﾞｸﾌﾞ</t>
  </si>
  <si>
    <t>ﾘｭｳﾂｳ ｶｶﾞｸ ﾀﾞｲ</t>
  </si>
  <si>
    <t>ﾆﾎﾝﾀﾞｲ ｺｸｻｲｶﾝｹｲｶﾞｸﾌﾞ</t>
  </si>
  <si>
    <t>ｺﾏｻﾞﾜﾀﾞｲ</t>
  </si>
  <si>
    <t>ﾋﾛｼﾏﾀﾞｲｲｶﾞｸﾌﾞ</t>
  </si>
  <si>
    <t>ﾄｳｷｮｳﾄﾘﾂ ｶｶﾞｸｷﾞｼﾞｭﾂﾀﾞｲ</t>
  </si>
  <si>
    <t>ﾆｲｶﾞﾀﾀﾞｲｲｶﾞｸﾌﾞ</t>
  </si>
  <si>
    <t>ﾆｼﾄｳｷｮｳ ｶｶﾞｸ ﾀﾞｲ</t>
  </si>
  <si>
    <t>ｼﾓﾉｾｷ ｽｲｻﾝ ﾀﾞｲ</t>
  </si>
  <si>
    <t>ﾄﾔﾏｺｸｻｲﾀﾞｲ</t>
  </si>
  <si>
    <t>ｼｶﾞﾌﾞﾝｶﾀﾝｷﾀﾞｲ</t>
  </si>
  <si>
    <t>ｷﾋﾞｺｸｻｲﾀﾞｲ</t>
  </si>
  <si>
    <t>ﾄｳｶｲﾀﾞｲﾌｸｵｶﾀﾝｷﾀﾞｲ</t>
  </si>
  <si>
    <t>ｶﾜｻｷｲﾘｮｳﾌｸｼ ﾀﾞｲ</t>
  </si>
  <si>
    <t>ｱｲﾁﾐｽﾞﾎﾀﾞｲ</t>
  </si>
  <si>
    <t>ﾄｳｶｲｶﾞｸｴﾝﾀﾞｲ</t>
  </si>
  <si>
    <t>ﾁｭｳｷｮｳｶﾞｸｲﾝﾀﾞｲ</t>
  </si>
  <si>
    <t>ﾄｳｷｮｳﾀﾞｲ</t>
  </si>
  <si>
    <t>ｼﾞｮｳｻｲｺｸｻ ﾀﾞｲ</t>
  </si>
  <si>
    <t>ﾄﾖﾊｼｿｳｿﾞｳ ﾀﾞｲ</t>
  </si>
  <si>
    <t>性別</t>
    <rPh sb="0" eb="2">
      <t>セイベツ</t>
    </rPh>
    <phoneticPr fontId="20"/>
  </si>
  <si>
    <t>団体名</t>
    <rPh sb="0" eb="3">
      <t>ダンタイメイ</t>
    </rPh>
    <phoneticPr fontId="20"/>
  </si>
  <si>
    <t>登　録
の種類</t>
    <rPh sb="0" eb="1">
      <t>ノボル</t>
    </rPh>
    <rPh sb="2" eb="3">
      <t>ロク</t>
    </rPh>
    <rPh sb="5" eb="7">
      <t>シュルイ</t>
    </rPh>
    <phoneticPr fontId="20"/>
  </si>
  <si>
    <t>登録番号</t>
    <rPh sb="0" eb="2">
      <t>トウロク</t>
    </rPh>
    <rPh sb="2" eb="4">
      <t>バンゴウ</t>
    </rPh>
    <phoneticPr fontId="20"/>
  </si>
  <si>
    <t>氏名</t>
    <rPh sb="0" eb="2">
      <t>シメイ</t>
    </rPh>
    <phoneticPr fontId="20"/>
  </si>
  <si>
    <t>カナ氏名</t>
    <rPh sb="2" eb="4">
      <t>シメイ</t>
    </rPh>
    <phoneticPr fontId="20"/>
  </si>
  <si>
    <t>学年</t>
    <rPh sb="0" eb="2">
      <t>ガクネン</t>
    </rPh>
    <phoneticPr fontId="20"/>
  </si>
  <si>
    <t>陸協</t>
    <rPh sb="0" eb="2">
      <t>リッキョウ</t>
    </rPh>
    <phoneticPr fontId="20"/>
  </si>
  <si>
    <t>←49で始まる団体番号を入力してください。</t>
    <rPh sb="4" eb="5">
      <t>ハジ</t>
    </rPh>
    <rPh sb="7" eb="9">
      <t>ダンタイ</t>
    </rPh>
    <rPh sb="9" eb="11">
      <t>バンゴウ</t>
    </rPh>
    <rPh sb="12" eb="14">
      <t>ニュウリョク</t>
    </rPh>
    <phoneticPr fontId="2"/>
  </si>
  <si>
    <t>←団体コードを入力すれば、自動で入ります</t>
    <rPh sb="1" eb="3">
      <t>ダンタイ</t>
    </rPh>
    <rPh sb="7" eb="9">
      <t>ニュウリョク</t>
    </rPh>
    <rPh sb="13" eb="15">
      <t>ジドウ</t>
    </rPh>
    <rPh sb="16" eb="17">
      <t>ハイ</t>
    </rPh>
    <phoneticPr fontId="2"/>
  </si>
  <si>
    <t>東海学連から、ナンバーが記載されたてきたデータを①データ貼付けシートに貼りつけてください。</t>
    <rPh sb="0" eb="2">
      <t>トウカイ</t>
    </rPh>
    <rPh sb="2" eb="4">
      <t>ガクレン</t>
    </rPh>
    <rPh sb="12" eb="14">
      <t>キサイ</t>
    </rPh>
    <rPh sb="35" eb="36">
      <t>ハ</t>
    </rPh>
    <phoneticPr fontId="2"/>
  </si>
  <si>
    <t>↓</t>
  </si>
  <si>
    <t>⇒</t>
  </si>
  <si>
    <t>4.07.00 ○</t>
  </si>
  <si>
    <t>4.7 X</t>
  </si>
  <si>
    <t>２ ①陸連データ貼付けシートのA1セルに値で貼り付けてください。</t>
    <rPh sb="3" eb="8">
      <t>リクレ</t>
    </rPh>
    <rPh sb="8" eb="10">
      <t>ハリツ</t>
    </rPh>
    <rPh sb="20" eb="21">
      <t>アタイ</t>
    </rPh>
    <rPh sb="22" eb="23">
      <t>ハ</t>
    </rPh>
    <rPh sb="24" eb="25">
      <t>ツ</t>
    </rPh>
    <phoneticPr fontId="2"/>
  </si>
  <si>
    <t>データの貼り付けを行わない場合は、お手数ですが手入力をお願いします。</t>
    <rPh sb="4" eb="5">
      <t>ハ</t>
    </rPh>
    <rPh sb="6" eb="7">
      <t>ツ</t>
    </rPh>
    <rPh sb="9" eb="10">
      <t>オコナ</t>
    </rPh>
    <rPh sb="13" eb="15">
      <t>バアイ</t>
    </rPh>
    <rPh sb="18" eb="20">
      <t>テスウ</t>
    </rPh>
    <rPh sb="23" eb="24">
      <t>テ</t>
    </rPh>
    <rPh sb="24" eb="26">
      <t>ニュウリョク</t>
    </rPh>
    <rPh sb="28" eb="2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</si>
</sst>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[$-411]m&quot;月&quot;d&quot;日&quot;&quot;(&quot;aaa&quot;)&quot;"/>
  </numFmts>
  <fonts count="8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40"/>
      <color rgb="FFFF0000"/>
      <name val="ＭＳ ゴシック"/>
      <family val="3"/>
      <charset val="128"/>
    </font>
    <font>
      <sz val="14"/>
      <name val="ＤＨＰ平成明朝体W7"/>
      <family val="3"/>
      <charset val="128"/>
    </font>
    <font>
      <sz val="11"/>
      <name val="ＤＦ平成明朝体W7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1"/>
      <color theme="3" tint="0.39997558519241921"/>
      <name val="ＭＳ ゴシック"/>
      <family val="3"/>
      <charset val="128"/>
    </font>
    <font>
      <b/>
      <sz val="14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8"/>
      <name val="ＤＦ平成明朝体W7"/>
      <family val="3"/>
      <charset val="128"/>
    </font>
    <font>
      <sz val="11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4"/>
      <color indexed="8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2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00B050"/>
      <name val="ＭＳ 明朝"/>
      <family val="1"/>
      <charset val="128"/>
    </font>
    <font>
      <b/>
      <u/>
      <sz val="11"/>
      <color rgb="FF00B050"/>
      <name val="ＭＳ 明朝"/>
      <family val="1"/>
      <charset val="128"/>
    </font>
    <font>
      <sz val="10"/>
      <name val="ＭＳ Ｐゴシック"/>
      <family val="3"/>
      <charset val="128"/>
    </font>
    <font>
      <sz val="16"/>
      <color indexed="81"/>
      <name val="MS P ゴシック"/>
      <family val="3"/>
      <charset val="128"/>
    </font>
    <font>
      <sz val="20"/>
      <color indexed="81"/>
      <name val="ＭＳ Ｐゴシック"/>
      <family val="3"/>
      <charset val="128"/>
    </font>
    <font>
      <i/>
      <sz val="24"/>
      <color indexed="8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3" fillId="0" borderId="0"/>
    <xf numFmtId="0" fontId="12" fillId="0" borderId="0">
      <alignment vertical="center"/>
    </xf>
    <xf numFmtId="0" fontId="1" fillId="0" borderId="0">
      <alignment vertical="center"/>
    </xf>
  </cellStyleXfs>
  <cellXfs count="437">
    <xf numFmtId="0" fontId="0" fillId="0" borderId="0" xfId="0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4" fillId="0" borderId="0" xfId="0" applyFont="1" applyFill="1" applyBorder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24" fillId="0" borderId="0" xfId="0" applyFont="1">
      <alignment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28" fillId="3" borderId="3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24" fillId="0" borderId="0" xfId="0" applyFont="1" applyFill="1" applyBorder="1" applyAlignment="1">
      <alignment horizontal="left" vertical="center"/>
    </xf>
    <xf numFmtId="0" fontId="34" fillId="5" borderId="0" xfId="0" applyFont="1" applyFill="1">
      <alignment vertical="center"/>
    </xf>
    <xf numFmtId="0" fontId="24" fillId="5" borderId="0" xfId="0" applyFont="1" applyFill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6" fillId="5" borderId="0" xfId="0" applyFont="1" applyFill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4" fillId="5" borderId="0" xfId="0" applyFont="1" applyFill="1" applyAlignment="1">
      <alignment horizontal="right" vertical="center"/>
    </xf>
    <xf numFmtId="0" fontId="24" fillId="5" borderId="42" xfId="0" applyFont="1" applyFill="1" applyBorder="1">
      <alignment vertical="center"/>
    </xf>
    <xf numFmtId="0" fontId="24" fillId="5" borderId="43" xfId="0" applyFont="1" applyFill="1" applyBorder="1">
      <alignment vertical="center"/>
    </xf>
    <xf numFmtId="0" fontId="24" fillId="5" borderId="44" xfId="0" applyFont="1" applyFill="1" applyBorder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5" borderId="45" xfId="0" applyFont="1" applyFill="1" applyBorder="1">
      <alignment vertical="center"/>
    </xf>
    <xf numFmtId="0" fontId="24" fillId="5" borderId="0" xfId="0" applyFont="1" applyFill="1" applyBorder="1">
      <alignment vertical="center"/>
    </xf>
    <xf numFmtId="0" fontId="24" fillId="5" borderId="46" xfId="0" applyFont="1" applyFill="1" applyBorder="1">
      <alignment vertical="center"/>
    </xf>
    <xf numFmtId="0" fontId="24" fillId="5" borderId="47" xfId="0" applyFont="1" applyFill="1" applyBorder="1" applyAlignment="1">
      <alignment horizontal="right" vertical="center"/>
    </xf>
    <xf numFmtId="0" fontId="24" fillId="5" borderId="48" xfId="0" applyFont="1" applyFill="1" applyBorder="1" applyAlignment="1">
      <alignment horizontal="right" vertical="center"/>
    </xf>
    <xf numFmtId="0" fontId="24" fillId="5" borderId="48" xfId="0" applyFont="1" applyFill="1" applyBorder="1" applyAlignment="1">
      <alignment horizontal="center" vertical="center"/>
    </xf>
    <xf numFmtId="0" fontId="24" fillId="5" borderId="48" xfId="0" applyFont="1" applyFill="1" applyBorder="1" applyAlignment="1">
      <alignment horizontal="left" vertical="center"/>
    </xf>
    <xf numFmtId="0" fontId="24" fillId="5" borderId="49" xfId="0" applyFont="1" applyFill="1" applyBorder="1">
      <alignment vertical="center"/>
    </xf>
    <xf numFmtId="0" fontId="24" fillId="0" borderId="0" xfId="0" applyFont="1" applyProtection="1">
      <alignment vertical="center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50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8" xfId="0" applyBorder="1">
      <alignment vertical="center"/>
    </xf>
    <xf numFmtId="0" fontId="0" fillId="0" borderId="54" xfId="0" applyBorder="1">
      <alignment vertical="center"/>
    </xf>
    <xf numFmtId="0" fontId="46" fillId="5" borderId="0" xfId="0" applyFont="1" applyFill="1" applyAlignment="1">
      <alignment vertical="center"/>
    </xf>
    <xf numFmtId="0" fontId="24" fillId="0" borderId="50" xfId="0" applyFont="1" applyBorder="1">
      <alignment vertical="center"/>
    </xf>
    <xf numFmtId="0" fontId="24" fillId="0" borderId="52" xfId="0" applyFont="1" applyBorder="1">
      <alignment vertical="center"/>
    </xf>
    <xf numFmtId="0" fontId="28" fillId="0" borderId="52" xfId="0" applyFont="1" applyBorder="1">
      <alignment vertical="center"/>
    </xf>
    <xf numFmtId="0" fontId="24" fillId="0" borderId="53" xfId="0" applyFont="1" applyBorder="1">
      <alignment vertical="center"/>
    </xf>
    <xf numFmtId="0" fontId="24" fillId="0" borderId="55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58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54" xfId="0" applyFont="1" applyBorder="1">
      <alignment vertical="center"/>
    </xf>
    <xf numFmtId="0" fontId="27" fillId="0" borderId="0" xfId="0" applyFont="1">
      <alignment vertical="center"/>
    </xf>
    <xf numFmtId="0" fontId="27" fillId="0" borderId="3" xfId="0" applyFont="1" applyBorder="1" applyAlignment="1">
      <alignment horizontal="center" vertical="center"/>
    </xf>
    <xf numFmtId="0" fontId="48" fillId="0" borderId="0" xfId="0" applyFont="1">
      <alignment vertical="center"/>
    </xf>
    <xf numFmtId="0" fontId="48" fillId="0" borderId="3" xfId="0" applyFont="1" applyBorder="1">
      <alignment vertical="center"/>
    </xf>
    <xf numFmtId="0" fontId="48" fillId="0" borderId="3" xfId="0" applyFont="1" applyBorder="1" applyAlignment="1">
      <alignment horizontal="center" vertical="center"/>
    </xf>
    <xf numFmtId="0" fontId="48" fillId="0" borderId="16" xfId="0" applyFont="1" applyBorder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75" xfId="0" applyFont="1" applyBorder="1">
      <alignment vertical="center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>
      <alignment vertical="center"/>
    </xf>
    <xf numFmtId="0" fontId="48" fillId="0" borderId="76" xfId="0" applyFont="1" applyBorder="1" applyAlignment="1">
      <alignment horizontal="center" vertical="center"/>
    </xf>
    <xf numFmtId="0" fontId="27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48" fillId="0" borderId="3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41" xfId="0" applyBorder="1">
      <alignment vertical="center"/>
    </xf>
    <xf numFmtId="0" fontId="37" fillId="0" borderId="16" xfId="0" applyFont="1" applyFill="1" applyBorder="1" applyAlignment="1" applyProtection="1">
      <alignment horizontal="center" vertical="center" shrinkToFit="1"/>
    </xf>
    <xf numFmtId="0" fontId="37" fillId="0" borderId="17" xfId="0" applyFont="1" applyFill="1" applyBorder="1" applyAlignment="1" applyProtection="1">
      <alignment horizontal="center" vertical="center" shrinkToFit="1"/>
    </xf>
    <xf numFmtId="0" fontId="37" fillId="0" borderId="18" xfId="0" applyFont="1" applyFill="1" applyBorder="1" applyAlignment="1" applyProtection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75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76" xfId="0" applyFont="1" applyBorder="1" applyAlignment="1">
      <alignment horizontal="center" vertical="center" shrinkToFit="1"/>
    </xf>
    <xf numFmtId="0" fontId="20" fillId="0" borderId="0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3" applyFont="1">
      <alignment vertical="center"/>
    </xf>
    <xf numFmtId="0" fontId="24" fillId="0" borderId="0" xfId="3" applyFont="1">
      <alignment vertical="center"/>
    </xf>
    <xf numFmtId="0" fontId="24" fillId="0" borderId="0" xfId="3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36" fillId="0" borderId="30" xfId="0" applyFont="1" applyFill="1" applyBorder="1" applyAlignment="1" applyProtection="1">
      <alignment vertical="center"/>
    </xf>
    <xf numFmtId="0" fontId="36" fillId="0" borderId="30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4" fillId="0" borderId="38" xfId="0" applyFont="1" applyFill="1" applyBorder="1" applyProtection="1">
      <alignment vertical="center"/>
    </xf>
    <xf numFmtId="0" fontId="0" fillId="0" borderId="38" xfId="0" applyFill="1" applyBorder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3" fillId="0" borderId="0" xfId="1" applyAlignment="1" applyProtection="1">
      <alignment horizontal="right" vertical="center" shrinkToFit="1"/>
    </xf>
    <xf numFmtId="0" fontId="23" fillId="0" borderId="0" xfId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32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23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9" fillId="0" borderId="0" xfId="1" applyFont="1" applyBorder="1" applyAlignment="1" applyProtection="1">
      <alignment vertical="center" shrinkToFit="1"/>
    </xf>
    <xf numFmtId="0" fontId="2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0" fontId="20" fillId="0" borderId="7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13" fillId="0" borderId="8" xfId="1" applyFont="1" applyBorder="1" applyAlignment="1" applyProtection="1">
      <alignment horizontal="distributed" vertical="center" indent="1" shrinkToFit="1"/>
    </xf>
    <xf numFmtId="0" fontId="20" fillId="0" borderId="9" xfId="1" applyFont="1" applyBorder="1" applyAlignment="1" applyProtection="1">
      <alignment horizontal="center" vertical="center"/>
    </xf>
    <xf numFmtId="0" fontId="43" fillId="0" borderId="8" xfId="1" applyFont="1" applyBorder="1" applyAlignment="1" applyProtection="1">
      <alignment horizontal="distributed" vertical="center" indent="1" shrinkToFit="1"/>
    </xf>
    <xf numFmtId="0" fontId="13" fillId="0" borderId="27" xfId="1" applyFont="1" applyBorder="1" applyAlignment="1" applyProtection="1">
      <alignment horizontal="distributed" vertical="center" indent="1" shrinkToFit="1"/>
    </xf>
    <xf numFmtId="0" fontId="20" fillId="0" borderId="24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distributed" vertical="center" indent="1" shrinkToFit="1"/>
    </xf>
    <xf numFmtId="0" fontId="20" fillId="0" borderId="25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distributed" vertical="center" indent="2"/>
    </xf>
    <xf numFmtId="0" fontId="13" fillId="0" borderId="39" xfId="1" applyFont="1" applyBorder="1" applyAlignment="1" applyProtection="1">
      <alignment horizontal="distributed" vertical="center" indent="1"/>
    </xf>
    <xf numFmtId="5" fontId="20" fillId="0" borderId="21" xfId="1" applyNumberFormat="1" applyFont="1" applyBorder="1" applyAlignment="1" applyProtection="1">
      <alignment vertical="center"/>
    </xf>
    <xf numFmtId="0" fontId="13" fillId="0" borderId="77" xfId="1" applyFont="1" applyBorder="1" applyAlignment="1" applyProtection="1">
      <alignment horizontal="distributed" vertical="center" indent="2"/>
    </xf>
    <xf numFmtId="0" fontId="23" fillId="0" borderId="0" xfId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indent="2"/>
    </xf>
    <xf numFmtId="0" fontId="32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3" fillId="0" borderId="0" xfId="1" applyBorder="1" applyAlignment="1" applyProtection="1">
      <alignment horizontal="right" shrinkToFit="1"/>
    </xf>
    <xf numFmtId="0" fontId="23" fillId="0" borderId="0" xfId="1" applyBorder="1" applyAlignment="1" applyProtection="1">
      <alignment horizontal="right"/>
    </xf>
    <xf numFmtId="2" fontId="24" fillId="0" borderId="7" xfId="0" applyNumberFormat="1" applyFont="1" applyBorder="1" applyAlignment="1" applyProtection="1">
      <alignment horizontal="center" vertical="center" shrinkToFit="1"/>
      <protection locked="0"/>
    </xf>
    <xf numFmtId="2" fontId="24" fillId="0" borderId="56" xfId="0" applyNumberFormat="1" applyFont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 applyProtection="1">
      <alignment horizontal="center" vertical="center"/>
      <protection locked="0"/>
    </xf>
    <xf numFmtId="2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>
      <alignment vertical="center"/>
    </xf>
    <xf numFmtId="0" fontId="55" fillId="0" borderId="0" xfId="0" applyFont="1" applyFill="1">
      <alignment vertical="center"/>
    </xf>
    <xf numFmtId="0" fontId="27" fillId="0" borderId="0" xfId="0" applyFont="1" applyAlignment="1">
      <alignment vertical="center" shrinkToFit="1"/>
    </xf>
    <xf numFmtId="0" fontId="49" fillId="0" borderId="3" xfId="0" applyFont="1" applyBorder="1" applyAlignment="1" applyProtection="1">
      <alignment horizontal="center" vertical="center" shrinkToFit="1"/>
    </xf>
    <xf numFmtId="0" fontId="43" fillId="0" borderId="6" xfId="1" applyFont="1" applyBorder="1" applyAlignment="1" applyProtection="1">
      <alignment horizontal="center" vertical="center" shrinkToFit="1"/>
    </xf>
    <xf numFmtId="0" fontId="13" fillId="0" borderId="6" xfId="1" applyFont="1" applyBorder="1" applyAlignment="1" applyProtection="1">
      <alignment horizontal="center" vertical="center" shrinkToFit="1"/>
    </xf>
    <xf numFmtId="0" fontId="13" fillId="0" borderId="13" xfId="1" applyFont="1" applyBorder="1" applyAlignment="1" applyProtection="1">
      <alignment horizontal="distributed" vertical="center" indent="1"/>
    </xf>
    <xf numFmtId="5" fontId="20" fillId="0" borderId="29" xfId="1" applyNumberFormat="1" applyFont="1" applyBorder="1" applyAlignment="1" applyProtection="1">
      <alignment vertical="center"/>
    </xf>
    <xf numFmtId="5" fontId="20" fillId="0" borderId="84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/>
    </xf>
    <xf numFmtId="0" fontId="13" fillId="0" borderId="54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distributed" vertical="center" indent="1" shrinkToFit="1"/>
    </xf>
    <xf numFmtId="0" fontId="13" fillId="0" borderId="10" xfId="1" applyFont="1" applyBorder="1" applyAlignment="1" applyProtection="1">
      <alignment horizontal="distributed" vertical="center" indent="1" shrinkToFit="1"/>
    </xf>
    <xf numFmtId="0" fontId="13" fillId="0" borderId="11" xfId="1" applyFont="1" applyBorder="1" applyAlignment="1" applyProtection="1">
      <alignment horizontal="center" vertical="center" shrinkToFit="1"/>
    </xf>
    <xf numFmtId="0" fontId="11" fillId="0" borderId="86" xfId="1" applyFont="1" applyBorder="1" applyAlignment="1" applyProtection="1">
      <alignment horizontal="center" vertical="center"/>
    </xf>
    <xf numFmtId="0" fontId="43" fillId="0" borderId="11" xfId="1" applyFont="1" applyBorder="1" applyAlignment="1" applyProtection="1">
      <alignment horizontal="center" vertical="center" shrinkToFit="1"/>
    </xf>
    <xf numFmtId="0" fontId="24" fillId="0" borderId="87" xfId="0" applyFont="1" applyBorder="1" applyAlignment="1">
      <alignment horizontal="center" vertical="center" wrapText="1"/>
    </xf>
    <xf numFmtId="0" fontId="28" fillId="3" borderId="88" xfId="0" applyNumberFormat="1" applyFont="1" applyFill="1" applyBorder="1" applyAlignment="1">
      <alignment horizontal="center" vertical="center"/>
    </xf>
    <xf numFmtId="0" fontId="42" fillId="0" borderId="89" xfId="1" applyFont="1" applyBorder="1" applyAlignment="1" applyProtection="1">
      <alignment horizontal="center" vertical="center" shrinkToFit="1"/>
    </xf>
    <xf numFmtId="0" fontId="60" fillId="0" borderId="0" xfId="0" applyFont="1" applyFill="1" applyBorder="1" applyAlignment="1">
      <alignment vertical="center"/>
    </xf>
    <xf numFmtId="0" fontId="13" fillId="7" borderId="13" xfId="1" applyFont="1" applyFill="1" applyBorder="1" applyAlignment="1" applyProtection="1">
      <alignment horizontal="distributed" vertical="center" indent="2"/>
    </xf>
    <xf numFmtId="0" fontId="56" fillId="0" borderId="0" xfId="0" applyFont="1" applyFill="1" applyAlignment="1">
      <alignment horizontal="right" vertical="center"/>
    </xf>
    <xf numFmtId="0" fontId="29" fillId="0" borderId="0" xfId="1" applyFont="1" applyAlignment="1" applyProtection="1">
      <alignment horizontal="center" vertical="center"/>
    </xf>
    <xf numFmtId="176" fontId="24" fillId="0" borderId="0" xfId="0" applyNumberFormat="1" applyFont="1" applyAlignment="1">
      <alignment vertical="center"/>
    </xf>
    <xf numFmtId="0" fontId="13" fillId="0" borderId="8" xfId="1" applyFont="1" applyBorder="1" applyAlignment="1" applyProtection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0" fillId="0" borderId="90" xfId="1" applyNumberFormat="1" applyFont="1" applyBorder="1" applyAlignment="1" applyProtection="1">
      <alignment horizontal="center" vertical="center"/>
      <protection locked="0"/>
    </xf>
    <xf numFmtId="0" fontId="20" fillId="0" borderId="40" xfId="1" applyNumberFormat="1" applyFont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20" fillId="0" borderId="85" xfId="1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5" fillId="0" borderId="0" xfId="1" applyFont="1" applyAlignment="1" applyProtection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9" fillId="0" borderId="74" xfId="1" applyFont="1" applyBorder="1" applyAlignment="1" applyProtection="1">
      <alignment horizontal="center" vertical="center" shrinkToFit="1"/>
    </xf>
    <xf numFmtId="0" fontId="9" fillId="0" borderId="80" xfId="1" applyFont="1" applyBorder="1" applyAlignment="1" applyProtection="1">
      <alignment horizontal="center" vertical="center" shrinkToFit="1"/>
    </xf>
    <xf numFmtId="0" fontId="24" fillId="0" borderId="36" xfId="0" applyFont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70" fillId="0" borderId="39" xfId="1" applyFont="1" applyBorder="1" applyAlignment="1" applyProtection="1">
      <alignment horizontal="distributed" vertical="center" indent="1"/>
    </xf>
    <xf numFmtId="0" fontId="70" fillId="0" borderId="83" xfId="1" applyFont="1" applyBorder="1" applyAlignment="1" applyProtection="1">
      <alignment horizontal="distributed" vertical="center" indent="1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88" xfId="0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4" fillId="2" borderId="36" xfId="0" applyFont="1" applyFill="1" applyBorder="1" applyAlignment="1">
      <alignment horizontal="center" vertical="center"/>
    </xf>
    <xf numFmtId="2" fontId="24" fillId="0" borderId="59" xfId="0" applyNumberFormat="1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>
      <alignment horizontal="center" vertical="center"/>
    </xf>
    <xf numFmtId="2" fontId="24" fillId="0" borderId="37" xfId="0" applyNumberFormat="1" applyFont="1" applyBorder="1" applyAlignment="1" applyProtection="1">
      <alignment horizontal="center" vertical="center"/>
      <protection locked="0"/>
    </xf>
    <xf numFmtId="2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7" xfId="0" applyNumberFormat="1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43" fillId="0" borderId="93" xfId="1" applyFont="1" applyBorder="1" applyAlignment="1" applyProtection="1">
      <alignment horizontal="center" vertical="center" shrinkToFit="1"/>
    </xf>
    <xf numFmtId="0" fontId="13" fillId="0" borderId="96" xfId="1" applyFont="1" applyBorder="1" applyAlignment="1" applyProtection="1">
      <alignment horizontal="center" vertical="center" shrinkToFit="1"/>
    </xf>
    <xf numFmtId="0" fontId="20" fillId="0" borderId="97" xfId="1" applyFont="1" applyBorder="1" applyAlignment="1" applyProtection="1">
      <alignment horizontal="center" vertical="center"/>
    </xf>
    <xf numFmtId="0" fontId="20" fillId="0" borderId="21" xfId="1" applyNumberFormat="1" applyFont="1" applyBorder="1" applyAlignment="1" applyProtection="1">
      <alignment vertical="center"/>
    </xf>
    <xf numFmtId="0" fontId="0" fillId="5" borderId="4" xfId="0" applyFill="1" applyBorder="1" applyAlignment="1">
      <alignment vertical="center" textRotation="255"/>
    </xf>
    <xf numFmtId="0" fontId="0" fillId="5" borderId="1" xfId="0" applyFill="1" applyBorder="1">
      <alignment vertical="center"/>
    </xf>
    <xf numFmtId="0" fontId="0" fillId="5" borderId="98" xfId="0" applyFill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9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100" xfId="0" applyNumberFormat="1" applyFont="1" applyBorder="1" applyAlignment="1" applyProtection="1">
      <alignment horizontal="center" vertical="center" shrinkToFit="1"/>
    </xf>
    <xf numFmtId="0" fontId="24" fillId="0" borderId="9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center" vertical="center" shrinkToFit="1"/>
      <protection locked="0"/>
    </xf>
    <xf numFmtId="0" fontId="24" fillId="0" borderId="99" xfId="0" applyFont="1" applyBorder="1" applyAlignment="1" applyProtection="1">
      <alignment horizontal="center" vertical="center" shrinkToFit="1"/>
      <protection locked="0"/>
    </xf>
    <xf numFmtId="2" fontId="24" fillId="0" borderId="9" xfId="0" applyNumberFormat="1" applyFont="1" applyBorder="1" applyAlignment="1" applyProtection="1">
      <alignment horizontal="center" vertical="center" shrinkToFit="1"/>
      <protection locked="0"/>
    </xf>
    <xf numFmtId="2" fontId="2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vertical="center"/>
    </xf>
    <xf numFmtId="0" fontId="24" fillId="0" borderId="52" xfId="0" applyFont="1" applyBorder="1" applyAlignment="1">
      <alignment horizontal="right" vertical="center"/>
    </xf>
    <xf numFmtId="0" fontId="25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0" fillId="0" borderId="39" xfId="0" applyBorder="1">
      <alignment vertical="center"/>
    </xf>
    <xf numFmtId="0" fontId="0" fillId="0" borderId="51" xfId="0" applyBorder="1">
      <alignment vertical="center"/>
    </xf>
    <xf numFmtId="0" fontId="0" fillId="0" borderId="40" xfId="0" applyBorder="1">
      <alignment vertical="center"/>
    </xf>
    <xf numFmtId="0" fontId="0" fillId="0" borderId="55" xfId="0" applyBorder="1">
      <alignment vertical="center"/>
    </xf>
    <xf numFmtId="0" fontId="72" fillId="0" borderId="0" xfId="0" applyFont="1" applyBorder="1" applyAlignment="1" applyProtection="1">
      <alignment horizontal="center" vertical="center" shrinkToFit="1"/>
    </xf>
    <xf numFmtId="0" fontId="24" fillId="0" borderId="89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8" fillId="0" borderId="3" xfId="0" applyFont="1" applyBorder="1" applyAlignment="1">
      <alignment horizontal="center" vertical="center" shrinkToFit="1"/>
    </xf>
    <xf numFmtId="0" fontId="48" fillId="0" borderId="16" xfId="0" applyFont="1" applyBorder="1" applyAlignment="1">
      <alignment vertical="center" shrinkToFit="1"/>
    </xf>
    <xf numFmtId="0" fontId="48" fillId="0" borderId="17" xfId="0" applyFont="1" applyBorder="1" applyAlignment="1">
      <alignment vertical="center" shrinkToFit="1"/>
    </xf>
    <xf numFmtId="0" fontId="48" fillId="0" borderId="75" xfId="0" applyFont="1" applyBorder="1" applyAlignment="1">
      <alignment vertical="center" shrinkToFit="1"/>
    </xf>
    <xf numFmtId="0" fontId="48" fillId="0" borderId="18" xfId="0" applyFont="1" applyBorder="1" applyAlignment="1">
      <alignment vertical="center" shrinkToFit="1"/>
    </xf>
    <xf numFmtId="0" fontId="48" fillId="0" borderId="76" xfId="0" applyFont="1" applyBorder="1" applyAlignment="1">
      <alignment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81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76" fillId="5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78" fillId="0" borderId="0" xfId="0" applyFont="1">
      <alignment vertical="center"/>
    </xf>
    <xf numFmtId="49" fontId="80" fillId="11" borderId="0" xfId="0" applyNumberFormat="1" applyFont="1" applyFill="1" applyAlignment="1">
      <alignment horizontal="center" vertical="center" wrapText="1"/>
    </xf>
    <xf numFmtId="0" fontId="80" fillId="11" borderId="0" xfId="0" applyFont="1" applyFill="1" applyAlignment="1">
      <alignment horizontal="center" vertical="center" wrapText="1"/>
    </xf>
    <xf numFmtId="0" fontId="80" fillId="11" borderId="0" xfId="0" applyFont="1" applyFill="1" applyAlignment="1">
      <alignment horizontal="center" vertical="center" shrinkToFit="1"/>
    </xf>
    <xf numFmtId="49" fontId="80" fillId="11" borderId="0" xfId="0" applyNumberFormat="1" applyFont="1" applyFill="1" applyAlignment="1">
      <alignment horizontal="center" vertical="center"/>
    </xf>
    <xf numFmtId="49" fontId="80" fillId="11" borderId="0" xfId="0" applyNumberFormat="1" applyFont="1" applyFill="1" applyAlignment="1">
      <alignment horizontal="center" vertical="center" shrinkToFit="1"/>
    </xf>
    <xf numFmtId="0" fontId="80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49" fontId="80" fillId="5" borderId="0" xfId="0" applyNumberFormat="1" applyFont="1" applyFill="1" applyAlignment="1">
      <alignment horizontal="center" vertical="center" wrapText="1"/>
    </xf>
    <xf numFmtId="0" fontId="69" fillId="0" borderId="0" xfId="0" applyFont="1">
      <alignment vertical="center"/>
    </xf>
    <xf numFmtId="0" fontId="33" fillId="5" borderId="0" xfId="0" applyFont="1" applyFill="1" applyAlignment="1">
      <alignment horizontal="center" vertical="center"/>
    </xf>
    <xf numFmtId="0" fontId="53" fillId="3" borderId="70" xfId="0" applyFont="1" applyFill="1" applyBorder="1" applyAlignment="1">
      <alignment horizontal="center" vertical="center" shrinkToFit="1"/>
    </xf>
    <xf numFmtId="0" fontId="53" fillId="3" borderId="71" xfId="0" applyFont="1" applyFill="1" applyBorder="1" applyAlignment="1">
      <alignment horizontal="center" vertical="center" shrinkToFit="1"/>
    </xf>
    <xf numFmtId="0" fontId="44" fillId="3" borderId="71" xfId="0" applyFont="1" applyFill="1" applyBorder="1" applyAlignment="1">
      <alignment horizontal="center" vertical="center"/>
    </xf>
    <xf numFmtId="0" fontId="44" fillId="3" borderId="72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58" fontId="53" fillId="0" borderId="19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shrinkToFit="1"/>
    </xf>
    <xf numFmtId="0" fontId="41" fillId="0" borderId="60" xfId="0" applyFont="1" applyFill="1" applyBorder="1" applyAlignment="1">
      <alignment horizontal="center" vertical="center" shrinkToFit="1"/>
    </xf>
    <xf numFmtId="0" fontId="41" fillId="0" borderId="61" xfId="0" applyFont="1" applyFill="1" applyBorder="1" applyAlignment="1">
      <alignment horizontal="center" vertical="center" shrinkToFit="1"/>
    </xf>
    <xf numFmtId="0" fontId="41" fillId="0" borderId="62" xfId="0" applyFont="1" applyFill="1" applyBorder="1" applyAlignment="1">
      <alignment horizontal="center" vertical="center" shrinkToFit="1"/>
    </xf>
    <xf numFmtId="0" fontId="41" fillId="0" borderId="63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0" fontId="41" fillId="0" borderId="65" xfId="0" applyFont="1" applyFill="1" applyBorder="1" applyAlignment="1">
      <alignment horizontal="center" vertical="center" shrinkToFit="1"/>
    </xf>
    <xf numFmtId="0" fontId="41" fillId="0" borderId="66" xfId="0" applyFont="1" applyFill="1" applyBorder="1" applyAlignment="1">
      <alignment horizontal="center" vertical="center" shrinkToFit="1"/>
    </xf>
    <xf numFmtId="0" fontId="41" fillId="0" borderId="67" xfId="0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0" fontId="24" fillId="8" borderId="39" xfId="0" applyFont="1" applyFill="1" applyBorder="1" applyAlignment="1">
      <alignment horizontal="center" vertical="center"/>
    </xf>
    <xf numFmtId="0" fontId="24" fillId="8" borderId="51" xfId="0" applyFont="1" applyFill="1" applyBorder="1" applyAlignment="1">
      <alignment horizontal="center" vertical="center"/>
    </xf>
    <xf numFmtId="177" fontId="64" fillId="8" borderId="51" xfId="0" applyNumberFormat="1" applyFont="1" applyFill="1" applyBorder="1" applyAlignment="1">
      <alignment horizontal="center" vertical="center"/>
    </xf>
    <xf numFmtId="177" fontId="64" fillId="8" borderId="4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12" borderId="27" xfId="0" applyFont="1" applyFill="1" applyBorder="1" applyAlignment="1" applyProtection="1">
      <alignment horizontal="center" vertical="center"/>
      <protection locked="0"/>
    </xf>
    <xf numFmtId="0" fontId="27" fillId="12" borderId="20" xfId="0" applyFont="1" applyFill="1" applyBorder="1" applyAlignment="1" applyProtection="1">
      <alignment horizontal="center" vertical="center"/>
      <protection locked="0"/>
    </xf>
    <xf numFmtId="0" fontId="27" fillId="12" borderId="24" xfId="0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distributed" vertical="center" indent="1"/>
    </xf>
    <xf numFmtId="0" fontId="24" fillId="0" borderId="14" xfId="0" applyFont="1" applyBorder="1" applyAlignment="1">
      <alignment horizontal="distributed" vertical="center" indent="1"/>
    </xf>
    <xf numFmtId="0" fontId="27" fillId="10" borderId="6" xfId="0" applyFont="1" applyFill="1" applyBorder="1" applyAlignment="1" applyProtection="1">
      <alignment horizontal="center" vertical="center"/>
      <protection locked="0"/>
    </xf>
    <xf numFmtId="0" fontId="27" fillId="10" borderId="3" xfId="0" applyFont="1" applyFill="1" applyBorder="1" applyAlignment="1" applyProtection="1">
      <alignment horizontal="center" vertical="center"/>
      <protection locked="0"/>
    </xf>
    <xf numFmtId="0" fontId="27" fillId="10" borderId="7" xfId="0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 shrinkToFit="1"/>
      <protection locked="0"/>
    </xf>
    <xf numFmtId="0" fontId="27" fillId="3" borderId="19" xfId="0" applyFont="1" applyFill="1" applyBorder="1" applyAlignment="1" applyProtection="1">
      <alignment horizontal="center" vertical="center" shrinkToFit="1"/>
      <protection locked="0"/>
    </xf>
    <xf numFmtId="0" fontId="27" fillId="3" borderId="34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10" borderId="11" xfId="0" applyFont="1" applyFill="1" applyBorder="1" applyAlignment="1" applyProtection="1">
      <alignment horizontal="center" vertical="center" shrinkToFit="1"/>
      <protection locked="0"/>
    </xf>
    <xf numFmtId="0" fontId="27" fillId="10" borderId="19" xfId="0" applyFont="1" applyFill="1" applyBorder="1" applyAlignment="1" applyProtection="1">
      <alignment horizontal="center" vertical="center" shrinkToFit="1"/>
      <protection locked="0"/>
    </xf>
    <xf numFmtId="0" fontId="27" fillId="10" borderId="34" xfId="0" applyFont="1" applyFill="1" applyBorder="1" applyAlignment="1" applyProtection="1">
      <alignment horizontal="center" vertical="center" shrinkToFit="1"/>
      <protection locked="0"/>
    </xf>
    <xf numFmtId="0" fontId="13" fillId="9" borderId="39" xfId="1" applyFont="1" applyFill="1" applyBorder="1" applyAlignment="1" applyProtection="1">
      <alignment horizontal="center" vertical="center"/>
    </xf>
    <xf numFmtId="0" fontId="13" fillId="9" borderId="81" xfId="1" applyFont="1" applyFill="1" applyBorder="1" applyAlignment="1" applyProtection="1">
      <alignment horizontal="center" vertical="center"/>
    </xf>
    <xf numFmtId="0" fontId="59" fillId="7" borderId="39" xfId="0" applyFont="1" applyFill="1" applyBorder="1" applyAlignment="1" applyProtection="1">
      <alignment horizontal="center" vertical="center"/>
    </xf>
    <xf numFmtId="0" fontId="59" fillId="7" borderId="51" xfId="0" applyFont="1" applyFill="1" applyBorder="1" applyAlignment="1" applyProtection="1">
      <alignment horizontal="center" vertical="center"/>
    </xf>
    <xf numFmtId="0" fontId="59" fillId="7" borderId="40" xfId="0" applyFont="1" applyFill="1" applyBorder="1" applyAlignment="1" applyProtection="1">
      <alignment horizontal="center" vertical="center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2" fontId="24" fillId="2" borderId="11" xfId="0" applyNumberFormat="1" applyFont="1" applyFill="1" applyBorder="1" applyAlignment="1" applyProtection="1">
      <alignment horizontal="center" vertical="center" shrinkToFit="1"/>
      <protection locked="0"/>
    </xf>
    <xf numFmtId="2" fontId="24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25" fillId="6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2" fontId="24" fillId="2" borderId="101" xfId="0" applyNumberFormat="1" applyFont="1" applyFill="1" applyBorder="1" applyAlignment="1" applyProtection="1">
      <alignment horizontal="center" vertical="center" shrinkToFit="1"/>
      <protection locked="0"/>
    </xf>
    <xf numFmtId="2" fontId="24" fillId="2" borderId="10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0" fontId="24" fillId="0" borderId="101" xfId="0" applyFont="1" applyBorder="1" applyAlignment="1" applyProtection="1">
      <alignment horizontal="center" vertical="center" shrinkToFit="1"/>
      <protection locked="0"/>
    </xf>
    <xf numFmtId="0" fontId="24" fillId="0" borderId="102" xfId="0" applyFont="1" applyBorder="1" applyAlignment="1" applyProtection="1">
      <alignment horizontal="center" vertical="center" shrinkToFit="1"/>
      <protection locked="0"/>
    </xf>
    <xf numFmtId="0" fontId="27" fillId="0" borderId="39" xfId="0" applyFont="1" applyFill="1" applyBorder="1" applyAlignment="1" applyProtection="1">
      <alignment horizontal="center" vertical="center"/>
    </xf>
    <xf numFmtId="0" fontId="27" fillId="0" borderId="51" xfId="0" applyFont="1" applyFill="1" applyBorder="1" applyAlignment="1" applyProtection="1">
      <alignment horizontal="center" vertical="center"/>
    </xf>
    <xf numFmtId="0" fontId="27" fillId="0" borderId="40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 applyProtection="1">
      <alignment horizontal="center" vertical="center"/>
    </xf>
    <xf numFmtId="0" fontId="27" fillId="4" borderId="14" xfId="0" applyFont="1" applyFill="1" applyBorder="1" applyAlignment="1" applyProtection="1">
      <alignment horizontal="center" vertical="center"/>
    </xf>
    <xf numFmtId="0" fontId="27" fillId="4" borderId="19" xfId="0" applyFont="1" applyFill="1" applyBorder="1" applyAlignment="1" applyProtection="1">
      <alignment horizontal="center" vertical="center"/>
    </xf>
    <xf numFmtId="0" fontId="27" fillId="4" borderId="37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0" fillId="0" borderId="14" xfId="1" applyFont="1" applyBorder="1" applyAlignment="1" applyProtection="1">
      <alignment horizontal="center" vertical="center"/>
    </xf>
    <xf numFmtId="0" fontId="20" fillId="0" borderId="34" xfId="1" applyFont="1" applyBorder="1" applyAlignment="1" applyProtection="1">
      <alignment horizontal="center" vertical="center"/>
    </xf>
    <xf numFmtId="0" fontId="39" fillId="5" borderId="0" xfId="1" applyFont="1" applyFill="1" applyAlignment="1" applyProtection="1">
      <alignment horizontal="left" vertical="center"/>
    </xf>
    <xf numFmtId="0" fontId="58" fillId="0" borderId="0" xfId="1" applyFont="1" applyAlignment="1" applyProtection="1">
      <alignment horizontal="distributed" vertical="center" indent="8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/>
    </xf>
    <xf numFmtId="0" fontId="45" fillId="0" borderId="14" xfId="0" applyFont="1" applyBorder="1" applyAlignment="1" applyProtection="1">
      <alignment horizontal="center" vertical="center" shrinkToFit="1"/>
    </xf>
    <xf numFmtId="0" fontId="45" fillId="0" borderId="19" xfId="0" applyFont="1" applyBorder="1" applyAlignment="1" applyProtection="1">
      <alignment horizontal="center" vertical="center" shrinkToFit="1"/>
    </xf>
    <xf numFmtId="0" fontId="45" fillId="0" borderId="37" xfId="0" applyFont="1" applyBorder="1" applyAlignment="1" applyProtection="1">
      <alignment horizontal="center" vertical="center" shrinkToFit="1"/>
    </xf>
    <xf numFmtId="0" fontId="8" fillId="0" borderId="90" xfId="1" applyFont="1" applyBorder="1" applyAlignment="1" applyProtection="1">
      <alignment horizontal="center" vertical="center" shrinkToFit="1"/>
    </xf>
    <xf numFmtId="0" fontId="8" fillId="0" borderId="51" xfId="1" applyFont="1" applyBorder="1" applyAlignment="1" applyProtection="1">
      <alignment horizontal="center" vertical="center" shrinkToFit="1"/>
    </xf>
    <xf numFmtId="0" fontId="8" fillId="0" borderId="40" xfId="1" applyFont="1" applyBorder="1" applyAlignment="1" applyProtection="1">
      <alignment horizontal="center" vertical="center" shrinkToFit="1"/>
    </xf>
    <xf numFmtId="0" fontId="18" fillId="0" borderId="39" xfId="1" applyFont="1" applyBorder="1" applyAlignment="1" applyProtection="1">
      <alignment horizontal="center" shrinkToFit="1"/>
    </xf>
    <xf numFmtId="0" fontId="18" fillId="0" borderId="51" xfId="1" applyFont="1" applyBorder="1" applyAlignment="1" applyProtection="1">
      <alignment horizontal="center" shrinkToFit="1"/>
    </xf>
    <xf numFmtId="0" fontId="18" fillId="0" borderId="40" xfId="1" applyFont="1" applyBorder="1" applyAlignment="1" applyProtection="1">
      <alignment horizontal="center" shrinkToFit="1"/>
    </xf>
    <xf numFmtId="0" fontId="10" fillId="0" borderId="35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176" fontId="43" fillId="0" borderId="0" xfId="1" applyNumberFormat="1" applyFont="1" applyAlignment="1" applyProtection="1">
      <alignment horizontal="distributed" vertical="center" indent="4"/>
    </xf>
    <xf numFmtId="0" fontId="10" fillId="0" borderId="0" xfId="1" applyFont="1" applyBorder="1" applyAlignment="1" applyProtection="1">
      <alignment horizontal="center" vertical="center"/>
    </xf>
    <xf numFmtId="0" fontId="20" fillId="0" borderId="94" xfId="1" applyFont="1" applyBorder="1" applyAlignment="1" applyProtection="1">
      <alignment horizontal="center" vertical="center"/>
    </xf>
    <xf numFmtId="0" fontId="20" fillId="0" borderId="95" xfId="1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20" fillId="0" borderId="35" xfId="1" applyNumberFormat="1" applyFont="1" applyBorder="1" applyAlignment="1" applyProtection="1">
      <alignment horizontal="center" vertical="center"/>
    </xf>
    <xf numFmtId="0" fontId="20" fillId="0" borderId="15" xfId="1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0" fillId="0" borderId="57" xfId="1" applyFont="1" applyBorder="1" applyAlignment="1" applyProtection="1">
      <alignment horizontal="center" vertical="center"/>
    </xf>
    <xf numFmtId="0" fontId="20" fillId="0" borderId="68" xfId="1" applyFont="1" applyBorder="1" applyAlignment="1" applyProtection="1">
      <alignment horizontal="center" vertical="center"/>
    </xf>
    <xf numFmtId="0" fontId="20" fillId="0" borderId="91" xfId="1" applyNumberFormat="1" applyFont="1" applyBorder="1" applyAlignment="1" applyProtection="1">
      <alignment horizontal="center" vertical="center"/>
    </xf>
    <xf numFmtId="0" fontId="20" fillId="0" borderId="92" xfId="1" applyNumberFormat="1" applyFont="1" applyBorder="1" applyAlignment="1" applyProtection="1">
      <alignment horizontal="center" vertical="center"/>
    </xf>
    <xf numFmtId="0" fontId="20" fillId="0" borderId="85" xfId="1" applyFont="1" applyBorder="1" applyAlignment="1" applyProtection="1">
      <alignment horizontal="center" vertical="center"/>
    </xf>
    <xf numFmtId="0" fontId="20" fillId="0" borderId="54" xfId="1" applyFont="1" applyBorder="1" applyAlignment="1" applyProtection="1">
      <alignment horizontal="center" vertical="center"/>
    </xf>
    <xf numFmtId="0" fontId="20" fillId="0" borderId="35" xfId="1" applyFont="1" applyBorder="1" applyAlignment="1" applyProtection="1">
      <alignment horizontal="center" vertical="center"/>
    </xf>
    <xf numFmtId="0" fontId="20" fillId="0" borderId="15" xfId="1" applyFont="1" applyBorder="1" applyAlignment="1" applyProtection="1">
      <alignment horizontal="center" vertical="center"/>
    </xf>
    <xf numFmtId="0" fontId="72" fillId="0" borderId="103" xfId="0" applyFont="1" applyBorder="1" applyAlignment="1" applyProtection="1">
      <alignment horizontal="center" vertical="center" shrinkToFit="1"/>
    </xf>
    <xf numFmtId="0" fontId="72" fillId="0" borderId="21" xfId="0" applyFont="1" applyBorder="1" applyAlignment="1" applyProtection="1">
      <alignment horizontal="center" vertical="center" shrinkToFit="1"/>
    </xf>
    <xf numFmtId="0" fontId="48" fillId="0" borderId="7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0" fontId="48" fillId="0" borderId="3" xfId="0" applyFont="1" applyBorder="1" applyAlignment="1">
      <alignment horizontal="distributed" vertical="center" indent="1"/>
    </xf>
    <xf numFmtId="0" fontId="48" fillId="0" borderId="14" xfId="0" applyFont="1" applyBorder="1" applyAlignment="1">
      <alignment horizontal="distributed" vertical="center" indent="1"/>
    </xf>
    <xf numFmtId="0" fontId="75" fillId="0" borderId="6" xfId="0" applyFont="1" applyFill="1" applyBorder="1" applyAlignment="1" applyProtection="1">
      <alignment horizontal="center" vertical="center"/>
      <protection locked="0"/>
    </xf>
    <xf numFmtId="0" fontId="75" fillId="0" borderId="3" xfId="0" applyFont="1" applyFill="1" applyBorder="1" applyAlignment="1" applyProtection="1">
      <alignment horizontal="center" vertical="center"/>
      <protection locked="0"/>
    </xf>
    <xf numFmtId="0" fontId="75" fillId="0" borderId="7" xfId="0" applyFont="1" applyFill="1" applyBorder="1" applyAlignment="1" applyProtection="1">
      <alignment horizontal="center" vertical="center"/>
      <protection locked="0"/>
    </xf>
    <xf numFmtId="0" fontId="75" fillId="0" borderId="28" xfId="0" applyFont="1" applyFill="1" applyBorder="1" applyAlignment="1" applyProtection="1">
      <alignment horizontal="center" vertical="center"/>
      <protection locked="0"/>
    </xf>
    <xf numFmtId="0" fontId="75" fillId="0" borderId="22" xfId="0" applyFont="1" applyFill="1" applyBorder="1" applyAlignment="1" applyProtection="1">
      <alignment horizontal="center" vertical="center"/>
      <protection locked="0"/>
    </xf>
    <xf numFmtId="0" fontId="75" fillId="0" borderId="25" xfId="0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28</xdr:row>
      <xdr:rowOff>114300</xdr:rowOff>
    </xdr:from>
    <xdr:to>
      <xdr:col>14</xdr:col>
      <xdr:colOff>279124</xdr:colOff>
      <xdr:row>29</xdr:row>
      <xdr:rowOff>156179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4490" y="5516880"/>
          <a:ext cx="7285714" cy="247619"/>
        </a:xfrm>
        <a:prstGeom prst="rect">
          <a:avLst/>
        </a:prstGeom>
      </xdr:spPr>
    </xdr:pic>
    <xdr:clientData/>
  </xdr:twoCellAnchor>
  <xdr:twoCellAnchor>
    <xdr:from>
      <xdr:col>5</xdr:col>
      <xdr:colOff>529590</xdr:colOff>
      <xdr:row>28</xdr:row>
      <xdr:rowOff>137160</xdr:rowOff>
    </xdr:from>
    <xdr:to>
      <xdr:col>7</xdr:col>
      <xdr:colOff>407670</xdr:colOff>
      <xdr:row>29</xdr:row>
      <xdr:rowOff>171449</xdr:rowOff>
    </xdr:to>
    <xdr:sp macro="" textlink="">
      <xdr:nvSpPr>
        <xdr:cNvPr id="25" name="角丸四角形 24"/>
        <xdr:cNvSpPr/>
      </xdr:nvSpPr>
      <xdr:spPr>
        <a:xfrm>
          <a:off x="3615690" y="5539740"/>
          <a:ext cx="1112520" cy="24002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388620</xdr:colOff>
      <xdr:row>31</xdr:row>
      <xdr:rowOff>13335</xdr:rowOff>
    </xdr:from>
    <xdr:to>
      <xdr:col>14</xdr:col>
      <xdr:colOff>267694</xdr:colOff>
      <xdr:row>32</xdr:row>
      <xdr:rowOff>68581</xdr:rowOff>
    </xdr:to>
    <xdr:grpSp>
      <xdr:nvGrpSpPr>
        <xdr:cNvPr id="8" name="グループ化 7"/>
        <xdr:cNvGrpSpPr/>
      </xdr:nvGrpSpPr>
      <xdr:grpSpPr>
        <a:xfrm>
          <a:off x="1623060" y="6299835"/>
          <a:ext cx="7285714" cy="260986"/>
          <a:chOff x="5554980" y="6216015"/>
          <a:chExt cx="7285714" cy="260986"/>
        </a:xfrm>
      </xdr:grpSpPr>
      <xdr:pic>
        <xdr:nvPicPr>
          <xdr:cNvPr id="20" name="図 1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554980" y="6225540"/>
            <a:ext cx="7285714" cy="247619"/>
          </a:xfrm>
          <a:prstGeom prst="rect">
            <a:avLst/>
          </a:prstGeom>
        </xdr:spPr>
      </xdr:pic>
      <xdr:sp macro="" textlink="">
        <xdr:nvSpPr>
          <xdr:cNvPr id="24" name="角丸四角形 23"/>
          <xdr:cNvSpPr/>
        </xdr:nvSpPr>
        <xdr:spPr>
          <a:xfrm>
            <a:off x="8673465" y="6216015"/>
            <a:ext cx="1043940" cy="260986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403860</xdr:colOff>
      <xdr:row>26</xdr:row>
      <xdr:rowOff>76200</xdr:rowOff>
    </xdr:from>
    <xdr:to>
      <xdr:col>14</xdr:col>
      <xdr:colOff>282934</xdr:colOff>
      <xdr:row>27</xdr:row>
      <xdr:rowOff>127604</xdr:rowOff>
    </xdr:to>
    <xdr:grpSp>
      <xdr:nvGrpSpPr>
        <xdr:cNvPr id="9" name="グループ化 8"/>
        <xdr:cNvGrpSpPr/>
      </xdr:nvGrpSpPr>
      <xdr:grpSpPr>
        <a:xfrm>
          <a:off x="1638300" y="5334000"/>
          <a:ext cx="7285714" cy="257144"/>
          <a:chOff x="3086100" y="4991100"/>
          <a:chExt cx="7285714" cy="257144"/>
        </a:xfrm>
      </xdr:grpSpPr>
      <xdr:pic>
        <xdr:nvPicPr>
          <xdr:cNvPr id="27" name="図 2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086100" y="5000625"/>
            <a:ext cx="7285714" cy="247619"/>
          </a:xfrm>
          <a:prstGeom prst="rect">
            <a:avLst/>
          </a:prstGeom>
        </xdr:spPr>
      </xdr:pic>
      <xdr:sp macro="" textlink="">
        <xdr:nvSpPr>
          <xdr:cNvPr id="28" name="角丸四角形 27"/>
          <xdr:cNvSpPr/>
        </xdr:nvSpPr>
        <xdr:spPr>
          <a:xfrm>
            <a:off x="3834764" y="4991100"/>
            <a:ext cx="1232535" cy="24384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533400</xdr:colOff>
      <xdr:row>50</xdr:row>
      <xdr:rowOff>161925</xdr:rowOff>
    </xdr:from>
    <xdr:to>
      <xdr:col>14</xdr:col>
      <xdr:colOff>412474</xdr:colOff>
      <xdr:row>51</xdr:row>
      <xdr:rowOff>203804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7840" y="10296525"/>
          <a:ext cx="7285714" cy="247619"/>
        </a:xfrm>
        <a:prstGeom prst="rect">
          <a:avLst/>
        </a:prstGeom>
      </xdr:spPr>
    </xdr:pic>
    <xdr:clientData/>
  </xdr:twoCellAnchor>
  <xdr:twoCellAnchor>
    <xdr:from>
      <xdr:col>9</xdr:col>
      <xdr:colOff>436244</xdr:colOff>
      <xdr:row>50</xdr:row>
      <xdr:rowOff>114300</xdr:rowOff>
    </xdr:from>
    <xdr:to>
      <xdr:col>11</xdr:col>
      <xdr:colOff>266699</xdr:colOff>
      <xdr:row>52</xdr:row>
      <xdr:rowOff>0</xdr:rowOff>
    </xdr:to>
    <xdr:sp macro="" textlink="">
      <xdr:nvSpPr>
        <xdr:cNvPr id="31" name="角丸四角形 30"/>
        <xdr:cNvSpPr/>
      </xdr:nvSpPr>
      <xdr:spPr>
        <a:xfrm>
          <a:off x="5991224" y="10248900"/>
          <a:ext cx="1064895" cy="30670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525780</xdr:colOff>
      <xdr:row>54</xdr:row>
      <xdr:rowOff>0</xdr:rowOff>
    </xdr:from>
    <xdr:to>
      <xdr:col>14</xdr:col>
      <xdr:colOff>404854</xdr:colOff>
      <xdr:row>55</xdr:row>
      <xdr:rowOff>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0220" y="11767185"/>
          <a:ext cx="7285714" cy="247619"/>
        </a:xfrm>
        <a:prstGeom prst="rect">
          <a:avLst/>
        </a:prstGeom>
      </xdr:spPr>
    </xdr:pic>
    <xdr:clientData/>
  </xdr:twoCellAnchor>
  <xdr:twoCellAnchor>
    <xdr:from>
      <xdr:col>11</xdr:col>
      <xdr:colOff>222884</xdr:colOff>
      <xdr:row>54</xdr:row>
      <xdr:rowOff>0</xdr:rowOff>
    </xdr:from>
    <xdr:to>
      <xdr:col>13</xdr:col>
      <xdr:colOff>68579</xdr:colOff>
      <xdr:row>55</xdr:row>
      <xdr:rowOff>0</xdr:rowOff>
    </xdr:to>
    <xdr:sp macro="" textlink="">
      <xdr:nvSpPr>
        <xdr:cNvPr id="34" name="角丸四角形 33"/>
        <xdr:cNvSpPr/>
      </xdr:nvSpPr>
      <xdr:spPr>
        <a:xfrm>
          <a:off x="7012304" y="11757660"/>
          <a:ext cx="1080135" cy="31242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533400</xdr:colOff>
      <xdr:row>57</xdr:row>
      <xdr:rowOff>40005</xdr:rowOff>
    </xdr:from>
    <xdr:to>
      <xdr:col>14</xdr:col>
      <xdr:colOff>412474</xdr:colOff>
      <xdr:row>58</xdr:row>
      <xdr:rowOff>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7840" y="12849225"/>
          <a:ext cx="7285714" cy="247619"/>
        </a:xfrm>
        <a:prstGeom prst="rect">
          <a:avLst/>
        </a:prstGeom>
      </xdr:spPr>
    </xdr:pic>
    <xdr:clientData/>
  </xdr:twoCellAnchor>
  <xdr:twoCellAnchor>
    <xdr:from>
      <xdr:col>12</xdr:col>
      <xdr:colOff>596265</xdr:colOff>
      <xdr:row>57</xdr:row>
      <xdr:rowOff>30480</xdr:rowOff>
    </xdr:from>
    <xdr:to>
      <xdr:col>14</xdr:col>
      <xdr:colOff>405765</xdr:colOff>
      <xdr:row>58</xdr:row>
      <xdr:rowOff>0</xdr:rowOff>
    </xdr:to>
    <xdr:sp macro="" textlink="">
      <xdr:nvSpPr>
        <xdr:cNvPr id="37" name="角丸四角形 36"/>
        <xdr:cNvSpPr/>
      </xdr:nvSpPr>
      <xdr:spPr>
        <a:xfrm>
          <a:off x="8002905" y="12839700"/>
          <a:ext cx="1043940" cy="26098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</xdr:row>
          <xdr:rowOff>22860</xdr:rowOff>
        </xdr:from>
        <xdr:to>
          <xdr:col>6</xdr:col>
          <xdr:colOff>53340</xdr:colOff>
          <xdr:row>2</xdr:row>
          <xdr:rowOff>373380</xdr:rowOff>
        </xdr:to>
        <xdr:sp macro="" textlink="">
          <xdr:nvSpPr>
            <xdr:cNvPr id="10241" name="btn印刷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O85"/>
  <sheetViews>
    <sheetView tabSelected="1" workbookViewId="0">
      <selection activeCell="C27" sqref="C27"/>
    </sheetView>
  </sheetViews>
  <sheetFormatPr defaultColWidth="9" defaultRowHeight="13.2"/>
  <cols>
    <col min="1" max="3" width="9" style="13"/>
    <col min="4" max="4" width="9" style="13" customWidth="1"/>
    <col min="5" max="16384" width="9" style="13"/>
  </cols>
  <sheetData>
    <row r="1" spans="1:15" ht="16.5" customHeight="1">
      <c r="A1" s="298" t="s">
        <v>94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5" customFormat="1" ht="7.5" customHeight="1" thickBot="1"/>
    <row r="3" spans="1:15" ht="19.5" customHeight="1" thickTop="1">
      <c r="A3" s="57"/>
      <c r="B3" s="16" t="s">
        <v>67</v>
      </c>
      <c r="C3" s="315" t="s">
        <v>284</v>
      </c>
      <c r="D3" s="315"/>
      <c r="E3" s="315"/>
      <c r="F3" s="315"/>
      <c r="G3" s="315"/>
      <c r="H3" s="315"/>
      <c r="I3" s="66"/>
      <c r="J3" s="306" t="s">
        <v>342</v>
      </c>
      <c r="K3" s="307"/>
      <c r="L3" s="308"/>
    </row>
    <row r="4" spans="1:15" ht="18.75" customHeight="1">
      <c r="B4" s="17" t="s">
        <v>89</v>
      </c>
      <c r="C4" s="304" t="s">
        <v>285</v>
      </c>
      <c r="D4" s="304"/>
      <c r="E4" s="304"/>
      <c r="F4" s="304"/>
      <c r="G4" s="304"/>
      <c r="H4" s="304"/>
      <c r="I4" s="66"/>
      <c r="J4" s="309"/>
      <c r="K4" s="310"/>
      <c r="L4" s="311"/>
    </row>
    <row r="5" spans="1:15" ht="19.5" customHeight="1" thickBot="1">
      <c r="B5" s="17" t="s">
        <v>90</v>
      </c>
      <c r="C5" s="305" t="s">
        <v>191</v>
      </c>
      <c r="D5" s="305"/>
      <c r="E5" s="305"/>
      <c r="F5" s="305"/>
      <c r="G5" s="305"/>
      <c r="H5" s="305"/>
      <c r="I5" s="66"/>
      <c r="J5" s="312"/>
      <c r="K5" s="313"/>
      <c r="L5" s="314"/>
    </row>
    <row r="6" spans="1:15" customFormat="1" ht="7.5" customHeight="1" thickTop="1" thickBot="1"/>
    <row r="7" spans="1:15" ht="19.5" customHeight="1" thickBot="1">
      <c r="B7" s="299" t="s">
        <v>266</v>
      </c>
      <c r="C7" s="300"/>
      <c r="D7" s="301" t="s">
        <v>286</v>
      </c>
      <c r="E7" s="301"/>
      <c r="F7" s="301"/>
      <c r="G7" s="301"/>
      <c r="H7" s="302"/>
      <c r="J7" s="112"/>
      <c r="K7" s="112"/>
      <c r="L7" s="112"/>
      <c r="M7" s="112"/>
      <c r="N7" s="3"/>
    </row>
    <row r="8" spans="1:15" ht="13.8" thickBot="1">
      <c r="B8" s="303" t="s">
        <v>267</v>
      </c>
      <c r="C8" s="303"/>
      <c r="D8" s="303"/>
      <c r="E8" s="303"/>
      <c r="F8" s="303"/>
      <c r="G8" s="303"/>
      <c r="H8" s="303"/>
    </row>
    <row r="9" spans="1:15" customFormat="1" ht="13.5" customHeight="1" thickBot="1">
      <c r="B9" s="316" t="s">
        <v>268</v>
      </c>
      <c r="C9" s="317"/>
      <c r="D9" s="318">
        <v>42508</v>
      </c>
      <c r="E9" s="318"/>
      <c r="F9" s="319"/>
      <c r="G9" s="202"/>
      <c r="H9" s="202"/>
    </row>
    <row r="10" spans="1:15" ht="16.5" customHeight="1">
      <c r="A10" s="18" t="s">
        <v>112</v>
      </c>
    </row>
    <row r="11" spans="1:15" ht="16.5" customHeight="1">
      <c r="A11" s="14" t="s">
        <v>85</v>
      </c>
      <c r="B11" s="13" t="s">
        <v>136</v>
      </c>
    </row>
    <row r="12" spans="1:15" ht="16.5" customHeight="1">
      <c r="A12" s="14" t="s">
        <v>86</v>
      </c>
      <c r="B12" s="13" t="s">
        <v>97</v>
      </c>
    </row>
    <row r="13" spans="1:15" ht="16.5" customHeight="1">
      <c r="A13" s="14" t="s">
        <v>87</v>
      </c>
      <c r="B13" s="13" t="s">
        <v>118</v>
      </c>
    </row>
    <row r="14" spans="1:15" ht="16.5" customHeight="1">
      <c r="A14" s="14" t="s">
        <v>88</v>
      </c>
      <c r="B14" s="97" t="s">
        <v>151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.5" customHeight="1">
      <c r="A15" s="14" t="s">
        <v>218</v>
      </c>
      <c r="B15" s="98" t="s">
        <v>219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.5" customHeight="1">
      <c r="A16" s="14" t="s">
        <v>113</v>
      </c>
      <c r="B16" s="13" t="s">
        <v>161</v>
      </c>
    </row>
    <row r="17" spans="1:3" ht="16.5" customHeight="1">
      <c r="A17" s="14" t="s">
        <v>150</v>
      </c>
      <c r="B17" s="13" t="s">
        <v>111</v>
      </c>
    </row>
    <row r="18" spans="1:3" ht="16.5" customHeight="1">
      <c r="A18" s="14" t="s">
        <v>280</v>
      </c>
      <c r="B18" s="13" t="s">
        <v>281</v>
      </c>
    </row>
    <row r="19" spans="1:3" ht="16.5" customHeight="1">
      <c r="A19" s="258" t="s">
        <v>334</v>
      </c>
      <c r="B19" s="13" t="s">
        <v>335</v>
      </c>
    </row>
    <row r="20" spans="1:3" ht="16.5" customHeight="1">
      <c r="A20" s="14" t="s">
        <v>339</v>
      </c>
      <c r="B20" s="13" t="s">
        <v>340</v>
      </c>
    </row>
    <row r="21" spans="1:3" ht="16.5" customHeight="1"/>
    <row r="22" spans="1:3" ht="16.5" customHeight="1">
      <c r="A22" s="13" t="s">
        <v>91</v>
      </c>
    </row>
    <row r="23" spans="1:3" ht="16.5" customHeight="1">
      <c r="A23" s="18" t="s">
        <v>314</v>
      </c>
    </row>
    <row r="24" spans="1:3" ht="16.5" customHeight="1">
      <c r="B24" s="13" t="s">
        <v>3868</v>
      </c>
    </row>
    <row r="25" spans="1:3" ht="21" customHeight="1">
      <c r="B25" s="13" t="s">
        <v>313</v>
      </c>
      <c r="C25" s="13" t="s">
        <v>338</v>
      </c>
    </row>
    <row r="26" spans="1:3" ht="16.5" customHeight="1">
      <c r="C26" s="13" t="s">
        <v>3873</v>
      </c>
    </row>
    <row r="27" spans="1:3" ht="16.5" customHeight="1"/>
    <row r="28" spans="1:3" ht="16.5" customHeight="1"/>
    <row r="29" spans="1:3" ht="16.5" customHeight="1">
      <c r="A29" s="18" t="s">
        <v>315</v>
      </c>
    </row>
    <row r="30" spans="1:3" ht="16.5" customHeight="1">
      <c r="A30" s="15" t="s">
        <v>162</v>
      </c>
    </row>
    <row r="31" spans="1:3" ht="16.5" customHeight="1">
      <c r="A31" s="15" t="s">
        <v>162</v>
      </c>
      <c r="B31" s="13" t="s">
        <v>137</v>
      </c>
    </row>
    <row r="32" spans="1:3" ht="16.5" customHeight="1">
      <c r="A32" s="18" t="s">
        <v>316</v>
      </c>
    </row>
    <row r="33" spans="1:14" ht="16.5" customHeight="1">
      <c r="A33" s="15" t="s">
        <v>162</v>
      </c>
    </row>
    <row r="34" spans="1:14" ht="16.5" customHeight="1">
      <c r="A34" s="15" t="s">
        <v>162</v>
      </c>
      <c r="B34" s="13" t="s">
        <v>317</v>
      </c>
    </row>
    <row r="35" spans="1:14" ht="16.5" customHeight="1">
      <c r="A35" s="15" t="s">
        <v>162</v>
      </c>
      <c r="B35" s="13" t="s">
        <v>318</v>
      </c>
    </row>
    <row r="36" spans="1:14" ht="16.5" customHeight="1">
      <c r="A36" s="15" t="s">
        <v>84</v>
      </c>
      <c r="B36" s="13" t="s">
        <v>275</v>
      </c>
    </row>
    <row r="37" spans="1:14" ht="16.5" customHeight="1">
      <c r="A37" s="15" t="s">
        <v>162</v>
      </c>
      <c r="B37" s="288" t="s">
        <v>343</v>
      </c>
    </row>
    <row r="38" spans="1:14" ht="16.5" customHeight="1">
      <c r="A38" s="15" t="s">
        <v>162</v>
      </c>
      <c r="B38" s="13" t="s">
        <v>163</v>
      </c>
    </row>
    <row r="39" spans="1:14" ht="16.5" customHeight="1">
      <c r="A39" s="15" t="s">
        <v>162</v>
      </c>
      <c r="B39" s="13" t="s">
        <v>164</v>
      </c>
    </row>
    <row r="40" spans="1:14" ht="16.5" customHeight="1">
      <c r="A40" s="15" t="s">
        <v>162</v>
      </c>
      <c r="B40" s="22" t="s">
        <v>107</v>
      </c>
      <c r="C40" s="22"/>
      <c r="D40" s="22"/>
      <c r="E40" s="22"/>
      <c r="F40" s="22"/>
      <c r="G40" s="20"/>
      <c r="H40" s="20"/>
      <c r="I40" s="20"/>
      <c r="J40" s="20"/>
      <c r="K40" s="20"/>
      <c r="L40" s="20"/>
    </row>
    <row r="41" spans="1:14" ht="16.5" customHeight="1">
      <c r="A41" s="15" t="s">
        <v>162</v>
      </c>
      <c r="B41" s="20"/>
      <c r="C41" s="20" t="s">
        <v>138</v>
      </c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6.5" customHeight="1">
      <c r="A42" s="15" t="s">
        <v>162</v>
      </c>
      <c r="B42" s="20"/>
      <c r="C42" s="44" t="s">
        <v>115</v>
      </c>
      <c r="D42" s="20"/>
      <c r="E42" s="23" t="s">
        <v>83</v>
      </c>
      <c r="F42" s="23" t="s">
        <v>165</v>
      </c>
      <c r="G42" s="23">
        <v>54.23</v>
      </c>
      <c r="H42" s="20"/>
      <c r="I42" s="20"/>
      <c r="J42" s="20"/>
      <c r="K42" s="20"/>
      <c r="L42" s="20"/>
    </row>
    <row r="43" spans="1:14" ht="16.5" customHeight="1" thickBot="1">
      <c r="A43" s="15" t="s">
        <v>3869</v>
      </c>
      <c r="B43" s="20"/>
      <c r="C43" s="44" t="s">
        <v>116</v>
      </c>
      <c r="D43" s="20"/>
      <c r="E43" s="23" t="s">
        <v>108</v>
      </c>
      <c r="F43" s="23" t="s">
        <v>3870</v>
      </c>
      <c r="G43" s="23" t="s">
        <v>3871</v>
      </c>
      <c r="H43" s="20"/>
      <c r="I43" s="20" t="s">
        <v>3872</v>
      </c>
      <c r="J43" s="20"/>
      <c r="K43" s="20"/>
      <c r="L43" s="20"/>
    </row>
    <row r="44" spans="1:14" ht="16.5" customHeight="1">
      <c r="A44" s="15" t="s">
        <v>166</v>
      </c>
      <c r="B44" s="20"/>
      <c r="C44" s="44"/>
      <c r="D44" s="45" t="s">
        <v>114</v>
      </c>
      <c r="E44" s="46"/>
      <c r="F44" s="46"/>
      <c r="G44" s="46"/>
      <c r="H44" s="47"/>
      <c r="I44" s="20"/>
      <c r="J44" s="48"/>
      <c r="K44" s="48"/>
      <c r="L44" s="42"/>
      <c r="M44" s="21"/>
      <c r="N44" s="7"/>
    </row>
    <row r="45" spans="1:14" ht="16.5" customHeight="1">
      <c r="A45" s="15" t="s">
        <v>166</v>
      </c>
      <c r="B45" s="20"/>
      <c r="C45" s="44"/>
      <c r="D45" s="49" t="s">
        <v>96</v>
      </c>
      <c r="E45" s="50"/>
      <c r="F45" s="50"/>
      <c r="G45" s="50"/>
      <c r="H45" s="51"/>
      <c r="I45" s="20"/>
      <c r="J45" s="48"/>
      <c r="K45" s="48"/>
      <c r="L45" s="42"/>
      <c r="M45" s="21"/>
      <c r="N45" s="7"/>
    </row>
    <row r="46" spans="1:14" ht="16.5" customHeight="1" thickBot="1">
      <c r="A46" s="15" t="s">
        <v>166</v>
      </c>
      <c r="B46" s="20"/>
      <c r="C46" s="44"/>
      <c r="D46" s="52" t="s">
        <v>47</v>
      </c>
      <c r="E46" s="53" t="s">
        <v>95</v>
      </c>
      <c r="F46" s="54" t="s">
        <v>167</v>
      </c>
      <c r="G46" s="55">
        <v>12</v>
      </c>
      <c r="H46" s="56"/>
      <c r="I46" s="20"/>
      <c r="J46" s="48"/>
      <c r="K46" s="48"/>
      <c r="L46" s="42"/>
      <c r="M46" s="21"/>
      <c r="N46" s="7"/>
    </row>
    <row r="47" spans="1:14" ht="16.5" customHeight="1">
      <c r="A47" s="15" t="s">
        <v>168</v>
      </c>
      <c r="B47" s="20"/>
      <c r="C47" s="20" t="s">
        <v>139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4" ht="16.5" customHeight="1">
      <c r="A48" s="15" t="s">
        <v>168</v>
      </c>
      <c r="B48" s="20"/>
      <c r="C48" s="44" t="s">
        <v>117</v>
      </c>
      <c r="D48" s="20"/>
      <c r="E48" s="23" t="s">
        <v>169</v>
      </c>
      <c r="F48" s="23" t="s">
        <v>167</v>
      </c>
      <c r="G48" s="23" t="s">
        <v>170</v>
      </c>
      <c r="H48" s="20"/>
      <c r="I48" s="20"/>
      <c r="J48" s="20"/>
      <c r="K48" s="20"/>
      <c r="L48" s="20"/>
    </row>
    <row r="49" spans="1:12" ht="16.5" customHeight="1">
      <c r="A49" s="15" t="s">
        <v>168</v>
      </c>
      <c r="B49" s="20"/>
      <c r="C49" s="71" t="s">
        <v>105</v>
      </c>
      <c r="D49" s="20"/>
      <c r="E49" s="23"/>
      <c r="F49" s="23"/>
      <c r="G49" s="23"/>
      <c r="H49" s="20"/>
      <c r="I49" s="20"/>
      <c r="J49" s="20"/>
      <c r="K49" s="20"/>
      <c r="L49" s="20"/>
    </row>
    <row r="50" spans="1:12" ht="16.5" customHeight="1">
      <c r="A50" s="15" t="s">
        <v>168</v>
      </c>
      <c r="B50" s="13" t="s">
        <v>100</v>
      </c>
    </row>
    <row r="51" spans="1:12" ht="16.5" customHeight="1">
      <c r="A51" s="15" t="s">
        <v>168</v>
      </c>
    </row>
    <row r="52" spans="1:12" ht="16.5" customHeight="1">
      <c r="A52" s="18" t="s">
        <v>319</v>
      </c>
    </row>
    <row r="53" spans="1:12" ht="16.5" customHeight="1">
      <c r="A53" s="15" t="s">
        <v>168</v>
      </c>
      <c r="B53" s="13" t="s">
        <v>189</v>
      </c>
    </row>
    <row r="54" spans="1:12" ht="16.5" customHeight="1">
      <c r="A54" s="15" t="s">
        <v>168</v>
      </c>
      <c r="B54" s="13" t="s">
        <v>190</v>
      </c>
    </row>
    <row r="55" spans="1:12" ht="16.5" customHeight="1">
      <c r="A55" s="18" t="s">
        <v>320</v>
      </c>
    </row>
    <row r="56" spans="1:12" ht="16.5" customHeight="1">
      <c r="A56" s="15" t="s">
        <v>168</v>
      </c>
      <c r="B56" s="13" t="s">
        <v>202</v>
      </c>
    </row>
    <row r="57" spans="1:12" ht="16.5" customHeight="1">
      <c r="A57" s="15" t="s">
        <v>168</v>
      </c>
      <c r="B57" s="13" t="s">
        <v>321</v>
      </c>
    </row>
    <row r="58" spans="1:12" ht="16.5" customHeight="1">
      <c r="A58" s="218" t="s">
        <v>322</v>
      </c>
    </row>
    <row r="59" spans="1:12" ht="22.2" customHeight="1">
      <c r="A59" s="15" t="s">
        <v>168</v>
      </c>
      <c r="B59" s="13" t="s">
        <v>278</v>
      </c>
    </row>
    <row r="60" spans="1:12" ht="16.5" customHeight="1">
      <c r="A60" s="212" t="s">
        <v>323</v>
      </c>
    </row>
    <row r="61" spans="1:12" ht="16.5" customHeight="1">
      <c r="A61" s="15" t="s">
        <v>84</v>
      </c>
      <c r="B61" s="13" t="s">
        <v>279</v>
      </c>
    </row>
    <row r="62" spans="1:12" ht="16.5" customHeight="1">
      <c r="A62" s="18" t="s">
        <v>324</v>
      </c>
    </row>
    <row r="63" spans="1:12" ht="16.5" customHeight="1">
      <c r="A63" s="15" t="s">
        <v>168</v>
      </c>
      <c r="B63" s="13" t="s">
        <v>223</v>
      </c>
    </row>
    <row r="64" spans="1:12" ht="16.5" customHeight="1">
      <c r="A64" s="15" t="s">
        <v>168</v>
      </c>
      <c r="B64" s="13" t="s">
        <v>98</v>
      </c>
    </row>
    <row r="65" spans="1:10" ht="16.5" customHeight="1">
      <c r="A65" s="15" t="s">
        <v>171</v>
      </c>
    </row>
    <row r="66" spans="1:10" ht="27.6" customHeight="1">
      <c r="A66" s="18" t="s">
        <v>325</v>
      </c>
      <c r="D66" s="13" t="s">
        <v>222</v>
      </c>
      <c r="E66" s="297" t="s">
        <v>287</v>
      </c>
      <c r="F66" s="297"/>
      <c r="G66" s="297"/>
      <c r="H66" s="297"/>
    </row>
    <row r="67" spans="1:10" ht="16.5" customHeight="1">
      <c r="A67" s="15" t="s">
        <v>171</v>
      </c>
      <c r="B67" s="13" t="s">
        <v>221</v>
      </c>
    </row>
    <row r="68" spans="1:10" ht="16.5" customHeight="1">
      <c r="A68" s="15" t="s">
        <v>171</v>
      </c>
      <c r="B68" s="13" t="s">
        <v>224</v>
      </c>
    </row>
    <row r="69" spans="1:10" ht="16.5" customHeight="1">
      <c r="A69" s="15" t="s">
        <v>171</v>
      </c>
      <c r="B69" s="13" t="s">
        <v>220</v>
      </c>
    </row>
    <row r="70" spans="1:10" s="114" customFormat="1" ht="16.5" customHeight="1">
      <c r="A70" s="113" t="s">
        <v>326</v>
      </c>
    </row>
    <row r="71" spans="1:10" s="114" customFormat="1" ht="16.5" customHeight="1">
      <c r="A71" s="115" t="s">
        <v>172</v>
      </c>
      <c r="B71" s="114" t="s">
        <v>173</v>
      </c>
    </row>
    <row r="72" spans="1:10" ht="16.5" customHeight="1">
      <c r="A72" s="18" t="s">
        <v>327</v>
      </c>
    </row>
    <row r="73" spans="1:10" ht="16.5" customHeight="1">
      <c r="A73" s="15" t="s">
        <v>171</v>
      </c>
      <c r="B73" s="82" t="s">
        <v>272</v>
      </c>
    </row>
    <row r="74" spans="1:10" ht="16.5" customHeight="1">
      <c r="A74" s="15" t="s">
        <v>171</v>
      </c>
      <c r="B74" s="213" t="s">
        <v>273</v>
      </c>
    </row>
    <row r="75" spans="1:10" ht="16.5" customHeight="1">
      <c r="A75" s="15" t="s">
        <v>84</v>
      </c>
    </row>
    <row r="76" spans="1:10" ht="16.5" customHeight="1">
      <c r="A76" s="15" t="s">
        <v>84</v>
      </c>
      <c r="C76" s="83" t="s">
        <v>92</v>
      </c>
    </row>
    <row r="77" spans="1:10" ht="16.5" customHeight="1">
      <c r="A77" s="15" t="s">
        <v>84</v>
      </c>
      <c r="C77" s="82" t="s">
        <v>192</v>
      </c>
      <c r="D77" s="82"/>
      <c r="E77" s="82"/>
      <c r="F77" s="82"/>
      <c r="G77" s="82"/>
      <c r="H77" s="82"/>
    </row>
    <row r="78" spans="1:10" ht="16.5" customHeight="1">
      <c r="A78" s="18" t="s">
        <v>328</v>
      </c>
    </row>
    <row r="79" spans="1:10" ht="16.5" customHeight="1" thickBot="1"/>
    <row r="80" spans="1:10" ht="16.5" customHeight="1">
      <c r="B80" s="72" t="s">
        <v>93</v>
      </c>
      <c r="C80" s="73"/>
      <c r="D80" s="74"/>
      <c r="E80" s="73"/>
      <c r="F80" s="73"/>
      <c r="G80" s="73"/>
      <c r="H80" s="73"/>
      <c r="I80" s="73"/>
      <c r="J80" s="75"/>
    </row>
    <row r="81" spans="2:10" ht="16.5" customHeight="1">
      <c r="B81" s="76"/>
      <c r="D81" s="77"/>
      <c r="E81" s="77"/>
      <c r="F81" s="77"/>
      <c r="G81" s="77"/>
      <c r="H81" s="77"/>
      <c r="I81" s="77"/>
      <c r="J81" s="78"/>
    </row>
    <row r="82" spans="2:10" ht="25.2" customHeight="1">
      <c r="B82" s="76"/>
      <c r="C82" s="200" t="s">
        <v>225</v>
      </c>
      <c r="D82" s="297" t="s">
        <v>226</v>
      </c>
      <c r="E82" s="297"/>
      <c r="F82" s="297"/>
      <c r="G82" s="297"/>
      <c r="H82" s="297"/>
      <c r="I82" s="77"/>
      <c r="J82" s="78"/>
    </row>
    <row r="83" spans="2:10" ht="16.5" customHeight="1">
      <c r="B83" s="76"/>
      <c r="C83" s="178" t="s">
        <v>193</v>
      </c>
      <c r="D83" s="77"/>
      <c r="E83" s="77" t="s">
        <v>336</v>
      </c>
      <c r="F83" s="77"/>
      <c r="G83" s="77"/>
      <c r="H83" s="77"/>
      <c r="I83" s="77"/>
      <c r="J83" s="78"/>
    </row>
    <row r="84" spans="2:10" ht="16.5" customHeight="1" thickBot="1">
      <c r="B84" s="79"/>
      <c r="C84" s="80"/>
      <c r="D84" s="80"/>
      <c r="E84" s="80"/>
      <c r="F84" s="80"/>
      <c r="G84" s="80"/>
      <c r="H84" s="80"/>
      <c r="I84" s="80"/>
      <c r="J84" s="81"/>
    </row>
    <row r="85" spans="2:10" ht="16.5" customHeight="1"/>
  </sheetData>
  <sheetProtection selectLockedCells="1" selectUnlockedCells="1"/>
  <mergeCells count="12">
    <mergeCell ref="E66:H66"/>
    <mergeCell ref="D82:H82"/>
    <mergeCell ref="A1:N1"/>
    <mergeCell ref="B7:C7"/>
    <mergeCell ref="D7:H7"/>
    <mergeCell ref="B8:H8"/>
    <mergeCell ref="C4:H4"/>
    <mergeCell ref="C5:H5"/>
    <mergeCell ref="J3:L5"/>
    <mergeCell ref="C3:H3"/>
    <mergeCell ref="B9:C9"/>
    <mergeCell ref="D9:F9"/>
  </mergeCells>
  <phoneticPr fontId="2"/>
  <pageMargins left="0.7" right="0.7" top="0.75" bottom="0.75" header="0.3" footer="0.3"/>
  <pageSetup paperSize="9" scale="5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5"/>
  <sheetViews>
    <sheetView workbookViewId="0">
      <selection activeCell="M20" sqref="M20"/>
    </sheetView>
  </sheetViews>
  <sheetFormatPr defaultRowHeight="13.2"/>
  <cols>
    <col min="1" max="1" width="10" bestFit="1" customWidth="1"/>
    <col min="2" max="2" width="10.44140625" bestFit="1" customWidth="1"/>
    <col min="3" max="3" width="9.21875" bestFit="1" customWidth="1"/>
    <col min="4" max="4" width="13" bestFit="1" customWidth="1"/>
    <col min="5" max="5" width="13.44140625" bestFit="1" customWidth="1"/>
    <col min="6" max="6" width="15.6640625" bestFit="1" customWidth="1"/>
    <col min="7" max="7" width="3.33203125" bestFit="1" customWidth="1"/>
    <col min="8" max="8" width="10.33203125" bestFit="1" customWidth="1"/>
    <col min="9" max="9" width="9.44140625" bestFit="1" customWidth="1"/>
    <col min="10" max="10" width="20.33203125" bestFit="1" customWidth="1"/>
    <col min="11" max="11" width="19.33203125" bestFit="1" customWidth="1"/>
    <col min="12" max="12" width="26.88671875" bestFit="1" customWidth="1"/>
    <col min="13" max="13" width="18.88671875" bestFit="1" customWidth="1"/>
  </cols>
  <sheetData>
    <row r="1" spans="1:13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3</v>
      </c>
      <c r="I1" t="s">
        <v>8</v>
      </c>
      <c r="J1" t="s">
        <v>75</v>
      </c>
      <c r="K1" t="s">
        <v>76</v>
      </c>
      <c r="L1" t="s">
        <v>77</v>
      </c>
      <c r="M1" t="s">
        <v>78</v>
      </c>
    </row>
    <row r="2" spans="1:13">
      <c r="A2" t="str">
        <f>IF(④リレー情報確認!C8="","",410000+②団体情報入力!$D$3*10)</f>
        <v/>
      </c>
      <c r="B2" t="str">
        <f>IF(A2="","",②団体情報入力!$D$3)</f>
        <v/>
      </c>
      <c r="C2" t="str">
        <f>IF(A2="","",④リレー情報確認!$J$1)</f>
        <v/>
      </c>
      <c r="D2" t="str">
        <f>IF(A2="","",④リレー情報確認!$P$1)</f>
        <v/>
      </c>
      <c r="G2">
        <v>1</v>
      </c>
      <c r="H2" t="str">
        <f>IF(A2="","",④リレー情報確認!E8)</f>
        <v/>
      </c>
      <c r="I2" t="str">
        <f>IF(A2="","",④リレー情報確認!D8)</f>
        <v/>
      </c>
      <c r="J2" t="str">
        <f>IF(A2="","",種目情報!$J$4)</f>
        <v/>
      </c>
      <c r="K2" t="str">
        <f>IF(A2="","",④リレー情報確認!$F$8)</f>
        <v/>
      </c>
      <c r="L2" t="str">
        <f>IF(A2="","",IF(③選手情報入力!$Q$6="",0,1))</f>
        <v/>
      </c>
      <c r="M2" t="str">
        <f>IF(A2="","",種目情報!$K$4)</f>
        <v/>
      </c>
    </row>
    <row r="3" spans="1:13">
      <c r="A3" t="str">
        <f>IF(④リレー情報確認!C9="","",410000+②団体情報入力!$D$3*10)</f>
        <v/>
      </c>
      <c r="B3" t="str">
        <f>IF(A3="","",②団体情報入力!$D$3)</f>
        <v/>
      </c>
      <c r="C3" t="str">
        <f>IF(A3="","",④リレー情報確認!$J$1)</f>
        <v/>
      </c>
      <c r="D3" t="str">
        <f>IF(A3="","",④リレー情報確認!$P$1)</f>
        <v/>
      </c>
      <c r="G3">
        <v>2</v>
      </c>
      <c r="H3" t="str">
        <f>IF(A3="","",④リレー情報確認!E9)</f>
        <v/>
      </c>
      <c r="I3" t="str">
        <f>IF(A3="","",④リレー情報確認!D9)</f>
        <v/>
      </c>
      <c r="J3" t="str">
        <f>IF(A3="","",種目情報!$J$4)</f>
        <v/>
      </c>
      <c r="K3" t="str">
        <f>IF(A3="","",④リレー情報確認!$F$8)</f>
        <v/>
      </c>
      <c r="L3" t="str">
        <f>IF(A3="","",IF(③選手情報入力!$Q$6="",0,1))</f>
        <v/>
      </c>
      <c r="M3" t="str">
        <f>IF(A3="","",種目情報!$K$4)</f>
        <v/>
      </c>
    </row>
    <row r="4" spans="1:13">
      <c r="A4" t="str">
        <f>IF(④リレー情報確認!C10="","",410000+②団体情報入力!$D$3*10)</f>
        <v/>
      </c>
      <c r="B4" t="str">
        <f>IF(A4="","",②団体情報入力!$D$3)</f>
        <v/>
      </c>
      <c r="C4" t="str">
        <f>IF(A4="","",④リレー情報確認!$J$1)</f>
        <v/>
      </c>
      <c r="D4" t="str">
        <f>IF(A4="","",④リレー情報確認!$P$1)</f>
        <v/>
      </c>
      <c r="G4">
        <v>3</v>
      </c>
      <c r="H4" t="str">
        <f>IF(A4="","",④リレー情報確認!E10)</f>
        <v/>
      </c>
      <c r="I4" t="str">
        <f>IF(A4="","",④リレー情報確認!D10)</f>
        <v/>
      </c>
      <c r="J4" t="str">
        <f>IF(A4="","",種目情報!$J$4)</f>
        <v/>
      </c>
      <c r="K4" t="str">
        <f>IF(A4="","",④リレー情報確認!$F$8)</f>
        <v/>
      </c>
      <c r="L4" t="str">
        <f>IF(A4="","",IF(③選手情報入力!$Q$6="",0,1))</f>
        <v/>
      </c>
      <c r="M4" t="str">
        <f>IF(A4="","",種目情報!$K$4)</f>
        <v/>
      </c>
    </row>
    <row r="5" spans="1:13">
      <c r="A5" t="str">
        <f>IF(④リレー情報確認!C11="","",410000+②団体情報入力!$D$3*10)</f>
        <v/>
      </c>
      <c r="B5" t="str">
        <f>IF(A5="","",②団体情報入力!$D$3)</f>
        <v/>
      </c>
      <c r="C5" t="str">
        <f>IF(A5="","",④リレー情報確認!$J$1)</f>
        <v/>
      </c>
      <c r="D5" t="str">
        <f>IF(A5="","",④リレー情報確認!$P$1)</f>
        <v/>
      </c>
      <c r="G5">
        <v>4</v>
      </c>
      <c r="H5" t="str">
        <f>IF(A5="","",④リレー情報確認!E11)</f>
        <v/>
      </c>
      <c r="I5" t="str">
        <f>IF(A5="","",④リレー情報確認!D11)</f>
        <v/>
      </c>
      <c r="J5" t="str">
        <f>IF(A5="","",種目情報!$J$4)</f>
        <v/>
      </c>
      <c r="K5" t="str">
        <f>IF(A5="","",④リレー情報確認!$F$8)</f>
        <v/>
      </c>
      <c r="L5" t="str">
        <f>IF(A5="","",IF(③選手情報入力!$Q$6="",0,1))</f>
        <v/>
      </c>
      <c r="M5" t="str">
        <f>IF(A5="","",種目情報!$K$4)</f>
        <v/>
      </c>
    </row>
    <row r="6" spans="1:13">
      <c r="A6" t="str">
        <f>IF(④リレー情報確認!C12="","",410000+②団体情報入力!$D$3*10)</f>
        <v/>
      </c>
      <c r="B6" t="str">
        <f>IF(A6="","",②団体情報入力!$D$3)</f>
        <v/>
      </c>
      <c r="C6" t="str">
        <f>IF(A6="","",④リレー情報確認!$J$1)</f>
        <v/>
      </c>
      <c r="D6" t="str">
        <f>IF(A6="","",④リレー情報確認!$P$1)</f>
        <v/>
      </c>
      <c r="G6">
        <v>5</v>
      </c>
      <c r="H6" t="str">
        <f>IF(A6="","",④リレー情報確認!E12)</f>
        <v/>
      </c>
      <c r="I6" t="str">
        <f>IF(A6="","",④リレー情報確認!D12)</f>
        <v/>
      </c>
      <c r="J6" t="str">
        <f>IF(A6="","",種目情報!$J$4)</f>
        <v/>
      </c>
      <c r="K6" t="str">
        <f>IF(A6="","",④リレー情報確認!$F$8)</f>
        <v/>
      </c>
      <c r="L6" t="str">
        <f>IF(A6="","",IF(③選手情報入力!$Q$6="",0,1))</f>
        <v/>
      </c>
      <c r="M6" t="str">
        <f>IF(A6="","",種目情報!$K$4)</f>
        <v/>
      </c>
    </row>
    <row r="7" spans="1:13">
      <c r="A7" t="str">
        <f>IF(④リレー情報確認!C13="","",410000+②団体情報入力!$D$3*10)</f>
        <v/>
      </c>
      <c r="B7" t="str">
        <f>IF(A7="","",②団体情報入力!$D$3)</f>
        <v/>
      </c>
      <c r="C7" t="str">
        <f>IF(A7="","",④リレー情報確認!$J$1)</f>
        <v/>
      </c>
      <c r="D7" t="str">
        <f>IF(A7="","",④リレー情報確認!$P$1)</f>
        <v/>
      </c>
      <c r="G7">
        <v>6</v>
      </c>
      <c r="H7" t="str">
        <f>IF(A7="","",④リレー情報確認!E13)</f>
        <v/>
      </c>
      <c r="I7" t="str">
        <f>IF(A7="","",④リレー情報確認!D13)</f>
        <v/>
      </c>
      <c r="J7" t="str">
        <f>IF(A7="","",種目情報!$J$4)</f>
        <v/>
      </c>
      <c r="K7" t="str">
        <f>IF(A7="","",④リレー情報確認!$F$8)</f>
        <v/>
      </c>
      <c r="L7" t="str">
        <f>IF(A7="","",IF(③選手情報入力!$Q$6="",0,1))</f>
        <v/>
      </c>
      <c r="M7" t="str">
        <f>IF(A7="","",種目情報!$K$4)</f>
        <v/>
      </c>
    </row>
    <row r="8" spans="1:13">
      <c r="A8" s="12" t="str">
        <f>IF(④リレー情報確認!I8="","",1610000+②団体情報入力!$D$3*10)</f>
        <v/>
      </c>
      <c r="B8" s="12" t="str">
        <f>IF(A8="","",②団体情報入力!$D$3)</f>
        <v/>
      </c>
      <c r="C8" s="12" t="str">
        <f>IF(A8="","",④リレー情報確認!$J$1)</f>
        <v/>
      </c>
      <c r="D8" s="12" t="str">
        <f>IF(A8="","",④リレー情報確認!$P$1)</f>
        <v/>
      </c>
      <c r="E8" s="12"/>
      <c r="F8" s="12"/>
      <c r="G8" s="12">
        <v>1</v>
      </c>
      <c r="H8" s="12" t="str">
        <f>IF(A8="","",④リレー情報確認!K8)</f>
        <v/>
      </c>
      <c r="I8" s="12" t="str">
        <f>IF(A8="","",④リレー情報確認!J8)</f>
        <v/>
      </c>
      <c r="J8" s="12" t="str">
        <f>IF(A8="","",種目情報!$J$5)</f>
        <v/>
      </c>
      <c r="K8" s="12" t="str">
        <f>IF(A8="","",④リレー情報確認!$L$8)</f>
        <v/>
      </c>
      <c r="L8" s="12" t="str">
        <f>IF(A8="","",IF(③選手情報入力!$Q$7="",0,1))</f>
        <v/>
      </c>
      <c r="M8" s="12" t="str">
        <f>IF(A8="","",種目情報!$K$5)</f>
        <v/>
      </c>
    </row>
    <row r="9" spans="1:13">
      <c r="A9" s="12" t="str">
        <f>IF(④リレー情報確認!I9="","",1610000+②団体情報入力!$D$3*10)</f>
        <v/>
      </c>
      <c r="B9" s="12" t="str">
        <f>IF(A9="","",②団体情報入力!$D$3)</f>
        <v/>
      </c>
      <c r="C9" s="12" t="str">
        <f>IF(A9="","",④リレー情報確認!$J$1)</f>
        <v/>
      </c>
      <c r="D9" s="12" t="str">
        <f>IF(A9="","",④リレー情報確認!$P$1)</f>
        <v/>
      </c>
      <c r="E9" s="12"/>
      <c r="F9" s="12"/>
      <c r="G9" s="12">
        <v>2</v>
      </c>
      <c r="H9" s="12" t="str">
        <f>IF(A9="","",④リレー情報確認!K9)</f>
        <v/>
      </c>
      <c r="I9" s="12" t="str">
        <f>IF(A9="","",④リレー情報確認!J9)</f>
        <v/>
      </c>
      <c r="J9" s="12" t="str">
        <f>IF(A9="","",種目情報!$J$5)</f>
        <v/>
      </c>
      <c r="K9" s="12" t="str">
        <f>IF(A9="","",④リレー情報確認!$L$8)</f>
        <v/>
      </c>
      <c r="L9" s="12" t="str">
        <f>IF(A9="","",IF(③選手情報入力!$Q$7="",0,1))</f>
        <v/>
      </c>
      <c r="M9" s="12" t="str">
        <f>IF(A9="","",種目情報!$K$5)</f>
        <v/>
      </c>
    </row>
    <row r="10" spans="1:13">
      <c r="A10" s="12" t="str">
        <f>IF(④リレー情報確認!I10="","",1610000+②団体情報入力!$D$3*10)</f>
        <v/>
      </c>
      <c r="B10" s="12" t="str">
        <f>IF(A10="","",②団体情報入力!$D$3)</f>
        <v/>
      </c>
      <c r="C10" s="12" t="str">
        <f>IF(A10="","",④リレー情報確認!$J$1)</f>
        <v/>
      </c>
      <c r="D10" s="12" t="str">
        <f>IF(A10="","",④リレー情報確認!$P$1)</f>
        <v/>
      </c>
      <c r="E10" s="12"/>
      <c r="F10" s="12"/>
      <c r="G10" s="12">
        <v>3</v>
      </c>
      <c r="H10" s="12" t="str">
        <f>IF(A10="","",④リレー情報確認!K10)</f>
        <v/>
      </c>
      <c r="I10" s="12" t="str">
        <f>IF(A10="","",④リレー情報確認!J10)</f>
        <v/>
      </c>
      <c r="J10" s="12" t="str">
        <f>IF(A10="","",種目情報!$J$5)</f>
        <v/>
      </c>
      <c r="K10" s="12" t="str">
        <f>IF(A10="","",④リレー情報確認!$L$8)</f>
        <v/>
      </c>
      <c r="L10" s="12" t="str">
        <f>IF(A10="","",IF(③選手情報入力!$Q$7="",0,1))</f>
        <v/>
      </c>
      <c r="M10" s="12" t="str">
        <f>IF(A10="","",種目情報!$K$5)</f>
        <v/>
      </c>
    </row>
    <row r="11" spans="1:13">
      <c r="A11" s="12" t="str">
        <f>IF(④リレー情報確認!I11="","",1610000+②団体情報入力!$D$3*10)</f>
        <v/>
      </c>
      <c r="B11" s="12" t="str">
        <f>IF(A11="","",②団体情報入力!$D$3)</f>
        <v/>
      </c>
      <c r="C11" s="12" t="str">
        <f>IF(A11="","",④リレー情報確認!$J$1)</f>
        <v/>
      </c>
      <c r="D11" s="12" t="str">
        <f>IF(A11="","",④リレー情報確認!$P$1)</f>
        <v/>
      </c>
      <c r="E11" s="12"/>
      <c r="F11" s="12"/>
      <c r="G11" s="12">
        <v>4</v>
      </c>
      <c r="H11" s="12" t="str">
        <f>IF(A11="","",④リレー情報確認!K11)</f>
        <v/>
      </c>
      <c r="I11" s="12" t="str">
        <f>IF(A11="","",④リレー情報確認!J11)</f>
        <v/>
      </c>
      <c r="J11" s="12" t="str">
        <f>IF(A11="","",種目情報!$J$5)</f>
        <v/>
      </c>
      <c r="K11" s="12" t="str">
        <f>IF(A11="","",④リレー情報確認!$L$8)</f>
        <v/>
      </c>
      <c r="L11" s="12" t="str">
        <f>IF(A11="","",IF(③選手情報入力!$Q$7="",0,1))</f>
        <v/>
      </c>
      <c r="M11" s="12" t="str">
        <f>IF(A11="","",種目情報!$K$5)</f>
        <v/>
      </c>
    </row>
    <row r="12" spans="1:13">
      <c r="A12" s="12" t="str">
        <f>IF(④リレー情報確認!I12="","",1610000+②団体情報入力!$D$3*10)</f>
        <v/>
      </c>
      <c r="B12" s="12" t="str">
        <f>IF(A12="","",②団体情報入力!$D$3)</f>
        <v/>
      </c>
      <c r="C12" s="12" t="str">
        <f>IF(A12="","",④リレー情報確認!$J$1)</f>
        <v/>
      </c>
      <c r="D12" s="12" t="str">
        <f>IF(A12="","",④リレー情報確認!$P$1)</f>
        <v/>
      </c>
      <c r="E12" s="12"/>
      <c r="F12" s="12"/>
      <c r="G12" s="12">
        <v>5</v>
      </c>
      <c r="H12" s="12" t="str">
        <f>IF(A12="","",④リレー情報確認!K12)</f>
        <v/>
      </c>
      <c r="I12" s="12" t="str">
        <f>IF(A12="","",④リレー情報確認!J12)</f>
        <v/>
      </c>
      <c r="J12" s="12" t="str">
        <f>IF(A12="","",種目情報!$J$5)</f>
        <v/>
      </c>
      <c r="K12" s="12" t="str">
        <f>IF(A12="","",④リレー情報確認!$L$8)</f>
        <v/>
      </c>
      <c r="L12" s="12" t="str">
        <f>IF(A12="","",IF(③選手情報入力!$Q$7="",0,1))</f>
        <v/>
      </c>
      <c r="M12" s="12" t="str">
        <f>IF(A12="","",種目情報!$K$5)</f>
        <v/>
      </c>
    </row>
    <row r="13" spans="1:13">
      <c r="A13" s="12" t="str">
        <f>IF(④リレー情報確認!I13="","",1610000+②団体情報入力!$D$3*10)</f>
        <v/>
      </c>
      <c r="B13" s="12" t="str">
        <f>IF(A13="","",②団体情報入力!$D$3)</f>
        <v/>
      </c>
      <c r="C13" s="12" t="str">
        <f>IF(A13="","",④リレー情報確認!$J$1)</f>
        <v/>
      </c>
      <c r="D13" s="12" t="str">
        <f>IF(A13="","",④リレー情報確認!$P$1)</f>
        <v/>
      </c>
      <c r="E13" s="12"/>
      <c r="F13" s="12"/>
      <c r="G13" s="12">
        <v>6</v>
      </c>
      <c r="H13" s="12" t="str">
        <f>IF(A13="","",④リレー情報確認!K13)</f>
        <v/>
      </c>
      <c r="I13" s="12" t="str">
        <f>IF(A13="","",④リレー情報確認!J13)</f>
        <v/>
      </c>
      <c r="J13" s="12" t="str">
        <f>IF(A13="","",種目情報!$J$5)</f>
        <v/>
      </c>
      <c r="K13" s="12" t="str">
        <f>IF(A13="","",④リレー情報確認!$L$8)</f>
        <v/>
      </c>
      <c r="L13" s="12" t="str">
        <f>IF(A13="","",IF(③選手情報入力!$Q$7="",0,1))</f>
        <v/>
      </c>
      <c r="M13" s="12" t="str">
        <f>IF(A13="","",種目情報!$K$5)</f>
        <v/>
      </c>
    </row>
    <row r="14" spans="1:13">
      <c r="A14" t="str">
        <f>IF(④リレー情報確認!O8="","",420000+②団体情報入力!$D$3*10)</f>
        <v/>
      </c>
      <c r="B14" t="str">
        <f>IF(A14="","",②団体情報入力!$D$3)</f>
        <v/>
      </c>
      <c r="C14" t="str">
        <f>IF(A14="","",④リレー情報確認!$J$1)</f>
        <v/>
      </c>
      <c r="D14" t="str">
        <f>IF(A14="","",④リレー情報確認!$P$1)</f>
        <v/>
      </c>
      <c r="G14">
        <v>1</v>
      </c>
      <c r="H14" t="str">
        <f>IF(A14="","",④リレー情報確認!Q8)</f>
        <v/>
      </c>
      <c r="I14" t="str">
        <f>IF(A14="","",④リレー情報確認!P8)</f>
        <v/>
      </c>
      <c r="J14" t="str">
        <f>IF(A14="","",種目情報!$J$6)</f>
        <v/>
      </c>
      <c r="K14" t="str">
        <f>IF(A14="","",④リレー情報確認!$R$8)</f>
        <v/>
      </c>
      <c r="L14" t="str">
        <f>IF(A14="","",IF(③選手情報入力!$S$6="",0,1))</f>
        <v/>
      </c>
      <c r="M14" t="str">
        <f>IF(A14="","",種目情報!$K$6)</f>
        <v/>
      </c>
    </row>
    <row r="15" spans="1:13">
      <c r="A15" t="str">
        <f>IF(④リレー情報確認!O9="","",420000+②団体情報入力!$D$3*10)</f>
        <v/>
      </c>
      <c r="B15" t="str">
        <f>IF(A15="","",②団体情報入力!$D$3)</f>
        <v/>
      </c>
      <c r="C15" t="str">
        <f>IF(A15="","",④リレー情報確認!$J$1)</f>
        <v/>
      </c>
      <c r="D15" t="str">
        <f>IF(A15="","",④リレー情報確認!$P$1)</f>
        <v/>
      </c>
      <c r="G15">
        <v>2</v>
      </c>
      <c r="H15" t="str">
        <f>IF(A15="","",④リレー情報確認!Q9)</f>
        <v/>
      </c>
      <c r="I15" t="str">
        <f>IF(A15="","",④リレー情報確認!P9)</f>
        <v/>
      </c>
      <c r="J15" t="str">
        <f>IF(A15="","",種目情報!$J$6)</f>
        <v/>
      </c>
      <c r="K15" t="str">
        <f>IF(A15="","",④リレー情報確認!$R$8)</f>
        <v/>
      </c>
      <c r="L15" t="str">
        <f>IF(A15="","",IF(③選手情報入力!$S$6="",0,1))</f>
        <v/>
      </c>
      <c r="M15" t="str">
        <f>IF(A15="","",種目情報!$K$6)</f>
        <v/>
      </c>
    </row>
    <row r="16" spans="1:13">
      <c r="A16" t="str">
        <f>IF(④リレー情報確認!O10="","",420000+②団体情報入力!$D$3*10)</f>
        <v/>
      </c>
      <c r="B16" t="str">
        <f>IF(A16="","",②団体情報入力!$D$3)</f>
        <v/>
      </c>
      <c r="C16" t="str">
        <f>IF(A16="","",④リレー情報確認!$J$1)</f>
        <v/>
      </c>
      <c r="D16" t="str">
        <f>IF(A16="","",④リレー情報確認!$P$1)</f>
        <v/>
      </c>
      <c r="G16">
        <v>3</v>
      </c>
      <c r="H16" t="str">
        <f>IF(A16="","",④リレー情報確認!Q10)</f>
        <v/>
      </c>
      <c r="I16" t="str">
        <f>IF(A16="","",④リレー情報確認!P10)</f>
        <v/>
      </c>
      <c r="J16" t="str">
        <f>IF(A16="","",種目情報!$J$6)</f>
        <v/>
      </c>
      <c r="K16" t="str">
        <f>IF(A16="","",④リレー情報確認!$R$8)</f>
        <v/>
      </c>
      <c r="L16" t="str">
        <f>IF(A16="","",IF(③選手情報入力!$S$6="",0,1))</f>
        <v/>
      </c>
      <c r="M16" t="str">
        <f>IF(A16="","",種目情報!$K$6)</f>
        <v/>
      </c>
    </row>
    <row r="17" spans="1:13">
      <c r="A17" t="str">
        <f>IF(④リレー情報確認!O11="","",420000+②団体情報入力!$D$3*10)</f>
        <v/>
      </c>
      <c r="B17" t="str">
        <f>IF(A17="","",②団体情報入力!$D$3)</f>
        <v/>
      </c>
      <c r="C17" t="str">
        <f>IF(A17="","",④リレー情報確認!$J$1)</f>
        <v/>
      </c>
      <c r="D17" t="str">
        <f>IF(A17="","",④リレー情報確認!$P$1)</f>
        <v/>
      </c>
      <c r="G17">
        <v>4</v>
      </c>
      <c r="H17" t="str">
        <f>IF(A17="","",④リレー情報確認!Q11)</f>
        <v/>
      </c>
      <c r="I17" t="str">
        <f>IF(A17="","",④リレー情報確認!P11)</f>
        <v/>
      </c>
      <c r="J17" t="str">
        <f>IF(A17="","",種目情報!$J$6)</f>
        <v/>
      </c>
      <c r="K17" t="str">
        <f>IF(A17="","",④リレー情報確認!$R$8)</f>
        <v/>
      </c>
      <c r="L17" t="str">
        <f>IF(A17="","",IF(③選手情報入力!$S$6="",0,1))</f>
        <v/>
      </c>
      <c r="M17" t="str">
        <f>IF(A17="","",種目情報!$K$6)</f>
        <v/>
      </c>
    </row>
    <row r="18" spans="1:13">
      <c r="A18" t="str">
        <f>IF(④リレー情報確認!O12="","",420000+②団体情報入力!$D$3*10)</f>
        <v/>
      </c>
      <c r="B18" t="str">
        <f>IF(A18="","",②団体情報入力!$D$3)</f>
        <v/>
      </c>
      <c r="C18" t="str">
        <f>IF(A18="","",④リレー情報確認!$J$1)</f>
        <v/>
      </c>
      <c r="D18" t="str">
        <f>IF(A18="","",④リレー情報確認!$P$1)</f>
        <v/>
      </c>
      <c r="G18">
        <v>5</v>
      </c>
      <c r="H18" t="str">
        <f>IF(A18="","",④リレー情報確認!Q12)</f>
        <v/>
      </c>
      <c r="I18" t="str">
        <f>IF(A18="","",④リレー情報確認!P12)</f>
        <v/>
      </c>
      <c r="J18" t="str">
        <f>IF(A18="","",種目情報!$J$6)</f>
        <v/>
      </c>
      <c r="K18" t="str">
        <f>IF(A18="","",④リレー情報確認!$R$8)</f>
        <v/>
      </c>
      <c r="L18" t="str">
        <f>IF(A18="","",IF(③選手情報入力!$S$6="",0,1))</f>
        <v/>
      </c>
      <c r="M18" t="str">
        <f>IF(A18="","",種目情報!$K$6)</f>
        <v/>
      </c>
    </row>
    <row r="19" spans="1:13">
      <c r="A19" t="str">
        <f>IF(④リレー情報確認!O13="","",420000+②団体情報入力!$D$3*10)</f>
        <v/>
      </c>
      <c r="B19" t="str">
        <f>IF(A19="","",②団体情報入力!$D$3)</f>
        <v/>
      </c>
      <c r="C19" t="str">
        <f>IF(A19="","",④リレー情報確認!$J$1)</f>
        <v/>
      </c>
      <c r="D19" t="str">
        <f>IF(A19="","",④リレー情報確認!$P$1)</f>
        <v/>
      </c>
      <c r="G19">
        <v>6</v>
      </c>
      <c r="H19" t="str">
        <f>IF(A19="","",④リレー情報確認!Q13)</f>
        <v/>
      </c>
      <c r="I19" t="str">
        <f>IF(A19="","",④リレー情報確認!P13)</f>
        <v/>
      </c>
      <c r="J19" t="str">
        <f>IF(A19="","",種目情報!$J$6)</f>
        <v/>
      </c>
      <c r="K19" t="str">
        <f>IF(A19="","",④リレー情報確認!$R$8)</f>
        <v/>
      </c>
      <c r="L19" t="str">
        <f>IF(A19="","",IF(③選手情報入力!$S$6="",0,1))</f>
        <v/>
      </c>
      <c r="M19" t="str">
        <f>IF(A19="","",種目情報!$K$6)</f>
        <v/>
      </c>
    </row>
    <row r="20" spans="1:13">
      <c r="A20" s="11" t="str">
        <f>IF(④リレー情報確認!U8="","",1620000+②団体情報入力!$D$3*10)</f>
        <v/>
      </c>
      <c r="B20" s="11" t="str">
        <f>IF(A20="","",②団体情報入力!$D$3)</f>
        <v/>
      </c>
      <c r="C20" s="11" t="str">
        <f>IF(A20="","",④リレー情報確認!$J$1)</f>
        <v/>
      </c>
      <c r="D20" s="11" t="str">
        <f>IF(A20="","",④リレー情報確認!$P$1)</f>
        <v/>
      </c>
      <c r="E20" s="11"/>
      <c r="F20" s="11"/>
      <c r="G20" s="11">
        <v>1</v>
      </c>
      <c r="H20" s="11" t="str">
        <f>IF(A20="","",④リレー情報確認!W8)</f>
        <v/>
      </c>
      <c r="I20" s="11" t="str">
        <f>IF(A20="","",④リレー情報確認!V8)</f>
        <v/>
      </c>
      <c r="J20" s="11" t="str">
        <f>IF(A20="","",種目情報!$J$7)</f>
        <v/>
      </c>
      <c r="K20" s="11" t="str">
        <f>IF(A20="","",④リレー情報確認!$X$8)</f>
        <v/>
      </c>
      <c r="L20" s="11" t="str">
        <f>IF(A20="","",IF(③選手情報入力!$S$7="",0,1))</f>
        <v/>
      </c>
      <c r="M20" s="11" t="str">
        <f>IF(A20="","",種目情報!$K$7)</f>
        <v/>
      </c>
    </row>
    <row r="21" spans="1:13">
      <c r="A21" s="11" t="str">
        <f>IF(④リレー情報確認!U9="","",1620000+②団体情報入力!$D$3*10)</f>
        <v/>
      </c>
      <c r="B21" s="11" t="str">
        <f>IF(A21="","",②団体情報入力!$D$3)</f>
        <v/>
      </c>
      <c r="C21" s="11" t="str">
        <f>IF(A21="","",④リレー情報確認!$J$1)</f>
        <v/>
      </c>
      <c r="D21" s="11" t="str">
        <f>IF(A21="","",④リレー情報確認!$P$1)</f>
        <v/>
      </c>
      <c r="E21" s="11"/>
      <c r="F21" s="11"/>
      <c r="G21" s="11">
        <v>2</v>
      </c>
      <c r="H21" s="11" t="str">
        <f>IF(A21="","",④リレー情報確認!W9)</f>
        <v/>
      </c>
      <c r="I21" s="11" t="str">
        <f>IF(A21="","",④リレー情報確認!V9)</f>
        <v/>
      </c>
      <c r="J21" s="11" t="str">
        <f>IF(A21="","",種目情報!$J$7)</f>
        <v/>
      </c>
      <c r="K21" s="11" t="str">
        <f>IF(A21="","",④リレー情報確認!$X$8)</f>
        <v/>
      </c>
      <c r="L21" s="11" t="str">
        <f>IF(A21="","",IF(③選手情報入力!$S$7="",0,1))</f>
        <v/>
      </c>
      <c r="M21" s="11" t="str">
        <f>IF(A21="","",種目情報!$K$7)</f>
        <v/>
      </c>
    </row>
    <row r="22" spans="1:13">
      <c r="A22" s="11" t="str">
        <f>IF(④リレー情報確認!U10="","",1620000+②団体情報入力!$D$3*10)</f>
        <v/>
      </c>
      <c r="B22" s="11" t="str">
        <f>IF(A22="","",②団体情報入力!$D$3)</f>
        <v/>
      </c>
      <c r="C22" s="11" t="str">
        <f>IF(A22="","",④リレー情報確認!$J$1)</f>
        <v/>
      </c>
      <c r="D22" s="11" t="str">
        <f>IF(A22="","",④リレー情報確認!$P$1)</f>
        <v/>
      </c>
      <c r="E22" s="11"/>
      <c r="F22" s="11"/>
      <c r="G22" s="11">
        <v>3</v>
      </c>
      <c r="H22" s="11" t="str">
        <f>IF(A22="","",④リレー情報確認!W10)</f>
        <v/>
      </c>
      <c r="I22" s="11" t="str">
        <f>IF(A22="","",④リレー情報確認!V10)</f>
        <v/>
      </c>
      <c r="J22" s="11" t="str">
        <f>IF(A22="","",種目情報!$J$7)</f>
        <v/>
      </c>
      <c r="K22" s="11" t="str">
        <f>IF(A22="","",④リレー情報確認!$X$8)</f>
        <v/>
      </c>
      <c r="L22" s="11" t="str">
        <f>IF(A22="","",IF(③選手情報入力!$S$7="",0,1))</f>
        <v/>
      </c>
      <c r="M22" s="11" t="str">
        <f>IF(A22="","",種目情報!$K$7)</f>
        <v/>
      </c>
    </row>
    <row r="23" spans="1:13">
      <c r="A23" s="11" t="str">
        <f>IF(④リレー情報確認!U11="","",1620000+②団体情報入力!$D$3*10)</f>
        <v/>
      </c>
      <c r="B23" s="11" t="str">
        <f>IF(A23="","",②団体情報入力!$D$3)</f>
        <v/>
      </c>
      <c r="C23" s="11" t="str">
        <f>IF(A23="","",④リレー情報確認!$J$1)</f>
        <v/>
      </c>
      <c r="D23" s="11" t="str">
        <f>IF(A23="","",④リレー情報確認!$P$1)</f>
        <v/>
      </c>
      <c r="E23" s="11"/>
      <c r="F23" s="11"/>
      <c r="G23" s="11">
        <v>4</v>
      </c>
      <c r="H23" s="11" t="str">
        <f>IF(A23="","",④リレー情報確認!W11)</f>
        <v/>
      </c>
      <c r="I23" s="11" t="str">
        <f>IF(A23="","",④リレー情報確認!V11)</f>
        <v/>
      </c>
      <c r="J23" s="11" t="str">
        <f>IF(A23="","",種目情報!$J$7)</f>
        <v/>
      </c>
      <c r="K23" s="11" t="str">
        <f>IF(A23="","",④リレー情報確認!$X$8)</f>
        <v/>
      </c>
      <c r="L23" s="11" t="str">
        <f>IF(A23="","",IF(③選手情報入力!$S$7="",0,1))</f>
        <v/>
      </c>
      <c r="M23" s="11" t="str">
        <f>IF(A23="","",種目情報!$K$7)</f>
        <v/>
      </c>
    </row>
    <row r="24" spans="1:13">
      <c r="A24" s="11" t="str">
        <f>IF(④リレー情報確認!U12="","",1620000+②団体情報入力!$D$3*10)</f>
        <v/>
      </c>
      <c r="B24" s="11" t="str">
        <f>IF(A24="","",②団体情報入力!$D$3)</f>
        <v/>
      </c>
      <c r="C24" s="11" t="str">
        <f>IF(A24="","",④リレー情報確認!$J$1)</f>
        <v/>
      </c>
      <c r="D24" s="11" t="str">
        <f>IF(A24="","",④リレー情報確認!$P$1)</f>
        <v/>
      </c>
      <c r="E24" s="11"/>
      <c r="F24" s="11"/>
      <c r="G24" s="11">
        <v>5</v>
      </c>
      <c r="H24" s="11" t="str">
        <f>IF(A24="","",④リレー情報確認!W12)</f>
        <v/>
      </c>
      <c r="I24" s="11" t="str">
        <f>IF(A24="","",④リレー情報確認!V12)</f>
        <v/>
      </c>
      <c r="J24" s="11" t="str">
        <f>IF(A24="","",種目情報!$J$7)</f>
        <v/>
      </c>
      <c r="K24" s="11" t="str">
        <f>IF(A24="","",④リレー情報確認!$X$8)</f>
        <v/>
      </c>
      <c r="L24" s="11" t="str">
        <f>IF(A24="","",IF(③選手情報入力!$S$7="",0,1))</f>
        <v/>
      </c>
      <c r="M24" s="11" t="str">
        <f>IF(A24="","",種目情報!$K$7)</f>
        <v/>
      </c>
    </row>
    <row r="25" spans="1:13">
      <c r="A25" s="11" t="str">
        <f>IF(④リレー情報確認!U13="","",1620000+②団体情報入力!$D$3*10)</f>
        <v/>
      </c>
      <c r="B25" s="11" t="str">
        <f>IF(A25="","",②団体情報入力!$D$3)</f>
        <v/>
      </c>
      <c r="C25" s="11" t="str">
        <f>IF(A25="","",④リレー情報確認!$J$1)</f>
        <v/>
      </c>
      <c r="D25" s="11" t="str">
        <f>IF(A25="","",④リレー情報確認!$P$1)</f>
        <v/>
      </c>
      <c r="E25" s="11"/>
      <c r="F25" s="11"/>
      <c r="G25" s="11">
        <v>6</v>
      </c>
      <c r="H25" s="11" t="str">
        <f>IF(A25="","",④リレー情報確認!W13)</f>
        <v/>
      </c>
      <c r="I25" s="11" t="str">
        <f>IF(A25="","",④リレー情報確認!V13)</f>
        <v/>
      </c>
      <c r="J25" s="11" t="str">
        <f>IF(A25="","",種目情報!$J$7)</f>
        <v/>
      </c>
      <c r="K25" s="11" t="str">
        <f>IF(A25="","",④リレー情報確認!$X$8)</f>
        <v/>
      </c>
      <c r="L25" s="11" t="str">
        <f>IF(A25="","",IF(③選手情報入力!$S$7="",0,1))</f>
        <v/>
      </c>
      <c r="M25" s="11" t="str">
        <f>IF(A25="","",種目情報!$K$7)</f>
        <v/>
      </c>
    </row>
  </sheetData>
  <sheetProtection sheet="1" objects="1" scenarios="1"/>
  <phoneticPr fontId="40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1"/>
  <sheetViews>
    <sheetView workbookViewId="0">
      <selection sqref="A1:C1"/>
    </sheetView>
  </sheetViews>
  <sheetFormatPr defaultRowHeight="13.2"/>
  <cols>
    <col min="1" max="1" width="13.88671875" bestFit="1" customWidth="1"/>
    <col min="2" max="2" width="5.21875" bestFit="1" customWidth="1"/>
    <col min="3" max="3" width="5.88671875" bestFit="1" customWidth="1"/>
    <col min="4" max="4" width="3.77734375" customWidth="1"/>
    <col min="5" max="5" width="13.88671875" bestFit="1" customWidth="1"/>
    <col min="6" max="6" width="5.21875" bestFit="1" customWidth="1"/>
    <col min="7" max="7" width="5.88671875" bestFit="1" customWidth="1"/>
    <col min="8" max="8" width="3.77734375" customWidth="1"/>
    <col min="9" max="9" width="12.77734375" bestFit="1" customWidth="1"/>
    <col min="10" max="10" width="5.21875" bestFit="1" customWidth="1"/>
    <col min="11" max="11" width="5.88671875" bestFit="1" customWidth="1"/>
    <col min="12" max="12" width="3.77734375" customWidth="1"/>
    <col min="13" max="13" width="2.88671875" bestFit="1" customWidth="1"/>
    <col min="14" max="14" width="31.5546875" bestFit="1" customWidth="1"/>
    <col min="15" max="15" width="27.21875" bestFit="1" customWidth="1"/>
  </cols>
  <sheetData>
    <row r="1" spans="1:15">
      <c r="A1" s="436" t="s">
        <v>128</v>
      </c>
      <c r="B1" s="436"/>
      <c r="C1" s="436"/>
      <c r="E1" s="436" t="s">
        <v>129</v>
      </c>
      <c r="F1" s="436"/>
      <c r="G1" s="436"/>
      <c r="I1" s="436" t="s">
        <v>143</v>
      </c>
      <c r="J1" s="436"/>
      <c r="K1" s="436"/>
      <c r="O1" s="68"/>
    </row>
    <row r="2" spans="1:15">
      <c r="A2" s="436" t="s">
        <v>121</v>
      </c>
      <c r="B2" s="223" t="s">
        <v>121</v>
      </c>
      <c r="C2" s="223" t="s">
        <v>130</v>
      </c>
      <c r="E2" s="436" t="s">
        <v>121</v>
      </c>
      <c r="F2" s="223" t="s">
        <v>121</v>
      </c>
      <c r="G2" s="223" t="s">
        <v>130</v>
      </c>
      <c r="I2" s="436" t="s">
        <v>121</v>
      </c>
      <c r="J2" s="223" t="s">
        <v>121</v>
      </c>
      <c r="K2" s="223" t="s">
        <v>130</v>
      </c>
      <c r="N2" s="436" t="s">
        <v>159</v>
      </c>
      <c r="O2" s="436"/>
    </row>
    <row r="3" spans="1:15" ht="13.8" thickBot="1">
      <c r="A3" s="436"/>
      <c r="B3" s="223" t="s">
        <v>288</v>
      </c>
      <c r="C3" s="223" t="s">
        <v>289</v>
      </c>
      <c r="E3" s="436"/>
      <c r="F3" s="223" t="s">
        <v>288</v>
      </c>
      <c r="G3" s="223" t="s">
        <v>289</v>
      </c>
      <c r="I3" s="436"/>
      <c r="J3" s="223" t="s">
        <v>227</v>
      </c>
      <c r="K3" s="223" t="s">
        <v>289</v>
      </c>
      <c r="N3" s="68"/>
      <c r="O3" s="68"/>
    </row>
    <row r="4" spans="1:15">
      <c r="A4" t="s">
        <v>228</v>
      </c>
      <c r="B4" s="43">
        <v>1</v>
      </c>
      <c r="C4">
        <v>2</v>
      </c>
      <c r="E4" t="s">
        <v>229</v>
      </c>
      <c r="F4" s="43">
        <v>24</v>
      </c>
      <c r="G4">
        <v>2</v>
      </c>
      <c r="I4" t="s">
        <v>194</v>
      </c>
      <c r="J4" s="43">
        <v>42</v>
      </c>
      <c r="K4">
        <v>2</v>
      </c>
      <c r="M4" s="433" t="s">
        <v>156</v>
      </c>
      <c r="N4" s="242" t="s">
        <v>228</v>
      </c>
      <c r="O4" s="243" t="s">
        <v>228</v>
      </c>
    </row>
    <row r="5" spans="1:15">
      <c r="A5" t="s">
        <v>230</v>
      </c>
      <c r="B5" s="43">
        <v>2</v>
      </c>
      <c r="C5">
        <v>2</v>
      </c>
      <c r="E5" t="s">
        <v>231</v>
      </c>
      <c r="F5" s="43">
        <v>25</v>
      </c>
      <c r="G5">
        <v>2</v>
      </c>
      <c r="I5" t="s">
        <v>195</v>
      </c>
      <c r="J5" s="43">
        <v>43</v>
      </c>
      <c r="K5">
        <v>2</v>
      </c>
      <c r="M5" s="434"/>
      <c r="N5" s="34" t="s">
        <v>230</v>
      </c>
      <c r="O5" s="69" t="s">
        <v>230</v>
      </c>
    </row>
    <row r="6" spans="1:15">
      <c r="A6" t="s">
        <v>232</v>
      </c>
      <c r="B6" s="43">
        <v>3</v>
      </c>
      <c r="C6">
        <v>2</v>
      </c>
      <c r="E6" t="s">
        <v>233</v>
      </c>
      <c r="F6" s="43">
        <v>26</v>
      </c>
      <c r="G6">
        <v>2</v>
      </c>
      <c r="I6" t="s">
        <v>196</v>
      </c>
      <c r="J6" s="43">
        <v>44</v>
      </c>
      <c r="K6">
        <v>2</v>
      </c>
      <c r="M6" s="434"/>
      <c r="N6" s="34" t="s">
        <v>232</v>
      </c>
      <c r="O6" s="69" t="s">
        <v>232</v>
      </c>
    </row>
    <row r="7" spans="1:15">
      <c r="A7" t="s">
        <v>234</v>
      </c>
      <c r="B7" s="43">
        <v>4</v>
      </c>
      <c r="C7">
        <v>2</v>
      </c>
      <c r="E7" t="s">
        <v>235</v>
      </c>
      <c r="F7" s="43">
        <v>27</v>
      </c>
      <c r="G7">
        <v>2</v>
      </c>
      <c r="I7" t="s">
        <v>197</v>
      </c>
      <c r="J7" s="43">
        <v>45</v>
      </c>
      <c r="K7">
        <v>2</v>
      </c>
      <c r="M7" s="434"/>
      <c r="N7" s="34" t="s">
        <v>234</v>
      </c>
      <c r="O7" s="69" t="s">
        <v>234</v>
      </c>
    </row>
    <row r="8" spans="1:15">
      <c r="A8" t="s">
        <v>236</v>
      </c>
      <c r="B8" s="43">
        <v>5</v>
      </c>
      <c r="C8">
        <v>2</v>
      </c>
      <c r="E8" t="s">
        <v>237</v>
      </c>
      <c r="F8" s="43">
        <v>28</v>
      </c>
      <c r="G8">
        <v>2</v>
      </c>
      <c r="M8" s="434"/>
      <c r="N8" s="34" t="s">
        <v>236</v>
      </c>
      <c r="O8" s="69" t="s">
        <v>236</v>
      </c>
    </row>
    <row r="9" spans="1:15">
      <c r="A9" t="s">
        <v>238</v>
      </c>
      <c r="B9" s="43">
        <v>6</v>
      </c>
      <c r="C9">
        <v>2</v>
      </c>
      <c r="E9" t="s">
        <v>290</v>
      </c>
      <c r="F9" s="43">
        <v>29</v>
      </c>
      <c r="G9">
        <v>2</v>
      </c>
      <c r="M9" s="434"/>
      <c r="N9" s="34" t="s">
        <v>238</v>
      </c>
      <c r="O9" s="69" t="s">
        <v>238</v>
      </c>
    </row>
    <row r="10" spans="1:15">
      <c r="A10" t="s">
        <v>291</v>
      </c>
      <c r="B10" s="43">
        <v>7</v>
      </c>
      <c r="C10">
        <v>2</v>
      </c>
      <c r="E10" t="s">
        <v>239</v>
      </c>
      <c r="F10" s="43">
        <v>30</v>
      </c>
      <c r="G10">
        <v>2</v>
      </c>
      <c r="M10" s="434"/>
      <c r="N10" s="34" t="s">
        <v>291</v>
      </c>
      <c r="O10" s="69" t="s">
        <v>291</v>
      </c>
    </row>
    <row r="11" spans="1:15">
      <c r="A11" t="s">
        <v>240</v>
      </c>
      <c r="B11" s="43">
        <v>8</v>
      </c>
      <c r="C11">
        <v>2</v>
      </c>
      <c r="E11" t="s">
        <v>241</v>
      </c>
      <c r="F11" s="43">
        <v>31</v>
      </c>
      <c r="G11">
        <v>2</v>
      </c>
      <c r="M11" s="434"/>
      <c r="N11" s="34" t="s">
        <v>240</v>
      </c>
      <c r="O11" s="69" t="s">
        <v>240</v>
      </c>
    </row>
    <row r="12" spans="1:15">
      <c r="A12" t="s">
        <v>242</v>
      </c>
      <c r="B12" s="43">
        <v>9</v>
      </c>
      <c r="C12">
        <v>2</v>
      </c>
      <c r="E12" t="s">
        <v>310</v>
      </c>
      <c r="F12" s="43">
        <v>32</v>
      </c>
      <c r="G12">
        <v>2</v>
      </c>
      <c r="M12" s="434"/>
      <c r="N12" s="34" t="s">
        <v>242</v>
      </c>
      <c r="O12" s="69" t="s">
        <v>242</v>
      </c>
    </row>
    <row r="13" spans="1:15">
      <c r="A13" t="s">
        <v>243</v>
      </c>
      <c r="B13" s="43">
        <v>10</v>
      </c>
      <c r="C13">
        <v>2</v>
      </c>
      <c r="E13" t="s">
        <v>244</v>
      </c>
      <c r="F13" s="43">
        <v>33</v>
      </c>
      <c r="G13">
        <v>0</v>
      </c>
      <c r="M13" s="434"/>
      <c r="N13" s="34" t="s">
        <v>243</v>
      </c>
      <c r="O13" s="69" t="s">
        <v>243</v>
      </c>
    </row>
    <row r="14" spans="1:15">
      <c r="A14" t="s">
        <v>245</v>
      </c>
      <c r="B14" s="43">
        <v>11</v>
      </c>
      <c r="C14">
        <v>2</v>
      </c>
      <c r="E14" t="s">
        <v>246</v>
      </c>
      <c r="F14" s="43">
        <v>34</v>
      </c>
      <c r="G14">
        <v>0</v>
      </c>
      <c r="M14" s="434"/>
      <c r="N14" s="34" t="s">
        <v>245</v>
      </c>
      <c r="O14" s="69" t="s">
        <v>245</v>
      </c>
    </row>
    <row r="15" spans="1:15">
      <c r="A15" t="s">
        <v>247</v>
      </c>
      <c r="B15" s="43">
        <v>12</v>
      </c>
      <c r="C15">
        <v>0</v>
      </c>
      <c r="E15" t="s">
        <v>248</v>
      </c>
      <c r="F15" s="43">
        <v>35</v>
      </c>
      <c r="G15">
        <v>0</v>
      </c>
      <c r="M15" s="434"/>
      <c r="N15" s="34" t="s">
        <v>247</v>
      </c>
      <c r="O15" s="69" t="s">
        <v>247</v>
      </c>
    </row>
    <row r="16" spans="1:15">
      <c r="A16" t="s">
        <v>249</v>
      </c>
      <c r="B16" s="43">
        <v>13</v>
      </c>
      <c r="C16">
        <v>0</v>
      </c>
      <c r="E16" t="s">
        <v>250</v>
      </c>
      <c r="F16" s="43">
        <v>36</v>
      </c>
      <c r="G16">
        <v>0</v>
      </c>
      <c r="M16" s="434"/>
      <c r="N16" s="34" t="s">
        <v>249</v>
      </c>
      <c r="O16" s="69" t="s">
        <v>249</v>
      </c>
    </row>
    <row r="17" spans="1:15">
      <c r="A17" t="s">
        <v>251</v>
      </c>
      <c r="B17" s="43">
        <v>14</v>
      </c>
      <c r="C17">
        <v>0</v>
      </c>
      <c r="E17" t="s">
        <v>252</v>
      </c>
      <c r="F17" s="43">
        <v>37</v>
      </c>
      <c r="G17">
        <v>0</v>
      </c>
      <c r="M17" s="434"/>
      <c r="N17" s="34" t="s">
        <v>251</v>
      </c>
      <c r="O17" s="69" t="s">
        <v>251</v>
      </c>
    </row>
    <row r="18" spans="1:15">
      <c r="A18" t="s">
        <v>253</v>
      </c>
      <c r="B18" s="43">
        <v>15</v>
      </c>
      <c r="C18">
        <v>0</v>
      </c>
      <c r="E18" t="s">
        <v>256</v>
      </c>
      <c r="F18" s="43">
        <v>39</v>
      </c>
      <c r="G18">
        <v>0</v>
      </c>
      <c r="M18" s="434"/>
      <c r="N18" s="34" t="s">
        <v>253</v>
      </c>
      <c r="O18" s="69" t="s">
        <v>253</v>
      </c>
    </row>
    <row r="19" spans="1:15">
      <c r="A19" t="s">
        <v>255</v>
      </c>
      <c r="B19" s="43">
        <v>16</v>
      </c>
      <c r="C19">
        <v>0</v>
      </c>
      <c r="E19" t="s">
        <v>258</v>
      </c>
      <c r="F19" s="43">
        <v>40</v>
      </c>
      <c r="G19">
        <v>0</v>
      </c>
      <c r="M19" s="434"/>
      <c r="N19" s="34" t="s">
        <v>255</v>
      </c>
      <c r="O19" s="69" t="s">
        <v>255</v>
      </c>
    </row>
    <row r="20" spans="1:15">
      <c r="A20" t="s">
        <v>257</v>
      </c>
      <c r="B20" s="43">
        <v>19</v>
      </c>
      <c r="C20">
        <v>0</v>
      </c>
      <c r="E20" t="s">
        <v>260</v>
      </c>
      <c r="F20" s="43">
        <v>41</v>
      </c>
      <c r="G20">
        <v>0</v>
      </c>
      <c r="M20" s="434"/>
      <c r="N20" s="34" t="s">
        <v>257</v>
      </c>
      <c r="O20" s="69" t="s">
        <v>257</v>
      </c>
    </row>
    <row r="21" spans="1:15">
      <c r="A21" t="s">
        <v>259</v>
      </c>
      <c r="B21" s="43">
        <v>22</v>
      </c>
      <c r="C21">
        <v>0</v>
      </c>
      <c r="M21" s="434"/>
      <c r="N21" s="34" t="s">
        <v>259</v>
      </c>
      <c r="O21" s="69" t="s">
        <v>259</v>
      </c>
    </row>
    <row r="22" spans="1:15">
      <c r="A22" t="s">
        <v>261</v>
      </c>
      <c r="B22" s="43">
        <v>23</v>
      </c>
      <c r="C22">
        <v>0</v>
      </c>
      <c r="M22" s="434"/>
      <c r="N22" s="34" t="s">
        <v>261</v>
      </c>
      <c r="O22" s="69" t="s">
        <v>261</v>
      </c>
    </row>
    <row r="23" spans="1:15">
      <c r="M23" s="434"/>
      <c r="N23" s="34"/>
      <c r="O23" s="69"/>
    </row>
    <row r="24" spans="1:15">
      <c r="M24" s="434"/>
      <c r="N24" s="34"/>
      <c r="O24" s="69"/>
    </row>
    <row r="25" spans="1:15">
      <c r="M25" s="434"/>
      <c r="N25" s="34"/>
      <c r="O25" s="69"/>
    </row>
    <row r="26" spans="1:15">
      <c r="M26" s="434"/>
      <c r="N26" s="34"/>
      <c r="O26" s="69"/>
    </row>
    <row r="27" spans="1:15">
      <c r="M27" s="434"/>
      <c r="N27" s="34"/>
      <c r="O27" s="69"/>
    </row>
    <row r="28" spans="1:15">
      <c r="M28" s="434"/>
      <c r="N28" s="34"/>
      <c r="O28" s="69"/>
    </row>
    <row r="29" spans="1:15" ht="13.8" thickBot="1">
      <c r="M29" s="435"/>
      <c r="N29" s="102"/>
      <c r="O29" s="70"/>
    </row>
    <row r="30" spans="1:15">
      <c r="M30" s="239"/>
      <c r="N30" s="240"/>
      <c r="O30" s="241"/>
    </row>
    <row r="31" spans="1:15">
      <c r="M31" s="434" t="s">
        <v>157</v>
      </c>
      <c r="N31" s="34" t="s">
        <v>229</v>
      </c>
      <c r="O31" s="69" t="s">
        <v>229</v>
      </c>
    </row>
    <row r="32" spans="1:15">
      <c r="M32" s="434"/>
      <c r="N32" s="34" t="s">
        <v>231</v>
      </c>
      <c r="O32" s="69" t="s">
        <v>231</v>
      </c>
    </row>
    <row r="33" spans="13:15">
      <c r="M33" s="434"/>
      <c r="N33" s="34" t="s">
        <v>233</v>
      </c>
      <c r="O33" s="69" t="s">
        <v>233</v>
      </c>
    </row>
    <row r="34" spans="13:15">
      <c r="M34" s="434"/>
      <c r="N34" s="34" t="s">
        <v>235</v>
      </c>
      <c r="O34" s="69" t="s">
        <v>235</v>
      </c>
    </row>
    <row r="35" spans="13:15">
      <c r="M35" s="434"/>
      <c r="N35" s="34" t="s">
        <v>237</v>
      </c>
      <c r="O35" s="69" t="s">
        <v>237</v>
      </c>
    </row>
    <row r="36" spans="13:15">
      <c r="M36" s="434"/>
      <c r="N36" s="34" t="s">
        <v>290</v>
      </c>
      <c r="O36" s="69" t="s">
        <v>290</v>
      </c>
    </row>
    <row r="37" spans="13:15">
      <c r="M37" s="434"/>
      <c r="N37" s="34" t="s">
        <v>239</v>
      </c>
      <c r="O37" s="69" t="s">
        <v>239</v>
      </c>
    </row>
    <row r="38" spans="13:15">
      <c r="M38" s="434"/>
      <c r="N38" s="34" t="s">
        <v>241</v>
      </c>
      <c r="O38" s="69" t="s">
        <v>241</v>
      </c>
    </row>
    <row r="39" spans="13:15">
      <c r="M39" s="434"/>
      <c r="N39" s="34" t="s">
        <v>309</v>
      </c>
      <c r="O39" s="69" t="s">
        <v>309</v>
      </c>
    </row>
    <row r="40" spans="13:15">
      <c r="M40" s="434"/>
      <c r="N40" s="34" t="s">
        <v>244</v>
      </c>
      <c r="O40" s="69" t="s">
        <v>244</v>
      </c>
    </row>
    <row r="41" spans="13:15">
      <c r="M41" s="434"/>
      <c r="N41" s="34" t="s">
        <v>246</v>
      </c>
      <c r="O41" s="69" t="s">
        <v>246</v>
      </c>
    </row>
    <row r="42" spans="13:15">
      <c r="M42" s="434"/>
      <c r="N42" s="34" t="s">
        <v>248</v>
      </c>
      <c r="O42" s="69" t="s">
        <v>248</v>
      </c>
    </row>
    <row r="43" spans="13:15">
      <c r="M43" s="434"/>
      <c r="N43" s="34" t="s">
        <v>250</v>
      </c>
      <c r="O43" s="69" t="s">
        <v>250</v>
      </c>
    </row>
    <row r="44" spans="13:15">
      <c r="M44" s="434"/>
      <c r="N44" s="34" t="s">
        <v>252</v>
      </c>
      <c r="O44" s="69" t="s">
        <v>252</v>
      </c>
    </row>
    <row r="45" spans="13:15">
      <c r="M45" s="434"/>
      <c r="N45" s="34" t="s">
        <v>254</v>
      </c>
      <c r="O45" s="69" t="s">
        <v>254</v>
      </c>
    </row>
    <row r="46" spans="13:15">
      <c r="M46" s="434"/>
      <c r="N46" s="177" t="s">
        <v>256</v>
      </c>
      <c r="O46" s="69" t="s">
        <v>256</v>
      </c>
    </row>
    <row r="47" spans="13:15">
      <c r="M47" s="434"/>
      <c r="N47" s="34" t="s">
        <v>258</v>
      </c>
      <c r="O47" s="69" t="s">
        <v>258</v>
      </c>
    </row>
    <row r="48" spans="13:15">
      <c r="M48" s="434"/>
      <c r="N48" s="34" t="s">
        <v>260</v>
      </c>
      <c r="O48" s="69" t="s">
        <v>260</v>
      </c>
    </row>
    <row r="49" spans="13:15">
      <c r="M49" s="434"/>
      <c r="N49" s="34"/>
      <c r="O49" s="69"/>
    </row>
    <row r="50" spans="13:15">
      <c r="M50" s="434"/>
      <c r="N50" s="34"/>
      <c r="O50" s="69"/>
    </row>
    <row r="51" spans="13:15" ht="13.8" thickBot="1">
      <c r="M51" s="435"/>
      <c r="N51" s="102"/>
      <c r="O51" s="70"/>
    </row>
  </sheetData>
  <sheetProtection algorithmName="SHA-512" hashValue="TUTeUJ2e96QqNI5/gEib39W/jmjiLOSsiWVDPs4qdPpcHOfS8mzZCJqtOJwJ4wDMbc77+2qcOkL1ADBSuZ57CA==" saltValue="0VJTBZJLEudnmpxSccprhQ==" spinCount="100000" sheet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honeticPr fontId="40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1"/>
  <sheetViews>
    <sheetView workbookViewId="0">
      <selection activeCell="H18" sqref="H18:H19"/>
    </sheetView>
  </sheetViews>
  <sheetFormatPr defaultRowHeight="13.2"/>
  <cols>
    <col min="5" max="5" width="9.5546875" bestFit="1" customWidth="1"/>
  </cols>
  <sheetData>
    <row r="1" spans="1:14" ht="13.8" thickBot="1">
      <c r="B1" s="259" t="s">
        <v>3858</v>
      </c>
      <c r="C1" s="260" t="s">
        <v>3859</v>
      </c>
      <c r="D1" s="260" t="s">
        <v>3860</v>
      </c>
      <c r="E1" s="260" t="s">
        <v>3861</v>
      </c>
      <c r="F1" s="260" t="s">
        <v>3862</v>
      </c>
      <c r="G1" s="260" t="s">
        <v>3863</v>
      </c>
      <c r="H1" s="260" t="s">
        <v>3864</v>
      </c>
      <c r="I1" s="260"/>
      <c r="J1" s="260"/>
      <c r="K1" s="260"/>
      <c r="L1" s="260"/>
      <c r="M1" s="260"/>
      <c r="N1" s="261"/>
    </row>
    <row r="2" spans="1:14">
      <c r="A2">
        <f>①データ貼付け!D2</f>
        <v>0</v>
      </c>
      <c r="B2" s="262">
        <f>①データ貼付け!A2</f>
        <v>0</v>
      </c>
      <c r="C2" s="34">
        <f>①データ貼付け!B2</f>
        <v>0</v>
      </c>
      <c r="D2" s="34" t="str">
        <f>REPLACE(B2,1,1,"")</f>
        <v/>
      </c>
      <c r="E2" s="34" t="str">
        <f>ASC(①データ貼付け!D2)</f>
        <v/>
      </c>
      <c r="F2" s="34">
        <f>①データ貼付け!E2</f>
        <v>0</v>
      </c>
      <c r="G2" s="34">
        <f>①データ貼付け!F2</f>
        <v>0</v>
      </c>
      <c r="H2" s="34">
        <f>①データ貼付け!G2</f>
        <v>0</v>
      </c>
      <c r="I2" s="34"/>
      <c r="J2" s="34"/>
      <c r="K2" s="34"/>
      <c r="L2" s="34"/>
      <c r="M2" s="34"/>
      <c r="N2" s="69"/>
    </row>
    <row r="3" spans="1:14">
      <c r="A3">
        <f>①データ貼付け!D3</f>
        <v>0</v>
      </c>
      <c r="B3" s="262">
        <f>①データ貼付け!A3</f>
        <v>0</v>
      </c>
      <c r="C3" s="34">
        <f>①データ貼付け!B3</f>
        <v>0</v>
      </c>
      <c r="D3" s="34" t="str">
        <f t="shared" ref="D3:D66" si="0">REPLACE(B3,1,1,"")</f>
        <v/>
      </c>
      <c r="E3" s="34" t="str">
        <f>ASC(①データ貼付け!D3)</f>
        <v/>
      </c>
      <c r="F3" s="34">
        <f>①データ貼付け!E3</f>
        <v>0</v>
      </c>
      <c r="G3" s="34">
        <f>①データ貼付け!F3</f>
        <v>0</v>
      </c>
      <c r="H3" s="34">
        <f>①データ貼付け!G3</f>
        <v>0</v>
      </c>
      <c r="I3" s="34"/>
      <c r="J3" s="34"/>
      <c r="K3" s="34"/>
      <c r="L3" s="34"/>
      <c r="M3" s="34"/>
      <c r="N3" s="69"/>
    </row>
    <row r="4" spans="1:14">
      <c r="A4">
        <f>①データ貼付け!D4</f>
        <v>0</v>
      </c>
      <c r="B4" s="262">
        <f>①データ貼付け!A4</f>
        <v>0</v>
      </c>
      <c r="C4" s="34">
        <f>①データ貼付け!B4</f>
        <v>0</v>
      </c>
      <c r="D4" s="34" t="str">
        <f t="shared" si="0"/>
        <v/>
      </c>
      <c r="E4" s="34" t="str">
        <f>ASC(①データ貼付け!D4)</f>
        <v/>
      </c>
      <c r="F4" s="34">
        <f>①データ貼付け!E4</f>
        <v>0</v>
      </c>
      <c r="G4" s="34">
        <f>①データ貼付け!F4</f>
        <v>0</v>
      </c>
      <c r="H4" s="34">
        <f>①データ貼付け!G4</f>
        <v>0</v>
      </c>
      <c r="I4" s="34"/>
      <c r="J4" s="34"/>
      <c r="K4" s="34"/>
      <c r="L4" s="34"/>
      <c r="M4" s="34"/>
      <c r="N4" s="69"/>
    </row>
    <row r="5" spans="1:14">
      <c r="A5">
        <f>①データ貼付け!D5</f>
        <v>0</v>
      </c>
      <c r="B5" s="262">
        <f>①データ貼付け!A5</f>
        <v>0</v>
      </c>
      <c r="C5" s="34">
        <f>①データ貼付け!B5</f>
        <v>0</v>
      </c>
      <c r="D5" s="34" t="str">
        <f t="shared" si="0"/>
        <v/>
      </c>
      <c r="E5" s="34" t="str">
        <f>ASC(①データ貼付け!D5)</f>
        <v/>
      </c>
      <c r="F5" s="34">
        <f>①データ貼付け!E5</f>
        <v>0</v>
      </c>
      <c r="G5" s="34">
        <f>①データ貼付け!F5</f>
        <v>0</v>
      </c>
      <c r="H5" s="34">
        <f>①データ貼付け!G5</f>
        <v>0</v>
      </c>
      <c r="I5" s="34"/>
      <c r="J5" s="34"/>
      <c r="K5" s="34"/>
      <c r="L5" s="34"/>
      <c r="M5" s="34"/>
      <c r="N5" s="69"/>
    </row>
    <row r="6" spans="1:14">
      <c r="A6">
        <f>①データ貼付け!D6</f>
        <v>0</v>
      </c>
      <c r="B6" s="262">
        <f>①データ貼付け!A6</f>
        <v>0</v>
      </c>
      <c r="C6" s="34">
        <f>①データ貼付け!B6</f>
        <v>0</v>
      </c>
      <c r="D6" s="34" t="str">
        <f t="shared" si="0"/>
        <v/>
      </c>
      <c r="E6" s="34" t="str">
        <f>ASC(①データ貼付け!D6)</f>
        <v/>
      </c>
      <c r="F6" s="34">
        <f>①データ貼付け!E6</f>
        <v>0</v>
      </c>
      <c r="G6" s="34">
        <f>①データ貼付け!F6</f>
        <v>0</v>
      </c>
      <c r="H6" s="34">
        <f>①データ貼付け!G6</f>
        <v>0</v>
      </c>
      <c r="I6" s="34"/>
      <c r="J6" s="34"/>
      <c r="K6" s="34"/>
      <c r="L6" s="34"/>
      <c r="M6" s="34"/>
      <c r="N6" s="69"/>
    </row>
    <row r="7" spans="1:14">
      <c r="A7">
        <f>①データ貼付け!D7</f>
        <v>0</v>
      </c>
      <c r="B7" s="262">
        <f>①データ貼付け!A7</f>
        <v>0</v>
      </c>
      <c r="C7" s="34">
        <f>①データ貼付け!B7</f>
        <v>0</v>
      </c>
      <c r="D7" s="34" t="str">
        <f t="shared" si="0"/>
        <v/>
      </c>
      <c r="E7" s="34" t="str">
        <f>ASC(①データ貼付け!D7)</f>
        <v/>
      </c>
      <c r="F7" s="34">
        <f>①データ貼付け!E7</f>
        <v>0</v>
      </c>
      <c r="G7" s="34">
        <f>①データ貼付け!F7</f>
        <v>0</v>
      </c>
      <c r="H7" s="34">
        <f>①データ貼付け!G7</f>
        <v>0</v>
      </c>
      <c r="I7" s="34"/>
      <c r="J7" s="34"/>
      <c r="K7" s="34"/>
      <c r="L7" s="34"/>
      <c r="M7" s="34"/>
      <c r="N7" s="69"/>
    </row>
    <row r="8" spans="1:14">
      <c r="A8">
        <f>①データ貼付け!D8</f>
        <v>0</v>
      </c>
      <c r="B8" s="262">
        <f>①データ貼付け!A8</f>
        <v>0</v>
      </c>
      <c r="C8" s="34">
        <f>①データ貼付け!B8</f>
        <v>0</v>
      </c>
      <c r="D8" s="34" t="str">
        <f t="shared" si="0"/>
        <v/>
      </c>
      <c r="E8" s="34" t="str">
        <f>ASC(①データ貼付け!D8)</f>
        <v/>
      </c>
      <c r="F8" s="34">
        <f>①データ貼付け!E8</f>
        <v>0</v>
      </c>
      <c r="G8" s="34">
        <f>①データ貼付け!F8</f>
        <v>0</v>
      </c>
      <c r="H8" s="34">
        <f>①データ貼付け!G8</f>
        <v>0</v>
      </c>
      <c r="I8" s="34"/>
      <c r="J8" s="34"/>
      <c r="K8" s="34"/>
      <c r="L8" s="34"/>
      <c r="M8" s="34"/>
      <c r="N8" s="69"/>
    </row>
    <row r="9" spans="1:14">
      <c r="A9">
        <f>①データ貼付け!D9</f>
        <v>0</v>
      </c>
      <c r="B9" s="262">
        <f>①データ貼付け!A9</f>
        <v>0</v>
      </c>
      <c r="C9" s="34">
        <f>①データ貼付け!B9</f>
        <v>0</v>
      </c>
      <c r="D9" s="34" t="str">
        <f t="shared" si="0"/>
        <v/>
      </c>
      <c r="E9" s="34" t="str">
        <f>ASC(①データ貼付け!D9)</f>
        <v/>
      </c>
      <c r="F9" s="34">
        <f>①データ貼付け!E9</f>
        <v>0</v>
      </c>
      <c r="G9" s="34">
        <f>①データ貼付け!F9</f>
        <v>0</v>
      </c>
      <c r="H9" s="34">
        <f>①データ貼付け!G9</f>
        <v>0</v>
      </c>
      <c r="I9" s="34"/>
      <c r="J9" s="34"/>
      <c r="K9" s="34"/>
      <c r="L9" s="34"/>
      <c r="M9" s="34"/>
      <c r="N9" s="69"/>
    </row>
    <row r="10" spans="1:14">
      <c r="A10">
        <f>①データ貼付け!D10</f>
        <v>0</v>
      </c>
      <c r="B10" s="262">
        <f>①データ貼付け!A10</f>
        <v>0</v>
      </c>
      <c r="C10" s="34">
        <f>①データ貼付け!B10</f>
        <v>0</v>
      </c>
      <c r="D10" s="34" t="str">
        <f t="shared" si="0"/>
        <v/>
      </c>
      <c r="E10" s="34" t="str">
        <f>ASC(①データ貼付け!D10)</f>
        <v/>
      </c>
      <c r="F10" s="34">
        <f>①データ貼付け!E10</f>
        <v>0</v>
      </c>
      <c r="G10" s="34">
        <f>①データ貼付け!F10</f>
        <v>0</v>
      </c>
      <c r="H10" s="34">
        <f>①データ貼付け!G10</f>
        <v>0</v>
      </c>
      <c r="I10" s="34"/>
      <c r="J10" s="34"/>
      <c r="K10" s="34"/>
      <c r="L10" s="34"/>
      <c r="M10" s="34"/>
      <c r="N10" s="69"/>
    </row>
    <row r="11" spans="1:14">
      <c r="A11">
        <f>①データ貼付け!D11</f>
        <v>0</v>
      </c>
      <c r="B11" s="262">
        <f>①データ貼付け!A11</f>
        <v>0</v>
      </c>
      <c r="C11" s="34">
        <f>①データ貼付け!B11</f>
        <v>0</v>
      </c>
      <c r="D11" s="34" t="str">
        <f t="shared" si="0"/>
        <v/>
      </c>
      <c r="E11" s="34" t="str">
        <f>ASC(①データ貼付け!D11)</f>
        <v/>
      </c>
      <c r="F11" s="34">
        <f>①データ貼付け!E11</f>
        <v>0</v>
      </c>
      <c r="G11" s="34">
        <f>①データ貼付け!F11</f>
        <v>0</v>
      </c>
      <c r="H11" s="34">
        <f>①データ貼付け!G11</f>
        <v>0</v>
      </c>
      <c r="I11" s="34"/>
      <c r="J11" s="34"/>
      <c r="K11" s="34"/>
      <c r="L11" s="34"/>
      <c r="M11" s="34"/>
      <c r="N11" s="69"/>
    </row>
    <row r="12" spans="1:14">
      <c r="A12">
        <f>①データ貼付け!D12</f>
        <v>0</v>
      </c>
      <c r="B12" s="262">
        <f>①データ貼付け!A12</f>
        <v>0</v>
      </c>
      <c r="C12" s="34">
        <f>①データ貼付け!B12</f>
        <v>0</v>
      </c>
      <c r="D12" s="34" t="str">
        <f t="shared" si="0"/>
        <v/>
      </c>
      <c r="E12" s="34" t="str">
        <f>ASC(①データ貼付け!D12)</f>
        <v/>
      </c>
      <c r="F12" s="34">
        <f>①データ貼付け!E12</f>
        <v>0</v>
      </c>
      <c r="G12" s="34">
        <f>①データ貼付け!F12</f>
        <v>0</v>
      </c>
      <c r="H12" s="34">
        <f>①データ貼付け!G12</f>
        <v>0</v>
      </c>
      <c r="I12" s="34"/>
      <c r="J12" s="34"/>
      <c r="K12" s="34"/>
      <c r="L12" s="34"/>
      <c r="M12" s="34"/>
      <c r="N12" s="69"/>
    </row>
    <row r="13" spans="1:14">
      <c r="A13">
        <f>①データ貼付け!D13</f>
        <v>0</v>
      </c>
      <c r="B13" s="262">
        <f>①データ貼付け!A13</f>
        <v>0</v>
      </c>
      <c r="C13" s="34">
        <f>①データ貼付け!B13</f>
        <v>0</v>
      </c>
      <c r="D13" s="34" t="str">
        <f t="shared" si="0"/>
        <v/>
      </c>
      <c r="E13" s="34" t="str">
        <f>ASC(①データ貼付け!D13)</f>
        <v/>
      </c>
      <c r="F13" s="34">
        <f>①データ貼付け!E13</f>
        <v>0</v>
      </c>
      <c r="G13" s="34">
        <f>①データ貼付け!F13</f>
        <v>0</v>
      </c>
      <c r="H13" s="34">
        <f>①データ貼付け!G13</f>
        <v>0</v>
      </c>
      <c r="I13" s="34"/>
      <c r="J13" s="34"/>
      <c r="K13" s="34"/>
      <c r="L13" s="34"/>
      <c r="M13" s="34"/>
      <c r="N13" s="69"/>
    </row>
    <row r="14" spans="1:14">
      <c r="A14">
        <f>①データ貼付け!D14</f>
        <v>0</v>
      </c>
      <c r="B14" s="262">
        <f>①データ貼付け!A14</f>
        <v>0</v>
      </c>
      <c r="C14" s="34">
        <f>①データ貼付け!B14</f>
        <v>0</v>
      </c>
      <c r="D14" s="34" t="str">
        <f t="shared" si="0"/>
        <v/>
      </c>
      <c r="E14" s="34" t="str">
        <f>ASC(①データ貼付け!D14)</f>
        <v/>
      </c>
      <c r="F14" s="34">
        <f>①データ貼付け!E14</f>
        <v>0</v>
      </c>
      <c r="G14" s="34">
        <f>①データ貼付け!F14</f>
        <v>0</v>
      </c>
      <c r="H14" s="34">
        <f>①データ貼付け!G14</f>
        <v>0</v>
      </c>
      <c r="I14" s="34"/>
      <c r="J14" s="34"/>
      <c r="K14" s="34"/>
      <c r="L14" s="34"/>
      <c r="M14" s="34"/>
      <c r="N14" s="69"/>
    </row>
    <row r="15" spans="1:14">
      <c r="A15">
        <f>①データ貼付け!D15</f>
        <v>0</v>
      </c>
      <c r="B15" s="262">
        <f>①データ貼付け!A15</f>
        <v>0</v>
      </c>
      <c r="C15" s="34">
        <f>①データ貼付け!B15</f>
        <v>0</v>
      </c>
      <c r="D15" s="34" t="str">
        <f t="shared" si="0"/>
        <v/>
      </c>
      <c r="E15" s="34" t="str">
        <f>ASC(①データ貼付け!D15)</f>
        <v/>
      </c>
      <c r="F15" s="34">
        <f>①データ貼付け!E15</f>
        <v>0</v>
      </c>
      <c r="G15" s="34">
        <f>①データ貼付け!F15</f>
        <v>0</v>
      </c>
      <c r="H15" s="34">
        <f>①データ貼付け!G15</f>
        <v>0</v>
      </c>
      <c r="I15" s="34"/>
      <c r="J15" s="34"/>
      <c r="K15" s="34"/>
      <c r="L15" s="34"/>
      <c r="M15" s="34"/>
      <c r="N15" s="69"/>
    </row>
    <row r="16" spans="1:14">
      <c r="A16">
        <f>①データ貼付け!D16</f>
        <v>0</v>
      </c>
      <c r="B16" s="262">
        <f>①データ貼付け!A16</f>
        <v>0</v>
      </c>
      <c r="C16" s="34">
        <f>①データ貼付け!B16</f>
        <v>0</v>
      </c>
      <c r="D16" s="34" t="str">
        <f t="shared" si="0"/>
        <v/>
      </c>
      <c r="E16" s="34" t="str">
        <f>ASC(①データ貼付け!D16)</f>
        <v/>
      </c>
      <c r="F16" s="34">
        <f>①データ貼付け!E16</f>
        <v>0</v>
      </c>
      <c r="G16" s="34">
        <f>①データ貼付け!F16</f>
        <v>0</v>
      </c>
      <c r="H16" s="34">
        <f>①データ貼付け!G16</f>
        <v>0</v>
      </c>
      <c r="I16" s="34"/>
      <c r="J16" s="34"/>
      <c r="K16" s="34"/>
      <c r="L16" s="34"/>
      <c r="M16" s="34"/>
      <c r="N16" s="69"/>
    </row>
    <row r="17" spans="1:14">
      <c r="A17">
        <f>①データ貼付け!D17</f>
        <v>0</v>
      </c>
      <c r="B17" s="262">
        <f>①データ貼付け!A17</f>
        <v>0</v>
      </c>
      <c r="C17" s="34">
        <f>①データ貼付け!B17</f>
        <v>0</v>
      </c>
      <c r="D17" s="34" t="str">
        <f t="shared" si="0"/>
        <v/>
      </c>
      <c r="E17" s="34" t="str">
        <f>ASC(①データ貼付け!D17)</f>
        <v/>
      </c>
      <c r="F17" s="34">
        <f>①データ貼付け!E17</f>
        <v>0</v>
      </c>
      <c r="G17" s="34">
        <f>①データ貼付け!F17</f>
        <v>0</v>
      </c>
      <c r="H17" s="34">
        <f>①データ貼付け!G17</f>
        <v>0</v>
      </c>
      <c r="I17" s="34"/>
      <c r="J17" s="34"/>
      <c r="K17" s="34"/>
      <c r="L17" s="34"/>
      <c r="M17" s="34"/>
      <c r="N17" s="69"/>
    </row>
    <row r="18" spans="1:14">
      <c r="A18">
        <f>①データ貼付け!D18</f>
        <v>0</v>
      </c>
      <c r="B18" s="262">
        <f>①データ貼付け!A18</f>
        <v>0</v>
      </c>
      <c r="C18" s="34">
        <f>①データ貼付け!B18</f>
        <v>0</v>
      </c>
      <c r="D18" s="34" t="str">
        <f t="shared" si="0"/>
        <v/>
      </c>
      <c r="E18" s="34" t="str">
        <f>ASC(①データ貼付け!D18)</f>
        <v/>
      </c>
      <c r="F18" s="34">
        <f>①データ貼付け!E18</f>
        <v>0</v>
      </c>
      <c r="G18" s="34">
        <f>①データ貼付け!F18</f>
        <v>0</v>
      </c>
      <c r="H18" s="34">
        <f>①データ貼付け!G18</f>
        <v>0</v>
      </c>
      <c r="I18" s="34"/>
      <c r="J18" s="34"/>
      <c r="K18" s="34"/>
      <c r="L18" s="34"/>
      <c r="M18" s="34"/>
      <c r="N18" s="69"/>
    </row>
    <row r="19" spans="1:14">
      <c r="A19">
        <f>①データ貼付け!D19</f>
        <v>0</v>
      </c>
      <c r="B19" s="262">
        <f>①データ貼付け!A19</f>
        <v>0</v>
      </c>
      <c r="C19" s="34">
        <f>①データ貼付け!B19</f>
        <v>0</v>
      </c>
      <c r="D19" s="34" t="str">
        <f t="shared" si="0"/>
        <v/>
      </c>
      <c r="E19" s="34" t="str">
        <f>ASC(①データ貼付け!D19)</f>
        <v/>
      </c>
      <c r="F19" s="34">
        <f>①データ貼付け!E19</f>
        <v>0</v>
      </c>
      <c r="G19" s="34">
        <f>①データ貼付け!F19</f>
        <v>0</v>
      </c>
      <c r="H19" s="34">
        <f>①データ貼付け!G19</f>
        <v>0</v>
      </c>
      <c r="I19" s="34"/>
      <c r="J19" s="34"/>
      <c r="K19" s="34"/>
      <c r="L19" s="34"/>
      <c r="M19" s="34"/>
      <c r="N19" s="69"/>
    </row>
    <row r="20" spans="1:14">
      <c r="A20">
        <f>①データ貼付け!D20</f>
        <v>0</v>
      </c>
      <c r="B20" s="262">
        <f>①データ貼付け!A20</f>
        <v>0</v>
      </c>
      <c r="C20" s="34">
        <f>①データ貼付け!B20</f>
        <v>0</v>
      </c>
      <c r="D20" s="34" t="str">
        <f t="shared" si="0"/>
        <v/>
      </c>
      <c r="E20" s="34" t="str">
        <f>ASC(①データ貼付け!D20)</f>
        <v/>
      </c>
      <c r="F20" s="34">
        <f>①データ貼付け!E20</f>
        <v>0</v>
      </c>
      <c r="G20" s="34">
        <f>①データ貼付け!F20</f>
        <v>0</v>
      </c>
      <c r="H20" s="34">
        <f>①データ貼付け!G20</f>
        <v>0</v>
      </c>
      <c r="I20" s="34"/>
      <c r="J20" s="34"/>
      <c r="K20" s="34"/>
      <c r="L20" s="34"/>
      <c r="M20" s="34"/>
      <c r="N20" s="69"/>
    </row>
    <row r="21" spans="1:14">
      <c r="A21">
        <f>①データ貼付け!D21</f>
        <v>0</v>
      </c>
      <c r="B21" s="262">
        <f>①データ貼付け!A21</f>
        <v>0</v>
      </c>
      <c r="C21" s="34">
        <f>①データ貼付け!B21</f>
        <v>0</v>
      </c>
      <c r="D21" s="34" t="str">
        <f t="shared" si="0"/>
        <v/>
      </c>
      <c r="E21" s="34" t="str">
        <f>ASC(①データ貼付け!D21)</f>
        <v/>
      </c>
      <c r="F21" s="34">
        <f>①データ貼付け!E21</f>
        <v>0</v>
      </c>
      <c r="G21" s="34">
        <f>①データ貼付け!F21</f>
        <v>0</v>
      </c>
      <c r="H21" s="34">
        <f>①データ貼付け!G21</f>
        <v>0</v>
      </c>
      <c r="I21" s="34"/>
      <c r="J21" s="34"/>
      <c r="K21" s="34"/>
      <c r="L21" s="34"/>
      <c r="M21" s="34"/>
      <c r="N21" s="69"/>
    </row>
    <row r="22" spans="1:14">
      <c r="A22">
        <f>①データ貼付け!D22</f>
        <v>0</v>
      </c>
      <c r="B22" s="262">
        <f>①データ貼付け!A22</f>
        <v>0</v>
      </c>
      <c r="C22" s="34">
        <f>①データ貼付け!B22</f>
        <v>0</v>
      </c>
      <c r="D22" s="34" t="str">
        <f t="shared" si="0"/>
        <v/>
      </c>
      <c r="E22" s="34" t="str">
        <f>ASC(①データ貼付け!D22)</f>
        <v/>
      </c>
      <c r="F22" s="34">
        <f>①データ貼付け!E22</f>
        <v>0</v>
      </c>
      <c r="G22" s="34">
        <f>①データ貼付け!F22</f>
        <v>0</v>
      </c>
      <c r="H22" s="34">
        <f>①データ貼付け!G22</f>
        <v>0</v>
      </c>
      <c r="I22" s="34"/>
      <c r="J22" s="34"/>
      <c r="K22" s="34"/>
      <c r="L22" s="34"/>
      <c r="M22" s="34"/>
      <c r="N22" s="69"/>
    </row>
    <row r="23" spans="1:14">
      <c r="A23">
        <f>①データ貼付け!D23</f>
        <v>0</v>
      </c>
      <c r="B23" s="262">
        <f>①データ貼付け!A23</f>
        <v>0</v>
      </c>
      <c r="C23" s="34">
        <f>①データ貼付け!B23</f>
        <v>0</v>
      </c>
      <c r="D23" s="34" t="str">
        <f t="shared" si="0"/>
        <v/>
      </c>
      <c r="E23" s="34" t="str">
        <f>ASC(①データ貼付け!D23)</f>
        <v/>
      </c>
      <c r="F23" s="34">
        <f>①データ貼付け!E23</f>
        <v>0</v>
      </c>
      <c r="G23" s="34">
        <f>①データ貼付け!F23</f>
        <v>0</v>
      </c>
      <c r="H23" s="34">
        <f>①データ貼付け!G23</f>
        <v>0</v>
      </c>
      <c r="I23" s="34"/>
      <c r="J23" s="34"/>
      <c r="K23" s="34"/>
      <c r="L23" s="34"/>
      <c r="M23" s="34"/>
      <c r="N23" s="69"/>
    </row>
    <row r="24" spans="1:14">
      <c r="A24">
        <f>①データ貼付け!D24</f>
        <v>0</v>
      </c>
      <c r="B24" s="262">
        <f>①データ貼付け!A24</f>
        <v>0</v>
      </c>
      <c r="C24" s="34">
        <f>①データ貼付け!B24</f>
        <v>0</v>
      </c>
      <c r="D24" s="34" t="str">
        <f t="shared" si="0"/>
        <v/>
      </c>
      <c r="E24" s="34" t="str">
        <f>ASC(①データ貼付け!D24)</f>
        <v/>
      </c>
      <c r="F24" s="34">
        <f>①データ貼付け!E24</f>
        <v>0</v>
      </c>
      <c r="G24" s="34">
        <f>①データ貼付け!F24</f>
        <v>0</v>
      </c>
      <c r="H24" s="34">
        <f>①データ貼付け!G24</f>
        <v>0</v>
      </c>
      <c r="I24" s="34"/>
      <c r="J24" s="34"/>
      <c r="K24" s="34"/>
      <c r="L24" s="34"/>
      <c r="M24" s="34"/>
      <c r="N24" s="69"/>
    </row>
    <row r="25" spans="1:14">
      <c r="A25">
        <f>①データ貼付け!D25</f>
        <v>0</v>
      </c>
      <c r="B25" s="262">
        <f>①データ貼付け!A25</f>
        <v>0</v>
      </c>
      <c r="C25" s="34">
        <f>①データ貼付け!B25</f>
        <v>0</v>
      </c>
      <c r="D25" s="34" t="str">
        <f t="shared" si="0"/>
        <v/>
      </c>
      <c r="E25" s="34" t="str">
        <f>ASC(①データ貼付け!D25)</f>
        <v/>
      </c>
      <c r="F25" s="34">
        <f>①データ貼付け!E25</f>
        <v>0</v>
      </c>
      <c r="G25" s="34">
        <f>①データ貼付け!F25</f>
        <v>0</v>
      </c>
      <c r="H25" s="34">
        <f>①データ貼付け!G25</f>
        <v>0</v>
      </c>
      <c r="I25" s="34"/>
      <c r="J25" s="34"/>
      <c r="K25" s="34"/>
      <c r="L25" s="34"/>
      <c r="M25" s="34"/>
      <c r="N25" s="69"/>
    </row>
    <row r="26" spans="1:14">
      <c r="A26">
        <f>①データ貼付け!D26</f>
        <v>0</v>
      </c>
      <c r="B26" s="262">
        <f>①データ貼付け!A26</f>
        <v>0</v>
      </c>
      <c r="C26" s="34">
        <f>①データ貼付け!B26</f>
        <v>0</v>
      </c>
      <c r="D26" s="34" t="str">
        <f t="shared" si="0"/>
        <v/>
      </c>
      <c r="E26" s="34" t="str">
        <f>ASC(①データ貼付け!D26)</f>
        <v/>
      </c>
      <c r="F26" s="34">
        <f>①データ貼付け!E26</f>
        <v>0</v>
      </c>
      <c r="G26" s="34">
        <f>①データ貼付け!F26</f>
        <v>0</v>
      </c>
      <c r="H26" s="34">
        <f>①データ貼付け!G26</f>
        <v>0</v>
      </c>
      <c r="I26" s="34"/>
      <c r="J26" s="34"/>
      <c r="K26" s="34"/>
      <c r="L26" s="34"/>
      <c r="M26" s="34"/>
      <c r="N26" s="69"/>
    </row>
    <row r="27" spans="1:14">
      <c r="A27">
        <f>①データ貼付け!D27</f>
        <v>0</v>
      </c>
      <c r="B27" s="262">
        <f>①データ貼付け!A27</f>
        <v>0</v>
      </c>
      <c r="C27" s="34">
        <f>①データ貼付け!B27</f>
        <v>0</v>
      </c>
      <c r="D27" s="34" t="str">
        <f t="shared" si="0"/>
        <v/>
      </c>
      <c r="E27" s="34" t="str">
        <f>ASC(①データ貼付け!D27)</f>
        <v/>
      </c>
      <c r="F27" s="34">
        <f>①データ貼付け!E27</f>
        <v>0</v>
      </c>
      <c r="G27" s="34">
        <f>①データ貼付け!F27</f>
        <v>0</v>
      </c>
      <c r="H27" s="34">
        <f>①データ貼付け!G27</f>
        <v>0</v>
      </c>
      <c r="I27" s="34"/>
      <c r="J27" s="34"/>
      <c r="K27" s="34"/>
      <c r="L27" s="34"/>
      <c r="M27" s="34"/>
      <c r="N27" s="69"/>
    </row>
    <row r="28" spans="1:14">
      <c r="A28">
        <f>①データ貼付け!D28</f>
        <v>0</v>
      </c>
      <c r="B28" s="262">
        <f>①データ貼付け!A28</f>
        <v>0</v>
      </c>
      <c r="C28" s="34">
        <f>①データ貼付け!B28</f>
        <v>0</v>
      </c>
      <c r="D28" s="34" t="str">
        <f t="shared" si="0"/>
        <v/>
      </c>
      <c r="E28" s="34" t="str">
        <f>ASC(①データ貼付け!D28)</f>
        <v/>
      </c>
      <c r="F28" s="34">
        <f>①データ貼付け!E28</f>
        <v>0</v>
      </c>
      <c r="G28" s="34">
        <f>①データ貼付け!F28</f>
        <v>0</v>
      </c>
      <c r="H28" s="34">
        <f>①データ貼付け!G28</f>
        <v>0</v>
      </c>
      <c r="I28" s="34"/>
      <c r="J28" s="34"/>
      <c r="K28" s="34"/>
      <c r="L28" s="34"/>
      <c r="M28" s="34"/>
      <c r="N28" s="69"/>
    </row>
    <row r="29" spans="1:14">
      <c r="A29">
        <f>①データ貼付け!D29</f>
        <v>0</v>
      </c>
      <c r="B29" s="262">
        <f>①データ貼付け!A29</f>
        <v>0</v>
      </c>
      <c r="C29" s="34">
        <f>①データ貼付け!B29</f>
        <v>0</v>
      </c>
      <c r="D29" s="34" t="str">
        <f t="shared" si="0"/>
        <v/>
      </c>
      <c r="E29" s="34" t="str">
        <f>ASC(①データ貼付け!D29)</f>
        <v/>
      </c>
      <c r="F29" s="34">
        <f>①データ貼付け!E29</f>
        <v>0</v>
      </c>
      <c r="G29" s="34">
        <f>①データ貼付け!F29</f>
        <v>0</v>
      </c>
      <c r="H29" s="34">
        <f>①データ貼付け!G29</f>
        <v>0</v>
      </c>
      <c r="I29" s="34"/>
      <c r="J29" s="34"/>
      <c r="K29" s="34"/>
      <c r="L29" s="34"/>
      <c r="M29" s="34"/>
      <c r="N29" s="69"/>
    </row>
    <row r="30" spans="1:14">
      <c r="A30">
        <f>①データ貼付け!D30</f>
        <v>0</v>
      </c>
      <c r="B30" s="262">
        <f>①データ貼付け!A30</f>
        <v>0</v>
      </c>
      <c r="C30" s="34">
        <f>①データ貼付け!B30</f>
        <v>0</v>
      </c>
      <c r="D30" s="34" t="str">
        <f t="shared" si="0"/>
        <v/>
      </c>
      <c r="E30" s="34" t="str">
        <f>ASC(①データ貼付け!D30)</f>
        <v/>
      </c>
      <c r="F30" s="34">
        <f>①データ貼付け!E30</f>
        <v>0</v>
      </c>
      <c r="G30" s="34">
        <f>①データ貼付け!F30</f>
        <v>0</v>
      </c>
      <c r="H30" s="34">
        <f>①データ貼付け!G30</f>
        <v>0</v>
      </c>
      <c r="I30" s="34"/>
      <c r="J30" s="34"/>
      <c r="K30" s="34"/>
      <c r="L30" s="34"/>
      <c r="M30" s="34"/>
      <c r="N30" s="69"/>
    </row>
    <row r="31" spans="1:14">
      <c r="A31">
        <f>①データ貼付け!D31</f>
        <v>0</v>
      </c>
      <c r="B31" s="262">
        <f>①データ貼付け!A31</f>
        <v>0</v>
      </c>
      <c r="C31" s="34">
        <f>①データ貼付け!B31</f>
        <v>0</v>
      </c>
      <c r="D31" s="34" t="str">
        <f t="shared" si="0"/>
        <v/>
      </c>
      <c r="E31" s="34" t="str">
        <f>ASC(①データ貼付け!D31)</f>
        <v/>
      </c>
      <c r="F31" s="34">
        <f>①データ貼付け!E31</f>
        <v>0</v>
      </c>
      <c r="G31" s="34">
        <f>①データ貼付け!F31</f>
        <v>0</v>
      </c>
      <c r="H31" s="34">
        <f>①データ貼付け!G31</f>
        <v>0</v>
      </c>
      <c r="I31" s="34"/>
      <c r="J31" s="34"/>
      <c r="K31" s="34"/>
      <c r="L31" s="34"/>
      <c r="M31" s="34"/>
      <c r="N31" s="69"/>
    </row>
    <row r="32" spans="1:14">
      <c r="A32">
        <f>①データ貼付け!D32</f>
        <v>0</v>
      </c>
      <c r="B32" s="262">
        <f>①データ貼付け!A32</f>
        <v>0</v>
      </c>
      <c r="C32" s="34">
        <f>①データ貼付け!B32</f>
        <v>0</v>
      </c>
      <c r="D32" s="34" t="str">
        <f t="shared" si="0"/>
        <v/>
      </c>
      <c r="E32" s="34" t="str">
        <f>ASC(①データ貼付け!D32)</f>
        <v/>
      </c>
      <c r="F32" s="34">
        <f>①データ貼付け!E32</f>
        <v>0</v>
      </c>
      <c r="G32" s="34">
        <f>①データ貼付け!F32</f>
        <v>0</v>
      </c>
      <c r="H32" s="34">
        <f>①データ貼付け!G32</f>
        <v>0</v>
      </c>
      <c r="I32" s="34"/>
      <c r="J32" s="34"/>
      <c r="K32" s="34"/>
      <c r="L32" s="34"/>
      <c r="M32" s="34"/>
      <c r="N32" s="69"/>
    </row>
    <row r="33" spans="1:14">
      <c r="A33">
        <f>①データ貼付け!D33</f>
        <v>0</v>
      </c>
      <c r="B33" s="262">
        <f>①データ貼付け!A33</f>
        <v>0</v>
      </c>
      <c r="C33" s="34">
        <f>①データ貼付け!B33</f>
        <v>0</v>
      </c>
      <c r="D33" s="34" t="str">
        <f t="shared" si="0"/>
        <v/>
      </c>
      <c r="E33" s="34" t="str">
        <f>ASC(①データ貼付け!D33)</f>
        <v/>
      </c>
      <c r="F33" s="34">
        <f>①データ貼付け!E33</f>
        <v>0</v>
      </c>
      <c r="G33" s="34">
        <f>①データ貼付け!F33</f>
        <v>0</v>
      </c>
      <c r="H33" s="34">
        <f>①データ貼付け!G33</f>
        <v>0</v>
      </c>
      <c r="I33" s="34"/>
      <c r="J33" s="34"/>
      <c r="K33" s="34"/>
      <c r="L33" s="34"/>
      <c r="M33" s="34"/>
      <c r="N33" s="69"/>
    </row>
    <row r="34" spans="1:14">
      <c r="A34">
        <f>①データ貼付け!D34</f>
        <v>0</v>
      </c>
      <c r="B34" s="262">
        <f>①データ貼付け!A34</f>
        <v>0</v>
      </c>
      <c r="C34" s="34">
        <f>①データ貼付け!B34</f>
        <v>0</v>
      </c>
      <c r="D34" s="34" t="str">
        <f t="shared" si="0"/>
        <v/>
      </c>
      <c r="E34" s="34" t="str">
        <f>ASC(①データ貼付け!D34)</f>
        <v/>
      </c>
      <c r="F34" s="34">
        <f>①データ貼付け!E34</f>
        <v>0</v>
      </c>
      <c r="G34" s="34">
        <f>①データ貼付け!F34</f>
        <v>0</v>
      </c>
      <c r="H34" s="34">
        <f>①データ貼付け!G34</f>
        <v>0</v>
      </c>
      <c r="I34" s="34"/>
      <c r="J34" s="34"/>
      <c r="K34" s="34"/>
      <c r="L34" s="34"/>
      <c r="M34" s="34"/>
      <c r="N34" s="69"/>
    </row>
    <row r="35" spans="1:14">
      <c r="A35">
        <f>①データ貼付け!D35</f>
        <v>0</v>
      </c>
      <c r="B35" s="262">
        <f>①データ貼付け!A35</f>
        <v>0</v>
      </c>
      <c r="C35" s="34">
        <f>①データ貼付け!B35</f>
        <v>0</v>
      </c>
      <c r="D35" s="34" t="str">
        <f t="shared" si="0"/>
        <v/>
      </c>
      <c r="E35" s="34" t="str">
        <f>ASC(①データ貼付け!D35)</f>
        <v/>
      </c>
      <c r="F35" s="34">
        <f>①データ貼付け!E35</f>
        <v>0</v>
      </c>
      <c r="G35" s="34">
        <f>①データ貼付け!F35</f>
        <v>0</v>
      </c>
      <c r="H35" s="34">
        <f>①データ貼付け!G35</f>
        <v>0</v>
      </c>
      <c r="I35" s="34"/>
      <c r="J35" s="34"/>
      <c r="K35" s="34"/>
      <c r="L35" s="34"/>
      <c r="M35" s="34"/>
      <c r="N35" s="69"/>
    </row>
    <row r="36" spans="1:14">
      <c r="A36">
        <f>①データ貼付け!D36</f>
        <v>0</v>
      </c>
      <c r="B36" s="262">
        <f>①データ貼付け!A36</f>
        <v>0</v>
      </c>
      <c r="C36" s="34">
        <f>①データ貼付け!B36</f>
        <v>0</v>
      </c>
      <c r="D36" s="34" t="str">
        <f t="shared" si="0"/>
        <v/>
      </c>
      <c r="E36" s="34" t="str">
        <f>ASC(①データ貼付け!D36)</f>
        <v/>
      </c>
      <c r="F36" s="34">
        <f>①データ貼付け!E36</f>
        <v>0</v>
      </c>
      <c r="G36" s="34">
        <f>①データ貼付け!F36</f>
        <v>0</v>
      </c>
      <c r="H36" s="34">
        <f>①データ貼付け!G36</f>
        <v>0</v>
      </c>
      <c r="I36" s="34"/>
      <c r="J36" s="34"/>
      <c r="K36" s="34"/>
      <c r="L36" s="34"/>
      <c r="M36" s="34"/>
      <c r="N36" s="69"/>
    </row>
    <row r="37" spans="1:14">
      <c r="A37">
        <f>①データ貼付け!D37</f>
        <v>0</v>
      </c>
      <c r="B37" s="262">
        <f>①データ貼付け!A37</f>
        <v>0</v>
      </c>
      <c r="C37" s="34">
        <f>①データ貼付け!B37</f>
        <v>0</v>
      </c>
      <c r="D37" s="34" t="str">
        <f t="shared" si="0"/>
        <v/>
      </c>
      <c r="E37" s="34" t="str">
        <f>ASC(①データ貼付け!D37)</f>
        <v/>
      </c>
      <c r="F37" s="34">
        <f>①データ貼付け!E37</f>
        <v>0</v>
      </c>
      <c r="G37" s="34">
        <f>①データ貼付け!F37</f>
        <v>0</v>
      </c>
      <c r="H37" s="34">
        <f>①データ貼付け!G37</f>
        <v>0</v>
      </c>
      <c r="I37" s="34"/>
      <c r="J37" s="34"/>
      <c r="K37" s="34"/>
      <c r="L37" s="34"/>
      <c r="M37" s="34"/>
      <c r="N37" s="69"/>
    </row>
    <row r="38" spans="1:14">
      <c r="A38">
        <f>①データ貼付け!D38</f>
        <v>0</v>
      </c>
      <c r="B38" s="262">
        <f>①データ貼付け!A38</f>
        <v>0</v>
      </c>
      <c r="C38" s="34">
        <f>①データ貼付け!B38</f>
        <v>0</v>
      </c>
      <c r="D38" s="34" t="str">
        <f t="shared" si="0"/>
        <v/>
      </c>
      <c r="E38" s="34" t="str">
        <f>ASC(①データ貼付け!D38)</f>
        <v/>
      </c>
      <c r="F38" s="34">
        <f>①データ貼付け!E38</f>
        <v>0</v>
      </c>
      <c r="G38" s="34">
        <f>①データ貼付け!F38</f>
        <v>0</v>
      </c>
      <c r="H38" s="34">
        <f>①データ貼付け!G38</f>
        <v>0</v>
      </c>
      <c r="I38" s="34"/>
      <c r="J38" s="34"/>
      <c r="K38" s="34"/>
      <c r="L38" s="34"/>
      <c r="M38" s="34"/>
      <c r="N38" s="69"/>
    </row>
    <row r="39" spans="1:14">
      <c r="A39">
        <f>①データ貼付け!D39</f>
        <v>0</v>
      </c>
      <c r="B39" s="262">
        <f>①データ貼付け!A39</f>
        <v>0</v>
      </c>
      <c r="C39" s="34">
        <f>①データ貼付け!B39</f>
        <v>0</v>
      </c>
      <c r="D39" s="34" t="str">
        <f t="shared" si="0"/>
        <v/>
      </c>
      <c r="E39" s="34" t="str">
        <f>ASC(①データ貼付け!D39)</f>
        <v/>
      </c>
      <c r="F39" s="34">
        <f>①データ貼付け!E39</f>
        <v>0</v>
      </c>
      <c r="G39" s="34">
        <f>①データ貼付け!F39</f>
        <v>0</v>
      </c>
      <c r="H39" s="34">
        <f>①データ貼付け!G39</f>
        <v>0</v>
      </c>
      <c r="I39" s="34"/>
      <c r="J39" s="34"/>
      <c r="K39" s="34"/>
      <c r="L39" s="34"/>
      <c r="M39" s="34"/>
      <c r="N39" s="69"/>
    </row>
    <row r="40" spans="1:14">
      <c r="A40">
        <f>①データ貼付け!D40</f>
        <v>0</v>
      </c>
      <c r="B40" s="262">
        <f>①データ貼付け!A40</f>
        <v>0</v>
      </c>
      <c r="C40" s="34">
        <f>①データ貼付け!B40</f>
        <v>0</v>
      </c>
      <c r="D40" s="34" t="str">
        <f t="shared" si="0"/>
        <v/>
      </c>
      <c r="E40" s="34" t="str">
        <f>ASC(①データ貼付け!D40)</f>
        <v/>
      </c>
      <c r="F40" s="34">
        <f>①データ貼付け!E40</f>
        <v>0</v>
      </c>
      <c r="G40" s="34">
        <f>①データ貼付け!F40</f>
        <v>0</v>
      </c>
      <c r="H40" s="34">
        <f>①データ貼付け!G40</f>
        <v>0</v>
      </c>
      <c r="I40" s="34"/>
      <c r="J40" s="34"/>
      <c r="K40" s="34"/>
      <c r="L40" s="34"/>
      <c r="M40" s="34"/>
      <c r="N40" s="69"/>
    </row>
    <row r="41" spans="1:14">
      <c r="A41">
        <f>①データ貼付け!D41</f>
        <v>0</v>
      </c>
      <c r="B41" s="262">
        <f>①データ貼付け!A41</f>
        <v>0</v>
      </c>
      <c r="C41" s="34">
        <f>①データ貼付け!B41</f>
        <v>0</v>
      </c>
      <c r="D41" s="34" t="str">
        <f t="shared" si="0"/>
        <v/>
      </c>
      <c r="E41" s="34" t="str">
        <f>ASC(①データ貼付け!D41)</f>
        <v/>
      </c>
      <c r="F41" s="34">
        <f>①データ貼付け!E41</f>
        <v>0</v>
      </c>
      <c r="G41" s="34">
        <f>①データ貼付け!F41</f>
        <v>0</v>
      </c>
      <c r="H41" s="34">
        <f>①データ貼付け!G41</f>
        <v>0</v>
      </c>
      <c r="I41" s="34"/>
      <c r="J41" s="34"/>
      <c r="K41" s="34"/>
      <c r="L41" s="34"/>
      <c r="M41" s="34"/>
      <c r="N41" s="69"/>
    </row>
    <row r="42" spans="1:14">
      <c r="A42">
        <f>①データ貼付け!D42</f>
        <v>0</v>
      </c>
      <c r="B42" s="262">
        <f>①データ貼付け!A42</f>
        <v>0</v>
      </c>
      <c r="C42" s="34">
        <f>①データ貼付け!B42</f>
        <v>0</v>
      </c>
      <c r="D42" s="34" t="str">
        <f t="shared" si="0"/>
        <v/>
      </c>
      <c r="E42" s="34" t="str">
        <f>ASC(①データ貼付け!D42)</f>
        <v/>
      </c>
      <c r="F42" s="34">
        <f>①データ貼付け!E42</f>
        <v>0</v>
      </c>
      <c r="G42" s="34">
        <f>①データ貼付け!F42</f>
        <v>0</v>
      </c>
      <c r="H42" s="34">
        <f>①データ貼付け!G42</f>
        <v>0</v>
      </c>
      <c r="I42" s="34"/>
      <c r="J42" s="34"/>
      <c r="K42" s="34"/>
      <c r="L42" s="34"/>
      <c r="M42" s="34"/>
      <c r="N42" s="69"/>
    </row>
    <row r="43" spans="1:14">
      <c r="A43">
        <f>①データ貼付け!D43</f>
        <v>0</v>
      </c>
      <c r="B43" s="262">
        <f>①データ貼付け!A43</f>
        <v>0</v>
      </c>
      <c r="C43" s="34">
        <f>①データ貼付け!B43</f>
        <v>0</v>
      </c>
      <c r="D43" s="34" t="str">
        <f t="shared" si="0"/>
        <v/>
      </c>
      <c r="E43" s="34" t="str">
        <f>ASC(①データ貼付け!D43)</f>
        <v/>
      </c>
      <c r="F43" s="34">
        <f>①データ貼付け!E43</f>
        <v>0</v>
      </c>
      <c r="G43" s="34">
        <f>①データ貼付け!F43</f>
        <v>0</v>
      </c>
      <c r="H43" s="34">
        <f>①データ貼付け!G43</f>
        <v>0</v>
      </c>
      <c r="I43" s="34"/>
      <c r="J43" s="34"/>
      <c r="K43" s="34"/>
      <c r="L43" s="34"/>
      <c r="M43" s="34"/>
      <c r="N43" s="69"/>
    </row>
    <row r="44" spans="1:14">
      <c r="A44">
        <f>①データ貼付け!D44</f>
        <v>0</v>
      </c>
      <c r="B44" s="262">
        <f>①データ貼付け!A44</f>
        <v>0</v>
      </c>
      <c r="C44" s="34">
        <f>①データ貼付け!B44</f>
        <v>0</v>
      </c>
      <c r="D44" s="34" t="str">
        <f t="shared" si="0"/>
        <v/>
      </c>
      <c r="E44" s="34" t="str">
        <f>ASC(①データ貼付け!D44)</f>
        <v/>
      </c>
      <c r="F44" s="34">
        <f>①データ貼付け!E44</f>
        <v>0</v>
      </c>
      <c r="G44" s="34">
        <f>①データ貼付け!F44</f>
        <v>0</v>
      </c>
      <c r="H44" s="34">
        <f>①データ貼付け!G44</f>
        <v>0</v>
      </c>
      <c r="I44" s="34"/>
      <c r="J44" s="34"/>
      <c r="K44" s="34"/>
      <c r="L44" s="34"/>
      <c r="M44" s="34"/>
      <c r="N44" s="69"/>
    </row>
    <row r="45" spans="1:14">
      <c r="A45">
        <f>①データ貼付け!D45</f>
        <v>0</v>
      </c>
      <c r="B45" s="262">
        <f>①データ貼付け!A45</f>
        <v>0</v>
      </c>
      <c r="C45" s="34">
        <f>①データ貼付け!B45</f>
        <v>0</v>
      </c>
      <c r="D45" s="34" t="str">
        <f t="shared" si="0"/>
        <v/>
      </c>
      <c r="E45" s="34" t="str">
        <f>ASC(①データ貼付け!D45)</f>
        <v/>
      </c>
      <c r="F45" s="34">
        <f>①データ貼付け!E45</f>
        <v>0</v>
      </c>
      <c r="G45" s="34">
        <f>①データ貼付け!F45</f>
        <v>0</v>
      </c>
      <c r="H45" s="34">
        <f>①データ貼付け!G45</f>
        <v>0</v>
      </c>
      <c r="I45" s="34"/>
      <c r="J45" s="34"/>
      <c r="K45" s="34"/>
      <c r="L45" s="34"/>
      <c r="M45" s="34"/>
      <c r="N45" s="69"/>
    </row>
    <row r="46" spans="1:14">
      <c r="A46">
        <f>①データ貼付け!D46</f>
        <v>0</v>
      </c>
      <c r="B46" s="262">
        <f>①データ貼付け!A46</f>
        <v>0</v>
      </c>
      <c r="C46" s="34">
        <f>①データ貼付け!B46</f>
        <v>0</v>
      </c>
      <c r="D46" s="34" t="str">
        <f t="shared" si="0"/>
        <v/>
      </c>
      <c r="E46" s="34" t="str">
        <f>ASC(①データ貼付け!D46)</f>
        <v/>
      </c>
      <c r="F46" s="34">
        <f>①データ貼付け!E46</f>
        <v>0</v>
      </c>
      <c r="G46" s="34">
        <f>①データ貼付け!F46</f>
        <v>0</v>
      </c>
      <c r="H46" s="34">
        <f>①データ貼付け!G46</f>
        <v>0</v>
      </c>
      <c r="I46" s="34"/>
      <c r="J46" s="34"/>
      <c r="K46" s="34"/>
      <c r="L46" s="34"/>
      <c r="M46" s="34"/>
      <c r="N46" s="69"/>
    </row>
    <row r="47" spans="1:14">
      <c r="A47">
        <f>①データ貼付け!D47</f>
        <v>0</v>
      </c>
      <c r="B47" s="262">
        <f>①データ貼付け!A47</f>
        <v>0</v>
      </c>
      <c r="C47" s="34">
        <f>①データ貼付け!B47</f>
        <v>0</v>
      </c>
      <c r="D47" s="34" t="str">
        <f t="shared" si="0"/>
        <v/>
      </c>
      <c r="E47" s="34" t="str">
        <f>ASC(①データ貼付け!D47)</f>
        <v/>
      </c>
      <c r="F47" s="34">
        <f>①データ貼付け!E47</f>
        <v>0</v>
      </c>
      <c r="G47" s="34">
        <f>①データ貼付け!F47</f>
        <v>0</v>
      </c>
      <c r="H47" s="34">
        <f>①データ貼付け!G47</f>
        <v>0</v>
      </c>
      <c r="I47" s="34"/>
      <c r="J47" s="34"/>
      <c r="K47" s="34"/>
      <c r="L47" s="34"/>
      <c r="M47" s="34"/>
      <c r="N47" s="69"/>
    </row>
    <row r="48" spans="1:14">
      <c r="A48">
        <f>①データ貼付け!D48</f>
        <v>0</v>
      </c>
      <c r="B48" s="262">
        <f>①データ貼付け!A48</f>
        <v>0</v>
      </c>
      <c r="C48" s="34">
        <f>①データ貼付け!B48</f>
        <v>0</v>
      </c>
      <c r="D48" s="34" t="str">
        <f t="shared" si="0"/>
        <v/>
      </c>
      <c r="E48" s="34" t="str">
        <f>ASC(①データ貼付け!D48)</f>
        <v/>
      </c>
      <c r="F48" s="34">
        <f>①データ貼付け!E48</f>
        <v>0</v>
      </c>
      <c r="G48" s="34">
        <f>①データ貼付け!F48</f>
        <v>0</v>
      </c>
      <c r="H48" s="34">
        <f>①データ貼付け!G48</f>
        <v>0</v>
      </c>
      <c r="I48" s="34"/>
      <c r="J48" s="34"/>
      <c r="K48" s="34"/>
      <c r="L48" s="34"/>
      <c r="M48" s="34"/>
      <c r="N48" s="69"/>
    </row>
    <row r="49" spans="1:14">
      <c r="A49">
        <f>①データ貼付け!D49</f>
        <v>0</v>
      </c>
      <c r="B49" s="262">
        <f>①データ貼付け!A49</f>
        <v>0</v>
      </c>
      <c r="C49" s="34">
        <f>①データ貼付け!B49</f>
        <v>0</v>
      </c>
      <c r="D49" s="34" t="str">
        <f t="shared" si="0"/>
        <v/>
      </c>
      <c r="E49" s="34" t="str">
        <f>ASC(①データ貼付け!D49)</f>
        <v/>
      </c>
      <c r="F49" s="34">
        <f>①データ貼付け!E49</f>
        <v>0</v>
      </c>
      <c r="G49" s="34">
        <f>①データ貼付け!F49</f>
        <v>0</v>
      </c>
      <c r="H49" s="34">
        <f>①データ貼付け!G49</f>
        <v>0</v>
      </c>
      <c r="I49" s="34"/>
      <c r="J49" s="34"/>
      <c r="K49" s="34"/>
      <c r="L49" s="34"/>
      <c r="M49" s="34"/>
      <c r="N49" s="69"/>
    </row>
    <row r="50" spans="1:14">
      <c r="A50">
        <f>①データ貼付け!D50</f>
        <v>0</v>
      </c>
      <c r="B50" s="262">
        <f>①データ貼付け!A50</f>
        <v>0</v>
      </c>
      <c r="C50" s="34">
        <f>①データ貼付け!B50</f>
        <v>0</v>
      </c>
      <c r="D50" s="34" t="str">
        <f t="shared" si="0"/>
        <v/>
      </c>
      <c r="E50" s="34" t="str">
        <f>ASC(①データ貼付け!D50)</f>
        <v/>
      </c>
      <c r="F50" s="34">
        <f>①データ貼付け!E50</f>
        <v>0</v>
      </c>
      <c r="G50" s="34">
        <f>①データ貼付け!F50</f>
        <v>0</v>
      </c>
      <c r="H50" s="34">
        <f>①データ貼付け!G50</f>
        <v>0</v>
      </c>
      <c r="I50" s="34"/>
      <c r="J50" s="34"/>
      <c r="K50" s="34"/>
      <c r="L50" s="34"/>
      <c r="M50" s="34"/>
      <c r="N50" s="69"/>
    </row>
    <row r="51" spans="1:14">
      <c r="A51">
        <f>①データ貼付け!D51</f>
        <v>0</v>
      </c>
      <c r="B51" s="262">
        <f>①データ貼付け!A51</f>
        <v>0</v>
      </c>
      <c r="C51" s="34">
        <f>①データ貼付け!B51</f>
        <v>0</v>
      </c>
      <c r="D51" s="34" t="str">
        <f t="shared" si="0"/>
        <v/>
      </c>
      <c r="E51" s="34" t="str">
        <f>ASC(①データ貼付け!D51)</f>
        <v/>
      </c>
      <c r="F51" s="34">
        <f>①データ貼付け!E51</f>
        <v>0</v>
      </c>
      <c r="G51" s="34">
        <f>①データ貼付け!F51</f>
        <v>0</v>
      </c>
      <c r="H51" s="34">
        <f>①データ貼付け!G51</f>
        <v>0</v>
      </c>
      <c r="I51" s="34"/>
      <c r="J51" s="34"/>
      <c r="K51" s="34"/>
      <c r="L51" s="34"/>
      <c r="M51" s="34"/>
      <c r="N51" s="69"/>
    </row>
    <row r="52" spans="1:14">
      <c r="A52">
        <f>①データ貼付け!D52</f>
        <v>0</v>
      </c>
      <c r="B52" s="262">
        <f>①データ貼付け!A52</f>
        <v>0</v>
      </c>
      <c r="C52" s="34">
        <f>①データ貼付け!B52</f>
        <v>0</v>
      </c>
      <c r="D52" s="34" t="str">
        <f t="shared" si="0"/>
        <v/>
      </c>
      <c r="E52" s="34" t="str">
        <f>ASC(①データ貼付け!D52)</f>
        <v/>
      </c>
      <c r="F52" s="34">
        <f>①データ貼付け!E52</f>
        <v>0</v>
      </c>
      <c r="G52" s="34">
        <f>①データ貼付け!F52</f>
        <v>0</v>
      </c>
      <c r="H52" s="34">
        <f>①データ貼付け!G52</f>
        <v>0</v>
      </c>
      <c r="I52" s="34"/>
      <c r="J52" s="34"/>
      <c r="K52" s="34"/>
      <c r="L52" s="34"/>
      <c r="M52" s="34"/>
      <c r="N52" s="69"/>
    </row>
    <row r="53" spans="1:14">
      <c r="A53">
        <f>①データ貼付け!D53</f>
        <v>0</v>
      </c>
      <c r="B53" s="262">
        <f>①データ貼付け!A53</f>
        <v>0</v>
      </c>
      <c r="C53" s="34">
        <f>①データ貼付け!B53</f>
        <v>0</v>
      </c>
      <c r="D53" s="34" t="str">
        <f t="shared" si="0"/>
        <v/>
      </c>
      <c r="E53" s="34" t="str">
        <f>ASC(①データ貼付け!D53)</f>
        <v/>
      </c>
      <c r="F53" s="34">
        <f>①データ貼付け!E53</f>
        <v>0</v>
      </c>
      <c r="G53" s="34">
        <f>①データ貼付け!F53</f>
        <v>0</v>
      </c>
      <c r="H53" s="34">
        <f>①データ貼付け!G53</f>
        <v>0</v>
      </c>
      <c r="I53" s="34"/>
      <c r="J53" s="34"/>
      <c r="K53" s="34"/>
      <c r="L53" s="34"/>
      <c r="M53" s="34"/>
      <c r="N53" s="69"/>
    </row>
    <row r="54" spans="1:14">
      <c r="A54">
        <f>①データ貼付け!D54</f>
        <v>0</v>
      </c>
      <c r="B54" s="262">
        <f>①データ貼付け!A54</f>
        <v>0</v>
      </c>
      <c r="C54" s="34">
        <f>①データ貼付け!B54</f>
        <v>0</v>
      </c>
      <c r="D54" s="34" t="str">
        <f t="shared" si="0"/>
        <v/>
      </c>
      <c r="E54" s="34" t="str">
        <f>ASC(①データ貼付け!D54)</f>
        <v/>
      </c>
      <c r="F54" s="34">
        <f>①データ貼付け!E54</f>
        <v>0</v>
      </c>
      <c r="G54" s="34">
        <f>①データ貼付け!F54</f>
        <v>0</v>
      </c>
      <c r="H54" s="34">
        <f>①データ貼付け!G54</f>
        <v>0</v>
      </c>
      <c r="I54" s="34"/>
      <c r="J54" s="34"/>
      <c r="K54" s="34"/>
      <c r="L54" s="34"/>
      <c r="M54" s="34"/>
      <c r="N54" s="69"/>
    </row>
    <row r="55" spans="1:14">
      <c r="A55">
        <f>①データ貼付け!D55</f>
        <v>0</v>
      </c>
      <c r="B55" s="262">
        <f>①データ貼付け!A55</f>
        <v>0</v>
      </c>
      <c r="C55" s="34">
        <f>①データ貼付け!B55</f>
        <v>0</v>
      </c>
      <c r="D55" s="34" t="str">
        <f t="shared" si="0"/>
        <v/>
      </c>
      <c r="E55" s="34" t="str">
        <f>ASC(①データ貼付け!D55)</f>
        <v/>
      </c>
      <c r="F55" s="34">
        <f>①データ貼付け!E55</f>
        <v>0</v>
      </c>
      <c r="G55" s="34">
        <f>①データ貼付け!F55</f>
        <v>0</v>
      </c>
      <c r="H55" s="34">
        <f>①データ貼付け!G55</f>
        <v>0</v>
      </c>
      <c r="I55" s="34"/>
      <c r="J55" s="34"/>
      <c r="K55" s="34"/>
      <c r="L55" s="34"/>
      <c r="M55" s="34"/>
      <c r="N55" s="69"/>
    </row>
    <row r="56" spans="1:14">
      <c r="A56">
        <f>①データ貼付け!D56</f>
        <v>0</v>
      </c>
      <c r="B56" s="262">
        <f>①データ貼付け!A56</f>
        <v>0</v>
      </c>
      <c r="C56" s="34">
        <f>①データ貼付け!B56</f>
        <v>0</v>
      </c>
      <c r="D56" s="34" t="str">
        <f t="shared" si="0"/>
        <v/>
      </c>
      <c r="E56" s="34" t="str">
        <f>ASC(①データ貼付け!D56)</f>
        <v/>
      </c>
      <c r="F56" s="34">
        <f>①データ貼付け!E56</f>
        <v>0</v>
      </c>
      <c r="G56" s="34">
        <f>①データ貼付け!F56</f>
        <v>0</v>
      </c>
      <c r="H56" s="34">
        <f>①データ貼付け!G56</f>
        <v>0</v>
      </c>
      <c r="I56" s="34"/>
      <c r="J56" s="34"/>
      <c r="K56" s="34"/>
      <c r="L56" s="34"/>
      <c r="M56" s="34"/>
      <c r="N56" s="69"/>
    </row>
    <row r="57" spans="1:14">
      <c r="A57">
        <f>①データ貼付け!D57</f>
        <v>0</v>
      </c>
      <c r="B57" s="262">
        <f>①データ貼付け!A57</f>
        <v>0</v>
      </c>
      <c r="C57" s="34">
        <f>①データ貼付け!B57</f>
        <v>0</v>
      </c>
      <c r="D57" s="34" t="str">
        <f t="shared" si="0"/>
        <v/>
      </c>
      <c r="E57" s="34" t="str">
        <f>ASC(①データ貼付け!D57)</f>
        <v/>
      </c>
      <c r="F57" s="34">
        <f>①データ貼付け!E57</f>
        <v>0</v>
      </c>
      <c r="G57" s="34">
        <f>①データ貼付け!F57</f>
        <v>0</v>
      </c>
      <c r="H57" s="34">
        <f>①データ貼付け!G57</f>
        <v>0</v>
      </c>
      <c r="I57" s="34"/>
      <c r="J57" s="34"/>
      <c r="K57" s="34"/>
      <c r="L57" s="34"/>
      <c r="M57" s="34"/>
      <c r="N57" s="69"/>
    </row>
    <row r="58" spans="1:14">
      <c r="A58">
        <f>①データ貼付け!D58</f>
        <v>0</v>
      </c>
      <c r="B58" s="262">
        <f>①データ貼付け!A58</f>
        <v>0</v>
      </c>
      <c r="C58" s="34">
        <f>①データ貼付け!B58</f>
        <v>0</v>
      </c>
      <c r="D58" s="34" t="str">
        <f t="shared" si="0"/>
        <v/>
      </c>
      <c r="E58" s="34" t="str">
        <f>ASC(①データ貼付け!D58)</f>
        <v/>
      </c>
      <c r="F58" s="34">
        <f>①データ貼付け!E58</f>
        <v>0</v>
      </c>
      <c r="G58" s="34">
        <f>①データ貼付け!F58</f>
        <v>0</v>
      </c>
      <c r="H58" s="34">
        <f>①データ貼付け!G58</f>
        <v>0</v>
      </c>
      <c r="I58" s="34"/>
      <c r="J58" s="34"/>
      <c r="K58" s="34"/>
      <c r="L58" s="34"/>
      <c r="M58" s="34"/>
      <c r="N58" s="69"/>
    </row>
    <row r="59" spans="1:14">
      <c r="A59">
        <f>①データ貼付け!D59</f>
        <v>0</v>
      </c>
      <c r="B59" s="262">
        <f>①データ貼付け!A59</f>
        <v>0</v>
      </c>
      <c r="C59" s="34">
        <f>①データ貼付け!B59</f>
        <v>0</v>
      </c>
      <c r="D59" s="34" t="str">
        <f t="shared" si="0"/>
        <v/>
      </c>
      <c r="E59" s="34" t="str">
        <f>ASC(①データ貼付け!D59)</f>
        <v/>
      </c>
      <c r="F59" s="34">
        <f>①データ貼付け!E59</f>
        <v>0</v>
      </c>
      <c r="G59" s="34">
        <f>①データ貼付け!F59</f>
        <v>0</v>
      </c>
      <c r="H59" s="34">
        <f>①データ貼付け!G59</f>
        <v>0</v>
      </c>
      <c r="I59" s="34"/>
      <c r="J59" s="34"/>
      <c r="K59" s="34"/>
      <c r="L59" s="34"/>
      <c r="M59" s="34"/>
      <c r="N59" s="69"/>
    </row>
    <row r="60" spans="1:14">
      <c r="A60">
        <f>①データ貼付け!D60</f>
        <v>0</v>
      </c>
      <c r="B60" s="262">
        <f>①データ貼付け!A60</f>
        <v>0</v>
      </c>
      <c r="C60" s="34">
        <f>①データ貼付け!B60</f>
        <v>0</v>
      </c>
      <c r="D60" s="34" t="str">
        <f t="shared" si="0"/>
        <v/>
      </c>
      <c r="E60" s="34" t="str">
        <f>ASC(①データ貼付け!D60)</f>
        <v/>
      </c>
      <c r="F60" s="34">
        <f>①データ貼付け!E60</f>
        <v>0</v>
      </c>
      <c r="G60" s="34">
        <f>①データ貼付け!F60</f>
        <v>0</v>
      </c>
      <c r="H60" s="34">
        <f>①データ貼付け!G60</f>
        <v>0</v>
      </c>
      <c r="I60" s="34"/>
      <c r="J60" s="34"/>
      <c r="K60" s="34"/>
      <c r="L60" s="34"/>
      <c r="M60" s="34"/>
      <c r="N60" s="69"/>
    </row>
    <row r="61" spans="1:14">
      <c r="A61">
        <f>①データ貼付け!D61</f>
        <v>0</v>
      </c>
      <c r="B61" s="262">
        <f>①データ貼付け!A61</f>
        <v>0</v>
      </c>
      <c r="C61" s="34">
        <f>①データ貼付け!B61</f>
        <v>0</v>
      </c>
      <c r="D61" s="34" t="str">
        <f t="shared" si="0"/>
        <v/>
      </c>
      <c r="E61" s="34" t="str">
        <f>ASC(①データ貼付け!D61)</f>
        <v/>
      </c>
      <c r="F61" s="34">
        <f>①データ貼付け!E61</f>
        <v>0</v>
      </c>
      <c r="G61" s="34">
        <f>①データ貼付け!F61</f>
        <v>0</v>
      </c>
      <c r="H61" s="34">
        <f>①データ貼付け!G61</f>
        <v>0</v>
      </c>
      <c r="I61" s="34"/>
      <c r="J61" s="34"/>
      <c r="K61" s="34"/>
      <c r="L61" s="34"/>
      <c r="M61" s="34"/>
      <c r="N61" s="69"/>
    </row>
    <row r="62" spans="1:14">
      <c r="A62">
        <f>①データ貼付け!D62</f>
        <v>0</v>
      </c>
      <c r="B62" s="262">
        <f>①データ貼付け!A62</f>
        <v>0</v>
      </c>
      <c r="C62" s="34">
        <f>①データ貼付け!B62</f>
        <v>0</v>
      </c>
      <c r="D62" s="34" t="str">
        <f t="shared" si="0"/>
        <v/>
      </c>
      <c r="E62" s="34" t="str">
        <f>ASC(①データ貼付け!D62)</f>
        <v/>
      </c>
      <c r="F62" s="34">
        <f>①データ貼付け!E62</f>
        <v>0</v>
      </c>
      <c r="G62" s="34">
        <f>①データ貼付け!F62</f>
        <v>0</v>
      </c>
      <c r="H62" s="34">
        <f>①データ貼付け!G62</f>
        <v>0</v>
      </c>
      <c r="I62" s="34"/>
      <c r="J62" s="34"/>
      <c r="K62" s="34"/>
      <c r="L62" s="34"/>
      <c r="M62" s="34"/>
      <c r="N62" s="69"/>
    </row>
    <row r="63" spans="1:14">
      <c r="A63">
        <f>①データ貼付け!D63</f>
        <v>0</v>
      </c>
      <c r="B63" s="262">
        <f>①データ貼付け!A63</f>
        <v>0</v>
      </c>
      <c r="C63" s="34">
        <f>①データ貼付け!B63</f>
        <v>0</v>
      </c>
      <c r="D63" s="34" t="str">
        <f t="shared" si="0"/>
        <v/>
      </c>
      <c r="E63" s="34" t="str">
        <f>ASC(①データ貼付け!D63)</f>
        <v/>
      </c>
      <c r="F63" s="34">
        <f>①データ貼付け!E63</f>
        <v>0</v>
      </c>
      <c r="G63" s="34">
        <f>①データ貼付け!F63</f>
        <v>0</v>
      </c>
      <c r="H63" s="34">
        <f>①データ貼付け!G63</f>
        <v>0</v>
      </c>
      <c r="I63" s="34"/>
      <c r="J63" s="34"/>
      <c r="K63" s="34"/>
      <c r="L63" s="34"/>
      <c r="M63" s="34"/>
      <c r="N63" s="69"/>
    </row>
    <row r="64" spans="1:14">
      <c r="A64">
        <f>①データ貼付け!D64</f>
        <v>0</v>
      </c>
      <c r="B64" s="262">
        <f>①データ貼付け!A64</f>
        <v>0</v>
      </c>
      <c r="C64" s="34">
        <f>①データ貼付け!B64</f>
        <v>0</v>
      </c>
      <c r="D64" s="34" t="str">
        <f t="shared" si="0"/>
        <v/>
      </c>
      <c r="E64" s="34" t="str">
        <f>ASC(①データ貼付け!D64)</f>
        <v/>
      </c>
      <c r="F64" s="34">
        <f>①データ貼付け!E64</f>
        <v>0</v>
      </c>
      <c r="G64" s="34">
        <f>①データ貼付け!F64</f>
        <v>0</v>
      </c>
      <c r="H64" s="34">
        <f>①データ貼付け!G64</f>
        <v>0</v>
      </c>
      <c r="I64" s="34"/>
      <c r="J64" s="34"/>
      <c r="K64" s="34"/>
      <c r="L64" s="34"/>
      <c r="M64" s="34"/>
      <c r="N64" s="69"/>
    </row>
    <row r="65" spans="1:14">
      <c r="A65">
        <f>①データ貼付け!D65</f>
        <v>0</v>
      </c>
      <c r="B65" s="262">
        <f>①データ貼付け!A65</f>
        <v>0</v>
      </c>
      <c r="C65" s="34">
        <f>①データ貼付け!B65</f>
        <v>0</v>
      </c>
      <c r="D65" s="34" t="str">
        <f t="shared" si="0"/>
        <v/>
      </c>
      <c r="E65" s="34" t="str">
        <f>ASC(①データ貼付け!D65)</f>
        <v/>
      </c>
      <c r="F65" s="34">
        <f>①データ貼付け!E65</f>
        <v>0</v>
      </c>
      <c r="G65" s="34">
        <f>①データ貼付け!F65</f>
        <v>0</v>
      </c>
      <c r="H65" s="34">
        <f>①データ貼付け!G65</f>
        <v>0</v>
      </c>
      <c r="I65" s="34"/>
      <c r="J65" s="34"/>
      <c r="K65" s="34"/>
      <c r="L65" s="34"/>
      <c r="M65" s="34"/>
      <c r="N65" s="69"/>
    </row>
    <row r="66" spans="1:14">
      <c r="A66">
        <f>①データ貼付け!D66</f>
        <v>0</v>
      </c>
      <c r="B66" s="262">
        <f>①データ貼付け!A66</f>
        <v>0</v>
      </c>
      <c r="C66" s="34">
        <f>①データ貼付け!B66</f>
        <v>0</v>
      </c>
      <c r="D66" s="34" t="str">
        <f t="shared" si="0"/>
        <v/>
      </c>
      <c r="E66" s="34" t="str">
        <f>ASC(①データ貼付け!D66)</f>
        <v/>
      </c>
      <c r="F66" s="34">
        <f>①データ貼付け!E66</f>
        <v>0</v>
      </c>
      <c r="G66" s="34">
        <f>①データ貼付け!F66</f>
        <v>0</v>
      </c>
      <c r="H66" s="34">
        <f>①データ貼付け!G66</f>
        <v>0</v>
      </c>
      <c r="I66" s="34"/>
      <c r="J66" s="34"/>
      <c r="K66" s="34"/>
      <c r="L66" s="34"/>
      <c r="M66" s="34"/>
      <c r="N66" s="69"/>
    </row>
    <row r="67" spans="1:14">
      <c r="A67">
        <f>①データ貼付け!D67</f>
        <v>0</v>
      </c>
      <c r="B67" s="262">
        <f>①データ貼付け!A67</f>
        <v>0</v>
      </c>
      <c r="C67" s="34">
        <f>①データ貼付け!B67</f>
        <v>0</v>
      </c>
      <c r="D67" s="34" t="str">
        <f t="shared" ref="D67:D91" si="1">REPLACE(B67,1,1,"")</f>
        <v/>
      </c>
      <c r="E67" s="34" t="str">
        <f>ASC(①データ貼付け!D67)</f>
        <v/>
      </c>
      <c r="F67" s="34">
        <f>①データ貼付け!E67</f>
        <v>0</v>
      </c>
      <c r="G67" s="34">
        <f>①データ貼付け!F67</f>
        <v>0</v>
      </c>
      <c r="H67" s="34">
        <f>①データ貼付け!G67</f>
        <v>0</v>
      </c>
      <c r="I67" s="34"/>
      <c r="J67" s="34"/>
      <c r="K67" s="34"/>
      <c r="L67" s="34"/>
      <c r="M67" s="34"/>
      <c r="N67" s="69"/>
    </row>
    <row r="68" spans="1:14">
      <c r="A68">
        <f>①データ貼付け!D68</f>
        <v>0</v>
      </c>
      <c r="B68" s="262">
        <f>①データ貼付け!A68</f>
        <v>0</v>
      </c>
      <c r="C68" s="34">
        <f>①データ貼付け!B68</f>
        <v>0</v>
      </c>
      <c r="D68" s="34" t="str">
        <f t="shared" si="1"/>
        <v/>
      </c>
      <c r="E68" s="34" t="str">
        <f>ASC(①データ貼付け!D68)</f>
        <v/>
      </c>
      <c r="F68" s="34">
        <f>①データ貼付け!E68</f>
        <v>0</v>
      </c>
      <c r="G68" s="34">
        <f>①データ貼付け!F68</f>
        <v>0</v>
      </c>
      <c r="H68" s="34">
        <f>①データ貼付け!G68</f>
        <v>0</v>
      </c>
      <c r="I68" s="34"/>
      <c r="J68" s="34"/>
      <c r="K68" s="34"/>
      <c r="L68" s="34"/>
      <c r="M68" s="34"/>
      <c r="N68" s="69"/>
    </row>
    <row r="69" spans="1:14">
      <c r="A69">
        <f>①データ貼付け!D69</f>
        <v>0</v>
      </c>
      <c r="B69" s="262">
        <f>①データ貼付け!A69</f>
        <v>0</v>
      </c>
      <c r="C69" s="34">
        <f>①データ貼付け!B69</f>
        <v>0</v>
      </c>
      <c r="D69" s="34" t="str">
        <f t="shared" si="1"/>
        <v/>
      </c>
      <c r="E69" s="34" t="str">
        <f>ASC(①データ貼付け!D69)</f>
        <v/>
      </c>
      <c r="F69" s="34">
        <f>①データ貼付け!E69</f>
        <v>0</v>
      </c>
      <c r="G69" s="34">
        <f>①データ貼付け!F69</f>
        <v>0</v>
      </c>
      <c r="H69" s="34">
        <f>①データ貼付け!G69</f>
        <v>0</v>
      </c>
      <c r="I69" s="34"/>
      <c r="J69" s="34"/>
      <c r="K69" s="34"/>
      <c r="L69" s="34"/>
      <c r="M69" s="34"/>
      <c r="N69" s="69"/>
    </row>
    <row r="70" spans="1:14">
      <c r="A70">
        <f>①データ貼付け!D70</f>
        <v>0</v>
      </c>
      <c r="B70" s="262">
        <f>①データ貼付け!A70</f>
        <v>0</v>
      </c>
      <c r="C70" s="34">
        <f>①データ貼付け!B70</f>
        <v>0</v>
      </c>
      <c r="D70" s="34" t="str">
        <f t="shared" si="1"/>
        <v/>
      </c>
      <c r="E70" s="34" t="str">
        <f>ASC(①データ貼付け!D70)</f>
        <v/>
      </c>
      <c r="F70" s="34">
        <f>①データ貼付け!E70</f>
        <v>0</v>
      </c>
      <c r="G70" s="34">
        <f>①データ貼付け!F70</f>
        <v>0</v>
      </c>
      <c r="H70" s="34">
        <f>①データ貼付け!G70</f>
        <v>0</v>
      </c>
      <c r="I70" s="34"/>
      <c r="J70" s="34"/>
      <c r="K70" s="34"/>
      <c r="L70" s="34"/>
      <c r="M70" s="34"/>
      <c r="N70" s="69"/>
    </row>
    <row r="71" spans="1:14">
      <c r="A71">
        <f>①データ貼付け!D71</f>
        <v>0</v>
      </c>
      <c r="B71" s="262">
        <f>①データ貼付け!A71</f>
        <v>0</v>
      </c>
      <c r="C71" s="34">
        <f>①データ貼付け!B71</f>
        <v>0</v>
      </c>
      <c r="D71" s="34" t="str">
        <f t="shared" si="1"/>
        <v/>
      </c>
      <c r="E71" s="34" t="str">
        <f>ASC(①データ貼付け!D71)</f>
        <v/>
      </c>
      <c r="F71" s="34">
        <f>①データ貼付け!E71</f>
        <v>0</v>
      </c>
      <c r="G71" s="34">
        <f>①データ貼付け!F71</f>
        <v>0</v>
      </c>
      <c r="H71" s="34">
        <f>①データ貼付け!G71</f>
        <v>0</v>
      </c>
      <c r="I71" s="34"/>
      <c r="J71" s="34"/>
      <c r="K71" s="34"/>
      <c r="L71" s="34"/>
      <c r="M71" s="34"/>
      <c r="N71" s="69"/>
    </row>
    <row r="72" spans="1:14">
      <c r="A72">
        <f>①データ貼付け!D72</f>
        <v>0</v>
      </c>
      <c r="B72" s="262">
        <f>①データ貼付け!A72</f>
        <v>0</v>
      </c>
      <c r="C72" s="34">
        <f>①データ貼付け!B72</f>
        <v>0</v>
      </c>
      <c r="D72" s="34" t="str">
        <f t="shared" si="1"/>
        <v/>
      </c>
      <c r="E72" s="34" t="str">
        <f>ASC(①データ貼付け!D72)</f>
        <v/>
      </c>
      <c r="F72" s="34">
        <f>①データ貼付け!E72</f>
        <v>0</v>
      </c>
      <c r="G72" s="34">
        <f>①データ貼付け!F72</f>
        <v>0</v>
      </c>
      <c r="H72" s="34">
        <f>①データ貼付け!G72</f>
        <v>0</v>
      </c>
      <c r="I72" s="34"/>
      <c r="J72" s="34"/>
      <c r="K72" s="34"/>
      <c r="L72" s="34"/>
      <c r="M72" s="34"/>
      <c r="N72" s="69"/>
    </row>
    <row r="73" spans="1:14">
      <c r="A73">
        <f>①データ貼付け!D73</f>
        <v>0</v>
      </c>
      <c r="B73" s="262">
        <f>①データ貼付け!A73</f>
        <v>0</v>
      </c>
      <c r="C73" s="34">
        <f>①データ貼付け!B73</f>
        <v>0</v>
      </c>
      <c r="D73" s="34" t="str">
        <f t="shared" si="1"/>
        <v/>
      </c>
      <c r="E73" s="34" t="str">
        <f>ASC(①データ貼付け!D73)</f>
        <v/>
      </c>
      <c r="F73" s="34">
        <f>①データ貼付け!E73</f>
        <v>0</v>
      </c>
      <c r="G73" s="34">
        <f>①データ貼付け!F73</f>
        <v>0</v>
      </c>
      <c r="H73" s="34">
        <f>①データ貼付け!G73</f>
        <v>0</v>
      </c>
      <c r="I73" s="34"/>
      <c r="J73" s="34"/>
      <c r="K73" s="34"/>
      <c r="L73" s="34"/>
      <c r="M73" s="34"/>
      <c r="N73" s="69"/>
    </row>
    <row r="74" spans="1:14">
      <c r="A74">
        <f>①データ貼付け!D74</f>
        <v>0</v>
      </c>
      <c r="B74" s="262">
        <f>①データ貼付け!A74</f>
        <v>0</v>
      </c>
      <c r="C74" s="34">
        <f>①データ貼付け!B74</f>
        <v>0</v>
      </c>
      <c r="D74" s="34" t="str">
        <f t="shared" si="1"/>
        <v/>
      </c>
      <c r="E74" s="34" t="str">
        <f>ASC(①データ貼付け!D74)</f>
        <v/>
      </c>
      <c r="F74" s="34">
        <f>①データ貼付け!E74</f>
        <v>0</v>
      </c>
      <c r="G74" s="34">
        <f>①データ貼付け!F74</f>
        <v>0</v>
      </c>
      <c r="H74" s="34">
        <f>①データ貼付け!G74</f>
        <v>0</v>
      </c>
      <c r="I74" s="34"/>
      <c r="J74" s="34"/>
      <c r="K74" s="34"/>
      <c r="L74" s="34"/>
      <c r="M74" s="34"/>
      <c r="N74" s="69"/>
    </row>
    <row r="75" spans="1:14">
      <c r="A75">
        <f>①データ貼付け!D75</f>
        <v>0</v>
      </c>
      <c r="B75" s="262">
        <f>①データ貼付け!A75</f>
        <v>0</v>
      </c>
      <c r="C75" s="34">
        <f>①データ貼付け!B75</f>
        <v>0</v>
      </c>
      <c r="D75" s="34" t="str">
        <f t="shared" si="1"/>
        <v/>
      </c>
      <c r="E75" s="34" t="str">
        <f>ASC(①データ貼付け!D75)</f>
        <v/>
      </c>
      <c r="F75" s="34">
        <f>①データ貼付け!E75</f>
        <v>0</v>
      </c>
      <c r="G75" s="34">
        <f>①データ貼付け!F75</f>
        <v>0</v>
      </c>
      <c r="H75" s="34">
        <f>①データ貼付け!G75</f>
        <v>0</v>
      </c>
      <c r="I75" s="34"/>
      <c r="J75" s="34"/>
      <c r="K75" s="34"/>
      <c r="L75" s="34"/>
      <c r="M75" s="34"/>
      <c r="N75" s="69"/>
    </row>
    <row r="76" spans="1:14">
      <c r="A76">
        <f>①データ貼付け!D76</f>
        <v>0</v>
      </c>
      <c r="B76" s="262">
        <f>①データ貼付け!A76</f>
        <v>0</v>
      </c>
      <c r="C76" s="34">
        <f>①データ貼付け!B76</f>
        <v>0</v>
      </c>
      <c r="D76" s="34" t="str">
        <f t="shared" si="1"/>
        <v/>
      </c>
      <c r="E76" s="34" t="str">
        <f>ASC(①データ貼付け!D76)</f>
        <v/>
      </c>
      <c r="F76" s="34">
        <f>①データ貼付け!E76</f>
        <v>0</v>
      </c>
      <c r="G76" s="34">
        <f>①データ貼付け!F76</f>
        <v>0</v>
      </c>
      <c r="H76" s="34">
        <f>①データ貼付け!G76</f>
        <v>0</v>
      </c>
      <c r="I76" s="34"/>
      <c r="J76" s="34"/>
      <c r="K76" s="34"/>
      <c r="L76" s="34"/>
      <c r="M76" s="34"/>
      <c r="N76" s="69"/>
    </row>
    <row r="77" spans="1:14">
      <c r="A77">
        <f>①データ貼付け!D77</f>
        <v>0</v>
      </c>
      <c r="B77" s="262">
        <f>①データ貼付け!A77</f>
        <v>0</v>
      </c>
      <c r="C77" s="34">
        <f>①データ貼付け!B77</f>
        <v>0</v>
      </c>
      <c r="D77" s="34" t="str">
        <f t="shared" si="1"/>
        <v/>
      </c>
      <c r="E77" s="34" t="str">
        <f>ASC(①データ貼付け!D77)</f>
        <v/>
      </c>
      <c r="F77" s="34">
        <f>①データ貼付け!E77</f>
        <v>0</v>
      </c>
      <c r="G77" s="34">
        <f>①データ貼付け!F77</f>
        <v>0</v>
      </c>
      <c r="H77" s="34">
        <f>①データ貼付け!G77</f>
        <v>0</v>
      </c>
      <c r="I77" s="34"/>
      <c r="J77" s="34"/>
      <c r="K77" s="34"/>
      <c r="L77" s="34"/>
      <c r="M77" s="34"/>
      <c r="N77" s="69"/>
    </row>
    <row r="78" spans="1:14">
      <c r="A78">
        <f>①データ貼付け!D78</f>
        <v>0</v>
      </c>
      <c r="B78" s="262">
        <f>①データ貼付け!A78</f>
        <v>0</v>
      </c>
      <c r="C78" s="34">
        <f>①データ貼付け!B78</f>
        <v>0</v>
      </c>
      <c r="D78" s="34" t="str">
        <f t="shared" si="1"/>
        <v/>
      </c>
      <c r="E78" s="34" t="str">
        <f>ASC(①データ貼付け!D78)</f>
        <v/>
      </c>
      <c r="F78" s="34">
        <f>①データ貼付け!E78</f>
        <v>0</v>
      </c>
      <c r="G78" s="34">
        <f>①データ貼付け!F78</f>
        <v>0</v>
      </c>
      <c r="H78" s="34">
        <f>①データ貼付け!G78</f>
        <v>0</v>
      </c>
      <c r="I78" s="34"/>
      <c r="J78" s="34"/>
      <c r="K78" s="34"/>
      <c r="L78" s="34"/>
      <c r="M78" s="34"/>
      <c r="N78" s="69"/>
    </row>
    <row r="79" spans="1:14">
      <c r="A79">
        <f>①データ貼付け!D79</f>
        <v>0</v>
      </c>
      <c r="B79" s="262">
        <f>①データ貼付け!A79</f>
        <v>0</v>
      </c>
      <c r="C79" s="34">
        <f>①データ貼付け!B79</f>
        <v>0</v>
      </c>
      <c r="D79" s="34" t="str">
        <f t="shared" si="1"/>
        <v/>
      </c>
      <c r="E79" s="34" t="str">
        <f>ASC(①データ貼付け!D79)</f>
        <v/>
      </c>
      <c r="F79" s="34">
        <f>①データ貼付け!E79</f>
        <v>0</v>
      </c>
      <c r="G79" s="34">
        <f>①データ貼付け!F79</f>
        <v>0</v>
      </c>
      <c r="H79" s="34">
        <f>①データ貼付け!G79</f>
        <v>0</v>
      </c>
      <c r="I79" s="34"/>
      <c r="J79" s="34"/>
      <c r="K79" s="34"/>
      <c r="L79" s="34"/>
      <c r="M79" s="34"/>
      <c r="N79" s="69"/>
    </row>
    <row r="80" spans="1:14">
      <c r="A80">
        <f>①データ貼付け!D80</f>
        <v>0</v>
      </c>
      <c r="B80" s="262">
        <f>①データ貼付け!A80</f>
        <v>0</v>
      </c>
      <c r="C80" s="34">
        <f>①データ貼付け!B80</f>
        <v>0</v>
      </c>
      <c r="D80" s="34" t="str">
        <f t="shared" si="1"/>
        <v/>
      </c>
      <c r="E80" s="34" t="str">
        <f>ASC(①データ貼付け!D80)</f>
        <v/>
      </c>
      <c r="F80" s="34">
        <f>①データ貼付け!E80</f>
        <v>0</v>
      </c>
      <c r="G80" s="34">
        <f>①データ貼付け!F80</f>
        <v>0</v>
      </c>
      <c r="H80" s="34">
        <f>①データ貼付け!G80</f>
        <v>0</v>
      </c>
      <c r="I80" s="34"/>
      <c r="J80" s="34"/>
      <c r="K80" s="34"/>
      <c r="L80" s="34"/>
      <c r="M80" s="34"/>
      <c r="N80" s="69"/>
    </row>
    <row r="81" spans="1:14">
      <c r="A81">
        <f>①データ貼付け!D81</f>
        <v>0</v>
      </c>
      <c r="B81" s="262">
        <f>①データ貼付け!A81</f>
        <v>0</v>
      </c>
      <c r="C81" s="34">
        <f>①データ貼付け!B81</f>
        <v>0</v>
      </c>
      <c r="D81" s="34" t="str">
        <f t="shared" si="1"/>
        <v/>
      </c>
      <c r="E81" s="34" t="str">
        <f>ASC(①データ貼付け!D81)</f>
        <v/>
      </c>
      <c r="F81" s="34">
        <f>①データ貼付け!E81</f>
        <v>0</v>
      </c>
      <c r="G81" s="34">
        <f>①データ貼付け!F81</f>
        <v>0</v>
      </c>
      <c r="H81" s="34">
        <f>①データ貼付け!G81</f>
        <v>0</v>
      </c>
      <c r="I81" s="34"/>
      <c r="J81" s="34"/>
      <c r="K81" s="34"/>
      <c r="L81" s="34"/>
      <c r="M81" s="34"/>
      <c r="N81" s="69"/>
    </row>
    <row r="82" spans="1:14">
      <c r="A82">
        <f>①データ貼付け!D82</f>
        <v>0</v>
      </c>
      <c r="B82" s="262">
        <f>①データ貼付け!A82</f>
        <v>0</v>
      </c>
      <c r="C82" s="34">
        <f>①データ貼付け!B82</f>
        <v>0</v>
      </c>
      <c r="D82" s="34" t="str">
        <f t="shared" si="1"/>
        <v/>
      </c>
      <c r="E82" s="34" t="str">
        <f>ASC(①データ貼付け!D82)</f>
        <v/>
      </c>
      <c r="F82" s="34">
        <f>①データ貼付け!E82</f>
        <v>0</v>
      </c>
      <c r="G82" s="34">
        <f>①データ貼付け!F82</f>
        <v>0</v>
      </c>
      <c r="H82" s="34">
        <f>①データ貼付け!G82</f>
        <v>0</v>
      </c>
      <c r="I82" s="34"/>
      <c r="J82" s="34"/>
      <c r="K82" s="34"/>
      <c r="L82" s="34"/>
      <c r="M82" s="34"/>
      <c r="N82" s="69"/>
    </row>
    <row r="83" spans="1:14">
      <c r="A83">
        <f>①データ貼付け!D83</f>
        <v>0</v>
      </c>
      <c r="B83" s="262">
        <f>①データ貼付け!A83</f>
        <v>0</v>
      </c>
      <c r="C83" s="34">
        <f>①データ貼付け!B83</f>
        <v>0</v>
      </c>
      <c r="D83" s="34" t="str">
        <f t="shared" si="1"/>
        <v/>
      </c>
      <c r="E83" s="34" t="str">
        <f>ASC(①データ貼付け!D83)</f>
        <v/>
      </c>
      <c r="F83" s="34">
        <f>①データ貼付け!E83</f>
        <v>0</v>
      </c>
      <c r="G83" s="34">
        <f>①データ貼付け!F83</f>
        <v>0</v>
      </c>
      <c r="H83" s="34">
        <f>①データ貼付け!G83</f>
        <v>0</v>
      </c>
      <c r="I83" s="34"/>
      <c r="J83" s="34"/>
      <c r="K83" s="34"/>
      <c r="L83" s="34"/>
      <c r="M83" s="34"/>
      <c r="N83" s="69"/>
    </row>
    <row r="84" spans="1:14">
      <c r="A84">
        <f>①データ貼付け!D84</f>
        <v>0</v>
      </c>
      <c r="B84" s="262">
        <f>①データ貼付け!A84</f>
        <v>0</v>
      </c>
      <c r="C84" s="34">
        <f>①データ貼付け!B84</f>
        <v>0</v>
      </c>
      <c r="D84" s="34" t="str">
        <f t="shared" si="1"/>
        <v/>
      </c>
      <c r="E84" s="34" t="str">
        <f>ASC(①データ貼付け!D84)</f>
        <v/>
      </c>
      <c r="F84" s="34">
        <f>①データ貼付け!E84</f>
        <v>0</v>
      </c>
      <c r="G84" s="34">
        <f>①データ貼付け!F84</f>
        <v>0</v>
      </c>
      <c r="H84" s="34">
        <f>①データ貼付け!G84</f>
        <v>0</v>
      </c>
      <c r="I84" s="34"/>
      <c r="J84" s="34"/>
      <c r="K84" s="34"/>
      <c r="L84" s="34"/>
      <c r="M84" s="34"/>
      <c r="N84" s="69"/>
    </row>
    <row r="85" spans="1:14">
      <c r="A85">
        <f>①データ貼付け!D85</f>
        <v>0</v>
      </c>
      <c r="B85" s="262">
        <f>①データ貼付け!A85</f>
        <v>0</v>
      </c>
      <c r="C85" s="34">
        <f>①データ貼付け!B85</f>
        <v>0</v>
      </c>
      <c r="D85" s="34" t="str">
        <f t="shared" si="1"/>
        <v/>
      </c>
      <c r="E85" s="34" t="str">
        <f>ASC(①データ貼付け!D85)</f>
        <v/>
      </c>
      <c r="F85" s="34">
        <f>①データ貼付け!E85</f>
        <v>0</v>
      </c>
      <c r="G85" s="34">
        <f>①データ貼付け!F85</f>
        <v>0</v>
      </c>
      <c r="H85" s="34">
        <f>①データ貼付け!G85</f>
        <v>0</v>
      </c>
      <c r="I85" s="34"/>
      <c r="J85" s="34"/>
      <c r="K85" s="34"/>
      <c r="L85" s="34"/>
      <c r="M85" s="34"/>
      <c r="N85" s="69"/>
    </row>
    <row r="86" spans="1:14">
      <c r="A86">
        <f>①データ貼付け!D86</f>
        <v>0</v>
      </c>
      <c r="B86" s="262">
        <f>①データ貼付け!A86</f>
        <v>0</v>
      </c>
      <c r="C86" s="34">
        <f>①データ貼付け!B86</f>
        <v>0</v>
      </c>
      <c r="D86" s="34" t="str">
        <f t="shared" si="1"/>
        <v/>
      </c>
      <c r="E86" s="34" t="str">
        <f>ASC(①データ貼付け!D86)</f>
        <v/>
      </c>
      <c r="F86" s="34">
        <f>①データ貼付け!E86</f>
        <v>0</v>
      </c>
      <c r="G86" s="34">
        <f>①データ貼付け!F86</f>
        <v>0</v>
      </c>
      <c r="H86" s="34">
        <f>①データ貼付け!G86</f>
        <v>0</v>
      </c>
      <c r="I86" s="34"/>
      <c r="J86" s="34"/>
      <c r="K86" s="34"/>
      <c r="L86" s="34"/>
      <c r="M86" s="34"/>
      <c r="N86" s="69"/>
    </row>
    <row r="87" spans="1:14">
      <c r="A87">
        <f>①データ貼付け!D87</f>
        <v>0</v>
      </c>
      <c r="B87" s="262">
        <f>①データ貼付け!A87</f>
        <v>0</v>
      </c>
      <c r="C87" s="34">
        <f>①データ貼付け!B87</f>
        <v>0</v>
      </c>
      <c r="D87" s="34" t="str">
        <f t="shared" si="1"/>
        <v/>
      </c>
      <c r="E87" s="34" t="str">
        <f>ASC(①データ貼付け!D87)</f>
        <v/>
      </c>
      <c r="F87" s="34">
        <f>①データ貼付け!E87</f>
        <v>0</v>
      </c>
      <c r="G87" s="34">
        <f>①データ貼付け!F87</f>
        <v>0</v>
      </c>
      <c r="H87" s="34">
        <f>①データ貼付け!G87</f>
        <v>0</v>
      </c>
      <c r="I87" s="34"/>
      <c r="J87" s="34"/>
      <c r="K87" s="34"/>
      <c r="L87" s="34"/>
      <c r="M87" s="34"/>
      <c r="N87" s="69"/>
    </row>
    <row r="88" spans="1:14">
      <c r="A88">
        <f>①データ貼付け!D88</f>
        <v>0</v>
      </c>
      <c r="B88" s="262">
        <f>①データ貼付け!A88</f>
        <v>0</v>
      </c>
      <c r="C88" s="34">
        <f>①データ貼付け!B88</f>
        <v>0</v>
      </c>
      <c r="D88" s="34" t="str">
        <f t="shared" si="1"/>
        <v/>
      </c>
      <c r="E88" s="34" t="str">
        <f>ASC(①データ貼付け!D88)</f>
        <v/>
      </c>
      <c r="F88" s="34">
        <f>①データ貼付け!E88</f>
        <v>0</v>
      </c>
      <c r="G88" s="34">
        <f>①データ貼付け!F88</f>
        <v>0</v>
      </c>
      <c r="H88" s="34">
        <f>①データ貼付け!G88</f>
        <v>0</v>
      </c>
      <c r="I88" s="34"/>
      <c r="J88" s="34"/>
      <c r="K88" s="34"/>
      <c r="L88" s="34"/>
      <c r="M88" s="34"/>
      <c r="N88" s="69"/>
    </row>
    <row r="89" spans="1:14">
      <c r="A89">
        <f>①データ貼付け!D89</f>
        <v>0</v>
      </c>
      <c r="B89" s="262">
        <f>①データ貼付け!A89</f>
        <v>0</v>
      </c>
      <c r="C89" s="34">
        <f>①データ貼付け!B89</f>
        <v>0</v>
      </c>
      <c r="D89" s="34" t="str">
        <f t="shared" si="1"/>
        <v/>
      </c>
      <c r="E89" s="34" t="str">
        <f>ASC(①データ貼付け!D89)</f>
        <v/>
      </c>
      <c r="F89" s="34">
        <f>①データ貼付け!E89</f>
        <v>0</v>
      </c>
      <c r="G89" s="34">
        <f>①データ貼付け!F89</f>
        <v>0</v>
      </c>
      <c r="H89" s="34">
        <f>①データ貼付け!G89</f>
        <v>0</v>
      </c>
      <c r="I89" s="34"/>
      <c r="J89" s="34"/>
      <c r="K89" s="34"/>
      <c r="L89" s="34"/>
      <c r="M89" s="34"/>
      <c r="N89" s="69"/>
    </row>
    <row r="90" spans="1:14">
      <c r="A90">
        <f>①データ貼付け!D90</f>
        <v>0</v>
      </c>
      <c r="B90" s="262">
        <f>①データ貼付け!A90</f>
        <v>0</v>
      </c>
      <c r="C90" s="34">
        <f>①データ貼付け!B90</f>
        <v>0</v>
      </c>
      <c r="D90" s="34" t="str">
        <f t="shared" si="1"/>
        <v/>
      </c>
      <c r="E90" s="34" t="str">
        <f>ASC(①データ貼付け!D90)</f>
        <v/>
      </c>
      <c r="F90" s="34">
        <f>①データ貼付け!E90</f>
        <v>0</v>
      </c>
      <c r="G90" s="34">
        <f>①データ貼付け!F90</f>
        <v>0</v>
      </c>
      <c r="H90" s="34">
        <f>①データ貼付け!G90</f>
        <v>0</v>
      </c>
      <c r="I90" s="34"/>
      <c r="J90" s="34"/>
      <c r="K90" s="34"/>
      <c r="L90" s="34"/>
      <c r="M90" s="34"/>
      <c r="N90" s="69"/>
    </row>
    <row r="91" spans="1:14" ht="13.8" thickBot="1">
      <c r="A91">
        <f>①データ貼付け!D91</f>
        <v>0</v>
      </c>
      <c r="B91" s="262">
        <f>①データ貼付け!A91</f>
        <v>0</v>
      </c>
      <c r="C91" s="34">
        <f>①データ貼付け!B91</f>
        <v>0</v>
      </c>
      <c r="D91" s="34" t="str">
        <f t="shared" si="1"/>
        <v/>
      </c>
      <c r="E91" s="34" t="str">
        <f>ASC(①データ貼付け!D91)</f>
        <v/>
      </c>
      <c r="F91" s="34">
        <f>①データ貼付け!E91</f>
        <v>0</v>
      </c>
      <c r="G91" s="34">
        <f>①データ貼付け!F91</f>
        <v>0</v>
      </c>
      <c r="H91" s="34">
        <f>①データ貼付け!G91</f>
        <v>0</v>
      </c>
      <c r="I91" s="102"/>
      <c r="J91" s="102"/>
      <c r="K91" s="102"/>
      <c r="L91" s="102"/>
      <c r="M91" s="102"/>
      <c r="N91" s="70"/>
    </row>
  </sheetData>
  <phoneticPr fontId="40"/>
  <pageMargins left="0.7" right="0.7" top="0.75" bottom="0.75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191"/>
  <sheetViews>
    <sheetView topLeftCell="A298" workbookViewId="0">
      <selection activeCell="B9" sqref="B9"/>
    </sheetView>
  </sheetViews>
  <sheetFormatPr defaultRowHeight="13.2"/>
  <cols>
    <col min="2" max="2" width="35.109375" bestFit="1" customWidth="1"/>
  </cols>
  <sheetData>
    <row r="1" spans="1:6">
      <c r="A1">
        <v>490001</v>
      </c>
      <c r="B1" t="s">
        <v>2751</v>
      </c>
      <c r="C1" t="s">
        <v>346</v>
      </c>
      <c r="D1" t="s">
        <v>347</v>
      </c>
      <c r="E1">
        <v>49</v>
      </c>
      <c r="F1" t="s">
        <v>348</v>
      </c>
    </row>
    <row r="2" spans="1:6">
      <c r="A2">
        <v>490002</v>
      </c>
      <c r="B2" t="s">
        <v>2752</v>
      </c>
      <c r="C2" t="s">
        <v>349</v>
      </c>
      <c r="D2" t="s">
        <v>350</v>
      </c>
      <c r="E2">
        <v>49</v>
      </c>
      <c r="F2" t="s">
        <v>348</v>
      </c>
    </row>
    <row r="3" spans="1:6">
      <c r="A3">
        <v>490003</v>
      </c>
      <c r="B3" t="s">
        <v>2753</v>
      </c>
      <c r="C3" t="s">
        <v>351</v>
      </c>
      <c r="D3" t="s">
        <v>352</v>
      </c>
      <c r="E3">
        <v>49</v>
      </c>
      <c r="F3" t="s">
        <v>348</v>
      </c>
    </row>
    <row r="4" spans="1:6">
      <c r="A4">
        <v>490004</v>
      </c>
      <c r="B4" t="s">
        <v>2754</v>
      </c>
      <c r="C4" t="s">
        <v>353</v>
      </c>
      <c r="D4" t="s">
        <v>354</v>
      </c>
      <c r="E4">
        <v>49</v>
      </c>
      <c r="F4" t="s">
        <v>348</v>
      </c>
    </row>
    <row r="5" spans="1:6">
      <c r="A5">
        <v>490005</v>
      </c>
      <c r="B5" t="s">
        <v>2755</v>
      </c>
      <c r="C5" t="s">
        <v>355</v>
      </c>
      <c r="D5" t="s">
        <v>356</v>
      </c>
      <c r="E5">
        <v>49</v>
      </c>
      <c r="F5" t="s">
        <v>348</v>
      </c>
    </row>
    <row r="6" spans="1:6">
      <c r="A6">
        <v>490006</v>
      </c>
      <c r="B6" t="s">
        <v>2756</v>
      </c>
      <c r="C6" t="s">
        <v>357</v>
      </c>
      <c r="D6" t="s">
        <v>358</v>
      </c>
      <c r="E6">
        <v>49</v>
      </c>
      <c r="F6" t="s">
        <v>348</v>
      </c>
    </row>
    <row r="7" spans="1:6">
      <c r="A7">
        <v>490007</v>
      </c>
      <c r="B7" t="s">
        <v>2757</v>
      </c>
      <c r="C7" t="s">
        <v>359</v>
      </c>
      <c r="D7" t="s">
        <v>360</v>
      </c>
      <c r="E7">
        <v>49</v>
      </c>
      <c r="F7" t="s">
        <v>348</v>
      </c>
    </row>
    <row r="8" spans="1:6">
      <c r="A8">
        <v>490008</v>
      </c>
      <c r="B8" t="s">
        <v>2758</v>
      </c>
      <c r="C8" t="s">
        <v>361</v>
      </c>
      <c r="D8" t="s">
        <v>362</v>
      </c>
      <c r="E8">
        <v>49</v>
      </c>
      <c r="F8" t="s">
        <v>348</v>
      </c>
    </row>
    <row r="9" spans="1:6">
      <c r="A9">
        <v>490009</v>
      </c>
      <c r="B9" t="s">
        <v>2759</v>
      </c>
      <c r="C9" t="s">
        <v>363</v>
      </c>
      <c r="D9" t="s">
        <v>364</v>
      </c>
      <c r="E9">
        <v>49</v>
      </c>
      <c r="F9" t="s">
        <v>348</v>
      </c>
    </row>
    <row r="10" spans="1:6">
      <c r="A10">
        <v>490010</v>
      </c>
      <c r="B10" t="s">
        <v>2760</v>
      </c>
      <c r="C10" t="s">
        <v>365</v>
      </c>
      <c r="D10" t="s">
        <v>366</v>
      </c>
      <c r="E10">
        <v>49</v>
      </c>
      <c r="F10" t="s">
        <v>348</v>
      </c>
    </row>
    <row r="11" spans="1:6">
      <c r="A11">
        <v>490011</v>
      </c>
      <c r="B11" t="s">
        <v>2761</v>
      </c>
      <c r="C11" t="s">
        <v>367</v>
      </c>
      <c r="D11" t="s">
        <v>368</v>
      </c>
      <c r="E11">
        <v>49</v>
      </c>
      <c r="F11" t="s">
        <v>348</v>
      </c>
    </row>
    <row r="12" spans="1:6">
      <c r="A12">
        <v>490012</v>
      </c>
      <c r="B12" t="s">
        <v>2762</v>
      </c>
      <c r="C12" t="s">
        <v>369</v>
      </c>
      <c r="D12" t="s">
        <v>370</v>
      </c>
      <c r="E12">
        <v>49</v>
      </c>
      <c r="F12" t="s">
        <v>348</v>
      </c>
    </row>
    <row r="13" spans="1:6">
      <c r="A13">
        <v>490013</v>
      </c>
      <c r="B13" t="s">
        <v>2763</v>
      </c>
      <c r="C13" t="s">
        <v>371</v>
      </c>
      <c r="D13" t="s">
        <v>372</v>
      </c>
      <c r="E13">
        <v>49</v>
      </c>
      <c r="F13" t="s">
        <v>348</v>
      </c>
    </row>
    <row r="14" spans="1:6">
      <c r="A14">
        <v>490014</v>
      </c>
      <c r="B14" t="s">
        <v>2764</v>
      </c>
      <c r="C14" t="s">
        <v>373</v>
      </c>
      <c r="D14" t="s">
        <v>374</v>
      </c>
      <c r="E14">
        <v>49</v>
      </c>
      <c r="F14" t="s">
        <v>348</v>
      </c>
    </row>
    <row r="15" spans="1:6">
      <c r="A15">
        <v>490015</v>
      </c>
      <c r="B15" t="s">
        <v>2765</v>
      </c>
      <c r="C15" t="s">
        <v>375</v>
      </c>
      <c r="D15" t="s">
        <v>376</v>
      </c>
      <c r="E15">
        <v>49</v>
      </c>
      <c r="F15" t="s">
        <v>348</v>
      </c>
    </row>
    <row r="16" spans="1:6">
      <c r="A16">
        <v>490016</v>
      </c>
      <c r="B16" t="s">
        <v>2766</v>
      </c>
      <c r="C16" t="s">
        <v>377</v>
      </c>
      <c r="D16" t="s">
        <v>378</v>
      </c>
      <c r="E16">
        <v>49</v>
      </c>
      <c r="F16" t="s">
        <v>348</v>
      </c>
    </row>
    <row r="17" spans="1:6">
      <c r="A17">
        <v>490017</v>
      </c>
      <c r="B17" t="s">
        <v>2767</v>
      </c>
      <c r="C17" t="s">
        <v>379</v>
      </c>
      <c r="D17" t="s">
        <v>380</v>
      </c>
      <c r="E17">
        <v>49</v>
      </c>
      <c r="F17" t="s">
        <v>348</v>
      </c>
    </row>
    <row r="18" spans="1:6">
      <c r="A18">
        <v>490018</v>
      </c>
      <c r="B18" t="s">
        <v>2768</v>
      </c>
      <c r="C18" t="s">
        <v>381</v>
      </c>
      <c r="D18" t="s">
        <v>382</v>
      </c>
      <c r="E18">
        <v>49</v>
      </c>
      <c r="F18" t="s">
        <v>348</v>
      </c>
    </row>
    <row r="19" spans="1:6">
      <c r="A19">
        <v>490019</v>
      </c>
      <c r="B19" t="s">
        <v>2769</v>
      </c>
      <c r="C19" t="s">
        <v>383</v>
      </c>
      <c r="D19" t="s">
        <v>384</v>
      </c>
      <c r="E19">
        <v>49</v>
      </c>
      <c r="F19" t="s">
        <v>348</v>
      </c>
    </row>
    <row r="20" spans="1:6">
      <c r="A20">
        <v>490020</v>
      </c>
      <c r="B20" t="s">
        <v>2770</v>
      </c>
      <c r="C20" t="s">
        <v>385</v>
      </c>
      <c r="D20" t="s">
        <v>386</v>
      </c>
      <c r="E20">
        <v>49</v>
      </c>
      <c r="F20" t="s">
        <v>348</v>
      </c>
    </row>
    <row r="21" spans="1:6">
      <c r="A21">
        <v>490021</v>
      </c>
      <c r="B21" t="s">
        <v>2771</v>
      </c>
      <c r="C21" t="s">
        <v>387</v>
      </c>
      <c r="D21" t="s">
        <v>388</v>
      </c>
      <c r="E21">
        <v>49</v>
      </c>
      <c r="F21" t="s">
        <v>348</v>
      </c>
    </row>
    <row r="22" spans="1:6">
      <c r="A22">
        <v>490022</v>
      </c>
      <c r="B22" t="s">
        <v>2772</v>
      </c>
      <c r="C22" t="s">
        <v>389</v>
      </c>
      <c r="D22" t="s">
        <v>390</v>
      </c>
      <c r="E22">
        <v>49</v>
      </c>
      <c r="F22" t="s">
        <v>348</v>
      </c>
    </row>
    <row r="23" spans="1:6">
      <c r="A23">
        <v>490023</v>
      </c>
      <c r="B23" t="s">
        <v>2773</v>
      </c>
      <c r="C23" t="s">
        <v>391</v>
      </c>
      <c r="D23" t="s">
        <v>392</v>
      </c>
      <c r="E23">
        <v>49</v>
      </c>
      <c r="F23" t="s">
        <v>348</v>
      </c>
    </row>
    <row r="24" spans="1:6">
      <c r="A24">
        <v>490024</v>
      </c>
      <c r="B24" t="s">
        <v>2774</v>
      </c>
      <c r="C24" t="s">
        <v>393</v>
      </c>
      <c r="D24" t="s">
        <v>394</v>
      </c>
      <c r="E24">
        <v>49</v>
      </c>
      <c r="F24" t="s">
        <v>348</v>
      </c>
    </row>
    <row r="25" spans="1:6">
      <c r="A25">
        <v>490025</v>
      </c>
      <c r="B25" t="s">
        <v>2775</v>
      </c>
      <c r="C25" t="s">
        <v>395</v>
      </c>
      <c r="D25" t="s">
        <v>396</v>
      </c>
      <c r="E25">
        <v>49</v>
      </c>
      <c r="F25" t="s">
        <v>348</v>
      </c>
    </row>
    <row r="26" spans="1:6">
      <c r="A26">
        <v>490026</v>
      </c>
      <c r="B26" t="s">
        <v>2776</v>
      </c>
      <c r="C26" t="s">
        <v>397</v>
      </c>
      <c r="D26" t="s">
        <v>398</v>
      </c>
      <c r="E26">
        <v>49</v>
      </c>
      <c r="F26" t="s">
        <v>348</v>
      </c>
    </row>
    <row r="27" spans="1:6">
      <c r="A27">
        <v>490028</v>
      </c>
      <c r="B27" t="s">
        <v>2777</v>
      </c>
      <c r="C27" t="s">
        <v>399</v>
      </c>
      <c r="D27" t="s">
        <v>400</v>
      </c>
      <c r="E27">
        <v>49</v>
      </c>
      <c r="F27" t="s">
        <v>348</v>
      </c>
    </row>
    <row r="28" spans="1:6">
      <c r="A28">
        <v>490029</v>
      </c>
      <c r="B28" t="s">
        <v>2778</v>
      </c>
      <c r="C28" t="s">
        <v>401</v>
      </c>
      <c r="D28" t="s">
        <v>402</v>
      </c>
      <c r="E28">
        <v>49</v>
      </c>
      <c r="F28" t="s">
        <v>348</v>
      </c>
    </row>
    <row r="29" spans="1:6">
      <c r="A29">
        <v>490030</v>
      </c>
      <c r="B29" t="s">
        <v>2779</v>
      </c>
      <c r="C29" t="s">
        <v>403</v>
      </c>
      <c r="D29" t="s">
        <v>404</v>
      </c>
      <c r="E29">
        <v>49</v>
      </c>
      <c r="F29" t="s">
        <v>348</v>
      </c>
    </row>
    <row r="30" spans="1:6">
      <c r="A30">
        <v>490031</v>
      </c>
      <c r="B30" t="s">
        <v>2780</v>
      </c>
      <c r="C30" t="s">
        <v>405</v>
      </c>
      <c r="D30" t="s">
        <v>406</v>
      </c>
      <c r="E30">
        <v>49</v>
      </c>
      <c r="F30" t="s">
        <v>348</v>
      </c>
    </row>
    <row r="31" spans="1:6">
      <c r="A31">
        <v>490032</v>
      </c>
      <c r="B31" t="s">
        <v>2781</v>
      </c>
      <c r="C31" t="s">
        <v>407</v>
      </c>
      <c r="D31" t="s">
        <v>408</v>
      </c>
      <c r="E31">
        <v>49</v>
      </c>
      <c r="F31" t="s">
        <v>348</v>
      </c>
    </row>
    <row r="32" spans="1:6">
      <c r="A32">
        <v>490033</v>
      </c>
      <c r="B32" t="s">
        <v>2782</v>
      </c>
      <c r="C32" t="s">
        <v>409</v>
      </c>
      <c r="D32" t="s">
        <v>410</v>
      </c>
      <c r="E32">
        <v>49</v>
      </c>
      <c r="F32" t="s">
        <v>348</v>
      </c>
    </row>
    <row r="33" spans="1:6">
      <c r="A33">
        <v>490034</v>
      </c>
      <c r="B33" t="s">
        <v>2783</v>
      </c>
      <c r="C33" t="s">
        <v>411</v>
      </c>
      <c r="D33" t="s">
        <v>412</v>
      </c>
      <c r="E33">
        <v>49</v>
      </c>
      <c r="F33" t="s">
        <v>348</v>
      </c>
    </row>
    <row r="34" spans="1:6">
      <c r="A34">
        <v>490035</v>
      </c>
      <c r="B34" t="s">
        <v>2784</v>
      </c>
      <c r="C34" t="s">
        <v>413</v>
      </c>
      <c r="D34" t="s">
        <v>414</v>
      </c>
      <c r="E34">
        <v>49</v>
      </c>
      <c r="F34" t="s">
        <v>348</v>
      </c>
    </row>
    <row r="35" spans="1:6">
      <c r="A35">
        <v>490036</v>
      </c>
      <c r="B35" t="s">
        <v>2785</v>
      </c>
      <c r="C35" t="s">
        <v>415</v>
      </c>
      <c r="D35" t="s">
        <v>416</v>
      </c>
      <c r="E35">
        <v>49</v>
      </c>
      <c r="F35" t="s">
        <v>348</v>
      </c>
    </row>
    <row r="36" spans="1:6">
      <c r="A36">
        <v>490037</v>
      </c>
      <c r="B36" t="s">
        <v>2786</v>
      </c>
      <c r="C36" t="s">
        <v>417</v>
      </c>
      <c r="D36" t="s">
        <v>418</v>
      </c>
      <c r="E36">
        <v>49</v>
      </c>
      <c r="F36" t="s">
        <v>348</v>
      </c>
    </row>
    <row r="37" spans="1:6">
      <c r="A37">
        <v>490038</v>
      </c>
      <c r="B37" t="s">
        <v>2787</v>
      </c>
      <c r="C37" t="s">
        <v>419</v>
      </c>
      <c r="D37" t="s">
        <v>420</v>
      </c>
      <c r="E37">
        <v>49</v>
      </c>
      <c r="F37" t="s">
        <v>348</v>
      </c>
    </row>
    <row r="38" spans="1:6">
      <c r="A38">
        <v>490039</v>
      </c>
      <c r="B38" t="s">
        <v>2788</v>
      </c>
      <c r="C38" t="s">
        <v>421</v>
      </c>
      <c r="D38" t="s">
        <v>422</v>
      </c>
      <c r="E38">
        <v>49</v>
      </c>
      <c r="F38" t="s">
        <v>348</v>
      </c>
    </row>
    <row r="39" spans="1:6">
      <c r="A39">
        <v>490040</v>
      </c>
      <c r="B39" t="s">
        <v>2789</v>
      </c>
      <c r="C39" t="s">
        <v>423</v>
      </c>
      <c r="D39" t="s">
        <v>424</v>
      </c>
      <c r="E39">
        <v>49</v>
      </c>
      <c r="F39" t="s">
        <v>348</v>
      </c>
    </row>
    <row r="40" spans="1:6">
      <c r="A40">
        <v>490041</v>
      </c>
      <c r="B40" t="s">
        <v>2790</v>
      </c>
      <c r="C40" t="s">
        <v>425</v>
      </c>
      <c r="D40" t="s">
        <v>426</v>
      </c>
      <c r="E40">
        <v>49</v>
      </c>
      <c r="F40" t="s">
        <v>348</v>
      </c>
    </row>
    <row r="41" spans="1:6">
      <c r="A41">
        <v>490042</v>
      </c>
      <c r="B41" t="s">
        <v>2791</v>
      </c>
      <c r="C41" t="s">
        <v>427</v>
      </c>
      <c r="D41" t="s">
        <v>428</v>
      </c>
      <c r="E41">
        <v>49</v>
      </c>
      <c r="F41" t="s">
        <v>348</v>
      </c>
    </row>
    <row r="42" spans="1:6">
      <c r="A42">
        <v>490043</v>
      </c>
      <c r="B42" t="s">
        <v>2792</v>
      </c>
      <c r="C42" t="s">
        <v>429</v>
      </c>
      <c r="D42" t="s">
        <v>430</v>
      </c>
      <c r="E42">
        <v>49</v>
      </c>
      <c r="F42" t="s">
        <v>348</v>
      </c>
    </row>
    <row r="43" spans="1:6">
      <c r="A43">
        <v>490044</v>
      </c>
      <c r="B43" t="s">
        <v>2793</v>
      </c>
      <c r="C43" t="s">
        <v>431</v>
      </c>
      <c r="D43" t="s">
        <v>432</v>
      </c>
      <c r="E43">
        <v>49</v>
      </c>
      <c r="F43" t="s">
        <v>348</v>
      </c>
    </row>
    <row r="44" spans="1:6">
      <c r="A44">
        <v>490045</v>
      </c>
      <c r="B44" t="s">
        <v>2794</v>
      </c>
      <c r="C44" t="s">
        <v>433</v>
      </c>
      <c r="D44" t="s">
        <v>434</v>
      </c>
      <c r="E44">
        <v>49</v>
      </c>
      <c r="F44" t="s">
        <v>348</v>
      </c>
    </row>
    <row r="45" spans="1:6">
      <c r="A45">
        <v>490046</v>
      </c>
      <c r="B45" t="s">
        <v>2795</v>
      </c>
      <c r="C45" t="s">
        <v>435</v>
      </c>
      <c r="D45" t="s">
        <v>436</v>
      </c>
      <c r="E45">
        <v>49</v>
      </c>
      <c r="F45" t="s">
        <v>348</v>
      </c>
    </row>
    <row r="46" spans="1:6">
      <c r="A46">
        <v>490047</v>
      </c>
      <c r="B46" t="s">
        <v>2796</v>
      </c>
      <c r="C46" t="s">
        <v>437</v>
      </c>
      <c r="D46" t="s">
        <v>438</v>
      </c>
      <c r="E46">
        <v>49</v>
      </c>
      <c r="F46" t="s">
        <v>348</v>
      </c>
    </row>
    <row r="47" spans="1:6">
      <c r="A47">
        <v>490048</v>
      </c>
      <c r="B47" t="s">
        <v>2797</v>
      </c>
      <c r="C47" t="s">
        <v>439</v>
      </c>
      <c r="D47" t="s">
        <v>440</v>
      </c>
      <c r="E47">
        <v>49</v>
      </c>
      <c r="F47" t="s">
        <v>348</v>
      </c>
    </row>
    <row r="48" spans="1:6">
      <c r="A48">
        <v>490049</v>
      </c>
      <c r="B48" t="s">
        <v>2798</v>
      </c>
      <c r="C48" t="s">
        <v>441</v>
      </c>
      <c r="D48" t="s">
        <v>442</v>
      </c>
      <c r="E48">
        <v>49</v>
      </c>
      <c r="F48" t="s">
        <v>348</v>
      </c>
    </row>
    <row r="49" spans="1:6">
      <c r="A49">
        <v>490050</v>
      </c>
      <c r="B49" t="s">
        <v>2799</v>
      </c>
      <c r="C49" t="s">
        <v>443</v>
      </c>
      <c r="D49" t="s">
        <v>444</v>
      </c>
      <c r="E49">
        <v>49</v>
      </c>
      <c r="F49" t="s">
        <v>348</v>
      </c>
    </row>
    <row r="50" spans="1:6">
      <c r="A50">
        <v>490051</v>
      </c>
      <c r="B50" t="s">
        <v>2800</v>
      </c>
      <c r="C50" t="s">
        <v>445</v>
      </c>
      <c r="D50" t="s">
        <v>446</v>
      </c>
      <c r="E50">
        <v>49</v>
      </c>
      <c r="F50" t="s">
        <v>348</v>
      </c>
    </row>
    <row r="51" spans="1:6">
      <c r="A51">
        <v>490052</v>
      </c>
      <c r="B51" t="s">
        <v>2801</v>
      </c>
      <c r="C51" t="s">
        <v>447</v>
      </c>
      <c r="D51" t="s">
        <v>448</v>
      </c>
      <c r="E51">
        <v>49</v>
      </c>
      <c r="F51" t="s">
        <v>348</v>
      </c>
    </row>
    <row r="52" spans="1:6">
      <c r="A52">
        <v>490053</v>
      </c>
      <c r="B52" t="s">
        <v>2802</v>
      </c>
      <c r="C52" t="s">
        <v>449</v>
      </c>
      <c r="D52" t="s">
        <v>450</v>
      </c>
      <c r="E52">
        <v>49</v>
      </c>
      <c r="F52" t="s">
        <v>348</v>
      </c>
    </row>
    <row r="53" spans="1:6">
      <c r="A53">
        <v>490054</v>
      </c>
      <c r="B53" t="s">
        <v>2803</v>
      </c>
      <c r="C53" t="s">
        <v>451</v>
      </c>
      <c r="D53" t="s">
        <v>452</v>
      </c>
      <c r="E53">
        <v>49</v>
      </c>
      <c r="F53" t="s">
        <v>348</v>
      </c>
    </row>
    <row r="54" spans="1:6">
      <c r="A54">
        <v>490055</v>
      </c>
      <c r="B54" t="s">
        <v>2804</v>
      </c>
      <c r="C54" t="s">
        <v>453</v>
      </c>
      <c r="D54" t="s">
        <v>454</v>
      </c>
      <c r="E54">
        <v>49</v>
      </c>
      <c r="F54" t="s">
        <v>348</v>
      </c>
    </row>
    <row r="55" spans="1:6">
      <c r="A55">
        <v>490056</v>
      </c>
      <c r="B55" t="s">
        <v>2805</v>
      </c>
      <c r="C55" t="s">
        <v>455</v>
      </c>
      <c r="D55" t="s">
        <v>456</v>
      </c>
      <c r="E55">
        <v>49</v>
      </c>
      <c r="F55" t="s">
        <v>348</v>
      </c>
    </row>
    <row r="56" spans="1:6">
      <c r="A56">
        <v>490057</v>
      </c>
      <c r="B56" t="s">
        <v>2806</v>
      </c>
      <c r="C56" t="s">
        <v>457</v>
      </c>
      <c r="D56" t="s">
        <v>458</v>
      </c>
      <c r="E56">
        <v>49</v>
      </c>
      <c r="F56" t="s">
        <v>348</v>
      </c>
    </row>
    <row r="57" spans="1:6">
      <c r="A57">
        <v>490058</v>
      </c>
      <c r="B57" t="s">
        <v>2807</v>
      </c>
      <c r="C57" t="s">
        <v>459</v>
      </c>
      <c r="D57" t="s">
        <v>460</v>
      </c>
      <c r="E57">
        <v>49</v>
      </c>
      <c r="F57" t="s">
        <v>348</v>
      </c>
    </row>
    <row r="58" spans="1:6">
      <c r="A58">
        <v>490059</v>
      </c>
      <c r="B58" t="s">
        <v>2808</v>
      </c>
      <c r="C58" t="s">
        <v>461</v>
      </c>
      <c r="D58" t="s">
        <v>462</v>
      </c>
      <c r="E58">
        <v>49</v>
      </c>
      <c r="F58" t="s">
        <v>348</v>
      </c>
    </row>
    <row r="59" spans="1:6">
      <c r="A59">
        <v>490060</v>
      </c>
      <c r="B59" t="s">
        <v>2809</v>
      </c>
      <c r="C59" t="s">
        <v>463</v>
      </c>
      <c r="D59" t="s">
        <v>464</v>
      </c>
      <c r="E59">
        <v>49</v>
      </c>
      <c r="F59" t="s">
        <v>348</v>
      </c>
    </row>
    <row r="60" spans="1:6">
      <c r="A60">
        <v>490061</v>
      </c>
      <c r="B60" t="s">
        <v>2810</v>
      </c>
      <c r="C60" t="s">
        <v>465</v>
      </c>
      <c r="D60" t="s">
        <v>466</v>
      </c>
      <c r="E60">
        <v>49</v>
      </c>
      <c r="F60" t="s">
        <v>348</v>
      </c>
    </row>
    <row r="61" spans="1:6">
      <c r="A61">
        <v>490062</v>
      </c>
      <c r="B61" t="s">
        <v>2811</v>
      </c>
      <c r="C61" t="s">
        <v>397</v>
      </c>
      <c r="D61" t="s">
        <v>398</v>
      </c>
      <c r="E61">
        <v>49</v>
      </c>
      <c r="F61" t="s">
        <v>348</v>
      </c>
    </row>
    <row r="62" spans="1:6">
      <c r="A62">
        <v>490063</v>
      </c>
      <c r="B62" t="s">
        <v>2812</v>
      </c>
      <c r="C62" t="s">
        <v>467</v>
      </c>
      <c r="D62" t="s">
        <v>468</v>
      </c>
      <c r="E62">
        <v>49</v>
      </c>
      <c r="F62" t="s">
        <v>348</v>
      </c>
    </row>
    <row r="63" spans="1:6">
      <c r="A63">
        <v>490064</v>
      </c>
      <c r="B63" t="s">
        <v>2813</v>
      </c>
      <c r="C63" t="s">
        <v>469</v>
      </c>
      <c r="D63" t="s">
        <v>470</v>
      </c>
      <c r="E63">
        <v>49</v>
      </c>
      <c r="F63" t="s">
        <v>348</v>
      </c>
    </row>
    <row r="64" spans="1:6">
      <c r="A64">
        <v>490065</v>
      </c>
      <c r="B64" t="s">
        <v>2814</v>
      </c>
      <c r="C64" t="s">
        <v>471</v>
      </c>
      <c r="D64" t="s">
        <v>472</v>
      </c>
      <c r="E64">
        <v>49</v>
      </c>
      <c r="F64" t="s">
        <v>348</v>
      </c>
    </row>
    <row r="65" spans="1:6">
      <c r="A65">
        <v>490066</v>
      </c>
      <c r="B65" t="s">
        <v>2815</v>
      </c>
      <c r="C65" t="s">
        <v>473</v>
      </c>
      <c r="D65" t="s">
        <v>474</v>
      </c>
      <c r="E65">
        <v>49</v>
      </c>
      <c r="F65" t="s">
        <v>348</v>
      </c>
    </row>
    <row r="66" spans="1:6">
      <c r="A66">
        <v>490067</v>
      </c>
      <c r="B66" t="s">
        <v>2816</v>
      </c>
      <c r="C66" t="s">
        <v>475</v>
      </c>
      <c r="D66" t="s">
        <v>476</v>
      </c>
      <c r="E66">
        <v>49</v>
      </c>
      <c r="F66" t="s">
        <v>348</v>
      </c>
    </row>
    <row r="67" spans="1:6">
      <c r="A67">
        <v>490068</v>
      </c>
      <c r="B67" t="s">
        <v>2817</v>
      </c>
      <c r="C67" t="s">
        <v>477</v>
      </c>
      <c r="D67" t="s">
        <v>478</v>
      </c>
      <c r="E67">
        <v>49</v>
      </c>
      <c r="F67" t="s">
        <v>348</v>
      </c>
    </row>
    <row r="68" spans="1:6">
      <c r="A68">
        <v>490069</v>
      </c>
      <c r="B68" t="s">
        <v>2818</v>
      </c>
      <c r="C68" t="s">
        <v>479</v>
      </c>
      <c r="D68" t="s">
        <v>480</v>
      </c>
      <c r="E68">
        <v>49</v>
      </c>
      <c r="F68" t="s">
        <v>348</v>
      </c>
    </row>
    <row r="69" spans="1:6">
      <c r="A69">
        <v>490070</v>
      </c>
      <c r="B69" t="s">
        <v>2819</v>
      </c>
      <c r="C69" t="s">
        <v>481</v>
      </c>
      <c r="D69" t="s">
        <v>482</v>
      </c>
      <c r="E69">
        <v>49</v>
      </c>
      <c r="F69" t="s">
        <v>348</v>
      </c>
    </row>
    <row r="70" spans="1:6">
      <c r="A70">
        <v>490071</v>
      </c>
      <c r="B70" t="s">
        <v>2820</v>
      </c>
      <c r="C70" t="s">
        <v>483</v>
      </c>
      <c r="D70" t="s">
        <v>484</v>
      </c>
      <c r="E70">
        <v>49</v>
      </c>
      <c r="F70" t="s">
        <v>348</v>
      </c>
    </row>
    <row r="71" spans="1:6">
      <c r="A71">
        <v>490072</v>
      </c>
      <c r="B71" t="s">
        <v>2821</v>
      </c>
      <c r="C71" t="s">
        <v>485</v>
      </c>
      <c r="D71" t="s">
        <v>486</v>
      </c>
      <c r="E71">
        <v>49</v>
      </c>
      <c r="F71" t="s">
        <v>348</v>
      </c>
    </row>
    <row r="72" spans="1:6">
      <c r="A72">
        <v>490073</v>
      </c>
      <c r="B72" t="s">
        <v>2822</v>
      </c>
      <c r="C72" t="s">
        <v>487</v>
      </c>
      <c r="D72" t="s">
        <v>488</v>
      </c>
      <c r="E72">
        <v>49</v>
      </c>
      <c r="F72" t="s">
        <v>348</v>
      </c>
    </row>
    <row r="73" spans="1:6">
      <c r="A73">
        <v>490074</v>
      </c>
      <c r="B73" t="s">
        <v>2823</v>
      </c>
      <c r="C73" t="s">
        <v>489</v>
      </c>
      <c r="D73" t="s">
        <v>490</v>
      </c>
      <c r="E73">
        <v>49</v>
      </c>
      <c r="F73" t="s">
        <v>348</v>
      </c>
    </row>
    <row r="74" spans="1:6">
      <c r="A74">
        <v>490075</v>
      </c>
      <c r="B74" t="s">
        <v>2824</v>
      </c>
      <c r="C74" t="s">
        <v>491</v>
      </c>
      <c r="D74" t="s">
        <v>492</v>
      </c>
      <c r="E74">
        <v>49</v>
      </c>
      <c r="F74" t="s">
        <v>348</v>
      </c>
    </row>
    <row r="75" spans="1:6">
      <c r="A75">
        <v>490076</v>
      </c>
      <c r="B75" t="s">
        <v>2825</v>
      </c>
      <c r="C75" t="s">
        <v>493</v>
      </c>
      <c r="D75" t="s">
        <v>494</v>
      </c>
      <c r="E75">
        <v>49</v>
      </c>
      <c r="F75" t="s">
        <v>348</v>
      </c>
    </row>
    <row r="76" spans="1:6">
      <c r="A76">
        <v>490077</v>
      </c>
      <c r="B76" t="s">
        <v>2826</v>
      </c>
      <c r="C76" t="s">
        <v>495</v>
      </c>
      <c r="D76" t="s">
        <v>496</v>
      </c>
      <c r="E76">
        <v>49</v>
      </c>
      <c r="F76" t="s">
        <v>348</v>
      </c>
    </row>
    <row r="77" spans="1:6">
      <c r="A77">
        <v>490078</v>
      </c>
      <c r="B77" t="s">
        <v>2827</v>
      </c>
      <c r="C77" t="s">
        <v>497</v>
      </c>
      <c r="D77" t="s">
        <v>498</v>
      </c>
      <c r="E77">
        <v>49</v>
      </c>
      <c r="F77" t="s">
        <v>348</v>
      </c>
    </row>
    <row r="78" spans="1:6">
      <c r="A78">
        <v>490079</v>
      </c>
      <c r="B78" t="s">
        <v>2828</v>
      </c>
      <c r="C78" t="s">
        <v>499</v>
      </c>
      <c r="D78" t="s">
        <v>500</v>
      </c>
      <c r="E78">
        <v>49</v>
      </c>
      <c r="F78" t="s">
        <v>348</v>
      </c>
    </row>
    <row r="79" spans="1:6">
      <c r="A79">
        <v>490080</v>
      </c>
      <c r="B79" t="s">
        <v>2829</v>
      </c>
      <c r="C79" t="s">
        <v>501</v>
      </c>
      <c r="D79" t="s">
        <v>502</v>
      </c>
      <c r="E79">
        <v>49</v>
      </c>
      <c r="F79" t="s">
        <v>348</v>
      </c>
    </row>
    <row r="80" spans="1:6">
      <c r="A80">
        <v>490081</v>
      </c>
      <c r="B80" t="s">
        <v>2830</v>
      </c>
      <c r="C80" t="s">
        <v>503</v>
      </c>
      <c r="D80" t="s">
        <v>504</v>
      </c>
      <c r="E80">
        <v>49</v>
      </c>
      <c r="F80" t="s">
        <v>348</v>
      </c>
    </row>
    <row r="81" spans="1:6">
      <c r="A81">
        <v>490082</v>
      </c>
      <c r="B81" t="s">
        <v>2831</v>
      </c>
      <c r="C81" t="s">
        <v>505</v>
      </c>
      <c r="D81" t="s">
        <v>506</v>
      </c>
      <c r="E81">
        <v>49</v>
      </c>
      <c r="F81" t="s">
        <v>348</v>
      </c>
    </row>
    <row r="82" spans="1:6">
      <c r="A82">
        <v>490083</v>
      </c>
      <c r="B82" t="s">
        <v>2832</v>
      </c>
      <c r="C82" t="s">
        <v>507</v>
      </c>
      <c r="D82" t="s">
        <v>508</v>
      </c>
      <c r="E82">
        <v>49</v>
      </c>
      <c r="F82" t="s">
        <v>348</v>
      </c>
    </row>
    <row r="83" spans="1:6">
      <c r="A83">
        <v>490084</v>
      </c>
      <c r="B83" t="s">
        <v>2833</v>
      </c>
      <c r="C83" t="s">
        <v>509</v>
      </c>
      <c r="D83" t="s">
        <v>510</v>
      </c>
      <c r="E83">
        <v>49</v>
      </c>
      <c r="F83" t="s">
        <v>348</v>
      </c>
    </row>
    <row r="84" spans="1:6">
      <c r="A84">
        <v>490085</v>
      </c>
      <c r="B84" t="s">
        <v>511</v>
      </c>
      <c r="C84" t="s">
        <v>512</v>
      </c>
      <c r="D84" t="s">
        <v>512</v>
      </c>
      <c r="E84">
        <v>49</v>
      </c>
      <c r="F84" t="s">
        <v>348</v>
      </c>
    </row>
    <row r="85" spans="1:6">
      <c r="A85">
        <v>490086</v>
      </c>
      <c r="B85" t="s">
        <v>2834</v>
      </c>
      <c r="C85" t="s">
        <v>513</v>
      </c>
      <c r="D85" t="s">
        <v>514</v>
      </c>
      <c r="E85">
        <v>49</v>
      </c>
      <c r="F85" t="s">
        <v>348</v>
      </c>
    </row>
    <row r="86" spans="1:6">
      <c r="A86">
        <v>490087</v>
      </c>
      <c r="B86" t="s">
        <v>2835</v>
      </c>
      <c r="C86" t="s">
        <v>515</v>
      </c>
      <c r="D86" t="s">
        <v>516</v>
      </c>
      <c r="E86">
        <v>49</v>
      </c>
      <c r="F86" t="s">
        <v>348</v>
      </c>
    </row>
    <row r="87" spans="1:6">
      <c r="A87">
        <v>490088</v>
      </c>
      <c r="B87" t="s">
        <v>2836</v>
      </c>
      <c r="C87" t="s">
        <v>517</v>
      </c>
      <c r="D87" t="s">
        <v>518</v>
      </c>
      <c r="E87">
        <v>49</v>
      </c>
      <c r="F87" t="s">
        <v>348</v>
      </c>
    </row>
    <row r="88" spans="1:6">
      <c r="A88">
        <v>490089</v>
      </c>
      <c r="B88" t="s">
        <v>2837</v>
      </c>
      <c r="C88" t="s">
        <v>519</v>
      </c>
      <c r="D88" t="s">
        <v>520</v>
      </c>
      <c r="E88">
        <v>49</v>
      </c>
      <c r="F88" t="s">
        <v>348</v>
      </c>
    </row>
    <row r="89" spans="1:6">
      <c r="A89">
        <v>490090</v>
      </c>
      <c r="B89" t="s">
        <v>2838</v>
      </c>
      <c r="C89" t="s">
        <v>521</v>
      </c>
      <c r="D89" t="s">
        <v>522</v>
      </c>
      <c r="E89">
        <v>49</v>
      </c>
      <c r="F89" t="s">
        <v>348</v>
      </c>
    </row>
    <row r="90" spans="1:6">
      <c r="A90">
        <v>490091</v>
      </c>
      <c r="B90" t="s">
        <v>2839</v>
      </c>
      <c r="C90" t="s">
        <v>523</v>
      </c>
      <c r="D90" t="s">
        <v>524</v>
      </c>
      <c r="E90">
        <v>49</v>
      </c>
      <c r="F90" t="s">
        <v>348</v>
      </c>
    </row>
    <row r="91" spans="1:6">
      <c r="A91">
        <v>490092</v>
      </c>
      <c r="B91" t="s">
        <v>2840</v>
      </c>
      <c r="C91" t="s">
        <v>525</v>
      </c>
      <c r="D91" t="s">
        <v>526</v>
      </c>
      <c r="E91">
        <v>49</v>
      </c>
      <c r="F91" t="s">
        <v>348</v>
      </c>
    </row>
    <row r="92" spans="1:6">
      <c r="A92">
        <v>490093</v>
      </c>
      <c r="B92" t="s">
        <v>2841</v>
      </c>
      <c r="C92" t="s">
        <v>527</v>
      </c>
      <c r="D92" t="s">
        <v>528</v>
      </c>
      <c r="E92">
        <v>49</v>
      </c>
      <c r="F92" t="s">
        <v>348</v>
      </c>
    </row>
    <row r="93" spans="1:6">
      <c r="A93">
        <v>490094</v>
      </c>
      <c r="B93" t="s">
        <v>2842</v>
      </c>
      <c r="C93" t="s">
        <v>529</v>
      </c>
      <c r="D93" t="s">
        <v>530</v>
      </c>
      <c r="E93">
        <v>49</v>
      </c>
      <c r="F93" t="s">
        <v>348</v>
      </c>
    </row>
    <row r="94" spans="1:6">
      <c r="A94">
        <v>490095</v>
      </c>
      <c r="B94" t="s">
        <v>2843</v>
      </c>
      <c r="C94" t="s">
        <v>531</v>
      </c>
      <c r="D94" t="s">
        <v>532</v>
      </c>
      <c r="E94">
        <v>49</v>
      </c>
      <c r="F94" t="s">
        <v>348</v>
      </c>
    </row>
    <row r="95" spans="1:6">
      <c r="A95">
        <v>490096</v>
      </c>
      <c r="B95" t="s">
        <v>2844</v>
      </c>
      <c r="C95" t="s">
        <v>533</v>
      </c>
      <c r="D95" t="s">
        <v>534</v>
      </c>
      <c r="E95">
        <v>49</v>
      </c>
      <c r="F95" t="s">
        <v>348</v>
      </c>
    </row>
    <row r="96" spans="1:6">
      <c r="A96">
        <v>490105</v>
      </c>
      <c r="B96" t="s">
        <v>2845</v>
      </c>
      <c r="C96" t="s">
        <v>535</v>
      </c>
      <c r="D96" t="s">
        <v>535</v>
      </c>
      <c r="E96">
        <v>49</v>
      </c>
      <c r="F96" t="s">
        <v>348</v>
      </c>
    </row>
    <row r="97" spans="1:6">
      <c r="A97">
        <v>490110</v>
      </c>
      <c r="B97" t="s">
        <v>2846</v>
      </c>
      <c r="C97" t="s">
        <v>536</v>
      </c>
      <c r="D97" t="s">
        <v>536</v>
      </c>
      <c r="E97">
        <v>49</v>
      </c>
      <c r="F97" t="s">
        <v>348</v>
      </c>
    </row>
    <row r="98" spans="1:6">
      <c r="A98">
        <v>490991</v>
      </c>
      <c r="B98" t="s">
        <v>2847</v>
      </c>
      <c r="C98" t="s">
        <v>537</v>
      </c>
      <c r="D98" t="s">
        <v>538</v>
      </c>
      <c r="E98">
        <v>49</v>
      </c>
      <c r="F98" t="s">
        <v>348</v>
      </c>
    </row>
    <row r="99" spans="1:6">
      <c r="A99">
        <v>491001</v>
      </c>
      <c r="B99" t="s">
        <v>2848</v>
      </c>
      <c r="C99" t="s">
        <v>539</v>
      </c>
      <c r="D99" t="s">
        <v>540</v>
      </c>
      <c r="E99">
        <v>49</v>
      </c>
      <c r="F99" t="s">
        <v>348</v>
      </c>
    </row>
    <row r="100" spans="1:6">
      <c r="A100">
        <v>491002</v>
      </c>
      <c r="B100" t="s">
        <v>2849</v>
      </c>
      <c r="C100" t="s">
        <v>541</v>
      </c>
      <c r="D100" t="s">
        <v>542</v>
      </c>
      <c r="E100">
        <v>49</v>
      </c>
      <c r="F100" t="s">
        <v>348</v>
      </c>
    </row>
    <row r="101" spans="1:6">
      <c r="A101">
        <v>491003</v>
      </c>
      <c r="B101" t="s">
        <v>2850</v>
      </c>
      <c r="C101" t="s">
        <v>543</v>
      </c>
      <c r="D101" t="s">
        <v>544</v>
      </c>
      <c r="E101">
        <v>49</v>
      </c>
      <c r="F101" t="s">
        <v>348</v>
      </c>
    </row>
    <row r="102" spans="1:6">
      <c r="A102">
        <v>491004</v>
      </c>
      <c r="B102" t="s">
        <v>2851</v>
      </c>
      <c r="C102" t="s">
        <v>545</v>
      </c>
      <c r="D102" t="s">
        <v>546</v>
      </c>
      <c r="E102">
        <v>49</v>
      </c>
      <c r="F102" t="s">
        <v>348</v>
      </c>
    </row>
    <row r="103" spans="1:6">
      <c r="A103">
        <v>491005</v>
      </c>
      <c r="B103" t="s">
        <v>2852</v>
      </c>
      <c r="C103" t="s">
        <v>547</v>
      </c>
      <c r="D103" t="s">
        <v>548</v>
      </c>
      <c r="E103">
        <v>49</v>
      </c>
      <c r="F103" t="s">
        <v>348</v>
      </c>
    </row>
    <row r="104" spans="1:6">
      <c r="A104">
        <v>491006</v>
      </c>
      <c r="B104" t="s">
        <v>2853</v>
      </c>
      <c r="C104" t="s">
        <v>549</v>
      </c>
      <c r="D104" t="s">
        <v>550</v>
      </c>
      <c r="E104">
        <v>49</v>
      </c>
      <c r="F104" t="s">
        <v>348</v>
      </c>
    </row>
    <row r="105" spans="1:6">
      <c r="A105">
        <v>491007</v>
      </c>
      <c r="B105" t="s">
        <v>2854</v>
      </c>
      <c r="C105" t="s">
        <v>551</v>
      </c>
      <c r="D105" t="s">
        <v>552</v>
      </c>
      <c r="E105">
        <v>49</v>
      </c>
      <c r="F105" t="s">
        <v>348</v>
      </c>
    </row>
    <row r="106" spans="1:6">
      <c r="A106">
        <v>491008</v>
      </c>
      <c r="B106" t="s">
        <v>2855</v>
      </c>
      <c r="C106" t="s">
        <v>553</v>
      </c>
      <c r="D106" t="s">
        <v>554</v>
      </c>
      <c r="E106">
        <v>49</v>
      </c>
      <c r="F106" t="s">
        <v>348</v>
      </c>
    </row>
    <row r="107" spans="1:6">
      <c r="A107">
        <v>491009</v>
      </c>
      <c r="B107" t="s">
        <v>2856</v>
      </c>
      <c r="C107" t="s">
        <v>555</v>
      </c>
      <c r="D107" t="s">
        <v>556</v>
      </c>
      <c r="E107">
        <v>49</v>
      </c>
      <c r="F107" t="s">
        <v>348</v>
      </c>
    </row>
    <row r="108" spans="1:6">
      <c r="A108">
        <v>491010</v>
      </c>
      <c r="B108" t="s">
        <v>2857</v>
      </c>
      <c r="C108" t="s">
        <v>557</v>
      </c>
      <c r="D108" t="s">
        <v>558</v>
      </c>
      <c r="E108">
        <v>49</v>
      </c>
      <c r="F108" t="s">
        <v>348</v>
      </c>
    </row>
    <row r="109" spans="1:6">
      <c r="A109">
        <v>491011</v>
      </c>
      <c r="B109" t="s">
        <v>2858</v>
      </c>
      <c r="C109" t="s">
        <v>559</v>
      </c>
      <c r="D109" t="s">
        <v>560</v>
      </c>
      <c r="E109">
        <v>49</v>
      </c>
      <c r="F109" t="s">
        <v>348</v>
      </c>
    </row>
    <row r="110" spans="1:6">
      <c r="A110">
        <v>491012</v>
      </c>
      <c r="B110" t="s">
        <v>2859</v>
      </c>
      <c r="C110" t="s">
        <v>561</v>
      </c>
      <c r="D110" t="s">
        <v>562</v>
      </c>
      <c r="E110">
        <v>49</v>
      </c>
      <c r="F110" t="s">
        <v>348</v>
      </c>
    </row>
    <row r="111" spans="1:6">
      <c r="A111">
        <v>491013</v>
      </c>
      <c r="B111" t="s">
        <v>2860</v>
      </c>
      <c r="C111" t="s">
        <v>563</v>
      </c>
      <c r="D111" t="s">
        <v>564</v>
      </c>
      <c r="E111">
        <v>49</v>
      </c>
      <c r="F111" t="s">
        <v>348</v>
      </c>
    </row>
    <row r="112" spans="1:6">
      <c r="A112">
        <v>491014</v>
      </c>
      <c r="B112" t="s">
        <v>2861</v>
      </c>
      <c r="C112" t="s">
        <v>565</v>
      </c>
      <c r="D112" t="s">
        <v>566</v>
      </c>
      <c r="E112">
        <v>49</v>
      </c>
      <c r="F112" t="s">
        <v>348</v>
      </c>
    </row>
    <row r="113" spans="1:6">
      <c r="A113">
        <v>491015</v>
      </c>
      <c r="B113" t="s">
        <v>2862</v>
      </c>
      <c r="C113" t="s">
        <v>567</v>
      </c>
      <c r="D113" t="s">
        <v>568</v>
      </c>
      <c r="E113">
        <v>49</v>
      </c>
      <c r="F113" t="s">
        <v>348</v>
      </c>
    </row>
    <row r="114" spans="1:6">
      <c r="A114">
        <v>491016</v>
      </c>
      <c r="B114" t="s">
        <v>2863</v>
      </c>
      <c r="C114" t="s">
        <v>569</v>
      </c>
      <c r="D114" t="s">
        <v>570</v>
      </c>
      <c r="E114">
        <v>49</v>
      </c>
      <c r="F114" t="s">
        <v>348</v>
      </c>
    </row>
    <row r="115" spans="1:6">
      <c r="A115">
        <v>491017</v>
      </c>
      <c r="B115" t="s">
        <v>2864</v>
      </c>
      <c r="C115" t="s">
        <v>571</v>
      </c>
      <c r="D115" t="s">
        <v>572</v>
      </c>
      <c r="E115">
        <v>49</v>
      </c>
      <c r="F115" t="s">
        <v>348</v>
      </c>
    </row>
    <row r="116" spans="1:6">
      <c r="A116">
        <v>491018</v>
      </c>
      <c r="B116" t="s">
        <v>2865</v>
      </c>
      <c r="C116" t="s">
        <v>573</v>
      </c>
      <c r="D116" t="s">
        <v>574</v>
      </c>
      <c r="E116">
        <v>49</v>
      </c>
      <c r="F116" t="s">
        <v>348</v>
      </c>
    </row>
    <row r="117" spans="1:6">
      <c r="A117">
        <v>491019</v>
      </c>
      <c r="B117" t="s">
        <v>2866</v>
      </c>
      <c r="C117" t="s">
        <v>575</v>
      </c>
      <c r="D117" t="s">
        <v>576</v>
      </c>
      <c r="E117">
        <v>49</v>
      </c>
      <c r="F117" t="s">
        <v>348</v>
      </c>
    </row>
    <row r="118" spans="1:6">
      <c r="A118">
        <v>491020</v>
      </c>
      <c r="B118" t="s">
        <v>2867</v>
      </c>
      <c r="C118" t="s">
        <v>577</v>
      </c>
      <c r="D118" t="s">
        <v>578</v>
      </c>
      <c r="E118">
        <v>49</v>
      </c>
      <c r="F118" t="s">
        <v>348</v>
      </c>
    </row>
    <row r="119" spans="1:6">
      <c r="A119">
        <v>491021</v>
      </c>
      <c r="B119" t="s">
        <v>2868</v>
      </c>
      <c r="C119" t="s">
        <v>579</v>
      </c>
      <c r="D119" t="s">
        <v>580</v>
      </c>
      <c r="E119">
        <v>49</v>
      </c>
      <c r="F119" t="s">
        <v>348</v>
      </c>
    </row>
    <row r="120" spans="1:6">
      <c r="A120">
        <v>491022</v>
      </c>
      <c r="B120" t="s">
        <v>2869</v>
      </c>
      <c r="C120" t="s">
        <v>581</v>
      </c>
      <c r="D120" t="s">
        <v>582</v>
      </c>
      <c r="E120">
        <v>49</v>
      </c>
      <c r="F120" t="s">
        <v>348</v>
      </c>
    </row>
    <row r="121" spans="1:6">
      <c r="A121">
        <v>491023</v>
      </c>
      <c r="B121" t="s">
        <v>2870</v>
      </c>
      <c r="C121" t="s">
        <v>583</v>
      </c>
      <c r="D121" t="s">
        <v>584</v>
      </c>
      <c r="E121">
        <v>49</v>
      </c>
      <c r="F121" t="s">
        <v>348</v>
      </c>
    </row>
    <row r="122" spans="1:6">
      <c r="A122">
        <v>491024</v>
      </c>
      <c r="B122" t="s">
        <v>2871</v>
      </c>
      <c r="C122" t="s">
        <v>585</v>
      </c>
      <c r="D122" t="s">
        <v>586</v>
      </c>
      <c r="E122">
        <v>49</v>
      </c>
      <c r="F122" t="s">
        <v>348</v>
      </c>
    </row>
    <row r="123" spans="1:6">
      <c r="A123">
        <v>491025</v>
      </c>
      <c r="B123" t="s">
        <v>2872</v>
      </c>
      <c r="C123" t="s">
        <v>587</v>
      </c>
      <c r="D123" t="s">
        <v>588</v>
      </c>
      <c r="E123">
        <v>49</v>
      </c>
      <c r="F123" t="s">
        <v>348</v>
      </c>
    </row>
    <row r="124" spans="1:6">
      <c r="A124">
        <v>491026</v>
      </c>
      <c r="B124" t="s">
        <v>2873</v>
      </c>
      <c r="C124" t="s">
        <v>589</v>
      </c>
      <c r="D124" t="s">
        <v>590</v>
      </c>
      <c r="E124">
        <v>49</v>
      </c>
      <c r="F124" t="s">
        <v>348</v>
      </c>
    </row>
    <row r="125" spans="1:6">
      <c r="A125">
        <v>491027</v>
      </c>
      <c r="B125" t="s">
        <v>2874</v>
      </c>
      <c r="C125" t="s">
        <v>591</v>
      </c>
      <c r="D125" t="s">
        <v>592</v>
      </c>
      <c r="E125">
        <v>49</v>
      </c>
      <c r="F125" t="s">
        <v>348</v>
      </c>
    </row>
    <row r="126" spans="1:6">
      <c r="A126">
        <v>491028</v>
      </c>
      <c r="B126" t="s">
        <v>2875</v>
      </c>
      <c r="C126" t="s">
        <v>593</v>
      </c>
      <c r="D126" t="s">
        <v>594</v>
      </c>
      <c r="E126">
        <v>49</v>
      </c>
      <c r="F126" t="s">
        <v>348</v>
      </c>
    </row>
    <row r="127" spans="1:6">
      <c r="A127">
        <v>491029</v>
      </c>
      <c r="B127" t="s">
        <v>2876</v>
      </c>
      <c r="C127" t="s">
        <v>595</v>
      </c>
      <c r="D127" t="s">
        <v>595</v>
      </c>
      <c r="E127">
        <v>49</v>
      </c>
      <c r="F127" t="s">
        <v>348</v>
      </c>
    </row>
    <row r="128" spans="1:6">
      <c r="A128">
        <v>491030</v>
      </c>
      <c r="B128" t="s">
        <v>2877</v>
      </c>
      <c r="C128" t="s">
        <v>596</v>
      </c>
      <c r="D128" t="s">
        <v>597</v>
      </c>
      <c r="E128">
        <v>49</v>
      </c>
      <c r="F128" t="s">
        <v>348</v>
      </c>
    </row>
    <row r="129" spans="1:6">
      <c r="A129">
        <v>491031</v>
      </c>
      <c r="B129" t="s">
        <v>2878</v>
      </c>
      <c r="C129" t="s">
        <v>598</v>
      </c>
      <c r="D129" t="s">
        <v>599</v>
      </c>
      <c r="E129">
        <v>49</v>
      </c>
      <c r="F129" t="s">
        <v>348</v>
      </c>
    </row>
    <row r="130" spans="1:6">
      <c r="A130">
        <v>491032</v>
      </c>
      <c r="B130" t="s">
        <v>2879</v>
      </c>
      <c r="C130" t="s">
        <v>600</v>
      </c>
      <c r="D130" t="s">
        <v>601</v>
      </c>
      <c r="E130">
        <v>49</v>
      </c>
      <c r="F130" t="s">
        <v>348</v>
      </c>
    </row>
    <row r="131" spans="1:6">
      <c r="A131">
        <v>491033</v>
      </c>
      <c r="B131" t="s">
        <v>2880</v>
      </c>
      <c r="C131" t="s">
        <v>602</v>
      </c>
      <c r="D131" t="s">
        <v>603</v>
      </c>
      <c r="E131">
        <v>49</v>
      </c>
      <c r="F131" t="s">
        <v>348</v>
      </c>
    </row>
    <row r="132" spans="1:6">
      <c r="A132">
        <v>491034</v>
      </c>
      <c r="B132" t="s">
        <v>2881</v>
      </c>
      <c r="C132" t="s">
        <v>604</v>
      </c>
      <c r="D132" t="s">
        <v>605</v>
      </c>
      <c r="E132">
        <v>49</v>
      </c>
      <c r="F132" t="s">
        <v>348</v>
      </c>
    </row>
    <row r="133" spans="1:6">
      <c r="A133">
        <v>491035</v>
      </c>
      <c r="B133" t="s">
        <v>2882</v>
      </c>
      <c r="C133" t="s">
        <v>606</v>
      </c>
      <c r="D133" t="s">
        <v>607</v>
      </c>
      <c r="E133">
        <v>49</v>
      </c>
      <c r="F133" t="s">
        <v>348</v>
      </c>
    </row>
    <row r="134" spans="1:6">
      <c r="A134">
        <v>491036</v>
      </c>
      <c r="B134" t="s">
        <v>2883</v>
      </c>
      <c r="C134" t="s">
        <v>608</v>
      </c>
      <c r="D134" t="s">
        <v>609</v>
      </c>
      <c r="E134">
        <v>49</v>
      </c>
      <c r="F134" t="s">
        <v>348</v>
      </c>
    </row>
    <row r="135" spans="1:6">
      <c r="A135">
        <v>491037</v>
      </c>
      <c r="B135" t="s">
        <v>2884</v>
      </c>
      <c r="C135" t="s">
        <v>610</v>
      </c>
      <c r="D135" t="s">
        <v>611</v>
      </c>
      <c r="E135">
        <v>49</v>
      </c>
      <c r="F135" t="s">
        <v>348</v>
      </c>
    </row>
    <row r="136" spans="1:6">
      <c r="A136">
        <v>491038</v>
      </c>
      <c r="B136" t="s">
        <v>2885</v>
      </c>
      <c r="C136" t="s">
        <v>612</v>
      </c>
      <c r="D136" t="s">
        <v>613</v>
      </c>
      <c r="E136">
        <v>49</v>
      </c>
      <c r="F136" t="s">
        <v>348</v>
      </c>
    </row>
    <row r="137" spans="1:6">
      <c r="A137">
        <v>491039</v>
      </c>
      <c r="B137" t="s">
        <v>2886</v>
      </c>
      <c r="C137" t="s">
        <v>614</v>
      </c>
      <c r="D137" t="s">
        <v>615</v>
      </c>
      <c r="E137">
        <v>49</v>
      </c>
      <c r="F137" t="s">
        <v>348</v>
      </c>
    </row>
    <row r="138" spans="1:6">
      <c r="A138">
        <v>491234</v>
      </c>
      <c r="B138" t="s">
        <v>2887</v>
      </c>
      <c r="C138" t="s">
        <v>616</v>
      </c>
      <c r="D138" t="s">
        <v>616</v>
      </c>
      <c r="E138">
        <v>49</v>
      </c>
      <c r="F138" t="s">
        <v>348</v>
      </c>
    </row>
    <row r="139" spans="1:6">
      <c r="A139">
        <v>492001</v>
      </c>
      <c r="B139" t="s">
        <v>2888</v>
      </c>
      <c r="C139" t="s">
        <v>617</v>
      </c>
      <c r="D139" t="s">
        <v>618</v>
      </c>
      <c r="E139">
        <v>49</v>
      </c>
      <c r="F139" t="s">
        <v>348</v>
      </c>
    </row>
    <row r="140" spans="1:6">
      <c r="A140">
        <v>492002</v>
      </c>
      <c r="B140" t="s">
        <v>2889</v>
      </c>
      <c r="C140" t="s">
        <v>619</v>
      </c>
      <c r="D140" t="s">
        <v>620</v>
      </c>
      <c r="E140">
        <v>49</v>
      </c>
      <c r="F140" t="s">
        <v>348</v>
      </c>
    </row>
    <row r="141" spans="1:6">
      <c r="A141">
        <v>492003</v>
      </c>
      <c r="B141" t="s">
        <v>2890</v>
      </c>
      <c r="C141" t="s">
        <v>621</v>
      </c>
      <c r="D141" t="s">
        <v>622</v>
      </c>
      <c r="E141">
        <v>49</v>
      </c>
      <c r="F141" t="s">
        <v>348</v>
      </c>
    </row>
    <row r="142" spans="1:6">
      <c r="A142">
        <v>492004</v>
      </c>
      <c r="B142" t="s">
        <v>2891</v>
      </c>
      <c r="C142" t="s">
        <v>623</v>
      </c>
      <c r="D142" t="s">
        <v>624</v>
      </c>
      <c r="E142">
        <v>49</v>
      </c>
      <c r="F142" t="s">
        <v>348</v>
      </c>
    </row>
    <row r="143" spans="1:6">
      <c r="A143">
        <v>492005</v>
      </c>
      <c r="B143" t="s">
        <v>2892</v>
      </c>
      <c r="C143" t="s">
        <v>625</v>
      </c>
      <c r="D143" t="s">
        <v>626</v>
      </c>
      <c r="E143">
        <v>49</v>
      </c>
      <c r="F143" t="s">
        <v>348</v>
      </c>
    </row>
    <row r="144" spans="1:6">
      <c r="A144">
        <v>492006</v>
      </c>
      <c r="B144" t="s">
        <v>2893</v>
      </c>
      <c r="C144" t="s">
        <v>627</v>
      </c>
      <c r="D144" t="s">
        <v>628</v>
      </c>
      <c r="E144">
        <v>49</v>
      </c>
      <c r="F144" t="s">
        <v>348</v>
      </c>
    </row>
    <row r="145" spans="1:6">
      <c r="A145">
        <v>492007</v>
      </c>
      <c r="B145" t="s">
        <v>2894</v>
      </c>
      <c r="C145" t="s">
        <v>629</v>
      </c>
      <c r="D145" t="s">
        <v>630</v>
      </c>
      <c r="E145">
        <v>49</v>
      </c>
      <c r="F145" t="s">
        <v>348</v>
      </c>
    </row>
    <row r="146" spans="1:6">
      <c r="A146">
        <v>492008</v>
      </c>
      <c r="B146" t="s">
        <v>2895</v>
      </c>
      <c r="C146" t="s">
        <v>631</v>
      </c>
      <c r="D146" t="s">
        <v>632</v>
      </c>
      <c r="E146">
        <v>49</v>
      </c>
      <c r="F146" t="s">
        <v>348</v>
      </c>
    </row>
    <row r="147" spans="1:6">
      <c r="A147">
        <v>492009</v>
      </c>
      <c r="B147" t="s">
        <v>2896</v>
      </c>
      <c r="C147" t="s">
        <v>633</v>
      </c>
      <c r="D147" t="s">
        <v>634</v>
      </c>
      <c r="E147">
        <v>49</v>
      </c>
      <c r="F147" t="s">
        <v>348</v>
      </c>
    </row>
    <row r="148" spans="1:6">
      <c r="A148">
        <v>492010</v>
      </c>
      <c r="B148" t="s">
        <v>2897</v>
      </c>
      <c r="C148" t="s">
        <v>635</v>
      </c>
      <c r="D148" t="s">
        <v>636</v>
      </c>
      <c r="E148">
        <v>49</v>
      </c>
      <c r="F148" t="s">
        <v>348</v>
      </c>
    </row>
    <row r="149" spans="1:6">
      <c r="A149">
        <v>492011</v>
      </c>
      <c r="B149" t="s">
        <v>2898</v>
      </c>
      <c r="C149" t="s">
        <v>637</v>
      </c>
      <c r="D149" t="s">
        <v>638</v>
      </c>
      <c r="E149">
        <v>49</v>
      </c>
      <c r="F149" t="s">
        <v>348</v>
      </c>
    </row>
    <row r="150" spans="1:6">
      <c r="A150">
        <v>492012</v>
      </c>
      <c r="B150" t="s">
        <v>2899</v>
      </c>
      <c r="C150" t="s">
        <v>639</v>
      </c>
      <c r="D150" t="s">
        <v>640</v>
      </c>
      <c r="E150">
        <v>49</v>
      </c>
      <c r="F150" t="s">
        <v>348</v>
      </c>
    </row>
    <row r="151" spans="1:6">
      <c r="A151">
        <v>492013</v>
      </c>
      <c r="B151" t="s">
        <v>2900</v>
      </c>
      <c r="C151" t="s">
        <v>641</v>
      </c>
      <c r="D151" t="s">
        <v>642</v>
      </c>
      <c r="E151">
        <v>49</v>
      </c>
      <c r="F151" t="s">
        <v>348</v>
      </c>
    </row>
    <row r="152" spans="1:6">
      <c r="A152">
        <v>492014</v>
      </c>
      <c r="B152" t="s">
        <v>2901</v>
      </c>
      <c r="C152" t="s">
        <v>643</v>
      </c>
      <c r="D152" t="s">
        <v>644</v>
      </c>
      <c r="E152">
        <v>49</v>
      </c>
      <c r="F152" t="s">
        <v>348</v>
      </c>
    </row>
    <row r="153" spans="1:6">
      <c r="A153">
        <v>492015</v>
      </c>
      <c r="B153" t="s">
        <v>2902</v>
      </c>
      <c r="C153" t="s">
        <v>645</v>
      </c>
      <c r="D153" t="s">
        <v>646</v>
      </c>
      <c r="E153">
        <v>49</v>
      </c>
      <c r="F153" t="s">
        <v>348</v>
      </c>
    </row>
    <row r="154" spans="1:6">
      <c r="A154">
        <v>492016</v>
      </c>
      <c r="B154" t="s">
        <v>2903</v>
      </c>
      <c r="C154" t="s">
        <v>647</v>
      </c>
      <c r="D154" t="s">
        <v>648</v>
      </c>
      <c r="E154">
        <v>49</v>
      </c>
      <c r="F154" t="s">
        <v>348</v>
      </c>
    </row>
    <row r="155" spans="1:6">
      <c r="A155">
        <v>492017</v>
      </c>
      <c r="B155" t="s">
        <v>2904</v>
      </c>
      <c r="C155" t="s">
        <v>649</v>
      </c>
      <c r="D155" t="s">
        <v>650</v>
      </c>
      <c r="E155">
        <v>49</v>
      </c>
      <c r="F155" t="s">
        <v>348</v>
      </c>
    </row>
    <row r="156" spans="1:6">
      <c r="A156">
        <v>492018</v>
      </c>
      <c r="B156" t="s">
        <v>2905</v>
      </c>
      <c r="C156" t="s">
        <v>651</v>
      </c>
      <c r="D156" t="s">
        <v>652</v>
      </c>
      <c r="E156">
        <v>49</v>
      </c>
      <c r="F156" t="s">
        <v>348</v>
      </c>
    </row>
    <row r="157" spans="1:6">
      <c r="A157">
        <v>492019</v>
      </c>
      <c r="B157" t="s">
        <v>2906</v>
      </c>
      <c r="C157" t="s">
        <v>653</v>
      </c>
      <c r="D157" t="s">
        <v>654</v>
      </c>
      <c r="E157">
        <v>49</v>
      </c>
      <c r="F157" t="s">
        <v>348</v>
      </c>
    </row>
    <row r="158" spans="1:6">
      <c r="A158">
        <v>492020</v>
      </c>
      <c r="B158" t="s">
        <v>2907</v>
      </c>
      <c r="C158" t="s">
        <v>655</v>
      </c>
      <c r="D158" t="s">
        <v>656</v>
      </c>
      <c r="E158">
        <v>49</v>
      </c>
      <c r="F158" t="s">
        <v>348</v>
      </c>
    </row>
    <row r="159" spans="1:6">
      <c r="A159">
        <v>492021</v>
      </c>
      <c r="B159" t="s">
        <v>2908</v>
      </c>
      <c r="C159" t="s">
        <v>657</v>
      </c>
      <c r="D159" t="s">
        <v>658</v>
      </c>
      <c r="E159">
        <v>49</v>
      </c>
      <c r="F159" t="s">
        <v>348</v>
      </c>
    </row>
    <row r="160" spans="1:6">
      <c r="A160">
        <v>492022</v>
      </c>
      <c r="B160" t="s">
        <v>2909</v>
      </c>
      <c r="C160" t="s">
        <v>659</v>
      </c>
      <c r="D160" t="s">
        <v>660</v>
      </c>
      <c r="E160">
        <v>49</v>
      </c>
      <c r="F160" t="s">
        <v>348</v>
      </c>
    </row>
    <row r="161" spans="1:6">
      <c r="A161">
        <v>492023</v>
      </c>
      <c r="B161" t="s">
        <v>2910</v>
      </c>
      <c r="C161" t="s">
        <v>661</v>
      </c>
      <c r="D161" t="s">
        <v>662</v>
      </c>
      <c r="E161">
        <v>49</v>
      </c>
      <c r="F161" t="s">
        <v>348</v>
      </c>
    </row>
    <row r="162" spans="1:6">
      <c r="A162">
        <v>492024</v>
      </c>
      <c r="B162" t="s">
        <v>2911</v>
      </c>
      <c r="C162" t="s">
        <v>663</v>
      </c>
      <c r="D162" t="s">
        <v>664</v>
      </c>
      <c r="E162">
        <v>49</v>
      </c>
      <c r="F162" t="s">
        <v>348</v>
      </c>
    </row>
    <row r="163" spans="1:6">
      <c r="A163">
        <v>492025</v>
      </c>
      <c r="B163" t="s">
        <v>2912</v>
      </c>
      <c r="C163" t="s">
        <v>665</v>
      </c>
      <c r="D163" t="s">
        <v>666</v>
      </c>
      <c r="E163">
        <v>49</v>
      </c>
      <c r="F163" t="s">
        <v>348</v>
      </c>
    </row>
    <row r="164" spans="1:6">
      <c r="A164">
        <v>492026</v>
      </c>
      <c r="B164" t="s">
        <v>2913</v>
      </c>
      <c r="C164" t="s">
        <v>667</v>
      </c>
      <c r="D164" t="s">
        <v>668</v>
      </c>
      <c r="E164">
        <v>49</v>
      </c>
      <c r="F164" t="s">
        <v>348</v>
      </c>
    </row>
    <row r="165" spans="1:6">
      <c r="A165">
        <v>492027</v>
      </c>
      <c r="B165" t="s">
        <v>2914</v>
      </c>
      <c r="C165" t="s">
        <v>669</v>
      </c>
      <c r="D165" t="s">
        <v>669</v>
      </c>
      <c r="E165">
        <v>49</v>
      </c>
      <c r="F165" t="s">
        <v>348</v>
      </c>
    </row>
    <row r="166" spans="1:6">
      <c r="A166">
        <v>492028</v>
      </c>
      <c r="B166" t="s">
        <v>2915</v>
      </c>
      <c r="C166" t="s">
        <v>670</v>
      </c>
      <c r="D166" t="s">
        <v>671</v>
      </c>
      <c r="E166">
        <v>49</v>
      </c>
      <c r="F166" t="s">
        <v>348</v>
      </c>
    </row>
    <row r="167" spans="1:6">
      <c r="A167">
        <v>492029</v>
      </c>
      <c r="B167" t="s">
        <v>2916</v>
      </c>
      <c r="C167" t="s">
        <v>672</v>
      </c>
      <c r="D167" t="s">
        <v>673</v>
      </c>
      <c r="E167">
        <v>49</v>
      </c>
      <c r="F167" t="s">
        <v>348</v>
      </c>
    </row>
    <row r="168" spans="1:6">
      <c r="A168">
        <v>492030</v>
      </c>
      <c r="B168" t="s">
        <v>2917</v>
      </c>
      <c r="C168" t="s">
        <v>674</v>
      </c>
      <c r="D168" t="s">
        <v>675</v>
      </c>
      <c r="E168">
        <v>49</v>
      </c>
      <c r="F168" t="s">
        <v>348</v>
      </c>
    </row>
    <row r="169" spans="1:6">
      <c r="A169">
        <v>492031</v>
      </c>
      <c r="B169" t="s">
        <v>2918</v>
      </c>
      <c r="C169" t="s">
        <v>676</v>
      </c>
      <c r="D169" t="s">
        <v>677</v>
      </c>
      <c r="E169">
        <v>49</v>
      </c>
      <c r="F169" t="s">
        <v>348</v>
      </c>
    </row>
    <row r="170" spans="1:6">
      <c r="A170">
        <v>492032</v>
      </c>
      <c r="B170" t="s">
        <v>2919</v>
      </c>
      <c r="C170" t="s">
        <v>678</v>
      </c>
      <c r="D170" t="s">
        <v>679</v>
      </c>
      <c r="E170">
        <v>49</v>
      </c>
      <c r="F170" t="s">
        <v>348</v>
      </c>
    </row>
    <row r="171" spans="1:6">
      <c r="A171">
        <v>492033</v>
      </c>
      <c r="B171" t="s">
        <v>2920</v>
      </c>
      <c r="C171" t="s">
        <v>680</v>
      </c>
      <c r="D171" t="s">
        <v>681</v>
      </c>
      <c r="E171">
        <v>49</v>
      </c>
      <c r="F171" t="s">
        <v>348</v>
      </c>
    </row>
    <row r="172" spans="1:6">
      <c r="A172">
        <v>492034</v>
      </c>
      <c r="B172" t="s">
        <v>2921</v>
      </c>
      <c r="C172" t="s">
        <v>682</v>
      </c>
      <c r="D172" t="s">
        <v>683</v>
      </c>
      <c r="E172">
        <v>49</v>
      </c>
      <c r="F172" t="s">
        <v>348</v>
      </c>
    </row>
    <row r="173" spans="1:6">
      <c r="A173">
        <v>492035</v>
      </c>
      <c r="B173" t="s">
        <v>2922</v>
      </c>
      <c r="C173" t="s">
        <v>684</v>
      </c>
      <c r="D173" t="s">
        <v>685</v>
      </c>
      <c r="E173">
        <v>49</v>
      </c>
      <c r="F173" t="s">
        <v>348</v>
      </c>
    </row>
    <row r="174" spans="1:6">
      <c r="A174">
        <v>492036</v>
      </c>
      <c r="B174" t="s">
        <v>2923</v>
      </c>
      <c r="C174" t="s">
        <v>686</v>
      </c>
      <c r="D174" t="s">
        <v>687</v>
      </c>
      <c r="E174">
        <v>49</v>
      </c>
      <c r="F174" t="s">
        <v>348</v>
      </c>
    </row>
    <row r="175" spans="1:6">
      <c r="A175">
        <v>492037</v>
      </c>
      <c r="B175" t="s">
        <v>2924</v>
      </c>
      <c r="C175" t="s">
        <v>688</v>
      </c>
      <c r="D175" t="s">
        <v>689</v>
      </c>
      <c r="E175">
        <v>49</v>
      </c>
      <c r="F175" t="s">
        <v>348</v>
      </c>
    </row>
    <row r="176" spans="1:6">
      <c r="A176">
        <v>492038</v>
      </c>
      <c r="B176" t="s">
        <v>2925</v>
      </c>
      <c r="C176" t="s">
        <v>690</v>
      </c>
      <c r="D176" t="s">
        <v>691</v>
      </c>
      <c r="E176">
        <v>49</v>
      </c>
      <c r="F176" t="s">
        <v>348</v>
      </c>
    </row>
    <row r="177" spans="1:6">
      <c r="A177">
        <v>492039</v>
      </c>
      <c r="B177" t="s">
        <v>2926</v>
      </c>
      <c r="C177" t="s">
        <v>692</v>
      </c>
      <c r="D177" t="s">
        <v>693</v>
      </c>
      <c r="E177">
        <v>49</v>
      </c>
      <c r="F177" t="s">
        <v>348</v>
      </c>
    </row>
    <row r="178" spans="1:6">
      <c r="A178">
        <v>492040</v>
      </c>
      <c r="B178" t="s">
        <v>2927</v>
      </c>
      <c r="C178" t="s">
        <v>694</v>
      </c>
      <c r="D178" t="s">
        <v>695</v>
      </c>
      <c r="E178">
        <v>49</v>
      </c>
      <c r="F178" t="s">
        <v>348</v>
      </c>
    </row>
    <row r="179" spans="1:6">
      <c r="A179">
        <v>492041</v>
      </c>
      <c r="B179" t="s">
        <v>2928</v>
      </c>
      <c r="C179" t="s">
        <v>696</v>
      </c>
      <c r="D179" t="s">
        <v>697</v>
      </c>
      <c r="E179">
        <v>49</v>
      </c>
      <c r="F179" t="s">
        <v>348</v>
      </c>
    </row>
    <row r="180" spans="1:6">
      <c r="A180">
        <v>492042</v>
      </c>
      <c r="B180" t="s">
        <v>2929</v>
      </c>
      <c r="C180" t="s">
        <v>698</v>
      </c>
      <c r="D180" t="s">
        <v>699</v>
      </c>
      <c r="E180">
        <v>49</v>
      </c>
      <c r="F180" t="s">
        <v>348</v>
      </c>
    </row>
    <row r="181" spans="1:6">
      <c r="A181">
        <v>492043</v>
      </c>
      <c r="B181" t="s">
        <v>2930</v>
      </c>
      <c r="C181" t="s">
        <v>700</v>
      </c>
      <c r="D181" t="s">
        <v>701</v>
      </c>
      <c r="E181">
        <v>49</v>
      </c>
      <c r="F181" t="s">
        <v>348</v>
      </c>
    </row>
    <row r="182" spans="1:6">
      <c r="A182">
        <v>492044</v>
      </c>
      <c r="B182" t="s">
        <v>2931</v>
      </c>
      <c r="C182" t="s">
        <v>702</v>
      </c>
      <c r="D182" t="s">
        <v>703</v>
      </c>
      <c r="E182">
        <v>49</v>
      </c>
      <c r="F182" t="s">
        <v>348</v>
      </c>
    </row>
    <row r="183" spans="1:6">
      <c r="A183">
        <v>492045</v>
      </c>
      <c r="B183" t="s">
        <v>2932</v>
      </c>
      <c r="C183" t="s">
        <v>704</v>
      </c>
      <c r="D183" t="s">
        <v>705</v>
      </c>
      <c r="E183">
        <v>49</v>
      </c>
      <c r="F183" t="s">
        <v>348</v>
      </c>
    </row>
    <row r="184" spans="1:6">
      <c r="A184">
        <v>492046</v>
      </c>
      <c r="B184" t="s">
        <v>2933</v>
      </c>
      <c r="C184" t="s">
        <v>706</v>
      </c>
      <c r="D184" t="s">
        <v>707</v>
      </c>
      <c r="E184">
        <v>49</v>
      </c>
      <c r="F184" t="s">
        <v>348</v>
      </c>
    </row>
    <row r="185" spans="1:6">
      <c r="A185">
        <v>492047</v>
      </c>
      <c r="B185" t="s">
        <v>2934</v>
      </c>
      <c r="C185" t="s">
        <v>708</v>
      </c>
      <c r="D185" t="s">
        <v>709</v>
      </c>
      <c r="E185">
        <v>49</v>
      </c>
      <c r="F185" t="s">
        <v>348</v>
      </c>
    </row>
    <row r="186" spans="1:6">
      <c r="A186">
        <v>492049</v>
      </c>
      <c r="B186" t="s">
        <v>2935</v>
      </c>
      <c r="C186" t="s">
        <v>710</v>
      </c>
      <c r="D186" t="s">
        <v>711</v>
      </c>
      <c r="E186">
        <v>49</v>
      </c>
      <c r="F186" t="s">
        <v>348</v>
      </c>
    </row>
    <row r="187" spans="1:6">
      <c r="A187">
        <v>492050</v>
      </c>
      <c r="C187" t="s">
        <v>712</v>
      </c>
      <c r="D187" t="s">
        <v>713</v>
      </c>
      <c r="E187">
        <v>49</v>
      </c>
      <c r="F187" t="s">
        <v>348</v>
      </c>
    </row>
    <row r="188" spans="1:6">
      <c r="A188">
        <v>492051</v>
      </c>
      <c r="B188" t="s">
        <v>2936</v>
      </c>
      <c r="C188" t="s">
        <v>714</v>
      </c>
      <c r="D188" t="s">
        <v>715</v>
      </c>
      <c r="E188">
        <v>49</v>
      </c>
      <c r="F188" t="s">
        <v>348</v>
      </c>
    </row>
    <row r="189" spans="1:6">
      <c r="A189">
        <v>492052</v>
      </c>
      <c r="B189" t="s">
        <v>2937</v>
      </c>
      <c r="C189" t="s">
        <v>716</v>
      </c>
      <c r="D189" t="s">
        <v>717</v>
      </c>
      <c r="E189">
        <v>49</v>
      </c>
      <c r="F189" t="s">
        <v>348</v>
      </c>
    </row>
    <row r="190" spans="1:6">
      <c r="A190">
        <v>492053</v>
      </c>
      <c r="B190" t="s">
        <v>2938</v>
      </c>
      <c r="C190" t="s">
        <v>718</v>
      </c>
      <c r="D190" t="s">
        <v>719</v>
      </c>
      <c r="E190">
        <v>49</v>
      </c>
      <c r="F190" t="s">
        <v>348</v>
      </c>
    </row>
    <row r="191" spans="1:6">
      <c r="A191">
        <v>492054</v>
      </c>
      <c r="B191" t="s">
        <v>2939</v>
      </c>
      <c r="C191" t="s">
        <v>720</v>
      </c>
      <c r="D191" t="s">
        <v>721</v>
      </c>
      <c r="E191">
        <v>49</v>
      </c>
      <c r="F191" t="s">
        <v>348</v>
      </c>
    </row>
    <row r="192" spans="1:6">
      <c r="A192">
        <v>492055</v>
      </c>
      <c r="B192" t="s">
        <v>2940</v>
      </c>
      <c r="C192" t="s">
        <v>722</v>
      </c>
      <c r="D192" t="s">
        <v>723</v>
      </c>
      <c r="E192">
        <v>49</v>
      </c>
      <c r="F192" t="s">
        <v>348</v>
      </c>
    </row>
    <row r="193" spans="1:6">
      <c r="A193">
        <v>492056</v>
      </c>
      <c r="B193" t="s">
        <v>2941</v>
      </c>
      <c r="C193" t="s">
        <v>724</v>
      </c>
      <c r="D193" t="s">
        <v>725</v>
      </c>
      <c r="E193">
        <v>49</v>
      </c>
      <c r="F193" t="s">
        <v>348</v>
      </c>
    </row>
    <row r="194" spans="1:6">
      <c r="A194">
        <v>492057</v>
      </c>
      <c r="B194" t="s">
        <v>2942</v>
      </c>
      <c r="C194" t="s">
        <v>726</v>
      </c>
      <c r="D194" t="s">
        <v>727</v>
      </c>
      <c r="E194">
        <v>49</v>
      </c>
      <c r="F194" t="s">
        <v>348</v>
      </c>
    </row>
    <row r="195" spans="1:6">
      <c r="A195">
        <v>492058</v>
      </c>
      <c r="B195" t="s">
        <v>2943</v>
      </c>
      <c r="C195" t="s">
        <v>728</v>
      </c>
      <c r="D195" t="s">
        <v>729</v>
      </c>
      <c r="E195">
        <v>49</v>
      </c>
      <c r="F195" t="s">
        <v>348</v>
      </c>
    </row>
    <row r="196" spans="1:6">
      <c r="A196">
        <v>492059</v>
      </c>
      <c r="B196" t="s">
        <v>2944</v>
      </c>
      <c r="C196" t="s">
        <v>730</v>
      </c>
      <c r="D196" t="s">
        <v>731</v>
      </c>
      <c r="E196">
        <v>49</v>
      </c>
      <c r="F196" t="s">
        <v>348</v>
      </c>
    </row>
    <row r="197" spans="1:6">
      <c r="A197">
        <v>492060</v>
      </c>
      <c r="B197" t="s">
        <v>2945</v>
      </c>
      <c r="C197" t="s">
        <v>732</v>
      </c>
      <c r="D197" t="s">
        <v>733</v>
      </c>
      <c r="E197">
        <v>49</v>
      </c>
      <c r="F197" t="s">
        <v>348</v>
      </c>
    </row>
    <row r="198" spans="1:6">
      <c r="A198">
        <v>492061</v>
      </c>
      <c r="B198" t="s">
        <v>2946</v>
      </c>
      <c r="C198" t="s">
        <v>734</v>
      </c>
      <c r="D198" t="s">
        <v>735</v>
      </c>
      <c r="E198">
        <v>49</v>
      </c>
      <c r="F198" t="s">
        <v>348</v>
      </c>
    </row>
    <row r="199" spans="1:6">
      <c r="A199">
        <v>492062</v>
      </c>
      <c r="B199" t="s">
        <v>2947</v>
      </c>
      <c r="C199" t="s">
        <v>736</v>
      </c>
      <c r="D199" t="s">
        <v>737</v>
      </c>
      <c r="E199">
        <v>49</v>
      </c>
      <c r="F199" t="s">
        <v>348</v>
      </c>
    </row>
    <row r="200" spans="1:6">
      <c r="A200">
        <v>492063</v>
      </c>
      <c r="B200" t="s">
        <v>2948</v>
      </c>
      <c r="C200" t="s">
        <v>738</v>
      </c>
      <c r="D200" t="s">
        <v>739</v>
      </c>
      <c r="E200">
        <v>49</v>
      </c>
      <c r="F200" t="s">
        <v>348</v>
      </c>
    </row>
    <row r="201" spans="1:6">
      <c r="A201">
        <v>492064</v>
      </c>
      <c r="B201" t="s">
        <v>2949</v>
      </c>
      <c r="C201" t="s">
        <v>740</v>
      </c>
      <c r="D201" t="s">
        <v>741</v>
      </c>
      <c r="E201">
        <v>49</v>
      </c>
      <c r="F201" t="s">
        <v>348</v>
      </c>
    </row>
    <row r="202" spans="1:6">
      <c r="A202">
        <v>492065</v>
      </c>
      <c r="B202" t="s">
        <v>2950</v>
      </c>
      <c r="C202" t="s">
        <v>742</v>
      </c>
      <c r="D202" t="s">
        <v>743</v>
      </c>
      <c r="E202">
        <v>49</v>
      </c>
      <c r="F202" t="s">
        <v>348</v>
      </c>
    </row>
    <row r="203" spans="1:6">
      <c r="A203">
        <v>492066</v>
      </c>
      <c r="B203" t="s">
        <v>2951</v>
      </c>
      <c r="C203" t="s">
        <v>744</v>
      </c>
      <c r="D203" t="s">
        <v>745</v>
      </c>
      <c r="E203">
        <v>49</v>
      </c>
      <c r="F203" t="s">
        <v>348</v>
      </c>
    </row>
    <row r="204" spans="1:6">
      <c r="A204">
        <v>492067</v>
      </c>
      <c r="B204" t="s">
        <v>2952</v>
      </c>
      <c r="C204" t="s">
        <v>746</v>
      </c>
      <c r="D204" t="s">
        <v>747</v>
      </c>
      <c r="E204">
        <v>49</v>
      </c>
      <c r="F204" t="s">
        <v>348</v>
      </c>
    </row>
    <row r="205" spans="1:6">
      <c r="A205">
        <v>492068</v>
      </c>
      <c r="B205" t="s">
        <v>2953</v>
      </c>
      <c r="C205" t="s">
        <v>748</v>
      </c>
      <c r="D205" t="s">
        <v>749</v>
      </c>
      <c r="E205">
        <v>49</v>
      </c>
      <c r="F205" t="s">
        <v>348</v>
      </c>
    </row>
    <row r="206" spans="1:6">
      <c r="A206">
        <v>492069</v>
      </c>
      <c r="B206" t="s">
        <v>2954</v>
      </c>
      <c r="C206" t="s">
        <v>750</v>
      </c>
      <c r="D206" t="s">
        <v>751</v>
      </c>
      <c r="E206">
        <v>49</v>
      </c>
      <c r="F206" t="s">
        <v>348</v>
      </c>
    </row>
    <row r="207" spans="1:6">
      <c r="A207">
        <v>492070</v>
      </c>
      <c r="B207" t="s">
        <v>2955</v>
      </c>
      <c r="C207" t="s">
        <v>752</v>
      </c>
      <c r="D207" t="s">
        <v>753</v>
      </c>
      <c r="E207">
        <v>49</v>
      </c>
      <c r="F207" t="s">
        <v>348</v>
      </c>
    </row>
    <row r="208" spans="1:6">
      <c r="A208">
        <v>492071</v>
      </c>
      <c r="B208" t="s">
        <v>2956</v>
      </c>
      <c r="C208" t="s">
        <v>754</v>
      </c>
      <c r="D208" t="s">
        <v>755</v>
      </c>
      <c r="E208">
        <v>49</v>
      </c>
      <c r="F208" t="s">
        <v>348</v>
      </c>
    </row>
    <row r="209" spans="1:6">
      <c r="A209">
        <v>492072</v>
      </c>
      <c r="B209" t="s">
        <v>2957</v>
      </c>
      <c r="C209" t="s">
        <v>756</v>
      </c>
      <c r="D209" t="s">
        <v>757</v>
      </c>
      <c r="E209">
        <v>49</v>
      </c>
      <c r="F209" t="s">
        <v>348</v>
      </c>
    </row>
    <row r="210" spans="1:6">
      <c r="A210">
        <v>492073</v>
      </c>
      <c r="B210" t="s">
        <v>2958</v>
      </c>
      <c r="C210" t="s">
        <v>758</v>
      </c>
      <c r="D210" t="s">
        <v>759</v>
      </c>
      <c r="E210">
        <v>49</v>
      </c>
      <c r="F210" t="s">
        <v>348</v>
      </c>
    </row>
    <row r="211" spans="1:6">
      <c r="A211">
        <v>492074</v>
      </c>
      <c r="B211" t="s">
        <v>2959</v>
      </c>
      <c r="C211" t="s">
        <v>760</v>
      </c>
      <c r="D211" t="s">
        <v>761</v>
      </c>
      <c r="E211">
        <v>49</v>
      </c>
      <c r="F211" t="s">
        <v>348</v>
      </c>
    </row>
    <row r="212" spans="1:6">
      <c r="A212">
        <v>492075</v>
      </c>
      <c r="B212" t="s">
        <v>2960</v>
      </c>
      <c r="C212" t="s">
        <v>762</v>
      </c>
      <c r="D212" t="s">
        <v>763</v>
      </c>
      <c r="E212">
        <v>49</v>
      </c>
      <c r="F212" t="s">
        <v>348</v>
      </c>
    </row>
    <row r="213" spans="1:6">
      <c r="A213">
        <v>492076</v>
      </c>
      <c r="B213" t="s">
        <v>2961</v>
      </c>
      <c r="C213" t="s">
        <v>764</v>
      </c>
      <c r="D213" t="s">
        <v>765</v>
      </c>
      <c r="E213">
        <v>49</v>
      </c>
      <c r="F213" t="s">
        <v>348</v>
      </c>
    </row>
    <row r="214" spans="1:6">
      <c r="A214">
        <v>492077</v>
      </c>
      <c r="B214" t="s">
        <v>2962</v>
      </c>
      <c r="C214" t="s">
        <v>766</v>
      </c>
      <c r="D214" t="s">
        <v>767</v>
      </c>
      <c r="E214">
        <v>49</v>
      </c>
      <c r="F214" t="s">
        <v>348</v>
      </c>
    </row>
    <row r="215" spans="1:6">
      <c r="A215">
        <v>492078</v>
      </c>
      <c r="B215" t="s">
        <v>2963</v>
      </c>
      <c r="C215" t="s">
        <v>768</v>
      </c>
      <c r="D215" t="s">
        <v>769</v>
      </c>
      <c r="E215">
        <v>49</v>
      </c>
      <c r="F215" t="s">
        <v>348</v>
      </c>
    </row>
    <row r="216" spans="1:6">
      <c r="A216">
        <v>492079</v>
      </c>
      <c r="B216" t="s">
        <v>2964</v>
      </c>
      <c r="C216" t="s">
        <v>770</v>
      </c>
      <c r="D216" t="s">
        <v>771</v>
      </c>
      <c r="E216">
        <v>49</v>
      </c>
      <c r="F216" t="s">
        <v>348</v>
      </c>
    </row>
    <row r="217" spans="1:6">
      <c r="A217">
        <v>492080</v>
      </c>
      <c r="B217" t="s">
        <v>2965</v>
      </c>
      <c r="C217" t="s">
        <v>772</v>
      </c>
      <c r="D217" t="s">
        <v>773</v>
      </c>
      <c r="E217">
        <v>49</v>
      </c>
      <c r="F217" t="s">
        <v>348</v>
      </c>
    </row>
    <row r="218" spans="1:6">
      <c r="A218">
        <v>492081</v>
      </c>
      <c r="B218" t="s">
        <v>2966</v>
      </c>
      <c r="C218" t="s">
        <v>774</v>
      </c>
      <c r="D218" t="s">
        <v>775</v>
      </c>
      <c r="E218">
        <v>49</v>
      </c>
      <c r="F218" t="s">
        <v>348</v>
      </c>
    </row>
    <row r="219" spans="1:6">
      <c r="A219">
        <v>492082</v>
      </c>
      <c r="B219" t="s">
        <v>2967</v>
      </c>
      <c r="C219" t="s">
        <v>776</v>
      </c>
      <c r="D219" t="s">
        <v>777</v>
      </c>
      <c r="E219">
        <v>49</v>
      </c>
      <c r="F219" t="s">
        <v>348</v>
      </c>
    </row>
    <row r="220" spans="1:6">
      <c r="A220">
        <v>492083</v>
      </c>
      <c r="B220" t="s">
        <v>2968</v>
      </c>
      <c r="C220" t="s">
        <v>778</v>
      </c>
      <c r="D220" t="s">
        <v>779</v>
      </c>
      <c r="E220">
        <v>49</v>
      </c>
      <c r="F220" t="s">
        <v>348</v>
      </c>
    </row>
    <row r="221" spans="1:6">
      <c r="A221">
        <v>492084</v>
      </c>
      <c r="B221" t="s">
        <v>2969</v>
      </c>
      <c r="C221" t="s">
        <v>780</v>
      </c>
      <c r="D221" t="s">
        <v>781</v>
      </c>
      <c r="E221">
        <v>49</v>
      </c>
      <c r="F221" t="s">
        <v>348</v>
      </c>
    </row>
    <row r="222" spans="1:6">
      <c r="A222">
        <v>492085</v>
      </c>
      <c r="B222" t="s">
        <v>2970</v>
      </c>
      <c r="C222" t="s">
        <v>782</v>
      </c>
      <c r="D222" t="s">
        <v>783</v>
      </c>
      <c r="E222">
        <v>49</v>
      </c>
      <c r="F222" t="s">
        <v>348</v>
      </c>
    </row>
    <row r="223" spans="1:6">
      <c r="A223">
        <v>492086</v>
      </c>
      <c r="B223" t="s">
        <v>2971</v>
      </c>
      <c r="C223" t="s">
        <v>784</v>
      </c>
      <c r="D223" t="s">
        <v>785</v>
      </c>
      <c r="E223">
        <v>49</v>
      </c>
      <c r="F223" t="s">
        <v>348</v>
      </c>
    </row>
    <row r="224" spans="1:6">
      <c r="A224">
        <v>492087</v>
      </c>
      <c r="B224" t="s">
        <v>2972</v>
      </c>
      <c r="C224" t="s">
        <v>786</v>
      </c>
      <c r="D224" t="s">
        <v>787</v>
      </c>
      <c r="E224">
        <v>49</v>
      </c>
      <c r="F224" t="s">
        <v>348</v>
      </c>
    </row>
    <row r="225" spans="1:6">
      <c r="A225">
        <v>492088</v>
      </c>
      <c r="B225" t="s">
        <v>2973</v>
      </c>
      <c r="C225" t="s">
        <v>788</v>
      </c>
      <c r="D225" t="s">
        <v>789</v>
      </c>
      <c r="E225">
        <v>49</v>
      </c>
      <c r="F225" t="s">
        <v>348</v>
      </c>
    </row>
    <row r="226" spans="1:6">
      <c r="A226">
        <v>492089</v>
      </c>
      <c r="B226" t="s">
        <v>2974</v>
      </c>
      <c r="C226" t="s">
        <v>790</v>
      </c>
      <c r="D226" t="s">
        <v>791</v>
      </c>
      <c r="E226">
        <v>49</v>
      </c>
      <c r="F226" t="s">
        <v>348</v>
      </c>
    </row>
    <row r="227" spans="1:6">
      <c r="A227">
        <v>492090</v>
      </c>
      <c r="B227" t="s">
        <v>2975</v>
      </c>
      <c r="C227" t="s">
        <v>792</v>
      </c>
      <c r="D227" t="s">
        <v>793</v>
      </c>
      <c r="E227">
        <v>49</v>
      </c>
      <c r="F227" t="s">
        <v>348</v>
      </c>
    </row>
    <row r="228" spans="1:6">
      <c r="A228">
        <v>492091</v>
      </c>
      <c r="B228" t="s">
        <v>2976</v>
      </c>
      <c r="C228" t="s">
        <v>794</v>
      </c>
      <c r="D228" t="s">
        <v>795</v>
      </c>
      <c r="E228">
        <v>49</v>
      </c>
      <c r="F228" t="s">
        <v>348</v>
      </c>
    </row>
    <row r="229" spans="1:6">
      <c r="A229">
        <v>492092</v>
      </c>
      <c r="B229" t="s">
        <v>2977</v>
      </c>
      <c r="C229" t="s">
        <v>796</v>
      </c>
      <c r="D229" t="s">
        <v>797</v>
      </c>
      <c r="E229">
        <v>49</v>
      </c>
      <c r="F229" t="s">
        <v>348</v>
      </c>
    </row>
    <row r="230" spans="1:6">
      <c r="A230">
        <v>492093</v>
      </c>
      <c r="B230" t="s">
        <v>2978</v>
      </c>
      <c r="C230" t="s">
        <v>798</v>
      </c>
      <c r="D230" t="s">
        <v>799</v>
      </c>
      <c r="E230">
        <v>49</v>
      </c>
      <c r="F230" t="s">
        <v>348</v>
      </c>
    </row>
    <row r="231" spans="1:6">
      <c r="A231">
        <v>492094</v>
      </c>
      <c r="B231" t="s">
        <v>2979</v>
      </c>
      <c r="C231" t="s">
        <v>800</v>
      </c>
      <c r="D231" t="s">
        <v>801</v>
      </c>
      <c r="E231">
        <v>49</v>
      </c>
      <c r="F231" t="s">
        <v>348</v>
      </c>
    </row>
    <row r="232" spans="1:6">
      <c r="A232">
        <v>492095</v>
      </c>
      <c r="B232" t="s">
        <v>2980</v>
      </c>
      <c r="C232" t="s">
        <v>802</v>
      </c>
      <c r="D232" t="s">
        <v>803</v>
      </c>
      <c r="E232">
        <v>49</v>
      </c>
      <c r="F232" t="s">
        <v>348</v>
      </c>
    </row>
    <row r="233" spans="1:6">
      <c r="A233">
        <v>492096</v>
      </c>
      <c r="B233" t="s">
        <v>2981</v>
      </c>
      <c r="C233" t="s">
        <v>804</v>
      </c>
      <c r="D233" t="s">
        <v>805</v>
      </c>
      <c r="E233">
        <v>49</v>
      </c>
      <c r="F233" t="s">
        <v>348</v>
      </c>
    </row>
    <row r="234" spans="1:6">
      <c r="A234">
        <v>492097</v>
      </c>
      <c r="B234" t="s">
        <v>2982</v>
      </c>
      <c r="C234" t="s">
        <v>806</v>
      </c>
      <c r="D234" t="s">
        <v>807</v>
      </c>
      <c r="E234">
        <v>49</v>
      </c>
      <c r="F234" t="s">
        <v>348</v>
      </c>
    </row>
    <row r="235" spans="1:6">
      <c r="A235">
        <v>492098</v>
      </c>
      <c r="B235" t="s">
        <v>2983</v>
      </c>
      <c r="C235" t="s">
        <v>808</v>
      </c>
      <c r="D235" t="s">
        <v>809</v>
      </c>
      <c r="E235">
        <v>49</v>
      </c>
      <c r="F235" t="s">
        <v>348</v>
      </c>
    </row>
    <row r="236" spans="1:6">
      <c r="A236">
        <v>492099</v>
      </c>
      <c r="B236" t="s">
        <v>2984</v>
      </c>
      <c r="C236" t="s">
        <v>810</v>
      </c>
      <c r="D236" t="s">
        <v>811</v>
      </c>
      <c r="E236">
        <v>49</v>
      </c>
      <c r="F236" t="s">
        <v>348</v>
      </c>
    </row>
    <row r="237" spans="1:6">
      <c r="A237">
        <v>492100</v>
      </c>
      <c r="B237" t="s">
        <v>2985</v>
      </c>
      <c r="C237" t="s">
        <v>812</v>
      </c>
      <c r="D237" t="s">
        <v>813</v>
      </c>
      <c r="E237">
        <v>49</v>
      </c>
      <c r="F237" t="s">
        <v>348</v>
      </c>
    </row>
    <row r="238" spans="1:6">
      <c r="A238">
        <v>492101</v>
      </c>
      <c r="B238" t="s">
        <v>2986</v>
      </c>
      <c r="C238" t="s">
        <v>814</v>
      </c>
      <c r="D238" t="s">
        <v>815</v>
      </c>
      <c r="E238">
        <v>49</v>
      </c>
      <c r="F238" t="s">
        <v>348</v>
      </c>
    </row>
    <row r="239" spans="1:6">
      <c r="A239">
        <v>492102</v>
      </c>
      <c r="B239" t="s">
        <v>2987</v>
      </c>
      <c r="C239" t="s">
        <v>816</v>
      </c>
      <c r="D239" t="s">
        <v>817</v>
      </c>
      <c r="E239">
        <v>49</v>
      </c>
      <c r="F239" t="s">
        <v>348</v>
      </c>
    </row>
    <row r="240" spans="1:6">
      <c r="A240">
        <v>492103</v>
      </c>
      <c r="B240" t="s">
        <v>2988</v>
      </c>
      <c r="C240" t="s">
        <v>818</v>
      </c>
      <c r="D240" t="s">
        <v>819</v>
      </c>
      <c r="E240">
        <v>49</v>
      </c>
      <c r="F240" t="s">
        <v>348</v>
      </c>
    </row>
    <row r="241" spans="1:6">
      <c r="A241">
        <v>492104</v>
      </c>
      <c r="B241" t="s">
        <v>2989</v>
      </c>
      <c r="C241" t="s">
        <v>820</v>
      </c>
      <c r="D241" t="s">
        <v>821</v>
      </c>
      <c r="E241">
        <v>49</v>
      </c>
      <c r="F241" t="s">
        <v>348</v>
      </c>
    </row>
    <row r="242" spans="1:6">
      <c r="A242">
        <v>492105</v>
      </c>
      <c r="B242" t="s">
        <v>2990</v>
      </c>
      <c r="C242" t="s">
        <v>822</v>
      </c>
      <c r="D242" t="s">
        <v>823</v>
      </c>
      <c r="E242">
        <v>49</v>
      </c>
      <c r="F242" t="s">
        <v>348</v>
      </c>
    </row>
    <row r="243" spans="1:6">
      <c r="A243">
        <v>492106</v>
      </c>
      <c r="B243" t="s">
        <v>2991</v>
      </c>
      <c r="C243" t="s">
        <v>824</v>
      </c>
      <c r="D243" t="s">
        <v>825</v>
      </c>
      <c r="E243">
        <v>49</v>
      </c>
      <c r="F243" t="s">
        <v>348</v>
      </c>
    </row>
    <row r="244" spans="1:6">
      <c r="A244">
        <v>492107</v>
      </c>
      <c r="B244" t="s">
        <v>2992</v>
      </c>
      <c r="C244" t="s">
        <v>826</v>
      </c>
      <c r="D244" t="s">
        <v>827</v>
      </c>
      <c r="E244">
        <v>49</v>
      </c>
      <c r="F244" t="s">
        <v>348</v>
      </c>
    </row>
    <row r="245" spans="1:6">
      <c r="A245">
        <v>492108</v>
      </c>
      <c r="B245" t="s">
        <v>2993</v>
      </c>
      <c r="C245" t="s">
        <v>828</v>
      </c>
      <c r="D245" t="s">
        <v>829</v>
      </c>
      <c r="E245">
        <v>49</v>
      </c>
      <c r="F245" t="s">
        <v>348</v>
      </c>
    </row>
    <row r="246" spans="1:6">
      <c r="A246">
        <v>492109</v>
      </c>
      <c r="B246" t="s">
        <v>2994</v>
      </c>
      <c r="C246" t="s">
        <v>830</v>
      </c>
      <c r="D246" t="s">
        <v>831</v>
      </c>
      <c r="E246">
        <v>49</v>
      </c>
      <c r="F246" t="s">
        <v>348</v>
      </c>
    </row>
    <row r="247" spans="1:6">
      <c r="A247">
        <v>492110</v>
      </c>
      <c r="B247" t="s">
        <v>2995</v>
      </c>
      <c r="C247" t="s">
        <v>832</v>
      </c>
      <c r="D247" t="s">
        <v>833</v>
      </c>
      <c r="E247">
        <v>49</v>
      </c>
      <c r="F247" t="s">
        <v>348</v>
      </c>
    </row>
    <row r="248" spans="1:6">
      <c r="A248">
        <v>492111</v>
      </c>
      <c r="B248" t="s">
        <v>2996</v>
      </c>
      <c r="C248" t="s">
        <v>834</v>
      </c>
      <c r="D248" t="s">
        <v>835</v>
      </c>
      <c r="E248">
        <v>49</v>
      </c>
      <c r="F248" t="s">
        <v>348</v>
      </c>
    </row>
    <row r="249" spans="1:6">
      <c r="A249">
        <v>492112</v>
      </c>
      <c r="B249" t="s">
        <v>2997</v>
      </c>
      <c r="C249" t="s">
        <v>836</v>
      </c>
      <c r="D249" t="s">
        <v>837</v>
      </c>
      <c r="E249">
        <v>49</v>
      </c>
      <c r="F249" t="s">
        <v>348</v>
      </c>
    </row>
    <row r="250" spans="1:6">
      <c r="A250">
        <v>492113</v>
      </c>
      <c r="B250" t="s">
        <v>2839</v>
      </c>
      <c r="C250" t="s">
        <v>838</v>
      </c>
      <c r="D250" t="s">
        <v>839</v>
      </c>
      <c r="E250">
        <v>49</v>
      </c>
      <c r="F250" t="s">
        <v>348</v>
      </c>
    </row>
    <row r="251" spans="1:6">
      <c r="A251">
        <v>492114</v>
      </c>
      <c r="B251" t="s">
        <v>2846</v>
      </c>
      <c r="C251" t="s">
        <v>536</v>
      </c>
      <c r="D251" t="s">
        <v>840</v>
      </c>
      <c r="E251">
        <v>49</v>
      </c>
      <c r="F251" t="s">
        <v>348</v>
      </c>
    </row>
    <row r="252" spans="1:6">
      <c r="A252">
        <v>492115</v>
      </c>
      <c r="B252" t="s">
        <v>2998</v>
      </c>
      <c r="C252" t="s">
        <v>841</v>
      </c>
      <c r="D252" t="s">
        <v>842</v>
      </c>
      <c r="E252">
        <v>49</v>
      </c>
      <c r="F252" t="s">
        <v>348</v>
      </c>
    </row>
    <row r="253" spans="1:6">
      <c r="A253">
        <v>492116</v>
      </c>
      <c r="B253" t="s">
        <v>2999</v>
      </c>
      <c r="C253" t="s">
        <v>843</v>
      </c>
      <c r="D253" t="s">
        <v>844</v>
      </c>
      <c r="E253">
        <v>49</v>
      </c>
      <c r="F253" t="s">
        <v>348</v>
      </c>
    </row>
    <row r="254" spans="1:6">
      <c r="A254">
        <v>492117</v>
      </c>
      <c r="B254" t="s">
        <v>3000</v>
      </c>
      <c r="C254" t="s">
        <v>845</v>
      </c>
      <c r="D254" t="s">
        <v>846</v>
      </c>
      <c r="E254">
        <v>49</v>
      </c>
      <c r="F254" t="s">
        <v>348</v>
      </c>
    </row>
    <row r="255" spans="1:6">
      <c r="A255">
        <v>492118</v>
      </c>
      <c r="B255" t="s">
        <v>3001</v>
      </c>
      <c r="C255" t="s">
        <v>847</v>
      </c>
      <c r="D255" t="s">
        <v>848</v>
      </c>
      <c r="E255">
        <v>49</v>
      </c>
      <c r="F255" t="s">
        <v>348</v>
      </c>
    </row>
    <row r="256" spans="1:6">
      <c r="A256">
        <v>492119</v>
      </c>
      <c r="B256" t="s">
        <v>3002</v>
      </c>
      <c r="C256" t="s">
        <v>849</v>
      </c>
      <c r="D256" t="s">
        <v>850</v>
      </c>
      <c r="E256">
        <v>49</v>
      </c>
      <c r="F256" t="s">
        <v>348</v>
      </c>
    </row>
    <row r="257" spans="1:6">
      <c r="A257">
        <v>492120</v>
      </c>
      <c r="B257" t="s">
        <v>3003</v>
      </c>
      <c r="C257" t="s">
        <v>851</v>
      </c>
      <c r="D257" t="s">
        <v>852</v>
      </c>
      <c r="E257">
        <v>49</v>
      </c>
      <c r="F257" t="s">
        <v>348</v>
      </c>
    </row>
    <row r="258" spans="1:6">
      <c r="A258">
        <v>492121</v>
      </c>
      <c r="B258" t="s">
        <v>3004</v>
      </c>
      <c r="C258" t="s">
        <v>853</v>
      </c>
      <c r="D258" t="s">
        <v>854</v>
      </c>
      <c r="E258">
        <v>49</v>
      </c>
      <c r="F258" t="s">
        <v>348</v>
      </c>
    </row>
    <row r="259" spans="1:6">
      <c r="A259">
        <v>492122</v>
      </c>
      <c r="B259" t="s">
        <v>3005</v>
      </c>
      <c r="C259" t="s">
        <v>855</v>
      </c>
      <c r="D259" t="s">
        <v>856</v>
      </c>
      <c r="E259">
        <v>49</v>
      </c>
      <c r="F259" t="s">
        <v>348</v>
      </c>
    </row>
    <row r="260" spans="1:6">
      <c r="A260">
        <v>492123</v>
      </c>
      <c r="B260" t="s">
        <v>3006</v>
      </c>
      <c r="C260" t="s">
        <v>857</v>
      </c>
      <c r="D260" t="s">
        <v>858</v>
      </c>
      <c r="E260">
        <v>49</v>
      </c>
      <c r="F260" t="s">
        <v>348</v>
      </c>
    </row>
    <row r="261" spans="1:6">
      <c r="A261">
        <v>492124</v>
      </c>
      <c r="B261" t="s">
        <v>3007</v>
      </c>
      <c r="C261" t="s">
        <v>859</v>
      </c>
      <c r="D261" t="s">
        <v>860</v>
      </c>
      <c r="E261">
        <v>49</v>
      </c>
      <c r="F261" t="s">
        <v>348</v>
      </c>
    </row>
    <row r="262" spans="1:6">
      <c r="A262">
        <v>492125</v>
      </c>
      <c r="B262" t="s">
        <v>3008</v>
      </c>
      <c r="C262" t="s">
        <v>861</v>
      </c>
      <c r="D262" t="s">
        <v>862</v>
      </c>
      <c r="E262">
        <v>49</v>
      </c>
      <c r="F262" t="s">
        <v>348</v>
      </c>
    </row>
    <row r="263" spans="1:6">
      <c r="A263">
        <v>492126</v>
      </c>
      <c r="B263" t="s">
        <v>3009</v>
      </c>
      <c r="C263" t="s">
        <v>863</v>
      </c>
      <c r="D263" t="s">
        <v>864</v>
      </c>
      <c r="E263">
        <v>49</v>
      </c>
      <c r="F263" t="s">
        <v>348</v>
      </c>
    </row>
    <row r="264" spans="1:6">
      <c r="A264">
        <v>492127</v>
      </c>
      <c r="B264" t="s">
        <v>3010</v>
      </c>
      <c r="C264" t="s">
        <v>865</v>
      </c>
      <c r="D264" t="s">
        <v>866</v>
      </c>
      <c r="E264">
        <v>49</v>
      </c>
      <c r="F264" t="s">
        <v>348</v>
      </c>
    </row>
    <row r="265" spans="1:6">
      <c r="A265">
        <v>492128</v>
      </c>
      <c r="B265" t="s">
        <v>3011</v>
      </c>
      <c r="C265" t="s">
        <v>867</v>
      </c>
      <c r="D265" t="s">
        <v>868</v>
      </c>
      <c r="E265">
        <v>49</v>
      </c>
      <c r="F265" t="s">
        <v>348</v>
      </c>
    </row>
    <row r="266" spans="1:6">
      <c r="A266">
        <v>492129</v>
      </c>
      <c r="B266" t="s">
        <v>3012</v>
      </c>
      <c r="C266" t="s">
        <v>869</v>
      </c>
      <c r="D266" t="s">
        <v>870</v>
      </c>
      <c r="E266">
        <v>49</v>
      </c>
      <c r="F266" t="s">
        <v>348</v>
      </c>
    </row>
    <row r="267" spans="1:6">
      <c r="A267">
        <v>492130</v>
      </c>
      <c r="B267" t="s">
        <v>3013</v>
      </c>
      <c r="C267" t="s">
        <v>871</v>
      </c>
      <c r="D267" t="s">
        <v>872</v>
      </c>
      <c r="E267">
        <v>49</v>
      </c>
      <c r="F267" t="s">
        <v>348</v>
      </c>
    </row>
    <row r="268" spans="1:6">
      <c r="A268">
        <v>492131</v>
      </c>
      <c r="B268" t="s">
        <v>873</v>
      </c>
      <c r="C268" t="s">
        <v>874</v>
      </c>
      <c r="D268" t="s">
        <v>875</v>
      </c>
      <c r="E268">
        <v>49</v>
      </c>
      <c r="F268" t="s">
        <v>348</v>
      </c>
    </row>
    <row r="269" spans="1:6">
      <c r="A269">
        <v>492132</v>
      </c>
      <c r="B269" t="s">
        <v>3014</v>
      </c>
      <c r="C269" t="s">
        <v>876</v>
      </c>
      <c r="D269" t="s">
        <v>877</v>
      </c>
      <c r="E269">
        <v>49</v>
      </c>
      <c r="F269" t="s">
        <v>348</v>
      </c>
    </row>
    <row r="270" spans="1:6">
      <c r="A270">
        <v>492133</v>
      </c>
      <c r="B270" t="s">
        <v>3015</v>
      </c>
      <c r="C270" t="s">
        <v>878</v>
      </c>
      <c r="D270" t="s">
        <v>879</v>
      </c>
      <c r="E270">
        <v>49</v>
      </c>
      <c r="F270" t="s">
        <v>348</v>
      </c>
    </row>
    <row r="271" spans="1:6">
      <c r="A271">
        <v>492134</v>
      </c>
      <c r="B271" t="s">
        <v>3016</v>
      </c>
      <c r="C271" t="s">
        <v>880</v>
      </c>
      <c r="D271" t="s">
        <v>881</v>
      </c>
      <c r="E271">
        <v>49</v>
      </c>
      <c r="F271" t="s">
        <v>348</v>
      </c>
    </row>
    <row r="272" spans="1:6">
      <c r="A272">
        <v>492135</v>
      </c>
      <c r="B272" t="s">
        <v>3017</v>
      </c>
      <c r="C272" t="s">
        <v>882</v>
      </c>
      <c r="D272" t="s">
        <v>883</v>
      </c>
      <c r="E272">
        <v>49</v>
      </c>
      <c r="F272" t="s">
        <v>348</v>
      </c>
    </row>
    <row r="273" spans="1:6">
      <c r="A273">
        <v>492136</v>
      </c>
      <c r="B273" t="s">
        <v>3018</v>
      </c>
      <c r="C273" t="s">
        <v>884</v>
      </c>
      <c r="D273" t="s">
        <v>885</v>
      </c>
      <c r="E273">
        <v>49</v>
      </c>
      <c r="F273" t="s">
        <v>348</v>
      </c>
    </row>
    <row r="274" spans="1:6">
      <c r="A274">
        <v>492137</v>
      </c>
      <c r="B274" t="s">
        <v>3019</v>
      </c>
      <c r="C274" t="s">
        <v>886</v>
      </c>
      <c r="D274" t="s">
        <v>887</v>
      </c>
      <c r="E274">
        <v>49</v>
      </c>
      <c r="F274" t="s">
        <v>348</v>
      </c>
    </row>
    <row r="275" spans="1:6">
      <c r="A275">
        <v>492138</v>
      </c>
      <c r="B275" t="s">
        <v>3020</v>
      </c>
      <c r="C275" t="s">
        <v>888</v>
      </c>
      <c r="D275" t="s">
        <v>889</v>
      </c>
      <c r="E275">
        <v>49</v>
      </c>
      <c r="F275" t="s">
        <v>348</v>
      </c>
    </row>
    <row r="276" spans="1:6">
      <c r="A276">
        <v>492139</v>
      </c>
      <c r="B276" t="s">
        <v>3021</v>
      </c>
      <c r="C276" t="s">
        <v>890</v>
      </c>
      <c r="D276" t="s">
        <v>891</v>
      </c>
      <c r="E276">
        <v>49</v>
      </c>
      <c r="F276" t="s">
        <v>348</v>
      </c>
    </row>
    <row r="277" spans="1:6">
      <c r="A277">
        <v>492140</v>
      </c>
      <c r="B277" t="s">
        <v>3022</v>
      </c>
      <c r="C277" t="s">
        <v>892</v>
      </c>
      <c r="D277" t="s">
        <v>893</v>
      </c>
      <c r="E277">
        <v>49</v>
      </c>
      <c r="F277" t="s">
        <v>348</v>
      </c>
    </row>
    <row r="278" spans="1:6">
      <c r="A278">
        <v>492141</v>
      </c>
      <c r="B278" t="s">
        <v>3023</v>
      </c>
      <c r="C278" t="s">
        <v>894</v>
      </c>
      <c r="D278" t="s">
        <v>895</v>
      </c>
      <c r="E278">
        <v>49</v>
      </c>
      <c r="F278" t="s">
        <v>348</v>
      </c>
    </row>
    <row r="279" spans="1:6">
      <c r="A279">
        <v>492142</v>
      </c>
      <c r="B279" t="s">
        <v>3024</v>
      </c>
      <c r="C279" t="s">
        <v>896</v>
      </c>
      <c r="D279" t="s">
        <v>897</v>
      </c>
      <c r="E279">
        <v>49</v>
      </c>
      <c r="F279" t="s">
        <v>348</v>
      </c>
    </row>
    <row r="280" spans="1:6">
      <c r="A280">
        <v>492143</v>
      </c>
      <c r="B280" t="s">
        <v>3025</v>
      </c>
      <c r="C280" t="s">
        <v>898</v>
      </c>
      <c r="D280" t="s">
        <v>899</v>
      </c>
      <c r="E280">
        <v>49</v>
      </c>
      <c r="F280" t="s">
        <v>348</v>
      </c>
    </row>
    <row r="281" spans="1:6">
      <c r="A281">
        <v>492144</v>
      </c>
      <c r="B281" t="s">
        <v>3026</v>
      </c>
      <c r="C281" t="s">
        <v>900</v>
      </c>
      <c r="D281" t="s">
        <v>901</v>
      </c>
      <c r="E281">
        <v>49</v>
      </c>
      <c r="F281" t="s">
        <v>348</v>
      </c>
    </row>
    <row r="282" spans="1:6">
      <c r="A282">
        <v>492145</v>
      </c>
      <c r="B282" t="s">
        <v>3027</v>
      </c>
      <c r="C282" t="s">
        <v>902</v>
      </c>
      <c r="D282" t="s">
        <v>903</v>
      </c>
      <c r="E282">
        <v>49</v>
      </c>
      <c r="F282" t="s">
        <v>348</v>
      </c>
    </row>
    <row r="283" spans="1:6">
      <c r="A283">
        <v>492146</v>
      </c>
      <c r="B283" t="s">
        <v>3028</v>
      </c>
      <c r="C283" t="s">
        <v>904</v>
      </c>
      <c r="D283" t="s">
        <v>905</v>
      </c>
      <c r="E283">
        <v>49</v>
      </c>
      <c r="F283" t="s">
        <v>348</v>
      </c>
    </row>
    <row r="284" spans="1:6">
      <c r="A284">
        <v>492147</v>
      </c>
      <c r="B284" t="s">
        <v>3029</v>
      </c>
      <c r="C284" t="s">
        <v>906</v>
      </c>
      <c r="D284" t="s">
        <v>907</v>
      </c>
      <c r="E284">
        <v>49</v>
      </c>
      <c r="F284" t="s">
        <v>348</v>
      </c>
    </row>
    <row r="285" spans="1:6">
      <c r="A285">
        <v>492148</v>
      </c>
      <c r="B285" t="s">
        <v>3030</v>
      </c>
      <c r="C285" t="s">
        <v>908</v>
      </c>
      <c r="D285" t="s">
        <v>909</v>
      </c>
      <c r="E285">
        <v>49</v>
      </c>
      <c r="F285" t="s">
        <v>348</v>
      </c>
    </row>
    <row r="286" spans="1:6">
      <c r="A286">
        <v>492149</v>
      </c>
      <c r="B286" t="s">
        <v>3031</v>
      </c>
      <c r="C286" t="s">
        <v>910</v>
      </c>
      <c r="D286" t="s">
        <v>911</v>
      </c>
      <c r="E286">
        <v>49</v>
      </c>
      <c r="F286" t="s">
        <v>348</v>
      </c>
    </row>
    <row r="287" spans="1:6">
      <c r="A287">
        <v>492150</v>
      </c>
      <c r="B287" t="s">
        <v>3032</v>
      </c>
      <c r="C287" t="s">
        <v>912</v>
      </c>
      <c r="D287" t="s">
        <v>913</v>
      </c>
      <c r="E287">
        <v>49</v>
      </c>
      <c r="F287" t="s">
        <v>348</v>
      </c>
    </row>
    <row r="288" spans="1:6">
      <c r="A288">
        <v>492151</v>
      </c>
      <c r="B288" t="s">
        <v>3033</v>
      </c>
      <c r="C288" t="s">
        <v>914</v>
      </c>
      <c r="D288" t="s">
        <v>915</v>
      </c>
      <c r="E288">
        <v>49</v>
      </c>
      <c r="F288" t="s">
        <v>348</v>
      </c>
    </row>
    <row r="289" spans="1:6">
      <c r="A289">
        <v>492152</v>
      </c>
      <c r="B289" t="s">
        <v>3034</v>
      </c>
      <c r="C289" t="s">
        <v>916</v>
      </c>
      <c r="D289" t="s">
        <v>917</v>
      </c>
      <c r="E289">
        <v>49</v>
      </c>
      <c r="F289" t="s">
        <v>348</v>
      </c>
    </row>
    <row r="290" spans="1:6">
      <c r="A290">
        <v>492153</v>
      </c>
      <c r="B290" t="s">
        <v>3035</v>
      </c>
      <c r="C290" t="s">
        <v>918</v>
      </c>
      <c r="D290" t="s">
        <v>919</v>
      </c>
      <c r="E290">
        <v>49</v>
      </c>
      <c r="F290" t="s">
        <v>348</v>
      </c>
    </row>
    <row r="291" spans="1:6">
      <c r="A291">
        <v>492154</v>
      </c>
      <c r="B291" t="s">
        <v>3036</v>
      </c>
      <c r="C291" t="s">
        <v>920</v>
      </c>
      <c r="D291" t="s">
        <v>921</v>
      </c>
      <c r="E291">
        <v>49</v>
      </c>
      <c r="F291" t="s">
        <v>348</v>
      </c>
    </row>
    <row r="292" spans="1:6">
      <c r="A292">
        <v>492155</v>
      </c>
      <c r="B292" t="s">
        <v>3037</v>
      </c>
      <c r="C292" t="s">
        <v>922</v>
      </c>
      <c r="D292" t="s">
        <v>923</v>
      </c>
      <c r="E292">
        <v>49</v>
      </c>
      <c r="F292" t="s">
        <v>348</v>
      </c>
    </row>
    <row r="293" spans="1:6">
      <c r="A293">
        <v>492156</v>
      </c>
      <c r="B293" t="s">
        <v>3038</v>
      </c>
      <c r="C293" t="s">
        <v>924</v>
      </c>
      <c r="D293" t="s">
        <v>925</v>
      </c>
      <c r="E293">
        <v>49</v>
      </c>
      <c r="F293" t="s">
        <v>348</v>
      </c>
    </row>
    <row r="294" spans="1:6">
      <c r="A294">
        <v>492157</v>
      </c>
      <c r="B294" t="s">
        <v>3039</v>
      </c>
      <c r="C294" t="s">
        <v>926</v>
      </c>
      <c r="D294" t="s">
        <v>927</v>
      </c>
      <c r="E294">
        <v>49</v>
      </c>
      <c r="F294" t="s">
        <v>348</v>
      </c>
    </row>
    <row r="295" spans="1:6">
      <c r="A295">
        <v>492158</v>
      </c>
      <c r="B295" t="s">
        <v>3040</v>
      </c>
      <c r="C295" t="s">
        <v>928</v>
      </c>
      <c r="D295" t="s">
        <v>929</v>
      </c>
      <c r="E295">
        <v>49</v>
      </c>
      <c r="F295" t="s">
        <v>348</v>
      </c>
    </row>
    <row r="296" spans="1:6">
      <c r="A296">
        <v>492159</v>
      </c>
      <c r="B296" t="s">
        <v>3041</v>
      </c>
      <c r="C296" t="s">
        <v>930</v>
      </c>
      <c r="D296" t="s">
        <v>931</v>
      </c>
      <c r="E296">
        <v>49</v>
      </c>
      <c r="F296" t="s">
        <v>348</v>
      </c>
    </row>
    <row r="297" spans="1:6">
      <c r="A297">
        <v>492160</v>
      </c>
      <c r="B297" t="s">
        <v>3042</v>
      </c>
      <c r="C297" t="s">
        <v>932</v>
      </c>
      <c r="D297" t="s">
        <v>933</v>
      </c>
      <c r="E297">
        <v>49</v>
      </c>
      <c r="F297" t="s">
        <v>348</v>
      </c>
    </row>
    <row r="298" spans="1:6">
      <c r="A298">
        <v>492161</v>
      </c>
      <c r="B298" t="s">
        <v>3043</v>
      </c>
      <c r="C298" t="s">
        <v>934</v>
      </c>
      <c r="D298" t="s">
        <v>935</v>
      </c>
      <c r="E298">
        <v>49</v>
      </c>
      <c r="F298" t="s">
        <v>348</v>
      </c>
    </row>
    <row r="299" spans="1:6">
      <c r="A299">
        <v>492162</v>
      </c>
      <c r="B299" t="s">
        <v>3044</v>
      </c>
      <c r="C299" t="s">
        <v>936</v>
      </c>
      <c r="D299" t="s">
        <v>937</v>
      </c>
      <c r="E299">
        <v>49</v>
      </c>
      <c r="F299" t="s">
        <v>348</v>
      </c>
    </row>
    <row r="300" spans="1:6">
      <c r="A300">
        <v>492163</v>
      </c>
      <c r="B300" t="s">
        <v>3045</v>
      </c>
      <c r="C300" t="s">
        <v>938</v>
      </c>
      <c r="D300" t="s">
        <v>939</v>
      </c>
      <c r="E300">
        <v>49</v>
      </c>
      <c r="F300" t="s">
        <v>348</v>
      </c>
    </row>
    <row r="301" spans="1:6">
      <c r="A301">
        <v>492164</v>
      </c>
      <c r="B301" t="s">
        <v>3046</v>
      </c>
      <c r="C301" t="s">
        <v>940</v>
      </c>
      <c r="D301" t="s">
        <v>941</v>
      </c>
      <c r="E301">
        <v>49</v>
      </c>
      <c r="F301" t="s">
        <v>348</v>
      </c>
    </row>
    <row r="302" spans="1:6">
      <c r="A302">
        <v>492165</v>
      </c>
      <c r="B302" t="s">
        <v>3047</v>
      </c>
      <c r="C302" t="s">
        <v>942</v>
      </c>
      <c r="D302" t="s">
        <v>943</v>
      </c>
      <c r="E302">
        <v>49</v>
      </c>
      <c r="F302" t="s">
        <v>348</v>
      </c>
    </row>
    <row r="303" spans="1:6">
      <c r="A303">
        <v>492166</v>
      </c>
      <c r="B303" t="s">
        <v>3048</v>
      </c>
      <c r="C303" t="s">
        <v>944</v>
      </c>
      <c r="D303" t="s">
        <v>945</v>
      </c>
      <c r="E303">
        <v>49</v>
      </c>
      <c r="F303" t="s">
        <v>348</v>
      </c>
    </row>
    <row r="304" spans="1:6">
      <c r="A304">
        <v>492167</v>
      </c>
      <c r="B304" t="s">
        <v>3049</v>
      </c>
      <c r="C304" t="s">
        <v>946</v>
      </c>
      <c r="D304" t="s">
        <v>947</v>
      </c>
      <c r="E304">
        <v>49</v>
      </c>
      <c r="F304" t="s">
        <v>348</v>
      </c>
    </row>
    <row r="305" spans="1:6">
      <c r="A305">
        <v>492168</v>
      </c>
      <c r="B305" t="s">
        <v>3050</v>
      </c>
      <c r="C305" t="s">
        <v>948</v>
      </c>
      <c r="D305" t="s">
        <v>949</v>
      </c>
      <c r="E305">
        <v>49</v>
      </c>
      <c r="F305" t="s">
        <v>348</v>
      </c>
    </row>
    <row r="306" spans="1:6">
      <c r="A306">
        <v>492169</v>
      </c>
      <c r="B306" t="s">
        <v>3051</v>
      </c>
      <c r="C306" t="s">
        <v>950</v>
      </c>
      <c r="D306" t="s">
        <v>951</v>
      </c>
      <c r="E306">
        <v>49</v>
      </c>
      <c r="F306" t="s">
        <v>348</v>
      </c>
    </row>
    <row r="307" spans="1:6">
      <c r="A307">
        <v>492170</v>
      </c>
      <c r="B307" t="s">
        <v>3052</v>
      </c>
      <c r="C307" t="s">
        <v>952</v>
      </c>
      <c r="D307" t="s">
        <v>953</v>
      </c>
      <c r="E307">
        <v>49</v>
      </c>
      <c r="F307" t="s">
        <v>348</v>
      </c>
    </row>
    <row r="308" spans="1:6">
      <c r="A308">
        <v>492171</v>
      </c>
      <c r="B308" t="s">
        <v>3053</v>
      </c>
      <c r="C308" t="s">
        <v>954</v>
      </c>
      <c r="D308" t="s">
        <v>955</v>
      </c>
      <c r="E308">
        <v>49</v>
      </c>
      <c r="F308" t="s">
        <v>348</v>
      </c>
    </row>
    <row r="309" spans="1:6">
      <c r="A309">
        <v>492172</v>
      </c>
      <c r="B309" t="s">
        <v>3054</v>
      </c>
      <c r="C309" t="s">
        <v>956</v>
      </c>
      <c r="D309" t="s">
        <v>957</v>
      </c>
      <c r="E309">
        <v>49</v>
      </c>
      <c r="F309" t="s">
        <v>348</v>
      </c>
    </row>
    <row r="310" spans="1:6">
      <c r="A310">
        <v>492173</v>
      </c>
      <c r="B310" t="s">
        <v>3055</v>
      </c>
      <c r="C310" t="s">
        <v>958</v>
      </c>
      <c r="D310" t="s">
        <v>959</v>
      </c>
      <c r="E310">
        <v>49</v>
      </c>
      <c r="F310" t="s">
        <v>348</v>
      </c>
    </row>
    <row r="311" spans="1:6">
      <c r="A311">
        <v>492174</v>
      </c>
      <c r="B311" t="s">
        <v>3056</v>
      </c>
      <c r="C311" t="s">
        <v>344</v>
      </c>
      <c r="D311" t="s">
        <v>960</v>
      </c>
      <c r="E311">
        <v>49</v>
      </c>
      <c r="F311" t="s">
        <v>348</v>
      </c>
    </row>
    <row r="312" spans="1:6">
      <c r="A312">
        <v>492175</v>
      </c>
      <c r="B312" t="s">
        <v>961</v>
      </c>
      <c r="C312" t="s">
        <v>962</v>
      </c>
      <c r="D312" t="s">
        <v>963</v>
      </c>
      <c r="E312">
        <v>49</v>
      </c>
      <c r="F312" t="s">
        <v>348</v>
      </c>
    </row>
    <row r="313" spans="1:6">
      <c r="A313">
        <v>492176</v>
      </c>
      <c r="B313" t="s">
        <v>3057</v>
      </c>
      <c r="C313" t="s">
        <v>964</v>
      </c>
      <c r="D313" t="s">
        <v>965</v>
      </c>
      <c r="E313">
        <v>49</v>
      </c>
      <c r="F313" t="s">
        <v>348</v>
      </c>
    </row>
    <row r="314" spans="1:6">
      <c r="A314">
        <v>492177</v>
      </c>
      <c r="B314" t="s">
        <v>3058</v>
      </c>
      <c r="C314" t="s">
        <v>966</v>
      </c>
      <c r="D314" t="s">
        <v>967</v>
      </c>
      <c r="E314">
        <v>49</v>
      </c>
      <c r="F314" t="s">
        <v>348</v>
      </c>
    </row>
    <row r="315" spans="1:6">
      <c r="A315">
        <v>492178</v>
      </c>
      <c r="B315" t="s">
        <v>3059</v>
      </c>
      <c r="C315" t="s">
        <v>968</v>
      </c>
      <c r="D315" t="s">
        <v>969</v>
      </c>
      <c r="E315">
        <v>49</v>
      </c>
      <c r="F315" t="s">
        <v>348</v>
      </c>
    </row>
    <row r="316" spans="1:6">
      <c r="A316">
        <v>492179</v>
      </c>
      <c r="B316" t="s">
        <v>3060</v>
      </c>
      <c r="C316" t="s">
        <v>970</v>
      </c>
      <c r="D316" t="s">
        <v>971</v>
      </c>
      <c r="E316">
        <v>49</v>
      </c>
      <c r="F316" t="s">
        <v>348</v>
      </c>
    </row>
    <row r="317" spans="1:6">
      <c r="A317">
        <v>492180</v>
      </c>
      <c r="B317" t="s">
        <v>3061</v>
      </c>
      <c r="C317" t="s">
        <v>972</v>
      </c>
      <c r="D317" t="s">
        <v>973</v>
      </c>
      <c r="E317">
        <v>49</v>
      </c>
      <c r="F317" t="s">
        <v>348</v>
      </c>
    </row>
    <row r="318" spans="1:6">
      <c r="A318">
        <v>492181</v>
      </c>
      <c r="B318" t="s">
        <v>3062</v>
      </c>
      <c r="C318" t="s">
        <v>974</v>
      </c>
      <c r="D318" t="s">
        <v>975</v>
      </c>
      <c r="E318">
        <v>49</v>
      </c>
      <c r="F318" t="s">
        <v>348</v>
      </c>
    </row>
    <row r="319" spans="1:6">
      <c r="A319">
        <v>492182</v>
      </c>
      <c r="B319" t="s">
        <v>3063</v>
      </c>
      <c r="C319" t="s">
        <v>976</v>
      </c>
      <c r="D319" t="s">
        <v>977</v>
      </c>
      <c r="E319">
        <v>49</v>
      </c>
      <c r="F319" t="s">
        <v>348</v>
      </c>
    </row>
    <row r="320" spans="1:6">
      <c r="A320">
        <v>492183</v>
      </c>
      <c r="B320" t="s">
        <v>3064</v>
      </c>
      <c r="C320" t="s">
        <v>978</v>
      </c>
      <c r="D320" t="s">
        <v>979</v>
      </c>
      <c r="E320">
        <v>49</v>
      </c>
      <c r="F320" t="s">
        <v>348</v>
      </c>
    </row>
    <row r="321" spans="1:6">
      <c r="A321">
        <v>492184</v>
      </c>
      <c r="B321" t="s">
        <v>3065</v>
      </c>
      <c r="C321" t="s">
        <v>980</v>
      </c>
      <c r="D321" t="s">
        <v>981</v>
      </c>
      <c r="E321">
        <v>49</v>
      </c>
      <c r="F321" t="s">
        <v>348</v>
      </c>
    </row>
    <row r="322" spans="1:6">
      <c r="A322">
        <v>492185</v>
      </c>
      <c r="B322" t="s">
        <v>3066</v>
      </c>
      <c r="C322" t="s">
        <v>982</v>
      </c>
      <c r="D322" t="s">
        <v>983</v>
      </c>
      <c r="E322">
        <v>49</v>
      </c>
      <c r="F322" t="s">
        <v>348</v>
      </c>
    </row>
    <row r="323" spans="1:6">
      <c r="A323">
        <v>492186</v>
      </c>
      <c r="B323" t="s">
        <v>3067</v>
      </c>
      <c r="C323" t="s">
        <v>984</v>
      </c>
      <c r="D323" t="s">
        <v>985</v>
      </c>
      <c r="E323">
        <v>49</v>
      </c>
      <c r="F323" t="s">
        <v>348</v>
      </c>
    </row>
    <row r="324" spans="1:6">
      <c r="A324">
        <v>492187</v>
      </c>
      <c r="B324" t="s">
        <v>3068</v>
      </c>
      <c r="C324" t="s">
        <v>986</v>
      </c>
      <c r="D324" t="s">
        <v>987</v>
      </c>
      <c r="E324">
        <v>49</v>
      </c>
      <c r="F324" t="s">
        <v>348</v>
      </c>
    </row>
    <row r="325" spans="1:6">
      <c r="A325">
        <v>492188</v>
      </c>
      <c r="B325" t="s">
        <v>3069</v>
      </c>
      <c r="C325" t="s">
        <v>988</v>
      </c>
      <c r="D325" t="s">
        <v>989</v>
      </c>
      <c r="E325">
        <v>49</v>
      </c>
      <c r="F325" t="s">
        <v>348</v>
      </c>
    </row>
    <row r="326" spans="1:6">
      <c r="A326">
        <v>492189</v>
      </c>
      <c r="B326" t="s">
        <v>3070</v>
      </c>
      <c r="C326" t="s">
        <v>990</v>
      </c>
      <c r="D326" t="s">
        <v>991</v>
      </c>
      <c r="E326">
        <v>49</v>
      </c>
      <c r="F326" t="s">
        <v>348</v>
      </c>
    </row>
    <row r="327" spans="1:6">
      <c r="A327">
        <v>492190</v>
      </c>
      <c r="B327" t="s">
        <v>3071</v>
      </c>
      <c r="C327" t="s">
        <v>992</v>
      </c>
      <c r="D327" t="s">
        <v>993</v>
      </c>
      <c r="E327">
        <v>49</v>
      </c>
      <c r="F327" t="s">
        <v>348</v>
      </c>
    </row>
    <row r="328" spans="1:6">
      <c r="A328">
        <v>492191</v>
      </c>
      <c r="B328" t="s">
        <v>3072</v>
      </c>
      <c r="C328" t="s">
        <v>994</v>
      </c>
      <c r="D328" t="s">
        <v>995</v>
      </c>
      <c r="E328">
        <v>49</v>
      </c>
      <c r="F328" t="s">
        <v>348</v>
      </c>
    </row>
    <row r="329" spans="1:6">
      <c r="A329">
        <v>492192</v>
      </c>
      <c r="B329" t="s">
        <v>3073</v>
      </c>
      <c r="C329" t="s">
        <v>996</v>
      </c>
      <c r="D329" t="s">
        <v>997</v>
      </c>
      <c r="E329">
        <v>49</v>
      </c>
      <c r="F329" t="s">
        <v>348</v>
      </c>
    </row>
    <row r="330" spans="1:6">
      <c r="A330">
        <v>492193</v>
      </c>
      <c r="B330" t="s">
        <v>3074</v>
      </c>
      <c r="C330" t="s">
        <v>998</v>
      </c>
      <c r="D330" t="s">
        <v>999</v>
      </c>
      <c r="E330">
        <v>49</v>
      </c>
      <c r="F330" t="s">
        <v>348</v>
      </c>
    </row>
    <row r="331" spans="1:6">
      <c r="A331">
        <v>492194</v>
      </c>
      <c r="B331" t="s">
        <v>3075</v>
      </c>
      <c r="C331" t="s">
        <v>1000</v>
      </c>
      <c r="D331" t="s">
        <v>1001</v>
      </c>
      <c r="E331">
        <v>49</v>
      </c>
      <c r="F331" t="s">
        <v>348</v>
      </c>
    </row>
    <row r="332" spans="1:6">
      <c r="A332">
        <v>492195</v>
      </c>
      <c r="B332" t="s">
        <v>3076</v>
      </c>
      <c r="C332" t="s">
        <v>1002</v>
      </c>
      <c r="D332" t="s">
        <v>1003</v>
      </c>
      <c r="E332">
        <v>49</v>
      </c>
      <c r="F332" t="s">
        <v>348</v>
      </c>
    </row>
    <row r="333" spans="1:6">
      <c r="A333">
        <v>492196</v>
      </c>
      <c r="B333" t="s">
        <v>3077</v>
      </c>
      <c r="C333" t="s">
        <v>1004</v>
      </c>
      <c r="D333" t="s">
        <v>1005</v>
      </c>
      <c r="E333">
        <v>49</v>
      </c>
      <c r="F333" t="s">
        <v>348</v>
      </c>
    </row>
    <row r="334" spans="1:6">
      <c r="A334">
        <v>492197</v>
      </c>
      <c r="B334" t="s">
        <v>3078</v>
      </c>
      <c r="C334" t="s">
        <v>1006</v>
      </c>
      <c r="D334" t="s">
        <v>1007</v>
      </c>
      <c r="E334">
        <v>49</v>
      </c>
      <c r="F334" t="s">
        <v>348</v>
      </c>
    </row>
    <row r="335" spans="1:6">
      <c r="A335">
        <v>492198</v>
      </c>
      <c r="B335" t="s">
        <v>3079</v>
      </c>
      <c r="C335" t="s">
        <v>1008</v>
      </c>
      <c r="D335" t="s">
        <v>1009</v>
      </c>
      <c r="E335">
        <v>49</v>
      </c>
      <c r="F335" t="s">
        <v>348</v>
      </c>
    </row>
    <row r="336" spans="1:6">
      <c r="A336">
        <v>492199</v>
      </c>
      <c r="B336" t="s">
        <v>3080</v>
      </c>
      <c r="C336" t="s">
        <v>1010</v>
      </c>
      <c r="D336" t="s">
        <v>1011</v>
      </c>
      <c r="E336">
        <v>49</v>
      </c>
      <c r="F336" t="s">
        <v>348</v>
      </c>
    </row>
    <row r="337" spans="1:6">
      <c r="A337">
        <v>492200</v>
      </c>
      <c r="B337" t="s">
        <v>3081</v>
      </c>
      <c r="C337" t="s">
        <v>1012</v>
      </c>
      <c r="D337" t="s">
        <v>1013</v>
      </c>
      <c r="E337">
        <v>49</v>
      </c>
      <c r="F337" t="s">
        <v>348</v>
      </c>
    </row>
    <row r="338" spans="1:6">
      <c r="A338">
        <v>492201</v>
      </c>
      <c r="B338" t="s">
        <v>3082</v>
      </c>
      <c r="C338" t="s">
        <v>1014</v>
      </c>
      <c r="D338" t="s">
        <v>1015</v>
      </c>
      <c r="E338">
        <v>49</v>
      </c>
      <c r="F338" t="s">
        <v>348</v>
      </c>
    </row>
    <row r="339" spans="1:6">
      <c r="A339">
        <v>492202</v>
      </c>
      <c r="B339" t="s">
        <v>3083</v>
      </c>
      <c r="C339" t="s">
        <v>1016</v>
      </c>
      <c r="D339" t="s">
        <v>1017</v>
      </c>
      <c r="E339">
        <v>49</v>
      </c>
      <c r="F339" t="s">
        <v>348</v>
      </c>
    </row>
    <row r="340" spans="1:6">
      <c r="A340">
        <v>492203</v>
      </c>
      <c r="B340" t="s">
        <v>3084</v>
      </c>
      <c r="C340" t="s">
        <v>1018</v>
      </c>
      <c r="D340" t="s">
        <v>1019</v>
      </c>
      <c r="E340">
        <v>49</v>
      </c>
      <c r="F340" t="s">
        <v>348</v>
      </c>
    </row>
    <row r="341" spans="1:6">
      <c r="A341">
        <v>492204</v>
      </c>
      <c r="B341" t="s">
        <v>3085</v>
      </c>
      <c r="C341" t="s">
        <v>1020</v>
      </c>
      <c r="D341" t="s">
        <v>1021</v>
      </c>
      <c r="E341">
        <v>49</v>
      </c>
      <c r="F341" t="s">
        <v>348</v>
      </c>
    </row>
    <row r="342" spans="1:6">
      <c r="A342">
        <v>492205</v>
      </c>
      <c r="B342" t="s">
        <v>3086</v>
      </c>
      <c r="C342" t="s">
        <v>1022</v>
      </c>
      <c r="D342" t="s">
        <v>1023</v>
      </c>
      <c r="E342">
        <v>49</v>
      </c>
      <c r="F342" t="s">
        <v>348</v>
      </c>
    </row>
    <row r="343" spans="1:6">
      <c r="A343">
        <v>492206</v>
      </c>
      <c r="B343" t="s">
        <v>3087</v>
      </c>
      <c r="C343" t="s">
        <v>1024</v>
      </c>
      <c r="D343" t="s">
        <v>1025</v>
      </c>
      <c r="E343">
        <v>49</v>
      </c>
      <c r="F343" t="s">
        <v>348</v>
      </c>
    </row>
    <row r="344" spans="1:6">
      <c r="A344">
        <v>492207</v>
      </c>
      <c r="B344" t="s">
        <v>3088</v>
      </c>
      <c r="C344" t="s">
        <v>1026</v>
      </c>
      <c r="D344" t="s">
        <v>1027</v>
      </c>
      <c r="E344">
        <v>49</v>
      </c>
      <c r="F344" t="s">
        <v>348</v>
      </c>
    </row>
    <row r="345" spans="1:6">
      <c r="A345">
        <v>492208</v>
      </c>
      <c r="B345" t="s">
        <v>3089</v>
      </c>
      <c r="C345" t="s">
        <v>1028</v>
      </c>
      <c r="D345" t="s">
        <v>1029</v>
      </c>
      <c r="E345">
        <v>49</v>
      </c>
      <c r="F345" t="s">
        <v>348</v>
      </c>
    </row>
    <row r="346" spans="1:6">
      <c r="A346">
        <v>492209</v>
      </c>
      <c r="B346" t="s">
        <v>3090</v>
      </c>
      <c r="C346" t="s">
        <v>1030</v>
      </c>
      <c r="D346" t="s">
        <v>1031</v>
      </c>
      <c r="E346">
        <v>49</v>
      </c>
      <c r="F346" t="s">
        <v>348</v>
      </c>
    </row>
    <row r="347" spans="1:6">
      <c r="A347">
        <v>492210</v>
      </c>
      <c r="B347" t="s">
        <v>3091</v>
      </c>
      <c r="C347" t="s">
        <v>1032</v>
      </c>
      <c r="D347" t="s">
        <v>1033</v>
      </c>
      <c r="E347">
        <v>49</v>
      </c>
      <c r="F347" t="s">
        <v>348</v>
      </c>
    </row>
    <row r="348" spans="1:6">
      <c r="A348">
        <v>492211</v>
      </c>
      <c r="B348" t="s">
        <v>3092</v>
      </c>
      <c r="C348" t="s">
        <v>1034</v>
      </c>
      <c r="D348" t="s">
        <v>1035</v>
      </c>
      <c r="E348">
        <v>49</v>
      </c>
      <c r="F348" t="s">
        <v>348</v>
      </c>
    </row>
    <row r="349" spans="1:6">
      <c r="A349">
        <v>492212</v>
      </c>
      <c r="B349" t="s">
        <v>3093</v>
      </c>
      <c r="C349" t="s">
        <v>1036</v>
      </c>
      <c r="D349" t="s">
        <v>1037</v>
      </c>
      <c r="E349">
        <v>49</v>
      </c>
      <c r="F349" t="s">
        <v>348</v>
      </c>
    </row>
    <row r="350" spans="1:6">
      <c r="A350">
        <v>492213</v>
      </c>
      <c r="B350" t="s">
        <v>3094</v>
      </c>
      <c r="C350" t="s">
        <v>1038</v>
      </c>
      <c r="D350" t="s">
        <v>1039</v>
      </c>
      <c r="E350">
        <v>49</v>
      </c>
      <c r="F350" t="s">
        <v>348</v>
      </c>
    </row>
    <row r="351" spans="1:6">
      <c r="A351">
        <v>492214</v>
      </c>
      <c r="B351" t="s">
        <v>3095</v>
      </c>
      <c r="C351" t="s">
        <v>1040</v>
      </c>
      <c r="D351" t="s">
        <v>1041</v>
      </c>
      <c r="E351">
        <v>49</v>
      </c>
      <c r="F351" t="s">
        <v>348</v>
      </c>
    </row>
    <row r="352" spans="1:6">
      <c r="A352">
        <v>492215</v>
      </c>
      <c r="B352" t="s">
        <v>3096</v>
      </c>
      <c r="C352" t="s">
        <v>1042</v>
      </c>
      <c r="D352" t="s">
        <v>1043</v>
      </c>
      <c r="E352">
        <v>49</v>
      </c>
      <c r="F352" t="s">
        <v>348</v>
      </c>
    </row>
    <row r="353" spans="1:6">
      <c r="A353">
        <v>492216</v>
      </c>
      <c r="B353" t="s">
        <v>3097</v>
      </c>
      <c r="C353" t="s">
        <v>1044</v>
      </c>
      <c r="D353" t="s">
        <v>1045</v>
      </c>
      <c r="E353">
        <v>49</v>
      </c>
      <c r="F353" t="s">
        <v>348</v>
      </c>
    </row>
    <row r="354" spans="1:6">
      <c r="A354">
        <v>492217</v>
      </c>
      <c r="B354" t="s">
        <v>3098</v>
      </c>
      <c r="C354" t="s">
        <v>1046</v>
      </c>
      <c r="D354" t="s">
        <v>1047</v>
      </c>
      <c r="E354">
        <v>49</v>
      </c>
      <c r="F354" t="s">
        <v>348</v>
      </c>
    </row>
    <row r="355" spans="1:6">
      <c r="A355">
        <v>492218</v>
      </c>
      <c r="B355" t="s">
        <v>3099</v>
      </c>
      <c r="C355" t="s">
        <v>1048</v>
      </c>
      <c r="D355" t="s">
        <v>1049</v>
      </c>
      <c r="E355">
        <v>49</v>
      </c>
      <c r="F355" t="s">
        <v>348</v>
      </c>
    </row>
    <row r="356" spans="1:6">
      <c r="A356">
        <v>492219</v>
      </c>
      <c r="B356" t="s">
        <v>3100</v>
      </c>
      <c r="C356" t="s">
        <v>1050</v>
      </c>
      <c r="D356" t="s">
        <v>1051</v>
      </c>
      <c r="E356">
        <v>49</v>
      </c>
      <c r="F356" t="s">
        <v>348</v>
      </c>
    </row>
    <row r="357" spans="1:6">
      <c r="A357">
        <v>492220</v>
      </c>
      <c r="B357" t="s">
        <v>3101</v>
      </c>
      <c r="C357" t="s">
        <v>1052</v>
      </c>
      <c r="D357" t="s">
        <v>1053</v>
      </c>
      <c r="E357">
        <v>49</v>
      </c>
      <c r="F357" t="s">
        <v>348</v>
      </c>
    </row>
    <row r="358" spans="1:6">
      <c r="A358">
        <v>492221</v>
      </c>
      <c r="B358" t="s">
        <v>3102</v>
      </c>
      <c r="C358" t="s">
        <v>1054</v>
      </c>
      <c r="D358" t="s">
        <v>1055</v>
      </c>
      <c r="E358">
        <v>49</v>
      </c>
      <c r="F358" t="s">
        <v>348</v>
      </c>
    </row>
    <row r="359" spans="1:6">
      <c r="A359">
        <v>492222</v>
      </c>
      <c r="B359" t="s">
        <v>3103</v>
      </c>
      <c r="C359" t="s">
        <v>1056</v>
      </c>
      <c r="D359" t="s">
        <v>1057</v>
      </c>
      <c r="E359">
        <v>49</v>
      </c>
      <c r="F359" t="s">
        <v>348</v>
      </c>
    </row>
    <row r="360" spans="1:6">
      <c r="A360">
        <v>492223</v>
      </c>
      <c r="B360" t="s">
        <v>3104</v>
      </c>
      <c r="C360" t="s">
        <v>1058</v>
      </c>
      <c r="D360" t="s">
        <v>1059</v>
      </c>
      <c r="E360">
        <v>49</v>
      </c>
      <c r="F360" t="s">
        <v>348</v>
      </c>
    </row>
    <row r="361" spans="1:6">
      <c r="A361">
        <v>492224</v>
      </c>
      <c r="B361" t="s">
        <v>3105</v>
      </c>
      <c r="C361" t="s">
        <v>1060</v>
      </c>
      <c r="D361" t="s">
        <v>1061</v>
      </c>
      <c r="E361">
        <v>49</v>
      </c>
      <c r="F361" t="s">
        <v>348</v>
      </c>
    </row>
    <row r="362" spans="1:6">
      <c r="A362">
        <v>492225</v>
      </c>
      <c r="B362" t="s">
        <v>3106</v>
      </c>
      <c r="C362" t="s">
        <v>1062</v>
      </c>
      <c r="D362" t="s">
        <v>1063</v>
      </c>
      <c r="E362">
        <v>49</v>
      </c>
      <c r="F362" t="s">
        <v>348</v>
      </c>
    </row>
    <row r="363" spans="1:6">
      <c r="A363">
        <v>492226</v>
      </c>
      <c r="B363" t="s">
        <v>3107</v>
      </c>
      <c r="C363" t="s">
        <v>1064</v>
      </c>
      <c r="D363" t="s">
        <v>1065</v>
      </c>
      <c r="E363">
        <v>49</v>
      </c>
      <c r="F363" t="s">
        <v>348</v>
      </c>
    </row>
    <row r="364" spans="1:6">
      <c r="A364">
        <v>492227</v>
      </c>
      <c r="B364" t="s">
        <v>3108</v>
      </c>
      <c r="C364" t="s">
        <v>1066</v>
      </c>
      <c r="D364" t="s">
        <v>1067</v>
      </c>
      <c r="E364">
        <v>49</v>
      </c>
      <c r="F364" t="s">
        <v>348</v>
      </c>
    </row>
    <row r="365" spans="1:6">
      <c r="A365">
        <v>492228</v>
      </c>
      <c r="B365" t="s">
        <v>3109</v>
      </c>
      <c r="C365" t="s">
        <v>1068</v>
      </c>
      <c r="D365" t="s">
        <v>1069</v>
      </c>
      <c r="E365">
        <v>49</v>
      </c>
      <c r="F365" t="s">
        <v>348</v>
      </c>
    </row>
    <row r="366" spans="1:6">
      <c r="A366">
        <v>492229</v>
      </c>
      <c r="B366" t="s">
        <v>3110</v>
      </c>
      <c r="C366" t="s">
        <v>1070</v>
      </c>
      <c r="D366" t="s">
        <v>1071</v>
      </c>
      <c r="E366">
        <v>49</v>
      </c>
      <c r="F366" t="s">
        <v>348</v>
      </c>
    </row>
    <row r="367" spans="1:6">
      <c r="A367">
        <v>492230</v>
      </c>
      <c r="B367" t="s">
        <v>3111</v>
      </c>
      <c r="C367" t="s">
        <v>1072</v>
      </c>
      <c r="D367" t="s">
        <v>1073</v>
      </c>
      <c r="E367">
        <v>49</v>
      </c>
      <c r="F367" t="s">
        <v>348</v>
      </c>
    </row>
    <row r="368" spans="1:6">
      <c r="A368">
        <v>492231</v>
      </c>
      <c r="B368" t="s">
        <v>3112</v>
      </c>
      <c r="C368" t="s">
        <v>1074</v>
      </c>
      <c r="D368" t="s">
        <v>1075</v>
      </c>
      <c r="E368">
        <v>49</v>
      </c>
      <c r="F368" t="s">
        <v>348</v>
      </c>
    </row>
    <row r="369" spans="1:6">
      <c r="A369">
        <v>492232</v>
      </c>
      <c r="B369" t="s">
        <v>3113</v>
      </c>
      <c r="C369" t="s">
        <v>1076</v>
      </c>
      <c r="D369" t="s">
        <v>1077</v>
      </c>
      <c r="E369">
        <v>49</v>
      </c>
      <c r="F369" t="s">
        <v>348</v>
      </c>
    </row>
    <row r="370" spans="1:6">
      <c r="A370">
        <v>492233</v>
      </c>
      <c r="B370" t="s">
        <v>3114</v>
      </c>
      <c r="C370" t="s">
        <v>1078</v>
      </c>
      <c r="D370" t="s">
        <v>1079</v>
      </c>
      <c r="E370">
        <v>49</v>
      </c>
      <c r="F370" t="s">
        <v>348</v>
      </c>
    </row>
    <row r="371" spans="1:6">
      <c r="A371">
        <v>492234</v>
      </c>
      <c r="B371" t="s">
        <v>3115</v>
      </c>
      <c r="C371" t="s">
        <v>1080</v>
      </c>
      <c r="D371" t="s">
        <v>1081</v>
      </c>
      <c r="E371">
        <v>49</v>
      </c>
      <c r="F371" t="s">
        <v>348</v>
      </c>
    </row>
    <row r="372" spans="1:6">
      <c r="A372">
        <v>492235</v>
      </c>
      <c r="B372" t="s">
        <v>3116</v>
      </c>
      <c r="C372" t="s">
        <v>1082</v>
      </c>
      <c r="D372" t="s">
        <v>1083</v>
      </c>
      <c r="E372">
        <v>49</v>
      </c>
      <c r="F372" t="s">
        <v>348</v>
      </c>
    </row>
    <row r="373" spans="1:6">
      <c r="A373">
        <v>492236</v>
      </c>
      <c r="B373" t="s">
        <v>3117</v>
      </c>
      <c r="C373" t="s">
        <v>1084</v>
      </c>
      <c r="D373" t="s">
        <v>1085</v>
      </c>
      <c r="E373">
        <v>49</v>
      </c>
      <c r="F373" t="s">
        <v>348</v>
      </c>
    </row>
    <row r="374" spans="1:6">
      <c r="A374">
        <v>492237</v>
      </c>
      <c r="B374" t="s">
        <v>3118</v>
      </c>
      <c r="C374" t="s">
        <v>1086</v>
      </c>
      <c r="D374" t="s">
        <v>1087</v>
      </c>
      <c r="E374">
        <v>49</v>
      </c>
      <c r="F374" t="s">
        <v>348</v>
      </c>
    </row>
    <row r="375" spans="1:6">
      <c r="A375">
        <v>492238</v>
      </c>
      <c r="B375" t="s">
        <v>3119</v>
      </c>
      <c r="C375" t="s">
        <v>1088</v>
      </c>
      <c r="D375" t="s">
        <v>1089</v>
      </c>
      <c r="E375">
        <v>49</v>
      </c>
      <c r="F375" t="s">
        <v>348</v>
      </c>
    </row>
    <row r="376" spans="1:6">
      <c r="A376">
        <v>492239</v>
      </c>
      <c r="B376" t="s">
        <v>3120</v>
      </c>
      <c r="C376" t="s">
        <v>1090</v>
      </c>
      <c r="D376" t="s">
        <v>1091</v>
      </c>
      <c r="E376">
        <v>49</v>
      </c>
      <c r="F376" t="s">
        <v>348</v>
      </c>
    </row>
    <row r="377" spans="1:6">
      <c r="A377">
        <v>492240</v>
      </c>
      <c r="B377" t="s">
        <v>3121</v>
      </c>
      <c r="C377" t="s">
        <v>1092</v>
      </c>
      <c r="D377" t="s">
        <v>1093</v>
      </c>
      <c r="E377">
        <v>49</v>
      </c>
      <c r="F377" t="s">
        <v>348</v>
      </c>
    </row>
    <row r="378" spans="1:6">
      <c r="A378">
        <v>492241</v>
      </c>
      <c r="B378" t="s">
        <v>3122</v>
      </c>
      <c r="C378" t="s">
        <v>1094</v>
      </c>
      <c r="D378" t="s">
        <v>1095</v>
      </c>
      <c r="E378">
        <v>49</v>
      </c>
      <c r="F378" t="s">
        <v>348</v>
      </c>
    </row>
    <row r="379" spans="1:6">
      <c r="A379">
        <v>492242</v>
      </c>
      <c r="B379" t="s">
        <v>3123</v>
      </c>
      <c r="C379" t="s">
        <v>1096</v>
      </c>
      <c r="D379" t="s">
        <v>1097</v>
      </c>
      <c r="E379">
        <v>49</v>
      </c>
      <c r="F379" t="s">
        <v>348</v>
      </c>
    </row>
    <row r="380" spans="1:6">
      <c r="A380">
        <v>492243</v>
      </c>
      <c r="B380" t="s">
        <v>3124</v>
      </c>
      <c r="C380" t="s">
        <v>1098</v>
      </c>
      <c r="D380" t="s">
        <v>1099</v>
      </c>
      <c r="E380">
        <v>49</v>
      </c>
      <c r="F380" t="s">
        <v>348</v>
      </c>
    </row>
    <row r="381" spans="1:6">
      <c r="A381">
        <v>492244</v>
      </c>
      <c r="B381" t="s">
        <v>3125</v>
      </c>
      <c r="C381" t="s">
        <v>1100</v>
      </c>
      <c r="D381" t="s">
        <v>1101</v>
      </c>
      <c r="E381">
        <v>49</v>
      </c>
      <c r="F381" t="s">
        <v>348</v>
      </c>
    </row>
    <row r="382" spans="1:6">
      <c r="A382">
        <v>492245</v>
      </c>
      <c r="B382" t="s">
        <v>3126</v>
      </c>
      <c r="C382" t="s">
        <v>1102</v>
      </c>
      <c r="D382" t="s">
        <v>1103</v>
      </c>
      <c r="E382">
        <v>49</v>
      </c>
      <c r="F382" t="s">
        <v>348</v>
      </c>
    </row>
    <row r="383" spans="1:6">
      <c r="A383">
        <v>492246</v>
      </c>
      <c r="B383" t="s">
        <v>3127</v>
      </c>
      <c r="C383" t="s">
        <v>1104</v>
      </c>
      <c r="D383" t="s">
        <v>1105</v>
      </c>
      <c r="E383">
        <v>49</v>
      </c>
      <c r="F383" t="s">
        <v>348</v>
      </c>
    </row>
    <row r="384" spans="1:6">
      <c r="A384">
        <v>492247</v>
      </c>
      <c r="B384" t="s">
        <v>3128</v>
      </c>
      <c r="C384" t="s">
        <v>1106</v>
      </c>
      <c r="D384" t="s">
        <v>1107</v>
      </c>
      <c r="E384">
        <v>49</v>
      </c>
      <c r="F384" t="s">
        <v>348</v>
      </c>
    </row>
    <row r="385" spans="1:6">
      <c r="A385">
        <v>492248</v>
      </c>
      <c r="B385" t="s">
        <v>3129</v>
      </c>
      <c r="C385" t="s">
        <v>1108</v>
      </c>
      <c r="D385" t="s">
        <v>1109</v>
      </c>
      <c r="E385">
        <v>49</v>
      </c>
      <c r="F385" t="s">
        <v>348</v>
      </c>
    </row>
    <row r="386" spans="1:6">
      <c r="A386">
        <v>492249</v>
      </c>
      <c r="B386" t="s">
        <v>3130</v>
      </c>
      <c r="C386" t="s">
        <v>1110</v>
      </c>
      <c r="D386" t="s">
        <v>1111</v>
      </c>
      <c r="E386">
        <v>49</v>
      </c>
      <c r="F386" t="s">
        <v>348</v>
      </c>
    </row>
    <row r="387" spans="1:6">
      <c r="A387">
        <v>492250</v>
      </c>
      <c r="B387" t="s">
        <v>3131</v>
      </c>
      <c r="C387" t="s">
        <v>1112</v>
      </c>
      <c r="D387" t="s">
        <v>1113</v>
      </c>
      <c r="E387">
        <v>49</v>
      </c>
      <c r="F387" t="s">
        <v>348</v>
      </c>
    </row>
    <row r="388" spans="1:6">
      <c r="A388">
        <v>492251</v>
      </c>
      <c r="B388" t="s">
        <v>3132</v>
      </c>
      <c r="C388" t="s">
        <v>1114</v>
      </c>
      <c r="D388" t="s">
        <v>1115</v>
      </c>
      <c r="E388">
        <v>49</v>
      </c>
      <c r="F388" t="s">
        <v>348</v>
      </c>
    </row>
    <row r="389" spans="1:6">
      <c r="A389">
        <v>492252</v>
      </c>
      <c r="B389" t="s">
        <v>3133</v>
      </c>
      <c r="C389" t="s">
        <v>1116</v>
      </c>
      <c r="D389" t="s">
        <v>1117</v>
      </c>
      <c r="E389">
        <v>49</v>
      </c>
      <c r="F389" t="s">
        <v>348</v>
      </c>
    </row>
    <row r="390" spans="1:6">
      <c r="A390">
        <v>492253</v>
      </c>
      <c r="B390" t="s">
        <v>3134</v>
      </c>
      <c r="C390" t="s">
        <v>1118</v>
      </c>
      <c r="D390" t="s">
        <v>1119</v>
      </c>
      <c r="E390">
        <v>49</v>
      </c>
      <c r="F390" t="s">
        <v>348</v>
      </c>
    </row>
    <row r="391" spans="1:6">
      <c r="A391">
        <v>492254</v>
      </c>
      <c r="B391" t="s">
        <v>3135</v>
      </c>
      <c r="C391" t="s">
        <v>1120</v>
      </c>
      <c r="D391" t="s">
        <v>1121</v>
      </c>
      <c r="E391">
        <v>49</v>
      </c>
      <c r="F391" t="s">
        <v>348</v>
      </c>
    </row>
    <row r="392" spans="1:6">
      <c r="A392">
        <v>492255</v>
      </c>
      <c r="B392" t="s">
        <v>3136</v>
      </c>
      <c r="C392" t="s">
        <v>1122</v>
      </c>
      <c r="D392" t="s">
        <v>1123</v>
      </c>
      <c r="E392">
        <v>49</v>
      </c>
      <c r="F392" t="s">
        <v>348</v>
      </c>
    </row>
    <row r="393" spans="1:6">
      <c r="A393">
        <v>492256</v>
      </c>
      <c r="B393" t="s">
        <v>3137</v>
      </c>
      <c r="C393" t="s">
        <v>1124</v>
      </c>
      <c r="D393" t="s">
        <v>1125</v>
      </c>
      <c r="E393">
        <v>49</v>
      </c>
      <c r="F393" t="s">
        <v>348</v>
      </c>
    </row>
    <row r="394" spans="1:6">
      <c r="A394">
        <v>492257</v>
      </c>
      <c r="B394" t="s">
        <v>3138</v>
      </c>
      <c r="C394" t="s">
        <v>1126</v>
      </c>
      <c r="D394" t="s">
        <v>1127</v>
      </c>
      <c r="E394">
        <v>49</v>
      </c>
      <c r="F394" t="s">
        <v>348</v>
      </c>
    </row>
    <row r="395" spans="1:6">
      <c r="A395">
        <v>492258</v>
      </c>
      <c r="B395" t="s">
        <v>3139</v>
      </c>
      <c r="C395" t="s">
        <v>1128</v>
      </c>
      <c r="D395" t="s">
        <v>1129</v>
      </c>
      <c r="E395">
        <v>49</v>
      </c>
      <c r="F395" t="s">
        <v>348</v>
      </c>
    </row>
    <row r="396" spans="1:6">
      <c r="A396">
        <v>492259</v>
      </c>
      <c r="B396" t="s">
        <v>3140</v>
      </c>
      <c r="C396" t="s">
        <v>1130</v>
      </c>
      <c r="D396" t="s">
        <v>1131</v>
      </c>
      <c r="E396">
        <v>49</v>
      </c>
      <c r="F396" t="s">
        <v>348</v>
      </c>
    </row>
    <row r="397" spans="1:6">
      <c r="A397">
        <v>492260</v>
      </c>
      <c r="B397" t="s">
        <v>3141</v>
      </c>
      <c r="C397" t="s">
        <v>1132</v>
      </c>
      <c r="D397" t="s">
        <v>1133</v>
      </c>
      <c r="E397">
        <v>49</v>
      </c>
      <c r="F397" t="s">
        <v>348</v>
      </c>
    </row>
    <row r="398" spans="1:6">
      <c r="A398">
        <v>492261</v>
      </c>
      <c r="B398" t="s">
        <v>3142</v>
      </c>
      <c r="C398" t="s">
        <v>1134</v>
      </c>
      <c r="D398" t="s">
        <v>1135</v>
      </c>
      <c r="E398">
        <v>49</v>
      </c>
      <c r="F398" t="s">
        <v>348</v>
      </c>
    </row>
    <row r="399" spans="1:6">
      <c r="A399">
        <v>492262</v>
      </c>
      <c r="B399" t="s">
        <v>3143</v>
      </c>
      <c r="C399" t="s">
        <v>1136</v>
      </c>
      <c r="D399" t="s">
        <v>1137</v>
      </c>
      <c r="E399">
        <v>49</v>
      </c>
      <c r="F399" t="s">
        <v>348</v>
      </c>
    </row>
    <row r="400" spans="1:6">
      <c r="A400">
        <v>492263</v>
      </c>
      <c r="B400" t="s">
        <v>3144</v>
      </c>
      <c r="C400" t="s">
        <v>1138</v>
      </c>
      <c r="D400" t="s">
        <v>1139</v>
      </c>
      <c r="E400">
        <v>49</v>
      </c>
      <c r="F400" t="s">
        <v>348</v>
      </c>
    </row>
    <row r="401" spans="1:6">
      <c r="A401">
        <v>492264</v>
      </c>
      <c r="B401" t="s">
        <v>3145</v>
      </c>
      <c r="C401" t="s">
        <v>1140</v>
      </c>
      <c r="D401" t="s">
        <v>1141</v>
      </c>
      <c r="E401">
        <v>49</v>
      </c>
      <c r="F401" t="s">
        <v>348</v>
      </c>
    </row>
    <row r="402" spans="1:6">
      <c r="A402">
        <v>492265</v>
      </c>
      <c r="B402" t="s">
        <v>3146</v>
      </c>
      <c r="C402" t="s">
        <v>1142</v>
      </c>
      <c r="D402" t="s">
        <v>1143</v>
      </c>
      <c r="E402">
        <v>49</v>
      </c>
      <c r="F402" t="s">
        <v>348</v>
      </c>
    </row>
    <row r="403" spans="1:6">
      <c r="A403">
        <v>492266</v>
      </c>
      <c r="B403" t="s">
        <v>3147</v>
      </c>
      <c r="C403" t="s">
        <v>1144</v>
      </c>
      <c r="D403" t="s">
        <v>1145</v>
      </c>
      <c r="E403">
        <v>49</v>
      </c>
      <c r="F403" t="s">
        <v>348</v>
      </c>
    </row>
    <row r="404" spans="1:6">
      <c r="A404">
        <v>492267</v>
      </c>
      <c r="B404" t="s">
        <v>3148</v>
      </c>
      <c r="C404" t="s">
        <v>1146</v>
      </c>
      <c r="D404" t="s">
        <v>1147</v>
      </c>
      <c r="E404">
        <v>49</v>
      </c>
      <c r="F404" t="s">
        <v>348</v>
      </c>
    </row>
    <row r="405" spans="1:6">
      <c r="A405">
        <v>492268</v>
      </c>
      <c r="B405" t="s">
        <v>3149</v>
      </c>
      <c r="C405" t="s">
        <v>1148</v>
      </c>
      <c r="D405" t="s">
        <v>1149</v>
      </c>
      <c r="E405">
        <v>49</v>
      </c>
      <c r="F405" t="s">
        <v>348</v>
      </c>
    </row>
    <row r="406" spans="1:6">
      <c r="A406">
        <v>492269</v>
      </c>
      <c r="B406" t="s">
        <v>3150</v>
      </c>
      <c r="C406" t="s">
        <v>1150</v>
      </c>
      <c r="D406" t="s">
        <v>1151</v>
      </c>
      <c r="E406">
        <v>49</v>
      </c>
      <c r="F406" t="s">
        <v>348</v>
      </c>
    </row>
    <row r="407" spans="1:6">
      <c r="A407">
        <v>492270</v>
      </c>
      <c r="B407" t="s">
        <v>3151</v>
      </c>
      <c r="C407" t="s">
        <v>1152</v>
      </c>
      <c r="D407" t="s">
        <v>1153</v>
      </c>
      <c r="E407">
        <v>49</v>
      </c>
      <c r="F407" t="s">
        <v>348</v>
      </c>
    </row>
    <row r="408" spans="1:6">
      <c r="A408">
        <v>492271</v>
      </c>
      <c r="B408" t="s">
        <v>3152</v>
      </c>
      <c r="C408" t="s">
        <v>1154</v>
      </c>
      <c r="D408" t="s">
        <v>1155</v>
      </c>
      <c r="E408">
        <v>49</v>
      </c>
      <c r="F408" t="s">
        <v>348</v>
      </c>
    </row>
    <row r="409" spans="1:6">
      <c r="A409">
        <v>492272</v>
      </c>
      <c r="B409" t="s">
        <v>3153</v>
      </c>
      <c r="C409" t="s">
        <v>1156</v>
      </c>
      <c r="D409" t="s">
        <v>1157</v>
      </c>
      <c r="E409">
        <v>49</v>
      </c>
      <c r="F409" t="s">
        <v>348</v>
      </c>
    </row>
    <row r="410" spans="1:6">
      <c r="A410">
        <v>492273</v>
      </c>
      <c r="B410" t="s">
        <v>3154</v>
      </c>
      <c r="C410" t="s">
        <v>1158</v>
      </c>
      <c r="D410" t="s">
        <v>1159</v>
      </c>
      <c r="E410">
        <v>49</v>
      </c>
      <c r="F410" t="s">
        <v>348</v>
      </c>
    </row>
    <row r="411" spans="1:6">
      <c r="A411">
        <v>492274</v>
      </c>
      <c r="B411" t="s">
        <v>3155</v>
      </c>
      <c r="C411" t="s">
        <v>1160</v>
      </c>
      <c r="D411" t="s">
        <v>1161</v>
      </c>
      <c r="E411">
        <v>49</v>
      </c>
      <c r="F411" t="s">
        <v>348</v>
      </c>
    </row>
    <row r="412" spans="1:6">
      <c r="A412">
        <v>492275</v>
      </c>
      <c r="B412" t="s">
        <v>3156</v>
      </c>
      <c r="C412" t="s">
        <v>1162</v>
      </c>
      <c r="D412" t="s">
        <v>1163</v>
      </c>
      <c r="E412">
        <v>49</v>
      </c>
      <c r="F412" t="s">
        <v>348</v>
      </c>
    </row>
    <row r="413" spans="1:6">
      <c r="A413">
        <v>492276</v>
      </c>
      <c r="B413" t="s">
        <v>3157</v>
      </c>
      <c r="C413" t="s">
        <v>1164</v>
      </c>
      <c r="D413" t="s">
        <v>1165</v>
      </c>
      <c r="E413">
        <v>49</v>
      </c>
      <c r="F413" t="s">
        <v>348</v>
      </c>
    </row>
    <row r="414" spans="1:6">
      <c r="A414">
        <v>492277</v>
      </c>
      <c r="B414" t="s">
        <v>3158</v>
      </c>
      <c r="C414" t="s">
        <v>1166</v>
      </c>
      <c r="D414" t="s">
        <v>1167</v>
      </c>
      <c r="E414">
        <v>49</v>
      </c>
      <c r="F414" t="s">
        <v>348</v>
      </c>
    </row>
    <row r="415" spans="1:6">
      <c r="A415">
        <v>492278</v>
      </c>
      <c r="B415" t="s">
        <v>3159</v>
      </c>
      <c r="C415" t="s">
        <v>1168</v>
      </c>
      <c r="D415" t="s">
        <v>1168</v>
      </c>
      <c r="E415">
        <v>49</v>
      </c>
      <c r="F415" t="s">
        <v>348</v>
      </c>
    </row>
    <row r="416" spans="1:6">
      <c r="A416">
        <v>492279</v>
      </c>
      <c r="B416" t="s">
        <v>3160</v>
      </c>
      <c r="C416" t="s">
        <v>1169</v>
      </c>
      <c r="D416" t="s">
        <v>1170</v>
      </c>
      <c r="E416">
        <v>49</v>
      </c>
      <c r="F416" t="s">
        <v>348</v>
      </c>
    </row>
    <row r="417" spans="1:6">
      <c r="A417">
        <v>492280</v>
      </c>
      <c r="B417" t="s">
        <v>3161</v>
      </c>
      <c r="C417" t="s">
        <v>1171</v>
      </c>
      <c r="D417" t="s">
        <v>1172</v>
      </c>
      <c r="E417">
        <v>49</v>
      </c>
      <c r="F417" t="s">
        <v>348</v>
      </c>
    </row>
    <row r="418" spans="1:6">
      <c r="A418">
        <v>492281</v>
      </c>
      <c r="B418" t="s">
        <v>3162</v>
      </c>
      <c r="C418" t="s">
        <v>1173</v>
      </c>
      <c r="D418" t="s">
        <v>1174</v>
      </c>
      <c r="E418">
        <v>49</v>
      </c>
      <c r="F418" t="s">
        <v>348</v>
      </c>
    </row>
    <row r="419" spans="1:6">
      <c r="A419">
        <v>492282</v>
      </c>
      <c r="B419" t="s">
        <v>3163</v>
      </c>
      <c r="C419" t="s">
        <v>1175</v>
      </c>
      <c r="D419" t="s">
        <v>1176</v>
      </c>
      <c r="E419">
        <v>49</v>
      </c>
      <c r="F419" t="s">
        <v>348</v>
      </c>
    </row>
    <row r="420" spans="1:6">
      <c r="A420">
        <v>492283</v>
      </c>
      <c r="B420" t="s">
        <v>3164</v>
      </c>
      <c r="C420" t="s">
        <v>1177</v>
      </c>
      <c r="D420" t="s">
        <v>1178</v>
      </c>
      <c r="E420">
        <v>49</v>
      </c>
      <c r="F420" t="s">
        <v>348</v>
      </c>
    </row>
    <row r="421" spans="1:6">
      <c r="A421">
        <v>492284</v>
      </c>
      <c r="B421" t="s">
        <v>3165</v>
      </c>
      <c r="C421" t="s">
        <v>1179</v>
      </c>
      <c r="D421" t="s">
        <v>1179</v>
      </c>
      <c r="E421">
        <v>49</v>
      </c>
      <c r="F421" t="s">
        <v>348</v>
      </c>
    </row>
    <row r="422" spans="1:6">
      <c r="A422">
        <v>492285</v>
      </c>
      <c r="B422" t="s">
        <v>3166</v>
      </c>
      <c r="C422" t="s">
        <v>1180</v>
      </c>
      <c r="D422" t="s">
        <v>1181</v>
      </c>
      <c r="E422">
        <v>49</v>
      </c>
      <c r="F422" t="s">
        <v>348</v>
      </c>
    </row>
    <row r="423" spans="1:6">
      <c r="A423">
        <v>492286</v>
      </c>
      <c r="B423" t="s">
        <v>3167</v>
      </c>
      <c r="C423" t="s">
        <v>1182</v>
      </c>
      <c r="D423" t="s">
        <v>1183</v>
      </c>
      <c r="E423">
        <v>49</v>
      </c>
      <c r="F423" t="s">
        <v>348</v>
      </c>
    </row>
    <row r="424" spans="1:6">
      <c r="A424">
        <v>492287</v>
      </c>
      <c r="B424" t="s">
        <v>3168</v>
      </c>
      <c r="C424" t="s">
        <v>1184</v>
      </c>
      <c r="D424" t="s">
        <v>1185</v>
      </c>
      <c r="E424">
        <v>49</v>
      </c>
      <c r="F424" t="s">
        <v>348</v>
      </c>
    </row>
    <row r="425" spans="1:6">
      <c r="A425">
        <v>492288</v>
      </c>
      <c r="B425" t="s">
        <v>3169</v>
      </c>
      <c r="C425" t="s">
        <v>1186</v>
      </c>
      <c r="D425" t="s">
        <v>1187</v>
      </c>
      <c r="E425">
        <v>49</v>
      </c>
      <c r="F425" t="s">
        <v>348</v>
      </c>
    </row>
    <row r="426" spans="1:6">
      <c r="A426">
        <v>492289</v>
      </c>
      <c r="B426" t="s">
        <v>3170</v>
      </c>
      <c r="C426" t="s">
        <v>1188</v>
      </c>
      <c r="D426" t="s">
        <v>1189</v>
      </c>
      <c r="E426">
        <v>49</v>
      </c>
      <c r="F426" t="s">
        <v>348</v>
      </c>
    </row>
    <row r="427" spans="1:6">
      <c r="A427">
        <v>492290</v>
      </c>
      <c r="B427" t="s">
        <v>3171</v>
      </c>
      <c r="C427" t="s">
        <v>1190</v>
      </c>
      <c r="D427" t="s">
        <v>1191</v>
      </c>
      <c r="E427">
        <v>49</v>
      </c>
      <c r="F427" t="s">
        <v>348</v>
      </c>
    </row>
    <row r="428" spans="1:6">
      <c r="A428">
        <v>492291</v>
      </c>
      <c r="B428" t="s">
        <v>3172</v>
      </c>
      <c r="C428" t="s">
        <v>1192</v>
      </c>
      <c r="D428" t="s">
        <v>1193</v>
      </c>
      <c r="E428">
        <v>49</v>
      </c>
      <c r="F428" t="s">
        <v>348</v>
      </c>
    </row>
    <row r="429" spans="1:6">
      <c r="A429">
        <v>492292</v>
      </c>
      <c r="B429" t="s">
        <v>3173</v>
      </c>
      <c r="C429" t="s">
        <v>1194</v>
      </c>
      <c r="D429" t="s">
        <v>1195</v>
      </c>
      <c r="E429">
        <v>49</v>
      </c>
      <c r="F429" t="s">
        <v>348</v>
      </c>
    </row>
    <row r="430" spans="1:6">
      <c r="A430">
        <v>492293</v>
      </c>
      <c r="B430" t="s">
        <v>3174</v>
      </c>
      <c r="C430" t="s">
        <v>1196</v>
      </c>
      <c r="D430" t="s">
        <v>1196</v>
      </c>
      <c r="E430">
        <v>49</v>
      </c>
      <c r="F430" t="s">
        <v>348</v>
      </c>
    </row>
    <row r="431" spans="1:6">
      <c r="A431">
        <v>492294</v>
      </c>
      <c r="B431" t="s">
        <v>3175</v>
      </c>
      <c r="C431" t="s">
        <v>1197</v>
      </c>
      <c r="D431" t="s">
        <v>1198</v>
      </c>
      <c r="E431">
        <v>49</v>
      </c>
      <c r="F431" t="s">
        <v>348</v>
      </c>
    </row>
    <row r="432" spans="1:6">
      <c r="A432">
        <v>492295</v>
      </c>
      <c r="B432" t="s">
        <v>3176</v>
      </c>
      <c r="C432" t="s">
        <v>1199</v>
      </c>
      <c r="D432" t="s">
        <v>1200</v>
      </c>
      <c r="E432">
        <v>49</v>
      </c>
      <c r="F432" t="s">
        <v>348</v>
      </c>
    </row>
    <row r="433" spans="1:6">
      <c r="A433">
        <v>492296</v>
      </c>
      <c r="B433" t="s">
        <v>3177</v>
      </c>
      <c r="C433" t="s">
        <v>1201</v>
      </c>
      <c r="D433" t="s">
        <v>1202</v>
      </c>
      <c r="E433">
        <v>49</v>
      </c>
      <c r="F433" t="s">
        <v>348</v>
      </c>
    </row>
    <row r="434" spans="1:6">
      <c r="A434">
        <v>492297</v>
      </c>
      <c r="B434" t="s">
        <v>3178</v>
      </c>
      <c r="C434" t="s">
        <v>1203</v>
      </c>
      <c r="D434" t="s">
        <v>1203</v>
      </c>
      <c r="E434">
        <v>49</v>
      </c>
      <c r="F434" t="s">
        <v>348</v>
      </c>
    </row>
    <row r="435" spans="1:6">
      <c r="A435">
        <v>492298</v>
      </c>
      <c r="B435" t="s">
        <v>3179</v>
      </c>
      <c r="C435" t="s">
        <v>1204</v>
      </c>
      <c r="D435" t="s">
        <v>1205</v>
      </c>
      <c r="E435">
        <v>49</v>
      </c>
      <c r="F435" t="s">
        <v>348</v>
      </c>
    </row>
    <row r="436" spans="1:6">
      <c r="A436">
        <v>492299</v>
      </c>
      <c r="B436" t="s">
        <v>3180</v>
      </c>
      <c r="C436" t="s">
        <v>1206</v>
      </c>
      <c r="D436" t="s">
        <v>1207</v>
      </c>
      <c r="E436">
        <v>49</v>
      </c>
      <c r="F436" t="s">
        <v>348</v>
      </c>
    </row>
    <row r="437" spans="1:6">
      <c r="A437">
        <v>492300</v>
      </c>
      <c r="B437" t="s">
        <v>3181</v>
      </c>
      <c r="C437" t="s">
        <v>1208</v>
      </c>
      <c r="D437" t="s">
        <v>1209</v>
      </c>
      <c r="E437">
        <v>49</v>
      </c>
      <c r="F437" t="s">
        <v>348</v>
      </c>
    </row>
    <row r="438" spans="1:6">
      <c r="A438">
        <v>492301</v>
      </c>
      <c r="B438" t="s">
        <v>3182</v>
      </c>
      <c r="C438" t="s">
        <v>1210</v>
      </c>
      <c r="D438" t="s">
        <v>1211</v>
      </c>
      <c r="E438">
        <v>49</v>
      </c>
      <c r="F438" t="s">
        <v>348</v>
      </c>
    </row>
    <row r="439" spans="1:6">
      <c r="A439">
        <v>492302</v>
      </c>
      <c r="B439" t="s">
        <v>3183</v>
      </c>
      <c r="C439" t="s">
        <v>1212</v>
      </c>
      <c r="D439" t="s">
        <v>1213</v>
      </c>
      <c r="E439">
        <v>49</v>
      </c>
      <c r="F439" t="s">
        <v>348</v>
      </c>
    </row>
    <row r="440" spans="1:6">
      <c r="A440">
        <v>492303</v>
      </c>
      <c r="B440" t="s">
        <v>3184</v>
      </c>
      <c r="C440" t="s">
        <v>1214</v>
      </c>
      <c r="D440" t="s">
        <v>1215</v>
      </c>
      <c r="E440">
        <v>49</v>
      </c>
      <c r="F440" t="s">
        <v>348</v>
      </c>
    </row>
    <row r="441" spans="1:6">
      <c r="A441">
        <v>492304</v>
      </c>
      <c r="B441" t="s">
        <v>3185</v>
      </c>
      <c r="C441" t="s">
        <v>1216</v>
      </c>
      <c r="D441" t="s">
        <v>1217</v>
      </c>
      <c r="E441">
        <v>49</v>
      </c>
      <c r="F441" t="s">
        <v>348</v>
      </c>
    </row>
    <row r="442" spans="1:6">
      <c r="A442">
        <v>492305</v>
      </c>
      <c r="B442" t="s">
        <v>3186</v>
      </c>
      <c r="C442" t="s">
        <v>1218</v>
      </c>
      <c r="D442" t="s">
        <v>1219</v>
      </c>
      <c r="E442">
        <v>49</v>
      </c>
      <c r="F442" t="s">
        <v>348</v>
      </c>
    </row>
    <row r="443" spans="1:6">
      <c r="A443">
        <v>492306</v>
      </c>
      <c r="B443" t="s">
        <v>3187</v>
      </c>
      <c r="C443" t="s">
        <v>1220</v>
      </c>
      <c r="D443" t="s">
        <v>1221</v>
      </c>
      <c r="E443">
        <v>49</v>
      </c>
      <c r="F443" t="s">
        <v>348</v>
      </c>
    </row>
    <row r="444" spans="1:6">
      <c r="A444">
        <v>492307</v>
      </c>
      <c r="B444" t="s">
        <v>3188</v>
      </c>
      <c r="C444" t="s">
        <v>1222</v>
      </c>
      <c r="D444" t="s">
        <v>1223</v>
      </c>
      <c r="E444">
        <v>49</v>
      </c>
      <c r="F444" t="s">
        <v>348</v>
      </c>
    </row>
    <row r="445" spans="1:6">
      <c r="A445">
        <v>492308</v>
      </c>
      <c r="B445" t="s">
        <v>3189</v>
      </c>
      <c r="C445" t="s">
        <v>1224</v>
      </c>
      <c r="D445" t="s">
        <v>1225</v>
      </c>
      <c r="E445">
        <v>49</v>
      </c>
      <c r="F445" t="s">
        <v>348</v>
      </c>
    </row>
    <row r="446" spans="1:6">
      <c r="A446">
        <v>492309</v>
      </c>
      <c r="B446" t="s">
        <v>3190</v>
      </c>
      <c r="C446" t="s">
        <v>1226</v>
      </c>
      <c r="D446" t="s">
        <v>1227</v>
      </c>
      <c r="E446">
        <v>49</v>
      </c>
      <c r="F446" t="s">
        <v>348</v>
      </c>
    </row>
    <row r="447" spans="1:6">
      <c r="A447">
        <v>492310</v>
      </c>
      <c r="B447" t="s">
        <v>3191</v>
      </c>
      <c r="C447" t="s">
        <v>1228</v>
      </c>
      <c r="D447" t="s">
        <v>1229</v>
      </c>
      <c r="E447">
        <v>49</v>
      </c>
      <c r="F447" t="s">
        <v>348</v>
      </c>
    </row>
    <row r="448" spans="1:6">
      <c r="A448">
        <v>492311</v>
      </c>
      <c r="B448" t="s">
        <v>3192</v>
      </c>
      <c r="C448" t="s">
        <v>1230</v>
      </c>
      <c r="D448" t="s">
        <v>1231</v>
      </c>
      <c r="E448">
        <v>49</v>
      </c>
      <c r="F448" t="s">
        <v>348</v>
      </c>
    </row>
    <row r="449" spans="1:6">
      <c r="A449">
        <v>492312</v>
      </c>
      <c r="B449" t="s">
        <v>3193</v>
      </c>
      <c r="C449" t="s">
        <v>1232</v>
      </c>
      <c r="D449" t="s">
        <v>1233</v>
      </c>
      <c r="E449">
        <v>49</v>
      </c>
      <c r="F449" t="s">
        <v>348</v>
      </c>
    </row>
    <row r="450" spans="1:6">
      <c r="A450">
        <v>492313</v>
      </c>
      <c r="B450" t="s">
        <v>3194</v>
      </c>
      <c r="C450" t="s">
        <v>1234</v>
      </c>
      <c r="D450" t="s">
        <v>1235</v>
      </c>
      <c r="E450">
        <v>49</v>
      </c>
      <c r="F450" t="s">
        <v>348</v>
      </c>
    </row>
    <row r="451" spans="1:6">
      <c r="A451">
        <v>492314</v>
      </c>
      <c r="B451" t="s">
        <v>3195</v>
      </c>
      <c r="C451" t="s">
        <v>1236</v>
      </c>
      <c r="D451" t="s">
        <v>1236</v>
      </c>
      <c r="E451">
        <v>49</v>
      </c>
      <c r="F451" t="s">
        <v>348</v>
      </c>
    </row>
    <row r="452" spans="1:6">
      <c r="A452">
        <v>492315</v>
      </c>
      <c r="B452" t="s">
        <v>3196</v>
      </c>
      <c r="C452" t="s">
        <v>1237</v>
      </c>
      <c r="D452" t="s">
        <v>1238</v>
      </c>
      <c r="E452">
        <v>49</v>
      </c>
      <c r="F452" t="s">
        <v>348</v>
      </c>
    </row>
    <row r="453" spans="1:6">
      <c r="A453">
        <v>492316</v>
      </c>
      <c r="B453" t="s">
        <v>3197</v>
      </c>
      <c r="C453" t="s">
        <v>1239</v>
      </c>
      <c r="D453" t="s">
        <v>1240</v>
      </c>
      <c r="E453">
        <v>49</v>
      </c>
      <c r="F453" t="s">
        <v>348</v>
      </c>
    </row>
    <row r="454" spans="1:6">
      <c r="A454">
        <v>492317</v>
      </c>
      <c r="B454" t="s">
        <v>3198</v>
      </c>
      <c r="C454" t="s">
        <v>1241</v>
      </c>
      <c r="D454" t="s">
        <v>1242</v>
      </c>
      <c r="E454">
        <v>49</v>
      </c>
      <c r="F454" t="s">
        <v>348</v>
      </c>
    </row>
    <row r="455" spans="1:6">
      <c r="A455">
        <v>492318</v>
      </c>
      <c r="B455" t="s">
        <v>3199</v>
      </c>
      <c r="C455" t="s">
        <v>1243</v>
      </c>
      <c r="D455" t="s">
        <v>1244</v>
      </c>
      <c r="E455">
        <v>49</v>
      </c>
      <c r="F455" t="s">
        <v>348</v>
      </c>
    </row>
    <row r="456" spans="1:6">
      <c r="A456">
        <v>492319</v>
      </c>
      <c r="B456" t="s">
        <v>3200</v>
      </c>
      <c r="C456" t="s">
        <v>1245</v>
      </c>
      <c r="D456" t="s">
        <v>1246</v>
      </c>
      <c r="E456">
        <v>49</v>
      </c>
      <c r="F456" t="s">
        <v>348</v>
      </c>
    </row>
    <row r="457" spans="1:6">
      <c r="A457">
        <v>492320</v>
      </c>
      <c r="B457" t="s">
        <v>3201</v>
      </c>
      <c r="C457" t="s">
        <v>1247</v>
      </c>
      <c r="D457" t="s">
        <v>1248</v>
      </c>
      <c r="E457">
        <v>49</v>
      </c>
      <c r="F457" t="s">
        <v>348</v>
      </c>
    </row>
    <row r="458" spans="1:6">
      <c r="A458">
        <v>492321</v>
      </c>
      <c r="B458" t="s">
        <v>3202</v>
      </c>
      <c r="C458" t="s">
        <v>1249</v>
      </c>
      <c r="D458" t="s">
        <v>1250</v>
      </c>
      <c r="E458">
        <v>49</v>
      </c>
      <c r="F458" t="s">
        <v>348</v>
      </c>
    </row>
    <row r="459" spans="1:6">
      <c r="A459">
        <v>492322</v>
      </c>
      <c r="B459" t="s">
        <v>3203</v>
      </c>
      <c r="C459" t="s">
        <v>1251</v>
      </c>
      <c r="D459" t="s">
        <v>1252</v>
      </c>
      <c r="E459">
        <v>49</v>
      </c>
      <c r="F459" t="s">
        <v>348</v>
      </c>
    </row>
    <row r="460" spans="1:6">
      <c r="A460">
        <v>492323</v>
      </c>
      <c r="B460" t="s">
        <v>3204</v>
      </c>
      <c r="C460" t="s">
        <v>1253</v>
      </c>
      <c r="D460" t="s">
        <v>1254</v>
      </c>
      <c r="E460">
        <v>49</v>
      </c>
      <c r="F460" t="s">
        <v>348</v>
      </c>
    </row>
    <row r="461" spans="1:6">
      <c r="A461">
        <v>492324</v>
      </c>
      <c r="B461" t="s">
        <v>3205</v>
      </c>
      <c r="C461" t="s">
        <v>1255</v>
      </c>
      <c r="D461" t="s">
        <v>1256</v>
      </c>
      <c r="E461">
        <v>49</v>
      </c>
      <c r="F461" t="s">
        <v>348</v>
      </c>
    </row>
    <row r="462" spans="1:6">
      <c r="A462">
        <v>492325</v>
      </c>
      <c r="B462" t="s">
        <v>3206</v>
      </c>
      <c r="C462" t="s">
        <v>1257</v>
      </c>
      <c r="D462" t="s">
        <v>1258</v>
      </c>
      <c r="E462">
        <v>49</v>
      </c>
      <c r="F462" t="s">
        <v>348</v>
      </c>
    </row>
    <row r="463" spans="1:6">
      <c r="A463">
        <v>492326</v>
      </c>
      <c r="B463" t="s">
        <v>3207</v>
      </c>
      <c r="C463" t="s">
        <v>1259</v>
      </c>
      <c r="D463" t="s">
        <v>1260</v>
      </c>
      <c r="E463">
        <v>49</v>
      </c>
      <c r="F463" t="s">
        <v>348</v>
      </c>
    </row>
    <row r="464" spans="1:6">
      <c r="A464">
        <v>492327</v>
      </c>
      <c r="B464" t="s">
        <v>3208</v>
      </c>
      <c r="C464" t="s">
        <v>1261</v>
      </c>
      <c r="D464" t="s">
        <v>1262</v>
      </c>
      <c r="E464">
        <v>49</v>
      </c>
      <c r="F464" t="s">
        <v>348</v>
      </c>
    </row>
    <row r="465" spans="1:6">
      <c r="A465">
        <v>492328</v>
      </c>
      <c r="B465" t="s">
        <v>3209</v>
      </c>
      <c r="C465" t="s">
        <v>1263</v>
      </c>
      <c r="D465" t="s">
        <v>1264</v>
      </c>
      <c r="E465">
        <v>49</v>
      </c>
      <c r="F465" t="s">
        <v>348</v>
      </c>
    </row>
    <row r="466" spans="1:6">
      <c r="A466">
        <v>492329</v>
      </c>
      <c r="B466" t="s">
        <v>3210</v>
      </c>
      <c r="C466" t="s">
        <v>1265</v>
      </c>
      <c r="D466" t="s">
        <v>1266</v>
      </c>
      <c r="E466">
        <v>49</v>
      </c>
      <c r="F466" t="s">
        <v>348</v>
      </c>
    </row>
    <row r="467" spans="1:6">
      <c r="A467">
        <v>492330</v>
      </c>
      <c r="B467" t="s">
        <v>3211</v>
      </c>
      <c r="C467" t="s">
        <v>1267</v>
      </c>
      <c r="D467" t="s">
        <v>1268</v>
      </c>
      <c r="E467">
        <v>49</v>
      </c>
      <c r="F467" t="s">
        <v>348</v>
      </c>
    </row>
    <row r="468" spans="1:6">
      <c r="A468">
        <v>492331</v>
      </c>
      <c r="B468" t="s">
        <v>3212</v>
      </c>
      <c r="C468" t="s">
        <v>1269</v>
      </c>
      <c r="D468" t="s">
        <v>1270</v>
      </c>
      <c r="E468">
        <v>49</v>
      </c>
      <c r="F468" t="s">
        <v>348</v>
      </c>
    </row>
    <row r="469" spans="1:6">
      <c r="A469">
        <v>492332</v>
      </c>
      <c r="B469" t="s">
        <v>3213</v>
      </c>
      <c r="C469" t="s">
        <v>1271</v>
      </c>
      <c r="D469" t="s">
        <v>1272</v>
      </c>
      <c r="E469">
        <v>49</v>
      </c>
      <c r="F469" t="s">
        <v>348</v>
      </c>
    </row>
    <row r="470" spans="1:6">
      <c r="A470">
        <v>492333</v>
      </c>
      <c r="B470" t="s">
        <v>3214</v>
      </c>
      <c r="C470" t="s">
        <v>1273</v>
      </c>
      <c r="D470" t="s">
        <v>1273</v>
      </c>
      <c r="E470">
        <v>49</v>
      </c>
      <c r="F470" t="s">
        <v>348</v>
      </c>
    </row>
    <row r="471" spans="1:6">
      <c r="A471">
        <v>492334</v>
      </c>
      <c r="B471" t="s">
        <v>3215</v>
      </c>
      <c r="C471" t="s">
        <v>1274</v>
      </c>
      <c r="D471" t="s">
        <v>1275</v>
      </c>
      <c r="E471">
        <v>49</v>
      </c>
      <c r="F471" t="s">
        <v>348</v>
      </c>
    </row>
    <row r="472" spans="1:6">
      <c r="A472">
        <v>492335</v>
      </c>
      <c r="B472" t="s">
        <v>3216</v>
      </c>
      <c r="C472" t="s">
        <v>1276</v>
      </c>
      <c r="D472" t="s">
        <v>1277</v>
      </c>
      <c r="E472">
        <v>49</v>
      </c>
      <c r="F472" t="s">
        <v>348</v>
      </c>
    </row>
    <row r="473" spans="1:6">
      <c r="A473">
        <v>492336</v>
      </c>
      <c r="B473" t="s">
        <v>3217</v>
      </c>
      <c r="C473" t="s">
        <v>1278</v>
      </c>
      <c r="D473" t="s">
        <v>1278</v>
      </c>
      <c r="E473">
        <v>49</v>
      </c>
      <c r="F473" t="s">
        <v>348</v>
      </c>
    </row>
    <row r="474" spans="1:6">
      <c r="A474">
        <v>492337</v>
      </c>
      <c r="B474" t="s">
        <v>3218</v>
      </c>
      <c r="C474" t="s">
        <v>1279</v>
      </c>
      <c r="D474" t="s">
        <v>1280</v>
      </c>
      <c r="E474">
        <v>49</v>
      </c>
      <c r="F474" t="s">
        <v>348</v>
      </c>
    </row>
    <row r="475" spans="1:6">
      <c r="A475">
        <v>492338</v>
      </c>
      <c r="B475" t="s">
        <v>3219</v>
      </c>
      <c r="C475" t="s">
        <v>1281</v>
      </c>
      <c r="D475" t="s">
        <v>1282</v>
      </c>
      <c r="E475">
        <v>49</v>
      </c>
      <c r="F475" t="s">
        <v>348</v>
      </c>
    </row>
    <row r="476" spans="1:6">
      <c r="A476">
        <v>492339</v>
      </c>
      <c r="B476" t="s">
        <v>3220</v>
      </c>
      <c r="C476" t="s">
        <v>1283</v>
      </c>
      <c r="D476" t="s">
        <v>1284</v>
      </c>
      <c r="E476">
        <v>49</v>
      </c>
      <c r="F476" t="s">
        <v>348</v>
      </c>
    </row>
    <row r="477" spans="1:6">
      <c r="A477">
        <v>492340</v>
      </c>
      <c r="B477" t="s">
        <v>3221</v>
      </c>
      <c r="C477" t="s">
        <v>1285</v>
      </c>
      <c r="D477" t="s">
        <v>1286</v>
      </c>
      <c r="E477">
        <v>49</v>
      </c>
      <c r="F477" t="s">
        <v>348</v>
      </c>
    </row>
    <row r="478" spans="1:6">
      <c r="A478">
        <v>492341</v>
      </c>
      <c r="B478" t="s">
        <v>3222</v>
      </c>
      <c r="C478" t="s">
        <v>1287</v>
      </c>
      <c r="D478" t="s">
        <v>1288</v>
      </c>
      <c r="E478">
        <v>49</v>
      </c>
      <c r="F478" t="s">
        <v>348</v>
      </c>
    </row>
    <row r="479" spans="1:6">
      <c r="A479">
        <v>492342</v>
      </c>
      <c r="B479" t="s">
        <v>3223</v>
      </c>
      <c r="C479" t="s">
        <v>1289</v>
      </c>
      <c r="D479" t="s">
        <v>1290</v>
      </c>
      <c r="E479">
        <v>49</v>
      </c>
      <c r="F479" t="s">
        <v>348</v>
      </c>
    </row>
    <row r="480" spans="1:6">
      <c r="A480">
        <v>492343</v>
      </c>
      <c r="B480" t="s">
        <v>3224</v>
      </c>
      <c r="C480" t="s">
        <v>1291</v>
      </c>
      <c r="D480" t="s">
        <v>1292</v>
      </c>
      <c r="E480">
        <v>49</v>
      </c>
      <c r="F480" t="s">
        <v>348</v>
      </c>
    </row>
    <row r="481" spans="1:6">
      <c r="A481">
        <v>492344</v>
      </c>
      <c r="B481" t="s">
        <v>3225</v>
      </c>
      <c r="C481" t="s">
        <v>1293</v>
      </c>
      <c r="D481" t="s">
        <v>1294</v>
      </c>
      <c r="E481">
        <v>49</v>
      </c>
      <c r="F481" t="s">
        <v>348</v>
      </c>
    </row>
    <row r="482" spans="1:6">
      <c r="A482">
        <v>492345</v>
      </c>
      <c r="B482" t="s">
        <v>3226</v>
      </c>
      <c r="C482" t="s">
        <v>1295</v>
      </c>
      <c r="D482" t="s">
        <v>1296</v>
      </c>
      <c r="E482">
        <v>49</v>
      </c>
      <c r="F482" t="s">
        <v>348</v>
      </c>
    </row>
    <row r="483" spans="1:6">
      <c r="A483">
        <v>492346</v>
      </c>
      <c r="B483" t="s">
        <v>3227</v>
      </c>
      <c r="C483" t="s">
        <v>1297</v>
      </c>
      <c r="D483" t="s">
        <v>1298</v>
      </c>
      <c r="E483">
        <v>49</v>
      </c>
      <c r="F483" t="s">
        <v>348</v>
      </c>
    </row>
    <row r="484" spans="1:6">
      <c r="A484">
        <v>492347</v>
      </c>
      <c r="B484" t="s">
        <v>3228</v>
      </c>
      <c r="C484" t="s">
        <v>1299</v>
      </c>
      <c r="D484" t="s">
        <v>1300</v>
      </c>
      <c r="E484">
        <v>49</v>
      </c>
      <c r="F484" t="s">
        <v>348</v>
      </c>
    </row>
    <row r="485" spans="1:6">
      <c r="A485">
        <v>492348</v>
      </c>
      <c r="B485" t="s">
        <v>3229</v>
      </c>
      <c r="C485" t="s">
        <v>1301</v>
      </c>
      <c r="D485" t="s">
        <v>1301</v>
      </c>
      <c r="E485">
        <v>49</v>
      </c>
      <c r="F485" t="s">
        <v>348</v>
      </c>
    </row>
    <row r="486" spans="1:6">
      <c r="A486">
        <v>492349</v>
      </c>
      <c r="B486" t="s">
        <v>3230</v>
      </c>
      <c r="C486" t="s">
        <v>1302</v>
      </c>
      <c r="D486" t="s">
        <v>1303</v>
      </c>
      <c r="E486">
        <v>49</v>
      </c>
      <c r="F486" t="s">
        <v>348</v>
      </c>
    </row>
    <row r="487" spans="1:6">
      <c r="A487">
        <v>492350</v>
      </c>
      <c r="B487" t="s">
        <v>3231</v>
      </c>
      <c r="C487" t="s">
        <v>1304</v>
      </c>
      <c r="D487" t="s">
        <v>1305</v>
      </c>
      <c r="E487">
        <v>49</v>
      </c>
      <c r="F487" t="s">
        <v>348</v>
      </c>
    </row>
    <row r="488" spans="1:6">
      <c r="A488">
        <v>492351</v>
      </c>
      <c r="B488" t="s">
        <v>3232</v>
      </c>
      <c r="C488" t="s">
        <v>1306</v>
      </c>
      <c r="D488" t="s">
        <v>1306</v>
      </c>
      <c r="E488">
        <v>49</v>
      </c>
      <c r="F488" t="s">
        <v>348</v>
      </c>
    </row>
    <row r="489" spans="1:6">
      <c r="A489">
        <v>492352</v>
      </c>
      <c r="B489" t="s">
        <v>3233</v>
      </c>
      <c r="C489" t="s">
        <v>535</v>
      </c>
      <c r="D489" t="s">
        <v>1307</v>
      </c>
      <c r="E489">
        <v>49</v>
      </c>
      <c r="F489" t="s">
        <v>348</v>
      </c>
    </row>
    <row r="490" spans="1:6">
      <c r="A490">
        <v>492353</v>
      </c>
      <c r="B490" t="s">
        <v>3234</v>
      </c>
      <c r="C490" t="s">
        <v>1308</v>
      </c>
      <c r="D490" t="s">
        <v>1309</v>
      </c>
      <c r="E490">
        <v>49</v>
      </c>
      <c r="F490" t="s">
        <v>348</v>
      </c>
    </row>
    <row r="491" spans="1:6">
      <c r="A491">
        <v>492354</v>
      </c>
      <c r="B491" t="s">
        <v>3235</v>
      </c>
      <c r="C491" t="s">
        <v>1310</v>
      </c>
      <c r="D491" t="s">
        <v>1311</v>
      </c>
      <c r="E491">
        <v>49</v>
      </c>
      <c r="F491" t="s">
        <v>348</v>
      </c>
    </row>
    <row r="492" spans="1:6">
      <c r="A492">
        <v>492355</v>
      </c>
      <c r="B492" t="s">
        <v>3236</v>
      </c>
      <c r="C492" t="s">
        <v>1312</v>
      </c>
      <c r="D492" t="s">
        <v>1313</v>
      </c>
      <c r="E492">
        <v>49</v>
      </c>
      <c r="F492" t="s">
        <v>348</v>
      </c>
    </row>
    <row r="493" spans="1:6">
      <c r="A493">
        <v>492356</v>
      </c>
      <c r="B493" t="s">
        <v>3237</v>
      </c>
      <c r="C493" t="s">
        <v>1314</v>
      </c>
      <c r="D493" t="s">
        <v>1315</v>
      </c>
      <c r="E493">
        <v>49</v>
      </c>
      <c r="F493" t="s">
        <v>348</v>
      </c>
    </row>
    <row r="494" spans="1:6">
      <c r="A494">
        <v>492357</v>
      </c>
      <c r="B494" t="s">
        <v>3238</v>
      </c>
      <c r="C494" t="s">
        <v>1316</v>
      </c>
      <c r="D494" t="s">
        <v>1317</v>
      </c>
      <c r="E494">
        <v>49</v>
      </c>
      <c r="F494" t="s">
        <v>348</v>
      </c>
    </row>
    <row r="495" spans="1:6">
      <c r="A495">
        <v>492358</v>
      </c>
      <c r="B495" t="s">
        <v>3239</v>
      </c>
      <c r="C495" t="s">
        <v>1318</v>
      </c>
      <c r="D495" t="s">
        <v>1319</v>
      </c>
      <c r="E495">
        <v>49</v>
      </c>
      <c r="F495" t="s">
        <v>348</v>
      </c>
    </row>
    <row r="496" spans="1:6">
      <c r="A496">
        <v>492359</v>
      </c>
      <c r="B496" t="s">
        <v>3240</v>
      </c>
      <c r="C496" t="s">
        <v>1320</v>
      </c>
      <c r="D496" t="s">
        <v>1321</v>
      </c>
      <c r="E496">
        <v>49</v>
      </c>
      <c r="F496" t="s">
        <v>348</v>
      </c>
    </row>
    <row r="497" spans="1:6">
      <c r="A497">
        <v>492360</v>
      </c>
      <c r="B497" t="s">
        <v>3241</v>
      </c>
      <c r="C497" t="s">
        <v>1322</v>
      </c>
      <c r="D497" t="s">
        <v>1323</v>
      </c>
      <c r="E497">
        <v>49</v>
      </c>
      <c r="F497" t="s">
        <v>348</v>
      </c>
    </row>
    <row r="498" spans="1:6">
      <c r="A498">
        <v>492361</v>
      </c>
      <c r="B498" t="s">
        <v>3242</v>
      </c>
      <c r="C498" t="s">
        <v>1324</v>
      </c>
      <c r="D498" t="s">
        <v>1325</v>
      </c>
      <c r="E498">
        <v>49</v>
      </c>
      <c r="F498" t="s">
        <v>348</v>
      </c>
    </row>
    <row r="499" spans="1:6">
      <c r="A499">
        <v>492362</v>
      </c>
      <c r="B499" t="s">
        <v>3243</v>
      </c>
      <c r="C499" t="s">
        <v>1326</v>
      </c>
      <c r="D499" t="s">
        <v>1327</v>
      </c>
      <c r="E499">
        <v>49</v>
      </c>
      <c r="F499" t="s">
        <v>348</v>
      </c>
    </row>
    <row r="500" spans="1:6">
      <c r="A500">
        <v>492363</v>
      </c>
      <c r="B500" t="s">
        <v>3244</v>
      </c>
      <c r="C500" t="s">
        <v>1328</v>
      </c>
      <c r="D500" t="s">
        <v>1329</v>
      </c>
      <c r="E500">
        <v>49</v>
      </c>
      <c r="F500" t="s">
        <v>348</v>
      </c>
    </row>
    <row r="501" spans="1:6">
      <c r="A501">
        <v>492364</v>
      </c>
      <c r="B501" t="s">
        <v>3245</v>
      </c>
      <c r="C501" t="s">
        <v>1330</v>
      </c>
      <c r="D501" t="s">
        <v>1331</v>
      </c>
      <c r="E501">
        <v>49</v>
      </c>
      <c r="F501" t="s">
        <v>348</v>
      </c>
    </row>
    <row r="502" spans="1:6">
      <c r="A502">
        <v>492365</v>
      </c>
      <c r="B502" t="s">
        <v>3246</v>
      </c>
      <c r="C502" t="s">
        <v>1332</v>
      </c>
      <c r="D502" t="s">
        <v>1333</v>
      </c>
      <c r="E502">
        <v>49</v>
      </c>
      <c r="F502" t="s">
        <v>348</v>
      </c>
    </row>
    <row r="503" spans="1:6">
      <c r="A503">
        <v>492400</v>
      </c>
      <c r="B503" t="s">
        <v>1334</v>
      </c>
      <c r="C503" t="s">
        <v>1335</v>
      </c>
      <c r="D503" t="s">
        <v>1336</v>
      </c>
      <c r="E503">
        <v>49</v>
      </c>
      <c r="F503" t="s">
        <v>348</v>
      </c>
    </row>
    <row r="504" spans="1:6">
      <c r="A504">
        <v>493001</v>
      </c>
      <c r="B504" t="s">
        <v>3247</v>
      </c>
      <c r="C504" t="s">
        <v>1337</v>
      </c>
      <c r="D504" t="s">
        <v>1338</v>
      </c>
      <c r="E504">
        <v>49</v>
      </c>
      <c r="F504" t="s">
        <v>348</v>
      </c>
    </row>
    <row r="505" spans="1:6">
      <c r="A505">
        <v>493002</v>
      </c>
      <c r="B505" t="s">
        <v>3248</v>
      </c>
      <c r="C505" t="s">
        <v>1339</v>
      </c>
      <c r="D505" t="s">
        <v>1340</v>
      </c>
      <c r="E505">
        <v>49</v>
      </c>
      <c r="F505" t="s">
        <v>348</v>
      </c>
    </row>
    <row r="506" spans="1:6">
      <c r="A506">
        <v>493003</v>
      </c>
      <c r="B506" t="s">
        <v>3249</v>
      </c>
      <c r="C506" t="s">
        <v>1341</v>
      </c>
      <c r="D506" t="s">
        <v>1342</v>
      </c>
      <c r="E506">
        <v>49</v>
      </c>
      <c r="F506" t="s">
        <v>348</v>
      </c>
    </row>
    <row r="507" spans="1:6">
      <c r="A507">
        <v>493005</v>
      </c>
      <c r="B507" t="s">
        <v>3250</v>
      </c>
      <c r="C507" t="s">
        <v>1343</v>
      </c>
      <c r="D507" t="s">
        <v>1344</v>
      </c>
      <c r="E507">
        <v>49</v>
      </c>
      <c r="F507" t="s">
        <v>348</v>
      </c>
    </row>
    <row r="508" spans="1:6">
      <c r="A508">
        <v>493006</v>
      </c>
      <c r="B508" t="s">
        <v>3251</v>
      </c>
      <c r="C508" t="s">
        <v>1345</v>
      </c>
      <c r="D508" t="s">
        <v>1346</v>
      </c>
      <c r="E508">
        <v>49</v>
      </c>
      <c r="F508" t="s">
        <v>348</v>
      </c>
    </row>
    <row r="509" spans="1:6">
      <c r="A509">
        <v>493007</v>
      </c>
      <c r="B509" t="s">
        <v>3252</v>
      </c>
      <c r="C509" t="s">
        <v>1347</v>
      </c>
      <c r="D509" t="s">
        <v>1348</v>
      </c>
      <c r="E509">
        <v>49</v>
      </c>
      <c r="F509" t="s">
        <v>348</v>
      </c>
    </row>
    <row r="510" spans="1:6">
      <c r="A510">
        <v>493010</v>
      </c>
      <c r="B510" t="s">
        <v>3253</v>
      </c>
      <c r="C510" t="s">
        <v>1349</v>
      </c>
      <c r="D510" t="s">
        <v>1350</v>
      </c>
      <c r="E510">
        <v>49</v>
      </c>
      <c r="F510" t="s">
        <v>348</v>
      </c>
    </row>
    <row r="511" spans="1:6">
      <c r="A511">
        <v>493011</v>
      </c>
      <c r="B511" t="s">
        <v>3254</v>
      </c>
      <c r="C511" t="s">
        <v>1351</v>
      </c>
      <c r="D511" t="s">
        <v>1352</v>
      </c>
      <c r="E511">
        <v>49</v>
      </c>
      <c r="F511" t="s">
        <v>348</v>
      </c>
    </row>
    <row r="512" spans="1:6">
      <c r="A512">
        <v>493012</v>
      </c>
      <c r="B512" t="s">
        <v>3255</v>
      </c>
      <c r="C512" t="s">
        <v>1353</v>
      </c>
      <c r="D512" t="s">
        <v>1354</v>
      </c>
      <c r="E512">
        <v>49</v>
      </c>
      <c r="F512" t="s">
        <v>348</v>
      </c>
    </row>
    <row r="513" spans="1:6">
      <c r="A513">
        <v>493013</v>
      </c>
      <c r="B513" t="s">
        <v>3256</v>
      </c>
      <c r="C513" t="s">
        <v>1355</v>
      </c>
      <c r="D513" t="s">
        <v>1356</v>
      </c>
      <c r="E513">
        <v>49</v>
      </c>
      <c r="F513" t="s">
        <v>348</v>
      </c>
    </row>
    <row r="514" spans="1:6">
      <c r="A514">
        <v>493014</v>
      </c>
      <c r="B514" t="s">
        <v>3257</v>
      </c>
      <c r="C514" t="s">
        <v>1357</v>
      </c>
      <c r="D514" t="s">
        <v>1358</v>
      </c>
      <c r="E514">
        <v>49</v>
      </c>
      <c r="F514" t="s">
        <v>348</v>
      </c>
    </row>
    <row r="515" spans="1:6">
      <c r="A515">
        <v>493015</v>
      </c>
      <c r="B515" t="s">
        <v>3258</v>
      </c>
      <c r="C515" t="s">
        <v>1359</v>
      </c>
      <c r="D515" t="s">
        <v>1360</v>
      </c>
      <c r="E515">
        <v>49</v>
      </c>
      <c r="F515" t="s">
        <v>348</v>
      </c>
    </row>
    <row r="516" spans="1:6">
      <c r="A516">
        <v>493016</v>
      </c>
      <c r="B516" t="s">
        <v>3259</v>
      </c>
      <c r="C516" t="s">
        <v>1361</v>
      </c>
      <c r="D516" t="s">
        <v>1362</v>
      </c>
      <c r="E516">
        <v>49</v>
      </c>
      <c r="F516" t="s">
        <v>348</v>
      </c>
    </row>
    <row r="517" spans="1:6">
      <c r="A517">
        <v>493017</v>
      </c>
      <c r="B517" t="s">
        <v>3260</v>
      </c>
      <c r="C517" t="s">
        <v>1363</v>
      </c>
      <c r="D517" t="s">
        <v>1364</v>
      </c>
      <c r="E517">
        <v>49</v>
      </c>
      <c r="F517" t="s">
        <v>348</v>
      </c>
    </row>
    <row r="518" spans="1:6">
      <c r="A518">
        <v>493018</v>
      </c>
      <c r="B518" t="s">
        <v>3261</v>
      </c>
      <c r="C518" t="s">
        <v>1365</v>
      </c>
      <c r="D518" t="s">
        <v>444</v>
      </c>
      <c r="E518">
        <v>49</v>
      </c>
      <c r="F518" t="s">
        <v>348</v>
      </c>
    </row>
    <row r="519" spans="1:6">
      <c r="A519">
        <v>493019</v>
      </c>
      <c r="B519" t="s">
        <v>3262</v>
      </c>
      <c r="C519" t="s">
        <v>1366</v>
      </c>
      <c r="D519" t="s">
        <v>1367</v>
      </c>
      <c r="E519">
        <v>49</v>
      </c>
      <c r="F519" t="s">
        <v>348</v>
      </c>
    </row>
    <row r="520" spans="1:6">
      <c r="A520">
        <v>493020</v>
      </c>
      <c r="B520" t="s">
        <v>3263</v>
      </c>
      <c r="C520" t="s">
        <v>1368</v>
      </c>
      <c r="D520" t="s">
        <v>1369</v>
      </c>
      <c r="E520">
        <v>49</v>
      </c>
      <c r="F520" t="s">
        <v>348</v>
      </c>
    </row>
    <row r="521" spans="1:6">
      <c r="A521">
        <v>493021</v>
      </c>
      <c r="B521" t="s">
        <v>3264</v>
      </c>
      <c r="C521" t="s">
        <v>1370</v>
      </c>
      <c r="D521" t="s">
        <v>1371</v>
      </c>
      <c r="E521">
        <v>49</v>
      </c>
      <c r="F521" t="s">
        <v>348</v>
      </c>
    </row>
    <row r="522" spans="1:6">
      <c r="A522">
        <v>493022</v>
      </c>
      <c r="B522" t="s">
        <v>3265</v>
      </c>
      <c r="C522" t="s">
        <v>1372</v>
      </c>
      <c r="D522" t="s">
        <v>1373</v>
      </c>
      <c r="E522">
        <v>49</v>
      </c>
      <c r="F522" t="s">
        <v>348</v>
      </c>
    </row>
    <row r="523" spans="1:6">
      <c r="A523">
        <v>493023</v>
      </c>
      <c r="B523" t="s">
        <v>3266</v>
      </c>
      <c r="C523" t="s">
        <v>1374</v>
      </c>
      <c r="D523" t="s">
        <v>1375</v>
      </c>
      <c r="E523">
        <v>49</v>
      </c>
      <c r="F523" t="s">
        <v>348</v>
      </c>
    </row>
    <row r="524" spans="1:6">
      <c r="A524">
        <v>493024</v>
      </c>
      <c r="B524" t="s">
        <v>3267</v>
      </c>
      <c r="C524" t="s">
        <v>1376</v>
      </c>
      <c r="D524" t="s">
        <v>1377</v>
      </c>
      <c r="E524">
        <v>49</v>
      </c>
      <c r="F524" t="s">
        <v>348</v>
      </c>
    </row>
    <row r="525" spans="1:6">
      <c r="A525">
        <v>493025</v>
      </c>
      <c r="B525" t="s">
        <v>3268</v>
      </c>
      <c r="C525" t="s">
        <v>1378</v>
      </c>
      <c r="D525" t="s">
        <v>1379</v>
      </c>
      <c r="E525">
        <v>49</v>
      </c>
      <c r="F525" t="s">
        <v>348</v>
      </c>
    </row>
    <row r="526" spans="1:6">
      <c r="A526">
        <v>493026</v>
      </c>
      <c r="B526" t="s">
        <v>3269</v>
      </c>
      <c r="C526" t="s">
        <v>1380</v>
      </c>
      <c r="D526" t="s">
        <v>1381</v>
      </c>
      <c r="E526">
        <v>49</v>
      </c>
      <c r="F526" t="s">
        <v>348</v>
      </c>
    </row>
    <row r="527" spans="1:6">
      <c r="A527">
        <v>493027</v>
      </c>
      <c r="B527" t="s">
        <v>3270</v>
      </c>
      <c r="C527" t="s">
        <v>1382</v>
      </c>
      <c r="D527" t="s">
        <v>1383</v>
      </c>
      <c r="E527">
        <v>49</v>
      </c>
      <c r="F527" t="s">
        <v>348</v>
      </c>
    </row>
    <row r="528" spans="1:6">
      <c r="A528">
        <v>493028</v>
      </c>
      <c r="B528" t="s">
        <v>3271</v>
      </c>
      <c r="C528" t="s">
        <v>1384</v>
      </c>
      <c r="D528" t="s">
        <v>1385</v>
      </c>
      <c r="E528">
        <v>49</v>
      </c>
      <c r="F528" t="s">
        <v>348</v>
      </c>
    </row>
    <row r="529" spans="1:6">
      <c r="A529">
        <v>493029</v>
      </c>
      <c r="B529" t="s">
        <v>3272</v>
      </c>
      <c r="C529" t="s">
        <v>1386</v>
      </c>
      <c r="D529" t="s">
        <v>1387</v>
      </c>
      <c r="E529">
        <v>49</v>
      </c>
      <c r="F529" t="s">
        <v>348</v>
      </c>
    </row>
    <row r="530" spans="1:6">
      <c r="A530">
        <v>493030</v>
      </c>
      <c r="B530" t="s">
        <v>3273</v>
      </c>
      <c r="C530" t="s">
        <v>1388</v>
      </c>
      <c r="D530" t="s">
        <v>1389</v>
      </c>
      <c r="E530">
        <v>49</v>
      </c>
      <c r="F530" t="s">
        <v>348</v>
      </c>
    </row>
    <row r="531" spans="1:6">
      <c r="A531">
        <v>493031</v>
      </c>
      <c r="B531" t="s">
        <v>3274</v>
      </c>
      <c r="C531" t="s">
        <v>1390</v>
      </c>
      <c r="D531" t="s">
        <v>1391</v>
      </c>
      <c r="E531">
        <v>49</v>
      </c>
      <c r="F531" t="s">
        <v>348</v>
      </c>
    </row>
    <row r="532" spans="1:6">
      <c r="A532">
        <v>493032</v>
      </c>
      <c r="B532" t="s">
        <v>3275</v>
      </c>
      <c r="C532" t="s">
        <v>1392</v>
      </c>
      <c r="D532" t="s">
        <v>1393</v>
      </c>
      <c r="E532">
        <v>49</v>
      </c>
      <c r="F532" t="s">
        <v>348</v>
      </c>
    </row>
    <row r="533" spans="1:6">
      <c r="A533">
        <v>493033</v>
      </c>
      <c r="B533" t="s">
        <v>3276</v>
      </c>
      <c r="C533" t="s">
        <v>1394</v>
      </c>
      <c r="D533" t="s">
        <v>1395</v>
      </c>
      <c r="E533">
        <v>49</v>
      </c>
      <c r="F533" t="s">
        <v>348</v>
      </c>
    </row>
    <row r="534" spans="1:6">
      <c r="A534">
        <v>493034</v>
      </c>
      <c r="B534" t="s">
        <v>3277</v>
      </c>
      <c r="C534" t="s">
        <v>1396</v>
      </c>
      <c r="D534" t="s">
        <v>1397</v>
      </c>
      <c r="E534">
        <v>49</v>
      </c>
      <c r="F534" t="s">
        <v>348</v>
      </c>
    </row>
    <row r="535" spans="1:6">
      <c r="A535">
        <v>493035</v>
      </c>
      <c r="B535" t="s">
        <v>3278</v>
      </c>
      <c r="C535" t="s">
        <v>1398</v>
      </c>
      <c r="D535" t="s">
        <v>1399</v>
      </c>
      <c r="E535">
        <v>49</v>
      </c>
      <c r="F535" t="s">
        <v>348</v>
      </c>
    </row>
    <row r="536" spans="1:6">
      <c r="A536">
        <v>493036</v>
      </c>
      <c r="B536" t="s">
        <v>3279</v>
      </c>
      <c r="C536" t="s">
        <v>1400</v>
      </c>
      <c r="D536" t="s">
        <v>1401</v>
      </c>
      <c r="E536">
        <v>49</v>
      </c>
      <c r="F536" t="s">
        <v>348</v>
      </c>
    </row>
    <row r="537" spans="1:6">
      <c r="A537">
        <v>493037</v>
      </c>
      <c r="B537" t="s">
        <v>3280</v>
      </c>
      <c r="C537" t="s">
        <v>1402</v>
      </c>
      <c r="D537" t="s">
        <v>1403</v>
      </c>
      <c r="E537">
        <v>49</v>
      </c>
      <c r="F537" t="s">
        <v>348</v>
      </c>
    </row>
    <row r="538" spans="1:6">
      <c r="A538">
        <v>493038</v>
      </c>
      <c r="B538" t="s">
        <v>3281</v>
      </c>
      <c r="C538" t="s">
        <v>1404</v>
      </c>
      <c r="D538" t="s">
        <v>1405</v>
      </c>
      <c r="E538">
        <v>49</v>
      </c>
      <c r="F538" t="s">
        <v>348</v>
      </c>
    </row>
    <row r="539" spans="1:6">
      <c r="A539">
        <v>493039</v>
      </c>
      <c r="B539" t="s">
        <v>3282</v>
      </c>
      <c r="C539" t="s">
        <v>1406</v>
      </c>
      <c r="D539" t="s">
        <v>1407</v>
      </c>
      <c r="E539">
        <v>49</v>
      </c>
      <c r="F539" t="s">
        <v>348</v>
      </c>
    </row>
    <row r="540" spans="1:6">
      <c r="A540">
        <v>493040</v>
      </c>
      <c r="B540" t="s">
        <v>3283</v>
      </c>
      <c r="C540" t="s">
        <v>1408</v>
      </c>
      <c r="D540" t="s">
        <v>1409</v>
      </c>
      <c r="E540">
        <v>49</v>
      </c>
      <c r="F540" t="s">
        <v>348</v>
      </c>
    </row>
    <row r="541" spans="1:6">
      <c r="A541">
        <v>493041</v>
      </c>
      <c r="B541" t="s">
        <v>3284</v>
      </c>
      <c r="C541" t="s">
        <v>1410</v>
      </c>
      <c r="D541" t="s">
        <v>1411</v>
      </c>
      <c r="E541">
        <v>49</v>
      </c>
      <c r="F541" t="s">
        <v>348</v>
      </c>
    </row>
    <row r="542" spans="1:6">
      <c r="A542">
        <v>493042</v>
      </c>
      <c r="B542" t="s">
        <v>3285</v>
      </c>
      <c r="C542" t="s">
        <v>1412</v>
      </c>
      <c r="D542" t="s">
        <v>1413</v>
      </c>
      <c r="E542">
        <v>49</v>
      </c>
      <c r="F542" t="s">
        <v>348</v>
      </c>
    </row>
    <row r="543" spans="1:6">
      <c r="A543">
        <v>493043</v>
      </c>
      <c r="B543" t="s">
        <v>3286</v>
      </c>
      <c r="C543" t="s">
        <v>1414</v>
      </c>
      <c r="D543" t="s">
        <v>1415</v>
      </c>
      <c r="E543">
        <v>49</v>
      </c>
      <c r="F543" t="s">
        <v>348</v>
      </c>
    </row>
    <row r="544" spans="1:6">
      <c r="A544">
        <v>493044</v>
      </c>
      <c r="B544" t="s">
        <v>3287</v>
      </c>
      <c r="C544" t="s">
        <v>1416</v>
      </c>
      <c r="D544" t="s">
        <v>1417</v>
      </c>
      <c r="E544">
        <v>49</v>
      </c>
      <c r="F544" t="s">
        <v>348</v>
      </c>
    </row>
    <row r="545" spans="1:6">
      <c r="A545">
        <v>493045</v>
      </c>
      <c r="B545" t="s">
        <v>3288</v>
      </c>
      <c r="C545" t="s">
        <v>1418</v>
      </c>
      <c r="D545" t="s">
        <v>1419</v>
      </c>
      <c r="E545">
        <v>49</v>
      </c>
      <c r="F545" t="s">
        <v>348</v>
      </c>
    </row>
    <row r="546" spans="1:6">
      <c r="A546">
        <v>494001</v>
      </c>
      <c r="B546" t="s">
        <v>3289</v>
      </c>
      <c r="C546" t="s">
        <v>1420</v>
      </c>
      <c r="D546" t="s">
        <v>1421</v>
      </c>
      <c r="E546">
        <v>49</v>
      </c>
      <c r="F546" t="s">
        <v>348</v>
      </c>
    </row>
    <row r="547" spans="1:6">
      <c r="A547">
        <v>494002</v>
      </c>
      <c r="B547" t="s">
        <v>3290</v>
      </c>
      <c r="C547" t="s">
        <v>1422</v>
      </c>
      <c r="D547" t="s">
        <v>1423</v>
      </c>
      <c r="E547">
        <v>49</v>
      </c>
      <c r="F547" t="s">
        <v>348</v>
      </c>
    </row>
    <row r="548" spans="1:6">
      <c r="A548">
        <v>494003</v>
      </c>
      <c r="B548" t="s">
        <v>3291</v>
      </c>
      <c r="C548" t="s">
        <v>1424</v>
      </c>
      <c r="D548" t="s">
        <v>1425</v>
      </c>
      <c r="E548">
        <v>49</v>
      </c>
      <c r="F548" t="s">
        <v>348</v>
      </c>
    </row>
    <row r="549" spans="1:6">
      <c r="A549">
        <v>494004</v>
      </c>
      <c r="B549" t="s">
        <v>3292</v>
      </c>
      <c r="C549" t="s">
        <v>1426</v>
      </c>
      <c r="D549" t="s">
        <v>1427</v>
      </c>
      <c r="E549">
        <v>49</v>
      </c>
      <c r="F549" t="s">
        <v>348</v>
      </c>
    </row>
    <row r="550" spans="1:6">
      <c r="A550">
        <v>494005</v>
      </c>
      <c r="B550" t="s">
        <v>3293</v>
      </c>
      <c r="C550" t="s">
        <v>1428</v>
      </c>
      <c r="D550" t="s">
        <v>1429</v>
      </c>
      <c r="E550">
        <v>49</v>
      </c>
      <c r="F550" t="s">
        <v>348</v>
      </c>
    </row>
    <row r="551" spans="1:6">
      <c r="A551">
        <v>494006</v>
      </c>
      <c r="B551" t="s">
        <v>3294</v>
      </c>
      <c r="C551" t="s">
        <v>1430</v>
      </c>
      <c r="D551" t="s">
        <v>1431</v>
      </c>
      <c r="E551">
        <v>49</v>
      </c>
      <c r="F551" t="s">
        <v>348</v>
      </c>
    </row>
    <row r="552" spans="1:6">
      <c r="A552">
        <v>494007</v>
      </c>
      <c r="B552" t="s">
        <v>3295</v>
      </c>
      <c r="C552" t="s">
        <v>1432</v>
      </c>
      <c r="D552" t="s">
        <v>1433</v>
      </c>
      <c r="E552">
        <v>49</v>
      </c>
      <c r="F552" t="s">
        <v>348</v>
      </c>
    </row>
    <row r="553" spans="1:6">
      <c r="A553">
        <v>494008</v>
      </c>
      <c r="B553" t="s">
        <v>3296</v>
      </c>
      <c r="C553" t="s">
        <v>1434</v>
      </c>
      <c r="D553" t="s">
        <v>1435</v>
      </c>
      <c r="E553">
        <v>49</v>
      </c>
      <c r="F553" t="s">
        <v>348</v>
      </c>
    </row>
    <row r="554" spans="1:6">
      <c r="A554">
        <v>494009</v>
      </c>
      <c r="B554" t="s">
        <v>3297</v>
      </c>
      <c r="C554" t="s">
        <v>1436</v>
      </c>
      <c r="D554" t="s">
        <v>1437</v>
      </c>
      <c r="E554">
        <v>49</v>
      </c>
      <c r="F554" t="s">
        <v>348</v>
      </c>
    </row>
    <row r="555" spans="1:6">
      <c r="A555">
        <v>494012</v>
      </c>
      <c r="B555" t="s">
        <v>3298</v>
      </c>
      <c r="C555" t="s">
        <v>1438</v>
      </c>
      <c r="D555" t="s">
        <v>1439</v>
      </c>
      <c r="E555">
        <v>49</v>
      </c>
      <c r="F555" t="s">
        <v>348</v>
      </c>
    </row>
    <row r="556" spans="1:6">
      <c r="A556">
        <v>494013</v>
      </c>
      <c r="B556" t="s">
        <v>3299</v>
      </c>
      <c r="C556" t="s">
        <v>1440</v>
      </c>
      <c r="D556" t="s">
        <v>1441</v>
      </c>
      <c r="E556">
        <v>49</v>
      </c>
      <c r="F556" t="s">
        <v>348</v>
      </c>
    </row>
    <row r="557" spans="1:6">
      <c r="A557">
        <v>494014</v>
      </c>
      <c r="B557" t="s">
        <v>3300</v>
      </c>
      <c r="C557" t="s">
        <v>1442</v>
      </c>
      <c r="D557" t="s">
        <v>1443</v>
      </c>
      <c r="E557">
        <v>49</v>
      </c>
      <c r="F557" t="s">
        <v>348</v>
      </c>
    </row>
    <row r="558" spans="1:6">
      <c r="A558">
        <v>494015</v>
      </c>
      <c r="B558" t="s">
        <v>3301</v>
      </c>
      <c r="C558" t="s">
        <v>1444</v>
      </c>
      <c r="D558" t="s">
        <v>1445</v>
      </c>
      <c r="E558">
        <v>49</v>
      </c>
      <c r="F558" t="s">
        <v>348</v>
      </c>
    </row>
    <row r="559" spans="1:6">
      <c r="A559">
        <v>494016</v>
      </c>
      <c r="B559" t="s">
        <v>3302</v>
      </c>
      <c r="C559" t="s">
        <v>1446</v>
      </c>
      <c r="D559" t="s">
        <v>1447</v>
      </c>
      <c r="E559">
        <v>49</v>
      </c>
      <c r="F559" t="s">
        <v>348</v>
      </c>
    </row>
    <row r="560" spans="1:6">
      <c r="A560">
        <v>494017</v>
      </c>
      <c r="B560" t="s">
        <v>3303</v>
      </c>
      <c r="C560" t="s">
        <v>1448</v>
      </c>
      <c r="D560" t="s">
        <v>1449</v>
      </c>
      <c r="E560">
        <v>49</v>
      </c>
      <c r="F560" t="s">
        <v>348</v>
      </c>
    </row>
    <row r="561" spans="1:6">
      <c r="A561">
        <v>494018</v>
      </c>
      <c r="B561" t="s">
        <v>3304</v>
      </c>
      <c r="C561" t="s">
        <v>1450</v>
      </c>
      <c r="D561" t="s">
        <v>1451</v>
      </c>
      <c r="E561">
        <v>49</v>
      </c>
      <c r="F561" t="s">
        <v>348</v>
      </c>
    </row>
    <row r="562" spans="1:6">
      <c r="A562">
        <v>494019</v>
      </c>
      <c r="B562" t="s">
        <v>3305</v>
      </c>
      <c r="C562" t="s">
        <v>1452</v>
      </c>
      <c r="D562" t="s">
        <v>1453</v>
      </c>
      <c r="E562">
        <v>49</v>
      </c>
      <c r="F562" t="s">
        <v>348</v>
      </c>
    </row>
    <row r="563" spans="1:6">
      <c r="A563">
        <v>494020</v>
      </c>
      <c r="B563" t="s">
        <v>3306</v>
      </c>
      <c r="C563" t="s">
        <v>1454</v>
      </c>
      <c r="D563" t="s">
        <v>1455</v>
      </c>
      <c r="E563">
        <v>49</v>
      </c>
      <c r="F563" t="s">
        <v>348</v>
      </c>
    </row>
    <row r="564" spans="1:6">
      <c r="A564">
        <v>494021</v>
      </c>
      <c r="B564" t="s">
        <v>3307</v>
      </c>
      <c r="C564" t="s">
        <v>1456</v>
      </c>
      <c r="D564" t="s">
        <v>1457</v>
      </c>
      <c r="E564">
        <v>49</v>
      </c>
      <c r="F564" t="s">
        <v>348</v>
      </c>
    </row>
    <row r="565" spans="1:6">
      <c r="A565">
        <v>494022</v>
      </c>
      <c r="B565" t="s">
        <v>3308</v>
      </c>
      <c r="C565" t="s">
        <v>1458</v>
      </c>
      <c r="D565" t="s">
        <v>1459</v>
      </c>
      <c r="E565">
        <v>49</v>
      </c>
      <c r="F565" t="s">
        <v>348</v>
      </c>
    </row>
    <row r="566" spans="1:6">
      <c r="A566">
        <v>494023</v>
      </c>
      <c r="B566" t="s">
        <v>3309</v>
      </c>
      <c r="C566" t="s">
        <v>1460</v>
      </c>
      <c r="D566" t="s">
        <v>1461</v>
      </c>
      <c r="E566">
        <v>49</v>
      </c>
      <c r="F566" t="s">
        <v>348</v>
      </c>
    </row>
    <row r="567" spans="1:6">
      <c r="A567">
        <v>494024</v>
      </c>
      <c r="B567" t="s">
        <v>3310</v>
      </c>
      <c r="C567" t="s">
        <v>1462</v>
      </c>
      <c r="D567" t="s">
        <v>1463</v>
      </c>
      <c r="E567">
        <v>49</v>
      </c>
      <c r="F567" t="s">
        <v>348</v>
      </c>
    </row>
    <row r="568" spans="1:6">
      <c r="A568">
        <v>494025</v>
      </c>
      <c r="B568" t="s">
        <v>3311</v>
      </c>
      <c r="C568" t="s">
        <v>1464</v>
      </c>
      <c r="D568" t="s">
        <v>1465</v>
      </c>
      <c r="E568">
        <v>49</v>
      </c>
      <c r="F568" t="s">
        <v>348</v>
      </c>
    </row>
    <row r="569" spans="1:6">
      <c r="A569">
        <v>494026</v>
      </c>
      <c r="B569" t="s">
        <v>3312</v>
      </c>
      <c r="C569" t="s">
        <v>1466</v>
      </c>
      <c r="D569" t="s">
        <v>1467</v>
      </c>
      <c r="E569">
        <v>49</v>
      </c>
      <c r="F569" t="s">
        <v>348</v>
      </c>
    </row>
    <row r="570" spans="1:6">
      <c r="A570">
        <v>494027</v>
      </c>
      <c r="B570" t="s">
        <v>3313</v>
      </c>
      <c r="C570" t="s">
        <v>1468</v>
      </c>
      <c r="D570" t="s">
        <v>1469</v>
      </c>
      <c r="E570">
        <v>49</v>
      </c>
      <c r="F570" t="s">
        <v>348</v>
      </c>
    </row>
    <row r="571" spans="1:6">
      <c r="A571">
        <v>494028</v>
      </c>
      <c r="B571" t="s">
        <v>3314</v>
      </c>
      <c r="C571" t="s">
        <v>1470</v>
      </c>
      <c r="D571" t="s">
        <v>1471</v>
      </c>
      <c r="E571">
        <v>49</v>
      </c>
      <c r="F571" t="s">
        <v>348</v>
      </c>
    </row>
    <row r="572" spans="1:6">
      <c r="A572">
        <v>494029</v>
      </c>
      <c r="B572" t="s">
        <v>3315</v>
      </c>
      <c r="C572" t="s">
        <v>1472</v>
      </c>
      <c r="D572" t="s">
        <v>1473</v>
      </c>
      <c r="E572">
        <v>49</v>
      </c>
      <c r="F572" t="s">
        <v>348</v>
      </c>
    </row>
    <row r="573" spans="1:6">
      <c r="A573">
        <v>494030</v>
      </c>
      <c r="B573" t="s">
        <v>3316</v>
      </c>
      <c r="C573" t="s">
        <v>1474</v>
      </c>
      <c r="D573" t="s">
        <v>1475</v>
      </c>
      <c r="E573">
        <v>49</v>
      </c>
      <c r="F573" t="s">
        <v>348</v>
      </c>
    </row>
    <row r="574" spans="1:6">
      <c r="A574">
        <v>494031</v>
      </c>
      <c r="B574" t="s">
        <v>3317</v>
      </c>
      <c r="C574" t="s">
        <v>1476</v>
      </c>
      <c r="D574" t="s">
        <v>1477</v>
      </c>
      <c r="E574">
        <v>49</v>
      </c>
      <c r="F574" t="s">
        <v>348</v>
      </c>
    </row>
    <row r="575" spans="1:6">
      <c r="A575">
        <v>494034</v>
      </c>
      <c r="B575" t="s">
        <v>3318</v>
      </c>
      <c r="C575" t="s">
        <v>1478</v>
      </c>
      <c r="D575" t="s">
        <v>1479</v>
      </c>
      <c r="E575">
        <v>49</v>
      </c>
      <c r="F575" t="s">
        <v>348</v>
      </c>
    </row>
    <row r="576" spans="1:6">
      <c r="A576">
        <v>494035</v>
      </c>
      <c r="B576" t="s">
        <v>3319</v>
      </c>
      <c r="C576" t="s">
        <v>1480</v>
      </c>
      <c r="D576" t="s">
        <v>1481</v>
      </c>
      <c r="E576">
        <v>49</v>
      </c>
      <c r="F576" t="s">
        <v>348</v>
      </c>
    </row>
    <row r="577" spans="1:6">
      <c r="A577">
        <v>494036</v>
      </c>
      <c r="B577" t="s">
        <v>3320</v>
      </c>
      <c r="C577" t="s">
        <v>1482</v>
      </c>
      <c r="D577" t="s">
        <v>1483</v>
      </c>
      <c r="E577">
        <v>49</v>
      </c>
      <c r="F577" t="s">
        <v>348</v>
      </c>
    </row>
    <row r="578" spans="1:6">
      <c r="A578">
        <v>494037</v>
      </c>
      <c r="B578" t="s">
        <v>3321</v>
      </c>
      <c r="C578" t="s">
        <v>1484</v>
      </c>
      <c r="D578" t="s">
        <v>1485</v>
      </c>
      <c r="E578">
        <v>49</v>
      </c>
      <c r="F578" t="s">
        <v>348</v>
      </c>
    </row>
    <row r="579" spans="1:6">
      <c r="A579">
        <v>494038</v>
      </c>
      <c r="B579" t="s">
        <v>3322</v>
      </c>
      <c r="C579" t="s">
        <v>1486</v>
      </c>
      <c r="D579" t="s">
        <v>1487</v>
      </c>
      <c r="E579">
        <v>49</v>
      </c>
      <c r="F579" t="s">
        <v>348</v>
      </c>
    </row>
    <row r="580" spans="1:6">
      <c r="A580">
        <v>494039</v>
      </c>
      <c r="B580" t="s">
        <v>3323</v>
      </c>
      <c r="C580" t="s">
        <v>1488</v>
      </c>
      <c r="D580" t="s">
        <v>1489</v>
      </c>
      <c r="E580">
        <v>49</v>
      </c>
      <c r="F580" t="s">
        <v>348</v>
      </c>
    </row>
    <row r="581" spans="1:6">
      <c r="A581">
        <v>494040</v>
      </c>
      <c r="B581" t="s">
        <v>3324</v>
      </c>
      <c r="C581" t="s">
        <v>1490</v>
      </c>
      <c r="D581" t="s">
        <v>1491</v>
      </c>
      <c r="E581">
        <v>49</v>
      </c>
      <c r="F581" t="s">
        <v>348</v>
      </c>
    </row>
    <row r="582" spans="1:6">
      <c r="A582">
        <v>494042</v>
      </c>
      <c r="B582" t="s">
        <v>3325</v>
      </c>
      <c r="C582" t="s">
        <v>1492</v>
      </c>
      <c r="D582" t="s">
        <v>1493</v>
      </c>
      <c r="E582">
        <v>49</v>
      </c>
      <c r="F582" t="s">
        <v>348</v>
      </c>
    </row>
    <row r="583" spans="1:6">
      <c r="A583">
        <v>494043</v>
      </c>
      <c r="B583" t="s">
        <v>3326</v>
      </c>
      <c r="C583" t="s">
        <v>1494</v>
      </c>
      <c r="D583" t="s">
        <v>1495</v>
      </c>
      <c r="E583">
        <v>49</v>
      </c>
      <c r="F583" t="s">
        <v>348</v>
      </c>
    </row>
    <row r="584" spans="1:6">
      <c r="A584">
        <v>494044</v>
      </c>
      <c r="B584" t="s">
        <v>3327</v>
      </c>
      <c r="C584" t="s">
        <v>1496</v>
      </c>
      <c r="D584" t="s">
        <v>1497</v>
      </c>
      <c r="E584">
        <v>49</v>
      </c>
      <c r="F584" t="s">
        <v>348</v>
      </c>
    </row>
    <row r="585" spans="1:6">
      <c r="A585">
        <v>494045</v>
      </c>
      <c r="B585" t="s">
        <v>3328</v>
      </c>
      <c r="C585" t="s">
        <v>1498</v>
      </c>
      <c r="D585" t="s">
        <v>1499</v>
      </c>
      <c r="E585">
        <v>49</v>
      </c>
      <c r="F585" t="s">
        <v>348</v>
      </c>
    </row>
    <row r="586" spans="1:6">
      <c r="A586">
        <v>494046</v>
      </c>
      <c r="B586" t="s">
        <v>3329</v>
      </c>
      <c r="C586" t="s">
        <v>1500</v>
      </c>
      <c r="D586" t="s">
        <v>1501</v>
      </c>
      <c r="E586">
        <v>49</v>
      </c>
      <c r="F586" t="s">
        <v>348</v>
      </c>
    </row>
    <row r="587" spans="1:6">
      <c r="A587">
        <v>494047</v>
      </c>
      <c r="B587" t="s">
        <v>3330</v>
      </c>
      <c r="C587" t="s">
        <v>1502</v>
      </c>
      <c r="D587" t="s">
        <v>1503</v>
      </c>
      <c r="E587">
        <v>49</v>
      </c>
      <c r="F587" t="s">
        <v>348</v>
      </c>
    </row>
    <row r="588" spans="1:6">
      <c r="A588">
        <v>494048</v>
      </c>
      <c r="B588" t="s">
        <v>3331</v>
      </c>
      <c r="C588" t="s">
        <v>1504</v>
      </c>
      <c r="D588" t="s">
        <v>1505</v>
      </c>
      <c r="E588">
        <v>49</v>
      </c>
      <c r="F588" t="s">
        <v>348</v>
      </c>
    </row>
    <row r="589" spans="1:6">
      <c r="A589">
        <v>494049</v>
      </c>
      <c r="B589" t="s">
        <v>3332</v>
      </c>
      <c r="C589" t="s">
        <v>1506</v>
      </c>
      <c r="D589" t="s">
        <v>1507</v>
      </c>
      <c r="E589">
        <v>49</v>
      </c>
      <c r="F589" t="s">
        <v>348</v>
      </c>
    </row>
    <row r="590" spans="1:6">
      <c r="A590">
        <v>494050</v>
      </c>
      <c r="B590" t="s">
        <v>3333</v>
      </c>
      <c r="C590" t="s">
        <v>1508</v>
      </c>
      <c r="D590" t="s">
        <v>1509</v>
      </c>
      <c r="E590">
        <v>49</v>
      </c>
      <c r="F590" t="s">
        <v>348</v>
      </c>
    </row>
    <row r="591" spans="1:6">
      <c r="A591">
        <v>494051</v>
      </c>
      <c r="B591" t="s">
        <v>3334</v>
      </c>
      <c r="C591" t="s">
        <v>1510</v>
      </c>
      <c r="D591" t="s">
        <v>1511</v>
      </c>
      <c r="E591">
        <v>49</v>
      </c>
      <c r="F591" t="s">
        <v>348</v>
      </c>
    </row>
    <row r="592" spans="1:6">
      <c r="A592">
        <v>494052</v>
      </c>
      <c r="B592" t="s">
        <v>3335</v>
      </c>
      <c r="C592" t="s">
        <v>1512</v>
      </c>
      <c r="D592" t="s">
        <v>1513</v>
      </c>
      <c r="E592">
        <v>49</v>
      </c>
      <c r="F592" t="s">
        <v>348</v>
      </c>
    </row>
    <row r="593" spans="1:6">
      <c r="A593">
        <v>494053</v>
      </c>
      <c r="B593" t="s">
        <v>3336</v>
      </c>
      <c r="C593" t="s">
        <v>1514</v>
      </c>
      <c r="D593" t="s">
        <v>1515</v>
      </c>
      <c r="E593">
        <v>49</v>
      </c>
      <c r="F593" t="s">
        <v>348</v>
      </c>
    </row>
    <row r="594" spans="1:6">
      <c r="A594">
        <v>494054</v>
      </c>
      <c r="B594" t="s">
        <v>3337</v>
      </c>
      <c r="C594" t="s">
        <v>1516</v>
      </c>
      <c r="D594" t="s">
        <v>1517</v>
      </c>
      <c r="E594">
        <v>49</v>
      </c>
      <c r="F594" t="s">
        <v>348</v>
      </c>
    </row>
    <row r="595" spans="1:6">
      <c r="A595">
        <v>494055</v>
      </c>
      <c r="B595" t="s">
        <v>3338</v>
      </c>
      <c r="C595" t="s">
        <v>1518</v>
      </c>
      <c r="D595" t="s">
        <v>1519</v>
      </c>
      <c r="E595">
        <v>49</v>
      </c>
      <c r="F595" t="s">
        <v>348</v>
      </c>
    </row>
    <row r="596" spans="1:6">
      <c r="A596">
        <v>494056</v>
      </c>
      <c r="B596" t="s">
        <v>3339</v>
      </c>
      <c r="C596" t="s">
        <v>1520</v>
      </c>
      <c r="D596" t="s">
        <v>1521</v>
      </c>
      <c r="E596">
        <v>49</v>
      </c>
      <c r="F596" t="s">
        <v>348</v>
      </c>
    </row>
    <row r="597" spans="1:6">
      <c r="A597">
        <v>494057</v>
      </c>
      <c r="B597" t="s">
        <v>3340</v>
      </c>
      <c r="C597" t="s">
        <v>1522</v>
      </c>
      <c r="D597" t="s">
        <v>1523</v>
      </c>
      <c r="E597">
        <v>49</v>
      </c>
      <c r="F597" t="s">
        <v>348</v>
      </c>
    </row>
    <row r="598" spans="1:6">
      <c r="A598">
        <v>494058</v>
      </c>
      <c r="B598" t="s">
        <v>3341</v>
      </c>
      <c r="C598" t="s">
        <v>1524</v>
      </c>
      <c r="D598" t="s">
        <v>1525</v>
      </c>
      <c r="E598">
        <v>49</v>
      </c>
      <c r="F598" t="s">
        <v>348</v>
      </c>
    </row>
    <row r="599" spans="1:6">
      <c r="A599">
        <v>494059</v>
      </c>
      <c r="B599" t="s">
        <v>3342</v>
      </c>
      <c r="C599" t="s">
        <v>1526</v>
      </c>
      <c r="D599" t="s">
        <v>1527</v>
      </c>
      <c r="E599">
        <v>49</v>
      </c>
      <c r="F599" t="s">
        <v>348</v>
      </c>
    </row>
    <row r="600" spans="1:6">
      <c r="A600">
        <v>494060</v>
      </c>
      <c r="B600" t="s">
        <v>3343</v>
      </c>
      <c r="C600" t="s">
        <v>1528</v>
      </c>
      <c r="D600" t="s">
        <v>1529</v>
      </c>
      <c r="E600">
        <v>49</v>
      </c>
      <c r="F600" t="s">
        <v>348</v>
      </c>
    </row>
    <row r="601" spans="1:6">
      <c r="A601">
        <v>495001</v>
      </c>
      <c r="B601" t="s">
        <v>3344</v>
      </c>
      <c r="C601" t="s">
        <v>1530</v>
      </c>
      <c r="D601" t="s">
        <v>1531</v>
      </c>
      <c r="E601">
        <v>49</v>
      </c>
      <c r="F601" t="s">
        <v>348</v>
      </c>
    </row>
    <row r="602" spans="1:6">
      <c r="A602">
        <v>495002</v>
      </c>
      <c r="B602" t="s">
        <v>3345</v>
      </c>
      <c r="C602" t="s">
        <v>1532</v>
      </c>
      <c r="D602" t="s">
        <v>1533</v>
      </c>
      <c r="E602">
        <v>49</v>
      </c>
      <c r="F602" t="s">
        <v>348</v>
      </c>
    </row>
    <row r="603" spans="1:6">
      <c r="A603">
        <v>495003</v>
      </c>
      <c r="B603" t="s">
        <v>3346</v>
      </c>
      <c r="C603" t="s">
        <v>1534</v>
      </c>
      <c r="D603" t="s">
        <v>1535</v>
      </c>
      <c r="E603">
        <v>49</v>
      </c>
      <c r="F603" t="s">
        <v>348</v>
      </c>
    </row>
    <row r="604" spans="1:6">
      <c r="A604">
        <v>495004</v>
      </c>
      <c r="B604" t="s">
        <v>3347</v>
      </c>
      <c r="C604" t="s">
        <v>1536</v>
      </c>
      <c r="D604" t="s">
        <v>1537</v>
      </c>
      <c r="E604">
        <v>49</v>
      </c>
      <c r="F604" t="s">
        <v>348</v>
      </c>
    </row>
    <row r="605" spans="1:6">
      <c r="A605">
        <v>495005</v>
      </c>
      <c r="B605" t="s">
        <v>3348</v>
      </c>
      <c r="C605" t="s">
        <v>1538</v>
      </c>
      <c r="D605" t="s">
        <v>1539</v>
      </c>
      <c r="E605">
        <v>49</v>
      </c>
      <c r="F605" t="s">
        <v>348</v>
      </c>
    </row>
    <row r="606" spans="1:6">
      <c r="A606">
        <v>495006</v>
      </c>
      <c r="B606" t="s">
        <v>3349</v>
      </c>
      <c r="C606" t="s">
        <v>1540</v>
      </c>
      <c r="D606" t="s">
        <v>1541</v>
      </c>
      <c r="E606">
        <v>49</v>
      </c>
      <c r="F606" t="s">
        <v>348</v>
      </c>
    </row>
    <row r="607" spans="1:6">
      <c r="A607">
        <v>495007</v>
      </c>
      <c r="B607" t="s">
        <v>3350</v>
      </c>
      <c r="C607" t="s">
        <v>1542</v>
      </c>
      <c r="D607" t="s">
        <v>1543</v>
      </c>
      <c r="E607">
        <v>49</v>
      </c>
      <c r="F607" t="s">
        <v>348</v>
      </c>
    </row>
    <row r="608" spans="1:6">
      <c r="A608">
        <v>495008</v>
      </c>
      <c r="B608" t="s">
        <v>3351</v>
      </c>
      <c r="C608" t="s">
        <v>1544</v>
      </c>
      <c r="D608" t="s">
        <v>1545</v>
      </c>
      <c r="E608">
        <v>49</v>
      </c>
      <c r="F608" t="s">
        <v>348</v>
      </c>
    </row>
    <row r="609" spans="1:6">
      <c r="A609">
        <v>495009</v>
      </c>
      <c r="B609" t="s">
        <v>3352</v>
      </c>
      <c r="C609" t="s">
        <v>1546</v>
      </c>
      <c r="D609" t="s">
        <v>1547</v>
      </c>
      <c r="E609">
        <v>49</v>
      </c>
      <c r="F609" t="s">
        <v>348</v>
      </c>
    </row>
    <row r="610" spans="1:6">
      <c r="A610">
        <v>495011</v>
      </c>
      <c r="B610" t="s">
        <v>3353</v>
      </c>
      <c r="C610" t="s">
        <v>1548</v>
      </c>
      <c r="D610" t="s">
        <v>1549</v>
      </c>
      <c r="E610">
        <v>49</v>
      </c>
      <c r="F610" t="s">
        <v>348</v>
      </c>
    </row>
    <row r="611" spans="1:6">
      <c r="A611">
        <v>495012</v>
      </c>
      <c r="B611" t="s">
        <v>3354</v>
      </c>
      <c r="C611" t="s">
        <v>1550</v>
      </c>
      <c r="D611" t="s">
        <v>1551</v>
      </c>
      <c r="E611">
        <v>49</v>
      </c>
      <c r="F611" t="s">
        <v>348</v>
      </c>
    </row>
    <row r="612" spans="1:6">
      <c r="A612">
        <v>495014</v>
      </c>
      <c r="B612" t="s">
        <v>3355</v>
      </c>
      <c r="C612" t="s">
        <v>1552</v>
      </c>
      <c r="D612" t="s">
        <v>1553</v>
      </c>
      <c r="E612">
        <v>49</v>
      </c>
      <c r="F612" t="s">
        <v>348</v>
      </c>
    </row>
    <row r="613" spans="1:6">
      <c r="A613">
        <v>495015</v>
      </c>
      <c r="B613" t="s">
        <v>3356</v>
      </c>
      <c r="C613" t="s">
        <v>1554</v>
      </c>
      <c r="D613" t="s">
        <v>1555</v>
      </c>
      <c r="E613">
        <v>49</v>
      </c>
      <c r="F613" t="s">
        <v>348</v>
      </c>
    </row>
    <row r="614" spans="1:6">
      <c r="A614">
        <v>495016</v>
      </c>
      <c r="B614" t="s">
        <v>3357</v>
      </c>
      <c r="C614" t="s">
        <v>1556</v>
      </c>
      <c r="D614" t="s">
        <v>1557</v>
      </c>
      <c r="E614">
        <v>49</v>
      </c>
      <c r="F614" t="s">
        <v>348</v>
      </c>
    </row>
    <row r="615" spans="1:6">
      <c r="A615">
        <v>495017</v>
      </c>
      <c r="B615" t="s">
        <v>3358</v>
      </c>
      <c r="C615" t="s">
        <v>1558</v>
      </c>
      <c r="D615" t="s">
        <v>1559</v>
      </c>
      <c r="E615">
        <v>49</v>
      </c>
      <c r="F615" t="s">
        <v>348</v>
      </c>
    </row>
    <row r="616" spans="1:6">
      <c r="A616">
        <v>495018</v>
      </c>
      <c r="B616" t="s">
        <v>3359</v>
      </c>
      <c r="C616" t="s">
        <v>1560</v>
      </c>
      <c r="D616" t="s">
        <v>1561</v>
      </c>
      <c r="E616">
        <v>49</v>
      </c>
      <c r="F616" t="s">
        <v>348</v>
      </c>
    </row>
    <row r="617" spans="1:6">
      <c r="A617">
        <v>495019</v>
      </c>
      <c r="B617" t="s">
        <v>3360</v>
      </c>
      <c r="C617" t="s">
        <v>1562</v>
      </c>
      <c r="D617" t="s">
        <v>1563</v>
      </c>
      <c r="E617">
        <v>49</v>
      </c>
      <c r="F617" t="s">
        <v>348</v>
      </c>
    </row>
    <row r="618" spans="1:6">
      <c r="A618">
        <v>495020</v>
      </c>
      <c r="B618" t="s">
        <v>3361</v>
      </c>
      <c r="C618" t="s">
        <v>1564</v>
      </c>
      <c r="D618" t="s">
        <v>1565</v>
      </c>
      <c r="E618">
        <v>49</v>
      </c>
      <c r="F618" t="s">
        <v>348</v>
      </c>
    </row>
    <row r="619" spans="1:6">
      <c r="A619">
        <v>495021</v>
      </c>
      <c r="B619" t="s">
        <v>3362</v>
      </c>
      <c r="C619" t="s">
        <v>1566</v>
      </c>
      <c r="D619" t="s">
        <v>1567</v>
      </c>
      <c r="E619">
        <v>49</v>
      </c>
      <c r="F619" t="s">
        <v>348</v>
      </c>
    </row>
    <row r="620" spans="1:6">
      <c r="A620">
        <v>495022</v>
      </c>
      <c r="B620" t="s">
        <v>3363</v>
      </c>
      <c r="C620" t="s">
        <v>1568</v>
      </c>
      <c r="D620" t="s">
        <v>1569</v>
      </c>
      <c r="E620">
        <v>49</v>
      </c>
      <c r="F620" t="s">
        <v>348</v>
      </c>
    </row>
    <row r="621" spans="1:6">
      <c r="A621">
        <v>495023</v>
      </c>
      <c r="B621" t="s">
        <v>3364</v>
      </c>
      <c r="C621" t="s">
        <v>1570</v>
      </c>
      <c r="D621" t="s">
        <v>1571</v>
      </c>
      <c r="E621">
        <v>49</v>
      </c>
      <c r="F621" t="s">
        <v>348</v>
      </c>
    </row>
    <row r="622" spans="1:6">
      <c r="A622">
        <v>495024</v>
      </c>
      <c r="B622" t="s">
        <v>3365</v>
      </c>
      <c r="C622" t="s">
        <v>1572</v>
      </c>
      <c r="D622" t="s">
        <v>1573</v>
      </c>
      <c r="E622">
        <v>49</v>
      </c>
      <c r="F622" t="s">
        <v>348</v>
      </c>
    </row>
    <row r="623" spans="1:6">
      <c r="A623">
        <v>495025</v>
      </c>
      <c r="B623" t="s">
        <v>3366</v>
      </c>
      <c r="C623" t="s">
        <v>1574</v>
      </c>
      <c r="D623" t="s">
        <v>1575</v>
      </c>
      <c r="E623">
        <v>49</v>
      </c>
      <c r="F623" t="s">
        <v>348</v>
      </c>
    </row>
    <row r="624" spans="1:6">
      <c r="A624">
        <v>495026</v>
      </c>
      <c r="B624" t="s">
        <v>3367</v>
      </c>
      <c r="C624" t="s">
        <v>1576</v>
      </c>
      <c r="D624" t="s">
        <v>1577</v>
      </c>
      <c r="E624">
        <v>49</v>
      </c>
      <c r="F624" t="s">
        <v>348</v>
      </c>
    </row>
    <row r="625" spans="1:6">
      <c r="A625">
        <v>495027</v>
      </c>
      <c r="B625" t="s">
        <v>3368</v>
      </c>
      <c r="C625" t="s">
        <v>1578</v>
      </c>
      <c r="D625" t="s">
        <v>1579</v>
      </c>
      <c r="E625">
        <v>49</v>
      </c>
      <c r="F625" t="s">
        <v>348</v>
      </c>
    </row>
    <row r="626" spans="1:6">
      <c r="A626">
        <v>495028</v>
      </c>
      <c r="B626" t="s">
        <v>3369</v>
      </c>
      <c r="C626" t="s">
        <v>1580</v>
      </c>
      <c r="D626" t="s">
        <v>1581</v>
      </c>
      <c r="E626">
        <v>49</v>
      </c>
      <c r="F626" t="s">
        <v>348</v>
      </c>
    </row>
    <row r="627" spans="1:6">
      <c r="A627">
        <v>495029</v>
      </c>
      <c r="B627" t="s">
        <v>3370</v>
      </c>
      <c r="C627" t="s">
        <v>1582</v>
      </c>
      <c r="D627" t="s">
        <v>1583</v>
      </c>
      <c r="E627">
        <v>49</v>
      </c>
      <c r="F627" t="s">
        <v>348</v>
      </c>
    </row>
    <row r="628" spans="1:6">
      <c r="A628">
        <v>495030</v>
      </c>
      <c r="B628" t="s">
        <v>3371</v>
      </c>
      <c r="C628" t="s">
        <v>1584</v>
      </c>
      <c r="D628" t="s">
        <v>1585</v>
      </c>
      <c r="E628">
        <v>49</v>
      </c>
      <c r="F628" t="s">
        <v>348</v>
      </c>
    </row>
    <row r="629" spans="1:6">
      <c r="A629">
        <v>495031</v>
      </c>
      <c r="B629" t="s">
        <v>3372</v>
      </c>
      <c r="C629" t="s">
        <v>1586</v>
      </c>
      <c r="D629" t="s">
        <v>1587</v>
      </c>
      <c r="E629">
        <v>49</v>
      </c>
      <c r="F629" t="s">
        <v>348</v>
      </c>
    </row>
    <row r="630" spans="1:6">
      <c r="A630">
        <v>495032</v>
      </c>
      <c r="B630" t="s">
        <v>3373</v>
      </c>
      <c r="C630" t="s">
        <v>1588</v>
      </c>
      <c r="D630" t="s">
        <v>1589</v>
      </c>
      <c r="E630">
        <v>49</v>
      </c>
      <c r="F630" t="s">
        <v>348</v>
      </c>
    </row>
    <row r="631" spans="1:6">
      <c r="A631">
        <v>495033</v>
      </c>
      <c r="B631" t="s">
        <v>3374</v>
      </c>
      <c r="C631" t="s">
        <v>1590</v>
      </c>
      <c r="D631" t="s">
        <v>1591</v>
      </c>
      <c r="E631">
        <v>49</v>
      </c>
      <c r="F631" t="s">
        <v>348</v>
      </c>
    </row>
    <row r="632" spans="1:6">
      <c r="A632">
        <v>495034</v>
      </c>
      <c r="B632" t="s">
        <v>3375</v>
      </c>
      <c r="C632" t="s">
        <v>1592</v>
      </c>
      <c r="D632" t="s">
        <v>1593</v>
      </c>
      <c r="E632">
        <v>49</v>
      </c>
      <c r="F632" t="s">
        <v>348</v>
      </c>
    </row>
    <row r="633" spans="1:6">
      <c r="A633">
        <v>495035</v>
      </c>
      <c r="B633" t="s">
        <v>3376</v>
      </c>
      <c r="C633" t="s">
        <v>1594</v>
      </c>
      <c r="D633" t="s">
        <v>1595</v>
      </c>
      <c r="E633">
        <v>49</v>
      </c>
      <c r="F633" t="s">
        <v>348</v>
      </c>
    </row>
    <row r="634" spans="1:6">
      <c r="A634">
        <v>495036</v>
      </c>
      <c r="B634" t="s">
        <v>3377</v>
      </c>
      <c r="C634" t="s">
        <v>1596</v>
      </c>
      <c r="D634" t="s">
        <v>1597</v>
      </c>
      <c r="E634">
        <v>49</v>
      </c>
      <c r="F634" t="s">
        <v>348</v>
      </c>
    </row>
    <row r="635" spans="1:6">
      <c r="A635">
        <v>495037</v>
      </c>
      <c r="B635" t="s">
        <v>3378</v>
      </c>
      <c r="C635" t="s">
        <v>1598</v>
      </c>
      <c r="D635" t="s">
        <v>1599</v>
      </c>
      <c r="E635">
        <v>49</v>
      </c>
      <c r="F635" t="s">
        <v>348</v>
      </c>
    </row>
    <row r="636" spans="1:6">
      <c r="A636">
        <v>495038</v>
      </c>
      <c r="B636" t="s">
        <v>3379</v>
      </c>
      <c r="C636" t="s">
        <v>1600</v>
      </c>
      <c r="D636" t="s">
        <v>1601</v>
      </c>
      <c r="E636">
        <v>49</v>
      </c>
      <c r="F636" t="s">
        <v>348</v>
      </c>
    </row>
    <row r="637" spans="1:6">
      <c r="A637">
        <v>495039</v>
      </c>
      <c r="B637" t="s">
        <v>3380</v>
      </c>
      <c r="C637" t="s">
        <v>1602</v>
      </c>
      <c r="D637" t="s">
        <v>1603</v>
      </c>
      <c r="E637">
        <v>49</v>
      </c>
      <c r="F637" t="s">
        <v>348</v>
      </c>
    </row>
    <row r="638" spans="1:6">
      <c r="A638">
        <v>495040</v>
      </c>
      <c r="B638" t="s">
        <v>3381</v>
      </c>
      <c r="C638" t="s">
        <v>1604</v>
      </c>
      <c r="D638" t="s">
        <v>1605</v>
      </c>
      <c r="E638">
        <v>49</v>
      </c>
      <c r="F638" t="s">
        <v>348</v>
      </c>
    </row>
    <row r="639" spans="1:6">
      <c r="A639">
        <v>495041</v>
      </c>
      <c r="B639" t="s">
        <v>3382</v>
      </c>
      <c r="C639" t="s">
        <v>1606</v>
      </c>
      <c r="D639" t="s">
        <v>1607</v>
      </c>
      <c r="E639">
        <v>49</v>
      </c>
      <c r="F639" t="s">
        <v>348</v>
      </c>
    </row>
    <row r="640" spans="1:6">
      <c r="A640">
        <v>495042</v>
      </c>
      <c r="B640" t="s">
        <v>3383</v>
      </c>
      <c r="C640" t="s">
        <v>1608</v>
      </c>
      <c r="D640" t="s">
        <v>1609</v>
      </c>
      <c r="E640">
        <v>49</v>
      </c>
      <c r="F640" t="s">
        <v>348</v>
      </c>
    </row>
    <row r="641" spans="1:6">
      <c r="A641">
        <v>495043</v>
      </c>
      <c r="B641" t="s">
        <v>3384</v>
      </c>
      <c r="C641" t="s">
        <v>1610</v>
      </c>
      <c r="D641" t="s">
        <v>1611</v>
      </c>
      <c r="E641">
        <v>49</v>
      </c>
      <c r="F641" t="s">
        <v>348</v>
      </c>
    </row>
    <row r="642" spans="1:6">
      <c r="A642">
        <v>495044</v>
      </c>
      <c r="B642" t="s">
        <v>3385</v>
      </c>
      <c r="C642" t="s">
        <v>1612</v>
      </c>
      <c r="D642" t="s">
        <v>1613</v>
      </c>
      <c r="E642">
        <v>49</v>
      </c>
      <c r="F642" t="s">
        <v>348</v>
      </c>
    </row>
    <row r="643" spans="1:6">
      <c r="A643">
        <v>495045</v>
      </c>
      <c r="B643" t="s">
        <v>3386</v>
      </c>
      <c r="C643" t="s">
        <v>1614</v>
      </c>
      <c r="D643" t="s">
        <v>1615</v>
      </c>
      <c r="E643">
        <v>49</v>
      </c>
      <c r="F643" t="s">
        <v>348</v>
      </c>
    </row>
    <row r="644" spans="1:6">
      <c r="A644">
        <v>495046</v>
      </c>
      <c r="B644" t="s">
        <v>3387</v>
      </c>
      <c r="C644" t="s">
        <v>1616</v>
      </c>
      <c r="D644" t="s">
        <v>1617</v>
      </c>
      <c r="E644">
        <v>49</v>
      </c>
      <c r="F644" t="s">
        <v>348</v>
      </c>
    </row>
    <row r="645" spans="1:6">
      <c r="A645">
        <v>495047</v>
      </c>
      <c r="B645" t="s">
        <v>3388</v>
      </c>
      <c r="C645" t="s">
        <v>1618</v>
      </c>
      <c r="D645" t="s">
        <v>1619</v>
      </c>
      <c r="E645">
        <v>49</v>
      </c>
      <c r="F645" t="s">
        <v>348</v>
      </c>
    </row>
    <row r="646" spans="1:6">
      <c r="A646">
        <v>495048</v>
      </c>
      <c r="B646" t="s">
        <v>3389</v>
      </c>
      <c r="C646" t="s">
        <v>1620</v>
      </c>
      <c r="D646" t="s">
        <v>1621</v>
      </c>
      <c r="E646">
        <v>49</v>
      </c>
      <c r="F646" t="s">
        <v>348</v>
      </c>
    </row>
    <row r="647" spans="1:6">
      <c r="A647">
        <v>495049</v>
      </c>
      <c r="B647" t="s">
        <v>3390</v>
      </c>
      <c r="C647" t="s">
        <v>1622</v>
      </c>
      <c r="D647" t="s">
        <v>1623</v>
      </c>
      <c r="E647">
        <v>49</v>
      </c>
      <c r="F647" t="s">
        <v>348</v>
      </c>
    </row>
    <row r="648" spans="1:6">
      <c r="A648">
        <v>495050</v>
      </c>
      <c r="B648" t="s">
        <v>3391</v>
      </c>
      <c r="C648" t="s">
        <v>1624</v>
      </c>
      <c r="D648" t="s">
        <v>1625</v>
      </c>
      <c r="E648">
        <v>49</v>
      </c>
      <c r="F648" t="s">
        <v>348</v>
      </c>
    </row>
    <row r="649" spans="1:6">
      <c r="A649">
        <v>495051</v>
      </c>
      <c r="B649" t="s">
        <v>3392</v>
      </c>
      <c r="C649" t="s">
        <v>1626</v>
      </c>
      <c r="D649" t="s">
        <v>1627</v>
      </c>
      <c r="E649">
        <v>49</v>
      </c>
      <c r="F649" t="s">
        <v>348</v>
      </c>
    </row>
    <row r="650" spans="1:6">
      <c r="A650">
        <v>495052</v>
      </c>
      <c r="B650" t="s">
        <v>3393</v>
      </c>
      <c r="C650" t="s">
        <v>1628</v>
      </c>
      <c r="D650" t="s">
        <v>1629</v>
      </c>
      <c r="E650">
        <v>49</v>
      </c>
      <c r="F650" t="s">
        <v>348</v>
      </c>
    </row>
    <row r="651" spans="1:6">
      <c r="A651">
        <v>495053</v>
      </c>
      <c r="B651" t="s">
        <v>3394</v>
      </c>
      <c r="C651" t="s">
        <v>1630</v>
      </c>
      <c r="D651" t="s">
        <v>1631</v>
      </c>
      <c r="E651">
        <v>49</v>
      </c>
      <c r="F651" t="s">
        <v>348</v>
      </c>
    </row>
    <row r="652" spans="1:6">
      <c r="A652">
        <v>495054</v>
      </c>
      <c r="B652" t="s">
        <v>3395</v>
      </c>
      <c r="C652" t="s">
        <v>1632</v>
      </c>
      <c r="D652" t="s">
        <v>1633</v>
      </c>
      <c r="E652">
        <v>49</v>
      </c>
      <c r="F652" t="s">
        <v>348</v>
      </c>
    </row>
    <row r="653" spans="1:6">
      <c r="A653">
        <v>495055</v>
      </c>
      <c r="B653" t="s">
        <v>3396</v>
      </c>
      <c r="C653" t="s">
        <v>1634</v>
      </c>
      <c r="D653" t="s">
        <v>1635</v>
      </c>
      <c r="E653">
        <v>49</v>
      </c>
      <c r="F653" t="s">
        <v>348</v>
      </c>
    </row>
    <row r="654" spans="1:6">
      <c r="A654">
        <v>495056</v>
      </c>
      <c r="B654" t="s">
        <v>3397</v>
      </c>
      <c r="C654" t="s">
        <v>1636</v>
      </c>
      <c r="D654" t="s">
        <v>1637</v>
      </c>
      <c r="E654">
        <v>49</v>
      </c>
      <c r="F654" t="s">
        <v>348</v>
      </c>
    </row>
    <row r="655" spans="1:6">
      <c r="A655">
        <v>495057</v>
      </c>
      <c r="B655" t="s">
        <v>3398</v>
      </c>
      <c r="C655" t="s">
        <v>1638</v>
      </c>
      <c r="D655" t="s">
        <v>1639</v>
      </c>
      <c r="E655">
        <v>49</v>
      </c>
      <c r="F655" t="s">
        <v>348</v>
      </c>
    </row>
    <row r="656" spans="1:6">
      <c r="A656">
        <v>495058</v>
      </c>
      <c r="B656" t="s">
        <v>3399</v>
      </c>
      <c r="C656" t="s">
        <v>1640</v>
      </c>
      <c r="D656" t="s">
        <v>1641</v>
      </c>
      <c r="E656">
        <v>49</v>
      </c>
      <c r="F656" t="s">
        <v>348</v>
      </c>
    </row>
    <row r="657" spans="1:6">
      <c r="A657">
        <v>495059</v>
      </c>
      <c r="B657" t="s">
        <v>3400</v>
      </c>
      <c r="C657" t="s">
        <v>1642</v>
      </c>
      <c r="D657" t="s">
        <v>1643</v>
      </c>
      <c r="E657">
        <v>49</v>
      </c>
      <c r="F657" t="s">
        <v>348</v>
      </c>
    </row>
    <row r="658" spans="1:6">
      <c r="A658">
        <v>495060</v>
      </c>
      <c r="B658" t="s">
        <v>3401</v>
      </c>
      <c r="C658" t="s">
        <v>1644</v>
      </c>
      <c r="D658" t="s">
        <v>1645</v>
      </c>
      <c r="E658">
        <v>49</v>
      </c>
      <c r="F658" t="s">
        <v>348</v>
      </c>
    </row>
    <row r="659" spans="1:6">
      <c r="A659">
        <v>495061</v>
      </c>
      <c r="B659" t="s">
        <v>3402</v>
      </c>
      <c r="C659" t="s">
        <v>1646</v>
      </c>
      <c r="D659" t="s">
        <v>1647</v>
      </c>
      <c r="E659">
        <v>49</v>
      </c>
      <c r="F659" t="s">
        <v>348</v>
      </c>
    </row>
    <row r="660" spans="1:6">
      <c r="A660">
        <v>495062</v>
      </c>
      <c r="B660" t="s">
        <v>3403</v>
      </c>
      <c r="C660" t="s">
        <v>1648</v>
      </c>
      <c r="D660" t="s">
        <v>1649</v>
      </c>
      <c r="E660">
        <v>49</v>
      </c>
      <c r="F660" t="s">
        <v>348</v>
      </c>
    </row>
    <row r="661" spans="1:6">
      <c r="A661">
        <v>495063</v>
      </c>
      <c r="B661" t="s">
        <v>3404</v>
      </c>
      <c r="C661" t="s">
        <v>1650</v>
      </c>
      <c r="D661" t="s">
        <v>1651</v>
      </c>
      <c r="E661">
        <v>49</v>
      </c>
      <c r="F661" t="s">
        <v>348</v>
      </c>
    </row>
    <row r="662" spans="1:6">
      <c r="A662">
        <v>495064</v>
      </c>
      <c r="B662" t="s">
        <v>3405</v>
      </c>
      <c r="C662" t="s">
        <v>1652</v>
      </c>
      <c r="D662" t="s">
        <v>1653</v>
      </c>
      <c r="E662">
        <v>49</v>
      </c>
      <c r="F662" t="s">
        <v>348</v>
      </c>
    </row>
    <row r="663" spans="1:6">
      <c r="A663">
        <v>495065</v>
      </c>
      <c r="B663" t="s">
        <v>3406</v>
      </c>
      <c r="C663" t="s">
        <v>1654</v>
      </c>
      <c r="D663" t="s">
        <v>1655</v>
      </c>
      <c r="E663">
        <v>49</v>
      </c>
      <c r="F663" t="s">
        <v>348</v>
      </c>
    </row>
    <row r="664" spans="1:6">
      <c r="A664">
        <v>495066</v>
      </c>
      <c r="B664" t="s">
        <v>3407</v>
      </c>
      <c r="C664" t="s">
        <v>1656</v>
      </c>
      <c r="D664" t="s">
        <v>1657</v>
      </c>
      <c r="E664">
        <v>49</v>
      </c>
      <c r="F664" t="s">
        <v>348</v>
      </c>
    </row>
    <row r="665" spans="1:6">
      <c r="A665">
        <v>495067</v>
      </c>
      <c r="B665" t="s">
        <v>3408</v>
      </c>
      <c r="C665" t="s">
        <v>1658</v>
      </c>
      <c r="D665" t="s">
        <v>1659</v>
      </c>
      <c r="E665">
        <v>49</v>
      </c>
      <c r="F665" t="s">
        <v>348</v>
      </c>
    </row>
    <row r="666" spans="1:6">
      <c r="A666">
        <v>495068</v>
      </c>
      <c r="B666" t="s">
        <v>3409</v>
      </c>
      <c r="C666" t="s">
        <v>1660</v>
      </c>
      <c r="D666" t="s">
        <v>1661</v>
      </c>
      <c r="E666">
        <v>49</v>
      </c>
      <c r="F666" t="s">
        <v>348</v>
      </c>
    </row>
    <row r="667" spans="1:6">
      <c r="A667">
        <v>495069</v>
      </c>
      <c r="B667" t="s">
        <v>3410</v>
      </c>
      <c r="C667" t="s">
        <v>1662</v>
      </c>
      <c r="D667" t="s">
        <v>1663</v>
      </c>
      <c r="E667">
        <v>49</v>
      </c>
      <c r="F667" t="s">
        <v>348</v>
      </c>
    </row>
    <row r="668" spans="1:6">
      <c r="A668">
        <v>495070</v>
      </c>
      <c r="B668" t="s">
        <v>3411</v>
      </c>
      <c r="C668" t="s">
        <v>1664</v>
      </c>
      <c r="D668" t="s">
        <v>1665</v>
      </c>
      <c r="E668">
        <v>49</v>
      </c>
      <c r="F668" t="s">
        <v>348</v>
      </c>
    </row>
    <row r="669" spans="1:6">
      <c r="A669">
        <v>495071</v>
      </c>
      <c r="B669" t="s">
        <v>3412</v>
      </c>
      <c r="C669" t="s">
        <v>1666</v>
      </c>
      <c r="D669" t="s">
        <v>1667</v>
      </c>
      <c r="E669">
        <v>49</v>
      </c>
      <c r="F669" t="s">
        <v>348</v>
      </c>
    </row>
    <row r="670" spans="1:6">
      <c r="A670">
        <v>495072</v>
      </c>
      <c r="B670" t="s">
        <v>3413</v>
      </c>
      <c r="C670" t="s">
        <v>1668</v>
      </c>
      <c r="D670" t="s">
        <v>1669</v>
      </c>
      <c r="E670">
        <v>49</v>
      </c>
      <c r="F670" t="s">
        <v>348</v>
      </c>
    </row>
    <row r="671" spans="1:6">
      <c r="A671">
        <v>495073</v>
      </c>
      <c r="B671" t="s">
        <v>3414</v>
      </c>
      <c r="C671" t="s">
        <v>1670</v>
      </c>
      <c r="D671" t="s">
        <v>1671</v>
      </c>
      <c r="E671">
        <v>49</v>
      </c>
      <c r="F671" t="s">
        <v>348</v>
      </c>
    </row>
    <row r="672" spans="1:6">
      <c r="A672">
        <v>495074</v>
      </c>
      <c r="B672" t="s">
        <v>3415</v>
      </c>
      <c r="C672" t="s">
        <v>1672</v>
      </c>
      <c r="D672" t="s">
        <v>1673</v>
      </c>
      <c r="E672">
        <v>49</v>
      </c>
      <c r="F672" t="s">
        <v>348</v>
      </c>
    </row>
    <row r="673" spans="1:6">
      <c r="A673">
        <v>495075</v>
      </c>
      <c r="B673" t="s">
        <v>3416</v>
      </c>
      <c r="C673" t="s">
        <v>1674</v>
      </c>
      <c r="D673" t="s">
        <v>1675</v>
      </c>
      <c r="E673">
        <v>49</v>
      </c>
      <c r="F673" t="s">
        <v>348</v>
      </c>
    </row>
    <row r="674" spans="1:6">
      <c r="A674">
        <v>495076</v>
      </c>
      <c r="B674" t="s">
        <v>3417</v>
      </c>
      <c r="C674" t="s">
        <v>1676</v>
      </c>
      <c r="D674" t="s">
        <v>1677</v>
      </c>
      <c r="E674">
        <v>49</v>
      </c>
      <c r="F674" t="s">
        <v>348</v>
      </c>
    </row>
    <row r="675" spans="1:6">
      <c r="A675">
        <v>495077</v>
      </c>
      <c r="B675" t="s">
        <v>3418</v>
      </c>
      <c r="C675" t="s">
        <v>1678</v>
      </c>
      <c r="D675" t="s">
        <v>1679</v>
      </c>
      <c r="E675">
        <v>49</v>
      </c>
      <c r="F675" t="s">
        <v>348</v>
      </c>
    </row>
    <row r="676" spans="1:6">
      <c r="A676">
        <v>495078</v>
      </c>
      <c r="B676" t="s">
        <v>3419</v>
      </c>
      <c r="C676" t="s">
        <v>1680</v>
      </c>
      <c r="D676" t="s">
        <v>1681</v>
      </c>
      <c r="E676">
        <v>49</v>
      </c>
      <c r="F676" t="s">
        <v>348</v>
      </c>
    </row>
    <row r="677" spans="1:6">
      <c r="A677">
        <v>495079</v>
      </c>
      <c r="B677" t="s">
        <v>3420</v>
      </c>
      <c r="C677" t="s">
        <v>1682</v>
      </c>
      <c r="D677" t="s">
        <v>1683</v>
      </c>
      <c r="E677">
        <v>49</v>
      </c>
      <c r="F677" t="s">
        <v>348</v>
      </c>
    </row>
    <row r="678" spans="1:6">
      <c r="A678">
        <v>495080</v>
      </c>
      <c r="B678" t="s">
        <v>3421</v>
      </c>
      <c r="C678" t="s">
        <v>1684</v>
      </c>
      <c r="D678" t="s">
        <v>1685</v>
      </c>
      <c r="E678">
        <v>49</v>
      </c>
      <c r="F678" t="s">
        <v>348</v>
      </c>
    </row>
    <row r="679" spans="1:6">
      <c r="A679">
        <v>495081</v>
      </c>
      <c r="B679" t="s">
        <v>3422</v>
      </c>
      <c r="C679" t="s">
        <v>1686</v>
      </c>
      <c r="D679" t="s">
        <v>1687</v>
      </c>
      <c r="E679">
        <v>49</v>
      </c>
      <c r="F679" t="s">
        <v>348</v>
      </c>
    </row>
    <row r="680" spans="1:6">
      <c r="A680">
        <v>495082</v>
      </c>
      <c r="B680" t="s">
        <v>3423</v>
      </c>
      <c r="C680" t="s">
        <v>1688</v>
      </c>
      <c r="D680" t="s">
        <v>1689</v>
      </c>
      <c r="E680">
        <v>49</v>
      </c>
      <c r="F680" t="s">
        <v>348</v>
      </c>
    </row>
    <row r="681" spans="1:6">
      <c r="A681">
        <v>495083</v>
      </c>
      <c r="B681" t="s">
        <v>3424</v>
      </c>
      <c r="C681" t="s">
        <v>1690</v>
      </c>
      <c r="D681" t="s">
        <v>1691</v>
      </c>
      <c r="E681">
        <v>49</v>
      </c>
      <c r="F681" t="s">
        <v>348</v>
      </c>
    </row>
    <row r="682" spans="1:6">
      <c r="A682">
        <v>495084</v>
      </c>
      <c r="B682" t="s">
        <v>3425</v>
      </c>
      <c r="C682" t="s">
        <v>1692</v>
      </c>
      <c r="D682" t="s">
        <v>1693</v>
      </c>
      <c r="E682">
        <v>49</v>
      </c>
      <c r="F682" t="s">
        <v>348</v>
      </c>
    </row>
    <row r="683" spans="1:6">
      <c r="A683">
        <v>495085</v>
      </c>
      <c r="B683" t="s">
        <v>3426</v>
      </c>
      <c r="C683" t="s">
        <v>1694</v>
      </c>
      <c r="D683" t="s">
        <v>1695</v>
      </c>
      <c r="E683">
        <v>49</v>
      </c>
      <c r="F683" t="s">
        <v>348</v>
      </c>
    </row>
    <row r="684" spans="1:6">
      <c r="A684">
        <v>495086</v>
      </c>
      <c r="B684" t="s">
        <v>3427</v>
      </c>
      <c r="C684" t="s">
        <v>1696</v>
      </c>
      <c r="D684" t="s">
        <v>1697</v>
      </c>
      <c r="E684">
        <v>49</v>
      </c>
      <c r="F684" t="s">
        <v>348</v>
      </c>
    </row>
    <row r="685" spans="1:6">
      <c r="A685">
        <v>495087</v>
      </c>
      <c r="B685" t="s">
        <v>3428</v>
      </c>
      <c r="C685" t="s">
        <v>1698</v>
      </c>
      <c r="D685" t="s">
        <v>1699</v>
      </c>
      <c r="E685">
        <v>49</v>
      </c>
      <c r="F685" t="s">
        <v>348</v>
      </c>
    </row>
    <row r="686" spans="1:6">
      <c r="A686">
        <v>495089</v>
      </c>
      <c r="B686" t="s">
        <v>3429</v>
      </c>
      <c r="C686" t="s">
        <v>1700</v>
      </c>
      <c r="D686" t="s">
        <v>1701</v>
      </c>
      <c r="E686">
        <v>49</v>
      </c>
      <c r="F686" t="s">
        <v>348</v>
      </c>
    </row>
    <row r="687" spans="1:6">
      <c r="A687">
        <v>495091</v>
      </c>
      <c r="B687" t="s">
        <v>3430</v>
      </c>
      <c r="C687" t="s">
        <v>1702</v>
      </c>
      <c r="D687" t="s">
        <v>1703</v>
      </c>
      <c r="E687">
        <v>49</v>
      </c>
      <c r="F687" t="s">
        <v>348</v>
      </c>
    </row>
    <row r="688" spans="1:6">
      <c r="A688">
        <v>495092</v>
      </c>
      <c r="B688" t="s">
        <v>3431</v>
      </c>
      <c r="C688" t="s">
        <v>1704</v>
      </c>
      <c r="D688" t="s">
        <v>1705</v>
      </c>
      <c r="E688">
        <v>49</v>
      </c>
      <c r="F688" t="s">
        <v>348</v>
      </c>
    </row>
    <row r="689" spans="1:6">
      <c r="A689">
        <v>495093</v>
      </c>
      <c r="B689" t="s">
        <v>3432</v>
      </c>
      <c r="C689" t="s">
        <v>1706</v>
      </c>
      <c r="D689" t="s">
        <v>1707</v>
      </c>
      <c r="E689">
        <v>49</v>
      </c>
      <c r="F689" t="s">
        <v>348</v>
      </c>
    </row>
    <row r="690" spans="1:6">
      <c r="A690">
        <v>495094</v>
      </c>
      <c r="B690" t="s">
        <v>3433</v>
      </c>
      <c r="C690" t="s">
        <v>1708</v>
      </c>
      <c r="D690" t="s">
        <v>1709</v>
      </c>
      <c r="E690">
        <v>49</v>
      </c>
      <c r="F690" t="s">
        <v>348</v>
      </c>
    </row>
    <row r="691" spans="1:6">
      <c r="A691">
        <v>495095</v>
      </c>
      <c r="B691" t="s">
        <v>3434</v>
      </c>
      <c r="C691" t="s">
        <v>1710</v>
      </c>
      <c r="D691" t="s">
        <v>1711</v>
      </c>
      <c r="E691">
        <v>49</v>
      </c>
      <c r="F691" t="s">
        <v>348</v>
      </c>
    </row>
    <row r="692" spans="1:6">
      <c r="A692">
        <v>495096</v>
      </c>
      <c r="B692" t="s">
        <v>3435</v>
      </c>
      <c r="C692" t="s">
        <v>1712</v>
      </c>
      <c r="D692" t="s">
        <v>1713</v>
      </c>
      <c r="E692">
        <v>49</v>
      </c>
      <c r="F692" t="s">
        <v>348</v>
      </c>
    </row>
    <row r="693" spans="1:6">
      <c r="A693">
        <v>495097</v>
      </c>
      <c r="B693" t="s">
        <v>3436</v>
      </c>
      <c r="C693" t="s">
        <v>1714</v>
      </c>
      <c r="D693" t="s">
        <v>1715</v>
      </c>
      <c r="E693">
        <v>49</v>
      </c>
      <c r="F693" t="s">
        <v>348</v>
      </c>
    </row>
    <row r="694" spans="1:6">
      <c r="A694">
        <v>495098</v>
      </c>
      <c r="B694" t="s">
        <v>3437</v>
      </c>
      <c r="C694" t="s">
        <v>1716</v>
      </c>
      <c r="D694" t="s">
        <v>1717</v>
      </c>
      <c r="E694">
        <v>49</v>
      </c>
      <c r="F694" t="s">
        <v>348</v>
      </c>
    </row>
    <row r="695" spans="1:6">
      <c r="A695">
        <v>495100</v>
      </c>
      <c r="B695" t="s">
        <v>3438</v>
      </c>
      <c r="C695" t="s">
        <v>1718</v>
      </c>
      <c r="D695" t="s">
        <v>1719</v>
      </c>
      <c r="E695">
        <v>49</v>
      </c>
      <c r="F695" t="s">
        <v>348</v>
      </c>
    </row>
    <row r="696" spans="1:6">
      <c r="A696">
        <v>495101</v>
      </c>
      <c r="B696" t="s">
        <v>3439</v>
      </c>
      <c r="C696" t="s">
        <v>1720</v>
      </c>
      <c r="D696" t="s">
        <v>1721</v>
      </c>
      <c r="E696">
        <v>49</v>
      </c>
      <c r="F696" t="s">
        <v>348</v>
      </c>
    </row>
    <row r="697" spans="1:6">
      <c r="A697">
        <v>495102</v>
      </c>
      <c r="B697" t="s">
        <v>3440</v>
      </c>
      <c r="C697" t="s">
        <v>1722</v>
      </c>
      <c r="D697" t="s">
        <v>1723</v>
      </c>
      <c r="E697">
        <v>49</v>
      </c>
      <c r="F697" t="s">
        <v>348</v>
      </c>
    </row>
    <row r="698" spans="1:6">
      <c r="A698">
        <v>495103</v>
      </c>
      <c r="B698" t="s">
        <v>3441</v>
      </c>
      <c r="C698" t="s">
        <v>1724</v>
      </c>
      <c r="D698" t="s">
        <v>1725</v>
      </c>
      <c r="E698">
        <v>49</v>
      </c>
      <c r="F698" t="s">
        <v>348</v>
      </c>
    </row>
    <row r="699" spans="1:6">
      <c r="A699">
        <v>495104</v>
      </c>
      <c r="B699" t="s">
        <v>3442</v>
      </c>
      <c r="C699" t="s">
        <v>1726</v>
      </c>
      <c r="D699" t="s">
        <v>1727</v>
      </c>
      <c r="E699">
        <v>49</v>
      </c>
      <c r="F699" t="s">
        <v>348</v>
      </c>
    </row>
    <row r="700" spans="1:6">
      <c r="A700">
        <v>495105</v>
      </c>
      <c r="B700" t="s">
        <v>3443</v>
      </c>
      <c r="C700" t="s">
        <v>1728</v>
      </c>
      <c r="D700" t="s">
        <v>1729</v>
      </c>
      <c r="E700">
        <v>49</v>
      </c>
      <c r="F700" t="s">
        <v>348</v>
      </c>
    </row>
    <row r="701" spans="1:6">
      <c r="A701">
        <v>495106</v>
      </c>
      <c r="B701" t="s">
        <v>3444</v>
      </c>
      <c r="C701" t="s">
        <v>1730</v>
      </c>
      <c r="D701" t="s">
        <v>1731</v>
      </c>
      <c r="E701">
        <v>49</v>
      </c>
      <c r="F701" t="s">
        <v>348</v>
      </c>
    </row>
    <row r="702" spans="1:6">
      <c r="A702">
        <v>495107</v>
      </c>
      <c r="B702" t="s">
        <v>3445</v>
      </c>
      <c r="C702" t="s">
        <v>1732</v>
      </c>
      <c r="D702" t="s">
        <v>1733</v>
      </c>
      <c r="E702">
        <v>49</v>
      </c>
      <c r="F702" t="s">
        <v>348</v>
      </c>
    </row>
    <row r="703" spans="1:6">
      <c r="A703">
        <v>495108</v>
      </c>
      <c r="B703" t="s">
        <v>3446</v>
      </c>
      <c r="C703" t="s">
        <v>1734</v>
      </c>
      <c r="D703" t="s">
        <v>1735</v>
      </c>
      <c r="E703">
        <v>49</v>
      </c>
      <c r="F703" t="s">
        <v>348</v>
      </c>
    </row>
    <row r="704" spans="1:6">
      <c r="A704">
        <v>495109</v>
      </c>
      <c r="B704" t="s">
        <v>3447</v>
      </c>
      <c r="C704" t="s">
        <v>1736</v>
      </c>
      <c r="D704" t="s">
        <v>1737</v>
      </c>
      <c r="E704">
        <v>49</v>
      </c>
      <c r="F704" t="s">
        <v>348</v>
      </c>
    </row>
    <row r="705" spans="1:6">
      <c r="A705">
        <v>495110</v>
      </c>
      <c r="B705" t="s">
        <v>3448</v>
      </c>
      <c r="C705" t="s">
        <v>1738</v>
      </c>
      <c r="D705" t="s">
        <v>1739</v>
      </c>
      <c r="E705">
        <v>49</v>
      </c>
      <c r="F705" t="s">
        <v>348</v>
      </c>
    </row>
    <row r="706" spans="1:6">
      <c r="A706">
        <v>495111</v>
      </c>
      <c r="B706" t="s">
        <v>3449</v>
      </c>
      <c r="C706" t="s">
        <v>1740</v>
      </c>
      <c r="D706" t="s">
        <v>1741</v>
      </c>
      <c r="E706">
        <v>49</v>
      </c>
      <c r="F706" t="s">
        <v>348</v>
      </c>
    </row>
    <row r="707" spans="1:6">
      <c r="A707">
        <v>495112</v>
      </c>
      <c r="B707" t="s">
        <v>3450</v>
      </c>
      <c r="C707" t="s">
        <v>1742</v>
      </c>
      <c r="D707" t="s">
        <v>1743</v>
      </c>
      <c r="E707">
        <v>49</v>
      </c>
      <c r="F707" t="s">
        <v>348</v>
      </c>
    </row>
    <row r="708" spans="1:6">
      <c r="A708">
        <v>495113</v>
      </c>
      <c r="B708" t="s">
        <v>3451</v>
      </c>
      <c r="C708" t="s">
        <v>1744</v>
      </c>
      <c r="D708" t="s">
        <v>1745</v>
      </c>
      <c r="E708">
        <v>49</v>
      </c>
      <c r="F708" t="s">
        <v>348</v>
      </c>
    </row>
    <row r="709" spans="1:6">
      <c r="A709">
        <v>495114</v>
      </c>
      <c r="B709" t="s">
        <v>3452</v>
      </c>
      <c r="C709" t="s">
        <v>1746</v>
      </c>
      <c r="D709" t="s">
        <v>1747</v>
      </c>
      <c r="E709">
        <v>49</v>
      </c>
      <c r="F709" t="s">
        <v>348</v>
      </c>
    </row>
    <row r="710" spans="1:6">
      <c r="A710">
        <v>495115</v>
      </c>
      <c r="B710" t="s">
        <v>3453</v>
      </c>
      <c r="C710" t="s">
        <v>1748</v>
      </c>
      <c r="D710" t="s">
        <v>1749</v>
      </c>
      <c r="E710">
        <v>49</v>
      </c>
      <c r="F710" t="s">
        <v>348</v>
      </c>
    </row>
    <row r="711" spans="1:6">
      <c r="A711">
        <v>495116</v>
      </c>
      <c r="B711" t="s">
        <v>3454</v>
      </c>
      <c r="C711" t="s">
        <v>1750</v>
      </c>
      <c r="D711" t="s">
        <v>1751</v>
      </c>
      <c r="E711">
        <v>49</v>
      </c>
      <c r="F711" t="s">
        <v>348</v>
      </c>
    </row>
    <row r="712" spans="1:6">
      <c r="A712">
        <v>495117</v>
      </c>
      <c r="B712" t="s">
        <v>3455</v>
      </c>
      <c r="C712" t="s">
        <v>1752</v>
      </c>
      <c r="D712" t="s">
        <v>1753</v>
      </c>
      <c r="E712">
        <v>49</v>
      </c>
      <c r="F712" t="s">
        <v>348</v>
      </c>
    </row>
    <row r="713" spans="1:6">
      <c r="A713">
        <v>495118</v>
      </c>
      <c r="B713" t="s">
        <v>3456</v>
      </c>
      <c r="C713" t="s">
        <v>1754</v>
      </c>
      <c r="D713" t="s">
        <v>1755</v>
      </c>
      <c r="E713">
        <v>49</v>
      </c>
      <c r="F713" t="s">
        <v>348</v>
      </c>
    </row>
    <row r="714" spans="1:6">
      <c r="A714">
        <v>495119</v>
      </c>
      <c r="B714" t="s">
        <v>3457</v>
      </c>
      <c r="C714" t="s">
        <v>1756</v>
      </c>
      <c r="D714" t="s">
        <v>1757</v>
      </c>
      <c r="E714">
        <v>49</v>
      </c>
      <c r="F714" t="s">
        <v>348</v>
      </c>
    </row>
    <row r="715" spans="1:6">
      <c r="A715">
        <v>495120</v>
      </c>
      <c r="B715" t="s">
        <v>3458</v>
      </c>
      <c r="C715" t="s">
        <v>1758</v>
      </c>
      <c r="D715" t="s">
        <v>1759</v>
      </c>
      <c r="E715">
        <v>49</v>
      </c>
      <c r="F715" t="s">
        <v>348</v>
      </c>
    </row>
    <row r="716" spans="1:6">
      <c r="A716">
        <v>495121</v>
      </c>
      <c r="B716" t="s">
        <v>3459</v>
      </c>
      <c r="C716" t="s">
        <v>1760</v>
      </c>
      <c r="D716" t="s">
        <v>1761</v>
      </c>
      <c r="E716">
        <v>49</v>
      </c>
      <c r="F716" t="s">
        <v>348</v>
      </c>
    </row>
    <row r="717" spans="1:6">
      <c r="A717">
        <v>495122</v>
      </c>
      <c r="B717" t="s">
        <v>3460</v>
      </c>
      <c r="C717" t="s">
        <v>1762</v>
      </c>
      <c r="D717" t="s">
        <v>1763</v>
      </c>
      <c r="E717">
        <v>49</v>
      </c>
      <c r="F717" t="s">
        <v>348</v>
      </c>
    </row>
    <row r="718" spans="1:6">
      <c r="A718">
        <v>495123</v>
      </c>
      <c r="B718" t="s">
        <v>3461</v>
      </c>
      <c r="C718" t="s">
        <v>1764</v>
      </c>
      <c r="D718" t="s">
        <v>1765</v>
      </c>
      <c r="E718">
        <v>49</v>
      </c>
      <c r="F718" t="s">
        <v>348</v>
      </c>
    </row>
    <row r="719" spans="1:6">
      <c r="A719">
        <v>495124</v>
      </c>
      <c r="B719" t="s">
        <v>3462</v>
      </c>
      <c r="C719" t="s">
        <v>1766</v>
      </c>
      <c r="D719" t="s">
        <v>1767</v>
      </c>
      <c r="E719">
        <v>49</v>
      </c>
      <c r="F719" t="s">
        <v>348</v>
      </c>
    </row>
    <row r="720" spans="1:6">
      <c r="A720">
        <v>495125</v>
      </c>
      <c r="B720" t="s">
        <v>3463</v>
      </c>
      <c r="C720" t="s">
        <v>1768</v>
      </c>
      <c r="D720" t="s">
        <v>1769</v>
      </c>
      <c r="E720">
        <v>49</v>
      </c>
      <c r="F720" t="s">
        <v>348</v>
      </c>
    </row>
    <row r="721" spans="1:6">
      <c r="A721">
        <v>495126</v>
      </c>
      <c r="B721" t="s">
        <v>3464</v>
      </c>
      <c r="C721" t="s">
        <v>1770</v>
      </c>
      <c r="D721" t="s">
        <v>1771</v>
      </c>
      <c r="E721">
        <v>49</v>
      </c>
      <c r="F721" t="s">
        <v>348</v>
      </c>
    </row>
    <row r="722" spans="1:6">
      <c r="A722">
        <v>495127</v>
      </c>
      <c r="B722" t="s">
        <v>3465</v>
      </c>
      <c r="C722" t="s">
        <v>1772</v>
      </c>
      <c r="D722" t="s">
        <v>1773</v>
      </c>
      <c r="E722">
        <v>49</v>
      </c>
      <c r="F722" t="s">
        <v>348</v>
      </c>
    </row>
    <row r="723" spans="1:6">
      <c r="A723">
        <v>495128</v>
      </c>
      <c r="B723" t="s">
        <v>3466</v>
      </c>
      <c r="C723" t="s">
        <v>1774</v>
      </c>
      <c r="D723" t="s">
        <v>1775</v>
      </c>
      <c r="E723">
        <v>49</v>
      </c>
      <c r="F723" t="s">
        <v>348</v>
      </c>
    </row>
    <row r="724" spans="1:6">
      <c r="A724">
        <v>495129</v>
      </c>
      <c r="B724" t="s">
        <v>3467</v>
      </c>
      <c r="C724" t="s">
        <v>1776</v>
      </c>
      <c r="D724" t="s">
        <v>1777</v>
      </c>
      <c r="E724">
        <v>49</v>
      </c>
      <c r="F724" t="s">
        <v>348</v>
      </c>
    </row>
    <row r="725" spans="1:6">
      <c r="A725">
        <v>495130</v>
      </c>
      <c r="B725" t="s">
        <v>3468</v>
      </c>
      <c r="C725" t="s">
        <v>1778</v>
      </c>
      <c r="D725" t="s">
        <v>1779</v>
      </c>
      <c r="E725">
        <v>49</v>
      </c>
      <c r="F725" t="s">
        <v>348</v>
      </c>
    </row>
    <row r="726" spans="1:6">
      <c r="A726">
        <v>495131</v>
      </c>
      <c r="B726" t="s">
        <v>3469</v>
      </c>
      <c r="C726" t="s">
        <v>1780</v>
      </c>
      <c r="D726" t="s">
        <v>1781</v>
      </c>
      <c r="E726">
        <v>49</v>
      </c>
      <c r="F726" t="s">
        <v>348</v>
      </c>
    </row>
    <row r="727" spans="1:6">
      <c r="A727">
        <v>495132</v>
      </c>
      <c r="B727" t="s">
        <v>3470</v>
      </c>
      <c r="C727" t="s">
        <v>1782</v>
      </c>
      <c r="D727" t="s">
        <v>1783</v>
      </c>
      <c r="E727">
        <v>49</v>
      </c>
      <c r="F727" t="s">
        <v>348</v>
      </c>
    </row>
    <row r="728" spans="1:6">
      <c r="A728">
        <v>495133</v>
      </c>
      <c r="B728" t="s">
        <v>3471</v>
      </c>
      <c r="C728" t="s">
        <v>1784</v>
      </c>
      <c r="D728" t="s">
        <v>1785</v>
      </c>
      <c r="E728">
        <v>49</v>
      </c>
      <c r="F728" t="s">
        <v>348</v>
      </c>
    </row>
    <row r="729" spans="1:6">
      <c r="A729">
        <v>495134</v>
      </c>
      <c r="B729" t="s">
        <v>3472</v>
      </c>
      <c r="C729" t="s">
        <v>1786</v>
      </c>
      <c r="D729" t="s">
        <v>1787</v>
      </c>
      <c r="E729">
        <v>49</v>
      </c>
      <c r="F729" t="s">
        <v>348</v>
      </c>
    </row>
    <row r="730" spans="1:6">
      <c r="A730">
        <v>495135</v>
      </c>
      <c r="B730" t="s">
        <v>3473</v>
      </c>
      <c r="C730" t="s">
        <v>1788</v>
      </c>
      <c r="D730" t="s">
        <v>1789</v>
      </c>
      <c r="E730">
        <v>49</v>
      </c>
      <c r="F730" t="s">
        <v>348</v>
      </c>
    </row>
    <row r="731" spans="1:6">
      <c r="A731">
        <v>495136</v>
      </c>
      <c r="B731" t="s">
        <v>3474</v>
      </c>
      <c r="C731" t="s">
        <v>1790</v>
      </c>
      <c r="D731" t="s">
        <v>1791</v>
      </c>
      <c r="E731">
        <v>49</v>
      </c>
      <c r="F731" t="s">
        <v>348</v>
      </c>
    </row>
    <row r="732" spans="1:6">
      <c r="A732">
        <v>495137</v>
      </c>
      <c r="B732" t="s">
        <v>3475</v>
      </c>
      <c r="C732" t="s">
        <v>1792</v>
      </c>
      <c r="D732" t="s">
        <v>1329</v>
      </c>
      <c r="E732">
        <v>49</v>
      </c>
      <c r="F732" t="s">
        <v>348</v>
      </c>
    </row>
    <row r="733" spans="1:6">
      <c r="A733">
        <v>495138</v>
      </c>
      <c r="B733" t="s">
        <v>3476</v>
      </c>
      <c r="C733" t="s">
        <v>1793</v>
      </c>
      <c r="D733" t="s">
        <v>1794</v>
      </c>
      <c r="E733">
        <v>49</v>
      </c>
      <c r="F733" t="s">
        <v>348</v>
      </c>
    </row>
    <row r="734" spans="1:6">
      <c r="A734">
        <v>495139</v>
      </c>
      <c r="B734" t="s">
        <v>3477</v>
      </c>
      <c r="C734" t="s">
        <v>1795</v>
      </c>
      <c r="D734" t="s">
        <v>1796</v>
      </c>
      <c r="E734">
        <v>49</v>
      </c>
      <c r="F734" t="s">
        <v>348</v>
      </c>
    </row>
    <row r="735" spans="1:6">
      <c r="A735">
        <v>495140</v>
      </c>
      <c r="B735" t="s">
        <v>3478</v>
      </c>
      <c r="C735" t="s">
        <v>1797</v>
      </c>
      <c r="D735" t="s">
        <v>1798</v>
      </c>
      <c r="E735">
        <v>49</v>
      </c>
      <c r="F735" t="s">
        <v>348</v>
      </c>
    </row>
    <row r="736" spans="1:6">
      <c r="A736">
        <v>495141</v>
      </c>
      <c r="B736" t="s">
        <v>3479</v>
      </c>
      <c r="C736" t="s">
        <v>1799</v>
      </c>
      <c r="D736" t="s">
        <v>1800</v>
      </c>
      <c r="E736">
        <v>49</v>
      </c>
      <c r="F736" t="s">
        <v>348</v>
      </c>
    </row>
    <row r="737" spans="1:6">
      <c r="A737">
        <v>495142</v>
      </c>
      <c r="B737" t="s">
        <v>3480</v>
      </c>
      <c r="C737" t="s">
        <v>1801</v>
      </c>
      <c r="D737" t="s">
        <v>1802</v>
      </c>
      <c r="E737">
        <v>49</v>
      </c>
      <c r="F737" t="s">
        <v>348</v>
      </c>
    </row>
    <row r="738" spans="1:6">
      <c r="A738">
        <v>495143</v>
      </c>
      <c r="B738" t="s">
        <v>3481</v>
      </c>
      <c r="C738" t="s">
        <v>1803</v>
      </c>
      <c r="D738" t="s">
        <v>1804</v>
      </c>
      <c r="E738">
        <v>49</v>
      </c>
      <c r="F738" t="s">
        <v>348</v>
      </c>
    </row>
    <row r="739" spans="1:6">
      <c r="A739">
        <v>495144</v>
      </c>
      <c r="B739" t="s">
        <v>3482</v>
      </c>
      <c r="C739" t="s">
        <v>1805</v>
      </c>
      <c r="D739" t="s">
        <v>1806</v>
      </c>
      <c r="E739">
        <v>49</v>
      </c>
      <c r="F739" t="s">
        <v>348</v>
      </c>
    </row>
    <row r="740" spans="1:6">
      <c r="A740">
        <v>495145</v>
      </c>
      <c r="B740" t="s">
        <v>3483</v>
      </c>
      <c r="C740" t="s">
        <v>1807</v>
      </c>
      <c r="D740" t="s">
        <v>1808</v>
      </c>
      <c r="E740">
        <v>49</v>
      </c>
      <c r="F740" t="s">
        <v>348</v>
      </c>
    </row>
    <row r="741" spans="1:6">
      <c r="A741">
        <v>495146</v>
      </c>
      <c r="B741" t="s">
        <v>3484</v>
      </c>
      <c r="C741" t="s">
        <v>1809</v>
      </c>
      <c r="D741" t="s">
        <v>1810</v>
      </c>
      <c r="E741">
        <v>49</v>
      </c>
      <c r="F741" t="s">
        <v>348</v>
      </c>
    </row>
    <row r="742" spans="1:6">
      <c r="A742">
        <v>495147</v>
      </c>
      <c r="B742" t="s">
        <v>3485</v>
      </c>
      <c r="C742" t="s">
        <v>1811</v>
      </c>
      <c r="D742" t="s">
        <v>1812</v>
      </c>
      <c r="E742">
        <v>49</v>
      </c>
      <c r="F742" t="s">
        <v>348</v>
      </c>
    </row>
    <row r="743" spans="1:6">
      <c r="A743">
        <v>495148</v>
      </c>
      <c r="B743" t="s">
        <v>3486</v>
      </c>
      <c r="C743" t="s">
        <v>1813</v>
      </c>
      <c r="D743" t="s">
        <v>1814</v>
      </c>
      <c r="E743">
        <v>49</v>
      </c>
      <c r="F743" t="s">
        <v>348</v>
      </c>
    </row>
    <row r="744" spans="1:6">
      <c r="A744">
        <v>495149</v>
      </c>
      <c r="B744" t="s">
        <v>3487</v>
      </c>
      <c r="C744" t="s">
        <v>1815</v>
      </c>
      <c r="D744" t="s">
        <v>1816</v>
      </c>
      <c r="E744">
        <v>49</v>
      </c>
      <c r="F744" t="s">
        <v>348</v>
      </c>
    </row>
    <row r="745" spans="1:6">
      <c r="A745">
        <v>495150</v>
      </c>
      <c r="B745" t="s">
        <v>3488</v>
      </c>
      <c r="C745" t="s">
        <v>1817</v>
      </c>
      <c r="D745" t="s">
        <v>1818</v>
      </c>
      <c r="E745">
        <v>49</v>
      </c>
      <c r="F745" t="s">
        <v>348</v>
      </c>
    </row>
    <row r="746" spans="1:6">
      <c r="A746">
        <v>495151</v>
      </c>
      <c r="B746" t="s">
        <v>3489</v>
      </c>
      <c r="C746" t="s">
        <v>1819</v>
      </c>
      <c r="D746" t="s">
        <v>1820</v>
      </c>
      <c r="E746">
        <v>49</v>
      </c>
      <c r="F746" t="s">
        <v>348</v>
      </c>
    </row>
    <row r="747" spans="1:6">
      <c r="A747">
        <v>495152</v>
      </c>
      <c r="B747" t="s">
        <v>3490</v>
      </c>
      <c r="C747" t="s">
        <v>1821</v>
      </c>
      <c r="D747" t="s">
        <v>1822</v>
      </c>
      <c r="E747">
        <v>49</v>
      </c>
      <c r="F747" t="s">
        <v>348</v>
      </c>
    </row>
    <row r="748" spans="1:6">
      <c r="A748">
        <v>495153</v>
      </c>
      <c r="B748" t="s">
        <v>3491</v>
      </c>
      <c r="C748" t="s">
        <v>1823</v>
      </c>
      <c r="D748" t="s">
        <v>1824</v>
      </c>
      <c r="E748">
        <v>49</v>
      </c>
      <c r="F748" t="s">
        <v>348</v>
      </c>
    </row>
    <row r="749" spans="1:6">
      <c r="A749">
        <v>495154</v>
      </c>
      <c r="B749" t="s">
        <v>3492</v>
      </c>
      <c r="C749" t="s">
        <v>1825</v>
      </c>
      <c r="D749" t="s">
        <v>1826</v>
      </c>
      <c r="E749">
        <v>49</v>
      </c>
      <c r="F749" t="s">
        <v>348</v>
      </c>
    </row>
    <row r="750" spans="1:6">
      <c r="A750">
        <v>495155</v>
      </c>
      <c r="B750" t="s">
        <v>3493</v>
      </c>
      <c r="C750" t="s">
        <v>1827</v>
      </c>
      <c r="D750" t="s">
        <v>1828</v>
      </c>
      <c r="E750">
        <v>49</v>
      </c>
      <c r="F750" t="s">
        <v>348</v>
      </c>
    </row>
    <row r="751" spans="1:6">
      <c r="A751">
        <v>495156</v>
      </c>
      <c r="B751" t="s">
        <v>3494</v>
      </c>
      <c r="C751" t="s">
        <v>1829</v>
      </c>
      <c r="D751" t="s">
        <v>1830</v>
      </c>
      <c r="E751">
        <v>49</v>
      </c>
      <c r="F751" t="s">
        <v>348</v>
      </c>
    </row>
    <row r="752" spans="1:6">
      <c r="A752">
        <v>495157</v>
      </c>
      <c r="B752" t="s">
        <v>3495</v>
      </c>
      <c r="C752" t="s">
        <v>1831</v>
      </c>
      <c r="D752" t="s">
        <v>1832</v>
      </c>
      <c r="E752">
        <v>49</v>
      </c>
      <c r="F752" t="s">
        <v>348</v>
      </c>
    </row>
    <row r="753" spans="1:6">
      <c r="A753">
        <v>495158</v>
      </c>
      <c r="B753" t="s">
        <v>3496</v>
      </c>
      <c r="C753" t="s">
        <v>1833</v>
      </c>
      <c r="D753" t="s">
        <v>1834</v>
      </c>
      <c r="E753">
        <v>49</v>
      </c>
      <c r="F753" t="s">
        <v>348</v>
      </c>
    </row>
    <row r="754" spans="1:6">
      <c r="A754">
        <v>495159</v>
      </c>
      <c r="B754" t="s">
        <v>3497</v>
      </c>
      <c r="C754" t="s">
        <v>1835</v>
      </c>
      <c r="D754" t="s">
        <v>1836</v>
      </c>
      <c r="E754">
        <v>49</v>
      </c>
      <c r="F754" t="s">
        <v>348</v>
      </c>
    </row>
    <row r="755" spans="1:6">
      <c r="A755">
        <v>495161</v>
      </c>
      <c r="B755" t="s">
        <v>3498</v>
      </c>
      <c r="C755" t="s">
        <v>1837</v>
      </c>
      <c r="D755" t="s">
        <v>1838</v>
      </c>
      <c r="E755">
        <v>49</v>
      </c>
      <c r="F755" t="s">
        <v>348</v>
      </c>
    </row>
    <row r="756" spans="1:6">
      <c r="A756">
        <v>495162</v>
      </c>
      <c r="B756" t="s">
        <v>3499</v>
      </c>
      <c r="C756" t="s">
        <v>1839</v>
      </c>
      <c r="D756" t="s">
        <v>1840</v>
      </c>
      <c r="E756">
        <v>49</v>
      </c>
      <c r="F756" t="s">
        <v>348</v>
      </c>
    </row>
    <row r="757" spans="1:6">
      <c r="A757">
        <v>495163</v>
      </c>
      <c r="B757" t="s">
        <v>3500</v>
      </c>
      <c r="C757" t="s">
        <v>1841</v>
      </c>
      <c r="D757" t="s">
        <v>1842</v>
      </c>
      <c r="E757">
        <v>49</v>
      </c>
      <c r="F757" t="s">
        <v>348</v>
      </c>
    </row>
    <row r="758" spans="1:6">
      <c r="A758">
        <v>495164</v>
      </c>
      <c r="B758" t="s">
        <v>3501</v>
      </c>
      <c r="C758" t="s">
        <v>1843</v>
      </c>
      <c r="D758" t="s">
        <v>1844</v>
      </c>
      <c r="E758">
        <v>49</v>
      </c>
      <c r="F758" t="s">
        <v>348</v>
      </c>
    </row>
    <row r="759" spans="1:6">
      <c r="A759">
        <v>495165</v>
      </c>
      <c r="B759" t="s">
        <v>3502</v>
      </c>
      <c r="C759" t="s">
        <v>1845</v>
      </c>
      <c r="D759" t="s">
        <v>1846</v>
      </c>
      <c r="E759">
        <v>49</v>
      </c>
      <c r="F759" t="s">
        <v>348</v>
      </c>
    </row>
    <row r="760" spans="1:6">
      <c r="A760">
        <v>495166</v>
      </c>
      <c r="B760" t="s">
        <v>3503</v>
      </c>
      <c r="C760" t="s">
        <v>1847</v>
      </c>
      <c r="D760" t="s">
        <v>1848</v>
      </c>
      <c r="E760">
        <v>49</v>
      </c>
      <c r="F760" t="s">
        <v>348</v>
      </c>
    </row>
    <row r="761" spans="1:6">
      <c r="A761">
        <v>495167</v>
      </c>
      <c r="B761" t="s">
        <v>3504</v>
      </c>
      <c r="C761" t="s">
        <v>1849</v>
      </c>
      <c r="D761" t="s">
        <v>1850</v>
      </c>
      <c r="E761">
        <v>49</v>
      </c>
      <c r="F761" t="s">
        <v>348</v>
      </c>
    </row>
    <row r="762" spans="1:6">
      <c r="A762">
        <v>495168</v>
      </c>
      <c r="B762" t="s">
        <v>3505</v>
      </c>
      <c r="C762" t="s">
        <v>1851</v>
      </c>
      <c r="D762" t="s">
        <v>1852</v>
      </c>
      <c r="E762">
        <v>49</v>
      </c>
      <c r="F762" t="s">
        <v>348</v>
      </c>
    </row>
    <row r="763" spans="1:6">
      <c r="A763">
        <v>495169</v>
      </c>
      <c r="B763" t="s">
        <v>3506</v>
      </c>
      <c r="C763" t="s">
        <v>1853</v>
      </c>
      <c r="D763" t="s">
        <v>1854</v>
      </c>
      <c r="E763">
        <v>49</v>
      </c>
      <c r="F763" t="s">
        <v>348</v>
      </c>
    </row>
    <row r="764" spans="1:6">
      <c r="A764">
        <v>495170</v>
      </c>
      <c r="B764" t="s">
        <v>3507</v>
      </c>
      <c r="C764" t="s">
        <v>1855</v>
      </c>
      <c r="D764" t="s">
        <v>1856</v>
      </c>
      <c r="E764">
        <v>49</v>
      </c>
      <c r="F764" t="s">
        <v>348</v>
      </c>
    </row>
    <row r="765" spans="1:6">
      <c r="A765">
        <v>495171</v>
      </c>
      <c r="B765" t="s">
        <v>3508</v>
      </c>
      <c r="C765" t="s">
        <v>1857</v>
      </c>
      <c r="D765" t="s">
        <v>1858</v>
      </c>
      <c r="E765">
        <v>49</v>
      </c>
      <c r="F765" t="s">
        <v>348</v>
      </c>
    </row>
    <row r="766" spans="1:6">
      <c r="A766">
        <v>495172</v>
      </c>
      <c r="B766" t="s">
        <v>3509</v>
      </c>
      <c r="C766" t="s">
        <v>1859</v>
      </c>
      <c r="D766" t="s">
        <v>1860</v>
      </c>
      <c r="E766">
        <v>49</v>
      </c>
      <c r="F766" t="s">
        <v>348</v>
      </c>
    </row>
    <row r="767" spans="1:6">
      <c r="A767">
        <v>495173</v>
      </c>
      <c r="B767" t="s">
        <v>3510</v>
      </c>
      <c r="C767" t="s">
        <v>1861</v>
      </c>
      <c r="D767" t="s">
        <v>1862</v>
      </c>
      <c r="E767">
        <v>49</v>
      </c>
      <c r="F767" t="s">
        <v>348</v>
      </c>
    </row>
    <row r="768" spans="1:6">
      <c r="A768">
        <v>495174</v>
      </c>
      <c r="B768" t="s">
        <v>3511</v>
      </c>
      <c r="C768" t="s">
        <v>1863</v>
      </c>
      <c r="D768" t="s">
        <v>1864</v>
      </c>
      <c r="E768">
        <v>49</v>
      </c>
      <c r="F768" t="s">
        <v>348</v>
      </c>
    </row>
    <row r="769" spans="1:6">
      <c r="A769">
        <v>495175</v>
      </c>
      <c r="B769" t="s">
        <v>3512</v>
      </c>
      <c r="C769" t="s">
        <v>1865</v>
      </c>
      <c r="D769" t="s">
        <v>1866</v>
      </c>
      <c r="E769">
        <v>49</v>
      </c>
      <c r="F769" t="s">
        <v>348</v>
      </c>
    </row>
    <row r="770" spans="1:6">
      <c r="A770">
        <v>495176</v>
      </c>
      <c r="B770" t="s">
        <v>3513</v>
      </c>
      <c r="C770" t="s">
        <v>1867</v>
      </c>
      <c r="D770" t="s">
        <v>1868</v>
      </c>
      <c r="E770">
        <v>49</v>
      </c>
      <c r="F770" t="s">
        <v>348</v>
      </c>
    </row>
    <row r="771" spans="1:6">
      <c r="A771">
        <v>495178</v>
      </c>
      <c r="B771" t="s">
        <v>3514</v>
      </c>
      <c r="C771" t="s">
        <v>1869</v>
      </c>
      <c r="D771" t="s">
        <v>1870</v>
      </c>
      <c r="E771">
        <v>49</v>
      </c>
      <c r="F771" t="s">
        <v>348</v>
      </c>
    </row>
    <row r="772" spans="1:6">
      <c r="A772">
        <v>495179</v>
      </c>
      <c r="B772" t="s">
        <v>3515</v>
      </c>
      <c r="C772" t="s">
        <v>1871</v>
      </c>
      <c r="D772" t="s">
        <v>1872</v>
      </c>
      <c r="E772">
        <v>49</v>
      </c>
      <c r="F772" t="s">
        <v>348</v>
      </c>
    </row>
    <row r="773" spans="1:6">
      <c r="A773">
        <v>495180</v>
      </c>
      <c r="B773" t="s">
        <v>3516</v>
      </c>
      <c r="C773" t="s">
        <v>1873</v>
      </c>
      <c r="D773" t="s">
        <v>1874</v>
      </c>
      <c r="E773">
        <v>49</v>
      </c>
      <c r="F773" t="s">
        <v>348</v>
      </c>
    </row>
    <row r="774" spans="1:6">
      <c r="A774">
        <v>495181</v>
      </c>
      <c r="B774" t="s">
        <v>3517</v>
      </c>
      <c r="C774" t="s">
        <v>1875</v>
      </c>
      <c r="D774" t="s">
        <v>1876</v>
      </c>
      <c r="E774">
        <v>49</v>
      </c>
      <c r="F774" t="s">
        <v>348</v>
      </c>
    </row>
    <row r="775" spans="1:6">
      <c r="A775">
        <v>495182</v>
      </c>
      <c r="B775" t="s">
        <v>3518</v>
      </c>
      <c r="C775" t="s">
        <v>1877</v>
      </c>
      <c r="D775" t="s">
        <v>1878</v>
      </c>
      <c r="E775">
        <v>49</v>
      </c>
      <c r="F775" t="s">
        <v>348</v>
      </c>
    </row>
    <row r="776" spans="1:6">
      <c r="A776">
        <v>495183</v>
      </c>
      <c r="B776" t="s">
        <v>3519</v>
      </c>
      <c r="C776" t="s">
        <v>1879</v>
      </c>
      <c r="D776" t="s">
        <v>1880</v>
      </c>
      <c r="E776">
        <v>49</v>
      </c>
      <c r="F776" t="s">
        <v>348</v>
      </c>
    </row>
    <row r="777" spans="1:6">
      <c r="A777">
        <v>495184</v>
      </c>
      <c r="B777" t="s">
        <v>3520</v>
      </c>
      <c r="C777" t="s">
        <v>1881</v>
      </c>
      <c r="D777" t="s">
        <v>1882</v>
      </c>
      <c r="E777">
        <v>49</v>
      </c>
      <c r="F777" t="s">
        <v>348</v>
      </c>
    </row>
    <row r="778" spans="1:6">
      <c r="A778">
        <v>495185</v>
      </c>
      <c r="B778" t="s">
        <v>3521</v>
      </c>
      <c r="C778" t="s">
        <v>1883</v>
      </c>
      <c r="D778" t="s">
        <v>1884</v>
      </c>
      <c r="E778">
        <v>49</v>
      </c>
      <c r="F778" t="s">
        <v>348</v>
      </c>
    </row>
    <row r="779" spans="1:6">
      <c r="A779">
        <v>495186</v>
      </c>
      <c r="B779" t="s">
        <v>3522</v>
      </c>
      <c r="C779" t="s">
        <v>1885</v>
      </c>
      <c r="D779" t="s">
        <v>1886</v>
      </c>
      <c r="E779">
        <v>49</v>
      </c>
      <c r="F779" t="s">
        <v>348</v>
      </c>
    </row>
    <row r="780" spans="1:6">
      <c r="A780">
        <v>495187</v>
      </c>
      <c r="B780" t="s">
        <v>3523</v>
      </c>
      <c r="C780" t="s">
        <v>1887</v>
      </c>
      <c r="D780" t="s">
        <v>1888</v>
      </c>
      <c r="E780">
        <v>49</v>
      </c>
      <c r="F780" t="s">
        <v>348</v>
      </c>
    </row>
    <row r="781" spans="1:6">
      <c r="A781">
        <v>495188</v>
      </c>
      <c r="B781" t="s">
        <v>3524</v>
      </c>
      <c r="C781" t="s">
        <v>1889</v>
      </c>
      <c r="D781" t="s">
        <v>1890</v>
      </c>
      <c r="E781">
        <v>49</v>
      </c>
      <c r="F781" t="s">
        <v>348</v>
      </c>
    </row>
    <row r="782" spans="1:6">
      <c r="A782">
        <v>495190</v>
      </c>
      <c r="B782" t="s">
        <v>3525</v>
      </c>
      <c r="C782" t="s">
        <v>1891</v>
      </c>
      <c r="D782" t="s">
        <v>1892</v>
      </c>
      <c r="E782">
        <v>49</v>
      </c>
      <c r="F782" t="s">
        <v>348</v>
      </c>
    </row>
    <row r="783" spans="1:6">
      <c r="A783">
        <v>495191</v>
      </c>
      <c r="B783" t="s">
        <v>3526</v>
      </c>
      <c r="C783" t="s">
        <v>1893</v>
      </c>
      <c r="D783" t="s">
        <v>1894</v>
      </c>
      <c r="E783">
        <v>49</v>
      </c>
      <c r="F783" t="s">
        <v>348</v>
      </c>
    </row>
    <row r="784" spans="1:6">
      <c r="A784">
        <v>495192</v>
      </c>
      <c r="B784" t="s">
        <v>3527</v>
      </c>
      <c r="C784" t="s">
        <v>1895</v>
      </c>
      <c r="D784" t="s">
        <v>1896</v>
      </c>
      <c r="E784">
        <v>49</v>
      </c>
      <c r="F784" t="s">
        <v>348</v>
      </c>
    </row>
    <row r="785" spans="1:6">
      <c r="A785">
        <v>495193</v>
      </c>
      <c r="B785" t="s">
        <v>3528</v>
      </c>
      <c r="C785" t="s">
        <v>1897</v>
      </c>
      <c r="D785" t="s">
        <v>1898</v>
      </c>
      <c r="E785">
        <v>49</v>
      </c>
      <c r="F785" t="s">
        <v>348</v>
      </c>
    </row>
    <row r="786" spans="1:6">
      <c r="A786">
        <v>495194</v>
      </c>
      <c r="B786" t="s">
        <v>3529</v>
      </c>
      <c r="C786" t="s">
        <v>1899</v>
      </c>
      <c r="D786" t="s">
        <v>1900</v>
      </c>
      <c r="E786">
        <v>49</v>
      </c>
      <c r="F786" t="s">
        <v>348</v>
      </c>
    </row>
    <row r="787" spans="1:6">
      <c r="A787">
        <v>495195</v>
      </c>
      <c r="B787" t="s">
        <v>3530</v>
      </c>
      <c r="C787" t="s">
        <v>1901</v>
      </c>
      <c r="D787" t="s">
        <v>1902</v>
      </c>
      <c r="E787">
        <v>49</v>
      </c>
      <c r="F787" t="s">
        <v>348</v>
      </c>
    </row>
    <row r="788" spans="1:6">
      <c r="A788">
        <v>495196</v>
      </c>
      <c r="B788" t="s">
        <v>3531</v>
      </c>
      <c r="C788" t="s">
        <v>1903</v>
      </c>
      <c r="D788" t="s">
        <v>1904</v>
      </c>
      <c r="E788">
        <v>49</v>
      </c>
      <c r="F788" t="s">
        <v>348</v>
      </c>
    </row>
    <row r="789" spans="1:6">
      <c r="A789">
        <v>495197</v>
      </c>
      <c r="B789" t="s">
        <v>3532</v>
      </c>
      <c r="C789" t="s">
        <v>1905</v>
      </c>
      <c r="D789" t="s">
        <v>1906</v>
      </c>
      <c r="E789">
        <v>49</v>
      </c>
      <c r="F789" t="s">
        <v>348</v>
      </c>
    </row>
    <row r="790" spans="1:6">
      <c r="A790">
        <v>495198</v>
      </c>
      <c r="B790" t="s">
        <v>3533</v>
      </c>
      <c r="C790" t="s">
        <v>1907</v>
      </c>
      <c r="D790" t="s">
        <v>1908</v>
      </c>
      <c r="E790">
        <v>49</v>
      </c>
      <c r="F790" t="s">
        <v>348</v>
      </c>
    </row>
    <row r="791" spans="1:6">
      <c r="A791">
        <v>495199</v>
      </c>
      <c r="B791" t="s">
        <v>3534</v>
      </c>
      <c r="C791" t="s">
        <v>1909</v>
      </c>
      <c r="D791" t="s">
        <v>1910</v>
      </c>
      <c r="E791">
        <v>49</v>
      </c>
      <c r="F791" t="s">
        <v>348</v>
      </c>
    </row>
    <row r="792" spans="1:6">
      <c r="A792">
        <v>495200</v>
      </c>
      <c r="B792" t="s">
        <v>3535</v>
      </c>
      <c r="C792" t="s">
        <v>1911</v>
      </c>
      <c r="D792" t="s">
        <v>1912</v>
      </c>
      <c r="E792">
        <v>49</v>
      </c>
      <c r="F792" t="s">
        <v>348</v>
      </c>
    </row>
    <row r="793" spans="1:6">
      <c r="A793">
        <v>495201</v>
      </c>
      <c r="B793" t="s">
        <v>3536</v>
      </c>
      <c r="C793" t="s">
        <v>1913</v>
      </c>
      <c r="D793" t="s">
        <v>1914</v>
      </c>
      <c r="E793">
        <v>49</v>
      </c>
      <c r="F793" t="s">
        <v>348</v>
      </c>
    </row>
    <row r="794" spans="1:6">
      <c r="A794">
        <v>495202</v>
      </c>
      <c r="B794" t="s">
        <v>3537</v>
      </c>
      <c r="C794" t="s">
        <v>1915</v>
      </c>
      <c r="D794" t="s">
        <v>1916</v>
      </c>
      <c r="E794">
        <v>49</v>
      </c>
      <c r="F794" t="s">
        <v>348</v>
      </c>
    </row>
    <row r="795" spans="1:6">
      <c r="A795">
        <v>495203</v>
      </c>
      <c r="B795" t="s">
        <v>3538</v>
      </c>
      <c r="C795" t="s">
        <v>1917</v>
      </c>
      <c r="D795" t="s">
        <v>1918</v>
      </c>
      <c r="E795">
        <v>49</v>
      </c>
      <c r="F795" t="s">
        <v>348</v>
      </c>
    </row>
    <row r="796" spans="1:6">
      <c r="A796">
        <v>495204</v>
      </c>
      <c r="B796" t="s">
        <v>3539</v>
      </c>
      <c r="C796" t="s">
        <v>1919</v>
      </c>
      <c r="D796" t="s">
        <v>1920</v>
      </c>
      <c r="E796">
        <v>49</v>
      </c>
      <c r="F796" t="s">
        <v>348</v>
      </c>
    </row>
    <row r="797" spans="1:6">
      <c r="A797">
        <v>495205</v>
      </c>
      <c r="B797" t="s">
        <v>3540</v>
      </c>
      <c r="C797" t="s">
        <v>1921</v>
      </c>
      <c r="D797" t="s">
        <v>1922</v>
      </c>
      <c r="E797">
        <v>49</v>
      </c>
      <c r="F797" t="s">
        <v>348</v>
      </c>
    </row>
    <row r="798" spans="1:6">
      <c r="A798">
        <v>495206</v>
      </c>
      <c r="B798" t="s">
        <v>3541</v>
      </c>
      <c r="C798" t="s">
        <v>1923</v>
      </c>
      <c r="D798" t="s">
        <v>1924</v>
      </c>
      <c r="E798">
        <v>49</v>
      </c>
      <c r="F798" t="s">
        <v>348</v>
      </c>
    </row>
    <row r="799" spans="1:6">
      <c r="A799">
        <v>495207</v>
      </c>
      <c r="B799" t="s">
        <v>3542</v>
      </c>
      <c r="C799" t="s">
        <v>1925</v>
      </c>
      <c r="D799" t="s">
        <v>1926</v>
      </c>
      <c r="E799">
        <v>49</v>
      </c>
      <c r="F799" t="s">
        <v>348</v>
      </c>
    </row>
    <row r="800" spans="1:6">
      <c r="A800">
        <v>495208</v>
      </c>
      <c r="B800" t="s">
        <v>3543</v>
      </c>
      <c r="C800" t="s">
        <v>1927</v>
      </c>
      <c r="D800" t="s">
        <v>1928</v>
      </c>
      <c r="E800">
        <v>49</v>
      </c>
      <c r="F800" t="s">
        <v>348</v>
      </c>
    </row>
    <row r="801" spans="1:6">
      <c r="A801">
        <v>495209</v>
      </c>
      <c r="B801" t="s">
        <v>3544</v>
      </c>
      <c r="C801" t="s">
        <v>1929</v>
      </c>
      <c r="D801" t="s">
        <v>1930</v>
      </c>
      <c r="E801">
        <v>49</v>
      </c>
      <c r="F801" t="s">
        <v>348</v>
      </c>
    </row>
    <row r="802" spans="1:6">
      <c r="A802">
        <v>495210</v>
      </c>
      <c r="B802" t="s">
        <v>3545</v>
      </c>
      <c r="C802" t="s">
        <v>1931</v>
      </c>
      <c r="D802" t="s">
        <v>1932</v>
      </c>
      <c r="E802">
        <v>49</v>
      </c>
      <c r="F802" t="s">
        <v>348</v>
      </c>
    </row>
    <row r="803" spans="1:6">
      <c r="A803">
        <v>495211</v>
      </c>
      <c r="B803" t="s">
        <v>3546</v>
      </c>
      <c r="C803" t="s">
        <v>1933</v>
      </c>
      <c r="D803" t="s">
        <v>1934</v>
      </c>
      <c r="E803">
        <v>49</v>
      </c>
      <c r="F803" t="s">
        <v>348</v>
      </c>
    </row>
    <row r="804" spans="1:6">
      <c r="A804">
        <v>495212</v>
      </c>
      <c r="B804" t="s">
        <v>1935</v>
      </c>
      <c r="C804" t="s">
        <v>1936</v>
      </c>
      <c r="D804" t="s">
        <v>1937</v>
      </c>
      <c r="E804">
        <v>49</v>
      </c>
      <c r="F804" t="s">
        <v>348</v>
      </c>
    </row>
    <row r="805" spans="1:6">
      <c r="A805">
        <v>495213</v>
      </c>
      <c r="B805" t="s">
        <v>3547</v>
      </c>
      <c r="C805" t="s">
        <v>1938</v>
      </c>
      <c r="D805" t="s">
        <v>1939</v>
      </c>
      <c r="E805">
        <v>49</v>
      </c>
      <c r="F805" t="s">
        <v>348</v>
      </c>
    </row>
    <row r="806" spans="1:6">
      <c r="A806">
        <v>495214</v>
      </c>
      <c r="B806" t="s">
        <v>3548</v>
      </c>
      <c r="C806" t="s">
        <v>1940</v>
      </c>
      <c r="D806" t="s">
        <v>1941</v>
      </c>
      <c r="E806">
        <v>49</v>
      </c>
      <c r="F806" t="s">
        <v>348</v>
      </c>
    </row>
    <row r="807" spans="1:6">
      <c r="A807">
        <v>495216</v>
      </c>
      <c r="B807" t="s">
        <v>3549</v>
      </c>
      <c r="C807" t="s">
        <v>1942</v>
      </c>
      <c r="D807" t="s">
        <v>1943</v>
      </c>
      <c r="E807">
        <v>49</v>
      </c>
      <c r="F807" t="s">
        <v>348</v>
      </c>
    </row>
    <row r="808" spans="1:6">
      <c r="A808">
        <v>495217</v>
      </c>
      <c r="B808" t="s">
        <v>3550</v>
      </c>
      <c r="C808" t="s">
        <v>1944</v>
      </c>
      <c r="D808" t="s">
        <v>1945</v>
      </c>
      <c r="E808">
        <v>49</v>
      </c>
      <c r="F808" t="s">
        <v>348</v>
      </c>
    </row>
    <row r="809" spans="1:6">
      <c r="A809">
        <v>495219</v>
      </c>
      <c r="B809" t="s">
        <v>3551</v>
      </c>
      <c r="C809" t="s">
        <v>1946</v>
      </c>
      <c r="D809" t="s">
        <v>1947</v>
      </c>
      <c r="E809">
        <v>49</v>
      </c>
      <c r="F809" t="s">
        <v>348</v>
      </c>
    </row>
    <row r="810" spans="1:6">
      <c r="A810">
        <v>495220</v>
      </c>
      <c r="B810" t="s">
        <v>3552</v>
      </c>
      <c r="C810" t="s">
        <v>1948</v>
      </c>
      <c r="D810" t="s">
        <v>1949</v>
      </c>
      <c r="E810">
        <v>49</v>
      </c>
      <c r="F810" t="s">
        <v>348</v>
      </c>
    </row>
    <row r="811" spans="1:6">
      <c r="A811">
        <v>495221</v>
      </c>
      <c r="B811" t="s">
        <v>3553</v>
      </c>
      <c r="C811" t="s">
        <v>1950</v>
      </c>
      <c r="D811" t="s">
        <v>1951</v>
      </c>
      <c r="E811">
        <v>49</v>
      </c>
      <c r="F811" t="s">
        <v>348</v>
      </c>
    </row>
    <row r="812" spans="1:6">
      <c r="A812">
        <v>495222</v>
      </c>
      <c r="B812" t="s">
        <v>3554</v>
      </c>
      <c r="C812" t="s">
        <v>1952</v>
      </c>
      <c r="D812" t="s">
        <v>1953</v>
      </c>
      <c r="E812">
        <v>49</v>
      </c>
      <c r="F812" t="s">
        <v>348</v>
      </c>
    </row>
    <row r="813" spans="1:6">
      <c r="A813">
        <v>495223</v>
      </c>
      <c r="B813" t="s">
        <v>3555</v>
      </c>
      <c r="C813" t="s">
        <v>1954</v>
      </c>
      <c r="D813" t="s">
        <v>1955</v>
      </c>
      <c r="E813">
        <v>49</v>
      </c>
      <c r="F813" t="s">
        <v>348</v>
      </c>
    </row>
    <row r="814" spans="1:6">
      <c r="A814">
        <v>495224</v>
      </c>
      <c r="B814" t="s">
        <v>3556</v>
      </c>
      <c r="C814" t="s">
        <v>1956</v>
      </c>
      <c r="D814" t="s">
        <v>1957</v>
      </c>
      <c r="E814">
        <v>49</v>
      </c>
      <c r="F814" t="s">
        <v>348</v>
      </c>
    </row>
    <row r="815" spans="1:6">
      <c r="A815">
        <v>495225</v>
      </c>
      <c r="B815" t="s">
        <v>3557</v>
      </c>
      <c r="C815" t="s">
        <v>1958</v>
      </c>
      <c r="D815" t="s">
        <v>1959</v>
      </c>
      <c r="E815">
        <v>49</v>
      </c>
      <c r="F815" t="s">
        <v>348</v>
      </c>
    </row>
    <row r="816" spans="1:6">
      <c r="A816">
        <v>495226</v>
      </c>
      <c r="B816" t="s">
        <v>3558</v>
      </c>
      <c r="C816" t="s">
        <v>1960</v>
      </c>
      <c r="D816" t="s">
        <v>1961</v>
      </c>
      <c r="E816">
        <v>49</v>
      </c>
      <c r="F816" t="s">
        <v>348</v>
      </c>
    </row>
    <row r="817" spans="1:6">
      <c r="A817">
        <v>495227</v>
      </c>
      <c r="B817" t="s">
        <v>3559</v>
      </c>
      <c r="C817" t="s">
        <v>1962</v>
      </c>
      <c r="D817" t="s">
        <v>1963</v>
      </c>
      <c r="E817">
        <v>49</v>
      </c>
      <c r="F817" t="s">
        <v>348</v>
      </c>
    </row>
    <row r="818" spans="1:6">
      <c r="A818">
        <v>495228</v>
      </c>
      <c r="B818" t="s">
        <v>3560</v>
      </c>
      <c r="C818" t="s">
        <v>1964</v>
      </c>
      <c r="D818" t="s">
        <v>1965</v>
      </c>
      <c r="E818">
        <v>49</v>
      </c>
      <c r="F818" t="s">
        <v>348</v>
      </c>
    </row>
    <row r="819" spans="1:6">
      <c r="A819">
        <v>495229</v>
      </c>
      <c r="B819" t="s">
        <v>3561</v>
      </c>
      <c r="C819" t="s">
        <v>1966</v>
      </c>
      <c r="D819" t="s">
        <v>1967</v>
      </c>
      <c r="E819">
        <v>49</v>
      </c>
      <c r="F819" t="s">
        <v>348</v>
      </c>
    </row>
    <row r="820" spans="1:6">
      <c r="A820">
        <v>495230</v>
      </c>
      <c r="B820" t="s">
        <v>3562</v>
      </c>
      <c r="C820" t="s">
        <v>1968</v>
      </c>
      <c r="D820" t="s">
        <v>1969</v>
      </c>
      <c r="E820">
        <v>49</v>
      </c>
      <c r="F820" t="s">
        <v>348</v>
      </c>
    </row>
    <row r="821" spans="1:6">
      <c r="A821">
        <v>495232</v>
      </c>
      <c r="B821" t="s">
        <v>3563</v>
      </c>
      <c r="C821" t="s">
        <v>1970</v>
      </c>
      <c r="D821" t="s">
        <v>1971</v>
      </c>
      <c r="E821">
        <v>49</v>
      </c>
      <c r="F821" t="s">
        <v>348</v>
      </c>
    </row>
    <row r="822" spans="1:6">
      <c r="A822">
        <v>495233</v>
      </c>
      <c r="B822" t="s">
        <v>3564</v>
      </c>
      <c r="C822" t="s">
        <v>1972</v>
      </c>
      <c r="D822" t="s">
        <v>1973</v>
      </c>
      <c r="E822">
        <v>49</v>
      </c>
      <c r="F822" t="s">
        <v>348</v>
      </c>
    </row>
    <row r="823" spans="1:6">
      <c r="A823">
        <v>495234</v>
      </c>
      <c r="B823" t="s">
        <v>3565</v>
      </c>
      <c r="C823" t="s">
        <v>1974</v>
      </c>
      <c r="D823" t="s">
        <v>1975</v>
      </c>
      <c r="E823">
        <v>49</v>
      </c>
      <c r="F823" t="s">
        <v>348</v>
      </c>
    </row>
    <row r="824" spans="1:6">
      <c r="A824">
        <v>495235</v>
      </c>
      <c r="B824" t="s">
        <v>3566</v>
      </c>
      <c r="C824" t="s">
        <v>1976</v>
      </c>
      <c r="D824" t="s">
        <v>1977</v>
      </c>
      <c r="E824">
        <v>49</v>
      </c>
      <c r="F824" t="s">
        <v>348</v>
      </c>
    </row>
    <row r="825" spans="1:6">
      <c r="A825">
        <v>495236</v>
      </c>
      <c r="B825" t="s">
        <v>3567</v>
      </c>
      <c r="C825" t="s">
        <v>1978</v>
      </c>
      <c r="D825" t="s">
        <v>1979</v>
      </c>
      <c r="E825">
        <v>49</v>
      </c>
      <c r="F825" t="s">
        <v>348</v>
      </c>
    </row>
    <row r="826" spans="1:6">
      <c r="A826">
        <v>495237</v>
      </c>
      <c r="B826" t="s">
        <v>3568</v>
      </c>
      <c r="C826" t="s">
        <v>1980</v>
      </c>
      <c r="D826" t="s">
        <v>1981</v>
      </c>
      <c r="E826">
        <v>49</v>
      </c>
      <c r="F826" t="s">
        <v>348</v>
      </c>
    </row>
    <row r="827" spans="1:6">
      <c r="A827">
        <v>495238</v>
      </c>
      <c r="B827" t="s">
        <v>3569</v>
      </c>
      <c r="C827" t="s">
        <v>1982</v>
      </c>
      <c r="D827" t="s">
        <v>1983</v>
      </c>
      <c r="E827">
        <v>49</v>
      </c>
      <c r="F827" t="s">
        <v>348</v>
      </c>
    </row>
    <row r="828" spans="1:6">
      <c r="A828">
        <v>495239</v>
      </c>
      <c r="B828" t="s">
        <v>3570</v>
      </c>
      <c r="C828" t="s">
        <v>1984</v>
      </c>
      <c r="D828" t="s">
        <v>1985</v>
      </c>
      <c r="E828">
        <v>49</v>
      </c>
      <c r="F828" t="s">
        <v>348</v>
      </c>
    </row>
    <row r="829" spans="1:6">
      <c r="A829">
        <v>495240</v>
      </c>
      <c r="B829" t="s">
        <v>3571</v>
      </c>
      <c r="C829" t="s">
        <v>1986</v>
      </c>
      <c r="D829" t="s">
        <v>1987</v>
      </c>
      <c r="E829">
        <v>49</v>
      </c>
      <c r="F829" t="s">
        <v>348</v>
      </c>
    </row>
    <row r="830" spans="1:6">
      <c r="A830">
        <v>495241</v>
      </c>
      <c r="B830" t="s">
        <v>3572</v>
      </c>
      <c r="C830" t="s">
        <v>1988</v>
      </c>
      <c r="D830" t="s">
        <v>1989</v>
      </c>
      <c r="E830">
        <v>49</v>
      </c>
      <c r="F830" t="s">
        <v>348</v>
      </c>
    </row>
    <row r="831" spans="1:6">
      <c r="A831">
        <v>495242</v>
      </c>
      <c r="B831" t="s">
        <v>3573</v>
      </c>
      <c r="C831" t="s">
        <v>1990</v>
      </c>
      <c r="D831" t="s">
        <v>1991</v>
      </c>
      <c r="E831">
        <v>49</v>
      </c>
      <c r="F831" t="s">
        <v>348</v>
      </c>
    </row>
    <row r="832" spans="1:6">
      <c r="A832">
        <v>495243</v>
      </c>
      <c r="B832" t="s">
        <v>3574</v>
      </c>
      <c r="C832" t="s">
        <v>1992</v>
      </c>
      <c r="D832" t="s">
        <v>1993</v>
      </c>
      <c r="E832">
        <v>49</v>
      </c>
      <c r="F832" t="s">
        <v>348</v>
      </c>
    </row>
    <row r="833" spans="1:6">
      <c r="A833">
        <v>495244</v>
      </c>
      <c r="B833" t="s">
        <v>3575</v>
      </c>
      <c r="C833" t="s">
        <v>1994</v>
      </c>
      <c r="D833" t="s">
        <v>1995</v>
      </c>
      <c r="E833">
        <v>49</v>
      </c>
      <c r="F833" t="s">
        <v>348</v>
      </c>
    </row>
    <row r="834" spans="1:6">
      <c r="A834">
        <v>495245</v>
      </c>
      <c r="B834" t="s">
        <v>3576</v>
      </c>
      <c r="C834" t="s">
        <v>1996</v>
      </c>
      <c r="D834" t="s">
        <v>1997</v>
      </c>
      <c r="E834">
        <v>49</v>
      </c>
      <c r="F834" t="s">
        <v>348</v>
      </c>
    </row>
    <row r="835" spans="1:6">
      <c r="A835">
        <v>495247</v>
      </c>
      <c r="B835" t="s">
        <v>3577</v>
      </c>
      <c r="C835" t="s">
        <v>1998</v>
      </c>
      <c r="D835" t="s">
        <v>1999</v>
      </c>
      <c r="E835">
        <v>49</v>
      </c>
      <c r="F835" t="s">
        <v>348</v>
      </c>
    </row>
    <row r="836" spans="1:6">
      <c r="A836">
        <v>495248</v>
      </c>
      <c r="B836" t="s">
        <v>3578</v>
      </c>
      <c r="C836" t="s">
        <v>2000</v>
      </c>
      <c r="D836" t="s">
        <v>2001</v>
      </c>
      <c r="E836">
        <v>49</v>
      </c>
      <c r="F836" t="s">
        <v>348</v>
      </c>
    </row>
    <row r="837" spans="1:6">
      <c r="A837">
        <v>495249</v>
      </c>
      <c r="B837" t="s">
        <v>3579</v>
      </c>
      <c r="C837" t="s">
        <v>2002</v>
      </c>
      <c r="D837" t="s">
        <v>2003</v>
      </c>
      <c r="E837">
        <v>49</v>
      </c>
      <c r="F837" t="s">
        <v>348</v>
      </c>
    </row>
    <row r="838" spans="1:6">
      <c r="A838">
        <v>495250</v>
      </c>
      <c r="B838" t="s">
        <v>3580</v>
      </c>
      <c r="C838" t="s">
        <v>2004</v>
      </c>
      <c r="D838" t="s">
        <v>2005</v>
      </c>
      <c r="E838">
        <v>49</v>
      </c>
      <c r="F838" t="s">
        <v>348</v>
      </c>
    </row>
    <row r="839" spans="1:6">
      <c r="A839">
        <v>495251</v>
      </c>
      <c r="B839" t="s">
        <v>3581</v>
      </c>
      <c r="C839" t="s">
        <v>2006</v>
      </c>
      <c r="D839" t="s">
        <v>2007</v>
      </c>
      <c r="E839">
        <v>49</v>
      </c>
      <c r="F839" t="s">
        <v>348</v>
      </c>
    </row>
    <row r="840" spans="1:6">
      <c r="A840">
        <v>495252</v>
      </c>
      <c r="B840" t="s">
        <v>3582</v>
      </c>
      <c r="C840" t="s">
        <v>2008</v>
      </c>
      <c r="D840" t="s">
        <v>2009</v>
      </c>
      <c r="E840">
        <v>49</v>
      </c>
      <c r="F840" t="s">
        <v>348</v>
      </c>
    </row>
    <row r="841" spans="1:6">
      <c r="A841">
        <v>495253</v>
      </c>
      <c r="B841" t="s">
        <v>3583</v>
      </c>
      <c r="C841" t="s">
        <v>2010</v>
      </c>
      <c r="D841" t="s">
        <v>2011</v>
      </c>
      <c r="E841">
        <v>49</v>
      </c>
      <c r="F841" t="s">
        <v>348</v>
      </c>
    </row>
    <row r="842" spans="1:6">
      <c r="A842">
        <v>495254</v>
      </c>
      <c r="B842" t="s">
        <v>3584</v>
      </c>
      <c r="C842" t="s">
        <v>2012</v>
      </c>
      <c r="D842" t="s">
        <v>2013</v>
      </c>
      <c r="E842">
        <v>49</v>
      </c>
      <c r="F842" t="s">
        <v>348</v>
      </c>
    </row>
    <row r="843" spans="1:6">
      <c r="A843">
        <v>495255</v>
      </c>
      <c r="B843" t="s">
        <v>3585</v>
      </c>
      <c r="C843" t="s">
        <v>2014</v>
      </c>
      <c r="D843" t="s">
        <v>2015</v>
      </c>
      <c r="E843">
        <v>49</v>
      </c>
      <c r="F843" t="s">
        <v>348</v>
      </c>
    </row>
    <row r="844" spans="1:6">
      <c r="A844">
        <v>495256</v>
      </c>
      <c r="B844" t="s">
        <v>3586</v>
      </c>
      <c r="C844" t="s">
        <v>2016</v>
      </c>
      <c r="D844" t="s">
        <v>2017</v>
      </c>
      <c r="E844">
        <v>49</v>
      </c>
      <c r="F844" t="s">
        <v>348</v>
      </c>
    </row>
    <row r="845" spans="1:6">
      <c r="A845">
        <v>495257</v>
      </c>
      <c r="B845" t="s">
        <v>3587</v>
      </c>
      <c r="C845" t="s">
        <v>2018</v>
      </c>
      <c r="D845" t="s">
        <v>2019</v>
      </c>
      <c r="E845">
        <v>49</v>
      </c>
      <c r="F845" t="s">
        <v>348</v>
      </c>
    </row>
    <row r="846" spans="1:6">
      <c r="A846">
        <v>495258</v>
      </c>
      <c r="B846" t="s">
        <v>3588</v>
      </c>
      <c r="C846" t="s">
        <v>2020</v>
      </c>
      <c r="D846" t="s">
        <v>2021</v>
      </c>
      <c r="E846">
        <v>49</v>
      </c>
      <c r="F846" t="s">
        <v>348</v>
      </c>
    </row>
    <row r="847" spans="1:6">
      <c r="A847">
        <v>495259</v>
      </c>
      <c r="B847" t="s">
        <v>3589</v>
      </c>
      <c r="C847" t="s">
        <v>2022</v>
      </c>
      <c r="D847" t="s">
        <v>2023</v>
      </c>
      <c r="E847">
        <v>49</v>
      </c>
      <c r="F847" t="s">
        <v>348</v>
      </c>
    </row>
    <row r="848" spans="1:6">
      <c r="A848">
        <v>495260</v>
      </c>
      <c r="B848" t="s">
        <v>3590</v>
      </c>
      <c r="C848" t="s">
        <v>2024</v>
      </c>
      <c r="D848" t="s">
        <v>2025</v>
      </c>
      <c r="E848">
        <v>49</v>
      </c>
      <c r="F848" t="s">
        <v>348</v>
      </c>
    </row>
    <row r="849" spans="1:6">
      <c r="A849">
        <v>495261</v>
      </c>
      <c r="B849" t="s">
        <v>3591</v>
      </c>
      <c r="C849" t="s">
        <v>2026</v>
      </c>
      <c r="D849" t="s">
        <v>2027</v>
      </c>
      <c r="E849">
        <v>49</v>
      </c>
      <c r="F849" t="s">
        <v>348</v>
      </c>
    </row>
    <row r="850" spans="1:6">
      <c r="A850">
        <v>495262</v>
      </c>
      <c r="B850" t="s">
        <v>3592</v>
      </c>
      <c r="C850" t="s">
        <v>2028</v>
      </c>
      <c r="D850" t="s">
        <v>2029</v>
      </c>
      <c r="E850">
        <v>49</v>
      </c>
      <c r="F850" t="s">
        <v>348</v>
      </c>
    </row>
    <row r="851" spans="1:6">
      <c r="A851">
        <v>495263</v>
      </c>
      <c r="B851" t="s">
        <v>3593</v>
      </c>
      <c r="C851" t="s">
        <v>2030</v>
      </c>
      <c r="D851" t="s">
        <v>2031</v>
      </c>
      <c r="E851">
        <v>49</v>
      </c>
      <c r="F851" t="s">
        <v>348</v>
      </c>
    </row>
    <row r="852" spans="1:6">
      <c r="A852">
        <v>495264</v>
      </c>
      <c r="B852" t="s">
        <v>3594</v>
      </c>
      <c r="C852" t="s">
        <v>2032</v>
      </c>
      <c r="D852" t="s">
        <v>2033</v>
      </c>
      <c r="E852">
        <v>49</v>
      </c>
      <c r="F852" t="s">
        <v>348</v>
      </c>
    </row>
    <row r="853" spans="1:6">
      <c r="A853">
        <v>495265</v>
      </c>
      <c r="B853" t="s">
        <v>3595</v>
      </c>
      <c r="C853" t="s">
        <v>2034</v>
      </c>
      <c r="D853" t="s">
        <v>2035</v>
      </c>
      <c r="E853">
        <v>49</v>
      </c>
      <c r="F853" t="s">
        <v>348</v>
      </c>
    </row>
    <row r="854" spans="1:6">
      <c r="A854">
        <v>495266</v>
      </c>
      <c r="B854" t="s">
        <v>3596</v>
      </c>
      <c r="C854" t="s">
        <v>2036</v>
      </c>
      <c r="D854" t="s">
        <v>2037</v>
      </c>
      <c r="E854">
        <v>49</v>
      </c>
      <c r="F854" t="s">
        <v>348</v>
      </c>
    </row>
    <row r="855" spans="1:6">
      <c r="A855">
        <v>495267</v>
      </c>
      <c r="B855" t="s">
        <v>3597</v>
      </c>
      <c r="C855" t="s">
        <v>2038</v>
      </c>
      <c r="D855" t="s">
        <v>2039</v>
      </c>
      <c r="E855">
        <v>49</v>
      </c>
      <c r="F855" t="s">
        <v>348</v>
      </c>
    </row>
    <row r="856" spans="1:6">
      <c r="A856">
        <v>495268</v>
      </c>
      <c r="B856" t="s">
        <v>3598</v>
      </c>
      <c r="C856" t="s">
        <v>2040</v>
      </c>
      <c r="D856" t="s">
        <v>2041</v>
      </c>
      <c r="E856">
        <v>49</v>
      </c>
      <c r="F856" t="s">
        <v>348</v>
      </c>
    </row>
    <row r="857" spans="1:6">
      <c r="A857">
        <v>495269</v>
      </c>
      <c r="B857" t="s">
        <v>3599</v>
      </c>
      <c r="C857" t="s">
        <v>2042</v>
      </c>
      <c r="D857" t="s">
        <v>2043</v>
      </c>
      <c r="E857">
        <v>49</v>
      </c>
      <c r="F857" t="s">
        <v>348</v>
      </c>
    </row>
    <row r="858" spans="1:6">
      <c r="A858">
        <v>495270</v>
      </c>
      <c r="B858" t="s">
        <v>3600</v>
      </c>
      <c r="C858" t="s">
        <v>2044</v>
      </c>
      <c r="D858" t="s">
        <v>2045</v>
      </c>
      <c r="E858">
        <v>49</v>
      </c>
      <c r="F858" t="s">
        <v>348</v>
      </c>
    </row>
    <row r="859" spans="1:6">
      <c r="A859">
        <v>495271</v>
      </c>
      <c r="B859" t="s">
        <v>3601</v>
      </c>
      <c r="C859" t="s">
        <v>2046</v>
      </c>
      <c r="D859" t="s">
        <v>2047</v>
      </c>
      <c r="E859">
        <v>49</v>
      </c>
      <c r="F859" t="s">
        <v>348</v>
      </c>
    </row>
    <row r="860" spans="1:6">
      <c r="A860">
        <v>495272</v>
      </c>
      <c r="B860" t="s">
        <v>3602</v>
      </c>
      <c r="C860" t="s">
        <v>2048</v>
      </c>
      <c r="D860" t="s">
        <v>2049</v>
      </c>
      <c r="E860">
        <v>49</v>
      </c>
      <c r="F860" t="s">
        <v>348</v>
      </c>
    </row>
    <row r="861" spans="1:6">
      <c r="A861">
        <v>495273</v>
      </c>
      <c r="B861" t="s">
        <v>3603</v>
      </c>
      <c r="C861" t="s">
        <v>2050</v>
      </c>
      <c r="D861" t="s">
        <v>2051</v>
      </c>
      <c r="E861">
        <v>49</v>
      </c>
      <c r="F861" t="s">
        <v>348</v>
      </c>
    </row>
    <row r="862" spans="1:6">
      <c r="A862">
        <v>495274</v>
      </c>
      <c r="B862" t="s">
        <v>3604</v>
      </c>
      <c r="C862" t="s">
        <v>2052</v>
      </c>
      <c r="D862" t="s">
        <v>2053</v>
      </c>
      <c r="E862">
        <v>49</v>
      </c>
      <c r="F862" t="s">
        <v>348</v>
      </c>
    </row>
    <row r="863" spans="1:6">
      <c r="A863">
        <v>495275</v>
      </c>
      <c r="B863" t="s">
        <v>3605</v>
      </c>
      <c r="C863" t="s">
        <v>2054</v>
      </c>
      <c r="D863" t="s">
        <v>2055</v>
      </c>
      <c r="E863">
        <v>49</v>
      </c>
      <c r="F863" t="s">
        <v>348</v>
      </c>
    </row>
    <row r="864" spans="1:6">
      <c r="A864">
        <v>495277</v>
      </c>
      <c r="B864" t="s">
        <v>3606</v>
      </c>
      <c r="C864" t="s">
        <v>2056</v>
      </c>
      <c r="D864" t="s">
        <v>2057</v>
      </c>
      <c r="E864">
        <v>49</v>
      </c>
      <c r="F864" t="s">
        <v>348</v>
      </c>
    </row>
    <row r="865" spans="1:6">
      <c r="A865">
        <v>495278</v>
      </c>
      <c r="B865" t="s">
        <v>3607</v>
      </c>
      <c r="C865" t="s">
        <v>2058</v>
      </c>
      <c r="D865" t="s">
        <v>2059</v>
      </c>
      <c r="E865">
        <v>49</v>
      </c>
      <c r="F865" t="s">
        <v>348</v>
      </c>
    </row>
    <row r="866" spans="1:6">
      <c r="A866">
        <v>495279</v>
      </c>
      <c r="B866" t="s">
        <v>3608</v>
      </c>
      <c r="C866" t="s">
        <v>2060</v>
      </c>
      <c r="D866" t="s">
        <v>2061</v>
      </c>
      <c r="E866">
        <v>49</v>
      </c>
      <c r="F866" t="s">
        <v>348</v>
      </c>
    </row>
    <row r="867" spans="1:6">
      <c r="A867">
        <v>495280</v>
      </c>
      <c r="B867" t="s">
        <v>3609</v>
      </c>
      <c r="C867" t="s">
        <v>2062</v>
      </c>
      <c r="D867" t="s">
        <v>2063</v>
      </c>
      <c r="E867">
        <v>49</v>
      </c>
      <c r="F867" t="s">
        <v>348</v>
      </c>
    </row>
    <row r="868" spans="1:6">
      <c r="A868">
        <v>495281</v>
      </c>
      <c r="B868" t="s">
        <v>3610</v>
      </c>
      <c r="C868" t="s">
        <v>2064</v>
      </c>
      <c r="D868" t="s">
        <v>2065</v>
      </c>
      <c r="E868">
        <v>49</v>
      </c>
      <c r="F868" t="s">
        <v>348</v>
      </c>
    </row>
    <row r="869" spans="1:6">
      <c r="A869">
        <v>495282</v>
      </c>
      <c r="B869" t="s">
        <v>3611</v>
      </c>
      <c r="C869" t="s">
        <v>2066</v>
      </c>
      <c r="D869" t="s">
        <v>2067</v>
      </c>
      <c r="E869">
        <v>49</v>
      </c>
      <c r="F869" t="s">
        <v>348</v>
      </c>
    </row>
    <row r="870" spans="1:6">
      <c r="A870">
        <v>495283</v>
      </c>
      <c r="B870" t="s">
        <v>3612</v>
      </c>
      <c r="C870" t="s">
        <v>2068</v>
      </c>
      <c r="D870" t="s">
        <v>2069</v>
      </c>
      <c r="E870">
        <v>49</v>
      </c>
      <c r="F870" t="s">
        <v>348</v>
      </c>
    </row>
    <row r="871" spans="1:6">
      <c r="A871">
        <v>495284</v>
      </c>
      <c r="B871" t="s">
        <v>3613</v>
      </c>
      <c r="C871" t="s">
        <v>2070</v>
      </c>
      <c r="D871" t="s">
        <v>2071</v>
      </c>
      <c r="E871">
        <v>49</v>
      </c>
      <c r="F871" t="s">
        <v>348</v>
      </c>
    </row>
    <row r="872" spans="1:6">
      <c r="A872">
        <v>495285</v>
      </c>
      <c r="B872" t="s">
        <v>3614</v>
      </c>
      <c r="C872" t="s">
        <v>2072</v>
      </c>
      <c r="D872" t="s">
        <v>2073</v>
      </c>
      <c r="E872">
        <v>49</v>
      </c>
      <c r="F872" t="s">
        <v>348</v>
      </c>
    </row>
    <row r="873" spans="1:6">
      <c r="A873">
        <v>495286</v>
      </c>
      <c r="B873" t="s">
        <v>3615</v>
      </c>
      <c r="C873" t="s">
        <v>2074</v>
      </c>
      <c r="D873" t="s">
        <v>2075</v>
      </c>
      <c r="E873">
        <v>49</v>
      </c>
      <c r="F873" t="s">
        <v>348</v>
      </c>
    </row>
    <row r="874" spans="1:6">
      <c r="A874">
        <v>495287</v>
      </c>
      <c r="B874" t="s">
        <v>3616</v>
      </c>
      <c r="C874" t="s">
        <v>2076</v>
      </c>
      <c r="D874" t="s">
        <v>2077</v>
      </c>
      <c r="E874">
        <v>49</v>
      </c>
      <c r="F874" t="s">
        <v>348</v>
      </c>
    </row>
    <row r="875" spans="1:6">
      <c r="A875">
        <v>495288</v>
      </c>
      <c r="B875" t="s">
        <v>3617</v>
      </c>
      <c r="C875" t="s">
        <v>2078</v>
      </c>
      <c r="D875" t="s">
        <v>2079</v>
      </c>
      <c r="E875">
        <v>49</v>
      </c>
      <c r="F875" t="s">
        <v>348</v>
      </c>
    </row>
    <row r="876" spans="1:6">
      <c r="A876">
        <v>495289</v>
      </c>
      <c r="B876" t="s">
        <v>3618</v>
      </c>
      <c r="C876" t="s">
        <v>2080</v>
      </c>
      <c r="D876" t="s">
        <v>2081</v>
      </c>
      <c r="E876">
        <v>49</v>
      </c>
      <c r="F876" t="s">
        <v>348</v>
      </c>
    </row>
    <row r="877" spans="1:6">
      <c r="A877">
        <v>495290</v>
      </c>
      <c r="B877" t="s">
        <v>3619</v>
      </c>
      <c r="C877" t="s">
        <v>2082</v>
      </c>
      <c r="D877" t="s">
        <v>2083</v>
      </c>
      <c r="E877">
        <v>49</v>
      </c>
      <c r="F877" t="s">
        <v>348</v>
      </c>
    </row>
    <row r="878" spans="1:6">
      <c r="A878">
        <v>495291</v>
      </c>
      <c r="B878" t="s">
        <v>3620</v>
      </c>
      <c r="C878" t="s">
        <v>2084</v>
      </c>
      <c r="D878" t="s">
        <v>2085</v>
      </c>
      <c r="E878">
        <v>49</v>
      </c>
      <c r="F878" t="s">
        <v>348</v>
      </c>
    </row>
    <row r="879" spans="1:6">
      <c r="A879">
        <v>495292</v>
      </c>
      <c r="B879" t="s">
        <v>3621</v>
      </c>
      <c r="C879" t="s">
        <v>2086</v>
      </c>
      <c r="D879" t="s">
        <v>2087</v>
      </c>
      <c r="E879">
        <v>49</v>
      </c>
      <c r="F879" t="s">
        <v>348</v>
      </c>
    </row>
    <row r="880" spans="1:6">
      <c r="A880">
        <v>495293</v>
      </c>
      <c r="B880" t="s">
        <v>3622</v>
      </c>
      <c r="C880" t="s">
        <v>2088</v>
      </c>
      <c r="D880" t="s">
        <v>2089</v>
      </c>
      <c r="E880">
        <v>49</v>
      </c>
      <c r="F880" t="s">
        <v>348</v>
      </c>
    </row>
    <row r="881" spans="1:6">
      <c r="A881">
        <v>495294</v>
      </c>
      <c r="B881" t="s">
        <v>3623</v>
      </c>
      <c r="C881" t="s">
        <v>2090</v>
      </c>
      <c r="D881" t="s">
        <v>2091</v>
      </c>
      <c r="E881">
        <v>49</v>
      </c>
      <c r="F881" t="s">
        <v>348</v>
      </c>
    </row>
    <row r="882" spans="1:6">
      <c r="A882">
        <v>495295</v>
      </c>
      <c r="B882" t="s">
        <v>3624</v>
      </c>
      <c r="C882" t="s">
        <v>2092</v>
      </c>
      <c r="D882" t="s">
        <v>2093</v>
      </c>
      <c r="E882">
        <v>49</v>
      </c>
      <c r="F882" t="s">
        <v>348</v>
      </c>
    </row>
    <row r="883" spans="1:6">
      <c r="A883">
        <v>495296</v>
      </c>
      <c r="B883" t="s">
        <v>3625</v>
      </c>
      <c r="C883" t="s">
        <v>2094</v>
      </c>
      <c r="D883" t="s">
        <v>2095</v>
      </c>
      <c r="E883">
        <v>49</v>
      </c>
      <c r="F883" t="s">
        <v>348</v>
      </c>
    </row>
    <row r="884" spans="1:6">
      <c r="A884">
        <v>495297</v>
      </c>
      <c r="B884" t="s">
        <v>3626</v>
      </c>
      <c r="C884" t="s">
        <v>2096</v>
      </c>
      <c r="D884" t="s">
        <v>2097</v>
      </c>
      <c r="E884">
        <v>49</v>
      </c>
      <c r="F884" t="s">
        <v>348</v>
      </c>
    </row>
    <row r="885" spans="1:6">
      <c r="A885">
        <v>495298</v>
      </c>
      <c r="B885" t="s">
        <v>3627</v>
      </c>
      <c r="C885" t="s">
        <v>2098</v>
      </c>
      <c r="D885" t="s">
        <v>2099</v>
      </c>
      <c r="E885">
        <v>49</v>
      </c>
      <c r="F885" t="s">
        <v>348</v>
      </c>
    </row>
    <row r="886" spans="1:6">
      <c r="A886">
        <v>495299</v>
      </c>
      <c r="B886" t="s">
        <v>3628</v>
      </c>
      <c r="C886" t="s">
        <v>2100</v>
      </c>
      <c r="D886" t="s">
        <v>2101</v>
      </c>
      <c r="E886">
        <v>49</v>
      </c>
      <c r="F886" t="s">
        <v>348</v>
      </c>
    </row>
    <row r="887" spans="1:6">
      <c r="A887">
        <v>495300</v>
      </c>
      <c r="B887" t="s">
        <v>3629</v>
      </c>
      <c r="C887" t="s">
        <v>2102</v>
      </c>
      <c r="D887" t="s">
        <v>2103</v>
      </c>
      <c r="E887">
        <v>49</v>
      </c>
      <c r="F887" t="s">
        <v>348</v>
      </c>
    </row>
    <row r="888" spans="1:6">
      <c r="A888">
        <v>495301</v>
      </c>
      <c r="B888" t="s">
        <v>3630</v>
      </c>
      <c r="C888" t="s">
        <v>2104</v>
      </c>
      <c r="D888" t="s">
        <v>2105</v>
      </c>
      <c r="E888">
        <v>49</v>
      </c>
      <c r="F888" t="s">
        <v>348</v>
      </c>
    </row>
    <row r="889" spans="1:6">
      <c r="A889">
        <v>495302</v>
      </c>
      <c r="B889" t="s">
        <v>3631</v>
      </c>
      <c r="C889" t="s">
        <v>2106</v>
      </c>
      <c r="D889" t="s">
        <v>2107</v>
      </c>
      <c r="E889">
        <v>49</v>
      </c>
      <c r="F889" t="s">
        <v>348</v>
      </c>
    </row>
    <row r="890" spans="1:6">
      <c r="A890">
        <v>495303</v>
      </c>
      <c r="B890" t="s">
        <v>3632</v>
      </c>
      <c r="C890" t="s">
        <v>2108</v>
      </c>
      <c r="D890" t="s">
        <v>2109</v>
      </c>
      <c r="E890">
        <v>49</v>
      </c>
      <c r="F890" t="s">
        <v>348</v>
      </c>
    </row>
    <row r="891" spans="1:6">
      <c r="A891">
        <v>495304</v>
      </c>
      <c r="B891" t="s">
        <v>3633</v>
      </c>
      <c r="C891" t="s">
        <v>2110</v>
      </c>
      <c r="D891" t="s">
        <v>2111</v>
      </c>
      <c r="E891">
        <v>49</v>
      </c>
      <c r="F891" t="s">
        <v>348</v>
      </c>
    </row>
    <row r="892" spans="1:6">
      <c r="A892">
        <v>495306</v>
      </c>
      <c r="B892" t="s">
        <v>3634</v>
      </c>
      <c r="C892" t="s">
        <v>2112</v>
      </c>
      <c r="D892" t="s">
        <v>2113</v>
      </c>
      <c r="E892">
        <v>49</v>
      </c>
      <c r="F892" t="s">
        <v>348</v>
      </c>
    </row>
    <row r="893" spans="1:6">
      <c r="A893">
        <v>495307</v>
      </c>
      <c r="B893" t="s">
        <v>3635</v>
      </c>
      <c r="C893" t="s">
        <v>2114</v>
      </c>
      <c r="D893" t="s">
        <v>2115</v>
      </c>
      <c r="E893">
        <v>49</v>
      </c>
      <c r="F893" t="s">
        <v>348</v>
      </c>
    </row>
    <row r="894" spans="1:6">
      <c r="A894">
        <v>495308</v>
      </c>
      <c r="B894" t="s">
        <v>3636</v>
      </c>
      <c r="C894" t="s">
        <v>2116</v>
      </c>
      <c r="D894" t="s">
        <v>2117</v>
      </c>
      <c r="E894">
        <v>49</v>
      </c>
      <c r="F894" t="s">
        <v>348</v>
      </c>
    </row>
    <row r="895" spans="1:6">
      <c r="A895">
        <v>495309</v>
      </c>
      <c r="B895" t="s">
        <v>3637</v>
      </c>
      <c r="C895" t="s">
        <v>2118</v>
      </c>
      <c r="D895" t="s">
        <v>2119</v>
      </c>
      <c r="E895">
        <v>49</v>
      </c>
      <c r="F895" t="s">
        <v>348</v>
      </c>
    </row>
    <row r="896" spans="1:6">
      <c r="A896">
        <v>495310</v>
      </c>
      <c r="B896" t="s">
        <v>3638</v>
      </c>
      <c r="C896" t="s">
        <v>2120</v>
      </c>
      <c r="D896" t="s">
        <v>2121</v>
      </c>
      <c r="E896">
        <v>49</v>
      </c>
      <c r="F896" t="s">
        <v>348</v>
      </c>
    </row>
    <row r="897" spans="1:6">
      <c r="A897">
        <v>495311</v>
      </c>
      <c r="B897" t="s">
        <v>3639</v>
      </c>
      <c r="C897" t="s">
        <v>2122</v>
      </c>
      <c r="D897" t="s">
        <v>2123</v>
      </c>
      <c r="E897">
        <v>49</v>
      </c>
      <c r="F897" t="s">
        <v>348</v>
      </c>
    </row>
    <row r="898" spans="1:6">
      <c r="A898">
        <v>495312</v>
      </c>
      <c r="B898" t="s">
        <v>3640</v>
      </c>
      <c r="C898" t="s">
        <v>2124</v>
      </c>
      <c r="D898" t="s">
        <v>2125</v>
      </c>
      <c r="E898">
        <v>49</v>
      </c>
      <c r="F898" t="s">
        <v>348</v>
      </c>
    </row>
    <row r="899" spans="1:6">
      <c r="A899">
        <v>495313</v>
      </c>
      <c r="B899" t="s">
        <v>3641</v>
      </c>
      <c r="C899" t="s">
        <v>2126</v>
      </c>
      <c r="D899" t="s">
        <v>2127</v>
      </c>
      <c r="E899">
        <v>49</v>
      </c>
      <c r="F899" t="s">
        <v>348</v>
      </c>
    </row>
    <row r="900" spans="1:6">
      <c r="A900">
        <v>495314</v>
      </c>
      <c r="B900" t="s">
        <v>3642</v>
      </c>
      <c r="C900" t="s">
        <v>2128</v>
      </c>
      <c r="D900" t="s">
        <v>2129</v>
      </c>
      <c r="E900">
        <v>49</v>
      </c>
      <c r="F900" t="s">
        <v>348</v>
      </c>
    </row>
    <row r="901" spans="1:6">
      <c r="A901">
        <v>495315</v>
      </c>
      <c r="B901" t="s">
        <v>3643</v>
      </c>
      <c r="C901" t="s">
        <v>2130</v>
      </c>
      <c r="D901" t="s">
        <v>2131</v>
      </c>
      <c r="E901">
        <v>49</v>
      </c>
      <c r="F901" t="s">
        <v>348</v>
      </c>
    </row>
    <row r="902" spans="1:6">
      <c r="A902">
        <v>495316</v>
      </c>
      <c r="B902" t="s">
        <v>3644</v>
      </c>
      <c r="C902" t="s">
        <v>2132</v>
      </c>
      <c r="D902" t="s">
        <v>2133</v>
      </c>
      <c r="E902">
        <v>49</v>
      </c>
      <c r="F902" t="s">
        <v>348</v>
      </c>
    </row>
    <row r="903" spans="1:6">
      <c r="A903">
        <v>495317</v>
      </c>
      <c r="B903" t="s">
        <v>3645</v>
      </c>
      <c r="C903" t="s">
        <v>2134</v>
      </c>
      <c r="D903" t="s">
        <v>2135</v>
      </c>
      <c r="E903">
        <v>49</v>
      </c>
      <c r="F903" t="s">
        <v>348</v>
      </c>
    </row>
    <row r="904" spans="1:6">
      <c r="A904">
        <v>495318</v>
      </c>
      <c r="B904" t="s">
        <v>3646</v>
      </c>
      <c r="C904" t="s">
        <v>2136</v>
      </c>
      <c r="D904" t="s">
        <v>2137</v>
      </c>
      <c r="E904">
        <v>49</v>
      </c>
      <c r="F904" t="s">
        <v>348</v>
      </c>
    </row>
    <row r="905" spans="1:6">
      <c r="A905">
        <v>495319</v>
      </c>
      <c r="B905" t="s">
        <v>3647</v>
      </c>
      <c r="C905" t="s">
        <v>2138</v>
      </c>
      <c r="D905" t="s">
        <v>2139</v>
      </c>
      <c r="E905">
        <v>49</v>
      </c>
      <c r="F905" t="s">
        <v>348</v>
      </c>
    </row>
    <row r="906" spans="1:6">
      <c r="A906">
        <v>495320</v>
      </c>
      <c r="B906" t="s">
        <v>3648</v>
      </c>
      <c r="C906" t="s">
        <v>2140</v>
      </c>
      <c r="D906" t="s">
        <v>2141</v>
      </c>
      <c r="E906">
        <v>49</v>
      </c>
      <c r="F906" t="s">
        <v>348</v>
      </c>
    </row>
    <row r="907" spans="1:6">
      <c r="A907">
        <v>495321</v>
      </c>
      <c r="B907" t="s">
        <v>3649</v>
      </c>
      <c r="C907" t="s">
        <v>2142</v>
      </c>
      <c r="D907" t="s">
        <v>2143</v>
      </c>
      <c r="E907">
        <v>49</v>
      </c>
      <c r="F907" t="s">
        <v>348</v>
      </c>
    </row>
    <row r="908" spans="1:6">
      <c r="A908">
        <v>495322</v>
      </c>
      <c r="B908" t="s">
        <v>3650</v>
      </c>
      <c r="C908" t="s">
        <v>2144</v>
      </c>
      <c r="D908" t="s">
        <v>2145</v>
      </c>
      <c r="E908">
        <v>49</v>
      </c>
      <c r="F908" t="s">
        <v>348</v>
      </c>
    </row>
    <row r="909" spans="1:6">
      <c r="A909">
        <v>495323</v>
      </c>
      <c r="B909" t="s">
        <v>3651</v>
      </c>
      <c r="C909" t="s">
        <v>2146</v>
      </c>
      <c r="D909" t="s">
        <v>2147</v>
      </c>
      <c r="E909">
        <v>49</v>
      </c>
      <c r="F909" t="s">
        <v>348</v>
      </c>
    </row>
    <row r="910" spans="1:6">
      <c r="A910">
        <v>495324</v>
      </c>
      <c r="B910" t="s">
        <v>3652</v>
      </c>
      <c r="C910" t="s">
        <v>2148</v>
      </c>
      <c r="D910" t="s">
        <v>2149</v>
      </c>
      <c r="E910">
        <v>49</v>
      </c>
      <c r="F910" t="s">
        <v>348</v>
      </c>
    </row>
    <row r="911" spans="1:6">
      <c r="A911">
        <v>495325</v>
      </c>
      <c r="B911" t="s">
        <v>3653</v>
      </c>
      <c r="C911" t="s">
        <v>2150</v>
      </c>
      <c r="D911" t="s">
        <v>2151</v>
      </c>
      <c r="E911">
        <v>49</v>
      </c>
      <c r="F911" t="s">
        <v>348</v>
      </c>
    </row>
    <row r="912" spans="1:6">
      <c r="A912">
        <v>495326</v>
      </c>
      <c r="B912" t="s">
        <v>3654</v>
      </c>
      <c r="C912" t="s">
        <v>2152</v>
      </c>
      <c r="D912" t="s">
        <v>2153</v>
      </c>
      <c r="E912">
        <v>49</v>
      </c>
      <c r="F912" t="s">
        <v>348</v>
      </c>
    </row>
    <row r="913" spans="1:6">
      <c r="A913">
        <v>495327</v>
      </c>
      <c r="B913" t="s">
        <v>3655</v>
      </c>
      <c r="C913" t="s">
        <v>2154</v>
      </c>
      <c r="D913" t="s">
        <v>2155</v>
      </c>
      <c r="E913">
        <v>49</v>
      </c>
      <c r="F913" t="s">
        <v>348</v>
      </c>
    </row>
    <row r="914" spans="1:6">
      <c r="A914">
        <v>495328</v>
      </c>
      <c r="B914" t="s">
        <v>3656</v>
      </c>
      <c r="C914" t="s">
        <v>2156</v>
      </c>
      <c r="D914" t="s">
        <v>2157</v>
      </c>
      <c r="E914">
        <v>49</v>
      </c>
      <c r="F914" t="s">
        <v>348</v>
      </c>
    </row>
    <row r="915" spans="1:6">
      <c r="A915">
        <v>495329</v>
      </c>
      <c r="B915" t="s">
        <v>3657</v>
      </c>
      <c r="C915" t="s">
        <v>2158</v>
      </c>
      <c r="D915" t="s">
        <v>2159</v>
      </c>
      <c r="E915">
        <v>49</v>
      </c>
      <c r="F915" t="s">
        <v>348</v>
      </c>
    </row>
    <row r="916" spans="1:6">
      <c r="A916">
        <v>495330</v>
      </c>
      <c r="B916" t="s">
        <v>3658</v>
      </c>
      <c r="C916" t="s">
        <v>2160</v>
      </c>
      <c r="D916" t="s">
        <v>2161</v>
      </c>
      <c r="E916">
        <v>49</v>
      </c>
      <c r="F916" t="s">
        <v>348</v>
      </c>
    </row>
    <row r="917" spans="1:6">
      <c r="A917">
        <v>495331</v>
      </c>
      <c r="B917" t="s">
        <v>3659</v>
      </c>
      <c r="C917" t="s">
        <v>2162</v>
      </c>
      <c r="D917" t="s">
        <v>2163</v>
      </c>
      <c r="E917">
        <v>49</v>
      </c>
      <c r="F917" t="s">
        <v>348</v>
      </c>
    </row>
    <row r="918" spans="1:6">
      <c r="A918">
        <v>495332</v>
      </c>
      <c r="B918" t="s">
        <v>3660</v>
      </c>
      <c r="C918" t="s">
        <v>2164</v>
      </c>
      <c r="D918" t="s">
        <v>2165</v>
      </c>
      <c r="E918">
        <v>49</v>
      </c>
      <c r="F918" t="s">
        <v>348</v>
      </c>
    </row>
    <row r="919" spans="1:6">
      <c r="A919">
        <v>495333</v>
      </c>
      <c r="B919" t="s">
        <v>3661</v>
      </c>
      <c r="C919" t="s">
        <v>2166</v>
      </c>
      <c r="D919" t="s">
        <v>2167</v>
      </c>
      <c r="E919">
        <v>49</v>
      </c>
      <c r="F919" t="s">
        <v>348</v>
      </c>
    </row>
    <row r="920" spans="1:6">
      <c r="A920">
        <v>495335</v>
      </c>
      <c r="B920" t="s">
        <v>3662</v>
      </c>
      <c r="C920" t="s">
        <v>2168</v>
      </c>
      <c r="D920" t="s">
        <v>2169</v>
      </c>
      <c r="E920">
        <v>49</v>
      </c>
      <c r="F920" t="s">
        <v>348</v>
      </c>
    </row>
    <row r="921" spans="1:6">
      <c r="A921">
        <v>495336</v>
      </c>
      <c r="B921" t="s">
        <v>3663</v>
      </c>
      <c r="C921" t="s">
        <v>2170</v>
      </c>
      <c r="D921" t="s">
        <v>2171</v>
      </c>
      <c r="E921">
        <v>49</v>
      </c>
      <c r="F921" t="s">
        <v>348</v>
      </c>
    </row>
    <row r="922" spans="1:6">
      <c r="A922">
        <v>495337</v>
      </c>
      <c r="B922" t="s">
        <v>3664</v>
      </c>
      <c r="C922" t="s">
        <v>2172</v>
      </c>
      <c r="D922" t="s">
        <v>2173</v>
      </c>
      <c r="E922">
        <v>49</v>
      </c>
      <c r="F922" t="s">
        <v>348</v>
      </c>
    </row>
    <row r="923" spans="1:6">
      <c r="A923">
        <v>495338</v>
      </c>
      <c r="B923" t="s">
        <v>3665</v>
      </c>
      <c r="C923" t="s">
        <v>2174</v>
      </c>
      <c r="D923" t="s">
        <v>2175</v>
      </c>
      <c r="E923">
        <v>49</v>
      </c>
      <c r="F923" t="s">
        <v>348</v>
      </c>
    </row>
    <row r="924" spans="1:6">
      <c r="A924">
        <v>495339</v>
      </c>
      <c r="B924" t="s">
        <v>3666</v>
      </c>
      <c r="C924" t="s">
        <v>2176</v>
      </c>
      <c r="D924" t="s">
        <v>2177</v>
      </c>
      <c r="E924">
        <v>49</v>
      </c>
      <c r="F924" t="s">
        <v>348</v>
      </c>
    </row>
    <row r="925" spans="1:6">
      <c r="A925">
        <v>495340</v>
      </c>
      <c r="B925" t="s">
        <v>3667</v>
      </c>
      <c r="C925" t="s">
        <v>2178</v>
      </c>
      <c r="D925" t="s">
        <v>2179</v>
      </c>
      <c r="E925">
        <v>49</v>
      </c>
      <c r="F925" t="s">
        <v>348</v>
      </c>
    </row>
    <row r="926" spans="1:6">
      <c r="A926">
        <v>495341</v>
      </c>
      <c r="B926" t="s">
        <v>3668</v>
      </c>
      <c r="C926" t="s">
        <v>2180</v>
      </c>
      <c r="D926" t="s">
        <v>2181</v>
      </c>
      <c r="E926">
        <v>49</v>
      </c>
      <c r="F926" t="s">
        <v>348</v>
      </c>
    </row>
    <row r="927" spans="1:6">
      <c r="A927">
        <v>495342</v>
      </c>
      <c r="B927" t="s">
        <v>3669</v>
      </c>
      <c r="C927" t="s">
        <v>2182</v>
      </c>
      <c r="D927" t="s">
        <v>2183</v>
      </c>
      <c r="E927">
        <v>49</v>
      </c>
      <c r="F927" t="s">
        <v>348</v>
      </c>
    </row>
    <row r="928" spans="1:6">
      <c r="A928">
        <v>495343</v>
      </c>
      <c r="B928" t="s">
        <v>3670</v>
      </c>
      <c r="C928" t="s">
        <v>2184</v>
      </c>
      <c r="D928" t="s">
        <v>2185</v>
      </c>
      <c r="E928">
        <v>49</v>
      </c>
      <c r="F928" t="s">
        <v>348</v>
      </c>
    </row>
    <row r="929" spans="1:6">
      <c r="A929">
        <v>495344</v>
      </c>
      <c r="B929" t="s">
        <v>3671</v>
      </c>
      <c r="C929" t="s">
        <v>2186</v>
      </c>
      <c r="D929" t="s">
        <v>2187</v>
      </c>
      <c r="E929">
        <v>49</v>
      </c>
      <c r="F929" t="s">
        <v>348</v>
      </c>
    </row>
    <row r="930" spans="1:6">
      <c r="A930">
        <v>495345</v>
      </c>
      <c r="B930" t="s">
        <v>3672</v>
      </c>
      <c r="C930" t="s">
        <v>2188</v>
      </c>
      <c r="D930" t="s">
        <v>2189</v>
      </c>
      <c r="E930">
        <v>49</v>
      </c>
      <c r="F930" t="s">
        <v>348</v>
      </c>
    </row>
    <row r="931" spans="1:6">
      <c r="A931">
        <v>495346</v>
      </c>
      <c r="B931" t="s">
        <v>3673</v>
      </c>
      <c r="C931" t="s">
        <v>2190</v>
      </c>
      <c r="D931" t="s">
        <v>2191</v>
      </c>
      <c r="E931">
        <v>49</v>
      </c>
      <c r="F931" t="s">
        <v>348</v>
      </c>
    </row>
    <row r="932" spans="1:6">
      <c r="A932">
        <v>495347</v>
      </c>
      <c r="B932" t="s">
        <v>3674</v>
      </c>
      <c r="C932" t="s">
        <v>2192</v>
      </c>
      <c r="D932" t="s">
        <v>2193</v>
      </c>
      <c r="E932">
        <v>49</v>
      </c>
      <c r="F932" t="s">
        <v>348</v>
      </c>
    </row>
    <row r="933" spans="1:6">
      <c r="A933">
        <v>495348</v>
      </c>
      <c r="B933" t="s">
        <v>3675</v>
      </c>
      <c r="C933" t="s">
        <v>2194</v>
      </c>
      <c r="D933" t="s">
        <v>2195</v>
      </c>
      <c r="E933">
        <v>49</v>
      </c>
      <c r="F933" t="s">
        <v>348</v>
      </c>
    </row>
    <row r="934" spans="1:6">
      <c r="A934">
        <v>495349</v>
      </c>
      <c r="B934" t="s">
        <v>3676</v>
      </c>
      <c r="C934" t="s">
        <v>2196</v>
      </c>
      <c r="D934" t="s">
        <v>2197</v>
      </c>
      <c r="E934">
        <v>49</v>
      </c>
      <c r="F934" t="s">
        <v>348</v>
      </c>
    </row>
    <row r="935" spans="1:6">
      <c r="A935">
        <v>495350</v>
      </c>
      <c r="B935" t="s">
        <v>3677</v>
      </c>
      <c r="C935" t="s">
        <v>2198</v>
      </c>
      <c r="D935" t="s">
        <v>2199</v>
      </c>
      <c r="E935">
        <v>49</v>
      </c>
      <c r="F935" t="s">
        <v>348</v>
      </c>
    </row>
    <row r="936" spans="1:6">
      <c r="A936">
        <v>495351</v>
      </c>
      <c r="B936" t="s">
        <v>3678</v>
      </c>
      <c r="C936" t="s">
        <v>2200</v>
      </c>
      <c r="D936" t="s">
        <v>2201</v>
      </c>
      <c r="E936">
        <v>49</v>
      </c>
      <c r="F936" t="s">
        <v>348</v>
      </c>
    </row>
    <row r="937" spans="1:6">
      <c r="A937">
        <v>495352</v>
      </c>
      <c r="B937" t="s">
        <v>3679</v>
      </c>
      <c r="C937" t="s">
        <v>2202</v>
      </c>
      <c r="D937" t="s">
        <v>2203</v>
      </c>
      <c r="E937">
        <v>49</v>
      </c>
      <c r="F937" t="s">
        <v>348</v>
      </c>
    </row>
    <row r="938" spans="1:6">
      <c r="A938">
        <v>495353</v>
      </c>
      <c r="B938" t="s">
        <v>3680</v>
      </c>
      <c r="C938" t="s">
        <v>2204</v>
      </c>
      <c r="D938" t="s">
        <v>2205</v>
      </c>
      <c r="E938">
        <v>49</v>
      </c>
      <c r="F938" t="s">
        <v>348</v>
      </c>
    </row>
    <row r="939" spans="1:6">
      <c r="A939">
        <v>495354</v>
      </c>
      <c r="B939" t="s">
        <v>3681</v>
      </c>
      <c r="C939" t="s">
        <v>2206</v>
      </c>
      <c r="D939" t="s">
        <v>2207</v>
      </c>
      <c r="E939">
        <v>49</v>
      </c>
      <c r="F939" t="s">
        <v>348</v>
      </c>
    </row>
    <row r="940" spans="1:6">
      <c r="A940">
        <v>495356</v>
      </c>
      <c r="B940" t="s">
        <v>3682</v>
      </c>
      <c r="C940" t="s">
        <v>2208</v>
      </c>
      <c r="D940" t="s">
        <v>2209</v>
      </c>
      <c r="E940">
        <v>49</v>
      </c>
      <c r="F940" t="s">
        <v>348</v>
      </c>
    </row>
    <row r="941" spans="1:6">
      <c r="A941">
        <v>495357</v>
      </c>
      <c r="B941" t="s">
        <v>3683</v>
      </c>
      <c r="C941" t="s">
        <v>2210</v>
      </c>
      <c r="D941" t="s">
        <v>2211</v>
      </c>
      <c r="E941">
        <v>49</v>
      </c>
      <c r="F941" t="s">
        <v>348</v>
      </c>
    </row>
    <row r="942" spans="1:6">
      <c r="A942">
        <v>495358</v>
      </c>
      <c r="B942" t="s">
        <v>3684</v>
      </c>
      <c r="C942" t="s">
        <v>2212</v>
      </c>
      <c r="D942" t="s">
        <v>2213</v>
      </c>
      <c r="E942">
        <v>49</v>
      </c>
      <c r="F942" t="s">
        <v>348</v>
      </c>
    </row>
    <row r="943" spans="1:6">
      <c r="A943">
        <v>495359</v>
      </c>
      <c r="B943" t="s">
        <v>3685</v>
      </c>
      <c r="C943" t="s">
        <v>2214</v>
      </c>
      <c r="D943" t="s">
        <v>2215</v>
      </c>
      <c r="E943">
        <v>49</v>
      </c>
      <c r="F943" t="s">
        <v>348</v>
      </c>
    </row>
    <row r="944" spans="1:6">
      <c r="A944">
        <v>495360</v>
      </c>
      <c r="B944" t="s">
        <v>3686</v>
      </c>
      <c r="C944" t="s">
        <v>2216</v>
      </c>
      <c r="D944" t="s">
        <v>2217</v>
      </c>
      <c r="E944">
        <v>49</v>
      </c>
      <c r="F944" t="s">
        <v>348</v>
      </c>
    </row>
    <row r="945" spans="1:6">
      <c r="A945">
        <v>495361</v>
      </c>
      <c r="B945" t="s">
        <v>3687</v>
      </c>
      <c r="C945" t="s">
        <v>2218</v>
      </c>
      <c r="D945" t="s">
        <v>2219</v>
      </c>
      <c r="E945">
        <v>49</v>
      </c>
      <c r="F945" t="s">
        <v>348</v>
      </c>
    </row>
    <row r="946" spans="1:6">
      <c r="A946">
        <v>495362</v>
      </c>
      <c r="B946" t="s">
        <v>3688</v>
      </c>
      <c r="C946" t="s">
        <v>2220</v>
      </c>
      <c r="D946" t="s">
        <v>2221</v>
      </c>
      <c r="E946">
        <v>49</v>
      </c>
      <c r="F946" t="s">
        <v>348</v>
      </c>
    </row>
    <row r="947" spans="1:6">
      <c r="A947">
        <v>495363</v>
      </c>
      <c r="B947" t="s">
        <v>3689</v>
      </c>
      <c r="C947" t="s">
        <v>2222</v>
      </c>
      <c r="D947" t="s">
        <v>2223</v>
      </c>
      <c r="E947">
        <v>49</v>
      </c>
      <c r="F947" t="s">
        <v>348</v>
      </c>
    </row>
    <row r="948" spans="1:6">
      <c r="A948">
        <v>495364</v>
      </c>
      <c r="B948" t="s">
        <v>3690</v>
      </c>
      <c r="C948" t="s">
        <v>2224</v>
      </c>
      <c r="D948" t="s">
        <v>2225</v>
      </c>
      <c r="E948">
        <v>49</v>
      </c>
      <c r="F948" t="s">
        <v>348</v>
      </c>
    </row>
    <row r="949" spans="1:6">
      <c r="A949">
        <v>495365</v>
      </c>
      <c r="B949" t="s">
        <v>3691</v>
      </c>
      <c r="C949" t="s">
        <v>2226</v>
      </c>
      <c r="D949" t="s">
        <v>2227</v>
      </c>
      <c r="E949">
        <v>49</v>
      </c>
      <c r="F949" t="s">
        <v>348</v>
      </c>
    </row>
    <row r="950" spans="1:6">
      <c r="A950">
        <v>495366</v>
      </c>
      <c r="B950" t="s">
        <v>3692</v>
      </c>
      <c r="C950" t="s">
        <v>2228</v>
      </c>
      <c r="D950" t="s">
        <v>2229</v>
      </c>
      <c r="E950">
        <v>49</v>
      </c>
      <c r="F950" t="s">
        <v>348</v>
      </c>
    </row>
    <row r="951" spans="1:6">
      <c r="A951">
        <v>495367</v>
      </c>
      <c r="B951" t="s">
        <v>3693</v>
      </c>
      <c r="C951" t="s">
        <v>2230</v>
      </c>
      <c r="D951" t="s">
        <v>2231</v>
      </c>
      <c r="E951">
        <v>49</v>
      </c>
      <c r="F951" t="s">
        <v>348</v>
      </c>
    </row>
    <row r="952" spans="1:6">
      <c r="A952">
        <v>495368</v>
      </c>
      <c r="B952" t="s">
        <v>3694</v>
      </c>
      <c r="C952" t="s">
        <v>2232</v>
      </c>
      <c r="D952" t="s">
        <v>2233</v>
      </c>
      <c r="E952">
        <v>49</v>
      </c>
      <c r="F952" t="s">
        <v>348</v>
      </c>
    </row>
    <row r="953" spans="1:6">
      <c r="A953">
        <v>495369</v>
      </c>
      <c r="B953" t="s">
        <v>3695</v>
      </c>
      <c r="C953" t="s">
        <v>2234</v>
      </c>
      <c r="D953" t="s">
        <v>2235</v>
      </c>
      <c r="E953">
        <v>49</v>
      </c>
      <c r="F953" t="s">
        <v>348</v>
      </c>
    </row>
    <row r="954" spans="1:6">
      <c r="A954">
        <v>495370</v>
      </c>
      <c r="B954" t="s">
        <v>3696</v>
      </c>
      <c r="C954" t="s">
        <v>2236</v>
      </c>
      <c r="D954" t="s">
        <v>2237</v>
      </c>
      <c r="E954">
        <v>49</v>
      </c>
      <c r="F954" t="s">
        <v>348</v>
      </c>
    </row>
    <row r="955" spans="1:6">
      <c r="A955">
        <v>495371</v>
      </c>
      <c r="B955" t="s">
        <v>3697</v>
      </c>
      <c r="C955" t="s">
        <v>2238</v>
      </c>
      <c r="D955" t="s">
        <v>2238</v>
      </c>
      <c r="E955">
        <v>49</v>
      </c>
      <c r="F955" t="s">
        <v>348</v>
      </c>
    </row>
    <row r="956" spans="1:6">
      <c r="A956">
        <v>495372</v>
      </c>
      <c r="B956" t="s">
        <v>3698</v>
      </c>
      <c r="C956" t="s">
        <v>2239</v>
      </c>
      <c r="D956" t="s">
        <v>2240</v>
      </c>
      <c r="E956">
        <v>49</v>
      </c>
      <c r="F956" t="s">
        <v>348</v>
      </c>
    </row>
    <row r="957" spans="1:6">
      <c r="A957">
        <v>495373</v>
      </c>
      <c r="B957" t="s">
        <v>3699</v>
      </c>
      <c r="C957" t="s">
        <v>2241</v>
      </c>
      <c r="D957" t="s">
        <v>2242</v>
      </c>
      <c r="E957">
        <v>49</v>
      </c>
      <c r="F957" t="s">
        <v>348</v>
      </c>
    </row>
    <row r="958" spans="1:6">
      <c r="A958">
        <v>495374</v>
      </c>
      <c r="B958" t="s">
        <v>3700</v>
      </c>
      <c r="C958" t="s">
        <v>2243</v>
      </c>
      <c r="D958" t="s">
        <v>2244</v>
      </c>
      <c r="E958">
        <v>49</v>
      </c>
      <c r="F958" t="s">
        <v>348</v>
      </c>
    </row>
    <row r="959" spans="1:6">
      <c r="A959">
        <v>495375</v>
      </c>
      <c r="B959" t="s">
        <v>3701</v>
      </c>
      <c r="C959" t="s">
        <v>2245</v>
      </c>
      <c r="D959" t="s">
        <v>1317</v>
      </c>
      <c r="E959">
        <v>49</v>
      </c>
      <c r="F959" t="s">
        <v>348</v>
      </c>
    </row>
    <row r="960" spans="1:6">
      <c r="A960">
        <v>495376</v>
      </c>
      <c r="B960" t="s">
        <v>3702</v>
      </c>
      <c r="C960" t="s">
        <v>2246</v>
      </c>
      <c r="D960" t="s">
        <v>2247</v>
      </c>
      <c r="E960">
        <v>49</v>
      </c>
      <c r="F960" t="s">
        <v>348</v>
      </c>
    </row>
    <row r="961" spans="1:6">
      <c r="A961">
        <v>495377</v>
      </c>
      <c r="B961" t="s">
        <v>3703</v>
      </c>
      <c r="C961" t="s">
        <v>2248</v>
      </c>
      <c r="D961" t="s">
        <v>2249</v>
      </c>
      <c r="E961">
        <v>49</v>
      </c>
      <c r="F961" t="s">
        <v>348</v>
      </c>
    </row>
    <row r="962" spans="1:6">
      <c r="A962">
        <v>495378</v>
      </c>
      <c r="B962" t="s">
        <v>3704</v>
      </c>
      <c r="C962" t="s">
        <v>2250</v>
      </c>
      <c r="D962" t="s">
        <v>2251</v>
      </c>
      <c r="E962">
        <v>49</v>
      </c>
      <c r="F962" t="s">
        <v>348</v>
      </c>
    </row>
    <row r="963" spans="1:6">
      <c r="A963">
        <v>495379</v>
      </c>
      <c r="B963" t="s">
        <v>3705</v>
      </c>
      <c r="C963" t="s">
        <v>2252</v>
      </c>
      <c r="D963" t="s">
        <v>2253</v>
      </c>
      <c r="E963">
        <v>49</v>
      </c>
      <c r="F963" t="s">
        <v>348</v>
      </c>
    </row>
    <row r="964" spans="1:6">
      <c r="A964">
        <v>495380</v>
      </c>
      <c r="B964" t="s">
        <v>3706</v>
      </c>
      <c r="C964" t="s">
        <v>2254</v>
      </c>
      <c r="D964" t="s">
        <v>2255</v>
      </c>
      <c r="E964">
        <v>49</v>
      </c>
      <c r="F964" t="s">
        <v>348</v>
      </c>
    </row>
    <row r="965" spans="1:6">
      <c r="A965">
        <v>495382</v>
      </c>
      <c r="B965" t="s">
        <v>3707</v>
      </c>
      <c r="C965" t="s">
        <v>2256</v>
      </c>
      <c r="D965" t="s">
        <v>2257</v>
      </c>
      <c r="E965">
        <v>49</v>
      </c>
      <c r="F965" t="s">
        <v>348</v>
      </c>
    </row>
    <row r="966" spans="1:6">
      <c r="A966">
        <v>495383</v>
      </c>
      <c r="B966" t="s">
        <v>3708</v>
      </c>
      <c r="C966" t="s">
        <v>2258</v>
      </c>
      <c r="D966" t="s">
        <v>2259</v>
      </c>
      <c r="E966">
        <v>49</v>
      </c>
      <c r="F966" t="s">
        <v>348</v>
      </c>
    </row>
    <row r="967" spans="1:6">
      <c r="A967">
        <v>495384</v>
      </c>
      <c r="B967" t="s">
        <v>3709</v>
      </c>
      <c r="C967" t="s">
        <v>2260</v>
      </c>
      <c r="D967" t="s">
        <v>2261</v>
      </c>
      <c r="E967">
        <v>49</v>
      </c>
      <c r="F967" t="s">
        <v>348</v>
      </c>
    </row>
    <row r="968" spans="1:6">
      <c r="A968">
        <v>495385</v>
      </c>
      <c r="B968" t="s">
        <v>3710</v>
      </c>
      <c r="C968" t="s">
        <v>2262</v>
      </c>
      <c r="D968" t="s">
        <v>2263</v>
      </c>
      <c r="E968">
        <v>49</v>
      </c>
      <c r="F968" t="s">
        <v>348</v>
      </c>
    </row>
    <row r="969" spans="1:6">
      <c r="A969">
        <v>495386</v>
      </c>
      <c r="B969" t="s">
        <v>3711</v>
      </c>
      <c r="C969" t="s">
        <v>2264</v>
      </c>
      <c r="D969" t="s">
        <v>2265</v>
      </c>
      <c r="E969">
        <v>49</v>
      </c>
      <c r="F969" t="s">
        <v>348</v>
      </c>
    </row>
    <row r="970" spans="1:6">
      <c r="A970">
        <v>495387</v>
      </c>
      <c r="B970" t="s">
        <v>3712</v>
      </c>
      <c r="C970" t="s">
        <v>2266</v>
      </c>
      <c r="D970" t="s">
        <v>2267</v>
      </c>
      <c r="E970">
        <v>49</v>
      </c>
      <c r="F970" t="s">
        <v>348</v>
      </c>
    </row>
    <row r="971" spans="1:6">
      <c r="A971">
        <v>495388</v>
      </c>
      <c r="B971" t="s">
        <v>3713</v>
      </c>
      <c r="C971" t="s">
        <v>2268</v>
      </c>
      <c r="D971" t="s">
        <v>2269</v>
      </c>
      <c r="E971">
        <v>49</v>
      </c>
      <c r="F971" t="s">
        <v>348</v>
      </c>
    </row>
    <row r="972" spans="1:6">
      <c r="A972">
        <v>495390</v>
      </c>
      <c r="B972" t="s">
        <v>3714</v>
      </c>
      <c r="C972" t="s">
        <v>2270</v>
      </c>
      <c r="D972" t="s">
        <v>2271</v>
      </c>
      <c r="E972">
        <v>49</v>
      </c>
      <c r="F972" t="s">
        <v>348</v>
      </c>
    </row>
    <row r="973" spans="1:6">
      <c r="A973">
        <v>495391</v>
      </c>
      <c r="B973" t="s">
        <v>3715</v>
      </c>
      <c r="C973" t="s">
        <v>2272</v>
      </c>
      <c r="D973" t="s">
        <v>2273</v>
      </c>
      <c r="E973">
        <v>49</v>
      </c>
      <c r="F973" t="s">
        <v>348</v>
      </c>
    </row>
    <row r="974" spans="1:6">
      <c r="A974">
        <v>495392</v>
      </c>
      <c r="B974" t="s">
        <v>3716</v>
      </c>
      <c r="C974" t="s">
        <v>2274</v>
      </c>
      <c r="D974" t="s">
        <v>2275</v>
      </c>
      <c r="E974">
        <v>49</v>
      </c>
      <c r="F974" t="s">
        <v>348</v>
      </c>
    </row>
    <row r="975" spans="1:6">
      <c r="A975">
        <v>495394</v>
      </c>
      <c r="B975" t="s">
        <v>3717</v>
      </c>
      <c r="C975" t="s">
        <v>2276</v>
      </c>
      <c r="D975" t="s">
        <v>2277</v>
      </c>
      <c r="E975">
        <v>49</v>
      </c>
      <c r="F975" t="s">
        <v>348</v>
      </c>
    </row>
    <row r="976" spans="1:6">
      <c r="A976">
        <v>495395</v>
      </c>
      <c r="B976" t="s">
        <v>3718</v>
      </c>
      <c r="C976" t="s">
        <v>2278</v>
      </c>
      <c r="D976" t="s">
        <v>2279</v>
      </c>
      <c r="E976">
        <v>49</v>
      </c>
      <c r="F976" t="s">
        <v>348</v>
      </c>
    </row>
    <row r="977" spans="1:6">
      <c r="A977">
        <v>495396</v>
      </c>
      <c r="B977" t="s">
        <v>3719</v>
      </c>
      <c r="C977" t="s">
        <v>2280</v>
      </c>
      <c r="D977" t="s">
        <v>2281</v>
      </c>
      <c r="E977">
        <v>49</v>
      </c>
      <c r="F977" t="s">
        <v>348</v>
      </c>
    </row>
    <row r="978" spans="1:6">
      <c r="A978">
        <v>495397</v>
      </c>
      <c r="B978" t="s">
        <v>3720</v>
      </c>
      <c r="C978" t="s">
        <v>2282</v>
      </c>
      <c r="D978" t="s">
        <v>2283</v>
      </c>
      <c r="E978">
        <v>49</v>
      </c>
      <c r="F978" t="s">
        <v>348</v>
      </c>
    </row>
    <row r="979" spans="1:6">
      <c r="A979">
        <v>495398</v>
      </c>
      <c r="B979" t="s">
        <v>3721</v>
      </c>
      <c r="C979" t="s">
        <v>2284</v>
      </c>
      <c r="D979" t="s">
        <v>2285</v>
      </c>
      <c r="E979">
        <v>49</v>
      </c>
      <c r="F979" t="s">
        <v>348</v>
      </c>
    </row>
    <row r="980" spans="1:6">
      <c r="A980">
        <v>495399</v>
      </c>
      <c r="B980" t="s">
        <v>3722</v>
      </c>
      <c r="C980" t="s">
        <v>2286</v>
      </c>
      <c r="D980" t="s">
        <v>2287</v>
      </c>
      <c r="E980">
        <v>49</v>
      </c>
      <c r="F980" t="s">
        <v>348</v>
      </c>
    </row>
    <row r="981" spans="1:6">
      <c r="A981">
        <v>495400</v>
      </c>
      <c r="B981" t="s">
        <v>3723</v>
      </c>
      <c r="C981" t="s">
        <v>2288</v>
      </c>
      <c r="D981" t="s">
        <v>2289</v>
      </c>
      <c r="E981">
        <v>49</v>
      </c>
      <c r="F981" t="s">
        <v>348</v>
      </c>
    </row>
    <row r="982" spans="1:6">
      <c r="A982">
        <v>495401</v>
      </c>
      <c r="B982" t="s">
        <v>3724</v>
      </c>
      <c r="C982" t="s">
        <v>2290</v>
      </c>
      <c r="D982" t="s">
        <v>2291</v>
      </c>
      <c r="E982">
        <v>49</v>
      </c>
      <c r="F982" t="s">
        <v>348</v>
      </c>
    </row>
    <row r="983" spans="1:6">
      <c r="A983">
        <v>495402</v>
      </c>
      <c r="B983" t="s">
        <v>3725</v>
      </c>
      <c r="C983" t="s">
        <v>2292</v>
      </c>
      <c r="D983" t="s">
        <v>2293</v>
      </c>
      <c r="E983">
        <v>49</v>
      </c>
      <c r="F983" t="s">
        <v>348</v>
      </c>
    </row>
    <row r="984" spans="1:6">
      <c r="A984">
        <v>495403</v>
      </c>
      <c r="B984" t="s">
        <v>3726</v>
      </c>
      <c r="C984" t="s">
        <v>2294</v>
      </c>
      <c r="D984" t="s">
        <v>2295</v>
      </c>
      <c r="E984">
        <v>49</v>
      </c>
      <c r="F984" t="s">
        <v>348</v>
      </c>
    </row>
    <row r="985" spans="1:6">
      <c r="A985">
        <v>495404</v>
      </c>
      <c r="B985" t="s">
        <v>3727</v>
      </c>
      <c r="C985" t="s">
        <v>2296</v>
      </c>
      <c r="D985" t="s">
        <v>2297</v>
      </c>
      <c r="E985">
        <v>49</v>
      </c>
      <c r="F985" t="s">
        <v>348</v>
      </c>
    </row>
    <row r="986" spans="1:6">
      <c r="A986">
        <v>495405</v>
      </c>
      <c r="B986" t="s">
        <v>3728</v>
      </c>
      <c r="C986" t="s">
        <v>2298</v>
      </c>
      <c r="D986" t="s">
        <v>2299</v>
      </c>
      <c r="E986">
        <v>49</v>
      </c>
      <c r="F986" t="s">
        <v>348</v>
      </c>
    </row>
    <row r="987" spans="1:6">
      <c r="A987">
        <v>495406</v>
      </c>
      <c r="B987" t="s">
        <v>3729</v>
      </c>
      <c r="C987" t="s">
        <v>2300</v>
      </c>
      <c r="D987" t="s">
        <v>2301</v>
      </c>
      <c r="E987">
        <v>49</v>
      </c>
      <c r="F987" t="s">
        <v>348</v>
      </c>
    </row>
    <row r="988" spans="1:6">
      <c r="A988">
        <v>495407</v>
      </c>
      <c r="B988" t="s">
        <v>3715</v>
      </c>
      <c r="C988" t="s">
        <v>2302</v>
      </c>
      <c r="D988" t="s">
        <v>2303</v>
      </c>
      <c r="E988">
        <v>49</v>
      </c>
      <c r="F988" t="s">
        <v>348</v>
      </c>
    </row>
    <row r="989" spans="1:6">
      <c r="A989">
        <v>495408</v>
      </c>
      <c r="B989" t="s">
        <v>3730</v>
      </c>
      <c r="C989" t="s">
        <v>2304</v>
      </c>
      <c r="D989" t="s">
        <v>2305</v>
      </c>
      <c r="E989">
        <v>49</v>
      </c>
      <c r="F989" t="s">
        <v>348</v>
      </c>
    </row>
    <row r="990" spans="1:6">
      <c r="A990">
        <v>495409</v>
      </c>
      <c r="B990" t="s">
        <v>3731</v>
      </c>
      <c r="C990" t="s">
        <v>2306</v>
      </c>
      <c r="D990" t="s">
        <v>2307</v>
      </c>
      <c r="E990">
        <v>49</v>
      </c>
      <c r="F990" t="s">
        <v>348</v>
      </c>
    </row>
    <row r="991" spans="1:6">
      <c r="A991">
        <v>495410</v>
      </c>
      <c r="B991" t="s">
        <v>3732</v>
      </c>
      <c r="C991" t="s">
        <v>2308</v>
      </c>
      <c r="D991" t="s">
        <v>2309</v>
      </c>
      <c r="E991">
        <v>49</v>
      </c>
      <c r="F991" t="s">
        <v>348</v>
      </c>
    </row>
    <row r="992" spans="1:6">
      <c r="A992">
        <v>495411</v>
      </c>
      <c r="B992" t="s">
        <v>3733</v>
      </c>
      <c r="C992" t="s">
        <v>2310</v>
      </c>
      <c r="D992" t="s">
        <v>1497</v>
      </c>
      <c r="E992">
        <v>49</v>
      </c>
      <c r="F992" t="s">
        <v>348</v>
      </c>
    </row>
    <row r="993" spans="1:6">
      <c r="A993">
        <v>495412</v>
      </c>
      <c r="B993" t="s">
        <v>3734</v>
      </c>
      <c r="C993" t="s">
        <v>2311</v>
      </c>
      <c r="D993" t="s">
        <v>2312</v>
      </c>
      <c r="E993">
        <v>49</v>
      </c>
      <c r="F993" t="s">
        <v>348</v>
      </c>
    </row>
    <row r="994" spans="1:6">
      <c r="A994">
        <v>495413</v>
      </c>
      <c r="B994" t="s">
        <v>3735</v>
      </c>
      <c r="C994" t="s">
        <v>2313</v>
      </c>
      <c r="D994" t="s">
        <v>2314</v>
      </c>
      <c r="E994">
        <v>49</v>
      </c>
      <c r="F994" t="s">
        <v>348</v>
      </c>
    </row>
    <row r="995" spans="1:6">
      <c r="A995">
        <v>495414</v>
      </c>
      <c r="B995" t="s">
        <v>3736</v>
      </c>
      <c r="C995" t="s">
        <v>2315</v>
      </c>
      <c r="D995" t="s">
        <v>2316</v>
      </c>
      <c r="E995">
        <v>49</v>
      </c>
      <c r="F995" t="s">
        <v>348</v>
      </c>
    </row>
    <row r="996" spans="1:6">
      <c r="A996">
        <v>495415</v>
      </c>
      <c r="B996" t="s">
        <v>3737</v>
      </c>
      <c r="C996" t="s">
        <v>2317</v>
      </c>
      <c r="D996" t="s">
        <v>2318</v>
      </c>
      <c r="E996">
        <v>49</v>
      </c>
      <c r="F996" t="s">
        <v>348</v>
      </c>
    </row>
    <row r="997" spans="1:6">
      <c r="A997">
        <v>495416</v>
      </c>
      <c r="B997" t="s">
        <v>3738</v>
      </c>
      <c r="C997" t="s">
        <v>2319</v>
      </c>
      <c r="D997" t="s">
        <v>2320</v>
      </c>
      <c r="E997">
        <v>49</v>
      </c>
      <c r="F997" t="s">
        <v>348</v>
      </c>
    </row>
    <row r="998" spans="1:6">
      <c r="A998">
        <v>495417</v>
      </c>
      <c r="B998" t="s">
        <v>3739</v>
      </c>
      <c r="C998" t="s">
        <v>2321</v>
      </c>
      <c r="D998" t="s">
        <v>2322</v>
      </c>
      <c r="E998">
        <v>49</v>
      </c>
      <c r="F998" t="s">
        <v>348</v>
      </c>
    </row>
    <row r="999" spans="1:6">
      <c r="A999">
        <v>495418</v>
      </c>
      <c r="B999" t="s">
        <v>3740</v>
      </c>
      <c r="C999" t="s">
        <v>2323</v>
      </c>
      <c r="D999" t="s">
        <v>2324</v>
      </c>
      <c r="E999">
        <v>49</v>
      </c>
      <c r="F999" t="s">
        <v>348</v>
      </c>
    </row>
    <row r="1000" spans="1:6">
      <c r="A1000">
        <v>495419</v>
      </c>
      <c r="B1000" t="s">
        <v>3741</v>
      </c>
      <c r="C1000" t="s">
        <v>2325</v>
      </c>
      <c r="D1000" t="s">
        <v>2326</v>
      </c>
      <c r="E1000">
        <v>49</v>
      </c>
      <c r="F1000" t="s">
        <v>348</v>
      </c>
    </row>
    <row r="1001" spans="1:6">
      <c r="A1001">
        <v>495420</v>
      </c>
      <c r="B1001" t="s">
        <v>3742</v>
      </c>
      <c r="C1001" t="s">
        <v>2327</v>
      </c>
      <c r="D1001" t="s">
        <v>2328</v>
      </c>
      <c r="E1001">
        <v>49</v>
      </c>
      <c r="F1001" t="s">
        <v>348</v>
      </c>
    </row>
    <row r="1002" spans="1:6">
      <c r="A1002">
        <v>495421</v>
      </c>
      <c r="B1002" t="s">
        <v>3743</v>
      </c>
      <c r="C1002" t="s">
        <v>2329</v>
      </c>
      <c r="D1002" t="s">
        <v>2330</v>
      </c>
      <c r="E1002">
        <v>49</v>
      </c>
      <c r="F1002" t="s">
        <v>348</v>
      </c>
    </row>
    <row r="1003" spans="1:6">
      <c r="A1003">
        <v>495422</v>
      </c>
      <c r="B1003" t="s">
        <v>3744</v>
      </c>
      <c r="C1003" t="s">
        <v>2331</v>
      </c>
      <c r="D1003" t="s">
        <v>2332</v>
      </c>
      <c r="E1003">
        <v>49</v>
      </c>
      <c r="F1003" t="s">
        <v>348</v>
      </c>
    </row>
    <row r="1004" spans="1:6">
      <c r="A1004">
        <v>495423</v>
      </c>
      <c r="B1004" t="s">
        <v>3745</v>
      </c>
      <c r="C1004" t="s">
        <v>2333</v>
      </c>
      <c r="D1004" t="s">
        <v>2334</v>
      </c>
      <c r="E1004">
        <v>49</v>
      </c>
      <c r="F1004" t="s">
        <v>348</v>
      </c>
    </row>
    <row r="1005" spans="1:6">
      <c r="A1005">
        <v>495424</v>
      </c>
      <c r="B1005" t="s">
        <v>3746</v>
      </c>
      <c r="C1005" t="s">
        <v>2335</v>
      </c>
      <c r="D1005" t="s">
        <v>2336</v>
      </c>
      <c r="E1005">
        <v>49</v>
      </c>
      <c r="F1005" t="s">
        <v>348</v>
      </c>
    </row>
    <row r="1006" spans="1:6">
      <c r="A1006">
        <v>495425</v>
      </c>
      <c r="B1006" t="s">
        <v>3747</v>
      </c>
      <c r="C1006" t="s">
        <v>2337</v>
      </c>
      <c r="D1006" t="s">
        <v>2338</v>
      </c>
      <c r="E1006">
        <v>49</v>
      </c>
      <c r="F1006" t="s">
        <v>348</v>
      </c>
    </row>
    <row r="1007" spans="1:6">
      <c r="A1007">
        <v>495426</v>
      </c>
      <c r="B1007" t="s">
        <v>3748</v>
      </c>
      <c r="C1007" t="s">
        <v>2339</v>
      </c>
      <c r="D1007" t="s">
        <v>2340</v>
      </c>
      <c r="E1007">
        <v>49</v>
      </c>
      <c r="F1007" t="s">
        <v>348</v>
      </c>
    </row>
    <row r="1008" spans="1:6">
      <c r="A1008">
        <v>495427</v>
      </c>
      <c r="B1008" t="s">
        <v>3749</v>
      </c>
      <c r="C1008" t="s">
        <v>2341</v>
      </c>
      <c r="D1008" t="s">
        <v>2342</v>
      </c>
      <c r="E1008">
        <v>49</v>
      </c>
      <c r="F1008" t="s">
        <v>348</v>
      </c>
    </row>
    <row r="1009" spans="1:6">
      <c r="A1009">
        <v>495428</v>
      </c>
      <c r="B1009" t="s">
        <v>3750</v>
      </c>
      <c r="C1009" t="s">
        <v>2343</v>
      </c>
      <c r="D1009" t="s">
        <v>1501</v>
      </c>
      <c r="E1009">
        <v>49</v>
      </c>
      <c r="F1009" t="s">
        <v>348</v>
      </c>
    </row>
    <row r="1010" spans="1:6">
      <c r="A1010">
        <v>495429</v>
      </c>
      <c r="B1010" t="s">
        <v>3751</v>
      </c>
      <c r="C1010" t="s">
        <v>2344</v>
      </c>
      <c r="D1010" t="s">
        <v>2345</v>
      </c>
      <c r="E1010">
        <v>49</v>
      </c>
      <c r="F1010" t="s">
        <v>348</v>
      </c>
    </row>
    <row r="1011" spans="1:6">
      <c r="A1011">
        <v>495432</v>
      </c>
      <c r="B1011" t="s">
        <v>3752</v>
      </c>
      <c r="C1011" t="s">
        <v>2346</v>
      </c>
      <c r="D1011" t="s">
        <v>2347</v>
      </c>
      <c r="E1011">
        <v>49</v>
      </c>
      <c r="F1011" t="s">
        <v>348</v>
      </c>
    </row>
    <row r="1012" spans="1:6">
      <c r="A1012">
        <v>495433</v>
      </c>
      <c r="B1012" t="s">
        <v>3753</v>
      </c>
      <c r="C1012" t="s">
        <v>2348</v>
      </c>
      <c r="D1012" t="s">
        <v>2349</v>
      </c>
      <c r="E1012">
        <v>49</v>
      </c>
      <c r="F1012" t="s">
        <v>348</v>
      </c>
    </row>
    <row r="1013" spans="1:6">
      <c r="A1013">
        <v>495434</v>
      </c>
      <c r="B1013" t="s">
        <v>3754</v>
      </c>
      <c r="C1013" t="s">
        <v>2350</v>
      </c>
      <c r="D1013" t="s">
        <v>2351</v>
      </c>
      <c r="E1013">
        <v>49</v>
      </c>
      <c r="F1013" t="s">
        <v>348</v>
      </c>
    </row>
    <row r="1014" spans="1:6">
      <c r="A1014">
        <v>495435</v>
      </c>
      <c r="B1014" t="s">
        <v>3755</v>
      </c>
      <c r="C1014" t="s">
        <v>2352</v>
      </c>
      <c r="D1014" t="s">
        <v>2353</v>
      </c>
      <c r="E1014">
        <v>49</v>
      </c>
      <c r="F1014" t="s">
        <v>348</v>
      </c>
    </row>
    <row r="1015" spans="1:6">
      <c r="A1015">
        <v>495436</v>
      </c>
      <c r="B1015" t="s">
        <v>3756</v>
      </c>
      <c r="C1015" t="s">
        <v>2354</v>
      </c>
      <c r="D1015" t="s">
        <v>2355</v>
      </c>
      <c r="E1015">
        <v>49</v>
      </c>
      <c r="F1015" t="s">
        <v>348</v>
      </c>
    </row>
    <row r="1016" spans="1:6">
      <c r="A1016">
        <v>495437</v>
      </c>
      <c r="B1016" t="s">
        <v>3757</v>
      </c>
      <c r="C1016" t="s">
        <v>2356</v>
      </c>
      <c r="D1016" t="s">
        <v>2357</v>
      </c>
      <c r="E1016">
        <v>49</v>
      </c>
      <c r="F1016" t="s">
        <v>348</v>
      </c>
    </row>
    <row r="1017" spans="1:6">
      <c r="A1017">
        <v>495438</v>
      </c>
      <c r="B1017" t="s">
        <v>3758</v>
      </c>
      <c r="C1017" t="s">
        <v>2358</v>
      </c>
      <c r="D1017" t="s">
        <v>2359</v>
      </c>
      <c r="E1017">
        <v>49</v>
      </c>
      <c r="F1017" t="s">
        <v>348</v>
      </c>
    </row>
    <row r="1018" spans="1:6">
      <c r="A1018">
        <v>495439</v>
      </c>
      <c r="B1018" t="s">
        <v>3759</v>
      </c>
      <c r="C1018" t="s">
        <v>2360</v>
      </c>
      <c r="D1018" t="s">
        <v>2361</v>
      </c>
      <c r="E1018">
        <v>49</v>
      </c>
      <c r="F1018" t="s">
        <v>348</v>
      </c>
    </row>
    <row r="1019" spans="1:6">
      <c r="A1019">
        <v>495440</v>
      </c>
      <c r="B1019" t="s">
        <v>3760</v>
      </c>
      <c r="C1019" t="s">
        <v>2362</v>
      </c>
      <c r="D1019" t="s">
        <v>2363</v>
      </c>
      <c r="E1019">
        <v>49</v>
      </c>
      <c r="F1019" t="s">
        <v>348</v>
      </c>
    </row>
    <row r="1020" spans="1:6">
      <c r="A1020">
        <v>495441</v>
      </c>
      <c r="B1020" t="s">
        <v>3761</v>
      </c>
      <c r="C1020" t="s">
        <v>2364</v>
      </c>
      <c r="D1020" t="s">
        <v>2365</v>
      </c>
      <c r="E1020">
        <v>49</v>
      </c>
      <c r="F1020" t="s">
        <v>348</v>
      </c>
    </row>
    <row r="1021" spans="1:6">
      <c r="A1021">
        <v>495443</v>
      </c>
      <c r="B1021" t="s">
        <v>3762</v>
      </c>
      <c r="C1021" t="s">
        <v>2366</v>
      </c>
      <c r="D1021" t="s">
        <v>2367</v>
      </c>
      <c r="E1021">
        <v>49</v>
      </c>
      <c r="F1021" t="s">
        <v>348</v>
      </c>
    </row>
    <row r="1022" spans="1:6">
      <c r="A1022">
        <v>495444</v>
      </c>
      <c r="B1022" t="s">
        <v>3763</v>
      </c>
      <c r="C1022" t="s">
        <v>2368</v>
      </c>
      <c r="D1022" t="s">
        <v>2369</v>
      </c>
      <c r="E1022">
        <v>49</v>
      </c>
      <c r="F1022" t="s">
        <v>348</v>
      </c>
    </row>
    <row r="1023" spans="1:6">
      <c r="A1023">
        <v>495445</v>
      </c>
      <c r="B1023" t="s">
        <v>3764</v>
      </c>
      <c r="C1023" t="s">
        <v>2370</v>
      </c>
      <c r="D1023" t="s">
        <v>2371</v>
      </c>
      <c r="E1023">
        <v>49</v>
      </c>
      <c r="F1023" t="s">
        <v>348</v>
      </c>
    </row>
    <row r="1024" spans="1:6">
      <c r="A1024">
        <v>495446</v>
      </c>
      <c r="B1024" t="s">
        <v>3765</v>
      </c>
      <c r="C1024" t="s">
        <v>2372</v>
      </c>
      <c r="D1024" t="s">
        <v>2373</v>
      </c>
      <c r="E1024">
        <v>49</v>
      </c>
      <c r="F1024" t="s">
        <v>348</v>
      </c>
    </row>
    <row r="1025" spans="1:6">
      <c r="A1025">
        <v>495447</v>
      </c>
      <c r="B1025" t="s">
        <v>3766</v>
      </c>
      <c r="C1025" t="s">
        <v>2374</v>
      </c>
      <c r="D1025" t="s">
        <v>2375</v>
      </c>
      <c r="E1025">
        <v>49</v>
      </c>
      <c r="F1025" t="s">
        <v>348</v>
      </c>
    </row>
    <row r="1026" spans="1:6">
      <c r="A1026">
        <v>495448</v>
      </c>
      <c r="B1026" t="s">
        <v>3767</v>
      </c>
      <c r="C1026" t="s">
        <v>2376</v>
      </c>
      <c r="D1026" t="s">
        <v>2377</v>
      </c>
      <c r="E1026">
        <v>49</v>
      </c>
      <c r="F1026" t="s">
        <v>348</v>
      </c>
    </row>
    <row r="1027" spans="1:6">
      <c r="A1027">
        <v>495449</v>
      </c>
      <c r="B1027" t="s">
        <v>3768</v>
      </c>
      <c r="C1027" t="s">
        <v>2378</v>
      </c>
      <c r="D1027" t="s">
        <v>2379</v>
      </c>
      <c r="E1027">
        <v>49</v>
      </c>
      <c r="F1027" t="s">
        <v>348</v>
      </c>
    </row>
    <row r="1028" spans="1:6">
      <c r="A1028">
        <v>495450</v>
      </c>
      <c r="B1028" t="s">
        <v>3769</v>
      </c>
      <c r="C1028" t="s">
        <v>2380</v>
      </c>
      <c r="D1028" t="s">
        <v>2381</v>
      </c>
      <c r="E1028">
        <v>49</v>
      </c>
      <c r="F1028" t="s">
        <v>348</v>
      </c>
    </row>
    <row r="1029" spans="1:6">
      <c r="A1029">
        <v>495451</v>
      </c>
      <c r="B1029" t="s">
        <v>3770</v>
      </c>
      <c r="C1029" t="s">
        <v>2382</v>
      </c>
      <c r="D1029" t="s">
        <v>2383</v>
      </c>
      <c r="E1029">
        <v>49</v>
      </c>
      <c r="F1029" t="s">
        <v>348</v>
      </c>
    </row>
    <row r="1030" spans="1:6">
      <c r="A1030">
        <v>495452</v>
      </c>
      <c r="B1030" t="s">
        <v>3771</v>
      </c>
      <c r="C1030" t="s">
        <v>2384</v>
      </c>
      <c r="D1030" t="s">
        <v>2385</v>
      </c>
      <c r="E1030">
        <v>49</v>
      </c>
      <c r="F1030" t="s">
        <v>348</v>
      </c>
    </row>
    <row r="1031" spans="1:6">
      <c r="A1031">
        <v>495453</v>
      </c>
      <c r="B1031" t="s">
        <v>3772</v>
      </c>
      <c r="C1031" t="s">
        <v>2386</v>
      </c>
      <c r="D1031" t="s">
        <v>2387</v>
      </c>
      <c r="E1031">
        <v>49</v>
      </c>
      <c r="F1031" t="s">
        <v>348</v>
      </c>
    </row>
    <row r="1032" spans="1:6">
      <c r="A1032">
        <v>495454</v>
      </c>
      <c r="B1032" t="s">
        <v>3773</v>
      </c>
      <c r="C1032" t="s">
        <v>2388</v>
      </c>
      <c r="D1032" t="s">
        <v>2389</v>
      </c>
      <c r="E1032">
        <v>49</v>
      </c>
      <c r="F1032" t="s">
        <v>348</v>
      </c>
    </row>
    <row r="1033" spans="1:6">
      <c r="A1033">
        <v>495455</v>
      </c>
      <c r="B1033" t="s">
        <v>3774</v>
      </c>
      <c r="C1033" t="s">
        <v>2390</v>
      </c>
      <c r="D1033" t="s">
        <v>2391</v>
      </c>
      <c r="E1033">
        <v>49</v>
      </c>
      <c r="F1033" t="s">
        <v>348</v>
      </c>
    </row>
    <row r="1034" spans="1:6">
      <c r="A1034">
        <v>495456</v>
      </c>
      <c r="B1034" t="s">
        <v>3775</v>
      </c>
      <c r="C1034" t="s">
        <v>2392</v>
      </c>
      <c r="D1034" t="s">
        <v>2393</v>
      </c>
      <c r="E1034">
        <v>49</v>
      </c>
      <c r="F1034" t="s">
        <v>348</v>
      </c>
    </row>
    <row r="1035" spans="1:6">
      <c r="A1035">
        <v>495457</v>
      </c>
      <c r="B1035" t="s">
        <v>3776</v>
      </c>
      <c r="C1035" t="s">
        <v>2394</v>
      </c>
      <c r="D1035" t="s">
        <v>2395</v>
      </c>
      <c r="E1035">
        <v>49</v>
      </c>
      <c r="F1035" t="s">
        <v>348</v>
      </c>
    </row>
    <row r="1036" spans="1:6">
      <c r="A1036">
        <v>495458</v>
      </c>
      <c r="B1036" t="s">
        <v>3777</v>
      </c>
      <c r="C1036" t="s">
        <v>2396</v>
      </c>
      <c r="D1036" t="s">
        <v>2397</v>
      </c>
      <c r="E1036">
        <v>49</v>
      </c>
      <c r="F1036" t="s">
        <v>348</v>
      </c>
    </row>
    <row r="1037" spans="1:6">
      <c r="A1037">
        <v>495459</v>
      </c>
      <c r="B1037" t="s">
        <v>3778</v>
      </c>
      <c r="C1037" t="s">
        <v>2398</v>
      </c>
      <c r="D1037" t="s">
        <v>2399</v>
      </c>
      <c r="E1037">
        <v>49</v>
      </c>
      <c r="F1037" t="s">
        <v>348</v>
      </c>
    </row>
    <row r="1038" spans="1:6">
      <c r="A1038">
        <v>495460</v>
      </c>
      <c r="B1038" t="s">
        <v>3779</v>
      </c>
      <c r="C1038" t="s">
        <v>2400</v>
      </c>
      <c r="D1038" t="s">
        <v>2401</v>
      </c>
      <c r="E1038">
        <v>49</v>
      </c>
      <c r="F1038" t="s">
        <v>348</v>
      </c>
    </row>
    <row r="1039" spans="1:6">
      <c r="A1039">
        <v>495461</v>
      </c>
      <c r="B1039" t="s">
        <v>3780</v>
      </c>
      <c r="C1039" t="s">
        <v>2402</v>
      </c>
      <c r="D1039" t="s">
        <v>2403</v>
      </c>
      <c r="E1039">
        <v>49</v>
      </c>
      <c r="F1039" t="s">
        <v>348</v>
      </c>
    </row>
    <row r="1040" spans="1:6">
      <c r="A1040">
        <v>495462</v>
      </c>
      <c r="B1040" t="s">
        <v>3781</v>
      </c>
      <c r="C1040" t="s">
        <v>2404</v>
      </c>
      <c r="D1040" t="s">
        <v>2405</v>
      </c>
      <c r="E1040">
        <v>49</v>
      </c>
      <c r="F1040" t="s">
        <v>348</v>
      </c>
    </row>
    <row r="1041" spans="1:6">
      <c r="A1041">
        <v>495463</v>
      </c>
      <c r="B1041" t="s">
        <v>3782</v>
      </c>
      <c r="C1041" t="s">
        <v>2406</v>
      </c>
      <c r="D1041" t="s">
        <v>2407</v>
      </c>
      <c r="E1041">
        <v>49</v>
      </c>
      <c r="F1041" t="s">
        <v>348</v>
      </c>
    </row>
    <row r="1042" spans="1:6">
      <c r="A1042">
        <v>495464</v>
      </c>
      <c r="B1042" t="s">
        <v>3783</v>
      </c>
      <c r="C1042" t="s">
        <v>2408</v>
      </c>
      <c r="D1042" t="s">
        <v>2409</v>
      </c>
      <c r="E1042">
        <v>49</v>
      </c>
      <c r="F1042" t="s">
        <v>348</v>
      </c>
    </row>
    <row r="1043" spans="1:6">
      <c r="A1043">
        <v>495465</v>
      </c>
      <c r="B1043" t="s">
        <v>3784</v>
      </c>
      <c r="C1043" t="s">
        <v>2410</v>
      </c>
      <c r="D1043" t="s">
        <v>2411</v>
      </c>
      <c r="E1043">
        <v>49</v>
      </c>
      <c r="F1043" t="s">
        <v>348</v>
      </c>
    </row>
    <row r="1044" spans="1:6">
      <c r="A1044">
        <v>495466</v>
      </c>
      <c r="B1044" t="s">
        <v>3785</v>
      </c>
      <c r="C1044" t="s">
        <v>2412</v>
      </c>
      <c r="D1044" t="s">
        <v>2413</v>
      </c>
      <c r="E1044">
        <v>49</v>
      </c>
      <c r="F1044" t="s">
        <v>348</v>
      </c>
    </row>
    <row r="1045" spans="1:6">
      <c r="A1045">
        <v>495467</v>
      </c>
      <c r="B1045" t="s">
        <v>3786</v>
      </c>
      <c r="C1045" t="s">
        <v>2414</v>
      </c>
      <c r="D1045" t="s">
        <v>2415</v>
      </c>
      <c r="E1045">
        <v>49</v>
      </c>
      <c r="F1045" t="s">
        <v>348</v>
      </c>
    </row>
    <row r="1046" spans="1:6">
      <c r="A1046">
        <v>495468</v>
      </c>
      <c r="B1046" t="s">
        <v>3787</v>
      </c>
      <c r="C1046" t="s">
        <v>2416</v>
      </c>
      <c r="D1046" t="s">
        <v>2417</v>
      </c>
      <c r="E1046">
        <v>49</v>
      </c>
      <c r="F1046" t="s">
        <v>348</v>
      </c>
    </row>
    <row r="1047" spans="1:6">
      <c r="A1047">
        <v>495469</v>
      </c>
      <c r="B1047" t="s">
        <v>3788</v>
      </c>
      <c r="C1047" t="s">
        <v>2418</v>
      </c>
      <c r="D1047" t="s">
        <v>2419</v>
      </c>
      <c r="E1047">
        <v>49</v>
      </c>
      <c r="F1047" t="s">
        <v>348</v>
      </c>
    </row>
    <row r="1048" spans="1:6">
      <c r="A1048">
        <v>495470</v>
      </c>
      <c r="B1048" t="s">
        <v>3789</v>
      </c>
      <c r="C1048" t="s">
        <v>2420</v>
      </c>
      <c r="D1048" t="s">
        <v>2421</v>
      </c>
      <c r="E1048">
        <v>49</v>
      </c>
      <c r="F1048" t="s">
        <v>348</v>
      </c>
    </row>
    <row r="1049" spans="1:6">
      <c r="A1049">
        <v>495471</v>
      </c>
      <c r="B1049" t="s">
        <v>3790</v>
      </c>
      <c r="C1049" t="s">
        <v>2422</v>
      </c>
      <c r="D1049" t="s">
        <v>2423</v>
      </c>
      <c r="E1049">
        <v>49</v>
      </c>
      <c r="F1049" t="s">
        <v>348</v>
      </c>
    </row>
    <row r="1050" spans="1:6">
      <c r="A1050">
        <v>495472</v>
      </c>
      <c r="B1050" t="s">
        <v>3791</v>
      </c>
      <c r="C1050" t="s">
        <v>2424</v>
      </c>
      <c r="D1050" t="s">
        <v>2425</v>
      </c>
      <c r="E1050">
        <v>49</v>
      </c>
      <c r="F1050" t="s">
        <v>348</v>
      </c>
    </row>
    <row r="1051" spans="1:6">
      <c r="A1051">
        <v>495473</v>
      </c>
      <c r="B1051" t="s">
        <v>3792</v>
      </c>
      <c r="C1051" t="s">
        <v>2426</v>
      </c>
      <c r="D1051" t="s">
        <v>2427</v>
      </c>
      <c r="E1051">
        <v>49</v>
      </c>
      <c r="F1051" t="s">
        <v>348</v>
      </c>
    </row>
    <row r="1052" spans="1:6">
      <c r="A1052">
        <v>495474</v>
      </c>
      <c r="B1052" t="s">
        <v>3793</v>
      </c>
      <c r="C1052" t="s">
        <v>2428</v>
      </c>
      <c r="D1052" t="s">
        <v>2429</v>
      </c>
      <c r="E1052">
        <v>49</v>
      </c>
      <c r="F1052" t="s">
        <v>348</v>
      </c>
    </row>
    <row r="1053" spans="1:6">
      <c r="A1053">
        <v>495475</v>
      </c>
      <c r="B1053" t="s">
        <v>3794</v>
      </c>
      <c r="C1053" t="s">
        <v>2430</v>
      </c>
      <c r="D1053" t="s">
        <v>2431</v>
      </c>
      <c r="E1053">
        <v>49</v>
      </c>
      <c r="F1053" t="s">
        <v>348</v>
      </c>
    </row>
    <row r="1054" spans="1:6">
      <c r="A1054">
        <v>495476</v>
      </c>
      <c r="B1054" t="s">
        <v>3795</v>
      </c>
      <c r="C1054" t="s">
        <v>2432</v>
      </c>
      <c r="D1054" t="s">
        <v>2433</v>
      </c>
      <c r="E1054">
        <v>49</v>
      </c>
      <c r="F1054" t="s">
        <v>348</v>
      </c>
    </row>
    <row r="1055" spans="1:6">
      <c r="A1055">
        <v>495477</v>
      </c>
      <c r="B1055" t="s">
        <v>3796</v>
      </c>
      <c r="C1055" t="s">
        <v>2434</v>
      </c>
      <c r="D1055" t="s">
        <v>2435</v>
      </c>
      <c r="E1055">
        <v>49</v>
      </c>
      <c r="F1055" t="s">
        <v>348</v>
      </c>
    </row>
    <row r="1056" spans="1:6">
      <c r="A1056">
        <v>495478</v>
      </c>
      <c r="B1056" t="s">
        <v>2436</v>
      </c>
      <c r="C1056" t="s">
        <v>2437</v>
      </c>
      <c r="D1056" t="s">
        <v>2438</v>
      </c>
      <c r="E1056">
        <v>49</v>
      </c>
      <c r="F1056" t="s">
        <v>348</v>
      </c>
    </row>
    <row r="1057" spans="1:6">
      <c r="A1057">
        <v>495479</v>
      </c>
      <c r="B1057" t="s">
        <v>3797</v>
      </c>
      <c r="C1057" t="s">
        <v>2439</v>
      </c>
      <c r="D1057" t="s">
        <v>2440</v>
      </c>
      <c r="E1057">
        <v>49</v>
      </c>
      <c r="F1057" t="s">
        <v>348</v>
      </c>
    </row>
    <row r="1058" spans="1:6">
      <c r="A1058">
        <v>495480</v>
      </c>
      <c r="B1058" t="s">
        <v>3798</v>
      </c>
      <c r="C1058" t="s">
        <v>2441</v>
      </c>
      <c r="D1058" t="s">
        <v>2442</v>
      </c>
      <c r="E1058">
        <v>49</v>
      </c>
      <c r="F1058" t="s">
        <v>348</v>
      </c>
    </row>
    <row r="1059" spans="1:6">
      <c r="A1059">
        <v>495481</v>
      </c>
      <c r="B1059" t="s">
        <v>3799</v>
      </c>
      <c r="C1059" t="s">
        <v>2443</v>
      </c>
      <c r="D1059" t="s">
        <v>2444</v>
      </c>
      <c r="E1059">
        <v>49</v>
      </c>
      <c r="F1059" t="s">
        <v>348</v>
      </c>
    </row>
    <row r="1060" spans="1:6">
      <c r="A1060">
        <v>495482</v>
      </c>
      <c r="B1060" t="s">
        <v>3800</v>
      </c>
      <c r="C1060" t="s">
        <v>2445</v>
      </c>
      <c r="D1060" t="s">
        <v>2446</v>
      </c>
      <c r="E1060">
        <v>49</v>
      </c>
      <c r="F1060" t="s">
        <v>348</v>
      </c>
    </row>
    <row r="1061" spans="1:6">
      <c r="A1061">
        <v>495483</v>
      </c>
      <c r="B1061" t="s">
        <v>3801</v>
      </c>
      <c r="C1061" t="s">
        <v>2447</v>
      </c>
      <c r="D1061" t="s">
        <v>2448</v>
      </c>
      <c r="E1061">
        <v>49</v>
      </c>
      <c r="F1061" t="s">
        <v>348</v>
      </c>
    </row>
    <row r="1062" spans="1:6">
      <c r="A1062">
        <v>495484</v>
      </c>
      <c r="B1062" t="s">
        <v>3802</v>
      </c>
      <c r="C1062" t="s">
        <v>2449</v>
      </c>
      <c r="D1062" t="s">
        <v>2450</v>
      </c>
      <c r="E1062">
        <v>49</v>
      </c>
      <c r="F1062" t="s">
        <v>348</v>
      </c>
    </row>
    <row r="1063" spans="1:6">
      <c r="A1063">
        <v>495485</v>
      </c>
      <c r="B1063" t="s">
        <v>3803</v>
      </c>
      <c r="C1063" t="s">
        <v>2451</v>
      </c>
      <c r="D1063" t="s">
        <v>2452</v>
      </c>
      <c r="E1063">
        <v>49</v>
      </c>
      <c r="F1063" t="s">
        <v>348</v>
      </c>
    </row>
    <row r="1064" spans="1:6">
      <c r="A1064">
        <v>495486</v>
      </c>
      <c r="B1064" t="s">
        <v>3804</v>
      </c>
      <c r="C1064" t="s">
        <v>2453</v>
      </c>
      <c r="D1064" t="s">
        <v>2454</v>
      </c>
      <c r="E1064">
        <v>49</v>
      </c>
      <c r="F1064" t="s">
        <v>348</v>
      </c>
    </row>
    <row r="1065" spans="1:6">
      <c r="A1065">
        <v>495487</v>
      </c>
      <c r="B1065" t="s">
        <v>3805</v>
      </c>
      <c r="C1065" t="s">
        <v>2455</v>
      </c>
      <c r="D1065" t="s">
        <v>2456</v>
      </c>
      <c r="E1065">
        <v>49</v>
      </c>
      <c r="F1065" t="s">
        <v>348</v>
      </c>
    </row>
    <row r="1066" spans="1:6">
      <c r="A1066">
        <v>495488</v>
      </c>
      <c r="B1066" t="s">
        <v>3789</v>
      </c>
      <c r="C1066" t="s">
        <v>2457</v>
      </c>
      <c r="D1066" t="s">
        <v>2458</v>
      </c>
      <c r="E1066">
        <v>49</v>
      </c>
      <c r="F1066" t="s">
        <v>348</v>
      </c>
    </row>
    <row r="1067" spans="1:6">
      <c r="A1067">
        <v>495489</v>
      </c>
      <c r="B1067" t="s">
        <v>3806</v>
      </c>
      <c r="C1067" t="s">
        <v>2459</v>
      </c>
      <c r="D1067" t="s">
        <v>2460</v>
      </c>
      <c r="E1067">
        <v>49</v>
      </c>
      <c r="F1067" t="s">
        <v>348</v>
      </c>
    </row>
    <row r="1068" spans="1:6">
      <c r="A1068">
        <v>495490</v>
      </c>
      <c r="B1068" t="s">
        <v>3807</v>
      </c>
      <c r="C1068" t="s">
        <v>2461</v>
      </c>
      <c r="D1068" t="s">
        <v>2462</v>
      </c>
      <c r="E1068">
        <v>49</v>
      </c>
      <c r="F1068" t="s">
        <v>348</v>
      </c>
    </row>
    <row r="1069" spans="1:6">
      <c r="A1069">
        <v>495491</v>
      </c>
      <c r="B1069" t="s">
        <v>3808</v>
      </c>
      <c r="C1069" t="s">
        <v>2463</v>
      </c>
      <c r="D1069" t="s">
        <v>2464</v>
      </c>
      <c r="E1069">
        <v>49</v>
      </c>
      <c r="F1069" t="s">
        <v>348</v>
      </c>
    </row>
    <row r="1070" spans="1:6">
      <c r="A1070">
        <v>495492</v>
      </c>
      <c r="B1070" t="s">
        <v>3809</v>
      </c>
      <c r="C1070" t="s">
        <v>2465</v>
      </c>
      <c r="D1070" t="s">
        <v>2466</v>
      </c>
      <c r="E1070">
        <v>49</v>
      </c>
      <c r="F1070" t="s">
        <v>348</v>
      </c>
    </row>
    <row r="1071" spans="1:6">
      <c r="A1071">
        <v>495493</v>
      </c>
      <c r="B1071" t="s">
        <v>3810</v>
      </c>
      <c r="C1071" t="s">
        <v>2467</v>
      </c>
      <c r="D1071" t="s">
        <v>2468</v>
      </c>
      <c r="E1071">
        <v>49</v>
      </c>
      <c r="F1071" t="s">
        <v>348</v>
      </c>
    </row>
    <row r="1072" spans="1:6">
      <c r="A1072">
        <v>495494</v>
      </c>
      <c r="B1072" t="s">
        <v>3811</v>
      </c>
      <c r="C1072" t="s">
        <v>2469</v>
      </c>
      <c r="D1072" t="s">
        <v>2470</v>
      </c>
      <c r="E1072">
        <v>49</v>
      </c>
      <c r="F1072" t="s">
        <v>348</v>
      </c>
    </row>
    <row r="1073" spans="1:6">
      <c r="A1073">
        <v>495495</v>
      </c>
      <c r="B1073" t="s">
        <v>3812</v>
      </c>
      <c r="C1073" t="s">
        <v>2471</v>
      </c>
      <c r="D1073" t="s">
        <v>2472</v>
      </c>
      <c r="E1073">
        <v>49</v>
      </c>
      <c r="F1073" t="s">
        <v>348</v>
      </c>
    </row>
    <row r="1074" spans="1:6">
      <c r="A1074">
        <v>495496</v>
      </c>
      <c r="B1074" t="s">
        <v>3813</v>
      </c>
      <c r="C1074" t="s">
        <v>2473</v>
      </c>
      <c r="D1074" t="s">
        <v>2474</v>
      </c>
      <c r="E1074">
        <v>49</v>
      </c>
      <c r="F1074" t="s">
        <v>348</v>
      </c>
    </row>
    <row r="1075" spans="1:6">
      <c r="A1075">
        <v>495497</v>
      </c>
      <c r="B1075" t="s">
        <v>3814</v>
      </c>
      <c r="C1075" t="s">
        <v>2475</v>
      </c>
      <c r="D1075" t="s">
        <v>2476</v>
      </c>
      <c r="E1075">
        <v>49</v>
      </c>
      <c r="F1075" t="s">
        <v>348</v>
      </c>
    </row>
    <row r="1076" spans="1:6">
      <c r="A1076">
        <v>495498</v>
      </c>
      <c r="B1076" t="s">
        <v>3815</v>
      </c>
      <c r="C1076" t="s">
        <v>2477</v>
      </c>
      <c r="D1076" t="s">
        <v>2478</v>
      </c>
      <c r="E1076">
        <v>49</v>
      </c>
      <c r="F1076" t="s">
        <v>348</v>
      </c>
    </row>
    <row r="1077" spans="1:6">
      <c r="A1077">
        <v>495499</v>
      </c>
      <c r="B1077" t="s">
        <v>3816</v>
      </c>
      <c r="C1077" t="s">
        <v>2479</v>
      </c>
      <c r="D1077" t="s">
        <v>2480</v>
      </c>
      <c r="E1077">
        <v>49</v>
      </c>
      <c r="F1077" t="s">
        <v>348</v>
      </c>
    </row>
    <row r="1078" spans="1:6">
      <c r="A1078">
        <v>495500</v>
      </c>
      <c r="B1078" t="s">
        <v>3817</v>
      </c>
      <c r="C1078" t="s">
        <v>2481</v>
      </c>
      <c r="D1078" t="s">
        <v>2482</v>
      </c>
      <c r="E1078">
        <v>49</v>
      </c>
      <c r="F1078" t="s">
        <v>348</v>
      </c>
    </row>
    <row r="1079" spans="1:6">
      <c r="A1079">
        <v>495501</v>
      </c>
      <c r="B1079" t="s">
        <v>3818</v>
      </c>
      <c r="C1079" t="s">
        <v>2483</v>
      </c>
      <c r="D1079" t="s">
        <v>2484</v>
      </c>
      <c r="E1079">
        <v>49</v>
      </c>
      <c r="F1079" t="s">
        <v>348</v>
      </c>
    </row>
    <row r="1080" spans="1:6">
      <c r="A1080">
        <v>495502</v>
      </c>
      <c r="B1080" t="s">
        <v>3819</v>
      </c>
      <c r="C1080" t="s">
        <v>2485</v>
      </c>
      <c r="D1080" t="s">
        <v>2486</v>
      </c>
      <c r="E1080">
        <v>49</v>
      </c>
      <c r="F1080" t="s">
        <v>348</v>
      </c>
    </row>
    <row r="1081" spans="1:6">
      <c r="A1081">
        <v>495503</v>
      </c>
      <c r="B1081" t="s">
        <v>3820</v>
      </c>
      <c r="C1081" t="s">
        <v>2487</v>
      </c>
      <c r="D1081" t="s">
        <v>2488</v>
      </c>
      <c r="E1081">
        <v>49</v>
      </c>
      <c r="F1081" t="s">
        <v>348</v>
      </c>
    </row>
    <row r="1082" spans="1:6">
      <c r="A1082">
        <v>495504</v>
      </c>
      <c r="B1082" t="s">
        <v>3821</v>
      </c>
      <c r="C1082" t="s">
        <v>2489</v>
      </c>
      <c r="D1082" t="s">
        <v>2490</v>
      </c>
      <c r="E1082">
        <v>49</v>
      </c>
      <c r="F1082" t="s">
        <v>348</v>
      </c>
    </row>
    <row r="1083" spans="1:6">
      <c r="A1083">
        <v>495505</v>
      </c>
      <c r="B1083" t="s">
        <v>3822</v>
      </c>
      <c r="C1083" t="s">
        <v>2491</v>
      </c>
      <c r="D1083" t="s">
        <v>2492</v>
      </c>
      <c r="E1083">
        <v>49</v>
      </c>
      <c r="F1083" t="s">
        <v>348</v>
      </c>
    </row>
    <row r="1084" spans="1:6">
      <c r="A1084">
        <v>495506</v>
      </c>
      <c r="B1084" t="s">
        <v>3823</v>
      </c>
      <c r="C1084" t="s">
        <v>2493</v>
      </c>
      <c r="D1084" t="s">
        <v>2494</v>
      </c>
      <c r="E1084">
        <v>49</v>
      </c>
      <c r="F1084" t="s">
        <v>348</v>
      </c>
    </row>
    <row r="1085" spans="1:6">
      <c r="A1085">
        <v>495507</v>
      </c>
      <c r="B1085" t="s">
        <v>3824</v>
      </c>
      <c r="C1085" t="s">
        <v>2495</v>
      </c>
      <c r="D1085" t="s">
        <v>2496</v>
      </c>
      <c r="E1085">
        <v>49</v>
      </c>
      <c r="F1085" t="s">
        <v>348</v>
      </c>
    </row>
    <row r="1086" spans="1:6">
      <c r="A1086">
        <v>495508</v>
      </c>
      <c r="B1086" t="s">
        <v>3825</v>
      </c>
      <c r="C1086" t="s">
        <v>2497</v>
      </c>
      <c r="D1086" t="s">
        <v>2498</v>
      </c>
      <c r="E1086">
        <v>49</v>
      </c>
      <c r="F1086" t="s">
        <v>348</v>
      </c>
    </row>
    <row r="1087" spans="1:6">
      <c r="A1087">
        <v>495509</v>
      </c>
      <c r="B1087" t="s">
        <v>3826</v>
      </c>
      <c r="C1087" t="s">
        <v>2499</v>
      </c>
      <c r="D1087" t="s">
        <v>2500</v>
      </c>
      <c r="E1087">
        <v>49</v>
      </c>
      <c r="F1087" t="s">
        <v>348</v>
      </c>
    </row>
    <row r="1088" spans="1:6">
      <c r="A1088">
        <v>495510</v>
      </c>
      <c r="B1088" t="s">
        <v>3827</v>
      </c>
      <c r="C1088" t="s">
        <v>2501</v>
      </c>
      <c r="D1088" t="s">
        <v>2502</v>
      </c>
      <c r="E1088">
        <v>49</v>
      </c>
      <c r="F1088" t="s">
        <v>348</v>
      </c>
    </row>
    <row r="1089" spans="1:6">
      <c r="A1089">
        <v>495511</v>
      </c>
      <c r="B1089" t="s">
        <v>3828</v>
      </c>
      <c r="C1089" t="s">
        <v>2503</v>
      </c>
      <c r="D1089" t="s">
        <v>2504</v>
      </c>
      <c r="E1089">
        <v>49</v>
      </c>
      <c r="F1089" t="s">
        <v>348</v>
      </c>
    </row>
    <row r="1090" spans="1:6">
      <c r="A1090">
        <v>495512</v>
      </c>
      <c r="B1090" t="s">
        <v>3829</v>
      </c>
      <c r="C1090" t="s">
        <v>2505</v>
      </c>
      <c r="D1090" t="s">
        <v>2506</v>
      </c>
      <c r="E1090">
        <v>49</v>
      </c>
      <c r="F1090" t="s">
        <v>348</v>
      </c>
    </row>
    <row r="1091" spans="1:6">
      <c r="A1091">
        <v>495513</v>
      </c>
      <c r="B1091" t="s">
        <v>3830</v>
      </c>
      <c r="C1091" t="s">
        <v>2507</v>
      </c>
      <c r="D1091" t="s">
        <v>2508</v>
      </c>
      <c r="E1091">
        <v>49</v>
      </c>
      <c r="F1091" t="s">
        <v>348</v>
      </c>
    </row>
    <row r="1092" spans="1:6">
      <c r="A1092">
        <v>495514</v>
      </c>
      <c r="B1092" t="s">
        <v>3831</v>
      </c>
      <c r="C1092" t="s">
        <v>2509</v>
      </c>
      <c r="D1092" t="s">
        <v>2510</v>
      </c>
      <c r="E1092">
        <v>49</v>
      </c>
      <c r="F1092" t="s">
        <v>348</v>
      </c>
    </row>
    <row r="1093" spans="1:6">
      <c r="A1093">
        <v>495515</v>
      </c>
      <c r="B1093" t="s">
        <v>3832</v>
      </c>
      <c r="C1093" t="s">
        <v>2511</v>
      </c>
      <c r="D1093" t="s">
        <v>2512</v>
      </c>
      <c r="E1093">
        <v>49</v>
      </c>
      <c r="F1093" t="s">
        <v>348</v>
      </c>
    </row>
    <row r="1094" spans="1:6">
      <c r="A1094">
        <v>495520</v>
      </c>
      <c r="B1094" t="s">
        <v>2513</v>
      </c>
      <c r="C1094" t="s">
        <v>2514</v>
      </c>
      <c r="D1094" t="s">
        <v>2514</v>
      </c>
      <c r="E1094">
        <v>49</v>
      </c>
      <c r="F1094" t="s">
        <v>348</v>
      </c>
    </row>
    <row r="1095" spans="1:6">
      <c r="A1095">
        <v>496001</v>
      </c>
      <c r="B1095" t="s">
        <v>2515</v>
      </c>
      <c r="C1095" t="s">
        <v>2516</v>
      </c>
      <c r="D1095" t="s">
        <v>2517</v>
      </c>
      <c r="E1095">
        <v>49</v>
      </c>
      <c r="F1095" t="s">
        <v>348</v>
      </c>
    </row>
    <row r="1096" spans="1:6">
      <c r="A1096">
        <v>496002</v>
      </c>
      <c r="B1096" t="s">
        <v>2518</v>
      </c>
      <c r="C1096" t="s">
        <v>2519</v>
      </c>
      <c r="D1096" t="s">
        <v>2520</v>
      </c>
      <c r="E1096">
        <v>49</v>
      </c>
      <c r="F1096" t="s">
        <v>348</v>
      </c>
    </row>
    <row r="1097" spans="1:6">
      <c r="A1097">
        <v>496003</v>
      </c>
      <c r="B1097" t="s">
        <v>2521</v>
      </c>
      <c r="C1097" t="s">
        <v>2522</v>
      </c>
      <c r="D1097" t="s">
        <v>2523</v>
      </c>
      <c r="E1097">
        <v>49</v>
      </c>
      <c r="F1097" t="s">
        <v>348</v>
      </c>
    </row>
    <row r="1098" spans="1:6">
      <c r="A1098">
        <v>496004</v>
      </c>
      <c r="B1098" t="s">
        <v>2524</v>
      </c>
      <c r="C1098" t="s">
        <v>2525</v>
      </c>
      <c r="D1098" t="s">
        <v>2526</v>
      </c>
      <c r="E1098">
        <v>49</v>
      </c>
      <c r="F1098" t="s">
        <v>348</v>
      </c>
    </row>
    <row r="1099" spans="1:6">
      <c r="A1099">
        <v>496005</v>
      </c>
      <c r="B1099" t="s">
        <v>2527</v>
      </c>
      <c r="C1099" t="s">
        <v>2528</v>
      </c>
      <c r="D1099" t="s">
        <v>2529</v>
      </c>
      <c r="E1099">
        <v>49</v>
      </c>
      <c r="F1099" t="s">
        <v>348</v>
      </c>
    </row>
    <row r="1100" spans="1:6">
      <c r="A1100">
        <v>496006</v>
      </c>
      <c r="B1100" t="s">
        <v>2530</v>
      </c>
      <c r="C1100" t="s">
        <v>2531</v>
      </c>
      <c r="D1100" t="s">
        <v>2532</v>
      </c>
      <c r="E1100">
        <v>49</v>
      </c>
      <c r="F1100" t="s">
        <v>348</v>
      </c>
    </row>
    <row r="1101" spans="1:6">
      <c r="A1101">
        <v>496007</v>
      </c>
      <c r="B1101" t="s">
        <v>2533</v>
      </c>
      <c r="C1101" t="s">
        <v>2534</v>
      </c>
      <c r="D1101" t="s">
        <v>2535</v>
      </c>
      <c r="E1101">
        <v>49</v>
      </c>
      <c r="F1101" t="s">
        <v>348</v>
      </c>
    </row>
    <row r="1102" spans="1:6">
      <c r="A1102">
        <v>496008</v>
      </c>
      <c r="B1102" t="s">
        <v>2536</v>
      </c>
      <c r="C1102" t="s">
        <v>2537</v>
      </c>
      <c r="D1102" t="s">
        <v>2538</v>
      </c>
      <c r="E1102">
        <v>49</v>
      </c>
      <c r="F1102" t="s">
        <v>348</v>
      </c>
    </row>
    <row r="1103" spans="1:6">
      <c r="A1103">
        <v>496009</v>
      </c>
      <c r="C1103" t="s">
        <v>2539</v>
      </c>
      <c r="D1103" t="s">
        <v>2540</v>
      </c>
      <c r="E1103">
        <v>49</v>
      </c>
      <c r="F1103" t="s">
        <v>348</v>
      </c>
    </row>
    <row r="1104" spans="1:6">
      <c r="A1104">
        <v>496010</v>
      </c>
      <c r="B1104" t="s">
        <v>2541</v>
      </c>
      <c r="C1104" t="s">
        <v>2542</v>
      </c>
      <c r="D1104" t="s">
        <v>2543</v>
      </c>
      <c r="E1104">
        <v>49</v>
      </c>
      <c r="F1104" t="s">
        <v>348</v>
      </c>
    </row>
    <row r="1105" spans="1:6">
      <c r="A1105">
        <v>496011</v>
      </c>
      <c r="B1105" t="s">
        <v>2544</v>
      </c>
      <c r="C1105" t="s">
        <v>2545</v>
      </c>
      <c r="D1105" t="s">
        <v>2546</v>
      </c>
      <c r="E1105">
        <v>49</v>
      </c>
      <c r="F1105" t="s">
        <v>348</v>
      </c>
    </row>
    <row r="1106" spans="1:6">
      <c r="A1106">
        <v>496012</v>
      </c>
      <c r="B1106" t="s">
        <v>2547</v>
      </c>
      <c r="C1106" t="s">
        <v>2548</v>
      </c>
      <c r="D1106" t="s">
        <v>2549</v>
      </c>
      <c r="E1106">
        <v>49</v>
      </c>
      <c r="F1106" t="s">
        <v>348</v>
      </c>
    </row>
    <row r="1107" spans="1:6">
      <c r="A1107">
        <v>496013</v>
      </c>
      <c r="B1107" t="s">
        <v>2550</v>
      </c>
      <c r="C1107" t="s">
        <v>2551</v>
      </c>
      <c r="D1107" t="s">
        <v>2552</v>
      </c>
      <c r="E1107">
        <v>49</v>
      </c>
      <c r="F1107" t="s">
        <v>348</v>
      </c>
    </row>
    <row r="1108" spans="1:6">
      <c r="A1108">
        <v>496014</v>
      </c>
      <c r="B1108" t="s">
        <v>2553</v>
      </c>
      <c r="C1108" t="s">
        <v>2554</v>
      </c>
      <c r="D1108" t="s">
        <v>2555</v>
      </c>
      <c r="E1108">
        <v>49</v>
      </c>
      <c r="F1108" t="s">
        <v>348</v>
      </c>
    </row>
    <row r="1109" spans="1:6">
      <c r="A1109">
        <v>496015</v>
      </c>
      <c r="B1109" t="s">
        <v>2556</v>
      </c>
      <c r="C1109" t="s">
        <v>2557</v>
      </c>
      <c r="D1109" t="s">
        <v>2558</v>
      </c>
      <c r="E1109">
        <v>49</v>
      </c>
      <c r="F1109" t="s">
        <v>348</v>
      </c>
    </row>
    <row r="1110" spans="1:6">
      <c r="A1110">
        <v>496016</v>
      </c>
      <c r="B1110" t="s">
        <v>2559</v>
      </c>
      <c r="C1110" t="s">
        <v>2560</v>
      </c>
      <c r="D1110" t="s">
        <v>2561</v>
      </c>
      <c r="E1110">
        <v>49</v>
      </c>
      <c r="F1110" t="s">
        <v>348</v>
      </c>
    </row>
    <row r="1111" spans="1:6">
      <c r="A1111">
        <v>496017</v>
      </c>
      <c r="B1111" t="s">
        <v>2562</v>
      </c>
      <c r="C1111" t="s">
        <v>2563</v>
      </c>
      <c r="D1111" t="s">
        <v>2564</v>
      </c>
      <c r="E1111">
        <v>49</v>
      </c>
      <c r="F1111" t="s">
        <v>348</v>
      </c>
    </row>
    <row r="1112" spans="1:6">
      <c r="A1112">
        <v>496018</v>
      </c>
      <c r="B1112" t="s">
        <v>2565</v>
      </c>
      <c r="C1112" t="s">
        <v>2566</v>
      </c>
      <c r="D1112" t="s">
        <v>2567</v>
      </c>
      <c r="E1112">
        <v>49</v>
      </c>
      <c r="F1112" t="s">
        <v>348</v>
      </c>
    </row>
    <row r="1113" spans="1:6">
      <c r="A1113">
        <v>496019</v>
      </c>
      <c r="B1113" t="s">
        <v>2568</v>
      </c>
      <c r="C1113" t="s">
        <v>2569</v>
      </c>
      <c r="D1113" t="s">
        <v>2570</v>
      </c>
      <c r="E1113">
        <v>49</v>
      </c>
      <c r="F1113" t="s">
        <v>348</v>
      </c>
    </row>
    <row r="1114" spans="1:6">
      <c r="A1114">
        <v>496020</v>
      </c>
      <c r="B1114" t="s">
        <v>2571</v>
      </c>
      <c r="C1114" t="s">
        <v>2572</v>
      </c>
      <c r="D1114" t="s">
        <v>2573</v>
      </c>
      <c r="E1114">
        <v>49</v>
      </c>
      <c r="F1114" t="s">
        <v>348</v>
      </c>
    </row>
    <row r="1115" spans="1:6">
      <c r="A1115">
        <v>496021</v>
      </c>
      <c r="B1115" t="s">
        <v>2574</v>
      </c>
      <c r="C1115" t="s">
        <v>2575</v>
      </c>
      <c r="D1115" t="s">
        <v>2576</v>
      </c>
      <c r="E1115">
        <v>49</v>
      </c>
      <c r="F1115" t="s">
        <v>348</v>
      </c>
    </row>
    <row r="1116" spans="1:6">
      <c r="A1116">
        <v>496022</v>
      </c>
      <c r="B1116" t="s">
        <v>2577</v>
      </c>
      <c r="C1116" t="s">
        <v>2578</v>
      </c>
      <c r="D1116" t="s">
        <v>2579</v>
      </c>
      <c r="E1116">
        <v>49</v>
      </c>
      <c r="F1116" t="s">
        <v>348</v>
      </c>
    </row>
    <row r="1117" spans="1:6">
      <c r="A1117">
        <v>496023</v>
      </c>
      <c r="B1117" t="s">
        <v>2580</v>
      </c>
      <c r="C1117" t="s">
        <v>2581</v>
      </c>
      <c r="D1117" t="s">
        <v>2582</v>
      </c>
      <c r="E1117">
        <v>49</v>
      </c>
      <c r="F1117" t="s">
        <v>348</v>
      </c>
    </row>
    <row r="1118" spans="1:6">
      <c r="A1118">
        <v>496024</v>
      </c>
      <c r="B1118" t="s">
        <v>2583</v>
      </c>
      <c r="C1118" t="s">
        <v>2584</v>
      </c>
      <c r="D1118" t="s">
        <v>2585</v>
      </c>
      <c r="E1118">
        <v>49</v>
      </c>
      <c r="F1118" t="s">
        <v>348</v>
      </c>
    </row>
    <row r="1119" spans="1:6">
      <c r="A1119">
        <v>496025</v>
      </c>
      <c r="B1119" t="s">
        <v>2586</v>
      </c>
      <c r="C1119" t="s">
        <v>2587</v>
      </c>
      <c r="D1119" t="s">
        <v>2588</v>
      </c>
      <c r="E1119">
        <v>49</v>
      </c>
      <c r="F1119" t="s">
        <v>348</v>
      </c>
    </row>
    <row r="1120" spans="1:6">
      <c r="A1120">
        <v>496026</v>
      </c>
      <c r="B1120" t="s">
        <v>2589</v>
      </c>
      <c r="C1120" t="s">
        <v>2590</v>
      </c>
      <c r="D1120" t="s">
        <v>2591</v>
      </c>
      <c r="E1120">
        <v>49</v>
      </c>
      <c r="F1120" t="s">
        <v>348</v>
      </c>
    </row>
    <row r="1121" spans="1:6">
      <c r="A1121">
        <v>496027</v>
      </c>
      <c r="B1121" t="s">
        <v>2592</v>
      </c>
      <c r="C1121" t="s">
        <v>2593</v>
      </c>
      <c r="D1121" t="s">
        <v>2594</v>
      </c>
      <c r="E1121">
        <v>49</v>
      </c>
      <c r="F1121" t="s">
        <v>348</v>
      </c>
    </row>
    <row r="1122" spans="1:6">
      <c r="A1122">
        <v>496028</v>
      </c>
      <c r="B1122" t="s">
        <v>2595</v>
      </c>
      <c r="C1122" t="s">
        <v>2596</v>
      </c>
      <c r="D1122" t="s">
        <v>2597</v>
      </c>
      <c r="E1122">
        <v>49</v>
      </c>
      <c r="F1122" t="s">
        <v>348</v>
      </c>
    </row>
    <row r="1123" spans="1:6">
      <c r="A1123">
        <v>496029</v>
      </c>
      <c r="B1123" t="s">
        <v>2598</v>
      </c>
      <c r="C1123" t="s">
        <v>2599</v>
      </c>
      <c r="D1123" t="s">
        <v>2600</v>
      </c>
      <c r="E1123">
        <v>49</v>
      </c>
      <c r="F1123" t="s">
        <v>348</v>
      </c>
    </row>
    <row r="1124" spans="1:6">
      <c r="A1124">
        <v>496030</v>
      </c>
      <c r="B1124" t="s">
        <v>2601</v>
      </c>
      <c r="C1124" t="s">
        <v>2602</v>
      </c>
      <c r="D1124" t="s">
        <v>2603</v>
      </c>
      <c r="E1124">
        <v>49</v>
      </c>
      <c r="F1124" t="s">
        <v>348</v>
      </c>
    </row>
    <row r="1125" spans="1:6">
      <c r="A1125">
        <v>496031</v>
      </c>
      <c r="B1125" t="s">
        <v>2604</v>
      </c>
      <c r="C1125" t="s">
        <v>2605</v>
      </c>
      <c r="D1125" t="s">
        <v>2606</v>
      </c>
      <c r="E1125">
        <v>49</v>
      </c>
      <c r="F1125" t="s">
        <v>348</v>
      </c>
    </row>
    <row r="1126" spans="1:6">
      <c r="A1126">
        <v>496032</v>
      </c>
      <c r="B1126" t="s">
        <v>2607</v>
      </c>
      <c r="C1126" t="s">
        <v>2608</v>
      </c>
      <c r="D1126" t="s">
        <v>2609</v>
      </c>
      <c r="E1126">
        <v>49</v>
      </c>
      <c r="F1126" t="s">
        <v>348</v>
      </c>
    </row>
    <row r="1127" spans="1:6">
      <c r="A1127">
        <v>496033</v>
      </c>
      <c r="B1127" t="s">
        <v>2610</v>
      </c>
      <c r="C1127" t="s">
        <v>2611</v>
      </c>
      <c r="D1127" t="s">
        <v>2612</v>
      </c>
      <c r="E1127">
        <v>49</v>
      </c>
      <c r="F1127" t="s">
        <v>348</v>
      </c>
    </row>
    <row r="1128" spans="1:6">
      <c r="A1128">
        <v>496034</v>
      </c>
      <c r="B1128" t="s">
        <v>2613</v>
      </c>
      <c r="C1128" t="s">
        <v>2614</v>
      </c>
      <c r="D1128" t="s">
        <v>2615</v>
      </c>
      <c r="E1128">
        <v>49</v>
      </c>
      <c r="F1128" t="s">
        <v>348</v>
      </c>
    </row>
    <row r="1129" spans="1:6">
      <c r="A1129">
        <v>496035</v>
      </c>
      <c r="B1129" t="s">
        <v>2616</v>
      </c>
      <c r="C1129" t="s">
        <v>2617</v>
      </c>
      <c r="D1129" t="s">
        <v>2618</v>
      </c>
      <c r="E1129">
        <v>49</v>
      </c>
      <c r="F1129" t="s">
        <v>348</v>
      </c>
    </row>
    <row r="1130" spans="1:6">
      <c r="A1130">
        <v>496036</v>
      </c>
      <c r="B1130" t="s">
        <v>2619</v>
      </c>
      <c r="C1130" t="s">
        <v>2620</v>
      </c>
      <c r="D1130" t="s">
        <v>2621</v>
      </c>
      <c r="E1130">
        <v>49</v>
      </c>
      <c r="F1130" t="s">
        <v>348</v>
      </c>
    </row>
    <row r="1131" spans="1:6">
      <c r="A1131">
        <v>496037</v>
      </c>
      <c r="B1131" t="s">
        <v>2622</v>
      </c>
      <c r="C1131" t="s">
        <v>2623</v>
      </c>
      <c r="D1131" t="s">
        <v>2624</v>
      </c>
      <c r="E1131">
        <v>49</v>
      </c>
      <c r="F1131" t="s">
        <v>348</v>
      </c>
    </row>
    <row r="1132" spans="1:6">
      <c r="A1132">
        <v>496038</v>
      </c>
      <c r="B1132" t="s">
        <v>2625</v>
      </c>
      <c r="C1132" t="s">
        <v>2626</v>
      </c>
      <c r="D1132" t="s">
        <v>2627</v>
      </c>
      <c r="E1132">
        <v>49</v>
      </c>
      <c r="F1132" t="s">
        <v>348</v>
      </c>
    </row>
    <row r="1133" spans="1:6">
      <c r="A1133">
        <v>496039</v>
      </c>
      <c r="B1133" t="s">
        <v>2628</v>
      </c>
      <c r="C1133" t="s">
        <v>2629</v>
      </c>
      <c r="D1133" t="s">
        <v>2630</v>
      </c>
      <c r="E1133">
        <v>49</v>
      </c>
      <c r="F1133" t="s">
        <v>348</v>
      </c>
    </row>
    <row r="1134" spans="1:6">
      <c r="A1134">
        <v>496040</v>
      </c>
      <c r="B1134" t="s">
        <v>2631</v>
      </c>
      <c r="C1134" t="s">
        <v>2632</v>
      </c>
      <c r="D1134" t="s">
        <v>2633</v>
      </c>
      <c r="E1134">
        <v>49</v>
      </c>
      <c r="F1134" t="s">
        <v>348</v>
      </c>
    </row>
    <row r="1135" spans="1:6">
      <c r="A1135">
        <v>496041</v>
      </c>
      <c r="B1135" t="s">
        <v>2634</v>
      </c>
      <c r="C1135" t="s">
        <v>2635</v>
      </c>
      <c r="D1135" t="s">
        <v>2636</v>
      </c>
      <c r="E1135">
        <v>49</v>
      </c>
      <c r="F1135" t="s">
        <v>348</v>
      </c>
    </row>
    <row r="1136" spans="1:6">
      <c r="A1136">
        <v>496042</v>
      </c>
      <c r="B1136" t="s">
        <v>2637</v>
      </c>
      <c r="C1136" t="s">
        <v>2638</v>
      </c>
      <c r="D1136" t="s">
        <v>2639</v>
      </c>
      <c r="E1136">
        <v>49</v>
      </c>
      <c r="F1136" t="s">
        <v>348</v>
      </c>
    </row>
    <row r="1137" spans="1:6">
      <c r="A1137">
        <v>496043</v>
      </c>
      <c r="B1137" t="s">
        <v>2640</v>
      </c>
      <c r="C1137" t="s">
        <v>2641</v>
      </c>
      <c r="D1137" t="s">
        <v>2642</v>
      </c>
      <c r="E1137">
        <v>49</v>
      </c>
      <c r="F1137" t="s">
        <v>348</v>
      </c>
    </row>
    <row r="1138" spans="1:6">
      <c r="A1138">
        <v>496044</v>
      </c>
      <c r="B1138" t="s">
        <v>2643</v>
      </c>
      <c r="C1138" t="s">
        <v>2644</v>
      </c>
      <c r="D1138" t="s">
        <v>2645</v>
      </c>
      <c r="E1138">
        <v>49</v>
      </c>
      <c r="F1138" t="s">
        <v>348</v>
      </c>
    </row>
    <row r="1139" spans="1:6">
      <c r="A1139">
        <v>496045</v>
      </c>
      <c r="B1139" t="s">
        <v>2646</v>
      </c>
      <c r="C1139" t="s">
        <v>2647</v>
      </c>
      <c r="D1139" t="s">
        <v>2648</v>
      </c>
      <c r="E1139">
        <v>49</v>
      </c>
      <c r="F1139" t="s">
        <v>348</v>
      </c>
    </row>
    <row r="1140" spans="1:6">
      <c r="A1140">
        <v>496046</v>
      </c>
      <c r="B1140" t="s">
        <v>2649</v>
      </c>
      <c r="C1140" t="s">
        <v>2650</v>
      </c>
      <c r="D1140" t="s">
        <v>2651</v>
      </c>
      <c r="E1140">
        <v>49</v>
      </c>
      <c r="F1140" t="s">
        <v>348</v>
      </c>
    </row>
    <row r="1141" spans="1:6">
      <c r="A1141">
        <v>496047</v>
      </c>
      <c r="B1141" t="s">
        <v>2652</v>
      </c>
      <c r="C1141" t="s">
        <v>2653</v>
      </c>
      <c r="D1141" t="s">
        <v>2654</v>
      </c>
      <c r="E1141">
        <v>49</v>
      </c>
      <c r="F1141" t="s">
        <v>348</v>
      </c>
    </row>
    <row r="1142" spans="1:6">
      <c r="A1142">
        <v>496048</v>
      </c>
      <c r="B1142" t="s">
        <v>2655</v>
      </c>
      <c r="C1142" t="s">
        <v>2656</v>
      </c>
      <c r="D1142" t="s">
        <v>2657</v>
      </c>
      <c r="E1142">
        <v>49</v>
      </c>
      <c r="F1142" t="s">
        <v>348</v>
      </c>
    </row>
    <row r="1143" spans="1:6">
      <c r="A1143">
        <v>496049</v>
      </c>
      <c r="B1143" t="s">
        <v>2658</v>
      </c>
      <c r="C1143" t="s">
        <v>2659</v>
      </c>
      <c r="D1143" t="s">
        <v>2660</v>
      </c>
      <c r="E1143">
        <v>49</v>
      </c>
      <c r="F1143" t="s">
        <v>348</v>
      </c>
    </row>
    <row r="1144" spans="1:6">
      <c r="A1144">
        <v>496050</v>
      </c>
      <c r="B1144" t="s">
        <v>2661</v>
      </c>
      <c r="C1144" t="s">
        <v>2662</v>
      </c>
      <c r="D1144" t="s">
        <v>2663</v>
      </c>
      <c r="E1144">
        <v>49</v>
      </c>
      <c r="F1144" t="s">
        <v>348</v>
      </c>
    </row>
    <row r="1145" spans="1:6">
      <c r="A1145">
        <v>496051</v>
      </c>
      <c r="B1145" t="s">
        <v>2664</v>
      </c>
      <c r="C1145" t="s">
        <v>2665</v>
      </c>
      <c r="D1145" t="s">
        <v>2666</v>
      </c>
      <c r="E1145">
        <v>49</v>
      </c>
      <c r="F1145" t="s">
        <v>348</v>
      </c>
    </row>
    <row r="1146" spans="1:6">
      <c r="A1146">
        <v>496052</v>
      </c>
      <c r="B1146" t="s">
        <v>2667</v>
      </c>
      <c r="C1146" t="s">
        <v>2668</v>
      </c>
      <c r="D1146" t="s">
        <v>2669</v>
      </c>
      <c r="E1146">
        <v>49</v>
      </c>
      <c r="F1146" t="s">
        <v>348</v>
      </c>
    </row>
    <row r="1147" spans="1:6">
      <c r="A1147">
        <v>496053</v>
      </c>
      <c r="B1147" t="s">
        <v>2670</v>
      </c>
      <c r="C1147" t="s">
        <v>2671</v>
      </c>
      <c r="D1147" t="s">
        <v>2672</v>
      </c>
      <c r="E1147">
        <v>49</v>
      </c>
      <c r="F1147" t="s">
        <v>348</v>
      </c>
    </row>
    <row r="1148" spans="1:6">
      <c r="A1148">
        <v>496054</v>
      </c>
      <c r="B1148" t="s">
        <v>2673</v>
      </c>
      <c r="C1148" t="s">
        <v>2674</v>
      </c>
      <c r="D1148" t="s">
        <v>2675</v>
      </c>
      <c r="E1148">
        <v>49</v>
      </c>
      <c r="F1148" t="s">
        <v>348</v>
      </c>
    </row>
    <row r="1149" spans="1:6">
      <c r="A1149">
        <v>497001</v>
      </c>
      <c r="B1149" t="s">
        <v>2676</v>
      </c>
      <c r="C1149" t="s">
        <v>2677</v>
      </c>
      <c r="D1149" t="s">
        <v>2678</v>
      </c>
      <c r="E1149">
        <v>49</v>
      </c>
      <c r="F1149" t="s">
        <v>348</v>
      </c>
    </row>
    <row r="1150" spans="1:6">
      <c r="A1150">
        <v>497002</v>
      </c>
      <c r="B1150" t="s">
        <v>2679</v>
      </c>
      <c r="C1150" t="s">
        <v>2680</v>
      </c>
      <c r="D1150" t="s">
        <v>2681</v>
      </c>
      <c r="E1150">
        <v>49</v>
      </c>
      <c r="F1150" t="s">
        <v>348</v>
      </c>
    </row>
    <row r="1151" spans="1:6">
      <c r="A1151">
        <v>497003</v>
      </c>
      <c r="B1151" t="s">
        <v>2682</v>
      </c>
      <c r="C1151" t="s">
        <v>2683</v>
      </c>
      <c r="D1151" t="s">
        <v>2684</v>
      </c>
      <c r="E1151">
        <v>49</v>
      </c>
      <c r="F1151" t="s">
        <v>348</v>
      </c>
    </row>
    <row r="1152" spans="1:6">
      <c r="A1152">
        <v>497004</v>
      </c>
      <c r="B1152" t="s">
        <v>2685</v>
      </c>
      <c r="C1152" t="s">
        <v>2686</v>
      </c>
      <c r="D1152" t="s">
        <v>2687</v>
      </c>
      <c r="E1152">
        <v>49</v>
      </c>
      <c r="F1152" t="s">
        <v>348</v>
      </c>
    </row>
    <row r="1153" spans="1:6">
      <c r="A1153">
        <v>498002</v>
      </c>
      <c r="B1153" t="s">
        <v>2688</v>
      </c>
      <c r="C1153" t="s">
        <v>2689</v>
      </c>
      <c r="D1153" t="s">
        <v>2690</v>
      </c>
      <c r="E1153">
        <v>49</v>
      </c>
      <c r="F1153" t="s">
        <v>348</v>
      </c>
    </row>
    <row r="1154" spans="1:6">
      <c r="A1154">
        <v>498004</v>
      </c>
      <c r="B1154" t="s">
        <v>2691</v>
      </c>
      <c r="C1154" t="s">
        <v>2692</v>
      </c>
      <c r="D1154" t="s">
        <v>2693</v>
      </c>
      <c r="E1154">
        <v>49</v>
      </c>
      <c r="F1154" t="s">
        <v>348</v>
      </c>
    </row>
    <row r="1155" spans="1:6">
      <c r="A1155">
        <v>498005</v>
      </c>
      <c r="B1155" t="s">
        <v>2694</v>
      </c>
      <c r="C1155" t="s">
        <v>2695</v>
      </c>
      <c r="D1155" t="s">
        <v>2696</v>
      </c>
      <c r="E1155">
        <v>49</v>
      </c>
      <c r="F1155" t="s">
        <v>348</v>
      </c>
    </row>
    <row r="1156" spans="1:6">
      <c r="A1156">
        <v>498006</v>
      </c>
      <c r="B1156" t="s">
        <v>2697</v>
      </c>
      <c r="C1156" t="s">
        <v>2698</v>
      </c>
      <c r="D1156" t="s">
        <v>2699</v>
      </c>
      <c r="E1156">
        <v>49</v>
      </c>
      <c r="F1156" t="s">
        <v>348</v>
      </c>
    </row>
    <row r="1157" spans="1:6">
      <c r="A1157">
        <v>499001</v>
      </c>
      <c r="B1157" t="s">
        <v>3833</v>
      </c>
      <c r="C1157" t="s">
        <v>726</v>
      </c>
      <c r="D1157" t="s">
        <v>726</v>
      </c>
      <c r="E1157">
        <v>49</v>
      </c>
      <c r="F1157" t="s">
        <v>348</v>
      </c>
    </row>
    <row r="1158" spans="1:6">
      <c r="A1158">
        <v>499002</v>
      </c>
      <c r="B1158" t="s">
        <v>3834</v>
      </c>
      <c r="C1158" t="s">
        <v>2700</v>
      </c>
      <c r="D1158" t="s">
        <v>2701</v>
      </c>
      <c r="E1158">
        <v>49</v>
      </c>
      <c r="F1158" t="s">
        <v>348</v>
      </c>
    </row>
    <row r="1159" spans="1:6">
      <c r="A1159">
        <v>499003</v>
      </c>
      <c r="B1159" t="s">
        <v>3835</v>
      </c>
      <c r="C1159" t="s">
        <v>2702</v>
      </c>
      <c r="D1159" t="s">
        <v>2703</v>
      </c>
      <c r="E1159">
        <v>49</v>
      </c>
      <c r="F1159" t="s">
        <v>348</v>
      </c>
    </row>
    <row r="1160" spans="1:6">
      <c r="A1160">
        <v>499004</v>
      </c>
      <c r="B1160" t="s">
        <v>3836</v>
      </c>
      <c r="C1160" t="s">
        <v>2704</v>
      </c>
      <c r="D1160" t="s">
        <v>2705</v>
      </c>
      <c r="E1160">
        <v>49</v>
      </c>
      <c r="F1160" t="s">
        <v>348</v>
      </c>
    </row>
    <row r="1161" spans="1:6">
      <c r="A1161">
        <v>499005</v>
      </c>
      <c r="B1161" t="s">
        <v>3837</v>
      </c>
      <c r="C1161" t="s">
        <v>2706</v>
      </c>
      <c r="D1161" t="s">
        <v>2707</v>
      </c>
      <c r="E1161">
        <v>49</v>
      </c>
      <c r="F1161" t="s">
        <v>348</v>
      </c>
    </row>
    <row r="1162" spans="1:6">
      <c r="A1162">
        <v>499007</v>
      </c>
      <c r="B1162" t="s">
        <v>3804</v>
      </c>
      <c r="C1162" t="s">
        <v>2453</v>
      </c>
      <c r="D1162" t="s">
        <v>2453</v>
      </c>
      <c r="E1162">
        <v>49</v>
      </c>
      <c r="F1162" t="s">
        <v>348</v>
      </c>
    </row>
    <row r="1163" spans="1:6">
      <c r="A1163">
        <v>499008</v>
      </c>
      <c r="B1163" t="s">
        <v>3838</v>
      </c>
      <c r="C1163" t="s">
        <v>2708</v>
      </c>
      <c r="D1163" t="s">
        <v>2709</v>
      </c>
      <c r="E1163">
        <v>49</v>
      </c>
      <c r="F1163" t="s">
        <v>348</v>
      </c>
    </row>
    <row r="1164" spans="1:6">
      <c r="A1164">
        <v>499009</v>
      </c>
      <c r="B1164" t="s">
        <v>3839</v>
      </c>
      <c r="C1164" t="s">
        <v>1314</v>
      </c>
      <c r="D1164" t="s">
        <v>1315</v>
      </c>
      <c r="E1164">
        <v>49</v>
      </c>
      <c r="F1164" t="s">
        <v>348</v>
      </c>
    </row>
    <row r="1165" spans="1:6">
      <c r="A1165">
        <v>499010</v>
      </c>
      <c r="B1165" t="s">
        <v>3840</v>
      </c>
      <c r="C1165" t="s">
        <v>2710</v>
      </c>
      <c r="D1165" t="s">
        <v>2711</v>
      </c>
      <c r="E1165">
        <v>49</v>
      </c>
      <c r="F1165" t="s">
        <v>348</v>
      </c>
    </row>
    <row r="1166" spans="1:6">
      <c r="A1166">
        <v>499011</v>
      </c>
      <c r="B1166" t="s">
        <v>3809</v>
      </c>
      <c r="C1166" t="s">
        <v>2465</v>
      </c>
      <c r="D1166" t="s">
        <v>2466</v>
      </c>
      <c r="E1166">
        <v>49</v>
      </c>
      <c r="F1166" t="s">
        <v>348</v>
      </c>
    </row>
    <row r="1167" spans="1:6">
      <c r="A1167">
        <v>499012</v>
      </c>
      <c r="B1167" t="s">
        <v>3223</v>
      </c>
      <c r="C1167" t="s">
        <v>1289</v>
      </c>
      <c r="D1167" t="s">
        <v>1290</v>
      </c>
      <c r="E1167">
        <v>49</v>
      </c>
      <c r="F1167" t="s">
        <v>348</v>
      </c>
    </row>
    <row r="1168" spans="1:6">
      <c r="A1168">
        <v>499013</v>
      </c>
      <c r="B1168" t="s">
        <v>3841</v>
      </c>
      <c r="C1168" t="s">
        <v>2712</v>
      </c>
      <c r="D1168" t="s">
        <v>2713</v>
      </c>
      <c r="E1168">
        <v>49</v>
      </c>
      <c r="F1168" t="s">
        <v>348</v>
      </c>
    </row>
    <row r="1169" spans="1:6">
      <c r="A1169">
        <v>499015</v>
      </c>
      <c r="B1169" t="s">
        <v>3842</v>
      </c>
      <c r="C1169" t="s">
        <v>2714</v>
      </c>
      <c r="D1169" t="s">
        <v>2715</v>
      </c>
      <c r="E1169">
        <v>49</v>
      </c>
      <c r="F1169" t="s">
        <v>348</v>
      </c>
    </row>
    <row r="1170" spans="1:6">
      <c r="A1170">
        <v>499017</v>
      </c>
      <c r="B1170" t="s">
        <v>3843</v>
      </c>
      <c r="C1170" t="s">
        <v>606</v>
      </c>
      <c r="D1170" t="s">
        <v>2716</v>
      </c>
      <c r="E1170">
        <v>49</v>
      </c>
      <c r="F1170" t="s">
        <v>348</v>
      </c>
    </row>
    <row r="1171" spans="1:6">
      <c r="A1171">
        <v>499018</v>
      </c>
      <c r="B1171" t="s">
        <v>3220</v>
      </c>
      <c r="C1171" t="s">
        <v>1283</v>
      </c>
      <c r="D1171" t="s">
        <v>1284</v>
      </c>
      <c r="E1171">
        <v>49</v>
      </c>
      <c r="F1171" t="s">
        <v>348</v>
      </c>
    </row>
    <row r="1172" spans="1:6">
      <c r="A1172">
        <v>499019</v>
      </c>
      <c r="B1172" t="s">
        <v>3221</v>
      </c>
      <c r="C1172" t="s">
        <v>1285</v>
      </c>
      <c r="D1172" t="s">
        <v>1285</v>
      </c>
      <c r="E1172">
        <v>49</v>
      </c>
      <c r="F1172" t="s">
        <v>348</v>
      </c>
    </row>
    <row r="1173" spans="1:6">
      <c r="A1173">
        <v>499020</v>
      </c>
      <c r="B1173" t="s">
        <v>3844</v>
      </c>
      <c r="C1173" t="s">
        <v>2717</v>
      </c>
      <c r="D1173" t="s">
        <v>2717</v>
      </c>
      <c r="E1173">
        <v>49</v>
      </c>
      <c r="F1173" t="s">
        <v>348</v>
      </c>
    </row>
    <row r="1174" spans="1:6">
      <c r="A1174">
        <v>499021</v>
      </c>
      <c r="B1174" t="s">
        <v>3845</v>
      </c>
      <c r="C1174" t="s">
        <v>2718</v>
      </c>
      <c r="D1174" t="s">
        <v>2719</v>
      </c>
      <c r="E1174">
        <v>49</v>
      </c>
      <c r="F1174" t="s">
        <v>348</v>
      </c>
    </row>
    <row r="1175" spans="1:6">
      <c r="A1175">
        <v>499022</v>
      </c>
      <c r="B1175" t="s">
        <v>3846</v>
      </c>
      <c r="C1175" t="s">
        <v>2720</v>
      </c>
      <c r="D1175" t="s">
        <v>2721</v>
      </c>
      <c r="E1175">
        <v>49</v>
      </c>
      <c r="F1175" t="s">
        <v>348</v>
      </c>
    </row>
    <row r="1176" spans="1:6">
      <c r="A1176">
        <v>499023</v>
      </c>
      <c r="B1176" t="s">
        <v>3847</v>
      </c>
      <c r="C1176" t="s">
        <v>2722</v>
      </c>
      <c r="D1176" t="s">
        <v>2723</v>
      </c>
      <c r="E1176">
        <v>49</v>
      </c>
      <c r="F1176" t="s">
        <v>348</v>
      </c>
    </row>
    <row r="1177" spans="1:6">
      <c r="A1177">
        <v>499024</v>
      </c>
      <c r="B1177" t="s">
        <v>3848</v>
      </c>
      <c r="C1177" t="s">
        <v>2724</v>
      </c>
      <c r="D1177" t="s">
        <v>2725</v>
      </c>
      <c r="E1177">
        <v>49</v>
      </c>
      <c r="F1177" t="s">
        <v>348</v>
      </c>
    </row>
    <row r="1178" spans="1:6">
      <c r="A1178">
        <v>499025</v>
      </c>
      <c r="B1178" t="s">
        <v>3849</v>
      </c>
      <c r="C1178" t="s">
        <v>2726</v>
      </c>
      <c r="D1178" t="s">
        <v>2726</v>
      </c>
      <c r="E1178">
        <v>49</v>
      </c>
      <c r="F1178" t="s">
        <v>348</v>
      </c>
    </row>
    <row r="1179" spans="1:6">
      <c r="A1179">
        <v>499026</v>
      </c>
      <c r="B1179" t="s">
        <v>2727</v>
      </c>
      <c r="C1179" t="s">
        <v>2728</v>
      </c>
      <c r="D1179" t="s">
        <v>2729</v>
      </c>
      <c r="E1179">
        <v>49</v>
      </c>
      <c r="F1179" t="s">
        <v>348</v>
      </c>
    </row>
    <row r="1180" spans="1:6">
      <c r="A1180">
        <v>499027</v>
      </c>
      <c r="B1180" t="s">
        <v>3850</v>
      </c>
      <c r="C1180" t="s">
        <v>2730</v>
      </c>
      <c r="D1180" t="s">
        <v>2731</v>
      </c>
      <c r="E1180">
        <v>49</v>
      </c>
      <c r="F1180" t="s">
        <v>348</v>
      </c>
    </row>
    <row r="1181" spans="1:6">
      <c r="A1181">
        <v>499028</v>
      </c>
      <c r="B1181" t="s">
        <v>3851</v>
      </c>
      <c r="C1181" t="s">
        <v>2732</v>
      </c>
      <c r="D1181" t="s">
        <v>2733</v>
      </c>
      <c r="E1181">
        <v>49</v>
      </c>
      <c r="F1181" t="s">
        <v>348</v>
      </c>
    </row>
    <row r="1182" spans="1:6">
      <c r="A1182">
        <v>499046</v>
      </c>
      <c r="B1182" t="s">
        <v>3852</v>
      </c>
      <c r="C1182" t="s">
        <v>2734</v>
      </c>
      <c r="D1182" t="s">
        <v>2735</v>
      </c>
      <c r="E1182">
        <v>49</v>
      </c>
      <c r="F1182" t="s">
        <v>348</v>
      </c>
    </row>
    <row r="1183" spans="1:6">
      <c r="A1183">
        <v>499047</v>
      </c>
      <c r="B1183" t="s">
        <v>3853</v>
      </c>
      <c r="C1183" t="s">
        <v>1962</v>
      </c>
      <c r="D1183" t="s">
        <v>1963</v>
      </c>
      <c r="E1183">
        <v>49</v>
      </c>
      <c r="F1183" t="s">
        <v>348</v>
      </c>
    </row>
    <row r="1184" spans="1:6">
      <c r="A1184">
        <v>499048</v>
      </c>
      <c r="B1184" t="s">
        <v>3854</v>
      </c>
      <c r="C1184" t="s">
        <v>2736</v>
      </c>
      <c r="D1184" t="s">
        <v>2737</v>
      </c>
      <c r="E1184">
        <v>49</v>
      </c>
      <c r="F1184" t="s">
        <v>348</v>
      </c>
    </row>
    <row r="1185" spans="1:6">
      <c r="A1185">
        <v>499066</v>
      </c>
      <c r="B1185" t="s">
        <v>3855</v>
      </c>
      <c r="C1185" t="s">
        <v>2738</v>
      </c>
      <c r="D1185" t="s">
        <v>2738</v>
      </c>
      <c r="E1185">
        <v>49</v>
      </c>
      <c r="F1185" t="s">
        <v>348</v>
      </c>
    </row>
    <row r="1186" spans="1:6">
      <c r="A1186">
        <v>499096</v>
      </c>
      <c r="B1186" t="s">
        <v>3856</v>
      </c>
      <c r="C1186" t="s">
        <v>2739</v>
      </c>
      <c r="D1186" t="s">
        <v>2740</v>
      </c>
      <c r="E1186">
        <v>49</v>
      </c>
      <c r="F1186" t="s">
        <v>348</v>
      </c>
    </row>
    <row r="1187" spans="1:6">
      <c r="A1187">
        <v>499099</v>
      </c>
      <c r="B1187" t="s">
        <v>3857</v>
      </c>
      <c r="C1187" t="s">
        <v>2741</v>
      </c>
      <c r="D1187" t="s">
        <v>2742</v>
      </c>
      <c r="E1187">
        <v>49</v>
      </c>
      <c r="F1187" t="s">
        <v>348</v>
      </c>
    </row>
    <row r="1188" spans="1:6">
      <c r="A1188">
        <v>499113</v>
      </c>
      <c r="B1188" t="s">
        <v>2743</v>
      </c>
      <c r="C1188" t="s">
        <v>559</v>
      </c>
      <c r="D1188" t="s">
        <v>559</v>
      </c>
      <c r="E1188">
        <v>49</v>
      </c>
      <c r="F1188" t="s">
        <v>348</v>
      </c>
    </row>
    <row r="1189" spans="1:6">
      <c r="A1189">
        <v>499995</v>
      </c>
      <c r="B1189" t="s">
        <v>2744</v>
      </c>
      <c r="C1189" t="s">
        <v>2745</v>
      </c>
      <c r="D1189" t="s">
        <v>2746</v>
      </c>
      <c r="E1189">
        <v>49</v>
      </c>
      <c r="F1189" t="s">
        <v>348</v>
      </c>
    </row>
    <row r="1190" spans="1:6">
      <c r="A1190">
        <v>499996</v>
      </c>
      <c r="B1190" t="s">
        <v>2747</v>
      </c>
      <c r="C1190" t="s">
        <v>2748</v>
      </c>
      <c r="D1190" t="s">
        <v>2749</v>
      </c>
      <c r="E1190">
        <v>49</v>
      </c>
      <c r="F1190" t="s">
        <v>348</v>
      </c>
    </row>
    <row r="1191" spans="1:6">
      <c r="A1191">
        <v>499999</v>
      </c>
      <c r="B1191" t="s">
        <v>2750</v>
      </c>
      <c r="C1191" t="s">
        <v>345</v>
      </c>
      <c r="D1191" t="s">
        <v>345</v>
      </c>
      <c r="E1191">
        <v>49</v>
      </c>
      <c r="F1191" t="s">
        <v>348</v>
      </c>
    </row>
  </sheetData>
  <phoneticPr fontId="4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92D050"/>
  </sheetPr>
  <dimension ref="A1:N57"/>
  <sheetViews>
    <sheetView workbookViewId="0">
      <selection activeCell="H14" sqref="H14"/>
    </sheetView>
  </sheetViews>
  <sheetFormatPr defaultRowHeight="13.2"/>
  <cols>
    <col min="1" max="1" width="9.88671875" customWidth="1"/>
    <col min="13" max="13" width="8.77734375" customWidth="1"/>
  </cols>
  <sheetData>
    <row r="1" spans="1:14" s="294" customFormat="1" ht="12">
      <c r="A1" s="296" t="s">
        <v>3858</v>
      </c>
      <c r="B1" s="290" t="s">
        <v>3859</v>
      </c>
      <c r="C1" s="291" t="s">
        <v>3860</v>
      </c>
      <c r="D1" s="290" t="s">
        <v>3861</v>
      </c>
      <c r="E1" s="290" t="s">
        <v>3862</v>
      </c>
      <c r="F1" s="292" t="s">
        <v>3863</v>
      </c>
      <c r="G1" s="293" t="s">
        <v>3864</v>
      </c>
      <c r="H1" s="293" t="s">
        <v>3865</v>
      </c>
      <c r="I1" s="292"/>
      <c r="J1" s="292"/>
      <c r="K1" s="289"/>
      <c r="L1" s="293"/>
      <c r="M1" s="293"/>
      <c r="N1" s="292"/>
    </row>
    <row r="2" spans="1:14">
      <c r="G2" s="295"/>
    </row>
    <row r="3" spans="1:14">
      <c r="G3" s="295"/>
    </row>
    <row r="4" spans="1:14">
      <c r="G4" s="295"/>
    </row>
    <row r="5" spans="1:14">
      <c r="G5" s="295"/>
    </row>
    <row r="6" spans="1:14">
      <c r="G6" s="295"/>
    </row>
    <row r="7" spans="1:14">
      <c r="G7" s="295"/>
    </row>
    <row r="8" spans="1:14">
      <c r="G8" s="295"/>
    </row>
    <row r="9" spans="1:14">
      <c r="G9" s="295"/>
    </row>
    <row r="10" spans="1:14">
      <c r="G10" s="295"/>
    </row>
    <row r="11" spans="1:14">
      <c r="G11" s="295"/>
    </row>
    <row r="12" spans="1:14">
      <c r="G12" s="295"/>
    </row>
    <row r="13" spans="1:14">
      <c r="G13" s="295"/>
    </row>
    <row r="14" spans="1:14">
      <c r="G14" s="295"/>
    </row>
    <row r="15" spans="1:14">
      <c r="G15" s="295"/>
    </row>
    <row r="16" spans="1:14">
      <c r="G16" s="295"/>
    </row>
    <row r="17" spans="7:7">
      <c r="G17" s="295"/>
    </row>
    <row r="18" spans="7:7">
      <c r="G18" s="295"/>
    </row>
    <row r="19" spans="7:7">
      <c r="G19" s="295"/>
    </row>
    <row r="20" spans="7:7">
      <c r="G20" s="295"/>
    </row>
    <row r="21" spans="7:7">
      <c r="G21" s="295"/>
    </row>
    <row r="22" spans="7:7">
      <c r="G22" s="295"/>
    </row>
    <row r="23" spans="7:7">
      <c r="G23" s="295"/>
    </row>
    <row r="24" spans="7:7">
      <c r="G24" s="295"/>
    </row>
    <row r="25" spans="7:7">
      <c r="G25" s="295"/>
    </row>
    <row r="26" spans="7:7">
      <c r="G26" s="295"/>
    </row>
    <row r="27" spans="7:7">
      <c r="G27" s="295"/>
    </row>
    <row r="28" spans="7:7">
      <c r="G28" s="295"/>
    </row>
    <row r="29" spans="7:7">
      <c r="G29" s="295"/>
    </row>
    <row r="30" spans="7:7">
      <c r="G30" s="295"/>
    </row>
    <row r="31" spans="7:7">
      <c r="G31" s="295"/>
    </row>
    <row r="32" spans="7:7">
      <c r="G32" s="295"/>
    </row>
    <row r="33" spans="7:7">
      <c r="G33" s="295"/>
    </row>
    <row r="34" spans="7:7">
      <c r="G34" s="295"/>
    </row>
    <row r="35" spans="7:7">
      <c r="G35" s="295"/>
    </row>
    <row r="36" spans="7:7">
      <c r="G36" s="295"/>
    </row>
    <row r="37" spans="7:7">
      <c r="G37" s="295"/>
    </row>
    <row r="38" spans="7:7">
      <c r="G38" s="295"/>
    </row>
    <row r="39" spans="7:7">
      <c r="G39" s="295"/>
    </row>
    <row r="40" spans="7:7">
      <c r="G40" s="295"/>
    </row>
    <row r="41" spans="7:7">
      <c r="G41" s="295"/>
    </row>
    <row r="42" spans="7:7">
      <c r="G42" s="295"/>
    </row>
    <row r="43" spans="7:7">
      <c r="G43" s="295"/>
    </row>
    <row r="44" spans="7:7">
      <c r="G44" s="295"/>
    </row>
    <row r="45" spans="7:7">
      <c r="G45" s="295"/>
    </row>
    <row r="46" spans="7:7">
      <c r="G46" s="295"/>
    </row>
    <row r="47" spans="7:7">
      <c r="G47" s="295"/>
    </row>
    <row r="48" spans="7:7">
      <c r="G48" s="295"/>
    </row>
    <row r="49" spans="7:7">
      <c r="G49" s="295"/>
    </row>
    <row r="50" spans="7:7">
      <c r="G50" s="295"/>
    </row>
    <row r="51" spans="7:7">
      <c r="G51" s="295"/>
    </row>
    <row r="52" spans="7:7">
      <c r="G52" s="295"/>
    </row>
    <row r="53" spans="7:7">
      <c r="G53" s="295"/>
    </row>
    <row r="54" spans="7:7">
      <c r="G54" s="295"/>
    </row>
    <row r="55" spans="7:7">
      <c r="G55" s="295"/>
    </row>
    <row r="56" spans="7:7">
      <c r="G56" s="295"/>
    </row>
    <row r="57" spans="7:7">
      <c r="G57" s="295"/>
    </row>
  </sheetData>
  <phoneticPr fontId="40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M226"/>
  <sheetViews>
    <sheetView workbookViewId="0">
      <selection activeCell="D3" sqref="D3:F3"/>
    </sheetView>
  </sheetViews>
  <sheetFormatPr defaultColWidth="9" defaultRowHeight="13.2"/>
  <cols>
    <col min="1" max="1" width="5.88671875" style="2" customWidth="1"/>
    <col min="2" max="2" width="19.44140625" style="2" customWidth="1"/>
    <col min="3" max="3" width="5.88671875" style="2" customWidth="1"/>
    <col min="4" max="4" width="19.44140625" style="2" customWidth="1"/>
    <col min="5" max="5" width="5.88671875" style="2" customWidth="1"/>
    <col min="6" max="6" width="19.44140625" style="2" customWidth="1"/>
    <col min="7" max="7" width="5.88671875" style="2" customWidth="1"/>
    <col min="8" max="8" width="19.44140625" style="2" customWidth="1"/>
    <col min="9" max="9" width="4.44140625" style="2" customWidth="1"/>
    <col min="10" max="10" width="16.21875" style="2" customWidth="1"/>
    <col min="11" max="12" width="9" style="2" customWidth="1"/>
    <col min="13" max="13" width="25.44140625" style="2" customWidth="1"/>
    <col min="14" max="14" width="11.6640625" style="2" customWidth="1"/>
    <col min="15" max="21" width="9" style="2" customWidth="1"/>
    <col min="22" max="16384" width="9" style="2"/>
  </cols>
  <sheetData>
    <row r="1" spans="1:13" ht="16.2">
      <c r="B1" s="8" t="s">
        <v>329</v>
      </c>
      <c r="D1" s="2" t="s">
        <v>337</v>
      </c>
    </row>
    <row r="2" spans="1:13" ht="13.8" thickBot="1"/>
    <row r="3" spans="1:13" ht="28.95" customHeight="1">
      <c r="A3" s="2">
        <v>1</v>
      </c>
      <c r="B3" s="327" t="s">
        <v>214</v>
      </c>
      <c r="C3" s="328"/>
      <c r="D3" s="324"/>
      <c r="E3" s="325"/>
      <c r="F3" s="326"/>
      <c r="G3" s="198" t="s">
        <v>3866</v>
      </c>
    </row>
    <row r="4" spans="1:13" ht="28.95" customHeight="1">
      <c r="A4" s="2">
        <v>2</v>
      </c>
      <c r="B4" s="327" t="s">
        <v>216</v>
      </c>
      <c r="C4" s="328"/>
      <c r="D4" s="329" t="str">
        <f>IF(D3="","",VLOOKUP(②団体情報入力!D3,Sheet1!A:D,4,0))</f>
        <v/>
      </c>
      <c r="E4" s="330"/>
      <c r="F4" s="331"/>
      <c r="G4" s="4" t="s">
        <v>3867</v>
      </c>
      <c r="H4" s="3"/>
      <c r="K4" s="320" t="s">
        <v>3874</v>
      </c>
      <c r="L4" s="320"/>
      <c r="M4" s="320"/>
    </row>
    <row r="5" spans="1:13" ht="28.95" customHeight="1">
      <c r="A5" s="2">
        <v>3</v>
      </c>
      <c r="B5" s="327" t="s">
        <v>217</v>
      </c>
      <c r="C5" s="328"/>
      <c r="D5" s="338" t="str">
        <f>IF(D4="","",D4)</f>
        <v/>
      </c>
      <c r="E5" s="339"/>
      <c r="F5" s="340"/>
      <c r="G5" s="4" t="s">
        <v>3867</v>
      </c>
      <c r="H5" s="3"/>
      <c r="K5" s="320"/>
      <c r="L5" s="320"/>
      <c r="M5" s="320"/>
    </row>
    <row r="6" spans="1:13" ht="28.95" customHeight="1">
      <c r="A6" s="2">
        <v>4</v>
      </c>
      <c r="B6" s="327" t="s">
        <v>215</v>
      </c>
      <c r="C6" s="328"/>
      <c r="D6" s="332" t="str">
        <f>IF(D3="","",VLOOKUP(②団体情報入力!D3,Sheet1!A:B,2,0))</f>
        <v/>
      </c>
      <c r="E6" s="333"/>
      <c r="F6" s="334"/>
      <c r="G6" s="4" t="s">
        <v>3867</v>
      </c>
      <c r="K6" s="320"/>
      <c r="L6" s="320"/>
      <c r="M6" s="320"/>
    </row>
    <row r="7" spans="1:13" ht="28.95" customHeight="1">
      <c r="B7" s="327" t="s">
        <v>213</v>
      </c>
      <c r="C7" s="328"/>
      <c r="D7" s="335"/>
      <c r="E7" s="336"/>
      <c r="F7" s="337"/>
      <c r="G7" s="4" t="s">
        <v>99</v>
      </c>
    </row>
    <row r="8" spans="1:13" ht="28.95" customHeight="1" thickBot="1">
      <c r="B8" s="327" t="s">
        <v>37</v>
      </c>
      <c r="C8" s="328"/>
      <c r="D8" s="321"/>
      <c r="E8" s="322"/>
      <c r="F8" s="323"/>
      <c r="G8" s="4" t="s">
        <v>133</v>
      </c>
      <c r="I8" s="3"/>
    </row>
    <row r="9" spans="1:13" ht="30" customHeight="1" thickBot="1">
      <c r="A9" s="179"/>
      <c r="B9" s="341" t="s">
        <v>269</v>
      </c>
      <c r="C9" s="342"/>
      <c r="D9" s="205"/>
      <c r="E9" s="206" t="s">
        <v>270</v>
      </c>
      <c r="F9" s="207"/>
      <c r="G9" s="179"/>
      <c r="H9" s="207"/>
      <c r="M9"/>
    </row>
    <row r="10" spans="1:13" ht="28.5" customHeight="1" thickBot="1">
      <c r="A10" s="179"/>
      <c r="B10" s="343" t="s">
        <v>208</v>
      </c>
      <c r="C10" s="344"/>
      <c r="D10" s="344"/>
      <c r="E10" s="344"/>
      <c r="F10" s="344"/>
      <c r="G10" s="344"/>
      <c r="H10" s="344"/>
      <c r="I10" s="345"/>
      <c r="M10"/>
    </row>
    <row r="11" spans="1:13" ht="28.5" customHeight="1" thickBot="1">
      <c r="A11" s="179"/>
      <c r="B11" s="346"/>
      <c r="C11" s="347"/>
      <c r="D11" s="347"/>
      <c r="E11" s="348"/>
      <c r="F11" s="347"/>
      <c r="G11" s="347"/>
      <c r="H11" s="347"/>
      <c r="I11" s="348"/>
      <c r="M11"/>
    </row>
    <row r="12" spans="1:13" ht="28.5" customHeight="1" thickBot="1">
      <c r="A12" s="179"/>
      <c r="B12" s="346"/>
      <c r="C12" s="347"/>
      <c r="D12" s="347"/>
      <c r="E12" s="348"/>
      <c r="F12" s="347"/>
      <c r="G12" s="347"/>
      <c r="H12" s="347"/>
      <c r="I12" s="348"/>
      <c r="M12"/>
    </row>
    <row r="13" spans="1:13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M13"/>
    </row>
    <row r="14" spans="1:13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M14"/>
    </row>
    <row r="15" spans="1:13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M15"/>
    </row>
    <row r="16" spans="1:13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M16"/>
    </row>
    <row r="17" spans="1:13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M17"/>
    </row>
    <row r="18" spans="1:13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M18"/>
    </row>
    <row r="19" spans="1:13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M19"/>
    </row>
    <row r="20" spans="1:13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M20"/>
    </row>
    <row r="21" spans="1:13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M21"/>
    </row>
    <row r="22" spans="1:13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M22"/>
    </row>
    <row r="23" spans="1:13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M23"/>
    </row>
    <row r="24" spans="1:13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M24"/>
    </row>
    <row r="25" spans="1:13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M25"/>
    </row>
    <row r="26" spans="1:13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M26"/>
    </row>
    <row r="27" spans="1:13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M27"/>
    </row>
    <row r="28" spans="1:13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M28"/>
    </row>
    <row r="29" spans="1:13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M29"/>
    </row>
    <row r="30" spans="1:13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M30"/>
    </row>
    <row r="31" spans="1:13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M31"/>
    </row>
    <row r="32" spans="1:13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M32"/>
    </row>
    <row r="33" spans="1:13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M33"/>
    </row>
    <row r="34" spans="1:13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M34"/>
    </row>
    <row r="35" spans="1:13">
      <c r="A35" s="179"/>
      <c r="B35" s="179"/>
      <c r="C35" s="179"/>
      <c r="D35" s="179"/>
      <c r="E35" s="179"/>
      <c r="F35" s="179"/>
      <c r="G35" s="179"/>
      <c r="H35" s="179"/>
      <c r="M35"/>
    </row>
    <row r="36" spans="1:13">
      <c r="A36" s="179"/>
      <c r="B36" s="179"/>
      <c r="C36" s="179"/>
      <c r="D36" s="179"/>
      <c r="E36" s="179"/>
      <c r="F36" s="179"/>
      <c r="G36" s="179"/>
      <c r="H36" s="179"/>
      <c r="M36"/>
    </row>
    <row r="37" spans="1:13">
      <c r="A37" s="179"/>
      <c r="B37" s="179"/>
      <c r="C37" s="179"/>
      <c r="D37" s="179"/>
      <c r="E37" s="179"/>
      <c r="F37" s="179"/>
      <c r="G37" s="179"/>
      <c r="H37" s="179"/>
      <c r="M37"/>
    </row>
    <row r="38" spans="1:13">
      <c r="A38" s="179"/>
      <c r="B38" s="179"/>
      <c r="C38" s="179"/>
      <c r="D38" s="179"/>
      <c r="E38" s="179"/>
      <c r="F38" s="179"/>
      <c r="G38" s="179"/>
      <c r="H38" s="179"/>
      <c r="M38"/>
    </row>
    <row r="39" spans="1:13">
      <c r="A39" s="179"/>
      <c r="B39" s="179"/>
      <c r="C39" s="179"/>
      <c r="D39" s="179"/>
      <c r="E39" s="179"/>
      <c r="F39" s="179"/>
      <c r="G39" s="179"/>
      <c r="H39" s="179"/>
      <c r="M39"/>
    </row>
    <row r="40" spans="1:13">
      <c r="A40" s="179"/>
      <c r="B40" s="179"/>
      <c r="C40" s="179"/>
      <c r="D40" s="179"/>
      <c r="E40" s="179"/>
      <c r="F40" s="179"/>
      <c r="G40" s="179"/>
      <c r="H40" s="179"/>
      <c r="M40"/>
    </row>
    <row r="41" spans="1:13">
      <c r="A41" s="179"/>
      <c r="B41" s="179"/>
      <c r="C41" s="179"/>
      <c r="D41" s="179"/>
      <c r="E41" s="179"/>
      <c r="F41" s="179"/>
      <c r="G41" s="179"/>
      <c r="H41" s="179"/>
      <c r="M41"/>
    </row>
    <row r="42" spans="1:13">
      <c r="A42" s="179"/>
      <c r="B42" s="179"/>
      <c r="C42" s="179"/>
      <c r="D42" s="179"/>
      <c r="E42" s="179"/>
      <c r="F42" s="179"/>
      <c r="G42" s="179"/>
      <c r="H42" s="179"/>
      <c r="M42"/>
    </row>
    <row r="43" spans="1:13">
      <c r="A43" s="179"/>
      <c r="B43" s="179"/>
      <c r="C43" s="179"/>
      <c r="D43" s="179"/>
      <c r="E43" s="179"/>
      <c r="F43" s="179"/>
      <c r="G43" s="179"/>
      <c r="H43" s="179"/>
      <c r="M43"/>
    </row>
    <row r="44" spans="1:13">
      <c r="A44" s="179"/>
      <c r="B44" s="179"/>
      <c r="C44" s="179"/>
      <c r="D44" s="179"/>
      <c r="E44" s="179"/>
      <c r="F44" s="179"/>
      <c r="G44" s="179"/>
      <c r="H44" s="179"/>
      <c r="M44"/>
    </row>
    <row r="45" spans="1:13">
      <c r="A45" s="179"/>
      <c r="B45" s="179"/>
      <c r="C45" s="179"/>
      <c r="D45" s="179"/>
      <c r="E45" s="179"/>
      <c r="F45" s="179"/>
      <c r="G45" s="179"/>
      <c r="H45" s="179"/>
      <c r="M45"/>
    </row>
    <row r="46" spans="1:13">
      <c r="A46" s="179"/>
      <c r="B46" s="179"/>
      <c r="C46" s="179"/>
      <c r="D46" s="179"/>
      <c r="E46" s="179"/>
      <c r="F46" s="179"/>
      <c r="G46" s="179"/>
      <c r="H46" s="179"/>
      <c r="M46"/>
    </row>
    <row r="47" spans="1:13">
      <c r="A47" s="179"/>
      <c r="B47" s="179"/>
      <c r="C47" s="179"/>
      <c r="D47" s="179"/>
      <c r="E47" s="179"/>
      <c r="F47" s="179"/>
      <c r="G47" s="179"/>
      <c r="H47" s="179"/>
      <c r="M47"/>
    </row>
    <row r="48" spans="1:13">
      <c r="A48" s="179"/>
      <c r="B48" s="179"/>
      <c r="C48" s="179"/>
      <c r="D48" s="179"/>
      <c r="E48" s="179"/>
      <c r="F48" s="179"/>
      <c r="G48" s="179"/>
      <c r="H48" s="179"/>
      <c r="M48"/>
    </row>
    <row r="49" spans="1:13">
      <c r="A49" s="179"/>
      <c r="B49" s="179"/>
      <c r="C49" s="179"/>
      <c r="D49" s="179"/>
      <c r="E49" s="179"/>
      <c r="F49" s="179"/>
      <c r="G49" s="179"/>
      <c r="H49" s="179"/>
      <c r="M49"/>
    </row>
    <row r="50" spans="1:13">
      <c r="A50" s="179"/>
      <c r="B50" s="179"/>
      <c r="C50" s="179"/>
      <c r="D50" s="179"/>
      <c r="E50" s="179"/>
      <c r="F50" s="179"/>
      <c r="G50" s="179"/>
      <c r="H50" s="179"/>
      <c r="M50"/>
    </row>
    <row r="51" spans="1:13">
      <c r="A51" s="179"/>
      <c r="B51" s="179"/>
      <c r="C51" s="179"/>
      <c r="D51" s="179"/>
      <c r="E51" s="179"/>
      <c r="F51" s="179"/>
      <c r="G51" s="179"/>
      <c r="H51" s="179"/>
      <c r="M51"/>
    </row>
    <row r="52" spans="1:13">
      <c r="A52" s="179"/>
      <c r="B52" s="179"/>
      <c r="C52" s="179"/>
      <c r="D52" s="179"/>
      <c r="E52" s="179"/>
      <c r="F52" s="179"/>
      <c r="G52" s="179"/>
      <c r="H52" s="179"/>
      <c r="M52"/>
    </row>
    <row r="53" spans="1:13">
      <c r="A53" s="179"/>
      <c r="B53" s="179"/>
      <c r="C53" s="179"/>
      <c r="D53" s="179"/>
      <c r="E53" s="179"/>
      <c r="F53" s="179"/>
      <c r="G53" s="179"/>
      <c r="H53" s="179"/>
      <c r="M53"/>
    </row>
    <row r="54" spans="1:13">
      <c r="A54" s="179"/>
      <c r="B54" s="179"/>
      <c r="C54" s="179"/>
      <c r="D54" s="179"/>
      <c r="E54" s="179"/>
      <c r="F54" s="179"/>
      <c r="G54" s="179"/>
      <c r="H54" s="179"/>
      <c r="M54"/>
    </row>
    <row r="55" spans="1:13">
      <c r="A55" s="179"/>
      <c r="B55" s="179"/>
      <c r="C55" s="179"/>
      <c r="D55" s="179"/>
      <c r="E55" s="179"/>
      <c r="F55" s="179"/>
      <c r="G55" s="179"/>
      <c r="H55" s="179"/>
      <c r="M55"/>
    </row>
    <row r="56" spans="1:13">
      <c r="A56" s="179"/>
      <c r="B56" s="179"/>
      <c r="C56" s="179"/>
      <c r="D56" s="179"/>
      <c r="E56" s="179"/>
      <c r="F56" s="179"/>
      <c r="G56" s="179"/>
      <c r="H56" s="179"/>
      <c r="M56"/>
    </row>
    <row r="57" spans="1:13">
      <c r="A57" s="179"/>
      <c r="B57" s="179"/>
      <c r="C57" s="179"/>
      <c r="D57" s="179"/>
      <c r="E57" s="179"/>
      <c r="F57" s="179"/>
      <c r="G57" s="179"/>
      <c r="H57" s="179"/>
      <c r="M57"/>
    </row>
    <row r="58" spans="1:13">
      <c r="A58" s="179"/>
      <c r="B58" s="179"/>
      <c r="C58" s="179"/>
      <c r="D58" s="179"/>
      <c r="E58" s="179"/>
      <c r="F58" s="179"/>
      <c r="G58" s="179"/>
      <c r="H58" s="179"/>
      <c r="M58"/>
    </row>
    <row r="59" spans="1:13">
      <c r="A59" s="179"/>
      <c r="B59" s="179"/>
      <c r="C59" s="179"/>
      <c r="D59" s="179"/>
      <c r="E59" s="179"/>
      <c r="F59" s="179"/>
      <c r="G59" s="179"/>
      <c r="H59" s="179"/>
      <c r="M59"/>
    </row>
    <row r="60" spans="1:13">
      <c r="A60" s="179"/>
      <c r="B60" s="179"/>
      <c r="C60" s="179"/>
      <c r="D60" s="179"/>
      <c r="E60" s="179"/>
      <c r="F60" s="179"/>
      <c r="G60" s="179"/>
      <c r="H60" s="179"/>
      <c r="M60"/>
    </row>
    <row r="61" spans="1:13">
      <c r="A61" s="179"/>
      <c r="B61" s="179"/>
      <c r="C61" s="179"/>
      <c r="D61" s="179"/>
      <c r="E61" s="179"/>
      <c r="F61" s="179"/>
      <c r="G61" s="179"/>
      <c r="H61" s="179"/>
      <c r="M61"/>
    </row>
    <row r="62" spans="1:13">
      <c r="A62" s="179"/>
      <c r="B62" s="179"/>
      <c r="C62" s="179"/>
      <c r="D62" s="179"/>
      <c r="E62" s="179"/>
      <c r="F62" s="179"/>
      <c r="G62" s="179"/>
      <c r="H62" s="179"/>
    </row>
    <row r="63" spans="1:13">
      <c r="A63" s="179"/>
      <c r="B63" s="179"/>
      <c r="C63" s="179"/>
      <c r="D63" s="179"/>
      <c r="E63" s="179"/>
      <c r="F63" s="179"/>
      <c r="G63" s="179"/>
      <c r="H63" s="179"/>
    </row>
    <row r="64" spans="1:13">
      <c r="A64" s="179"/>
      <c r="B64" s="179"/>
      <c r="C64" s="179"/>
      <c r="D64" s="179"/>
      <c r="E64" s="179"/>
      <c r="F64" s="179"/>
      <c r="G64" s="179"/>
      <c r="H64" s="179"/>
    </row>
    <row r="65" spans="1:8">
      <c r="A65" s="179"/>
      <c r="B65" s="179"/>
      <c r="C65" s="179"/>
      <c r="D65" s="179"/>
      <c r="E65" s="179"/>
      <c r="F65" s="179"/>
      <c r="G65" s="179"/>
      <c r="H65" s="179"/>
    </row>
    <row r="66" spans="1:8">
      <c r="A66" s="179"/>
      <c r="B66" s="179"/>
      <c r="C66" s="179"/>
      <c r="D66" s="179"/>
      <c r="E66" s="179"/>
      <c r="F66" s="179"/>
      <c r="G66" s="179"/>
      <c r="H66" s="179"/>
    </row>
    <row r="67" spans="1:8">
      <c r="A67" s="179"/>
      <c r="B67" s="179"/>
      <c r="C67" s="179"/>
      <c r="D67" s="179"/>
      <c r="E67" s="179"/>
      <c r="F67" s="179"/>
      <c r="G67" s="179"/>
      <c r="H67" s="179"/>
    </row>
    <row r="68" spans="1:8">
      <c r="A68" s="179"/>
      <c r="B68" s="179"/>
      <c r="C68" s="179"/>
      <c r="D68" s="179"/>
      <c r="E68" s="179"/>
      <c r="F68" s="179"/>
      <c r="G68" s="179"/>
      <c r="H68" s="179"/>
    </row>
    <row r="69" spans="1:8">
      <c r="A69" s="179"/>
      <c r="B69" s="179"/>
      <c r="C69" s="179"/>
      <c r="D69" s="179"/>
      <c r="E69" s="179"/>
      <c r="F69" s="179"/>
      <c r="G69" s="179"/>
      <c r="H69" s="179"/>
    </row>
    <row r="70" spans="1:8">
      <c r="A70" s="179"/>
      <c r="B70" s="179"/>
      <c r="C70" s="179"/>
      <c r="D70" s="179"/>
      <c r="E70" s="179"/>
      <c r="F70" s="179"/>
      <c r="G70" s="179"/>
      <c r="H70" s="179"/>
    </row>
    <row r="71" spans="1:8">
      <c r="A71" s="179"/>
      <c r="B71" s="179"/>
      <c r="C71" s="179"/>
      <c r="D71" s="179"/>
      <c r="E71" s="179"/>
      <c r="F71" s="179"/>
      <c r="G71" s="179"/>
      <c r="H71" s="179"/>
    </row>
    <row r="72" spans="1:8">
      <c r="A72" s="179"/>
      <c r="B72" s="179"/>
      <c r="C72" s="179"/>
      <c r="D72" s="179"/>
      <c r="E72" s="179"/>
      <c r="F72" s="179"/>
      <c r="G72" s="179"/>
      <c r="H72" s="179"/>
    </row>
    <row r="73" spans="1:8">
      <c r="A73" s="179"/>
      <c r="B73" s="179"/>
      <c r="C73" s="179"/>
      <c r="D73" s="179"/>
      <c r="E73" s="179"/>
      <c r="F73" s="179"/>
      <c r="G73" s="179"/>
      <c r="H73" s="179"/>
    </row>
    <row r="74" spans="1:8">
      <c r="A74" s="179"/>
      <c r="B74" s="179"/>
      <c r="C74" s="179"/>
      <c r="D74" s="179"/>
      <c r="E74" s="179"/>
      <c r="F74" s="179"/>
      <c r="G74" s="179"/>
      <c r="H74" s="179"/>
    </row>
    <row r="75" spans="1:8">
      <c r="A75" s="179"/>
      <c r="B75" s="179"/>
      <c r="C75" s="179"/>
      <c r="D75" s="179"/>
      <c r="E75" s="179"/>
      <c r="F75" s="179"/>
      <c r="G75" s="179"/>
      <c r="H75" s="179"/>
    </row>
    <row r="76" spans="1:8">
      <c r="A76" s="179"/>
      <c r="B76" s="179"/>
      <c r="C76" s="179"/>
      <c r="D76" s="179"/>
      <c r="E76" s="179"/>
      <c r="F76" s="179"/>
      <c r="G76" s="179"/>
      <c r="H76" s="179"/>
    </row>
    <row r="77" spans="1:8">
      <c r="A77" s="179"/>
      <c r="B77" s="179"/>
      <c r="C77" s="179"/>
      <c r="D77" s="179"/>
      <c r="E77" s="179"/>
      <c r="F77" s="179"/>
      <c r="G77" s="179"/>
      <c r="H77" s="179"/>
    </row>
    <row r="78" spans="1:8">
      <c r="A78" s="179"/>
      <c r="B78" s="179"/>
      <c r="C78" s="179"/>
      <c r="D78" s="179"/>
      <c r="E78" s="179"/>
      <c r="F78" s="179"/>
      <c r="G78" s="179"/>
      <c r="H78" s="179"/>
    </row>
    <row r="79" spans="1:8">
      <c r="A79" s="179"/>
      <c r="B79" s="179"/>
      <c r="C79" s="179"/>
      <c r="D79" s="179"/>
      <c r="E79" s="179"/>
      <c r="F79" s="179"/>
      <c r="G79" s="179"/>
      <c r="H79" s="179"/>
    </row>
    <row r="80" spans="1:8">
      <c r="A80" s="179"/>
      <c r="B80" s="179"/>
      <c r="C80" s="179"/>
      <c r="D80" s="179"/>
      <c r="E80" s="179"/>
      <c r="F80" s="179"/>
      <c r="G80" s="179"/>
      <c r="H80" s="179"/>
    </row>
    <row r="81" spans="1:8">
      <c r="A81" s="179"/>
      <c r="B81" s="179"/>
      <c r="C81" s="179"/>
      <c r="D81" s="179"/>
      <c r="E81" s="179"/>
      <c r="F81" s="179"/>
      <c r="G81" s="179"/>
      <c r="H81" s="179"/>
    </row>
    <row r="82" spans="1:8">
      <c r="A82" s="179"/>
      <c r="B82" s="179"/>
      <c r="C82" s="179"/>
      <c r="D82" s="179"/>
      <c r="E82" s="179"/>
      <c r="F82" s="179"/>
      <c r="G82" s="179"/>
      <c r="H82" s="179"/>
    </row>
    <row r="83" spans="1:8">
      <c r="A83" s="179"/>
      <c r="B83" s="179"/>
      <c r="C83" s="179"/>
      <c r="D83" s="179"/>
      <c r="E83" s="179"/>
      <c r="F83" s="179"/>
      <c r="G83" s="179"/>
      <c r="H83" s="179"/>
    </row>
    <row r="84" spans="1:8">
      <c r="A84" s="179"/>
      <c r="B84" s="179"/>
      <c r="C84" s="179"/>
      <c r="D84" s="179"/>
      <c r="E84" s="179"/>
      <c r="F84" s="179"/>
      <c r="G84" s="179"/>
      <c r="H84" s="179"/>
    </row>
    <row r="85" spans="1:8">
      <c r="A85" s="179"/>
      <c r="B85" s="179"/>
      <c r="C85" s="179"/>
      <c r="D85" s="179"/>
      <c r="E85" s="179"/>
      <c r="F85" s="179"/>
      <c r="G85" s="179"/>
      <c r="H85" s="179"/>
    </row>
    <row r="86" spans="1:8">
      <c r="A86" s="179"/>
      <c r="B86" s="179"/>
      <c r="C86" s="179"/>
      <c r="D86" s="179"/>
      <c r="E86" s="179"/>
      <c r="F86" s="179"/>
      <c r="G86" s="179"/>
      <c r="H86" s="179"/>
    </row>
    <row r="87" spans="1:8">
      <c r="A87" s="179"/>
      <c r="B87" s="179"/>
      <c r="C87" s="179"/>
      <c r="D87" s="179"/>
      <c r="E87" s="179"/>
      <c r="F87" s="179"/>
      <c r="G87" s="179"/>
      <c r="H87" s="179"/>
    </row>
    <row r="88" spans="1:8">
      <c r="A88" s="179"/>
      <c r="B88" s="179"/>
      <c r="C88" s="179"/>
      <c r="D88" s="179"/>
      <c r="E88" s="179"/>
      <c r="F88" s="179"/>
      <c r="G88" s="179"/>
      <c r="H88" s="179"/>
    </row>
    <row r="89" spans="1:8">
      <c r="A89" s="179"/>
      <c r="B89" s="179"/>
      <c r="C89" s="179"/>
      <c r="D89" s="179"/>
      <c r="E89" s="179"/>
      <c r="F89" s="179"/>
      <c r="G89" s="179"/>
      <c r="H89" s="179"/>
    </row>
    <row r="90" spans="1:8">
      <c r="A90" s="179"/>
      <c r="B90" s="179"/>
      <c r="C90" s="179"/>
      <c r="D90" s="179"/>
      <c r="E90" s="179"/>
      <c r="F90" s="179"/>
      <c r="G90" s="179"/>
      <c r="H90" s="179"/>
    </row>
    <row r="91" spans="1:8">
      <c r="A91" s="179"/>
      <c r="B91" s="179"/>
      <c r="C91" s="179"/>
      <c r="D91" s="179"/>
      <c r="E91" s="179"/>
      <c r="F91" s="179"/>
      <c r="G91" s="179"/>
      <c r="H91" s="179"/>
    </row>
    <row r="92" spans="1:8">
      <c r="A92" s="179"/>
      <c r="B92" s="179"/>
      <c r="C92" s="179"/>
      <c r="D92" s="179"/>
      <c r="E92" s="179"/>
      <c r="F92" s="179"/>
      <c r="G92" s="179"/>
      <c r="H92" s="179"/>
    </row>
    <row r="93" spans="1:8">
      <c r="A93" s="179"/>
      <c r="B93" s="179"/>
      <c r="C93" s="179"/>
      <c r="D93" s="179"/>
      <c r="E93" s="179"/>
      <c r="F93" s="179"/>
      <c r="G93" s="179"/>
      <c r="H93" s="179"/>
    </row>
    <row r="94" spans="1:8">
      <c r="A94" s="179"/>
      <c r="B94" s="179"/>
      <c r="C94" s="179"/>
      <c r="D94" s="179"/>
      <c r="E94" s="179"/>
      <c r="F94" s="179"/>
      <c r="G94" s="179"/>
      <c r="H94" s="179"/>
    </row>
    <row r="95" spans="1:8">
      <c r="A95" s="179"/>
      <c r="B95" s="179"/>
      <c r="C95" s="179"/>
      <c r="D95" s="179"/>
      <c r="E95" s="179"/>
      <c r="F95" s="179"/>
      <c r="G95" s="179"/>
      <c r="H95" s="179"/>
    </row>
    <row r="96" spans="1:8">
      <c r="A96" s="179"/>
      <c r="B96" s="179"/>
      <c r="C96" s="179"/>
      <c r="D96" s="179"/>
      <c r="E96" s="179"/>
      <c r="F96" s="179"/>
      <c r="G96" s="179"/>
      <c r="H96" s="179"/>
    </row>
    <row r="97" spans="1:8">
      <c r="A97" s="179"/>
      <c r="B97" s="179"/>
      <c r="C97" s="179"/>
      <c r="D97" s="179"/>
      <c r="E97" s="179"/>
      <c r="F97" s="179"/>
      <c r="G97" s="179"/>
      <c r="H97" s="179"/>
    </row>
    <row r="98" spans="1:8">
      <c r="A98" s="179"/>
      <c r="B98" s="179"/>
      <c r="C98" s="179"/>
      <c r="D98" s="179"/>
      <c r="E98" s="179"/>
      <c r="F98" s="179"/>
      <c r="G98" s="179"/>
      <c r="H98" s="179"/>
    </row>
    <row r="99" spans="1:8">
      <c r="A99" s="179"/>
      <c r="B99" s="179"/>
      <c r="C99" s="179"/>
      <c r="D99" s="179"/>
      <c r="E99" s="179"/>
      <c r="F99" s="179"/>
      <c r="G99" s="179"/>
      <c r="H99" s="179"/>
    </row>
    <row r="100" spans="1:8">
      <c r="A100" s="179"/>
      <c r="B100" s="179"/>
      <c r="C100" s="179"/>
      <c r="D100" s="179"/>
      <c r="E100" s="179"/>
      <c r="F100" s="179"/>
      <c r="G100" s="179"/>
      <c r="H100" s="179"/>
    </row>
    <row r="101" spans="1:8">
      <c r="A101" s="179"/>
      <c r="B101" s="179"/>
      <c r="C101" s="179"/>
      <c r="D101" s="179"/>
      <c r="E101" s="179"/>
      <c r="F101" s="179"/>
      <c r="G101" s="179"/>
      <c r="H101" s="179"/>
    </row>
    <row r="102" spans="1:8">
      <c r="A102" s="179"/>
      <c r="B102" s="179"/>
      <c r="C102" s="179"/>
      <c r="D102" s="179"/>
      <c r="E102" s="179"/>
      <c r="F102" s="179"/>
      <c r="G102" s="179"/>
      <c r="H102" s="179"/>
    </row>
    <row r="103" spans="1:8">
      <c r="A103" s="179"/>
      <c r="B103" s="179"/>
      <c r="C103" s="179"/>
      <c r="D103" s="179"/>
      <c r="E103" s="179"/>
      <c r="F103" s="179"/>
      <c r="G103" s="179"/>
      <c r="H103" s="179"/>
    </row>
    <row r="104" spans="1:8">
      <c r="A104" s="179"/>
      <c r="B104" s="179"/>
      <c r="C104" s="179"/>
      <c r="D104" s="179"/>
      <c r="E104" s="179"/>
      <c r="F104" s="179"/>
      <c r="G104" s="179"/>
      <c r="H104" s="179"/>
    </row>
    <row r="105" spans="1:8">
      <c r="A105" s="179"/>
      <c r="B105" s="179"/>
      <c r="C105" s="179"/>
      <c r="D105" s="179"/>
      <c r="E105" s="179"/>
      <c r="F105" s="179"/>
      <c r="G105" s="179"/>
      <c r="H105" s="179"/>
    </row>
    <row r="106" spans="1:8">
      <c r="A106" s="179"/>
      <c r="B106" s="179"/>
      <c r="C106" s="179"/>
      <c r="D106" s="179"/>
      <c r="E106" s="179"/>
      <c r="F106" s="179"/>
      <c r="G106" s="179"/>
      <c r="H106" s="179"/>
    </row>
    <row r="107" spans="1:8">
      <c r="A107" s="179"/>
      <c r="B107" s="179"/>
      <c r="C107" s="179"/>
      <c r="D107" s="179"/>
      <c r="E107" s="179"/>
      <c r="F107" s="179"/>
      <c r="G107" s="179"/>
      <c r="H107" s="179"/>
    </row>
    <row r="108" spans="1:8">
      <c r="A108" s="179"/>
      <c r="B108" s="179"/>
      <c r="C108" s="179"/>
      <c r="D108" s="179"/>
      <c r="E108" s="179"/>
      <c r="F108" s="179"/>
      <c r="G108" s="179"/>
      <c r="H108" s="179"/>
    </row>
    <row r="109" spans="1:8">
      <c r="A109" s="179"/>
      <c r="B109" s="179"/>
      <c r="C109" s="179"/>
      <c r="D109" s="179"/>
      <c r="E109" s="179"/>
      <c r="F109" s="179"/>
      <c r="G109" s="179"/>
      <c r="H109" s="179"/>
    </row>
    <row r="110" spans="1:8">
      <c r="A110" s="179"/>
      <c r="B110" s="179"/>
      <c r="C110" s="179"/>
      <c r="D110" s="179"/>
      <c r="E110" s="179"/>
      <c r="F110" s="179"/>
      <c r="G110" s="179"/>
      <c r="H110" s="179"/>
    </row>
    <row r="111" spans="1:8">
      <c r="A111" s="179"/>
      <c r="B111" s="179"/>
      <c r="C111" s="179"/>
      <c r="D111" s="179"/>
      <c r="E111" s="179"/>
      <c r="F111" s="179"/>
      <c r="G111" s="179"/>
      <c r="H111" s="179"/>
    </row>
    <row r="112" spans="1:8">
      <c r="A112" s="179"/>
      <c r="B112" s="179"/>
      <c r="C112" s="179"/>
      <c r="D112" s="179"/>
      <c r="E112" s="179"/>
      <c r="F112" s="179"/>
      <c r="G112" s="179"/>
      <c r="H112" s="179"/>
    </row>
    <row r="113" spans="1:8">
      <c r="A113" s="179"/>
      <c r="B113" s="179"/>
      <c r="C113" s="179"/>
      <c r="D113" s="179"/>
      <c r="E113" s="179"/>
      <c r="F113" s="179"/>
      <c r="G113" s="179"/>
      <c r="H113" s="179"/>
    </row>
    <row r="114" spans="1:8">
      <c r="A114" s="179"/>
      <c r="B114" s="179"/>
      <c r="C114" s="179"/>
      <c r="D114" s="179"/>
      <c r="E114" s="179"/>
      <c r="F114" s="179"/>
      <c r="G114" s="179"/>
      <c r="H114" s="179"/>
    </row>
    <row r="115" spans="1:8">
      <c r="A115" s="179"/>
      <c r="B115" s="179"/>
      <c r="C115" s="179"/>
      <c r="D115" s="179"/>
      <c r="E115" s="179"/>
      <c r="F115" s="179"/>
      <c r="G115" s="179"/>
      <c r="H115" s="179"/>
    </row>
    <row r="116" spans="1:8">
      <c r="A116" s="179"/>
      <c r="B116" s="179"/>
      <c r="C116" s="179"/>
      <c r="D116" s="179"/>
      <c r="E116" s="179"/>
      <c r="F116" s="179"/>
      <c r="G116" s="179"/>
      <c r="H116" s="179"/>
    </row>
    <row r="117" spans="1:8">
      <c r="A117" s="179"/>
      <c r="B117" s="179"/>
      <c r="C117" s="179"/>
      <c r="D117" s="179"/>
      <c r="E117" s="179"/>
      <c r="F117" s="179"/>
      <c r="G117" s="179"/>
      <c r="H117" s="179"/>
    </row>
    <row r="118" spans="1:8">
      <c r="A118" s="179"/>
      <c r="B118" s="179"/>
      <c r="C118" s="179"/>
      <c r="D118" s="179"/>
      <c r="E118" s="179"/>
      <c r="F118" s="179"/>
      <c r="G118" s="179"/>
      <c r="H118" s="179"/>
    </row>
    <row r="119" spans="1:8">
      <c r="A119" s="179"/>
      <c r="B119" s="179"/>
      <c r="C119" s="179"/>
      <c r="D119" s="179"/>
      <c r="E119" s="179"/>
      <c r="F119" s="179"/>
      <c r="G119" s="179"/>
      <c r="H119" s="179"/>
    </row>
    <row r="120" spans="1:8">
      <c r="A120" s="179"/>
      <c r="B120" s="179"/>
      <c r="C120" s="179"/>
      <c r="D120" s="179"/>
      <c r="E120" s="179"/>
      <c r="F120" s="179"/>
      <c r="G120" s="179"/>
      <c r="H120" s="179"/>
    </row>
    <row r="121" spans="1:8">
      <c r="A121" s="179"/>
      <c r="B121" s="179"/>
      <c r="C121" s="179"/>
      <c r="D121" s="179"/>
      <c r="E121" s="179"/>
      <c r="F121" s="179"/>
      <c r="G121" s="179"/>
      <c r="H121" s="179"/>
    </row>
    <row r="122" spans="1:8">
      <c r="A122" s="179"/>
      <c r="B122" s="179"/>
      <c r="C122" s="179"/>
      <c r="D122" s="179"/>
      <c r="E122" s="179"/>
      <c r="F122" s="179"/>
      <c r="G122" s="179"/>
      <c r="H122" s="179"/>
    </row>
    <row r="123" spans="1:8">
      <c r="A123" s="179"/>
      <c r="B123" s="179"/>
      <c r="C123" s="179"/>
      <c r="D123" s="179"/>
      <c r="E123" s="179"/>
      <c r="F123" s="179"/>
      <c r="G123" s="179"/>
      <c r="H123" s="179"/>
    </row>
    <row r="124" spans="1:8">
      <c r="A124" s="179"/>
      <c r="B124" s="179"/>
      <c r="C124" s="179"/>
      <c r="D124" s="179"/>
      <c r="E124" s="179"/>
      <c r="F124" s="179"/>
      <c r="G124" s="179"/>
      <c r="H124" s="179"/>
    </row>
    <row r="125" spans="1:8">
      <c r="A125" s="179"/>
      <c r="B125" s="179"/>
      <c r="C125" s="179"/>
      <c r="D125" s="179"/>
      <c r="E125" s="179"/>
      <c r="F125" s="179"/>
      <c r="G125" s="179"/>
      <c r="H125" s="179"/>
    </row>
    <row r="126" spans="1:8">
      <c r="A126" s="179"/>
      <c r="B126" s="179"/>
      <c r="C126" s="179"/>
      <c r="D126" s="179"/>
      <c r="E126" s="179"/>
      <c r="F126" s="179"/>
      <c r="G126" s="179"/>
      <c r="H126" s="179"/>
    </row>
    <row r="127" spans="1:8">
      <c r="A127" s="179"/>
      <c r="B127" s="179"/>
      <c r="C127" s="179"/>
      <c r="D127" s="179"/>
      <c r="E127" s="179"/>
      <c r="F127" s="179"/>
      <c r="G127" s="179"/>
      <c r="H127" s="179"/>
    </row>
    <row r="128" spans="1:8">
      <c r="A128" s="179"/>
      <c r="B128" s="179"/>
      <c r="C128" s="179"/>
      <c r="D128" s="179"/>
      <c r="E128" s="179"/>
      <c r="F128" s="179"/>
      <c r="G128" s="179"/>
      <c r="H128" s="179"/>
    </row>
    <row r="129" spans="1:8">
      <c r="A129" s="179"/>
      <c r="B129" s="179"/>
      <c r="C129" s="179"/>
      <c r="D129" s="179"/>
      <c r="E129" s="179"/>
      <c r="F129" s="179"/>
      <c r="G129" s="179"/>
      <c r="H129" s="179"/>
    </row>
    <row r="130" spans="1:8">
      <c r="A130" s="179"/>
      <c r="B130" s="179"/>
      <c r="C130" s="179"/>
      <c r="D130" s="179"/>
      <c r="E130" s="179"/>
      <c r="F130" s="179"/>
      <c r="G130" s="179"/>
      <c r="H130" s="179"/>
    </row>
    <row r="131" spans="1:8">
      <c r="A131" s="179"/>
      <c r="B131" s="179"/>
      <c r="C131" s="179"/>
      <c r="D131" s="179"/>
      <c r="E131" s="179"/>
      <c r="F131" s="179"/>
      <c r="G131" s="179"/>
      <c r="H131" s="179"/>
    </row>
    <row r="132" spans="1:8">
      <c r="A132" s="179"/>
      <c r="B132" s="179"/>
      <c r="C132" s="179"/>
      <c r="D132" s="179"/>
      <c r="E132" s="179"/>
      <c r="F132" s="179"/>
      <c r="G132" s="179"/>
      <c r="H132" s="179"/>
    </row>
    <row r="133" spans="1:8">
      <c r="A133" s="179"/>
      <c r="B133" s="179"/>
      <c r="C133" s="179"/>
      <c r="D133" s="179"/>
      <c r="E133" s="179"/>
      <c r="F133" s="179"/>
      <c r="G133" s="179"/>
      <c r="H133" s="179"/>
    </row>
    <row r="134" spans="1:8">
      <c r="A134" s="179"/>
      <c r="B134" s="179"/>
      <c r="C134" s="179"/>
      <c r="D134" s="179"/>
      <c r="E134" s="179"/>
      <c r="F134" s="179"/>
      <c r="G134" s="179"/>
      <c r="H134" s="179"/>
    </row>
    <row r="135" spans="1:8">
      <c r="A135" s="179"/>
      <c r="B135" s="179"/>
      <c r="C135" s="179"/>
      <c r="D135" s="179"/>
      <c r="E135" s="179"/>
      <c r="F135" s="179"/>
      <c r="G135" s="179"/>
      <c r="H135" s="179"/>
    </row>
    <row r="136" spans="1:8">
      <c r="A136" s="179"/>
      <c r="B136" s="179"/>
      <c r="C136" s="179"/>
      <c r="D136" s="179"/>
      <c r="E136" s="179"/>
      <c r="F136" s="179"/>
      <c r="G136" s="179"/>
      <c r="H136" s="179"/>
    </row>
    <row r="137" spans="1:8">
      <c r="A137" s="179"/>
      <c r="B137" s="179"/>
      <c r="C137" s="179"/>
      <c r="D137" s="179"/>
      <c r="E137" s="179"/>
      <c r="F137" s="179"/>
      <c r="G137" s="179"/>
      <c r="H137" s="179"/>
    </row>
    <row r="138" spans="1:8">
      <c r="A138" s="179"/>
      <c r="B138" s="179"/>
      <c r="C138" s="179"/>
      <c r="D138" s="179"/>
      <c r="E138" s="179"/>
      <c r="F138" s="179"/>
      <c r="G138" s="179"/>
      <c r="H138" s="179"/>
    </row>
    <row r="139" spans="1:8">
      <c r="A139" s="179"/>
      <c r="B139" s="179"/>
      <c r="C139" s="179"/>
      <c r="D139" s="179"/>
      <c r="E139" s="179"/>
      <c r="F139" s="179"/>
      <c r="G139" s="179"/>
      <c r="H139" s="179"/>
    </row>
    <row r="140" spans="1:8">
      <c r="A140" s="179"/>
      <c r="B140" s="179"/>
      <c r="C140" s="179"/>
      <c r="D140" s="179"/>
      <c r="E140" s="179"/>
      <c r="F140" s="179"/>
      <c r="G140" s="179"/>
      <c r="H140" s="179"/>
    </row>
    <row r="141" spans="1:8">
      <c r="A141" s="179"/>
      <c r="B141" s="179"/>
      <c r="C141" s="179"/>
      <c r="D141" s="179"/>
      <c r="E141" s="179"/>
      <c r="F141" s="179"/>
      <c r="G141" s="179"/>
      <c r="H141" s="179"/>
    </row>
    <row r="142" spans="1:8">
      <c r="A142" s="179"/>
      <c r="B142" s="179"/>
      <c r="C142" s="179"/>
      <c r="D142" s="179"/>
      <c r="E142" s="179"/>
      <c r="F142" s="179"/>
      <c r="G142" s="179"/>
      <c r="H142" s="179"/>
    </row>
    <row r="143" spans="1:8">
      <c r="A143" s="179"/>
      <c r="B143" s="179"/>
      <c r="C143" s="179"/>
      <c r="D143" s="179"/>
      <c r="E143" s="179"/>
      <c r="F143" s="179"/>
      <c r="G143" s="179"/>
      <c r="H143" s="179"/>
    </row>
    <row r="144" spans="1:8">
      <c r="A144" s="179"/>
      <c r="B144" s="179"/>
      <c r="C144" s="179"/>
      <c r="D144" s="179"/>
      <c r="E144" s="179"/>
      <c r="F144" s="179"/>
      <c r="G144" s="179"/>
      <c r="H144" s="179"/>
    </row>
    <row r="145" spans="1:8">
      <c r="A145" s="179"/>
      <c r="B145" s="179"/>
      <c r="C145" s="179"/>
      <c r="D145" s="179"/>
      <c r="E145" s="179"/>
      <c r="F145" s="179"/>
      <c r="G145" s="179"/>
      <c r="H145" s="179"/>
    </row>
    <row r="146" spans="1:8">
      <c r="A146" s="179"/>
      <c r="B146" s="179"/>
      <c r="C146" s="179"/>
      <c r="D146" s="179"/>
      <c r="E146" s="179"/>
      <c r="F146" s="179"/>
      <c r="G146" s="179"/>
      <c r="H146" s="179"/>
    </row>
    <row r="147" spans="1:8">
      <c r="A147" s="179"/>
      <c r="B147" s="179"/>
      <c r="C147" s="179"/>
      <c r="D147" s="179"/>
      <c r="E147" s="179"/>
      <c r="F147" s="179"/>
      <c r="G147" s="179"/>
      <c r="H147" s="179"/>
    </row>
    <row r="148" spans="1:8">
      <c r="A148" s="179"/>
      <c r="B148" s="179"/>
      <c r="C148" s="179"/>
      <c r="D148" s="179"/>
      <c r="E148" s="179"/>
      <c r="F148" s="179"/>
      <c r="G148" s="179"/>
      <c r="H148" s="179"/>
    </row>
    <row r="149" spans="1:8">
      <c r="A149" s="179"/>
      <c r="B149" s="179"/>
      <c r="C149" s="179"/>
      <c r="D149" s="179"/>
      <c r="E149" s="179"/>
      <c r="F149" s="179"/>
      <c r="G149" s="179"/>
      <c r="H149" s="179"/>
    </row>
    <row r="150" spans="1:8">
      <c r="A150" s="179"/>
      <c r="B150" s="179"/>
      <c r="C150" s="179"/>
      <c r="D150" s="179"/>
      <c r="E150" s="179"/>
      <c r="F150" s="179"/>
      <c r="G150" s="179"/>
      <c r="H150" s="179"/>
    </row>
    <row r="151" spans="1:8">
      <c r="A151" s="179"/>
      <c r="B151" s="179"/>
      <c r="C151" s="179"/>
      <c r="D151" s="179"/>
      <c r="E151" s="179"/>
      <c r="F151" s="179"/>
      <c r="G151" s="179"/>
      <c r="H151" s="179"/>
    </row>
    <row r="152" spans="1:8">
      <c r="A152" s="179"/>
      <c r="B152" s="179"/>
      <c r="C152" s="179"/>
      <c r="D152" s="179"/>
      <c r="E152" s="179"/>
      <c r="F152" s="179"/>
      <c r="G152" s="179"/>
      <c r="H152" s="179"/>
    </row>
    <row r="153" spans="1:8">
      <c r="A153" s="179"/>
      <c r="B153" s="179"/>
      <c r="C153" s="179"/>
      <c r="D153" s="179"/>
      <c r="E153" s="179"/>
      <c r="F153" s="179"/>
      <c r="G153" s="179"/>
      <c r="H153" s="179"/>
    </row>
    <row r="154" spans="1:8">
      <c r="A154" s="179"/>
      <c r="B154" s="179"/>
      <c r="C154" s="179"/>
      <c r="D154" s="179"/>
      <c r="E154" s="179"/>
      <c r="F154" s="179"/>
      <c r="G154" s="179"/>
      <c r="H154" s="179"/>
    </row>
    <row r="155" spans="1:8">
      <c r="A155" s="179"/>
      <c r="B155" s="179"/>
      <c r="C155" s="179"/>
      <c r="D155" s="179"/>
      <c r="E155" s="179"/>
      <c r="F155" s="179"/>
      <c r="G155" s="179"/>
      <c r="H155" s="179"/>
    </row>
    <row r="156" spans="1:8">
      <c r="A156" s="179"/>
      <c r="B156" s="179"/>
      <c r="C156" s="179"/>
      <c r="D156" s="179"/>
      <c r="E156" s="179"/>
      <c r="F156" s="179"/>
      <c r="G156" s="179"/>
      <c r="H156" s="179"/>
    </row>
    <row r="157" spans="1:8">
      <c r="A157" s="179"/>
      <c r="B157" s="179"/>
      <c r="C157" s="179"/>
      <c r="D157" s="179"/>
      <c r="E157" s="179"/>
      <c r="F157" s="179"/>
      <c r="G157" s="179"/>
      <c r="H157" s="179"/>
    </row>
    <row r="158" spans="1:8">
      <c r="A158" s="179"/>
      <c r="B158" s="179"/>
      <c r="C158" s="179"/>
      <c r="D158" s="179"/>
      <c r="E158" s="179"/>
      <c r="F158" s="179"/>
      <c r="G158" s="179"/>
      <c r="H158" s="179"/>
    </row>
    <row r="159" spans="1:8">
      <c r="A159" s="179"/>
      <c r="B159" s="179"/>
      <c r="C159" s="179"/>
      <c r="D159" s="179"/>
      <c r="E159" s="179"/>
      <c r="F159" s="179"/>
      <c r="G159" s="179"/>
      <c r="H159" s="179"/>
    </row>
    <row r="160" spans="1:8">
      <c r="A160" s="179"/>
      <c r="B160" s="179"/>
      <c r="C160" s="179"/>
      <c r="D160" s="179"/>
      <c r="E160" s="179"/>
      <c r="F160" s="179"/>
      <c r="G160" s="179"/>
      <c r="H160" s="179"/>
    </row>
    <row r="161" spans="1:8">
      <c r="A161" s="179"/>
      <c r="B161" s="179"/>
      <c r="C161" s="179"/>
      <c r="D161" s="179"/>
      <c r="E161" s="179"/>
      <c r="F161" s="179"/>
      <c r="G161" s="179"/>
      <c r="H161" s="179"/>
    </row>
    <row r="162" spans="1:8">
      <c r="A162" s="179"/>
      <c r="B162" s="179"/>
      <c r="C162" s="179"/>
      <c r="D162" s="179"/>
      <c r="E162" s="179"/>
      <c r="F162" s="179"/>
      <c r="G162" s="179"/>
      <c r="H162" s="179"/>
    </row>
    <row r="163" spans="1:8">
      <c r="A163" s="179"/>
      <c r="B163" s="179"/>
      <c r="C163" s="179"/>
      <c r="D163" s="179"/>
      <c r="E163" s="179"/>
      <c r="F163" s="179"/>
      <c r="G163" s="179"/>
      <c r="H163" s="179"/>
    </row>
    <row r="164" spans="1:8">
      <c r="A164" s="179"/>
      <c r="B164" s="179"/>
      <c r="C164" s="179"/>
      <c r="D164" s="179"/>
      <c r="E164" s="179"/>
      <c r="F164" s="179"/>
      <c r="G164" s="179"/>
      <c r="H164" s="179"/>
    </row>
    <row r="165" spans="1:8">
      <c r="A165" s="179"/>
      <c r="B165" s="179"/>
      <c r="C165" s="179"/>
      <c r="D165" s="179"/>
      <c r="E165" s="179"/>
      <c r="F165" s="179"/>
      <c r="G165" s="179"/>
      <c r="H165" s="179"/>
    </row>
    <row r="166" spans="1:8">
      <c r="A166" s="179"/>
      <c r="B166" s="179"/>
      <c r="C166" s="179"/>
      <c r="D166" s="179"/>
      <c r="E166" s="179"/>
      <c r="F166" s="179"/>
      <c r="G166" s="179"/>
      <c r="H166" s="179"/>
    </row>
    <row r="167" spans="1:8">
      <c r="A167" s="179"/>
      <c r="B167" s="179"/>
      <c r="C167" s="179"/>
      <c r="D167" s="179"/>
      <c r="E167" s="179"/>
      <c r="F167" s="179"/>
      <c r="G167" s="179"/>
      <c r="H167" s="179"/>
    </row>
    <row r="168" spans="1:8">
      <c r="A168" s="179"/>
      <c r="B168" s="179"/>
      <c r="C168" s="179"/>
      <c r="D168" s="179"/>
      <c r="E168" s="179"/>
      <c r="F168" s="179"/>
      <c r="G168" s="179"/>
      <c r="H168" s="179"/>
    </row>
    <row r="169" spans="1:8">
      <c r="A169" s="179"/>
      <c r="B169" s="179"/>
      <c r="C169" s="179"/>
      <c r="D169" s="179"/>
      <c r="E169" s="179"/>
      <c r="F169" s="179"/>
      <c r="G169" s="179"/>
      <c r="H169" s="179"/>
    </row>
    <row r="170" spans="1:8">
      <c r="A170" s="179"/>
      <c r="B170" s="179"/>
      <c r="C170" s="179"/>
      <c r="D170" s="179"/>
      <c r="E170" s="179"/>
      <c r="F170" s="179"/>
      <c r="G170" s="179"/>
      <c r="H170" s="179"/>
    </row>
    <row r="171" spans="1:8">
      <c r="A171" s="179"/>
      <c r="B171" s="179"/>
      <c r="C171" s="179"/>
      <c r="D171" s="179"/>
      <c r="E171" s="179"/>
      <c r="F171" s="179"/>
      <c r="G171" s="179"/>
      <c r="H171" s="179"/>
    </row>
    <row r="172" spans="1:8">
      <c r="A172" s="179"/>
      <c r="B172" s="179"/>
      <c r="C172" s="179"/>
      <c r="D172" s="179"/>
      <c r="E172" s="179"/>
      <c r="F172" s="179"/>
      <c r="G172" s="179"/>
      <c r="H172" s="179"/>
    </row>
    <row r="173" spans="1:8">
      <c r="A173" s="179"/>
      <c r="B173" s="179"/>
      <c r="C173" s="179"/>
      <c r="D173" s="179"/>
      <c r="E173" s="179"/>
      <c r="F173" s="179"/>
      <c r="G173" s="179"/>
      <c r="H173" s="179"/>
    </row>
    <row r="174" spans="1:8">
      <c r="A174" s="179"/>
      <c r="B174" s="179"/>
      <c r="C174" s="179"/>
      <c r="D174" s="179"/>
      <c r="E174" s="179"/>
      <c r="F174" s="179"/>
      <c r="G174" s="179"/>
      <c r="H174" s="179"/>
    </row>
    <row r="175" spans="1:8">
      <c r="A175" s="179"/>
      <c r="B175" s="179"/>
      <c r="C175" s="179"/>
      <c r="D175" s="179"/>
      <c r="E175" s="179"/>
      <c r="F175" s="179"/>
      <c r="G175" s="179"/>
      <c r="H175" s="179"/>
    </row>
    <row r="176" spans="1:8">
      <c r="A176" s="179"/>
      <c r="B176" s="179"/>
      <c r="C176" s="179"/>
      <c r="D176" s="179"/>
      <c r="E176" s="179"/>
      <c r="F176" s="179"/>
      <c r="G176" s="179"/>
      <c r="H176" s="179"/>
    </row>
    <row r="177" spans="1:8">
      <c r="A177" s="179"/>
      <c r="B177" s="179"/>
      <c r="C177" s="179"/>
      <c r="D177" s="179"/>
      <c r="E177" s="179"/>
      <c r="F177" s="179"/>
      <c r="G177" s="179"/>
      <c r="H177" s="179"/>
    </row>
    <row r="178" spans="1:8">
      <c r="A178" s="179"/>
      <c r="B178" s="179"/>
      <c r="C178" s="179"/>
      <c r="D178" s="179"/>
      <c r="E178" s="179"/>
      <c r="F178" s="179"/>
      <c r="G178" s="179"/>
      <c r="H178" s="179"/>
    </row>
    <row r="179" spans="1:8">
      <c r="A179" s="179"/>
      <c r="B179" s="179"/>
      <c r="C179" s="179"/>
      <c r="D179" s="179"/>
      <c r="E179" s="179"/>
      <c r="F179" s="179"/>
      <c r="G179" s="179"/>
      <c r="H179" s="179"/>
    </row>
    <row r="180" spans="1:8">
      <c r="A180" s="179"/>
      <c r="B180" s="179"/>
      <c r="C180" s="179"/>
      <c r="D180" s="179"/>
      <c r="E180" s="179"/>
      <c r="F180" s="179"/>
      <c r="G180" s="179"/>
      <c r="H180" s="179"/>
    </row>
    <row r="181" spans="1:8">
      <c r="A181" s="179"/>
      <c r="B181" s="179"/>
      <c r="C181" s="179"/>
      <c r="D181" s="179"/>
      <c r="E181" s="179"/>
      <c r="F181" s="179"/>
      <c r="G181" s="179"/>
      <c r="H181" s="179"/>
    </row>
    <row r="182" spans="1:8">
      <c r="A182" s="179"/>
      <c r="B182" s="179"/>
      <c r="C182" s="179"/>
      <c r="D182" s="179"/>
      <c r="E182" s="179"/>
      <c r="F182" s="179"/>
      <c r="G182" s="179"/>
      <c r="H182" s="179"/>
    </row>
    <row r="183" spans="1:8">
      <c r="A183" s="179"/>
      <c r="B183" s="179"/>
      <c r="C183" s="179"/>
      <c r="D183" s="179"/>
      <c r="E183" s="179"/>
      <c r="F183" s="179"/>
      <c r="G183" s="179"/>
      <c r="H183" s="179"/>
    </row>
    <row r="184" spans="1:8">
      <c r="A184" s="179"/>
      <c r="B184" s="179"/>
      <c r="C184" s="179"/>
      <c r="D184" s="179"/>
      <c r="E184" s="179"/>
      <c r="F184" s="179"/>
      <c r="G184" s="179"/>
      <c r="H184" s="179"/>
    </row>
    <row r="185" spans="1:8">
      <c r="A185" s="179"/>
      <c r="B185" s="179"/>
      <c r="C185" s="179"/>
      <c r="D185" s="179"/>
      <c r="E185" s="179"/>
      <c r="F185" s="179"/>
      <c r="G185" s="179"/>
      <c r="H185" s="179"/>
    </row>
    <row r="186" spans="1:8">
      <c r="A186" s="179"/>
      <c r="B186" s="179"/>
      <c r="C186" s="179"/>
      <c r="D186" s="179"/>
      <c r="E186" s="179"/>
      <c r="F186" s="179"/>
      <c r="G186" s="179"/>
      <c r="H186" s="179"/>
    </row>
    <row r="187" spans="1:8">
      <c r="A187" s="179"/>
      <c r="B187" s="179"/>
      <c r="C187" s="179"/>
      <c r="D187" s="179"/>
      <c r="E187" s="179"/>
      <c r="F187" s="179"/>
      <c r="G187" s="179"/>
      <c r="H187" s="179"/>
    </row>
    <row r="188" spans="1:8">
      <c r="A188" s="179"/>
      <c r="B188" s="179"/>
      <c r="C188" s="179"/>
      <c r="D188" s="179"/>
      <c r="E188" s="179"/>
      <c r="F188" s="179"/>
      <c r="G188" s="179"/>
      <c r="H188" s="179"/>
    </row>
    <row r="189" spans="1:8">
      <c r="A189" s="179"/>
      <c r="B189" s="179"/>
      <c r="C189" s="179"/>
      <c r="D189" s="179"/>
      <c r="E189" s="179"/>
      <c r="F189" s="179"/>
      <c r="G189" s="179"/>
      <c r="H189" s="179"/>
    </row>
    <row r="190" spans="1:8">
      <c r="A190" s="179"/>
      <c r="B190" s="179"/>
      <c r="C190" s="179"/>
      <c r="D190" s="179"/>
      <c r="E190" s="179"/>
      <c r="F190" s="179"/>
      <c r="G190" s="179"/>
      <c r="H190" s="179"/>
    </row>
    <row r="191" spans="1:8">
      <c r="A191" s="179"/>
      <c r="B191" s="179"/>
      <c r="C191" s="179"/>
      <c r="D191" s="179"/>
      <c r="E191" s="179"/>
      <c r="F191" s="179"/>
      <c r="G191" s="179"/>
      <c r="H191" s="179"/>
    </row>
    <row r="192" spans="1:8">
      <c r="A192" s="179"/>
      <c r="B192" s="179"/>
      <c r="C192" s="179"/>
      <c r="D192" s="179"/>
      <c r="E192" s="179"/>
      <c r="F192" s="179"/>
      <c r="G192" s="179"/>
      <c r="H192" s="179"/>
    </row>
    <row r="193" spans="1:8">
      <c r="A193" s="179"/>
      <c r="B193" s="179"/>
      <c r="C193" s="179"/>
      <c r="D193" s="179"/>
      <c r="E193" s="179"/>
      <c r="F193" s="179"/>
      <c r="G193" s="179"/>
      <c r="H193" s="179"/>
    </row>
    <row r="194" spans="1:8">
      <c r="A194" s="179"/>
      <c r="B194" s="179"/>
      <c r="C194" s="179"/>
      <c r="D194" s="179"/>
      <c r="E194" s="179"/>
      <c r="F194" s="179"/>
      <c r="G194" s="179"/>
      <c r="H194" s="179"/>
    </row>
    <row r="195" spans="1:8">
      <c r="A195" s="179"/>
      <c r="B195" s="179"/>
      <c r="C195" s="179"/>
      <c r="D195" s="179"/>
      <c r="E195" s="179"/>
      <c r="F195" s="179"/>
      <c r="G195" s="179"/>
      <c r="H195" s="179"/>
    </row>
    <row r="196" spans="1:8">
      <c r="A196" s="179"/>
      <c r="B196" s="179"/>
      <c r="C196" s="179"/>
      <c r="D196" s="179"/>
      <c r="E196" s="179"/>
      <c r="F196" s="179"/>
      <c r="G196" s="179"/>
      <c r="H196" s="179"/>
    </row>
    <row r="197" spans="1:8">
      <c r="A197" s="179"/>
      <c r="B197" s="179"/>
      <c r="C197" s="179"/>
      <c r="D197" s="179"/>
      <c r="E197" s="179"/>
      <c r="F197" s="179"/>
      <c r="G197" s="179"/>
      <c r="H197" s="179"/>
    </row>
    <row r="198" spans="1:8">
      <c r="A198" s="179"/>
      <c r="B198" s="179"/>
      <c r="C198" s="179"/>
      <c r="D198" s="179"/>
      <c r="E198" s="179"/>
      <c r="F198" s="179"/>
      <c r="G198" s="179"/>
      <c r="H198" s="179"/>
    </row>
    <row r="199" spans="1:8">
      <c r="A199" s="179"/>
      <c r="B199" s="179"/>
      <c r="C199" s="179"/>
      <c r="D199" s="179"/>
      <c r="E199" s="179"/>
      <c r="F199" s="179"/>
      <c r="G199" s="179"/>
      <c r="H199" s="179"/>
    </row>
    <row r="200" spans="1:8">
      <c r="A200" s="179"/>
      <c r="B200" s="179"/>
      <c r="C200" s="179"/>
      <c r="D200" s="179"/>
      <c r="E200" s="179"/>
      <c r="F200" s="179"/>
      <c r="G200" s="179"/>
      <c r="H200" s="179"/>
    </row>
    <row r="201" spans="1:8">
      <c r="A201" s="179"/>
      <c r="B201" s="179"/>
      <c r="C201" s="179"/>
      <c r="D201" s="179"/>
      <c r="E201" s="179"/>
      <c r="F201" s="179"/>
      <c r="G201" s="179"/>
      <c r="H201" s="179"/>
    </row>
    <row r="202" spans="1:8">
      <c r="A202" s="179"/>
      <c r="B202" s="179"/>
      <c r="C202" s="179"/>
      <c r="D202" s="179"/>
      <c r="E202" s="179"/>
      <c r="F202" s="179"/>
      <c r="G202" s="179"/>
      <c r="H202" s="179"/>
    </row>
    <row r="203" spans="1:8">
      <c r="A203" s="179"/>
      <c r="B203" s="179"/>
      <c r="C203" s="179"/>
      <c r="D203" s="179"/>
      <c r="E203" s="179"/>
      <c r="F203" s="179"/>
      <c r="G203" s="179"/>
      <c r="H203" s="179"/>
    </row>
    <row r="204" spans="1:8">
      <c r="A204" s="179"/>
      <c r="B204" s="179"/>
      <c r="C204" s="179"/>
      <c r="D204" s="179"/>
      <c r="E204" s="179"/>
      <c r="F204" s="179"/>
      <c r="G204" s="179"/>
      <c r="H204" s="179"/>
    </row>
    <row r="205" spans="1:8">
      <c r="A205" s="179"/>
      <c r="B205" s="179"/>
      <c r="C205" s="179"/>
      <c r="D205" s="179"/>
      <c r="E205" s="179"/>
      <c r="F205" s="179"/>
      <c r="G205" s="179"/>
      <c r="H205" s="179"/>
    </row>
    <row r="206" spans="1:8">
      <c r="A206" s="179"/>
      <c r="B206" s="179"/>
      <c r="C206" s="179"/>
      <c r="D206" s="179"/>
      <c r="E206" s="179"/>
      <c r="F206" s="179"/>
      <c r="G206" s="179"/>
      <c r="H206" s="179"/>
    </row>
    <row r="207" spans="1:8">
      <c r="A207" s="179"/>
      <c r="B207" s="179"/>
      <c r="C207" s="179"/>
      <c r="D207" s="179"/>
      <c r="E207" s="179"/>
      <c r="F207" s="179"/>
      <c r="G207" s="179"/>
      <c r="H207" s="179"/>
    </row>
    <row r="208" spans="1:8">
      <c r="A208" s="179"/>
      <c r="B208" s="179"/>
      <c r="C208" s="179"/>
      <c r="D208" s="179"/>
      <c r="E208" s="179"/>
      <c r="F208" s="179"/>
      <c r="G208" s="179"/>
      <c r="H208" s="179"/>
    </row>
    <row r="209" spans="1:8">
      <c r="A209" s="179"/>
      <c r="B209" s="179"/>
      <c r="C209" s="179"/>
      <c r="D209" s="179"/>
      <c r="E209" s="179"/>
      <c r="F209" s="179"/>
      <c r="G209" s="179"/>
      <c r="H209" s="179"/>
    </row>
    <row r="210" spans="1:8">
      <c r="A210" s="179"/>
      <c r="B210" s="179"/>
      <c r="C210" s="179"/>
      <c r="D210" s="179"/>
      <c r="E210" s="179"/>
      <c r="F210" s="179"/>
      <c r="G210" s="179"/>
      <c r="H210" s="179"/>
    </row>
    <row r="211" spans="1:8">
      <c r="A211" s="179"/>
      <c r="B211" s="179"/>
      <c r="C211" s="179"/>
      <c r="D211" s="179"/>
      <c r="E211" s="179"/>
      <c r="F211" s="179"/>
      <c r="G211" s="179"/>
      <c r="H211" s="179"/>
    </row>
    <row r="212" spans="1:8">
      <c r="A212" s="179"/>
      <c r="B212" s="179"/>
      <c r="C212" s="179"/>
      <c r="D212" s="179"/>
      <c r="E212" s="179"/>
      <c r="F212" s="179"/>
      <c r="G212" s="179"/>
      <c r="H212" s="179"/>
    </row>
    <row r="213" spans="1:8">
      <c r="A213" s="179"/>
      <c r="B213" s="179"/>
      <c r="C213" s="179"/>
      <c r="D213" s="179"/>
      <c r="E213" s="179"/>
      <c r="F213" s="179"/>
      <c r="G213" s="179"/>
      <c r="H213" s="179"/>
    </row>
    <row r="214" spans="1:8">
      <c r="A214" s="179"/>
      <c r="B214" s="179"/>
      <c r="C214" s="179"/>
      <c r="D214" s="179"/>
      <c r="E214" s="179"/>
      <c r="F214" s="179"/>
      <c r="G214" s="179"/>
      <c r="H214" s="179"/>
    </row>
    <row r="215" spans="1:8">
      <c r="A215" s="179"/>
      <c r="B215" s="179"/>
      <c r="C215" s="179"/>
      <c r="D215" s="179"/>
      <c r="E215" s="179"/>
      <c r="F215" s="179"/>
      <c r="G215" s="179"/>
      <c r="H215" s="179"/>
    </row>
    <row r="216" spans="1:8">
      <c r="A216" s="179"/>
      <c r="B216" s="179"/>
      <c r="C216" s="179"/>
      <c r="D216" s="179"/>
      <c r="E216" s="179"/>
      <c r="F216" s="179"/>
      <c r="G216" s="179"/>
      <c r="H216" s="179"/>
    </row>
    <row r="217" spans="1:8">
      <c r="A217" s="179"/>
      <c r="B217" s="179"/>
      <c r="C217" s="179"/>
      <c r="D217" s="179"/>
      <c r="E217" s="179"/>
      <c r="F217" s="179"/>
      <c r="G217" s="179"/>
      <c r="H217" s="179"/>
    </row>
    <row r="218" spans="1:8">
      <c r="A218" s="179"/>
      <c r="B218" s="179"/>
      <c r="C218" s="179"/>
      <c r="D218" s="179"/>
      <c r="E218" s="179"/>
      <c r="F218" s="179"/>
      <c r="G218" s="179"/>
      <c r="H218" s="179"/>
    </row>
    <row r="219" spans="1:8">
      <c r="A219" s="179"/>
      <c r="B219" s="179"/>
      <c r="C219" s="179"/>
      <c r="D219" s="179"/>
      <c r="E219" s="179"/>
      <c r="F219" s="179"/>
      <c r="G219" s="179"/>
      <c r="H219" s="179"/>
    </row>
    <row r="220" spans="1:8">
      <c r="A220" s="179"/>
      <c r="B220" s="179"/>
      <c r="C220" s="179"/>
      <c r="D220" s="179"/>
      <c r="E220" s="179"/>
      <c r="F220" s="179"/>
      <c r="G220" s="179"/>
      <c r="H220" s="179"/>
    </row>
    <row r="221" spans="1:8">
      <c r="A221" s="179"/>
      <c r="B221" s="179"/>
      <c r="C221" s="179"/>
      <c r="D221" s="179"/>
      <c r="E221" s="179"/>
      <c r="F221" s="179"/>
      <c r="G221" s="179"/>
      <c r="H221" s="179"/>
    </row>
    <row r="222" spans="1:8">
      <c r="A222" s="179"/>
      <c r="B222" s="179"/>
      <c r="C222" s="179"/>
      <c r="D222" s="179"/>
      <c r="E222" s="179"/>
      <c r="F222" s="179"/>
    </row>
    <row r="223" spans="1:8">
      <c r="A223" s="179"/>
      <c r="B223" s="179"/>
      <c r="C223" s="179"/>
      <c r="D223" s="179"/>
      <c r="E223" s="179"/>
      <c r="F223" s="179"/>
    </row>
    <row r="224" spans="1:8">
      <c r="A224" s="179"/>
      <c r="B224" s="179"/>
      <c r="C224" s="179"/>
      <c r="D224" s="179"/>
      <c r="E224" s="179"/>
      <c r="F224" s="179"/>
    </row>
    <row r="225" spans="1:6">
      <c r="A225" s="179"/>
      <c r="B225" s="179"/>
      <c r="C225" s="179"/>
      <c r="D225" s="179"/>
      <c r="E225" s="179"/>
      <c r="F225" s="179"/>
    </row>
    <row r="226" spans="1:6">
      <c r="A226" s="179"/>
      <c r="B226" s="179"/>
      <c r="C226" s="179"/>
      <c r="D226" s="179"/>
    </row>
  </sheetData>
  <sheetProtection sheet="1" selectLockedCells="1"/>
  <mergeCells count="19">
    <mergeCell ref="B9:C9"/>
    <mergeCell ref="B10:I10"/>
    <mergeCell ref="B11:E11"/>
    <mergeCell ref="F11:I11"/>
    <mergeCell ref="B12:E12"/>
    <mergeCell ref="F12:I12"/>
    <mergeCell ref="K4:M6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phoneticPr fontId="2"/>
  <dataValidations count="4">
    <dataValidation imeMode="on" allowBlank="1" showInputMessage="1" showErrorMessage="1" sqref="C3 C6:C8"/>
    <dataValidation imeMode="off" allowBlank="1" showInputMessage="1" showErrorMessage="1" sqref="D8:F8 D3:F3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AT105"/>
  <sheetViews>
    <sheetView workbookViewId="0">
      <selection activeCell="Q6" sqref="Q6"/>
    </sheetView>
  </sheetViews>
  <sheetFormatPr defaultColWidth="9" defaultRowHeight="13.2"/>
  <cols>
    <col min="1" max="1" width="4.44140625" style="1" bestFit="1" customWidth="1"/>
    <col min="2" max="2" width="8.6640625" style="1" customWidth="1"/>
    <col min="3" max="4" width="17.44140625" style="1" customWidth="1"/>
    <col min="5" max="5" width="12.44140625" style="1" customWidth="1"/>
    <col min="6" max="7" width="5.44140625" style="1" bestFit="1" customWidth="1"/>
    <col min="8" max="8" width="4.5546875" style="1" bestFit="1" customWidth="1"/>
    <col min="9" max="9" width="12.77734375" style="1" bestFit="1" customWidth="1"/>
    <col min="10" max="10" width="9.44140625" style="1" bestFit="1" customWidth="1"/>
    <col min="11" max="11" width="4.5546875" style="1" bestFit="1" customWidth="1"/>
    <col min="12" max="12" width="12.77734375" style="1" bestFit="1" customWidth="1"/>
    <col min="13" max="13" width="9.44140625" style="1" bestFit="1" customWidth="1"/>
    <col min="14" max="14" width="4.5546875" style="1" bestFit="1" customWidth="1"/>
    <col min="15" max="15" width="12.77734375" style="1" customWidth="1"/>
    <col min="16" max="16" width="9.44140625" style="1" customWidth="1"/>
    <col min="17" max="17" width="3.5546875" style="1" bestFit="1" customWidth="1"/>
    <col min="18" max="18" width="9" style="1"/>
    <col min="19" max="19" width="3.5546875" style="1" bestFit="1" customWidth="1"/>
    <col min="20" max="22" width="9" style="1"/>
    <col min="23" max="23" width="9" style="1" hidden="1" customWidth="1"/>
    <col min="24" max="24" width="13.88671875" style="2" hidden="1" customWidth="1"/>
    <col min="25" max="25" width="13.88671875" style="1" hidden="1" customWidth="1"/>
    <col min="26" max="26" width="9" style="1" hidden="1" customWidth="1"/>
    <col min="27" max="27" width="6.44140625" style="1" hidden="1" customWidth="1"/>
    <col min="28" max="29" width="16.109375" style="1" hidden="1" customWidth="1"/>
    <col min="30" max="31" width="5.44140625" style="1" hidden="1" customWidth="1"/>
    <col min="32" max="32" width="9.44140625" style="5" hidden="1" customWidth="1"/>
    <col min="33" max="33" width="6.44140625" style="1" hidden="1" customWidth="1"/>
    <col min="34" max="35" width="16.109375" style="1" hidden="1" customWidth="1"/>
    <col min="36" max="37" width="5.44140625" style="1" hidden="1" customWidth="1"/>
    <col min="38" max="38" width="9.44140625" style="1" hidden="1" customWidth="1"/>
    <col min="39" max="46" width="9" style="1" hidden="1" customWidth="1"/>
    <col min="47" max="63" width="9" style="1" customWidth="1"/>
    <col min="64" max="16384" width="9" style="1"/>
  </cols>
  <sheetData>
    <row r="1" spans="1:46" ht="16.2">
      <c r="A1" s="8" t="s">
        <v>330</v>
      </c>
      <c r="B1" s="8"/>
      <c r="D1" s="204" t="str">
        <f>IF(②団体情報入力!D5="","",②団体情報入力!D5)</f>
        <v/>
      </c>
    </row>
    <row r="2" spans="1:46" ht="33">
      <c r="A2" s="3"/>
      <c r="B2" s="286" t="s">
        <v>341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01"/>
      <c r="N2" s="101"/>
    </row>
    <row r="3" spans="1:46" ht="13.8" thickBot="1">
      <c r="A3" s="3"/>
      <c r="B3" s="116" t="s">
        <v>185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01"/>
      <c r="N3" s="101"/>
      <c r="P3" s="351" t="s">
        <v>177</v>
      </c>
      <c r="Q3" s="351"/>
      <c r="R3" s="351"/>
      <c r="S3" s="351"/>
      <c r="T3" s="351"/>
    </row>
    <row r="4" spans="1:46">
      <c r="A4" s="3"/>
      <c r="B4" s="116" t="s">
        <v>186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101"/>
      <c r="N4" s="101"/>
      <c r="O4" s="101"/>
      <c r="P4" s="357"/>
      <c r="Q4" s="352" t="s">
        <v>178</v>
      </c>
      <c r="R4" s="361"/>
      <c r="S4" s="356" t="s">
        <v>179</v>
      </c>
      <c r="T4" s="353"/>
    </row>
    <row r="5" spans="1:46">
      <c r="A5" s="3"/>
      <c r="B5" s="41" t="s">
        <v>155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101"/>
      <c r="N5" s="101"/>
      <c r="O5" s="101"/>
      <c r="P5" s="358"/>
      <c r="Q5" s="33" t="s">
        <v>293</v>
      </c>
      <c r="R5" s="232" t="s">
        <v>297</v>
      </c>
      <c r="S5" s="33" t="s">
        <v>293</v>
      </c>
      <c r="T5" s="232" t="s">
        <v>297</v>
      </c>
    </row>
    <row r="6" spans="1:46">
      <c r="A6" s="3"/>
      <c r="B6" s="41" t="s">
        <v>174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01"/>
      <c r="N6" s="101"/>
      <c r="P6" s="228" t="s">
        <v>180</v>
      </c>
      <c r="Q6" s="233"/>
      <c r="R6" s="229"/>
      <c r="S6" s="230"/>
      <c r="T6" s="231"/>
    </row>
    <row r="7" spans="1:46" ht="13.8" thickBot="1">
      <c r="A7" s="3"/>
      <c r="B7" s="28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P7" s="118" t="s">
        <v>181</v>
      </c>
      <c r="Q7" s="234"/>
      <c r="R7" s="174"/>
      <c r="S7" s="227"/>
      <c r="T7" s="175"/>
    </row>
    <row r="8" spans="1:46" ht="13.8" thickBot="1"/>
    <row r="9" spans="1:46" ht="36.75" customHeight="1">
      <c r="A9" s="24"/>
      <c r="B9" s="216" t="s">
        <v>79</v>
      </c>
      <c r="C9" s="31" t="s">
        <v>131</v>
      </c>
      <c r="D9" s="31" t="s">
        <v>132</v>
      </c>
      <c r="E9" s="195"/>
      <c r="F9" s="25" t="s">
        <v>38</v>
      </c>
      <c r="G9" s="27" t="s">
        <v>39</v>
      </c>
      <c r="H9" s="24" t="s">
        <v>294</v>
      </c>
      <c r="I9" s="216" t="s">
        <v>41</v>
      </c>
      <c r="J9" s="27" t="s">
        <v>42</v>
      </c>
      <c r="K9" s="24" t="s">
        <v>295</v>
      </c>
      <c r="L9" s="216" t="s">
        <v>43</v>
      </c>
      <c r="M9" s="27" t="s">
        <v>44</v>
      </c>
      <c r="N9" s="24" t="s">
        <v>296</v>
      </c>
      <c r="O9" s="226" t="s">
        <v>45</v>
      </c>
      <c r="P9" s="30" t="s">
        <v>46</v>
      </c>
      <c r="Q9" s="352" t="s">
        <v>49</v>
      </c>
      <c r="R9" s="353"/>
      <c r="S9" s="352" t="s">
        <v>50</v>
      </c>
      <c r="T9" s="353"/>
    </row>
    <row r="10" spans="1:46" ht="13.8" thickBot="1">
      <c r="A10" s="32" t="s">
        <v>47</v>
      </c>
      <c r="B10" s="217" t="s">
        <v>274</v>
      </c>
      <c r="C10" s="19" t="s">
        <v>48</v>
      </c>
      <c r="D10" s="19" t="s">
        <v>119</v>
      </c>
      <c r="E10" s="196"/>
      <c r="F10" s="19" t="s">
        <v>2</v>
      </c>
      <c r="G10" s="29">
        <v>2</v>
      </c>
      <c r="H10" s="28"/>
      <c r="I10" s="224" t="s">
        <v>102</v>
      </c>
      <c r="J10" s="29">
        <v>12.53</v>
      </c>
      <c r="K10" s="28"/>
      <c r="L10" s="224" t="s">
        <v>103</v>
      </c>
      <c r="M10" s="29" t="s">
        <v>82</v>
      </c>
      <c r="N10" s="28"/>
      <c r="O10" s="224" t="s">
        <v>104</v>
      </c>
      <c r="P10" s="29" t="s">
        <v>109</v>
      </c>
      <c r="Q10" s="354" t="s">
        <v>66</v>
      </c>
      <c r="R10" s="355"/>
      <c r="S10" s="354" t="s">
        <v>101</v>
      </c>
      <c r="T10" s="355"/>
      <c r="AA10" s="5" t="s">
        <v>79</v>
      </c>
      <c r="AB10" s="5" t="s">
        <v>51</v>
      </c>
      <c r="AC10" s="5" t="s">
        <v>120</v>
      </c>
      <c r="AD10" s="5" t="s">
        <v>38</v>
      </c>
      <c r="AE10" s="5" t="s">
        <v>1</v>
      </c>
      <c r="AF10" s="10" t="s">
        <v>175</v>
      </c>
      <c r="AG10" s="5" t="s">
        <v>79</v>
      </c>
      <c r="AH10" s="5" t="s">
        <v>51</v>
      </c>
      <c r="AI10" s="5" t="s">
        <v>120</v>
      </c>
      <c r="AJ10" s="5" t="s">
        <v>38</v>
      </c>
      <c r="AK10" s="5" t="s">
        <v>1</v>
      </c>
      <c r="AL10" s="5" t="s">
        <v>175</v>
      </c>
      <c r="AM10" s="1" t="s">
        <v>176</v>
      </c>
      <c r="AN10" s="1">
        <f>COUNTIF(AN11:AN100,"&lt;&gt;0")</f>
        <v>0</v>
      </c>
      <c r="AO10" s="1" t="s">
        <v>182</v>
      </c>
      <c r="AP10" s="1">
        <f>COUNTIF(AP11:AP100,"&lt;&gt;0")</f>
        <v>0</v>
      </c>
      <c r="AQ10" s="1" t="s">
        <v>183</v>
      </c>
      <c r="AR10" s="1">
        <f>COUNTIF(AR11:AR100,"&lt;&gt;0")</f>
        <v>0</v>
      </c>
      <c r="AS10" s="1" t="s">
        <v>184</v>
      </c>
      <c r="AT10" s="1">
        <f>COUNTIF(AT11:AT100,"&lt;&gt;0")</f>
        <v>0</v>
      </c>
    </row>
    <row r="11" spans="1:46">
      <c r="A11" s="33">
        <v>1</v>
      </c>
      <c r="B11" s="221"/>
      <c r="C11" s="58" t="str">
        <f>IF(B11="","",VLOOKUP(③選手情報入力!B11,①データ貼付け!D:F,2,0))</f>
        <v/>
      </c>
      <c r="D11" s="58" t="str">
        <f>IF(B11="","",VLOOKUP(B11,①データ貼付け!D:F,3,0))</f>
        <v/>
      </c>
      <c r="E11" s="222"/>
      <c r="F11" s="58" t="str">
        <f>IF(B11="","",VLOOKUP(B11,Sheet2!A:H,2,0))</f>
        <v/>
      </c>
      <c r="G11" s="59" t="str">
        <f>IF(B11="","",VLOOKUP(B11,Sheet2!A:H,8,0))</f>
        <v/>
      </c>
      <c r="H11" s="60"/>
      <c r="I11" s="225"/>
      <c r="J11" s="173"/>
      <c r="K11" s="60"/>
      <c r="L11" s="225"/>
      <c r="M11" s="173"/>
      <c r="N11" s="60"/>
      <c r="O11" s="225"/>
      <c r="P11" s="176"/>
      <c r="Q11" s="349"/>
      <c r="R11" s="350"/>
      <c r="S11" s="362"/>
      <c r="T11" s="363"/>
      <c r="X11" s="62"/>
      <c r="Y11" s="63"/>
      <c r="AA11" s="5" t="str">
        <f>IF(F11="男",B11,"")</f>
        <v/>
      </c>
      <c r="AB11" s="5" t="str">
        <f t="shared" ref="AB11:AB42" si="0">IF(F11="男",C11,"")</f>
        <v/>
      </c>
      <c r="AC11" s="5" t="str">
        <f t="shared" ref="AC11:AC42" si="1">IF(F11="男",D11,"")</f>
        <v/>
      </c>
      <c r="AD11" s="5" t="str">
        <f t="shared" ref="AD11:AD42" si="2">IF(F11="男",F11,"")</f>
        <v/>
      </c>
      <c r="AE11" s="5" t="str">
        <f t="shared" ref="AE11:AE42" si="3">IF(F11="男",IF(G11="","",G11),"")</f>
        <v/>
      </c>
      <c r="AF11" s="10" t="str">
        <f>IF(F11="男",data_kyogisha!A2,"")</f>
        <v/>
      </c>
      <c r="AG11" s="5" t="str">
        <f t="shared" ref="AG11:AG74" si="4">IF(F11="女",B11,"")</f>
        <v/>
      </c>
      <c r="AH11" s="5" t="str">
        <f t="shared" ref="AH11:AH42" si="5">IF(F11="女",C11,"")</f>
        <v/>
      </c>
      <c r="AI11" s="5" t="str">
        <f t="shared" ref="AI11:AI42" si="6">IF(F11="女",D11,"")</f>
        <v/>
      </c>
      <c r="AJ11" s="5" t="str">
        <f t="shared" ref="AJ11:AJ42" si="7">IF(F11="女",F11,"")</f>
        <v/>
      </c>
      <c r="AK11" s="5" t="str">
        <f t="shared" ref="AK11:AK42" si="8">IF(F11="女",IF(G11="","",G11),"")</f>
        <v/>
      </c>
      <c r="AL11" s="1" t="str">
        <f>IF(F11="女",data_kyogisha!A2,"")</f>
        <v/>
      </c>
      <c r="AM11" s="1">
        <f>IF(AND(F11="男",Q11="○"),1,0)</f>
        <v>0</v>
      </c>
      <c r="AN11" s="1">
        <f>IF(AND(F11="男",Q11="○"),③選手情報入力!B11,0)</f>
        <v>0</v>
      </c>
      <c r="AO11" s="1">
        <f>IF(AND(F11="男",S11="○"),1,0)</f>
        <v>0</v>
      </c>
      <c r="AP11" s="1">
        <f>IF(AND(F11="男",S11="○"),③選手情報入力!B11,0)</f>
        <v>0</v>
      </c>
      <c r="AQ11" s="1">
        <f>IF(AND(F11="女",Q11="○"),1,0)</f>
        <v>0</v>
      </c>
      <c r="AR11" s="1">
        <f>IF(AND(F11="女",Q11="○"),B11,0)</f>
        <v>0</v>
      </c>
      <c r="AS11" s="1">
        <f>IF(AND(F11="女",S11="○"),1,0)</f>
        <v>0</v>
      </c>
      <c r="AT11" s="1">
        <f>IF(AND(F11="女",S11="○"),B11,0)</f>
        <v>0</v>
      </c>
    </row>
    <row r="12" spans="1:46">
      <c r="A12" s="33">
        <v>2</v>
      </c>
      <c r="B12" s="221"/>
      <c r="C12" s="58" t="str">
        <f>IF(B12="","",VLOOKUP(③選手情報入力!B12,①データ貼付け!D:F,2,0))</f>
        <v/>
      </c>
      <c r="D12" s="58" t="str">
        <f>IF(B12="","",VLOOKUP(B12,①データ貼付け!D:F,3,0))</f>
        <v/>
      </c>
      <c r="E12" s="222"/>
      <c r="F12" s="58" t="str">
        <f>IF(B12="","",VLOOKUP(B12,Sheet2!A:H,2,0))</f>
        <v/>
      </c>
      <c r="G12" s="59" t="str">
        <f>IF(B12="","",VLOOKUP(B12,Sheet2!A:H,8,0))</f>
        <v/>
      </c>
      <c r="H12" s="60"/>
      <c r="I12" s="225"/>
      <c r="J12" s="173"/>
      <c r="K12" s="60"/>
      <c r="L12" s="225"/>
      <c r="M12" s="173"/>
      <c r="N12" s="60"/>
      <c r="O12" s="225"/>
      <c r="P12" s="176"/>
      <c r="Q12" s="349"/>
      <c r="R12" s="350"/>
      <c r="S12" s="362"/>
      <c r="T12" s="363"/>
      <c r="W12" s="1" t="s">
        <v>65</v>
      </c>
      <c r="X12" s="64" t="str">
        <f>IF(種目情報!A4="","",種目情報!A4)</f>
        <v>男100m</v>
      </c>
      <c r="Y12" s="65" t="str">
        <f>IF(種目情報!E4="","",種目情報!E4)</f>
        <v>女100m</v>
      </c>
      <c r="Z12" s="1" t="s">
        <v>66</v>
      </c>
      <c r="AA12" s="5" t="str">
        <f t="shared" ref="AA12:AA75" si="9">IF(F12="男",B12,"")</f>
        <v/>
      </c>
      <c r="AB12" s="5" t="str">
        <f t="shared" si="0"/>
        <v/>
      </c>
      <c r="AC12" s="5" t="str">
        <f t="shared" si="1"/>
        <v/>
      </c>
      <c r="AD12" s="5" t="str">
        <f t="shared" si="2"/>
        <v/>
      </c>
      <c r="AE12" s="5" t="str">
        <f t="shared" si="3"/>
        <v/>
      </c>
      <c r="AF12" s="10" t="str">
        <f>IF(F12="男",data_kyogisha!A3,"")</f>
        <v/>
      </c>
      <c r="AG12" s="5" t="str">
        <f t="shared" si="4"/>
        <v/>
      </c>
      <c r="AH12" s="5" t="str">
        <f t="shared" si="5"/>
        <v/>
      </c>
      <c r="AI12" s="5" t="str">
        <f t="shared" si="6"/>
        <v/>
      </c>
      <c r="AJ12" s="5" t="str">
        <f t="shared" si="7"/>
        <v/>
      </c>
      <c r="AK12" s="5" t="str">
        <f t="shared" si="8"/>
        <v/>
      </c>
      <c r="AL12" s="1" t="str">
        <f>IF(F12="女",data_kyogisha!A3,"")</f>
        <v/>
      </c>
      <c r="AM12" s="1">
        <f>IF(AND(F12="男",Q12="○"),AM11+1,AM11)</f>
        <v>0</v>
      </c>
      <c r="AN12" s="1">
        <f>IF(AND(F12="男",Q12="○"),③選手情報入力!B12,0)</f>
        <v>0</v>
      </c>
      <c r="AO12" s="1">
        <f t="shared" ref="AO12:AO43" si="10">IF(AND(F12="男",S12="○"),AO11+1,AO11)</f>
        <v>0</v>
      </c>
      <c r="AP12" s="1">
        <f>IF(AND(F12="男",S12="○"),③選手情報入力!B12,0)</f>
        <v>0</v>
      </c>
      <c r="AQ12" s="1">
        <f>IF(AND(F12="女",Q12="○"),AQ11+1,AQ11)</f>
        <v>0</v>
      </c>
      <c r="AR12" s="1">
        <f t="shared" ref="AR12:AR75" si="11">IF(AND(F12="女",Q12="○"),B12,0)</f>
        <v>0</v>
      </c>
      <c r="AS12" s="1">
        <f t="shared" ref="AS12:AS43" si="12">IF(AND(F12="女",S12="○"),AS11+1,AS11)</f>
        <v>0</v>
      </c>
      <c r="AT12" s="1">
        <f t="shared" ref="AT12:AT75" si="13">IF(AND(F12="女",S12="○"),B12,0)</f>
        <v>0</v>
      </c>
    </row>
    <row r="13" spans="1:46">
      <c r="A13" s="33">
        <v>3</v>
      </c>
      <c r="B13" s="221"/>
      <c r="C13" s="58" t="str">
        <f>IF(B13="","",VLOOKUP(③選手情報入力!B13,①データ貼付け!D:F,2,0))</f>
        <v/>
      </c>
      <c r="D13" s="58" t="str">
        <f>IF(B13="","",VLOOKUP(B13,①データ貼付け!D:F,3,0))</f>
        <v/>
      </c>
      <c r="E13" s="222"/>
      <c r="F13" s="58" t="str">
        <f>IF(B13="","",VLOOKUP(B13,Sheet2!A:H,2,0))</f>
        <v/>
      </c>
      <c r="G13" s="59" t="str">
        <f>IF(B13="","",VLOOKUP(B13,Sheet2!A:H,8,0))</f>
        <v/>
      </c>
      <c r="H13" s="60"/>
      <c r="I13" s="225"/>
      <c r="J13" s="173"/>
      <c r="K13" s="60"/>
      <c r="L13" s="225"/>
      <c r="M13" s="173"/>
      <c r="N13" s="60"/>
      <c r="O13" s="225"/>
      <c r="P13" s="176"/>
      <c r="Q13" s="349"/>
      <c r="R13" s="350"/>
      <c r="S13" s="362"/>
      <c r="T13" s="363"/>
      <c r="W13" s="1" t="s">
        <v>64</v>
      </c>
      <c r="X13" s="64" t="str">
        <f>IF(種目情報!A5="","",種目情報!A5)</f>
        <v>男200m</v>
      </c>
      <c r="Y13" s="65" t="str">
        <f>IF(種目情報!E5="","",種目情報!E5)</f>
        <v>女200m</v>
      </c>
      <c r="AA13" s="5" t="str">
        <f t="shared" si="9"/>
        <v/>
      </c>
      <c r="AB13" s="5" t="str">
        <f t="shared" si="0"/>
        <v/>
      </c>
      <c r="AC13" s="5" t="str">
        <f t="shared" si="1"/>
        <v/>
      </c>
      <c r="AD13" s="5" t="str">
        <f t="shared" si="2"/>
        <v/>
      </c>
      <c r="AE13" s="5" t="str">
        <f t="shared" si="3"/>
        <v/>
      </c>
      <c r="AF13" s="10" t="str">
        <f>IF(F13="男",data_kyogisha!A4,"")</f>
        <v/>
      </c>
      <c r="AG13" s="5" t="str">
        <f t="shared" si="4"/>
        <v/>
      </c>
      <c r="AH13" s="5" t="str">
        <f t="shared" si="5"/>
        <v/>
      </c>
      <c r="AI13" s="5" t="str">
        <f t="shared" si="6"/>
        <v/>
      </c>
      <c r="AJ13" s="5" t="str">
        <f t="shared" si="7"/>
        <v/>
      </c>
      <c r="AK13" s="5" t="str">
        <f t="shared" si="8"/>
        <v/>
      </c>
      <c r="AL13" s="1" t="str">
        <f>IF(F13="女",data_kyogisha!A4,"")</f>
        <v/>
      </c>
      <c r="AM13" s="1">
        <f t="shared" ref="AM13:AM76" si="14">IF(AND(F13="男",Q13="○"),AM12+1,AM12)</f>
        <v>0</v>
      </c>
      <c r="AN13" s="1">
        <f>IF(AND(F13="男",Q13="○"),③選手情報入力!B13,0)</f>
        <v>0</v>
      </c>
      <c r="AO13" s="1">
        <f t="shared" si="10"/>
        <v>0</v>
      </c>
      <c r="AP13" s="1">
        <f>IF(AND(F13="男",S13="○"),③選手情報入力!B13,0)</f>
        <v>0</v>
      </c>
      <c r="AQ13" s="1">
        <f t="shared" ref="AQ13:AQ76" si="15">IF(AND(F13="女",Q13="○"),AQ12+1,AQ12)</f>
        <v>0</v>
      </c>
      <c r="AR13" s="1">
        <f t="shared" si="11"/>
        <v>0</v>
      </c>
      <c r="AS13" s="1">
        <f t="shared" si="12"/>
        <v>0</v>
      </c>
      <c r="AT13" s="1">
        <f t="shared" si="13"/>
        <v>0</v>
      </c>
    </row>
    <row r="14" spans="1:46">
      <c r="A14" s="33">
        <v>4</v>
      </c>
      <c r="B14" s="221"/>
      <c r="C14" s="58" t="str">
        <f>IF(B14="","",VLOOKUP(③選手情報入力!B14,①データ貼付け!D:F,2,0))</f>
        <v/>
      </c>
      <c r="D14" s="58" t="str">
        <f>IF(B14="","",VLOOKUP(B14,①データ貼付け!D:F,3,0))</f>
        <v/>
      </c>
      <c r="E14" s="222"/>
      <c r="F14" s="58" t="str">
        <f>IF(B14="","",VLOOKUP(B14,Sheet2!A:H,2,0))</f>
        <v/>
      </c>
      <c r="G14" s="59" t="str">
        <f>IF(B14="","",VLOOKUP(B14,Sheet2!A:H,8,0))</f>
        <v/>
      </c>
      <c r="H14" s="60"/>
      <c r="I14" s="225"/>
      <c r="J14" s="173"/>
      <c r="K14" s="60"/>
      <c r="L14" s="225"/>
      <c r="M14" s="173"/>
      <c r="N14" s="60"/>
      <c r="O14" s="225"/>
      <c r="P14" s="176"/>
      <c r="Q14" s="349"/>
      <c r="R14" s="350"/>
      <c r="S14" s="362"/>
      <c r="T14" s="363"/>
      <c r="X14" s="64" t="str">
        <f>IF(種目情報!A6="","",種目情報!A6)</f>
        <v>男400m</v>
      </c>
      <c r="Y14" s="65" t="str">
        <f>IF(種目情報!E6="","",種目情報!E6)</f>
        <v>女400m</v>
      </c>
      <c r="AA14" s="5" t="str">
        <f t="shared" si="9"/>
        <v/>
      </c>
      <c r="AB14" s="5" t="str">
        <f t="shared" si="0"/>
        <v/>
      </c>
      <c r="AC14" s="5" t="str">
        <f t="shared" si="1"/>
        <v/>
      </c>
      <c r="AD14" s="5" t="str">
        <f t="shared" si="2"/>
        <v/>
      </c>
      <c r="AE14" s="5" t="str">
        <f t="shared" si="3"/>
        <v/>
      </c>
      <c r="AF14" s="10" t="str">
        <f>IF(F14="男",data_kyogisha!A5,"")</f>
        <v/>
      </c>
      <c r="AG14" s="5" t="str">
        <f t="shared" si="4"/>
        <v/>
      </c>
      <c r="AH14" s="5" t="str">
        <f t="shared" si="5"/>
        <v/>
      </c>
      <c r="AI14" s="5" t="str">
        <f t="shared" si="6"/>
        <v/>
      </c>
      <c r="AJ14" s="5" t="str">
        <f t="shared" si="7"/>
        <v/>
      </c>
      <c r="AK14" s="5" t="str">
        <f t="shared" si="8"/>
        <v/>
      </c>
      <c r="AL14" s="1" t="str">
        <f>IF(F14="女",data_kyogisha!A5,"")</f>
        <v/>
      </c>
      <c r="AM14" s="1">
        <f t="shared" si="14"/>
        <v>0</v>
      </c>
      <c r="AN14" s="1">
        <f>IF(AND(F14="男",Q14="○"),③選手情報入力!B14,0)</f>
        <v>0</v>
      </c>
      <c r="AO14" s="1">
        <f t="shared" si="10"/>
        <v>0</v>
      </c>
      <c r="AP14" s="1">
        <f>IF(AND(F14="男",S14="○"),③選手情報入力!B14,0)</f>
        <v>0</v>
      </c>
      <c r="AQ14" s="1">
        <f t="shared" si="15"/>
        <v>0</v>
      </c>
      <c r="AR14" s="1">
        <f t="shared" si="11"/>
        <v>0</v>
      </c>
      <c r="AS14" s="1">
        <f t="shared" si="12"/>
        <v>0</v>
      </c>
      <c r="AT14" s="1">
        <f t="shared" si="13"/>
        <v>0</v>
      </c>
    </row>
    <row r="15" spans="1:46">
      <c r="A15" s="33">
        <v>5</v>
      </c>
      <c r="B15" s="221"/>
      <c r="C15" s="58" t="str">
        <f>IF(B15="","",VLOOKUP(③選手情報入力!B15,①データ貼付け!D:F,2,0))</f>
        <v/>
      </c>
      <c r="D15" s="58" t="str">
        <f>IF(B15="","",VLOOKUP(B15,①データ貼付け!D:F,3,0))</f>
        <v/>
      </c>
      <c r="E15" s="222"/>
      <c r="F15" s="58" t="str">
        <f>IF(B15="","",VLOOKUP(B15,Sheet2!A:H,2,0))</f>
        <v/>
      </c>
      <c r="G15" s="59" t="str">
        <f>IF(B15="","",VLOOKUP(B15,Sheet2!A:H,8,0))</f>
        <v/>
      </c>
      <c r="H15" s="60"/>
      <c r="I15" s="225"/>
      <c r="J15" s="173"/>
      <c r="K15" s="60"/>
      <c r="L15" s="225"/>
      <c r="M15" s="173"/>
      <c r="N15" s="60"/>
      <c r="O15" s="225"/>
      <c r="P15" s="176"/>
      <c r="Q15" s="349"/>
      <c r="R15" s="350"/>
      <c r="S15" s="362"/>
      <c r="T15" s="363"/>
      <c r="X15" s="64" t="str">
        <f>IF(種目情報!A7="","",種目情報!A7)</f>
        <v>男800m</v>
      </c>
      <c r="Y15" s="65" t="str">
        <f>IF(種目情報!E7="","",種目情報!E7)</f>
        <v>女800m</v>
      </c>
      <c r="AA15" s="5" t="str">
        <f t="shared" si="9"/>
        <v/>
      </c>
      <c r="AB15" s="5" t="str">
        <f t="shared" si="0"/>
        <v/>
      </c>
      <c r="AC15" s="5" t="str">
        <f t="shared" si="1"/>
        <v/>
      </c>
      <c r="AD15" s="5" t="str">
        <f t="shared" si="2"/>
        <v/>
      </c>
      <c r="AE15" s="5" t="str">
        <f t="shared" si="3"/>
        <v/>
      </c>
      <c r="AF15" s="10" t="str">
        <f>IF(F15="男",data_kyogisha!A6,"")</f>
        <v/>
      </c>
      <c r="AG15" s="5" t="str">
        <f t="shared" si="4"/>
        <v/>
      </c>
      <c r="AH15" s="5" t="str">
        <f t="shared" si="5"/>
        <v/>
      </c>
      <c r="AI15" s="5" t="str">
        <f t="shared" si="6"/>
        <v/>
      </c>
      <c r="AJ15" s="5" t="str">
        <f t="shared" si="7"/>
        <v/>
      </c>
      <c r="AK15" s="5" t="str">
        <f t="shared" si="8"/>
        <v/>
      </c>
      <c r="AL15" s="1" t="str">
        <f>IF(F15="女",data_kyogisha!A6,"")</f>
        <v/>
      </c>
      <c r="AM15" s="1">
        <f t="shared" si="14"/>
        <v>0</v>
      </c>
      <c r="AN15" s="1">
        <f>IF(AND(F15="男",Q15="○"),③選手情報入力!B15,0)</f>
        <v>0</v>
      </c>
      <c r="AO15" s="1">
        <f t="shared" si="10"/>
        <v>0</v>
      </c>
      <c r="AP15" s="1">
        <f>IF(AND(F15="男",S15="○"),③選手情報入力!B15,0)</f>
        <v>0</v>
      </c>
      <c r="AQ15" s="1">
        <f t="shared" si="15"/>
        <v>0</v>
      </c>
      <c r="AR15" s="1">
        <f t="shared" si="11"/>
        <v>0</v>
      </c>
      <c r="AS15" s="1">
        <f t="shared" si="12"/>
        <v>0</v>
      </c>
      <c r="AT15" s="1">
        <f t="shared" si="13"/>
        <v>0</v>
      </c>
    </row>
    <row r="16" spans="1:46">
      <c r="A16" s="33">
        <v>6</v>
      </c>
      <c r="B16" s="221"/>
      <c r="C16" s="58" t="str">
        <f>IF(B16="","",VLOOKUP(③選手情報入力!B16,①データ貼付け!D:F,2,0))</f>
        <v/>
      </c>
      <c r="D16" s="58" t="str">
        <f>IF(B16="","",VLOOKUP(B16,①データ貼付け!D:F,3,0))</f>
        <v/>
      </c>
      <c r="E16" s="222"/>
      <c r="F16" s="58" t="str">
        <f>IF(B16="","",VLOOKUP(B16,Sheet2!A:H,2,0))</f>
        <v/>
      </c>
      <c r="G16" s="59" t="str">
        <f>IF(B16="","",VLOOKUP(B16,Sheet2!A:H,8,0))</f>
        <v/>
      </c>
      <c r="H16" s="60"/>
      <c r="I16" s="225"/>
      <c r="J16" s="173"/>
      <c r="K16" s="60"/>
      <c r="L16" s="225"/>
      <c r="M16" s="173"/>
      <c r="N16" s="60"/>
      <c r="O16" s="225"/>
      <c r="P16" s="176"/>
      <c r="Q16" s="349"/>
      <c r="R16" s="350"/>
      <c r="S16" s="362"/>
      <c r="T16" s="363"/>
      <c r="X16" s="64" t="str">
        <f>IF(種目情報!A8="","",種目情報!A8)</f>
        <v>男1500m</v>
      </c>
      <c r="Y16" s="65" t="str">
        <f>IF(種目情報!E8="","",種目情報!E8)</f>
        <v>女1500m</v>
      </c>
      <c r="AA16" s="5" t="str">
        <f t="shared" si="9"/>
        <v/>
      </c>
      <c r="AB16" s="5" t="str">
        <f t="shared" si="0"/>
        <v/>
      </c>
      <c r="AC16" s="5" t="str">
        <f t="shared" si="1"/>
        <v/>
      </c>
      <c r="AD16" s="5" t="str">
        <f t="shared" si="2"/>
        <v/>
      </c>
      <c r="AE16" s="5" t="str">
        <f t="shared" si="3"/>
        <v/>
      </c>
      <c r="AF16" s="10" t="str">
        <f>IF(F16="男",data_kyogisha!A7,"")</f>
        <v/>
      </c>
      <c r="AG16" s="5" t="str">
        <f t="shared" si="4"/>
        <v/>
      </c>
      <c r="AH16" s="5" t="str">
        <f t="shared" si="5"/>
        <v/>
      </c>
      <c r="AI16" s="5" t="str">
        <f t="shared" si="6"/>
        <v/>
      </c>
      <c r="AJ16" s="5" t="str">
        <f t="shared" si="7"/>
        <v/>
      </c>
      <c r="AK16" s="5" t="str">
        <f t="shared" si="8"/>
        <v/>
      </c>
      <c r="AL16" s="1" t="str">
        <f>IF(F16="女",data_kyogisha!A7,"")</f>
        <v/>
      </c>
      <c r="AM16" s="1">
        <f t="shared" si="14"/>
        <v>0</v>
      </c>
      <c r="AN16" s="1">
        <f>IF(AND(F16="男",Q16="○"),③選手情報入力!B16,0)</f>
        <v>0</v>
      </c>
      <c r="AO16" s="1">
        <f t="shared" si="10"/>
        <v>0</v>
      </c>
      <c r="AP16" s="1">
        <f>IF(AND(F16="男",S16="○"),③選手情報入力!B16,0)</f>
        <v>0</v>
      </c>
      <c r="AQ16" s="1">
        <f t="shared" si="15"/>
        <v>0</v>
      </c>
      <c r="AR16" s="1">
        <f t="shared" si="11"/>
        <v>0</v>
      </c>
      <c r="AS16" s="1">
        <f t="shared" si="12"/>
        <v>0</v>
      </c>
      <c r="AT16" s="1">
        <f t="shared" si="13"/>
        <v>0</v>
      </c>
    </row>
    <row r="17" spans="1:46">
      <c r="A17" s="33">
        <v>7</v>
      </c>
      <c r="B17" s="221"/>
      <c r="C17" s="58" t="str">
        <f>IF(B17="","",VLOOKUP(③選手情報入力!B17,①データ貼付け!D:F,2,0))</f>
        <v/>
      </c>
      <c r="D17" s="58" t="str">
        <f>IF(B17="","",VLOOKUP(B17,①データ貼付け!D:F,3,0))</f>
        <v/>
      </c>
      <c r="E17" s="222"/>
      <c r="F17" s="58" t="str">
        <f>IF(B17="","",VLOOKUP(B17,Sheet2!A:H,2,0))</f>
        <v/>
      </c>
      <c r="G17" s="59" t="str">
        <f>IF(B17="","",VLOOKUP(B17,Sheet2!A:H,8,0))</f>
        <v/>
      </c>
      <c r="H17" s="60"/>
      <c r="I17" s="225"/>
      <c r="J17" s="173"/>
      <c r="K17" s="60"/>
      <c r="L17" s="225"/>
      <c r="M17" s="173"/>
      <c r="N17" s="60"/>
      <c r="O17" s="225"/>
      <c r="P17" s="176"/>
      <c r="Q17" s="349"/>
      <c r="R17" s="350"/>
      <c r="S17" s="362"/>
      <c r="T17" s="363"/>
      <c r="X17" s="64" t="str">
        <f>IF(種目情報!A9="","",種目情報!A9)</f>
        <v>男5000m</v>
      </c>
      <c r="Y17" s="65" t="str">
        <f>IF(種目情報!E9="","",種目情報!E9)</f>
        <v>女5000m</v>
      </c>
      <c r="AA17" s="5" t="str">
        <f t="shared" si="9"/>
        <v/>
      </c>
      <c r="AB17" s="5" t="str">
        <f t="shared" si="0"/>
        <v/>
      </c>
      <c r="AC17" s="5" t="str">
        <f t="shared" si="1"/>
        <v/>
      </c>
      <c r="AD17" s="5" t="str">
        <f t="shared" si="2"/>
        <v/>
      </c>
      <c r="AE17" s="5" t="str">
        <f t="shared" si="3"/>
        <v/>
      </c>
      <c r="AF17" s="10" t="str">
        <f>IF(F17="男",data_kyogisha!A8,"")</f>
        <v/>
      </c>
      <c r="AG17" s="5" t="str">
        <f>IF(F17="女",B17,"")</f>
        <v/>
      </c>
      <c r="AH17" s="5" t="str">
        <f t="shared" si="5"/>
        <v/>
      </c>
      <c r="AI17" s="5" t="str">
        <f t="shared" si="6"/>
        <v/>
      </c>
      <c r="AJ17" s="5" t="str">
        <f t="shared" si="7"/>
        <v/>
      </c>
      <c r="AK17" s="5" t="str">
        <f t="shared" si="8"/>
        <v/>
      </c>
      <c r="AL17" s="1" t="str">
        <f>IF(F17="女",data_kyogisha!A8,"")</f>
        <v/>
      </c>
      <c r="AM17" s="1">
        <f t="shared" si="14"/>
        <v>0</v>
      </c>
      <c r="AN17" s="1">
        <f>IF(AND(F17="男",Q17="○"),③選手情報入力!B17,0)</f>
        <v>0</v>
      </c>
      <c r="AO17" s="1">
        <f t="shared" si="10"/>
        <v>0</v>
      </c>
      <c r="AP17" s="1">
        <f>IF(AND(F17="男",S17="○"),③選手情報入力!B17,0)</f>
        <v>0</v>
      </c>
      <c r="AQ17" s="1">
        <f t="shared" si="15"/>
        <v>0</v>
      </c>
      <c r="AR17" s="1">
        <f t="shared" si="11"/>
        <v>0</v>
      </c>
      <c r="AS17" s="1">
        <f t="shared" si="12"/>
        <v>0</v>
      </c>
      <c r="AT17" s="1">
        <f t="shared" si="13"/>
        <v>0</v>
      </c>
    </row>
    <row r="18" spans="1:46">
      <c r="A18" s="33">
        <v>8</v>
      </c>
      <c r="B18" s="221"/>
      <c r="C18" s="58" t="str">
        <f>IF(B18="","",VLOOKUP(③選手情報入力!B18,①データ貼付け!D:F,2,0))</f>
        <v/>
      </c>
      <c r="D18" s="58" t="str">
        <f>IF(B18="","",VLOOKUP(B18,①データ貼付け!D:F,3,0))</f>
        <v/>
      </c>
      <c r="E18" s="222"/>
      <c r="F18" s="58" t="str">
        <f>IF(B18="","",VLOOKUP(B18,Sheet2!A:H,2,0))</f>
        <v/>
      </c>
      <c r="G18" s="59" t="str">
        <f>IF(B18="","",VLOOKUP(B18,Sheet2!A:H,8,0))</f>
        <v/>
      </c>
      <c r="H18" s="60"/>
      <c r="I18" s="225"/>
      <c r="J18" s="173"/>
      <c r="K18" s="60"/>
      <c r="L18" s="225"/>
      <c r="M18" s="173"/>
      <c r="N18" s="60"/>
      <c r="O18" s="225"/>
      <c r="P18" s="176"/>
      <c r="Q18" s="349"/>
      <c r="R18" s="350"/>
      <c r="S18" s="362"/>
      <c r="T18" s="363"/>
      <c r="X18" s="64" t="str">
        <f>IF(種目情報!A10="","",種目情報!A10)</f>
        <v>男10000m</v>
      </c>
      <c r="Y18" s="65" t="str">
        <f>IF(種目情報!E10="","",種目情報!E10)</f>
        <v>女100mH</v>
      </c>
      <c r="AA18" s="5" t="str">
        <f t="shared" si="9"/>
        <v/>
      </c>
      <c r="AB18" s="5" t="str">
        <f t="shared" si="0"/>
        <v/>
      </c>
      <c r="AC18" s="5" t="str">
        <f t="shared" si="1"/>
        <v/>
      </c>
      <c r="AD18" s="5" t="str">
        <f t="shared" si="2"/>
        <v/>
      </c>
      <c r="AE18" s="5" t="str">
        <f t="shared" si="3"/>
        <v/>
      </c>
      <c r="AF18" s="10" t="str">
        <f>IF(F18="男",data_kyogisha!A9,"")</f>
        <v/>
      </c>
      <c r="AG18" s="5" t="str">
        <f t="shared" si="4"/>
        <v/>
      </c>
      <c r="AH18" s="5" t="str">
        <f t="shared" si="5"/>
        <v/>
      </c>
      <c r="AI18" s="5" t="str">
        <f t="shared" si="6"/>
        <v/>
      </c>
      <c r="AJ18" s="5" t="str">
        <f t="shared" si="7"/>
        <v/>
      </c>
      <c r="AK18" s="5" t="str">
        <f t="shared" si="8"/>
        <v/>
      </c>
      <c r="AL18" s="1" t="str">
        <f>IF(F18="女",data_kyogisha!A9,"")</f>
        <v/>
      </c>
      <c r="AM18" s="1">
        <f t="shared" si="14"/>
        <v>0</v>
      </c>
      <c r="AN18" s="1">
        <f>IF(AND(F18="男",Q18="○"),③選手情報入力!B18,0)</f>
        <v>0</v>
      </c>
      <c r="AO18" s="1">
        <f t="shared" si="10"/>
        <v>0</v>
      </c>
      <c r="AP18" s="1">
        <f>IF(AND(F18="男",S18="○"),③選手情報入力!B18,0)</f>
        <v>0</v>
      </c>
      <c r="AQ18" s="1">
        <f t="shared" si="15"/>
        <v>0</v>
      </c>
      <c r="AR18" s="1">
        <f t="shared" si="11"/>
        <v>0</v>
      </c>
      <c r="AS18" s="1">
        <f t="shared" si="12"/>
        <v>0</v>
      </c>
      <c r="AT18" s="1">
        <f t="shared" si="13"/>
        <v>0</v>
      </c>
    </row>
    <row r="19" spans="1:46">
      <c r="A19" s="33">
        <v>9</v>
      </c>
      <c r="B19" s="221"/>
      <c r="C19" s="58" t="str">
        <f>IF(B19="","",VLOOKUP(③選手情報入力!B19,①データ貼付け!D:F,2,0))</f>
        <v/>
      </c>
      <c r="D19" s="58" t="str">
        <f>IF(B19="","",VLOOKUP(B19,①データ貼付け!D:F,3,0))</f>
        <v/>
      </c>
      <c r="E19" s="222"/>
      <c r="F19" s="58" t="str">
        <f>IF(B19="","",VLOOKUP(B19,Sheet2!A:H,2,0))</f>
        <v/>
      </c>
      <c r="G19" s="59" t="str">
        <f>IF(B19="","",VLOOKUP(B19,Sheet2!A:H,8,0))</f>
        <v/>
      </c>
      <c r="H19" s="60"/>
      <c r="I19" s="225"/>
      <c r="J19" s="173"/>
      <c r="K19" s="60"/>
      <c r="L19" s="225"/>
      <c r="M19" s="173"/>
      <c r="N19" s="60"/>
      <c r="O19" s="225"/>
      <c r="P19" s="176"/>
      <c r="Q19" s="349"/>
      <c r="R19" s="350"/>
      <c r="S19" s="362"/>
      <c r="T19" s="363"/>
      <c r="X19" s="64" t="str">
        <f>IF(種目情報!A11="","",種目情報!A11)</f>
        <v>男110mH</v>
      </c>
      <c r="Y19" s="65" t="str">
        <f>IF(種目情報!E11="","",種目情報!E11)</f>
        <v>女400mH</v>
      </c>
      <c r="AA19" s="5" t="str">
        <f t="shared" si="9"/>
        <v/>
      </c>
      <c r="AB19" s="5" t="str">
        <f t="shared" si="0"/>
        <v/>
      </c>
      <c r="AC19" s="5" t="str">
        <f t="shared" si="1"/>
        <v/>
      </c>
      <c r="AD19" s="5" t="str">
        <f t="shared" si="2"/>
        <v/>
      </c>
      <c r="AE19" s="5" t="str">
        <f t="shared" si="3"/>
        <v/>
      </c>
      <c r="AF19" s="10" t="str">
        <f>IF(F19="男",data_kyogisha!A10,"")</f>
        <v/>
      </c>
      <c r="AG19" s="5" t="str">
        <f t="shared" si="4"/>
        <v/>
      </c>
      <c r="AH19" s="5" t="str">
        <f t="shared" si="5"/>
        <v/>
      </c>
      <c r="AI19" s="5" t="str">
        <f t="shared" si="6"/>
        <v/>
      </c>
      <c r="AJ19" s="5" t="str">
        <f t="shared" si="7"/>
        <v/>
      </c>
      <c r="AK19" s="5" t="str">
        <f t="shared" si="8"/>
        <v/>
      </c>
      <c r="AL19" s="1" t="str">
        <f>IF(F19="女",data_kyogisha!A10,"")</f>
        <v/>
      </c>
      <c r="AM19" s="1">
        <f t="shared" si="14"/>
        <v>0</v>
      </c>
      <c r="AN19" s="1">
        <f>IF(AND(F19="男",Q19="○"),③選手情報入力!B19,0)</f>
        <v>0</v>
      </c>
      <c r="AO19" s="1">
        <f t="shared" si="10"/>
        <v>0</v>
      </c>
      <c r="AP19" s="1">
        <f>IF(AND(F19="男",S19="○"),③選手情報入力!B19,0)</f>
        <v>0</v>
      </c>
      <c r="AQ19" s="1">
        <f t="shared" si="15"/>
        <v>0</v>
      </c>
      <c r="AR19" s="1">
        <f t="shared" si="11"/>
        <v>0</v>
      </c>
      <c r="AS19" s="1">
        <f t="shared" si="12"/>
        <v>0</v>
      </c>
      <c r="AT19" s="1">
        <f t="shared" si="13"/>
        <v>0</v>
      </c>
    </row>
    <row r="20" spans="1:46">
      <c r="A20" s="33">
        <v>10</v>
      </c>
      <c r="B20" s="221"/>
      <c r="C20" s="58" t="str">
        <f>IF(B20="","",VLOOKUP(③選手情報入力!B20,①データ貼付け!D:F,2,0))</f>
        <v/>
      </c>
      <c r="D20" s="58" t="str">
        <f>IF(B20="","",VLOOKUP(B20,①データ貼付け!D:F,3,0))</f>
        <v/>
      </c>
      <c r="E20" s="222"/>
      <c r="F20" s="58" t="str">
        <f>IF(B20="","",VLOOKUP(B20,Sheet2!A:H,2,0))</f>
        <v/>
      </c>
      <c r="G20" s="59" t="str">
        <f>IF(B20="","",VLOOKUP(B20,Sheet2!A:H,8,0))</f>
        <v/>
      </c>
      <c r="H20" s="60"/>
      <c r="I20" s="225"/>
      <c r="J20" s="173"/>
      <c r="K20" s="60"/>
      <c r="L20" s="225"/>
      <c r="M20" s="173"/>
      <c r="N20" s="60"/>
      <c r="O20" s="225"/>
      <c r="P20" s="176"/>
      <c r="Q20" s="349"/>
      <c r="R20" s="350"/>
      <c r="S20" s="362"/>
      <c r="T20" s="363"/>
      <c r="X20" s="64" t="str">
        <f>IF(種目情報!A12="","",種目情報!A12)</f>
        <v>男400mH</v>
      </c>
      <c r="Y20" s="65" t="str">
        <f>IF(種目情報!E12="","",種目情報!E12)</f>
        <v>女5000mW</v>
      </c>
      <c r="AA20" s="5" t="str">
        <f t="shared" si="9"/>
        <v/>
      </c>
      <c r="AB20" s="5" t="str">
        <f t="shared" si="0"/>
        <v/>
      </c>
      <c r="AC20" s="5" t="str">
        <f t="shared" si="1"/>
        <v/>
      </c>
      <c r="AD20" s="5" t="str">
        <f t="shared" si="2"/>
        <v/>
      </c>
      <c r="AE20" s="5" t="str">
        <f t="shared" si="3"/>
        <v/>
      </c>
      <c r="AF20" s="10" t="str">
        <f>IF(F20="男",data_kyogisha!A11,"")</f>
        <v/>
      </c>
      <c r="AG20" s="5" t="str">
        <f t="shared" si="4"/>
        <v/>
      </c>
      <c r="AH20" s="5" t="str">
        <f t="shared" si="5"/>
        <v/>
      </c>
      <c r="AI20" s="5" t="str">
        <f t="shared" si="6"/>
        <v/>
      </c>
      <c r="AJ20" s="5" t="str">
        <f t="shared" si="7"/>
        <v/>
      </c>
      <c r="AK20" s="5" t="str">
        <f t="shared" si="8"/>
        <v/>
      </c>
      <c r="AL20" s="1" t="str">
        <f>IF(F20="女",data_kyogisha!A11,"")</f>
        <v/>
      </c>
      <c r="AM20" s="1">
        <f t="shared" si="14"/>
        <v>0</v>
      </c>
      <c r="AN20" s="1">
        <f>IF(AND(F20="男",Q20="○"),③選手情報入力!B20,0)</f>
        <v>0</v>
      </c>
      <c r="AO20" s="1">
        <f t="shared" si="10"/>
        <v>0</v>
      </c>
      <c r="AP20" s="1">
        <f>IF(AND(F20="男",S20="○"),③選手情報入力!B20,0)</f>
        <v>0</v>
      </c>
      <c r="AQ20" s="1">
        <f t="shared" si="15"/>
        <v>0</v>
      </c>
      <c r="AR20" s="1">
        <f t="shared" si="11"/>
        <v>0</v>
      </c>
      <c r="AS20" s="1">
        <f t="shared" si="12"/>
        <v>0</v>
      </c>
      <c r="AT20" s="1">
        <f t="shared" si="13"/>
        <v>0</v>
      </c>
    </row>
    <row r="21" spans="1:46">
      <c r="A21" s="33">
        <v>11</v>
      </c>
      <c r="B21" s="221"/>
      <c r="C21" s="58" t="str">
        <f>IF(B21="","",VLOOKUP(③選手情報入力!B21,①データ貼付け!D:F,2,0))</f>
        <v/>
      </c>
      <c r="D21" s="58" t="str">
        <f>IF(B21="","",VLOOKUP(B21,①データ貼付け!D:F,3,0))</f>
        <v/>
      </c>
      <c r="E21" s="222"/>
      <c r="F21" s="58" t="str">
        <f>IF(B21="","",VLOOKUP(B21,Sheet2!A:H,2,0))</f>
        <v/>
      </c>
      <c r="G21" s="59" t="str">
        <f>IF(B21="","",VLOOKUP(B21,Sheet2!A:H,8,0))</f>
        <v/>
      </c>
      <c r="H21" s="60"/>
      <c r="I21" s="225"/>
      <c r="J21" s="173"/>
      <c r="K21" s="60"/>
      <c r="L21" s="225"/>
      <c r="M21" s="173"/>
      <c r="N21" s="60"/>
      <c r="O21" s="225"/>
      <c r="P21" s="176"/>
      <c r="Q21" s="349"/>
      <c r="R21" s="350"/>
      <c r="S21" s="362"/>
      <c r="T21" s="363"/>
      <c r="X21" s="64" t="str">
        <f>IF(種目情報!A13="","",種目情報!A13)</f>
        <v>男3000mSC</v>
      </c>
      <c r="Y21" s="65" t="str">
        <f>IF(種目情報!E13="","",種目情報!E13)</f>
        <v>女走高跳</v>
      </c>
      <c r="AA21" s="5" t="str">
        <f t="shared" si="9"/>
        <v/>
      </c>
      <c r="AB21" s="5" t="str">
        <f t="shared" si="0"/>
        <v/>
      </c>
      <c r="AC21" s="5" t="str">
        <f t="shared" si="1"/>
        <v/>
      </c>
      <c r="AD21" s="5" t="str">
        <f t="shared" si="2"/>
        <v/>
      </c>
      <c r="AE21" s="5" t="str">
        <f t="shared" si="3"/>
        <v/>
      </c>
      <c r="AF21" s="10" t="str">
        <f>IF(F21="男",data_kyogisha!A12,"")</f>
        <v/>
      </c>
      <c r="AG21" s="5" t="str">
        <f t="shared" si="4"/>
        <v/>
      </c>
      <c r="AH21" s="5" t="str">
        <f t="shared" si="5"/>
        <v/>
      </c>
      <c r="AI21" s="5" t="str">
        <f t="shared" si="6"/>
        <v/>
      </c>
      <c r="AJ21" s="5" t="str">
        <f t="shared" si="7"/>
        <v/>
      </c>
      <c r="AK21" s="5" t="str">
        <f t="shared" si="8"/>
        <v/>
      </c>
      <c r="AL21" s="1" t="str">
        <f>IF(F21="女",data_kyogisha!A12,"")</f>
        <v/>
      </c>
      <c r="AM21" s="1">
        <f t="shared" si="14"/>
        <v>0</v>
      </c>
      <c r="AN21" s="1">
        <f>IF(AND(F21="男",Q21="○"),③選手情報入力!B21,0)</f>
        <v>0</v>
      </c>
      <c r="AO21" s="1">
        <f t="shared" si="10"/>
        <v>0</v>
      </c>
      <c r="AP21" s="1">
        <f>IF(AND(F21="男",S21="○"),③選手情報入力!B21,0)</f>
        <v>0</v>
      </c>
      <c r="AQ21" s="1">
        <f t="shared" si="15"/>
        <v>0</v>
      </c>
      <c r="AR21" s="1">
        <f t="shared" si="11"/>
        <v>0</v>
      </c>
      <c r="AS21" s="1">
        <f t="shared" si="12"/>
        <v>0</v>
      </c>
      <c r="AT21" s="1">
        <f t="shared" si="13"/>
        <v>0</v>
      </c>
    </row>
    <row r="22" spans="1:46">
      <c r="A22" s="33">
        <v>12</v>
      </c>
      <c r="B22" s="221"/>
      <c r="C22" s="58" t="str">
        <f>IF(B22="","",VLOOKUP(③選手情報入力!B22,①データ貼付け!D:F,2,0))</f>
        <v/>
      </c>
      <c r="D22" s="58" t="str">
        <f>IF(B22="","",VLOOKUP(B22,①データ貼付け!D:F,3,0))</f>
        <v/>
      </c>
      <c r="E22" s="222"/>
      <c r="F22" s="58" t="str">
        <f>IF(B22="","",VLOOKUP(B22,Sheet2!A:H,2,0))</f>
        <v/>
      </c>
      <c r="G22" s="59" t="str">
        <f>IF(B22="","",VLOOKUP(B22,Sheet2!A:H,8,0))</f>
        <v/>
      </c>
      <c r="H22" s="60"/>
      <c r="I22" s="225"/>
      <c r="J22" s="173"/>
      <c r="K22" s="60"/>
      <c r="L22" s="225"/>
      <c r="M22" s="173"/>
      <c r="N22" s="60"/>
      <c r="O22" s="225"/>
      <c r="P22" s="176"/>
      <c r="Q22" s="349"/>
      <c r="R22" s="350"/>
      <c r="S22" s="362"/>
      <c r="T22" s="363"/>
      <c r="X22" s="64" t="str">
        <f>IF(種目情報!A14="","",種目情報!A14)</f>
        <v>男5000mW</v>
      </c>
      <c r="Y22" s="65" t="str">
        <f>IF(種目情報!E14="","",種目情報!E14)</f>
        <v>女棒高跳</v>
      </c>
      <c r="AA22" s="5" t="str">
        <f t="shared" si="9"/>
        <v/>
      </c>
      <c r="AB22" s="5" t="str">
        <f t="shared" si="0"/>
        <v/>
      </c>
      <c r="AC22" s="5" t="str">
        <f t="shared" si="1"/>
        <v/>
      </c>
      <c r="AD22" s="5" t="str">
        <f t="shared" si="2"/>
        <v/>
      </c>
      <c r="AE22" s="5" t="str">
        <f t="shared" si="3"/>
        <v/>
      </c>
      <c r="AF22" s="10" t="str">
        <f>IF(F22="男",data_kyogisha!A13,"")</f>
        <v/>
      </c>
      <c r="AG22" s="5" t="str">
        <f t="shared" si="4"/>
        <v/>
      </c>
      <c r="AH22" s="5" t="str">
        <f t="shared" si="5"/>
        <v/>
      </c>
      <c r="AI22" s="5" t="str">
        <f t="shared" si="6"/>
        <v/>
      </c>
      <c r="AJ22" s="5" t="str">
        <f t="shared" si="7"/>
        <v/>
      </c>
      <c r="AK22" s="5" t="str">
        <f t="shared" si="8"/>
        <v/>
      </c>
      <c r="AL22" s="1" t="str">
        <f>IF(F22="女",data_kyogisha!A13,"")</f>
        <v/>
      </c>
      <c r="AM22" s="1">
        <f t="shared" si="14"/>
        <v>0</v>
      </c>
      <c r="AN22" s="1">
        <f>IF(AND(F22="男",Q22="○"),③選手情報入力!B22,0)</f>
        <v>0</v>
      </c>
      <c r="AO22" s="1">
        <f t="shared" si="10"/>
        <v>0</v>
      </c>
      <c r="AP22" s="1">
        <f>IF(AND(F22="男",S22="○"),③選手情報入力!B22,0)</f>
        <v>0</v>
      </c>
      <c r="AQ22" s="1">
        <f t="shared" si="15"/>
        <v>0</v>
      </c>
      <c r="AR22" s="1">
        <f t="shared" si="11"/>
        <v>0</v>
      </c>
      <c r="AS22" s="1">
        <f t="shared" si="12"/>
        <v>0</v>
      </c>
      <c r="AT22" s="1">
        <f t="shared" si="13"/>
        <v>0</v>
      </c>
    </row>
    <row r="23" spans="1:46">
      <c r="A23" s="33">
        <v>13</v>
      </c>
      <c r="B23" s="221"/>
      <c r="C23" s="58" t="str">
        <f>IF(B23="","",VLOOKUP(③選手情報入力!B23,①データ貼付け!D:F,2,0))</f>
        <v/>
      </c>
      <c r="D23" s="58" t="str">
        <f>IF(B23="","",VLOOKUP(B23,①データ貼付け!D:F,3,0))</f>
        <v/>
      </c>
      <c r="E23" s="222"/>
      <c r="F23" s="58" t="str">
        <f>IF(B23="","",VLOOKUP(B23,Sheet2!A:H,2,0))</f>
        <v/>
      </c>
      <c r="G23" s="59" t="str">
        <f>IF(B23="","",VLOOKUP(B23,Sheet2!A:H,8,0))</f>
        <v/>
      </c>
      <c r="H23" s="60"/>
      <c r="I23" s="225"/>
      <c r="J23" s="173"/>
      <c r="K23" s="60"/>
      <c r="L23" s="225"/>
      <c r="M23" s="173"/>
      <c r="N23" s="60"/>
      <c r="O23" s="225"/>
      <c r="P23" s="176"/>
      <c r="Q23" s="349"/>
      <c r="R23" s="350"/>
      <c r="S23" s="362"/>
      <c r="T23" s="363"/>
      <c r="X23" s="64" t="str">
        <f>IF(種目情報!A15="","",種目情報!A15)</f>
        <v>男走高跳</v>
      </c>
      <c r="Y23" s="65" t="str">
        <f>IF(種目情報!E15="","",種目情報!E15)</f>
        <v>女走幅跳</v>
      </c>
      <c r="AA23" s="5" t="str">
        <f t="shared" si="9"/>
        <v/>
      </c>
      <c r="AB23" s="5" t="str">
        <f t="shared" si="0"/>
        <v/>
      </c>
      <c r="AC23" s="5" t="str">
        <f t="shared" si="1"/>
        <v/>
      </c>
      <c r="AD23" s="5" t="str">
        <f t="shared" si="2"/>
        <v/>
      </c>
      <c r="AE23" s="5" t="str">
        <f t="shared" si="3"/>
        <v/>
      </c>
      <c r="AF23" s="10" t="str">
        <f>IF(F23="男",data_kyogisha!A14,"")</f>
        <v/>
      </c>
      <c r="AG23" s="5" t="str">
        <f t="shared" si="4"/>
        <v/>
      </c>
      <c r="AH23" s="5" t="str">
        <f t="shared" si="5"/>
        <v/>
      </c>
      <c r="AI23" s="5" t="str">
        <f t="shared" si="6"/>
        <v/>
      </c>
      <c r="AJ23" s="5" t="str">
        <f t="shared" si="7"/>
        <v/>
      </c>
      <c r="AK23" s="5" t="str">
        <f t="shared" si="8"/>
        <v/>
      </c>
      <c r="AL23" s="1" t="str">
        <f>IF(F23="女",data_kyogisha!A14,"")</f>
        <v/>
      </c>
      <c r="AM23" s="1">
        <f t="shared" si="14"/>
        <v>0</v>
      </c>
      <c r="AN23" s="1">
        <f>IF(AND(F23="男",Q23="○"),③選手情報入力!B23,0)</f>
        <v>0</v>
      </c>
      <c r="AO23" s="1">
        <f t="shared" si="10"/>
        <v>0</v>
      </c>
      <c r="AP23" s="1">
        <f>IF(AND(F23="男",S23="○"),③選手情報入力!B23,0)</f>
        <v>0</v>
      </c>
      <c r="AQ23" s="1">
        <f t="shared" si="15"/>
        <v>0</v>
      </c>
      <c r="AR23" s="1">
        <f t="shared" si="11"/>
        <v>0</v>
      </c>
      <c r="AS23" s="1">
        <f t="shared" si="12"/>
        <v>0</v>
      </c>
      <c r="AT23" s="1">
        <f t="shared" si="13"/>
        <v>0</v>
      </c>
    </row>
    <row r="24" spans="1:46">
      <c r="A24" s="33">
        <v>14</v>
      </c>
      <c r="B24" s="221"/>
      <c r="C24" s="58" t="str">
        <f>IF(B24="","",VLOOKUP(③選手情報入力!B24,①データ貼付け!D:F,2,0))</f>
        <v/>
      </c>
      <c r="D24" s="58" t="str">
        <f>IF(B24="","",VLOOKUP(B24,①データ貼付け!D:F,3,0))</f>
        <v/>
      </c>
      <c r="E24" s="222"/>
      <c r="F24" s="58" t="str">
        <f>IF(B24="","",VLOOKUP(B24,Sheet2!A:H,2,0))</f>
        <v/>
      </c>
      <c r="G24" s="59" t="str">
        <f>IF(B24="","",VLOOKUP(B24,Sheet2!A:H,8,0))</f>
        <v/>
      </c>
      <c r="H24" s="60"/>
      <c r="I24" s="225"/>
      <c r="J24" s="173"/>
      <c r="K24" s="60"/>
      <c r="L24" s="225"/>
      <c r="M24" s="173"/>
      <c r="N24" s="60"/>
      <c r="O24" s="225"/>
      <c r="P24" s="176"/>
      <c r="Q24" s="349"/>
      <c r="R24" s="350"/>
      <c r="S24" s="362"/>
      <c r="T24" s="363"/>
      <c r="X24" s="64" t="str">
        <f>IF(種目情報!A16="","",種目情報!A16)</f>
        <v>男棒高跳</v>
      </c>
      <c r="Y24" s="65" t="str">
        <f>IF(種目情報!E16="","",種目情報!E16)</f>
        <v>女三段跳</v>
      </c>
      <c r="AA24" s="5" t="str">
        <f t="shared" si="9"/>
        <v/>
      </c>
      <c r="AB24" s="5" t="str">
        <f t="shared" si="0"/>
        <v/>
      </c>
      <c r="AC24" s="5" t="str">
        <f t="shared" si="1"/>
        <v/>
      </c>
      <c r="AD24" s="5" t="str">
        <f t="shared" si="2"/>
        <v/>
      </c>
      <c r="AE24" s="5" t="str">
        <f t="shared" si="3"/>
        <v/>
      </c>
      <c r="AF24" s="10" t="str">
        <f>IF(F24="男",data_kyogisha!A15,"")</f>
        <v/>
      </c>
      <c r="AG24" s="5" t="str">
        <f t="shared" si="4"/>
        <v/>
      </c>
      <c r="AH24" s="5" t="str">
        <f t="shared" si="5"/>
        <v/>
      </c>
      <c r="AI24" s="5" t="str">
        <f t="shared" si="6"/>
        <v/>
      </c>
      <c r="AJ24" s="5" t="str">
        <f t="shared" si="7"/>
        <v/>
      </c>
      <c r="AK24" s="5" t="str">
        <f t="shared" si="8"/>
        <v/>
      </c>
      <c r="AL24" s="1" t="str">
        <f>IF(F24="女",data_kyogisha!A15,"")</f>
        <v/>
      </c>
      <c r="AM24" s="1">
        <f t="shared" si="14"/>
        <v>0</v>
      </c>
      <c r="AN24" s="1">
        <f>IF(AND(F24="男",Q24="○"),③選手情報入力!B24,0)</f>
        <v>0</v>
      </c>
      <c r="AO24" s="1">
        <f t="shared" si="10"/>
        <v>0</v>
      </c>
      <c r="AP24" s="1">
        <f>IF(AND(F24="男",S24="○"),③選手情報入力!B24,0)</f>
        <v>0</v>
      </c>
      <c r="AQ24" s="1">
        <f t="shared" si="15"/>
        <v>0</v>
      </c>
      <c r="AR24" s="1">
        <f t="shared" si="11"/>
        <v>0</v>
      </c>
      <c r="AS24" s="1">
        <f t="shared" si="12"/>
        <v>0</v>
      </c>
      <c r="AT24" s="1">
        <f t="shared" si="13"/>
        <v>0</v>
      </c>
    </row>
    <row r="25" spans="1:46">
      <c r="A25" s="33">
        <v>15</v>
      </c>
      <c r="B25" s="221"/>
      <c r="C25" s="58" t="str">
        <f>IF(B25="","",VLOOKUP(③選手情報入力!B25,①データ貼付け!D:F,2,0))</f>
        <v/>
      </c>
      <c r="D25" s="58" t="str">
        <f>IF(B25="","",VLOOKUP(B25,①データ貼付け!D:F,3,0))</f>
        <v/>
      </c>
      <c r="E25" s="222"/>
      <c r="F25" s="58" t="str">
        <f>IF(B25="","",VLOOKUP(B25,Sheet2!A:H,2,0))</f>
        <v/>
      </c>
      <c r="G25" s="59" t="str">
        <f>IF(B25="","",VLOOKUP(B25,Sheet2!A:H,8,0))</f>
        <v/>
      </c>
      <c r="H25" s="60"/>
      <c r="I25" s="225"/>
      <c r="J25" s="173"/>
      <c r="K25" s="60"/>
      <c r="L25" s="225"/>
      <c r="M25" s="173"/>
      <c r="N25" s="60"/>
      <c r="O25" s="225"/>
      <c r="P25" s="176"/>
      <c r="Q25" s="349"/>
      <c r="R25" s="350"/>
      <c r="S25" s="362"/>
      <c r="T25" s="363"/>
      <c r="X25" s="64" t="str">
        <f>IF(種目情報!A17="","",種目情報!A17)</f>
        <v>男走幅跳</v>
      </c>
      <c r="Y25" s="65" t="str">
        <f>IF(種目情報!E17="","",種目情報!E17)</f>
        <v>女砲丸投</v>
      </c>
      <c r="AA25" s="5" t="str">
        <f t="shared" si="9"/>
        <v/>
      </c>
      <c r="AB25" s="5" t="str">
        <f t="shared" si="0"/>
        <v/>
      </c>
      <c r="AC25" s="5" t="str">
        <f t="shared" si="1"/>
        <v/>
      </c>
      <c r="AD25" s="5" t="str">
        <f t="shared" si="2"/>
        <v/>
      </c>
      <c r="AE25" s="5" t="str">
        <f t="shared" si="3"/>
        <v/>
      </c>
      <c r="AF25" s="10" t="str">
        <f>IF(F25="男",data_kyogisha!A16,"")</f>
        <v/>
      </c>
      <c r="AG25" s="5" t="str">
        <f t="shared" si="4"/>
        <v/>
      </c>
      <c r="AH25" s="5" t="str">
        <f t="shared" si="5"/>
        <v/>
      </c>
      <c r="AI25" s="5" t="str">
        <f t="shared" si="6"/>
        <v/>
      </c>
      <c r="AJ25" s="5" t="str">
        <f t="shared" si="7"/>
        <v/>
      </c>
      <c r="AK25" s="5" t="str">
        <f t="shared" si="8"/>
        <v/>
      </c>
      <c r="AL25" s="1" t="str">
        <f>IF(F25="女",data_kyogisha!A16,"")</f>
        <v/>
      </c>
      <c r="AM25" s="1">
        <f t="shared" si="14"/>
        <v>0</v>
      </c>
      <c r="AN25" s="1">
        <f>IF(AND(F25="男",Q25="○"),③選手情報入力!B25,0)</f>
        <v>0</v>
      </c>
      <c r="AO25" s="1">
        <f t="shared" si="10"/>
        <v>0</v>
      </c>
      <c r="AP25" s="1">
        <f>IF(AND(F25="男",S25="○"),③選手情報入力!B25,0)</f>
        <v>0</v>
      </c>
      <c r="AQ25" s="1">
        <f t="shared" si="15"/>
        <v>0</v>
      </c>
      <c r="AR25" s="1">
        <f t="shared" si="11"/>
        <v>0</v>
      </c>
      <c r="AS25" s="1">
        <f t="shared" si="12"/>
        <v>0</v>
      </c>
      <c r="AT25" s="1">
        <f t="shared" si="13"/>
        <v>0</v>
      </c>
    </row>
    <row r="26" spans="1:46">
      <c r="A26" s="33">
        <v>16</v>
      </c>
      <c r="B26" s="221"/>
      <c r="C26" s="58" t="str">
        <f>IF(B26="","",VLOOKUP(③選手情報入力!B26,①データ貼付け!D:F,2,0))</f>
        <v/>
      </c>
      <c r="D26" s="58" t="str">
        <f>IF(B26="","",VLOOKUP(B26,①データ貼付け!D:F,3,0))</f>
        <v/>
      </c>
      <c r="E26" s="222"/>
      <c r="F26" s="58" t="str">
        <f>IF(B26="","",VLOOKUP(B26,Sheet2!A:H,2,0))</f>
        <v/>
      </c>
      <c r="G26" s="59" t="str">
        <f>IF(B26="","",VLOOKUP(B26,Sheet2!A:H,8,0))</f>
        <v/>
      </c>
      <c r="H26" s="60"/>
      <c r="I26" s="225"/>
      <c r="J26" s="173"/>
      <c r="K26" s="60"/>
      <c r="L26" s="225"/>
      <c r="M26" s="173"/>
      <c r="N26" s="60"/>
      <c r="O26" s="225"/>
      <c r="P26" s="176"/>
      <c r="Q26" s="349"/>
      <c r="R26" s="350"/>
      <c r="S26" s="362"/>
      <c r="T26" s="363"/>
      <c r="X26" s="64" t="str">
        <f>IF(種目情報!A18="","",種目情報!A18)</f>
        <v>男三段跳</v>
      </c>
      <c r="Y26" s="65" t="str">
        <f>IF(種目情報!E18="","",種目情報!E18)</f>
        <v>女円盤投</v>
      </c>
      <c r="AA26" s="5" t="str">
        <f t="shared" si="9"/>
        <v/>
      </c>
      <c r="AB26" s="5" t="str">
        <f t="shared" si="0"/>
        <v/>
      </c>
      <c r="AC26" s="5" t="str">
        <f t="shared" si="1"/>
        <v/>
      </c>
      <c r="AD26" s="5" t="str">
        <f t="shared" si="2"/>
        <v/>
      </c>
      <c r="AE26" s="5" t="str">
        <f t="shared" si="3"/>
        <v/>
      </c>
      <c r="AF26" s="10" t="str">
        <f>IF(F26="男",data_kyogisha!A17,"")</f>
        <v/>
      </c>
      <c r="AG26" s="5" t="str">
        <f t="shared" si="4"/>
        <v/>
      </c>
      <c r="AH26" s="5" t="str">
        <f t="shared" si="5"/>
        <v/>
      </c>
      <c r="AI26" s="5" t="str">
        <f t="shared" si="6"/>
        <v/>
      </c>
      <c r="AJ26" s="5" t="str">
        <f t="shared" si="7"/>
        <v/>
      </c>
      <c r="AK26" s="5" t="str">
        <f t="shared" si="8"/>
        <v/>
      </c>
      <c r="AL26" s="1" t="str">
        <f>IF(F26="女",data_kyogisha!A17,"")</f>
        <v/>
      </c>
      <c r="AM26" s="1">
        <f t="shared" si="14"/>
        <v>0</v>
      </c>
      <c r="AN26" s="1">
        <f>IF(AND(F26="男",Q26="○"),③選手情報入力!B26,0)</f>
        <v>0</v>
      </c>
      <c r="AO26" s="1">
        <f t="shared" si="10"/>
        <v>0</v>
      </c>
      <c r="AP26" s="1">
        <f>IF(AND(F26="男",S26="○"),③選手情報入力!B26,0)</f>
        <v>0</v>
      </c>
      <c r="AQ26" s="1">
        <f t="shared" si="15"/>
        <v>0</v>
      </c>
      <c r="AR26" s="1">
        <f t="shared" si="11"/>
        <v>0</v>
      </c>
      <c r="AS26" s="1">
        <f t="shared" si="12"/>
        <v>0</v>
      </c>
      <c r="AT26" s="1">
        <f t="shared" si="13"/>
        <v>0</v>
      </c>
    </row>
    <row r="27" spans="1:46">
      <c r="A27" s="33">
        <v>17</v>
      </c>
      <c r="B27" s="221"/>
      <c r="C27" s="58" t="str">
        <f>IF(B27="","",VLOOKUP(③選手情報入力!B27,①データ貼付け!D:F,2,0))</f>
        <v/>
      </c>
      <c r="D27" s="58" t="str">
        <f>IF(B27="","",VLOOKUP(B27,①データ貼付け!D:F,3,0))</f>
        <v/>
      </c>
      <c r="E27" s="222"/>
      <c r="F27" s="58" t="str">
        <f>IF(B27="","",VLOOKUP(B27,Sheet2!A:H,2,0))</f>
        <v/>
      </c>
      <c r="G27" s="59" t="str">
        <f>IF(B27="","",VLOOKUP(B27,Sheet2!A:H,8,0))</f>
        <v/>
      </c>
      <c r="H27" s="60"/>
      <c r="I27" s="225"/>
      <c r="J27" s="173"/>
      <c r="K27" s="60"/>
      <c r="L27" s="225"/>
      <c r="M27" s="173"/>
      <c r="N27" s="60"/>
      <c r="O27" s="225"/>
      <c r="P27" s="176"/>
      <c r="Q27" s="349"/>
      <c r="R27" s="350"/>
      <c r="S27" s="362"/>
      <c r="T27" s="363"/>
      <c r="X27" s="64" t="str">
        <f>IF(種目情報!A19="","",種目情報!A19)</f>
        <v>男砲丸投</v>
      </c>
      <c r="Y27" s="65" t="str">
        <f>IF(種目情報!E19="","",種目情報!E19)</f>
        <v>女ﾊﾝﾏｰ投</v>
      </c>
      <c r="AA27" s="5" t="str">
        <f t="shared" si="9"/>
        <v/>
      </c>
      <c r="AB27" s="5" t="str">
        <f t="shared" si="0"/>
        <v/>
      </c>
      <c r="AC27" s="5" t="str">
        <f t="shared" si="1"/>
        <v/>
      </c>
      <c r="AD27" s="5" t="str">
        <f t="shared" si="2"/>
        <v/>
      </c>
      <c r="AE27" s="5" t="str">
        <f t="shared" si="3"/>
        <v/>
      </c>
      <c r="AF27" s="10" t="str">
        <f>IF(F27="男",data_kyogisha!A18,"")</f>
        <v/>
      </c>
      <c r="AG27" s="5" t="str">
        <f t="shared" si="4"/>
        <v/>
      </c>
      <c r="AH27" s="5" t="str">
        <f t="shared" si="5"/>
        <v/>
      </c>
      <c r="AI27" s="5" t="str">
        <f t="shared" si="6"/>
        <v/>
      </c>
      <c r="AJ27" s="5" t="str">
        <f t="shared" si="7"/>
        <v/>
      </c>
      <c r="AK27" s="5" t="str">
        <f t="shared" si="8"/>
        <v/>
      </c>
      <c r="AL27" s="1" t="str">
        <f>IF(F27="女",data_kyogisha!A18,"")</f>
        <v/>
      </c>
      <c r="AM27" s="1">
        <f t="shared" si="14"/>
        <v>0</v>
      </c>
      <c r="AN27" s="1">
        <f>IF(AND(F27="男",Q27="○"),③選手情報入力!B27,0)</f>
        <v>0</v>
      </c>
      <c r="AO27" s="1">
        <f t="shared" si="10"/>
        <v>0</v>
      </c>
      <c r="AP27" s="1">
        <f>IF(AND(F27="男",S27="○"),③選手情報入力!B27,0)</f>
        <v>0</v>
      </c>
      <c r="AQ27" s="1">
        <f t="shared" si="15"/>
        <v>0</v>
      </c>
      <c r="AR27" s="1">
        <f t="shared" si="11"/>
        <v>0</v>
      </c>
      <c r="AS27" s="1">
        <f t="shared" si="12"/>
        <v>0</v>
      </c>
      <c r="AT27" s="1">
        <f t="shared" si="13"/>
        <v>0</v>
      </c>
    </row>
    <row r="28" spans="1:46">
      <c r="A28" s="33">
        <v>18</v>
      </c>
      <c r="B28" s="221"/>
      <c r="C28" s="58" t="str">
        <f>IF(B28="","",VLOOKUP(③選手情報入力!B28,①データ貼付け!D:F,2,0))</f>
        <v/>
      </c>
      <c r="D28" s="58" t="str">
        <f>IF(B28="","",VLOOKUP(B28,①データ貼付け!D:F,3,0))</f>
        <v/>
      </c>
      <c r="E28" s="222"/>
      <c r="F28" s="58" t="str">
        <f>IF(B28="","",VLOOKUP(B28,Sheet2!A:H,2,0))</f>
        <v/>
      </c>
      <c r="G28" s="59" t="str">
        <f>IF(B28="","",VLOOKUP(B28,Sheet2!A:H,8,0))</f>
        <v/>
      </c>
      <c r="H28" s="60"/>
      <c r="I28" s="225"/>
      <c r="J28" s="173"/>
      <c r="K28" s="60"/>
      <c r="L28" s="225"/>
      <c r="M28" s="173"/>
      <c r="N28" s="60"/>
      <c r="O28" s="225"/>
      <c r="P28" s="176"/>
      <c r="Q28" s="349"/>
      <c r="R28" s="350"/>
      <c r="S28" s="362"/>
      <c r="T28" s="363"/>
      <c r="X28" s="64" t="str">
        <f>IF(種目情報!A20="","",種目情報!A20)</f>
        <v>男円盤投</v>
      </c>
      <c r="Y28" s="65" t="str">
        <f>IF(種目情報!E20="","",種目情報!E20)</f>
        <v>女やり投</v>
      </c>
      <c r="AA28" s="5" t="str">
        <f t="shared" si="9"/>
        <v/>
      </c>
      <c r="AB28" s="5" t="str">
        <f t="shared" si="0"/>
        <v/>
      </c>
      <c r="AC28" s="5" t="str">
        <f t="shared" si="1"/>
        <v/>
      </c>
      <c r="AD28" s="5" t="str">
        <f t="shared" si="2"/>
        <v/>
      </c>
      <c r="AE28" s="5" t="str">
        <f t="shared" si="3"/>
        <v/>
      </c>
      <c r="AF28" s="10" t="str">
        <f>IF(F28="男",data_kyogisha!A19,"")</f>
        <v/>
      </c>
      <c r="AG28" s="5" t="str">
        <f t="shared" si="4"/>
        <v/>
      </c>
      <c r="AH28" s="5" t="str">
        <f t="shared" si="5"/>
        <v/>
      </c>
      <c r="AI28" s="5" t="str">
        <f t="shared" si="6"/>
        <v/>
      </c>
      <c r="AJ28" s="5" t="str">
        <f t="shared" si="7"/>
        <v/>
      </c>
      <c r="AK28" s="5" t="str">
        <f t="shared" si="8"/>
        <v/>
      </c>
      <c r="AL28" s="1" t="str">
        <f>IF(F28="女",data_kyogisha!A19,"")</f>
        <v/>
      </c>
      <c r="AM28" s="1">
        <f t="shared" si="14"/>
        <v>0</v>
      </c>
      <c r="AN28" s="1">
        <f>IF(AND(F28="男",Q28="○"),③選手情報入力!B28,0)</f>
        <v>0</v>
      </c>
      <c r="AO28" s="1">
        <f t="shared" si="10"/>
        <v>0</v>
      </c>
      <c r="AP28" s="1">
        <f>IF(AND(F28="男",S28="○"),③選手情報入力!B28,0)</f>
        <v>0</v>
      </c>
      <c r="AQ28" s="1">
        <f t="shared" si="15"/>
        <v>0</v>
      </c>
      <c r="AR28" s="1">
        <f t="shared" si="11"/>
        <v>0</v>
      </c>
      <c r="AS28" s="1">
        <f t="shared" si="12"/>
        <v>0</v>
      </c>
      <c r="AT28" s="1">
        <f t="shared" si="13"/>
        <v>0</v>
      </c>
    </row>
    <row r="29" spans="1:46">
      <c r="A29" s="33">
        <v>19</v>
      </c>
      <c r="B29" s="221"/>
      <c r="C29" s="58" t="str">
        <f>IF(B29="","",VLOOKUP(③選手情報入力!B29,①データ貼付け!D:F,2,0))</f>
        <v/>
      </c>
      <c r="D29" s="58" t="str">
        <f>IF(B29="","",VLOOKUP(B29,①データ貼付け!D:F,3,0))</f>
        <v/>
      </c>
      <c r="E29" s="222"/>
      <c r="F29" s="58" t="str">
        <f>IF(B29="","",VLOOKUP(B29,Sheet2!A:H,2,0))</f>
        <v/>
      </c>
      <c r="G29" s="59" t="str">
        <f>IF(B29="","",VLOOKUP(B29,Sheet2!A:H,8,0))</f>
        <v/>
      </c>
      <c r="H29" s="60"/>
      <c r="I29" s="225"/>
      <c r="J29" s="173"/>
      <c r="K29" s="60"/>
      <c r="L29" s="225"/>
      <c r="M29" s="173"/>
      <c r="N29" s="60"/>
      <c r="O29" s="225"/>
      <c r="P29" s="176"/>
      <c r="Q29" s="349"/>
      <c r="R29" s="350"/>
      <c r="S29" s="362"/>
      <c r="T29" s="363"/>
      <c r="X29" s="64" t="str">
        <f>IF(種目情報!A21="","",種目情報!A21)</f>
        <v>男ﾊﾝﾏｰ投</v>
      </c>
      <c r="Y29" s="65"/>
      <c r="AA29" s="5" t="str">
        <f t="shared" si="9"/>
        <v/>
      </c>
      <c r="AB29" s="5" t="str">
        <f t="shared" si="0"/>
        <v/>
      </c>
      <c r="AC29" s="5" t="str">
        <f t="shared" si="1"/>
        <v/>
      </c>
      <c r="AD29" s="5" t="str">
        <f t="shared" si="2"/>
        <v/>
      </c>
      <c r="AE29" s="5" t="str">
        <f t="shared" si="3"/>
        <v/>
      </c>
      <c r="AF29" s="10" t="str">
        <f>IF(F29="男",data_kyogisha!A20,"")</f>
        <v/>
      </c>
      <c r="AG29" s="5" t="str">
        <f t="shared" si="4"/>
        <v/>
      </c>
      <c r="AH29" s="5" t="str">
        <f t="shared" si="5"/>
        <v/>
      </c>
      <c r="AI29" s="5" t="str">
        <f t="shared" si="6"/>
        <v/>
      </c>
      <c r="AJ29" s="5" t="str">
        <f t="shared" si="7"/>
        <v/>
      </c>
      <c r="AK29" s="5" t="str">
        <f t="shared" si="8"/>
        <v/>
      </c>
      <c r="AL29" s="1" t="str">
        <f>IF(F29="女",data_kyogisha!A20,"")</f>
        <v/>
      </c>
      <c r="AM29" s="1">
        <f t="shared" si="14"/>
        <v>0</v>
      </c>
      <c r="AN29" s="1">
        <f>IF(AND(F29="男",Q29="○"),③選手情報入力!B29,0)</f>
        <v>0</v>
      </c>
      <c r="AO29" s="1">
        <f t="shared" si="10"/>
        <v>0</v>
      </c>
      <c r="AP29" s="1">
        <f>IF(AND(F29="男",S29="○"),③選手情報入力!B29,0)</f>
        <v>0</v>
      </c>
      <c r="AQ29" s="1">
        <f t="shared" si="15"/>
        <v>0</v>
      </c>
      <c r="AR29" s="1">
        <f t="shared" si="11"/>
        <v>0</v>
      </c>
      <c r="AS29" s="1">
        <f t="shared" si="12"/>
        <v>0</v>
      </c>
      <c r="AT29" s="1">
        <f t="shared" si="13"/>
        <v>0</v>
      </c>
    </row>
    <row r="30" spans="1:46">
      <c r="A30" s="33">
        <v>20</v>
      </c>
      <c r="B30" s="221"/>
      <c r="C30" s="58" t="str">
        <f>IF(B30="","",VLOOKUP(③選手情報入力!B30,①データ貼付け!D:F,2,0))</f>
        <v/>
      </c>
      <c r="D30" s="58" t="str">
        <f>IF(B30="","",VLOOKUP(B30,①データ貼付け!D:F,3,0))</f>
        <v/>
      </c>
      <c r="E30" s="222"/>
      <c r="F30" s="58" t="str">
        <f>IF(B30="","",VLOOKUP(B30,Sheet2!A:H,2,0))</f>
        <v/>
      </c>
      <c r="G30" s="59" t="str">
        <f>IF(B30="","",VLOOKUP(B30,Sheet2!A:H,8,0))</f>
        <v/>
      </c>
      <c r="H30" s="60"/>
      <c r="I30" s="225"/>
      <c r="J30" s="173"/>
      <c r="K30" s="60"/>
      <c r="L30" s="225"/>
      <c r="M30" s="173"/>
      <c r="N30" s="60"/>
      <c r="O30" s="225"/>
      <c r="P30" s="176"/>
      <c r="Q30" s="349"/>
      <c r="R30" s="350"/>
      <c r="S30" s="362"/>
      <c r="T30" s="363"/>
      <c r="X30" s="64" t="str">
        <f>IF(種目情報!A22="","",種目情報!A22)</f>
        <v>男やり投</v>
      </c>
      <c r="Y30" s="65"/>
      <c r="AA30" s="5" t="str">
        <f t="shared" si="9"/>
        <v/>
      </c>
      <c r="AB30" s="5" t="str">
        <f t="shared" si="0"/>
        <v/>
      </c>
      <c r="AC30" s="5" t="str">
        <f t="shared" si="1"/>
        <v/>
      </c>
      <c r="AD30" s="5" t="str">
        <f t="shared" si="2"/>
        <v/>
      </c>
      <c r="AE30" s="5" t="str">
        <f t="shared" si="3"/>
        <v/>
      </c>
      <c r="AF30" s="10" t="str">
        <f>IF(F30="男",data_kyogisha!A21,"")</f>
        <v/>
      </c>
      <c r="AG30" s="5" t="str">
        <f t="shared" si="4"/>
        <v/>
      </c>
      <c r="AH30" s="5" t="str">
        <f t="shared" si="5"/>
        <v/>
      </c>
      <c r="AI30" s="5" t="str">
        <f t="shared" si="6"/>
        <v/>
      </c>
      <c r="AJ30" s="5" t="str">
        <f t="shared" si="7"/>
        <v/>
      </c>
      <c r="AK30" s="5" t="str">
        <f t="shared" si="8"/>
        <v/>
      </c>
      <c r="AL30" s="1" t="str">
        <f>IF(F30="女",data_kyogisha!A21,"")</f>
        <v/>
      </c>
      <c r="AM30" s="1">
        <f t="shared" si="14"/>
        <v>0</v>
      </c>
      <c r="AN30" s="1">
        <f>IF(AND(F30="男",Q30="○"),③選手情報入力!B30,0)</f>
        <v>0</v>
      </c>
      <c r="AO30" s="1">
        <f t="shared" si="10"/>
        <v>0</v>
      </c>
      <c r="AP30" s="1">
        <f>IF(AND(F30="男",S30="○"),③選手情報入力!B30,0)</f>
        <v>0</v>
      </c>
      <c r="AQ30" s="1">
        <f t="shared" si="15"/>
        <v>0</v>
      </c>
      <c r="AR30" s="1">
        <f t="shared" si="11"/>
        <v>0</v>
      </c>
      <c r="AS30" s="1">
        <f t="shared" si="12"/>
        <v>0</v>
      </c>
      <c r="AT30" s="1">
        <f t="shared" si="13"/>
        <v>0</v>
      </c>
    </row>
    <row r="31" spans="1:46">
      <c r="A31" s="33">
        <v>21</v>
      </c>
      <c r="B31" s="221"/>
      <c r="C31" s="58" t="str">
        <f>IF(B31="","",VLOOKUP(③選手情報入力!B31,①データ貼付け!D:F,2,0))</f>
        <v/>
      </c>
      <c r="D31" s="58" t="str">
        <f>IF(B31="","",VLOOKUP(B31,①データ貼付け!D:F,3,0))</f>
        <v/>
      </c>
      <c r="E31" s="222"/>
      <c r="F31" s="58" t="str">
        <f>IF(B31="","",VLOOKUP(B31,Sheet2!A:H,2,0))</f>
        <v/>
      </c>
      <c r="G31" s="59" t="str">
        <f>IF(B31="","",VLOOKUP(B31,Sheet2!A:H,8,0))</f>
        <v/>
      </c>
      <c r="H31" s="60"/>
      <c r="I31" s="225"/>
      <c r="J31" s="173"/>
      <c r="K31" s="60"/>
      <c r="L31" s="225"/>
      <c r="M31" s="173"/>
      <c r="N31" s="60"/>
      <c r="O31" s="225"/>
      <c r="P31" s="176"/>
      <c r="Q31" s="349"/>
      <c r="R31" s="350"/>
      <c r="S31" s="362"/>
      <c r="T31" s="363"/>
      <c r="X31" s="64"/>
      <c r="Y31" s="65"/>
      <c r="AA31" s="5" t="str">
        <f t="shared" si="9"/>
        <v/>
      </c>
      <c r="AB31" s="5" t="str">
        <f t="shared" si="0"/>
        <v/>
      </c>
      <c r="AC31" s="5" t="str">
        <f t="shared" si="1"/>
        <v/>
      </c>
      <c r="AD31" s="5" t="str">
        <f t="shared" si="2"/>
        <v/>
      </c>
      <c r="AE31" s="5" t="str">
        <f t="shared" si="3"/>
        <v/>
      </c>
      <c r="AF31" s="10" t="str">
        <f>IF(F31="男",data_kyogisha!A22,"")</f>
        <v/>
      </c>
      <c r="AG31" s="5" t="str">
        <f t="shared" si="4"/>
        <v/>
      </c>
      <c r="AH31" s="5" t="str">
        <f t="shared" si="5"/>
        <v/>
      </c>
      <c r="AI31" s="5" t="str">
        <f t="shared" si="6"/>
        <v/>
      </c>
      <c r="AJ31" s="5" t="str">
        <f t="shared" si="7"/>
        <v/>
      </c>
      <c r="AK31" s="5" t="str">
        <f t="shared" si="8"/>
        <v/>
      </c>
      <c r="AL31" s="1" t="str">
        <f>IF(F31="女",data_kyogisha!A22,"")</f>
        <v/>
      </c>
      <c r="AM31" s="1">
        <f t="shared" si="14"/>
        <v>0</v>
      </c>
      <c r="AN31" s="1">
        <f>IF(AND(F31="男",Q31="○"),③選手情報入力!B31,0)</f>
        <v>0</v>
      </c>
      <c r="AO31" s="1">
        <f t="shared" si="10"/>
        <v>0</v>
      </c>
      <c r="AP31" s="1">
        <f>IF(AND(F31="男",S31="○"),③選手情報入力!B31,0)</f>
        <v>0</v>
      </c>
      <c r="AQ31" s="1">
        <f t="shared" si="15"/>
        <v>0</v>
      </c>
      <c r="AR31" s="1">
        <f t="shared" si="11"/>
        <v>0</v>
      </c>
      <c r="AS31" s="1">
        <f t="shared" si="12"/>
        <v>0</v>
      </c>
      <c r="AT31" s="1">
        <f t="shared" si="13"/>
        <v>0</v>
      </c>
    </row>
    <row r="32" spans="1:46">
      <c r="A32" s="33">
        <v>22</v>
      </c>
      <c r="B32" s="221"/>
      <c r="C32" s="58" t="str">
        <f>IF(B32="","",VLOOKUP(③選手情報入力!B32,①データ貼付け!D:F,2,0))</f>
        <v/>
      </c>
      <c r="D32" s="58" t="str">
        <f>IF(B32="","",VLOOKUP(B32,①データ貼付け!D:F,3,0))</f>
        <v/>
      </c>
      <c r="E32" s="222"/>
      <c r="F32" s="58" t="str">
        <f>IF(B32="","",VLOOKUP(B32,Sheet2!A:H,2,0))</f>
        <v/>
      </c>
      <c r="G32" s="59" t="str">
        <f>IF(B32="","",VLOOKUP(B32,Sheet2!A:H,8,0))</f>
        <v/>
      </c>
      <c r="H32" s="60"/>
      <c r="I32" s="225"/>
      <c r="J32" s="173"/>
      <c r="K32" s="60"/>
      <c r="L32" s="225"/>
      <c r="M32" s="173"/>
      <c r="N32" s="60"/>
      <c r="O32" s="225"/>
      <c r="P32" s="176"/>
      <c r="Q32" s="349"/>
      <c r="R32" s="350"/>
      <c r="S32" s="362"/>
      <c r="T32" s="363"/>
      <c r="X32" s="64"/>
      <c r="Y32" s="65"/>
      <c r="AA32" s="5" t="str">
        <f t="shared" si="9"/>
        <v/>
      </c>
      <c r="AB32" s="5" t="str">
        <f t="shared" si="0"/>
        <v/>
      </c>
      <c r="AC32" s="5" t="str">
        <f t="shared" si="1"/>
        <v/>
      </c>
      <c r="AD32" s="5" t="str">
        <f t="shared" si="2"/>
        <v/>
      </c>
      <c r="AE32" s="5" t="str">
        <f t="shared" si="3"/>
        <v/>
      </c>
      <c r="AF32" s="10" t="str">
        <f>IF(F32="男",data_kyogisha!A23,"")</f>
        <v/>
      </c>
      <c r="AG32" s="5" t="str">
        <f t="shared" si="4"/>
        <v/>
      </c>
      <c r="AH32" s="5" t="str">
        <f t="shared" si="5"/>
        <v/>
      </c>
      <c r="AI32" s="5" t="str">
        <f t="shared" si="6"/>
        <v/>
      </c>
      <c r="AJ32" s="5" t="str">
        <f t="shared" si="7"/>
        <v/>
      </c>
      <c r="AK32" s="5" t="str">
        <f t="shared" si="8"/>
        <v/>
      </c>
      <c r="AL32" s="1" t="str">
        <f>IF(F32="女",data_kyogisha!A23,"")</f>
        <v/>
      </c>
      <c r="AM32" s="1">
        <f t="shared" si="14"/>
        <v>0</v>
      </c>
      <c r="AN32" s="1">
        <f>IF(AND(F32="男",Q32="○"),③選手情報入力!B32,0)</f>
        <v>0</v>
      </c>
      <c r="AO32" s="1">
        <f t="shared" si="10"/>
        <v>0</v>
      </c>
      <c r="AP32" s="1">
        <f>IF(AND(F32="男",S32="○"),③選手情報入力!B32,0)</f>
        <v>0</v>
      </c>
      <c r="AQ32" s="1">
        <f t="shared" si="15"/>
        <v>0</v>
      </c>
      <c r="AR32" s="1">
        <f t="shared" si="11"/>
        <v>0</v>
      </c>
      <c r="AS32" s="1">
        <f t="shared" si="12"/>
        <v>0</v>
      </c>
      <c r="AT32" s="1">
        <f t="shared" si="13"/>
        <v>0</v>
      </c>
    </row>
    <row r="33" spans="1:46">
      <c r="A33" s="33">
        <v>23</v>
      </c>
      <c r="B33" s="221"/>
      <c r="C33" s="58" t="str">
        <f>IF(B33="","",VLOOKUP(③選手情報入力!B33,①データ貼付け!D:F,2,0))</f>
        <v/>
      </c>
      <c r="D33" s="58" t="str">
        <f>IF(B33="","",VLOOKUP(B33,①データ貼付け!D:F,3,0))</f>
        <v/>
      </c>
      <c r="E33" s="222"/>
      <c r="F33" s="58" t="str">
        <f>IF(B33="","",VLOOKUP(B33,Sheet2!A:H,2,0))</f>
        <v/>
      </c>
      <c r="G33" s="59" t="str">
        <f>IF(B33="","",VLOOKUP(B33,Sheet2!A:H,8,0))</f>
        <v/>
      </c>
      <c r="H33" s="60"/>
      <c r="I33" s="225"/>
      <c r="J33" s="173"/>
      <c r="K33" s="60"/>
      <c r="L33" s="225"/>
      <c r="M33" s="173"/>
      <c r="N33" s="60"/>
      <c r="O33" s="225"/>
      <c r="P33" s="176"/>
      <c r="Q33" s="349"/>
      <c r="R33" s="350"/>
      <c r="S33" s="362"/>
      <c r="T33" s="363"/>
      <c r="X33" s="64"/>
      <c r="Y33" s="65"/>
      <c r="AA33" s="5" t="str">
        <f t="shared" si="9"/>
        <v/>
      </c>
      <c r="AB33" s="5" t="str">
        <f t="shared" si="0"/>
        <v/>
      </c>
      <c r="AC33" s="5" t="str">
        <f t="shared" si="1"/>
        <v/>
      </c>
      <c r="AD33" s="5" t="str">
        <f t="shared" si="2"/>
        <v/>
      </c>
      <c r="AE33" s="5" t="str">
        <f t="shared" si="3"/>
        <v/>
      </c>
      <c r="AF33" s="10" t="str">
        <f>IF(F33="男",data_kyogisha!A24,"")</f>
        <v/>
      </c>
      <c r="AG33" s="5" t="str">
        <f t="shared" si="4"/>
        <v/>
      </c>
      <c r="AH33" s="5" t="str">
        <f t="shared" si="5"/>
        <v/>
      </c>
      <c r="AI33" s="5" t="str">
        <f t="shared" si="6"/>
        <v/>
      </c>
      <c r="AJ33" s="5" t="str">
        <f t="shared" si="7"/>
        <v/>
      </c>
      <c r="AK33" s="5" t="str">
        <f t="shared" si="8"/>
        <v/>
      </c>
      <c r="AL33" s="1" t="str">
        <f>IF(F33="女",data_kyogisha!A24,"")</f>
        <v/>
      </c>
      <c r="AM33" s="1">
        <f t="shared" si="14"/>
        <v>0</v>
      </c>
      <c r="AN33" s="1">
        <f>IF(AND(F33="男",Q33="○"),③選手情報入力!B33,0)</f>
        <v>0</v>
      </c>
      <c r="AO33" s="1">
        <f t="shared" si="10"/>
        <v>0</v>
      </c>
      <c r="AP33" s="1">
        <f>IF(AND(F33="男",S33="○"),③選手情報入力!B33,0)</f>
        <v>0</v>
      </c>
      <c r="AQ33" s="1">
        <f t="shared" si="15"/>
        <v>0</v>
      </c>
      <c r="AR33" s="1">
        <f t="shared" si="11"/>
        <v>0</v>
      </c>
      <c r="AS33" s="1">
        <f t="shared" si="12"/>
        <v>0</v>
      </c>
      <c r="AT33" s="1">
        <f t="shared" si="13"/>
        <v>0</v>
      </c>
    </row>
    <row r="34" spans="1:46">
      <c r="A34" s="33">
        <v>24</v>
      </c>
      <c r="B34" s="221"/>
      <c r="C34" s="58" t="str">
        <f>IF(B34="","",VLOOKUP(③選手情報入力!B34,①データ貼付け!D:F,2,0))</f>
        <v/>
      </c>
      <c r="D34" s="58" t="str">
        <f>IF(B34="","",VLOOKUP(B34,①データ貼付け!D:F,3,0))</f>
        <v/>
      </c>
      <c r="E34" s="222"/>
      <c r="F34" s="58" t="str">
        <f>IF(B34="","",VLOOKUP(B34,Sheet2!A:H,2,0))</f>
        <v/>
      </c>
      <c r="G34" s="59" t="str">
        <f>IF(B34="","",VLOOKUP(B34,Sheet2!A:H,8,0))</f>
        <v/>
      </c>
      <c r="H34" s="60"/>
      <c r="I34" s="225"/>
      <c r="J34" s="173"/>
      <c r="K34" s="60"/>
      <c r="L34" s="225"/>
      <c r="M34" s="173"/>
      <c r="N34" s="60"/>
      <c r="O34" s="225"/>
      <c r="P34" s="176"/>
      <c r="Q34" s="349"/>
      <c r="R34" s="350"/>
      <c r="S34" s="362"/>
      <c r="T34" s="363"/>
      <c r="X34" s="64"/>
      <c r="Y34" s="65"/>
      <c r="AA34" s="5" t="str">
        <f t="shared" si="9"/>
        <v/>
      </c>
      <c r="AB34" s="5" t="str">
        <f t="shared" si="0"/>
        <v/>
      </c>
      <c r="AC34" s="5" t="str">
        <f t="shared" si="1"/>
        <v/>
      </c>
      <c r="AD34" s="5" t="str">
        <f t="shared" si="2"/>
        <v/>
      </c>
      <c r="AE34" s="5" t="str">
        <f t="shared" si="3"/>
        <v/>
      </c>
      <c r="AF34" s="10" t="str">
        <f>IF(F34="男",data_kyogisha!A25,"")</f>
        <v/>
      </c>
      <c r="AG34" s="5" t="str">
        <f t="shared" si="4"/>
        <v/>
      </c>
      <c r="AH34" s="5" t="str">
        <f t="shared" si="5"/>
        <v/>
      </c>
      <c r="AI34" s="5" t="str">
        <f t="shared" si="6"/>
        <v/>
      </c>
      <c r="AJ34" s="5" t="str">
        <f t="shared" si="7"/>
        <v/>
      </c>
      <c r="AK34" s="5" t="str">
        <f t="shared" si="8"/>
        <v/>
      </c>
      <c r="AL34" s="1" t="str">
        <f>IF(F34="女",data_kyogisha!A25,"")</f>
        <v/>
      </c>
      <c r="AM34" s="1">
        <f t="shared" si="14"/>
        <v>0</v>
      </c>
      <c r="AN34" s="1">
        <f>IF(AND(F34="男",Q34="○"),③選手情報入力!B34,0)</f>
        <v>0</v>
      </c>
      <c r="AO34" s="1">
        <f t="shared" si="10"/>
        <v>0</v>
      </c>
      <c r="AP34" s="1">
        <f>IF(AND(F34="男",S34="○"),③選手情報入力!B34,0)</f>
        <v>0</v>
      </c>
      <c r="AQ34" s="1">
        <f t="shared" si="15"/>
        <v>0</v>
      </c>
      <c r="AR34" s="1">
        <f t="shared" si="11"/>
        <v>0</v>
      </c>
      <c r="AS34" s="1">
        <f t="shared" si="12"/>
        <v>0</v>
      </c>
      <c r="AT34" s="1">
        <f t="shared" si="13"/>
        <v>0</v>
      </c>
    </row>
    <row r="35" spans="1:46">
      <c r="A35" s="33">
        <v>25</v>
      </c>
      <c r="B35" s="221"/>
      <c r="C35" s="58" t="str">
        <f>IF(B35="","",VLOOKUP(③選手情報入力!B35,①データ貼付け!D:F,2,0))</f>
        <v/>
      </c>
      <c r="D35" s="58" t="str">
        <f>IF(B35="","",VLOOKUP(B35,①データ貼付け!D:F,3,0))</f>
        <v/>
      </c>
      <c r="E35" s="222"/>
      <c r="F35" s="58" t="str">
        <f>IF(B35="","",VLOOKUP(B35,Sheet2!A:H,2,0))</f>
        <v/>
      </c>
      <c r="G35" s="59" t="str">
        <f>IF(B35="","",VLOOKUP(B35,Sheet2!A:H,8,0))</f>
        <v/>
      </c>
      <c r="H35" s="60"/>
      <c r="I35" s="225"/>
      <c r="J35" s="173"/>
      <c r="K35" s="60"/>
      <c r="L35" s="225"/>
      <c r="M35" s="173"/>
      <c r="N35" s="60"/>
      <c r="O35" s="225"/>
      <c r="P35" s="176"/>
      <c r="Q35" s="349"/>
      <c r="R35" s="350"/>
      <c r="S35" s="362"/>
      <c r="T35" s="363"/>
      <c r="X35" s="64"/>
      <c r="Y35" s="65"/>
      <c r="AA35" s="5" t="str">
        <f t="shared" si="9"/>
        <v/>
      </c>
      <c r="AB35" s="5" t="str">
        <f t="shared" si="0"/>
        <v/>
      </c>
      <c r="AC35" s="5" t="str">
        <f t="shared" si="1"/>
        <v/>
      </c>
      <c r="AD35" s="5" t="str">
        <f t="shared" si="2"/>
        <v/>
      </c>
      <c r="AE35" s="5" t="str">
        <f t="shared" si="3"/>
        <v/>
      </c>
      <c r="AF35" s="10" t="str">
        <f>IF(F35="男",data_kyogisha!A26,"")</f>
        <v/>
      </c>
      <c r="AG35" s="5" t="str">
        <f t="shared" si="4"/>
        <v/>
      </c>
      <c r="AH35" s="5" t="str">
        <f t="shared" si="5"/>
        <v/>
      </c>
      <c r="AI35" s="5" t="str">
        <f t="shared" si="6"/>
        <v/>
      </c>
      <c r="AJ35" s="5" t="str">
        <f t="shared" si="7"/>
        <v/>
      </c>
      <c r="AK35" s="5" t="str">
        <f t="shared" si="8"/>
        <v/>
      </c>
      <c r="AL35" s="1" t="str">
        <f>IF(F35="女",data_kyogisha!A26,"")</f>
        <v/>
      </c>
      <c r="AM35" s="1">
        <f t="shared" si="14"/>
        <v>0</v>
      </c>
      <c r="AN35" s="1">
        <f>IF(AND(F35="男",Q35="○"),③選手情報入力!B35,0)</f>
        <v>0</v>
      </c>
      <c r="AO35" s="1">
        <f t="shared" si="10"/>
        <v>0</v>
      </c>
      <c r="AP35" s="1">
        <f>IF(AND(F35="男",S35="○"),③選手情報入力!B35,0)</f>
        <v>0</v>
      </c>
      <c r="AQ35" s="1">
        <f t="shared" si="15"/>
        <v>0</v>
      </c>
      <c r="AR35" s="1">
        <f t="shared" si="11"/>
        <v>0</v>
      </c>
      <c r="AS35" s="1">
        <f t="shared" si="12"/>
        <v>0</v>
      </c>
      <c r="AT35" s="1">
        <f t="shared" si="13"/>
        <v>0</v>
      </c>
    </row>
    <row r="36" spans="1:46">
      <c r="A36" s="33">
        <v>26</v>
      </c>
      <c r="B36" s="221"/>
      <c r="C36" s="58" t="str">
        <f>IF(B36="","",VLOOKUP(③選手情報入力!B36,①データ貼付け!D:F,2,0))</f>
        <v/>
      </c>
      <c r="D36" s="58" t="str">
        <f>IF(B36="","",VLOOKUP(B36,①データ貼付け!D:F,3,0))</f>
        <v/>
      </c>
      <c r="E36" s="222"/>
      <c r="F36" s="58" t="str">
        <f>IF(B36="","",VLOOKUP(B36,Sheet2!A:H,2,0))</f>
        <v/>
      </c>
      <c r="G36" s="59" t="str">
        <f>IF(B36="","",VLOOKUP(B36,Sheet2!A:H,8,0))</f>
        <v/>
      </c>
      <c r="H36" s="60"/>
      <c r="I36" s="225"/>
      <c r="J36" s="173"/>
      <c r="K36" s="60"/>
      <c r="L36" s="225"/>
      <c r="M36" s="173"/>
      <c r="N36" s="60"/>
      <c r="O36" s="225"/>
      <c r="P36" s="176"/>
      <c r="Q36" s="349"/>
      <c r="R36" s="350"/>
      <c r="S36" s="362"/>
      <c r="T36" s="363"/>
      <c r="X36" s="64"/>
      <c r="Y36" s="65"/>
      <c r="AA36" s="5" t="str">
        <f t="shared" si="9"/>
        <v/>
      </c>
      <c r="AB36" s="5" t="str">
        <f t="shared" si="0"/>
        <v/>
      </c>
      <c r="AC36" s="5" t="str">
        <f t="shared" si="1"/>
        <v/>
      </c>
      <c r="AD36" s="5" t="str">
        <f t="shared" si="2"/>
        <v/>
      </c>
      <c r="AE36" s="5" t="str">
        <f t="shared" si="3"/>
        <v/>
      </c>
      <c r="AF36" s="10" t="str">
        <f>IF(F36="男",data_kyogisha!A27,"")</f>
        <v/>
      </c>
      <c r="AG36" s="5" t="str">
        <f t="shared" si="4"/>
        <v/>
      </c>
      <c r="AH36" s="5" t="str">
        <f t="shared" si="5"/>
        <v/>
      </c>
      <c r="AI36" s="5" t="str">
        <f t="shared" si="6"/>
        <v/>
      </c>
      <c r="AJ36" s="5" t="str">
        <f t="shared" si="7"/>
        <v/>
      </c>
      <c r="AK36" s="5" t="str">
        <f t="shared" si="8"/>
        <v/>
      </c>
      <c r="AL36" s="1" t="str">
        <f>IF(F36="女",data_kyogisha!A27,"")</f>
        <v/>
      </c>
      <c r="AM36" s="1">
        <f t="shared" si="14"/>
        <v>0</v>
      </c>
      <c r="AN36" s="1">
        <f>IF(AND(F36="男",Q36="○"),③選手情報入力!B36,0)</f>
        <v>0</v>
      </c>
      <c r="AO36" s="1">
        <f t="shared" si="10"/>
        <v>0</v>
      </c>
      <c r="AP36" s="1">
        <f>IF(AND(F36="男",S36="○"),③選手情報入力!B36,0)</f>
        <v>0</v>
      </c>
      <c r="AQ36" s="1">
        <f t="shared" si="15"/>
        <v>0</v>
      </c>
      <c r="AR36" s="1">
        <f t="shared" si="11"/>
        <v>0</v>
      </c>
      <c r="AS36" s="1">
        <f t="shared" si="12"/>
        <v>0</v>
      </c>
      <c r="AT36" s="1">
        <f t="shared" si="13"/>
        <v>0</v>
      </c>
    </row>
    <row r="37" spans="1:46">
      <c r="A37" s="33">
        <v>27</v>
      </c>
      <c r="B37" s="221"/>
      <c r="C37" s="58" t="str">
        <f>IF(B37="","",VLOOKUP(③選手情報入力!B37,①データ貼付け!D:F,2,0))</f>
        <v/>
      </c>
      <c r="D37" s="58" t="str">
        <f>IF(B37="","",VLOOKUP(B37,①データ貼付け!D:F,3,0))</f>
        <v/>
      </c>
      <c r="E37" s="222"/>
      <c r="F37" s="58" t="str">
        <f>IF(B37="","",VLOOKUP(B37,Sheet2!A:H,2,0))</f>
        <v/>
      </c>
      <c r="G37" s="59" t="str">
        <f>IF(B37="","",VLOOKUP(B37,Sheet2!A:H,8,0))</f>
        <v/>
      </c>
      <c r="H37" s="60"/>
      <c r="I37" s="225"/>
      <c r="J37" s="173"/>
      <c r="K37" s="60"/>
      <c r="L37" s="225"/>
      <c r="M37" s="173"/>
      <c r="N37" s="60"/>
      <c r="O37" s="225"/>
      <c r="P37" s="176"/>
      <c r="Q37" s="349"/>
      <c r="R37" s="350"/>
      <c r="S37" s="362"/>
      <c r="T37" s="363"/>
      <c r="X37" s="64"/>
      <c r="Y37" s="65"/>
      <c r="AA37" s="5" t="str">
        <f t="shared" si="9"/>
        <v/>
      </c>
      <c r="AB37" s="5" t="str">
        <f t="shared" si="0"/>
        <v/>
      </c>
      <c r="AC37" s="5" t="str">
        <f t="shared" si="1"/>
        <v/>
      </c>
      <c r="AD37" s="5" t="str">
        <f t="shared" si="2"/>
        <v/>
      </c>
      <c r="AE37" s="5" t="str">
        <f t="shared" si="3"/>
        <v/>
      </c>
      <c r="AF37" s="10" t="str">
        <f>IF(F37="男",data_kyogisha!A28,"")</f>
        <v/>
      </c>
      <c r="AG37" s="5" t="str">
        <f t="shared" si="4"/>
        <v/>
      </c>
      <c r="AH37" s="5" t="str">
        <f t="shared" si="5"/>
        <v/>
      </c>
      <c r="AI37" s="5" t="str">
        <f t="shared" si="6"/>
        <v/>
      </c>
      <c r="AJ37" s="5" t="str">
        <f t="shared" si="7"/>
        <v/>
      </c>
      <c r="AK37" s="5" t="str">
        <f t="shared" si="8"/>
        <v/>
      </c>
      <c r="AL37" s="1" t="str">
        <f>IF(F37="女",data_kyogisha!A28,"")</f>
        <v/>
      </c>
      <c r="AM37" s="1">
        <f t="shared" si="14"/>
        <v>0</v>
      </c>
      <c r="AN37" s="1">
        <f>IF(AND(F37="男",Q37="○"),③選手情報入力!B37,0)</f>
        <v>0</v>
      </c>
      <c r="AO37" s="1">
        <f t="shared" si="10"/>
        <v>0</v>
      </c>
      <c r="AP37" s="1">
        <f>IF(AND(F37="男",S37="○"),③選手情報入力!B37,0)</f>
        <v>0</v>
      </c>
      <c r="AQ37" s="1">
        <f t="shared" si="15"/>
        <v>0</v>
      </c>
      <c r="AR37" s="1">
        <f t="shared" si="11"/>
        <v>0</v>
      </c>
      <c r="AS37" s="1">
        <f t="shared" si="12"/>
        <v>0</v>
      </c>
      <c r="AT37" s="1">
        <f t="shared" si="13"/>
        <v>0</v>
      </c>
    </row>
    <row r="38" spans="1:46">
      <c r="A38" s="33">
        <v>28</v>
      </c>
      <c r="B38" s="221"/>
      <c r="C38" s="58" t="str">
        <f>IF(B38="","",VLOOKUP(③選手情報入力!B38,①データ貼付け!D:F,2,0))</f>
        <v/>
      </c>
      <c r="D38" s="58" t="str">
        <f>IF(B38="","",VLOOKUP(B38,①データ貼付け!D:F,3,0))</f>
        <v/>
      </c>
      <c r="E38" s="222"/>
      <c r="F38" s="58" t="str">
        <f>IF(B38="","",VLOOKUP(B38,Sheet2!A:H,2,0))</f>
        <v/>
      </c>
      <c r="G38" s="59" t="str">
        <f>IF(B38="","",VLOOKUP(B38,Sheet2!A:H,8,0))</f>
        <v/>
      </c>
      <c r="H38" s="60"/>
      <c r="I38" s="225"/>
      <c r="J38" s="173"/>
      <c r="K38" s="60"/>
      <c r="L38" s="225"/>
      <c r="M38" s="173"/>
      <c r="N38" s="60"/>
      <c r="O38" s="225"/>
      <c r="P38" s="176"/>
      <c r="Q38" s="349"/>
      <c r="R38" s="350"/>
      <c r="S38" s="362"/>
      <c r="T38" s="363"/>
      <c r="X38" s="64"/>
      <c r="Y38" s="65"/>
      <c r="AA38" s="5" t="str">
        <f t="shared" si="9"/>
        <v/>
      </c>
      <c r="AB38" s="5" t="str">
        <f t="shared" si="0"/>
        <v/>
      </c>
      <c r="AC38" s="5" t="str">
        <f t="shared" si="1"/>
        <v/>
      </c>
      <c r="AD38" s="5" t="str">
        <f t="shared" si="2"/>
        <v/>
      </c>
      <c r="AE38" s="5" t="str">
        <f t="shared" si="3"/>
        <v/>
      </c>
      <c r="AF38" s="10" t="str">
        <f>IF(F38="男",data_kyogisha!A29,"")</f>
        <v/>
      </c>
      <c r="AG38" s="5" t="str">
        <f t="shared" si="4"/>
        <v/>
      </c>
      <c r="AH38" s="5" t="str">
        <f t="shared" si="5"/>
        <v/>
      </c>
      <c r="AI38" s="5" t="str">
        <f t="shared" si="6"/>
        <v/>
      </c>
      <c r="AJ38" s="5" t="str">
        <f t="shared" si="7"/>
        <v/>
      </c>
      <c r="AK38" s="5" t="str">
        <f t="shared" si="8"/>
        <v/>
      </c>
      <c r="AL38" s="1" t="str">
        <f>IF(F38="女",data_kyogisha!A29,"")</f>
        <v/>
      </c>
      <c r="AM38" s="1">
        <f t="shared" si="14"/>
        <v>0</v>
      </c>
      <c r="AN38" s="1">
        <f>IF(AND(F38="男",Q38="○"),③選手情報入力!B38,0)</f>
        <v>0</v>
      </c>
      <c r="AO38" s="1">
        <f t="shared" si="10"/>
        <v>0</v>
      </c>
      <c r="AP38" s="1">
        <f>IF(AND(F38="男",S38="○"),③選手情報入力!B38,0)</f>
        <v>0</v>
      </c>
      <c r="AQ38" s="1">
        <f t="shared" si="15"/>
        <v>0</v>
      </c>
      <c r="AR38" s="1">
        <f t="shared" si="11"/>
        <v>0</v>
      </c>
      <c r="AS38" s="1">
        <f t="shared" si="12"/>
        <v>0</v>
      </c>
      <c r="AT38" s="1">
        <f t="shared" si="13"/>
        <v>0</v>
      </c>
    </row>
    <row r="39" spans="1:46">
      <c r="A39" s="33">
        <v>29</v>
      </c>
      <c r="B39" s="221"/>
      <c r="C39" s="58" t="str">
        <f>IF(B39="","",VLOOKUP(③選手情報入力!B39,①データ貼付け!D:F,2,0))</f>
        <v/>
      </c>
      <c r="D39" s="58" t="str">
        <f>IF(B39="","",VLOOKUP(B39,①データ貼付け!D:F,3,0))</f>
        <v/>
      </c>
      <c r="E39" s="222"/>
      <c r="F39" s="58" t="str">
        <f>IF(B39="","",VLOOKUP(B39,Sheet2!A:H,2,0))</f>
        <v/>
      </c>
      <c r="G39" s="59" t="str">
        <f>IF(B39="","",VLOOKUP(B39,Sheet2!A:H,8,0))</f>
        <v/>
      </c>
      <c r="H39" s="60"/>
      <c r="I39" s="225"/>
      <c r="J39" s="173"/>
      <c r="K39" s="60"/>
      <c r="L39" s="225"/>
      <c r="M39" s="173"/>
      <c r="N39" s="60"/>
      <c r="O39" s="225"/>
      <c r="P39" s="176"/>
      <c r="Q39" s="349"/>
      <c r="R39" s="350"/>
      <c r="S39" s="362"/>
      <c r="T39" s="363"/>
      <c r="X39" s="64"/>
      <c r="Y39" s="65"/>
      <c r="AA39" s="5" t="str">
        <f t="shared" si="9"/>
        <v/>
      </c>
      <c r="AB39" s="5" t="str">
        <f t="shared" si="0"/>
        <v/>
      </c>
      <c r="AC39" s="5" t="str">
        <f t="shared" si="1"/>
        <v/>
      </c>
      <c r="AD39" s="5" t="str">
        <f t="shared" si="2"/>
        <v/>
      </c>
      <c r="AE39" s="5" t="str">
        <f t="shared" si="3"/>
        <v/>
      </c>
      <c r="AF39" s="10" t="str">
        <f>IF(F39="男",data_kyogisha!A30,"")</f>
        <v/>
      </c>
      <c r="AG39" s="5" t="str">
        <f t="shared" si="4"/>
        <v/>
      </c>
      <c r="AH39" s="5" t="str">
        <f t="shared" si="5"/>
        <v/>
      </c>
      <c r="AI39" s="5" t="str">
        <f t="shared" si="6"/>
        <v/>
      </c>
      <c r="AJ39" s="5" t="str">
        <f t="shared" si="7"/>
        <v/>
      </c>
      <c r="AK39" s="5" t="str">
        <f t="shared" si="8"/>
        <v/>
      </c>
      <c r="AL39" s="1" t="str">
        <f>IF(F39="女",data_kyogisha!A30,"")</f>
        <v/>
      </c>
      <c r="AM39" s="1">
        <f t="shared" si="14"/>
        <v>0</v>
      </c>
      <c r="AN39" s="1">
        <f>IF(AND(F39="男",Q39="○"),③選手情報入力!B39,0)</f>
        <v>0</v>
      </c>
      <c r="AO39" s="1">
        <f t="shared" si="10"/>
        <v>0</v>
      </c>
      <c r="AP39" s="1">
        <f>IF(AND(F39="男",S39="○"),③選手情報入力!B39,0)</f>
        <v>0</v>
      </c>
      <c r="AQ39" s="1">
        <f t="shared" si="15"/>
        <v>0</v>
      </c>
      <c r="AR39" s="1">
        <f t="shared" si="11"/>
        <v>0</v>
      </c>
      <c r="AS39" s="1">
        <f t="shared" si="12"/>
        <v>0</v>
      </c>
      <c r="AT39" s="1">
        <f t="shared" si="13"/>
        <v>0</v>
      </c>
    </row>
    <row r="40" spans="1:46">
      <c r="A40" s="33">
        <v>30</v>
      </c>
      <c r="B40" s="221"/>
      <c r="C40" s="58" t="str">
        <f>IF(B40="","",VLOOKUP(③選手情報入力!B40,①データ貼付け!D:F,2,0))</f>
        <v/>
      </c>
      <c r="D40" s="58" t="str">
        <f>IF(B40="","",VLOOKUP(B40,①データ貼付け!D:F,3,0))</f>
        <v/>
      </c>
      <c r="E40" s="222"/>
      <c r="F40" s="58" t="str">
        <f>IF(B40="","",VLOOKUP(B40,Sheet2!A:H,2,0))</f>
        <v/>
      </c>
      <c r="G40" s="59" t="str">
        <f>IF(B40="","",VLOOKUP(B40,Sheet2!A:H,8,0))</f>
        <v/>
      </c>
      <c r="H40" s="60"/>
      <c r="I40" s="225"/>
      <c r="J40" s="173"/>
      <c r="K40" s="60"/>
      <c r="L40" s="225"/>
      <c r="M40" s="173"/>
      <c r="N40" s="60"/>
      <c r="O40" s="225"/>
      <c r="P40" s="176"/>
      <c r="Q40" s="349"/>
      <c r="R40" s="350"/>
      <c r="S40" s="362"/>
      <c r="T40" s="363"/>
      <c r="Y40" s="2"/>
      <c r="AA40" s="5" t="str">
        <f t="shared" si="9"/>
        <v/>
      </c>
      <c r="AB40" s="5" t="str">
        <f t="shared" si="0"/>
        <v/>
      </c>
      <c r="AC40" s="5" t="str">
        <f t="shared" si="1"/>
        <v/>
      </c>
      <c r="AD40" s="5" t="str">
        <f t="shared" si="2"/>
        <v/>
      </c>
      <c r="AE40" s="5" t="str">
        <f t="shared" si="3"/>
        <v/>
      </c>
      <c r="AF40" s="10" t="str">
        <f>IF(F40="男",data_kyogisha!A31,"")</f>
        <v/>
      </c>
      <c r="AG40" s="5" t="str">
        <f t="shared" si="4"/>
        <v/>
      </c>
      <c r="AH40" s="5" t="str">
        <f t="shared" si="5"/>
        <v/>
      </c>
      <c r="AI40" s="5" t="str">
        <f t="shared" si="6"/>
        <v/>
      </c>
      <c r="AJ40" s="5" t="str">
        <f t="shared" si="7"/>
        <v/>
      </c>
      <c r="AK40" s="5" t="str">
        <f t="shared" si="8"/>
        <v/>
      </c>
      <c r="AL40" s="1" t="str">
        <f>IF(F40="女",data_kyogisha!A31,"")</f>
        <v/>
      </c>
      <c r="AM40" s="1">
        <f t="shared" si="14"/>
        <v>0</v>
      </c>
      <c r="AN40" s="1">
        <f>IF(AND(F40="男",Q40="○"),③選手情報入力!B40,0)</f>
        <v>0</v>
      </c>
      <c r="AO40" s="1">
        <f t="shared" si="10"/>
        <v>0</v>
      </c>
      <c r="AP40" s="1">
        <f>IF(AND(F40="男",S40="○"),③選手情報入力!B40,0)</f>
        <v>0</v>
      </c>
      <c r="AQ40" s="1">
        <f t="shared" si="15"/>
        <v>0</v>
      </c>
      <c r="AR40" s="1">
        <f t="shared" si="11"/>
        <v>0</v>
      </c>
      <c r="AS40" s="1">
        <f t="shared" si="12"/>
        <v>0</v>
      </c>
      <c r="AT40" s="1">
        <f t="shared" si="13"/>
        <v>0</v>
      </c>
    </row>
    <row r="41" spans="1:46">
      <c r="A41" s="33">
        <v>31</v>
      </c>
      <c r="B41" s="221"/>
      <c r="C41" s="58" t="str">
        <f>IF(B41="","",VLOOKUP(③選手情報入力!B41,①データ貼付け!D:F,2,0))</f>
        <v/>
      </c>
      <c r="D41" s="58" t="str">
        <f>IF(B41="","",VLOOKUP(B41,①データ貼付け!D:F,3,0))</f>
        <v/>
      </c>
      <c r="E41" s="222"/>
      <c r="F41" s="58" t="str">
        <f>IF(B41="","",VLOOKUP(B41,Sheet2!A:H,2,0))</f>
        <v/>
      </c>
      <c r="G41" s="59" t="str">
        <f>IF(B41="","",VLOOKUP(B41,Sheet2!A:H,8,0))</f>
        <v/>
      </c>
      <c r="H41" s="60"/>
      <c r="I41" s="225"/>
      <c r="J41" s="173"/>
      <c r="K41" s="60"/>
      <c r="L41" s="225"/>
      <c r="M41" s="173"/>
      <c r="N41" s="60"/>
      <c r="O41" s="225"/>
      <c r="P41" s="176"/>
      <c r="Q41" s="349"/>
      <c r="R41" s="350"/>
      <c r="S41" s="362"/>
      <c r="T41" s="363"/>
      <c r="Y41" s="2"/>
      <c r="AA41" s="5" t="str">
        <f t="shared" si="9"/>
        <v/>
      </c>
      <c r="AB41" s="5" t="str">
        <f t="shared" si="0"/>
        <v/>
      </c>
      <c r="AC41" s="5" t="str">
        <f t="shared" si="1"/>
        <v/>
      </c>
      <c r="AD41" s="5" t="str">
        <f t="shared" si="2"/>
        <v/>
      </c>
      <c r="AE41" s="5" t="str">
        <f t="shared" si="3"/>
        <v/>
      </c>
      <c r="AF41" s="10" t="str">
        <f>IF(F41="男",data_kyogisha!A32,"")</f>
        <v/>
      </c>
      <c r="AG41" s="5" t="str">
        <f t="shared" si="4"/>
        <v/>
      </c>
      <c r="AH41" s="5" t="str">
        <f t="shared" si="5"/>
        <v/>
      </c>
      <c r="AI41" s="5" t="str">
        <f t="shared" si="6"/>
        <v/>
      </c>
      <c r="AJ41" s="5" t="str">
        <f t="shared" si="7"/>
        <v/>
      </c>
      <c r="AK41" s="5" t="str">
        <f t="shared" si="8"/>
        <v/>
      </c>
      <c r="AL41" s="1" t="str">
        <f>IF(F41="女",data_kyogisha!A32,"")</f>
        <v/>
      </c>
      <c r="AM41" s="1">
        <f t="shared" si="14"/>
        <v>0</v>
      </c>
      <c r="AN41" s="1">
        <f>IF(AND(F41="男",Q41="○"),③選手情報入力!B41,0)</f>
        <v>0</v>
      </c>
      <c r="AO41" s="1">
        <f t="shared" si="10"/>
        <v>0</v>
      </c>
      <c r="AP41" s="1">
        <f>IF(AND(F41="男",S41="○"),③選手情報入力!B41,0)</f>
        <v>0</v>
      </c>
      <c r="AQ41" s="1">
        <f t="shared" si="15"/>
        <v>0</v>
      </c>
      <c r="AR41" s="1">
        <f t="shared" si="11"/>
        <v>0</v>
      </c>
      <c r="AS41" s="1">
        <f t="shared" si="12"/>
        <v>0</v>
      </c>
      <c r="AT41" s="1">
        <f t="shared" si="13"/>
        <v>0</v>
      </c>
    </row>
    <row r="42" spans="1:46">
      <c r="A42" s="33">
        <v>32</v>
      </c>
      <c r="B42" s="221"/>
      <c r="C42" s="58" t="str">
        <f>IF(B42="","",VLOOKUP(③選手情報入力!B42,①データ貼付け!D:F,2,0))</f>
        <v/>
      </c>
      <c r="D42" s="58" t="str">
        <f>IF(B42="","",VLOOKUP(B42,①データ貼付け!D:F,3,0))</f>
        <v/>
      </c>
      <c r="E42" s="222"/>
      <c r="F42" s="58" t="str">
        <f>IF(B42="","",VLOOKUP(B42,Sheet2!A:H,2,0))</f>
        <v/>
      </c>
      <c r="G42" s="59" t="str">
        <f>IF(B42="","",VLOOKUP(B42,Sheet2!A:H,8,0))</f>
        <v/>
      </c>
      <c r="H42" s="60"/>
      <c r="I42" s="225"/>
      <c r="J42" s="173"/>
      <c r="K42" s="60"/>
      <c r="L42" s="225"/>
      <c r="M42" s="173"/>
      <c r="N42" s="60"/>
      <c r="O42" s="225"/>
      <c r="P42" s="176"/>
      <c r="Q42" s="349"/>
      <c r="R42" s="350"/>
      <c r="S42" s="362"/>
      <c r="T42" s="363"/>
      <c r="Y42" s="2"/>
      <c r="AA42" s="5" t="str">
        <f t="shared" si="9"/>
        <v/>
      </c>
      <c r="AB42" s="5" t="str">
        <f t="shared" si="0"/>
        <v/>
      </c>
      <c r="AC42" s="5" t="str">
        <f t="shared" si="1"/>
        <v/>
      </c>
      <c r="AD42" s="5" t="str">
        <f t="shared" si="2"/>
        <v/>
      </c>
      <c r="AE42" s="5" t="str">
        <f t="shared" si="3"/>
        <v/>
      </c>
      <c r="AF42" s="10" t="str">
        <f>IF(F42="男",data_kyogisha!A33,"")</f>
        <v/>
      </c>
      <c r="AG42" s="5" t="str">
        <f t="shared" si="4"/>
        <v/>
      </c>
      <c r="AH42" s="5" t="str">
        <f t="shared" si="5"/>
        <v/>
      </c>
      <c r="AI42" s="5" t="str">
        <f t="shared" si="6"/>
        <v/>
      </c>
      <c r="AJ42" s="5" t="str">
        <f t="shared" si="7"/>
        <v/>
      </c>
      <c r="AK42" s="5" t="str">
        <f t="shared" si="8"/>
        <v/>
      </c>
      <c r="AL42" s="1" t="str">
        <f>IF(F42="女",data_kyogisha!A33,"")</f>
        <v/>
      </c>
      <c r="AM42" s="1">
        <f t="shared" si="14"/>
        <v>0</v>
      </c>
      <c r="AN42" s="1">
        <f>IF(AND(F42="男",Q42="○"),③選手情報入力!B42,0)</f>
        <v>0</v>
      </c>
      <c r="AO42" s="1">
        <f t="shared" si="10"/>
        <v>0</v>
      </c>
      <c r="AP42" s="1">
        <f>IF(AND(F42="男",S42="○"),③選手情報入力!B42,0)</f>
        <v>0</v>
      </c>
      <c r="AQ42" s="1">
        <f t="shared" si="15"/>
        <v>0</v>
      </c>
      <c r="AR42" s="1">
        <f t="shared" si="11"/>
        <v>0</v>
      </c>
      <c r="AS42" s="1">
        <f t="shared" si="12"/>
        <v>0</v>
      </c>
      <c r="AT42" s="1">
        <f t="shared" si="13"/>
        <v>0</v>
      </c>
    </row>
    <row r="43" spans="1:46">
      <c r="A43" s="33">
        <v>33</v>
      </c>
      <c r="B43" s="221"/>
      <c r="C43" s="58" t="str">
        <f>IF(B43="","",VLOOKUP(③選手情報入力!B43,①データ貼付け!D:F,2,0))</f>
        <v/>
      </c>
      <c r="D43" s="58" t="str">
        <f>IF(B43="","",VLOOKUP(B43,①データ貼付け!D:F,3,0))</f>
        <v/>
      </c>
      <c r="E43" s="222"/>
      <c r="F43" s="58" t="str">
        <f>IF(B43="","",VLOOKUP(B43,Sheet2!A:H,2,0))</f>
        <v/>
      </c>
      <c r="G43" s="59" t="str">
        <f>IF(B43="","",VLOOKUP(B43,Sheet2!A:H,8,0))</f>
        <v/>
      </c>
      <c r="H43" s="60"/>
      <c r="I43" s="225"/>
      <c r="J43" s="173"/>
      <c r="K43" s="60"/>
      <c r="L43" s="225"/>
      <c r="M43" s="173"/>
      <c r="N43" s="60"/>
      <c r="O43" s="225"/>
      <c r="P43" s="176"/>
      <c r="Q43" s="349"/>
      <c r="R43" s="350"/>
      <c r="S43" s="362"/>
      <c r="T43" s="363"/>
      <c r="Y43" s="2"/>
      <c r="AA43" s="5" t="str">
        <f t="shared" si="9"/>
        <v/>
      </c>
      <c r="AB43" s="5" t="str">
        <f t="shared" ref="AB43:AB75" si="16">IF(F43="男",C43,"")</f>
        <v/>
      </c>
      <c r="AC43" s="5" t="str">
        <f t="shared" ref="AC43:AC75" si="17">IF(F43="男",D43,"")</f>
        <v/>
      </c>
      <c r="AD43" s="5" t="str">
        <f t="shared" ref="AD43:AD75" si="18">IF(F43="男",F43,"")</f>
        <v/>
      </c>
      <c r="AE43" s="5" t="str">
        <f t="shared" ref="AE43:AE75" si="19">IF(F43="男",IF(G43="","",G43),"")</f>
        <v/>
      </c>
      <c r="AF43" s="10" t="str">
        <f>IF(F43="男",data_kyogisha!A34,"")</f>
        <v/>
      </c>
      <c r="AG43" s="5" t="str">
        <f t="shared" si="4"/>
        <v/>
      </c>
      <c r="AH43" s="5" t="str">
        <f t="shared" ref="AH43:AH74" si="20">IF(F43="女",C43,"")</f>
        <v/>
      </c>
      <c r="AI43" s="5" t="str">
        <f t="shared" ref="AI43:AI75" si="21">IF(F43="女",D43,"")</f>
        <v/>
      </c>
      <c r="AJ43" s="5" t="str">
        <f t="shared" ref="AJ43:AJ74" si="22">IF(F43="女",F43,"")</f>
        <v/>
      </c>
      <c r="AK43" s="5" t="str">
        <f t="shared" ref="AK43:AK75" si="23">IF(F43="女",IF(G43="","",G43),"")</f>
        <v/>
      </c>
      <c r="AL43" s="1" t="str">
        <f>IF(F43="女",data_kyogisha!A34,"")</f>
        <v/>
      </c>
      <c r="AM43" s="1">
        <f t="shared" si="14"/>
        <v>0</v>
      </c>
      <c r="AN43" s="1">
        <f>IF(AND(F43="男",Q43="○"),③選手情報入力!B43,0)</f>
        <v>0</v>
      </c>
      <c r="AO43" s="1">
        <f t="shared" si="10"/>
        <v>0</v>
      </c>
      <c r="AP43" s="1">
        <f>IF(AND(F43="男",S43="○"),③選手情報入力!B43,0)</f>
        <v>0</v>
      </c>
      <c r="AQ43" s="1">
        <f t="shared" si="15"/>
        <v>0</v>
      </c>
      <c r="AR43" s="1">
        <f t="shared" si="11"/>
        <v>0</v>
      </c>
      <c r="AS43" s="1">
        <f t="shared" si="12"/>
        <v>0</v>
      </c>
      <c r="AT43" s="1">
        <f t="shared" si="13"/>
        <v>0</v>
      </c>
    </row>
    <row r="44" spans="1:46">
      <c r="A44" s="33">
        <v>34</v>
      </c>
      <c r="B44" s="221"/>
      <c r="C44" s="58" t="str">
        <f>IF(B44="","",VLOOKUP(③選手情報入力!B44,①データ貼付け!D:F,2,0))</f>
        <v/>
      </c>
      <c r="D44" s="58" t="str">
        <f>IF(B44="","",VLOOKUP(B44,①データ貼付け!D:F,3,0))</f>
        <v/>
      </c>
      <c r="E44" s="222"/>
      <c r="F44" s="58" t="str">
        <f>IF(B44="","",VLOOKUP(B44,Sheet2!A:H,2,0))</f>
        <v/>
      </c>
      <c r="G44" s="59" t="str">
        <f>IF(B44="","",VLOOKUP(B44,Sheet2!A:H,8,0))</f>
        <v/>
      </c>
      <c r="H44" s="60"/>
      <c r="I44" s="225"/>
      <c r="J44" s="173"/>
      <c r="K44" s="60"/>
      <c r="L44" s="225"/>
      <c r="M44" s="173"/>
      <c r="N44" s="60"/>
      <c r="O44" s="225"/>
      <c r="P44" s="176"/>
      <c r="Q44" s="349"/>
      <c r="R44" s="350"/>
      <c r="S44" s="362"/>
      <c r="T44" s="363"/>
      <c r="Y44" s="2"/>
      <c r="AA44" s="5" t="str">
        <f t="shared" si="9"/>
        <v/>
      </c>
      <c r="AB44" s="5" t="str">
        <f t="shared" si="16"/>
        <v/>
      </c>
      <c r="AC44" s="5" t="str">
        <f t="shared" si="17"/>
        <v/>
      </c>
      <c r="AD44" s="5" t="str">
        <f t="shared" si="18"/>
        <v/>
      </c>
      <c r="AE44" s="5" t="str">
        <f t="shared" si="19"/>
        <v/>
      </c>
      <c r="AF44" s="10" t="str">
        <f>IF(F44="男",data_kyogisha!A35,"")</f>
        <v/>
      </c>
      <c r="AG44" s="5" t="str">
        <f t="shared" si="4"/>
        <v/>
      </c>
      <c r="AH44" s="5" t="str">
        <f t="shared" si="20"/>
        <v/>
      </c>
      <c r="AI44" s="5" t="str">
        <f t="shared" si="21"/>
        <v/>
      </c>
      <c r="AJ44" s="5" t="str">
        <f t="shared" si="22"/>
        <v/>
      </c>
      <c r="AK44" s="5" t="str">
        <f t="shared" si="23"/>
        <v/>
      </c>
      <c r="AL44" s="1" t="str">
        <f>IF(F44="女",data_kyogisha!A35,"")</f>
        <v/>
      </c>
      <c r="AM44" s="1">
        <f t="shared" si="14"/>
        <v>0</v>
      </c>
      <c r="AN44" s="1">
        <f>IF(AND(F44="男",Q44="○"),③選手情報入力!B44,0)</f>
        <v>0</v>
      </c>
      <c r="AO44" s="1">
        <f t="shared" ref="AO44:AO75" si="24">IF(AND(F44="男",S44="○"),AO43+1,AO43)</f>
        <v>0</v>
      </c>
      <c r="AP44" s="1">
        <f>IF(AND(F44="男",S44="○"),③選手情報入力!B44,0)</f>
        <v>0</v>
      </c>
      <c r="AQ44" s="1">
        <f t="shared" si="15"/>
        <v>0</v>
      </c>
      <c r="AR44" s="1">
        <f t="shared" si="11"/>
        <v>0</v>
      </c>
      <c r="AS44" s="1">
        <f t="shared" ref="AS44:AS75" si="25">IF(AND(F44="女",S44="○"),AS43+1,AS43)</f>
        <v>0</v>
      </c>
      <c r="AT44" s="1">
        <f t="shared" si="13"/>
        <v>0</v>
      </c>
    </row>
    <row r="45" spans="1:46">
      <c r="A45" s="33">
        <v>35</v>
      </c>
      <c r="B45" s="221"/>
      <c r="C45" s="58" t="str">
        <f>IF(B45="","",VLOOKUP(③選手情報入力!B45,①データ貼付け!D:F,2,0))</f>
        <v/>
      </c>
      <c r="D45" s="58" t="str">
        <f>IF(B45="","",VLOOKUP(B45,①データ貼付け!D:F,3,0))</f>
        <v/>
      </c>
      <c r="E45" s="222"/>
      <c r="F45" s="58" t="str">
        <f>IF(B45="","",VLOOKUP(B45,Sheet2!A:H,2,0))</f>
        <v/>
      </c>
      <c r="G45" s="59" t="str">
        <f>IF(B45="","",VLOOKUP(B45,Sheet2!A:H,8,0))</f>
        <v/>
      </c>
      <c r="H45" s="60"/>
      <c r="I45" s="225"/>
      <c r="J45" s="173"/>
      <c r="K45" s="60"/>
      <c r="L45" s="225"/>
      <c r="M45" s="173"/>
      <c r="N45" s="60"/>
      <c r="O45" s="225"/>
      <c r="P45" s="176"/>
      <c r="Q45" s="349"/>
      <c r="R45" s="350"/>
      <c r="S45" s="362"/>
      <c r="T45" s="363"/>
      <c r="Y45" s="2"/>
      <c r="AA45" s="5" t="str">
        <f t="shared" si="9"/>
        <v/>
      </c>
      <c r="AB45" s="5" t="str">
        <f t="shared" si="16"/>
        <v/>
      </c>
      <c r="AC45" s="5" t="str">
        <f t="shared" si="17"/>
        <v/>
      </c>
      <c r="AD45" s="5" t="str">
        <f t="shared" si="18"/>
        <v/>
      </c>
      <c r="AE45" s="5" t="str">
        <f t="shared" si="19"/>
        <v/>
      </c>
      <c r="AF45" s="10" t="str">
        <f>IF(F45="男",data_kyogisha!A36,"")</f>
        <v/>
      </c>
      <c r="AG45" s="5" t="str">
        <f t="shared" si="4"/>
        <v/>
      </c>
      <c r="AH45" s="5" t="str">
        <f t="shared" si="20"/>
        <v/>
      </c>
      <c r="AI45" s="5" t="str">
        <f t="shared" si="21"/>
        <v/>
      </c>
      <c r="AJ45" s="5" t="str">
        <f t="shared" si="22"/>
        <v/>
      </c>
      <c r="AK45" s="5" t="str">
        <f t="shared" si="23"/>
        <v/>
      </c>
      <c r="AL45" s="1" t="str">
        <f>IF(F45="女",data_kyogisha!A36,"")</f>
        <v/>
      </c>
      <c r="AM45" s="1">
        <f t="shared" si="14"/>
        <v>0</v>
      </c>
      <c r="AN45" s="1">
        <f>IF(AND(F45="男",Q45="○"),③選手情報入力!B45,0)</f>
        <v>0</v>
      </c>
      <c r="AO45" s="1">
        <f t="shared" si="24"/>
        <v>0</v>
      </c>
      <c r="AP45" s="1">
        <f>IF(AND(F45="男",S45="○"),③選手情報入力!B45,0)</f>
        <v>0</v>
      </c>
      <c r="AQ45" s="1">
        <f t="shared" si="15"/>
        <v>0</v>
      </c>
      <c r="AR45" s="1">
        <f t="shared" si="11"/>
        <v>0</v>
      </c>
      <c r="AS45" s="1">
        <f t="shared" si="25"/>
        <v>0</v>
      </c>
      <c r="AT45" s="1">
        <f t="shared" si="13"/>
        <v>0</v>
      </c>
    </row>
    <row r="46" spans="1:46">
      <c r="A46" s="33">
        <v>36</v>
      </c>
      <c r="B46" s="221"/>
      <c r="C46" s="58" t="str">
        <f>IF(B46="","",VLOOKUP(③選手情報入力!B46,①データ貼付け!D:F,2,0))</f>
        <v/>
      </c>
      <c r="D46" s="58" t="str">
        <f>IF(B46="","",VLOOKUP(B46,①データ貼付け!D:F,3,0))</f>
        <v/>
      </c>
      <c r="E46" s="222"/>
      <c r="F46" s="58" t="str">
        <f>IF(B46="","",VLOOKUP(B46,Sheet2!A:H,2,0))</f>
        <v/>
      </c>
      <c r="G46" s="59" t="str">
        <f>IF(B46="","",VLOOKUP(B46,Sheet2!A:H,8,0))</f>
        <v/>
      </c>
      <c r="H46" s="60"/>
      <c r="I46" s="225"/>
      <c r="J46" s="173"/>
      <c r="K46" s="60"/>
      <c r="L46" s="225"/>
      <c r="M46" s="173"/>
      <c r="N46" s="60"/>
      <c r="O46" s="225"/>
      <c r="P46" s="176"/>
      <c r="Q46" s="349"/>
      <c r="R46" s="350"/>
      <c r="S46" s="362"/>
      <c r="T46" s="363"/>
      <c r="Y46" s="2"/>
      <c r="AA46" s="5" t="str">
        <f t="shared" si="9"/>
        <v/>
      </c>
      <c r="AB46" s="5" t="str">
        <f t="shared" si="16"/>
        <v/>
      </c>
      <c r="AC46" s="5" t="str">
        <f t="shared" si="17"/>
        <v/>
      </c>
      <c r="AD46" s="5" t="str">
        <f t="shared" si="18"/>
        <v/>
      </c>
      <c r="AE46" s="5" t="str">
        <f t="shared" si="19"/>
        <v/>
      </c>
      <c r="AF46" s="10" t="str">
        <f>IF(F46="男",data_kyogisha!A37,"")</f>
        <v/>
      </c>
      <c r="AG46" s="5" t="str">
        <f t="shared" si="4"/>
        <v/>
      </c>
      <c r="AH46" s="5" t="str">
        <f t="shared" si="20"/>
        <v/>
      </c>
      <c r="AI46" s="5" t="str">
        <f t="shared" si="21"/>
        <v/>
      </c>
      <c r="AJ46" s="5" t="str">
        <f t="shared" si="22"/>
        <v/>
      </c>
      <c r="AK46" s="5" t="str">
        <f t="shared" si="23"/>
        <v/>
      </c>
      <c r="AL46" s="1" t="str">
        <f>IF(F46="女",data_kyogisha!A37,"")</f>
        <v/>
      </c>
      <c r="AM46" s="1">
        <f t="shared" si="14"/>
        <v>0</v>
      </c>
      <c r="AN46" s="1">
        <f>IF(AND(F46="男",Q46="○"),③選手情報入力!B46,0)</f>
        <v>0</v>
      </c>
      <c r="AO46" s="1">
        <f t="shared" si="24"/>
        <v>0</v>
      </c>
      <c r="AP46" s="1">
        <f>IF(AND(F46="男",S46="○"),③選手情報入力!B46,0)</f>
        <v>0</v>
      </c>
      <c r="AQ46" s="1">
        <f t="shared" si="15"/>
        <v>0</v>
      </c>
      <c r="AR46" s="1">
        <f t="shared" si="11"/>
        <v>0</v>
      </c>
      <c r="AS46" s="1">
        <f t="shared" si="25"/>
        <v>0</v>
      </c>
      <c r="AT46" s="1">
        <f t="shared" si="13"/>
        <v>0</v>
      </c>
    </row>
    <row r="47" spans="1:46">
      <c r="A47" s="33">
        <v>37</v>
      </c>
      <c r="B47" s="221"/>
      <c r="C47" s="58" t="str">
        <f>IF(B47="","",VLOOKUP(③選手情報入力!B47,①データ貼付け!D:F,2,0))</f>
        <v/>
      </c>
      <c r="D47" s="58" t="str">
        <f>IF(B47="","",VLOOKUP(B47,①データ貼付け!D:F,3,0))</f>
        <v/>
      </c>
      <c r="E47" s="222"/>
      <c r="F47" s="58" t="str">
        <f>IF(B47="","",VLOOKUP(B47,Sheet2!A:H,2,0))</f>
        <v/>
      </c>
      <c r="G47" s="59" t="str">
        <f>IF(B47="","",VLOOKUP(B47,Sheet2!A:H,8,0))</f>
        <v/>
      </c>
      <c r="H47" s="60"/>
      <c r="I47" s="225"/>
      <c r="J47" s="173"/>
      <c r="K47" s="60"/>
      <c r="L47" s="225"/>
      <c r="M47" s="173"/>
      <c r="N47" s="60"/>
      <c r="O47" s="225"/>
      <c r="P47" s="176"/>
      <c r="Q47" s="349"/>
      <c r="R47" s="350"/>
      <c r="S47" s="362"/>
      <c r="T47" s="363"/>
      <c r="Y47" s="2"/>
      <c r="AA47" s="5" t="str">
        <f t="shared" si="9"/>
        <v/>
      </c>
      <c r="AB47" s="5" t="str">
        <f t="shared" si="16"/>
        <v/>
      </c>
      <c r="AC47" s="5" t="str">
        <f t="shared" si="17"/>
        <v/>
      </c>
      <c r="AD47" s="5" t="str">
        <f t="shared" si="18"/>
        <v/>
      </c>
      <c r="AE47" s="5" t="str">
        <f t="shared" si="19"/>
        <v/>
      </c>
      <c r="AF47" s="10" t="str">
        <f>IF(F47="男",data_kyogisha!A38,"")</f>
        <v/>
      </c>
      <c r="AG47" s="5" t="str">
        <f t="shared" si="4"/>
        <v/>
      </c>
      <c r="AH47" s="5" t="str">
        <f t="shared" si="20"/>
        <v/>
      </c>
      <c r="AI47" s="5" t="str">
        <f t="shared" si="21"/>
        <v/>
      </c>
      <c r="AJ47" s="5" t="str">
        <f t="shared" si="22"/>
        <v/>
      </c>
      <c r="AK47" s="5" t="str">
        <f t="shared" si="23"/>
        <v/>
      </c>
      <c r="AL47" s="1" t="str">
        <f>IF(F47="女",data_kyogisha!A38,"")</f>
        <v/>
      </c>
      <c r="AM47" s="1">
        <f t="shared" si="14"/>
        <v>0</v>
      </c>
      <c r="AN47" s="1">
        <f>IF(AND(F47="男",Q47="○"),③選手情報入力!B47,0)</f>
        <v>0</v>
      </c>
      <c r="AO47" s="1">
        <f t="shared" si="24"/>
        <v>0</v>
      </c>
      <c r="AP47" s="1">
        <f>IF(AND(F47="男",S47="○"),③選手情報入力!B47,0)</f>
        <v>0</v>
      </c>
      <c r="AQ47" s="1">
        <f t="shared" si="15"/>
        <v>0</v>
      </c>
      <c r="AR47" s="1">
        <f t="shared" si="11"/>
        <v>0</v>
      </c>
      <c r="AS47" s="1">
        <f t="shared" si="25"/>
        <v>0</v>
      </c>
      <c r="AT47" s="1">
        <f t="shared" si="13"/>
        <v>0</v>
      </c>
    </row>
    <row r="48" spans="1:46">
      <c r="A48" s="33">
        <v>38</v>
      </c>
      <c r="B48" s="221"/>
      <c r="C48" s="58" t="str">
        <f>IF(B48="","",VLOOKUP(③選手情報入力!B48,①データ貼付け!D:F,2,0))</f>
        <v/>
      </c>
      <c r="D48" s="58" t="str">
        <f>IF(B48="","",VLOOKUP(B48,①データ貼付け!D:F,3,0))</f>
        <v/>
      </c>
      <c r="E48" s="222"/>
      <c r="F48" s="58" t="str">
        <f>IF(B48="","",VLOOKUP(B48,Sheet2!A:H,2,0))</f>
        <v/>
      </c>
      <c r="G48" s="59" t="str">
        <f>IF(B48="","",VLOOKUP(B48,Sheet2!A:H,8,0))</f>
        <v/>
      </c>
      <c r="H48" s="60"/>
      <c r="I48" s="225"/>
      <c r="J48" s="173"/>
      <c r="K48" s="60"/>
      <c r="L48" s="225"/>
      <c r="M48" s="173"/>
      <c r="N48" s="60"/>
      <c r="O48" s="225"/>
      <c r="P48" s="176"/>
      <c r="Q48" s="349"/>
      <c r="R48" s="350"/>
      <c r="S48" s="362"/>
      <c r="T48" s="363"/>
      <c r="Y48" s="2"/>
      <c r="AA48" s="5" t="str">
        <f t="shared" si="9"/>
        <v/>
      </c>
      <c r="AB48" s="5" t="str">
        <f t="shared" si="16"/>
        <v/>
      </c>
      <c r="AC48" s="5" t="str">
        <f t="shared" si="17"/>
        <v/>
      </c>
      <c r="AD48" s="5" t="str">
        <f t="shared" si="18"/>
        <v/>
      </c>
      <c r="AE48" s="5" t="str">
        <f t="shared" si="19"/>
        <v/>
      </c>
      <c r="AF48" s="10" t="str">
        <f>IF(F48="男",data_kyogisha!A39,"")</f>
        <v/>
      </c>
      <c r="AG48" s="5" t="str">
        <f t="shared" si="4"/>
        <v/>
      </c>
      <c r="AH48" s="5" t="str">
        <f t="shared" si="20"/>
        <v/>
      </c>
      <c r="AI48" s="5" t="str">
        <f t="shared" si="21"/>
        <v/>
      </c>
      <c r="AJ48" s="5" t="str">
        <f t="shared" si="22"/>
        <v/>
      </c>
      <c r="AK48" s="5" t="str">
        <f t="shared" si="23"/>
        <v/>
      </c>
      <c r="AL48" s="1" t="str">
        <f>IF(F48="女",data_kyogisha!A39,"")</f>
        <v/>
      </c>
      <c r="AM48" s="1">
        <f t="shared" si="14"/>
        <v>0</v>
      </c>
      <c r="AN48" s="1">
        <f>IF(AND(F48="男",Q48="○"),③選手情報入力!B48,0)</f>
        <v>0</v>
      </c>
      <c r="AO48" s="1">
        <f t="shared" si="24"/>
        <v>0</v>
      </c>
      <c r="AP48" s="1">
        <f>IF(AND(F48="男",S48="○"),③選手情報入力!B48,0)</f>
        <v>0</v>
      </c>
      <c r="AQ48" s="1">
        <f t="shared" si="15"/>
        <v>0</v>
      </c>
      <c r="AR48" s="1">
        <f t="shared" si="11"/>
        <v>0</v>
      </c>
      <c r="AS48" s="1">
        <f t="shared" si="25"/>
        <v>0</v>
      </c>
      <c r="AT48" s="1">
        <f t="shared" si="13"/>
        <v>0</v>
      </c>
    </row>
    <row r="49" spans="1:46">
      <c r="A49" s="33">
        <v>39</v>
      </c>
      <c r="B49" s="221"/>
      <c r="C49" s="58" t="str">
        <f>IF(B49="","",VLOOKUP(③選手情報入力!B49,①データ貼付け!D:F,2,0))</f>
        <v/>
      </c>
      <c r="D49" s="58" t="str">
        <f>IF(B49="","",VLOOKUP(B49,①データ貼付け!D:F,3,0))</f>
        <v/>
      </c>
      <c r="E49" s="222"/>
      <c r="F49" s="58" t="str">
        <f>IF(B49="","",VLOOKUP(B49,Sheet2!A:H,2,0))</f>
        <v/>
      </c>
      <c r="G49" s="59" t="str">
        <f>IF(B49="","",VLOOKUP(B49,Sheet2!A:H,8,0))</f>
        <v/>
      </c>
      <c r="H49" s="60"/>
      <c r="I49" s="225"/>
      <c r="J49" s="173"/>
      <c r="K49" s="60"/>
      <c r="L49" s="225"/>
      <c r="M49" s="173"/>
      <c r="N49" s="60"/>
      <c r="O49" s="225"/>
      <c r="P49" s="176"/>
      <c r="Q49" s="349"/>
      <c r="R49" s="350"/>
      <c r="S49" s="362"/>
      <c r="T49" s="363"/>
      <c r="Y49" s="2"/>
      <c r="AA49" s="5" t="str">
        <f t="shared" si="9"/>
        <v/>
      </c>
      <c r="AB49" s="5" t="str">
        <f t="shared" si="16"/>
        <v/>
      </c>
      <c r="AC49" s="5" t="str">
        <f t="shared" si="17"/>
        <v/>
      </c>
      <c r="AD49" s="5" t="str">
        <f t="shared" si="18"/>
        <v/>
      </c>
      <c r="AE49" s="5" t="str">
        <f t="shared" si="19"/>
        <v/>
      </c>
      <c r="AF49" s="10" t="str">
        <f>IF(F49="男",data_kyogisha!A40,"")</f>
        <v/>
      </c>
      <c r="AG49" s="5" t="str">
        <f t="shared" si="4"/>
        <v/>
      </c>
      <c r="AH49" s="5" t="str">
        <f t="shared" si="20"/>
        <v/>
      </c>
      <c r="AI49" s="5" t="str">
        <f t="shared" si="21"/>
        <v/>
      </c>
      <c r="AJ49" s="5" t="str">
        <f t="shared" si="22"/>
        <v/>
      </c>
      <c r="AK49" s="5" t="str">
        <f t="shared" si="23"/>
        <v/>
      </c>
      <c r="AL49" s="1" t="str">
        <f>IF(F49="女",data_kyogisha!A40,"")</f>
        <v/>
      </c>
      <c r="AM49" s="1">
        <f t="shared" si="14"/>
        <v>0</v>
      </c>
      <c r="AN49" s="1">
        <f>IF(AND(F49="男",Q49="○"),③選手情報入力!B49,0)</f>
        <v>0</v>
      </c>
      <c r="AO49" s="1">
        <f t="shared" si="24"/>
        <v>0</v>
      </c>
      <c r="AP49" s="1">
        <f>IF(AND(F49="男",S49="○"),③選手情報入力!B49,0)</f>
        <v>0</v>
      </c>
      <c r="AQ49" s="1">
        <f t="shared" si="15"/>
        <v>0</v>
      </c>
      <c r="AR49" s="1">
        <f t="shared" si="11"/>
        <v>0</v>
      </c>
      <c r="AS49" s="1">
        <f t="shared" si="25"/>
        <v>0</v>
      </c>
      <c r="AT49" s="1">
        <f t="shared" si="13"/>
        <v>0</v>
      </c>
    </row>
    <row r="50" spans="1:46">
      <c r="A50" s="33">
        <v>40</v>
      </c>
      <c r="B50" s="221"/>
      <c r="C50" s="58" t="str">
        <f>IF(B50="","",VLOOKUP(③選手情報入力!B50,①データ貼付け!D:F,2,0))</f>
        <v/>
      </c>
      <c r="D50" s="58" t="str">
        <f>IF(B50="","",VLOOKUP(B50,①データ貼付け!D:F,3,0))</f>
        <v/>
      </c>
      <c r="E50" s="222"/>
      <c r="F50" s="58" t="str">
        <f>IF(B50="","",VLOOKUP(B50,Sheet2!A:H,2,0))</f>
        <v/>
      </c>
      <c r="G50" s="59" t="str">
        <f>IF(B50="","",VLOOKUP(B50,Sheet2!A:H,8,0))</f>
        <v/>
      </c>
      <c r="H50" s="60"/>
      <c r="I50" s="225"/>
      <c r="J50" s="173"/>
      <c r="K50" s="60"/>
      <c r="L50" s="225"/>
      <c r="M50" s="173"/>
      <c r="N50" s="60"/>
      <c r="O50" s="225"/>
      <c r="P50" s="176"/>
      <c r="Q50" s="349"/>
      <c r="R50" s="350"/>
      <c r="S50" s="362"/>
      <c r="T50" s="363"/>
      <c r="Y50" s="2"/>
      <c r="AA50" s="5" t="str">
        <f t="shared" si="9"/>
        <v/>
      </c>
      <c r="AB50" s="5" t="str">
        <f t="shared" si="16"/>
        <v/>
      </c>
      <c r="AC50" s="5" t="str">
        <f t="shared" si="17"/>
        <v/>
      </c>
      <c r="AD50" s="5" t="str">
        <f t="shared" si="18"/>
        <v/>
      </c>
      <c r="AE50" s="5" t="str">
        <f t="shared" si="19"/>
        <v/>
      </c>
      <c r="AF50" s="10" t="str">
        <f>IF(F50="男",data_kyogisha!A41,"")</f>
        <v/>
      </c>
      <c r="AG50" s="5" t="str">
        <f t="shared" si="4"/>
        <v/>
      </c>
      <c r="AH50" s="5" t="str">
        <f t="shared" si="20"/>
        <v/>
      </c>
      <c r="AI50" s="5" t="str">
        <f t="shared" si="21"/>
        <v/>
      </c>
      <c r="AJ50" s="5" t="str">
        <f t="shared" si="22"/>
        <v/>
      </c>
      <c r="AK50" s="5" t="str">
        <f t="shared" si="23"/>
        <v/>
      </c>
      <c r="AL50" s="1" t="str">
        <f>IF(F50="女",data_kyogisha!A41,"")</f>
        <v/>
      </c>
      <c r="AM50" s="1">
        <f t="shared" si="14"/>
        <v>0</v>
      </c>
      <c r="AN50" s="1">
        <f>IF(AND(F50="男",Q50="○"),③選手情報入力!B50,0)</f>
        <v>0</v>
      </c>
      <c r="AO50" s="1">
        <f t="shared" si="24"/>
        <v>0</v>
      </c>
      <c r="AP50" s="1">
        <f>IF(AND(F50="男",S50="○"),③選手情報入力!B50,0)</f>
        <v>0</v>
      </c>
      <c r="AQ50" s="1">
        <f t="shared" si="15"/>
        <v>0</v>
      </c>
      <c r="AR50" s="1">
        <f t="shared" si="11"/>
        <v>0</v>
      </c>
      <c r="AS50" s="1">
        <f t="shared" si="25"/>
        <v>0</v>
      </c>
      <c r="AT50" s="1">
        <f t="shared" si="13"/>
        <v>0</v>
      </c>
    </row>
    <row r="51" spans="1:46">
      <c r="A51" s="33">
        <v>41</v>
      </c>
      <c r="B51" s="221"/>
      <c r="C51" s="58" t="str">
        <f>IF(B51="","",VLOOKUP(③選手情報入力!B51,①データ貼付け!D:F,2,0))</f>
        <v/>
      </c>
      <c r="D51" s="58" t="str">
        <f>IF(B51="","",VLOOKUP(B51,①データ貼付け!D:F,3,0))</f>
        <v/>
      </c>
      <c r="E51" s="222"/>
      <c r="F51" s="58" t="str">
        <f>IF(B51="","",VLOOKUP(B51,Sheet2!A:H,2,0))</f>
        <v/>
      </c>
      <c r="G51" s="59" t="str">
        <f>IF(B51="","",VLOOKUP(B51,Sheet2!A:H,8,0))</f>
        <v/>
      </c>
      <c r="H51" s="60"/>
      <c r="I51" s="225"/>
      <c r="J51" s="173"/>
      <c r="K51" s="60"/>
      <c r="L51" s="225"/>
      <c r="M51" s="173"/>
      <c r="N51" s="60"/>
      <c r="O51" s="225"/>
      <c r="P51" s="176"/>
      <c r="Q51" s="349"/>
      <c r="R51" s="350"/>
      <c r="S51" s="362"/>
      <c r="T51" s="363"/>
      <c r="Y51" s="2"/>
      <c r="AA51" s="5" t="str">
        <f t="shared" si="9"/>
        <v/>
      </c>
      <c r="AB51" s="5" t="str">
        <f t="shared" si="16"/>
        <v/>
      </c>
      <c r="AC51" s="5" t="str">
        <f t="shared" si="17"/>
        <v/>
      </c>
      <c r="AD51" s="5" t="str">
        <f t="shared" si="18"/>
        <v/>
      </c>
      <c r="AE51" s="5" t="str">
        <f t="shared" si="19"/>
        <v/>
      </c>
      <c r="AF51" s="10" t="str">
        <f>IF(F51="男",data_kyogisha!A42,"")</f>
        <v/>
      </c>
      <c r="AG51" s="5" t="str">
        <f t="shared" si="4"/>
        <v/>
      </c>
      <c r="AH51" s="5" t="str">
        <f t="shared" si="20"/>
        <v/>
      </c>
      <c r="AI51" s="5" t="str">
        <f t="shared" si="21"/>
        <v/>
      </c>
      <c r="AJ51" s="5" t="str">
        <f t="shared" si="22"/>
        <v/>
      </c>
      <c r="AK51" s="5" t="str">
        <f t="shared" si="23"/>
        <v/>
      </c>
      <c r="AL51" s="1" t="str">
        <f>IF(F51="女",data_kyogisha!A42,"")</f>
        <v/>
      </c>
      <c r="AM51" s="1">
        <f t="shared" si="14"/>
        <v>0</v>
      </c>
      <c r="AN51" s="1">
        <f>IF(AND(F51="男",Q51="○"),③選手情報入力!B51,0)</f>
        <v>0</v>
      </c>
      <c r="AO51" s="1">
        <f t="shared" si="24"/>
        <v>0</v>
      </c>
      <c r="AP51" s="1">
        <f>IF(AND(F51="男",S51="○"),③選手情報入力!B51,0)</f>
        <v>0</v>
      </c>
      <c r="AQ51" s="1">
        <f t="shared" si="15"/>
        <v>0</v>
      </c>
      <c r="AR51" s="1">
        <f t="shared" si="11"/>
        <v>0</v>
      </c>
      <c r="AS51" s="1">
        <f t="shared" si="25"/>
        <v>0</v>
      </c>
      <c r="AT51" s="1">
        <f t="shared" si="13"/>
        <v>0</v>
      </c>
    </row>
    <row r="52" spans="1:46">
      <c r="A52" s="33">
        <v>42</v>
      </c>
      <c r="B52" s="221"/>
      <c r="C52" s="58" t="str">
        <f>IF(B52="","",VLOOKUP(③選手情報入力!B52,①データ貼付け!D:F,2,0))</f>
        <v/>
      </c>
      <c r="D52" s="58" t="str">
        <f>IF(B52="","",VLOOKUP(B52,①データ貼付け!D:F,3,0))</f>
        <v/>
      </c>
      <c r="E52" s="222"/>
      <c r="F52" s="58" t="str">
        <f>IF(B52="","",VLOOKUP(B52,Sheet2!A:H,2,0))</f>
        <v/>
      </c>
      <c r="G52" s="59" t="str">
        <f>IF(B52="","",VLOOKUP(B52,Sheet2!A:H,8,0))</f>
        <v/>
      </c>
      <c r="H52" s="60"/>
      <c r="I52" s="225"/>
      <c r="J52" s="173"/>
      <c r="K52" s="60"/>
      <c r="L52" s="225"/>
      <c r="M52" s="173"/>
      <c r="N52" s="60"/>
      <c r="O52" s="225"/>
      <c r="P52" s="176"/>
      <c r="Q52" s="349"/>
      <c r="R52" s="350"/>
      <c r="S52" s="362"/>
      <c r="T52" s="363"/>
      <c r="AA52" s="5" t="str">
        <f t="shared" si="9"/>
        <v/>
      </c>
      <c r="AB52" s="5" t="str">
        <f t="shared" si="16"/>
        <v/>
      </c>
      <c r="AC52" s="5" t="str">
        <f t="shared" si="17"/>
        <v/>
      </c>
      <c r="AD52" s="5" t="str">
        <f t="shared" si="18"/>
        <v/>
      </c>
      <c r="AE52" s="5" t="str">
        <f t="shared" si="19"/>
        <v/>
      </c>
      <c r="AF52" s="10" t="str">
        <f>IF(F52="男",data_kyogisha!A43,"")</f>
        <v/>
      </c>
      <c r="AG52" s="5" t="str">
        <f t="shared" si="4"/>
        <v/>
      </c>
      <c r="AH52" s="5" t="str">
        <f t="shared" si="20"/>
        <v/>
      </c>
      <c r="AI52" s="5" t="str">
        <f t="shared" si="21"/>
        <v/>
      </c>
      <c r="AJ52" s="5" t="str">
        <f t="shared" si="22"/>
        <v/>
      </c>
      <c r="AK52" s="5" t="str">
        <f t="shared" si="23"/>
        <v/>
      </c>
      <c r="AL52" s="1" t="str">
        <f>IF(F52="女",data_kyogisha!A43,"")</f>
        <v/>
      </c>
      <c r="AM52" s="1">
        <f t="shared" si="14"/>
        <v>0</v>
      </c>
      <c r="AN52" s="1">
        <f>IF(AND(F52="男",Q52="○"),③選手情報入力!B52,0)</f>
        <v>0</v>
      </c>
      <c r="AO52" s="1">
        <f t="shared" si="24"/>
        <v>0</v>
      </c>
      <c r="AP52" s="1">
        <f>IF(AND(F52="男",S52="○"),③選手情報入力!B52,0)</f>
        <v>0</v>
      </c>
      <c r="AQ52" s="1">
        <f t="shared" si="15"/>
        <v>0</v>
      </c>
      <c r="AR52" s="1">
        <f t="shared" si="11"/>
        <v>0</v>
      </c>
      <c r="AS52" s="1">
        <f t="shared" si="25"/>
        <v>0</v>
      </c>
      <c r="AT52" s="1">
        <f t="shared" si="13"/>
        <v>0</v>
      </c>
    </row>
    <row r="53" spans="1:46">
      <c r="A53" s="33">
        <v>43</v>
      </c>
      <c r="B53" s="221"/>
      <c r="C53" s="58" t="str">
        <f>IF(B53="","",VLOOKUP(③選手情報入力!B53,①データ貼付け!D:F,2,0))</f>
        <v/>
      </c>
      <c r="D53" s="58" t="str">
        <f>IF(B53="","",VLOOKUP(B53,①データ貼付け!D:F,3,0))</f>
        <v/>
      </c>
      <c r="E53" s="222"/>
      <c r="F53" s="58" t="str">
        <f>IF(B53="","",VLOOKUP(B53,Sheet2!A:H,2,0))</f>
        <v/>
      </c>
      <c r="G53" s="59" t="str">
        <f>IF(B53="","",VLOOKUP(B53,Sheet2!A:H,8,0))</f>
        <v/>
      </c>
      <c r="H53" s="60"/>
      <c r="I53" s="225"/>
      <c r="J53" s="173"/>
      <c r="K53" s="60"/>
      <c r="L53" s="225"/>
      <c r="M53" s="173"/>
      <c r="N53" s="60"/>
      <c r="O53" s="225"/>
      <c r="P53" s="176"/>
      <c r="Q53" s="349"/>
      <c r="R53" s="350"/>
      <c r="S53" s="362"/>
      <c r="T53" s="363"/>
      <c r="AA53" s="5" t="str">
        <f t="shared" si="9"/>
        <v/>
      </c>
      <c r="AB53" s="5" t="str">
        <f t="shared" si="16"/>
        <v/>
      </c>
      <c r="AC53" s="5" t="str">
        <f t="shared" si="17"/>
        <v/>
      </c>
      <c r="AD53" s="5" t="str">
        <f t="shared" si="18"/>
        <v/>
      </c>
      <c r="AE53" s="5" t="str">
        <f t="shared" si="19"/>
        <v/>
      </c>
      <c r="AF53" s="10" t="str">
        <f>IF(F53="男",data_kyogisha!A44,"")</f>
        <v/>
      </c>
      <c r="AG53" s="5" t="str">
        <f t="shared" si="4"/>
        <v/>
      </c>
      <c r="AH53" s="5" t="str">
        <f t="shared" si="20"/>
        <v/>
      </c>
      <c r="AI53" s="5" t="str">
        <f t="shared" si="21"/>
        <v/>
      </c>
      <c r="AJ53" s="5" t="str">
        <f t="shared" si="22"/>
        <v/>
      </c>
      <c r="AK53" s="5" t="str">
        <f t="shared" si="23"/>
        <v/>
      </c>
      <c r="AL53" s="1" t="str">
        <f>IF(F53="女",data_kyogisha!A44,"")</f>
        <v/>
      </c>
      <c r="AM53" s="1">
        <f t="shared" si="14"/>
        <v>0</v>
      </c>
      <c r="AN53" s="1">
        <f>IF(AND(F53="男",Q53="○"),③選手情報入力!B53,0)</f>
        <v>0</v>
      </c>
      <c r="AO53" s="1">
        <f t="shared" si="24"/>
        <v>0</v>
      </c>
      <c r="AP53" s="1">
        <f>IF(AND(F53="男",S53="○"),③選手情報入力!B53,0)</f>
        <v>0</v>
      </c>
      <c r="AQ53" s="1">
        <f t="shared" si="15"/>
        <v>0</v>
      </c>
      <c r="AR53" s="1">
        <f t="shared" si="11"/>
        <v>0</v>
      </c>
      <c r="AS53" s="1">
        <f t="shared" si="25"/>
        <v>0</v>
      </c>
      <c r="AT53" s="1">
        <f t="shared" si="13"/>
        <v>0</v>
      </c>
    </row>
    <row r="54" spans="1:46">
      <c r="A54" s="33">
        <v>44</v>
      </c>
      <c r="B54" s="221"/>
      <c r="C54" s="58" t="str">
        <f>IF(B54="","",VLOOKUP(③選手情報入力!B54,①データ貼付け!D:F,2,0))</f>
        <v/>
      </c>
      <c r="D54" s="58" t="str">
        <f>IF(B54="","",VLOOKUP(B54,①データ貼付け!D:F,3,0))</f>
        <v/>
      </c>
      <c r="E54" s="222"/>
      <c r="F54" s="58" t="str">
        <f>IF(B54="","",VLOOKUP(B54,Sheet2!A:H,2,0))</f>
        <v/>
      </c>
      <c r="G54" s="59" t="str">
        <f>IF(B54="","",VLOOKUP(B54,Sheet2!A:H,8,0))</f>
        <v/>
      </c>
      <c r="H54" s="60"/>
      <c r="I54" s="225"/>
      <c r="J54" s="173"/>
      <c r="K54" s="60"/>
      <c r="L54" s="225"/>
      <c r="M54" s="173"/>
      <c r="N54" s="60"/>
      <c r="O54" s="225"/>
      <c r="P54" s="176"/>
      <c r="Q54" s="349"/>
      <c r="R54" s="350"/>
      <c r="S54" s="362"/>
      <c r="T54" s="363"/>
      <c r="AA54" s="5" t="str">
        <f t="shared" si="9"/>
        <v/>
      </c>
      <c r="AB54" s="5" t="str">
        <f t="shared" si="16"/>
        <v/>
      </c>
      <c r="AC54" s="5" t="str">
        <f t="shared" si="17"/>
        <v/>
      </c>
      <c r="AD54" s="5" t="str">
        <f t="shared" si="18"/>
        <v/>
      </c>
      <c r="AE54" s="5" t="str">
        <f t="shared" si="19"/>
        <v/>
      </c>
      <c r="AF54" s="10" t="str">
        <f>IF(F54="男",data_kyogisha!A45,"")</f>
        <v/>
      </c>
      <c r="AG54" s="5" t="str">
        <f t="shared" si="4"/>
        <v/>
      </c>
      <c r="AH54" s="5" t="str">
        <f t="shared" si="20"/>
        <v/>
      </c>
      <c r="AI54" s="5" t="str">
        <f t="shared" si="21"/>
        <v/>
      </c>
      <c r="AJ54" s="5" t="str">
        <f t="shared" si="22"/>
        <v/>
      </c>
      <c r="AK54" s="5" t="str">
        <f t="shared" si="23"/>
        <v/>
      </c>
      <c r="AL54" s="1" t="str">
        <f>IF(F54="女",data_kyogisha!A45,"")</f>
        <v/>
      </c>
      <c r="AM54" s="1">
        <f t="shared" si="14"/>
        <v>0</v>
      </c>
      <c r="AN54" s="1">
        <f>IF(AND(F54="男",Q54="○"),③選手情報入力!B54,0)</f>
        <v>0</v>
      </c>
      <c r="AO54" s="1">
        <f t="shared" si="24"/>
        <v>0</v>
      </c>
      <c r="AP54" s="1">
        <f>IF(AND(F54="男",S54="○"),③選手情報入力!B54,0)</f>
        <v>0</v>
      </c>
      <c r="AQ54" s="1">
        <f t="shared" si="15"/>
        <v>0</v>
      </c>
      <c r="AR54" s="1">
        <f t="shared" si="11"/>
        <v>0</v>
      </c>
      <c r="AS54" s="1">
        <f t="shared" si="25"/>
        <v>0</v>
      </c>
      <c r="AT54" s="1">
        <f t="shared" si="13"/>
        <v>0</v>
      </c>
    </row>
    <row r="55" spans="1:46">
      <c r="A55" s="33">
        <v>45</v>
      </c>
      <c r="B55" s="221"/>
      <c r="C55" s="58" t="str">
        <f>IF(B55="","",VLOOKUP(③選手情報入力!B55,①データ貼付け!D:F,2,0))</f>
        <v/>
      </c>
      <c r="D55" s="58" t="str">
        <f>IF(B55="","",VLOOKUP(B55,①データ貼付け!D:F,3,0))</f>
        <v/>
      </c>
      <c r="E55" s="222"/>
      <c r="F55" s="58" t="str">
        <f>IF(B55="","",VLOOKUP(B55,Sheet2!A:H,2,0))</f>
        <v/>
      </c>
      <c r="G55" s="59" t="str">
        <f>IF(B55="","",VLOOKUP(B55,Sheet2!A:H,8,0))</f>
        <v/>
      </c>
      <c r="H55" s="60"/>
      <c r="I55" s="225"/>
      <c r="J55" s="173"/>
      <c r="K55" s="60"/>
      <c r="L55" s="225"/>
      <c r="M55" s="173"/>
      <c r="N55" s="60"/>
      <c r="O55" s="225"/>
      <c r="P55" s="176"/>
      <c r="Q55" s="349"/>
      <c r="R55" s="350"/>
      <c r="S55" s="362"/>
      <c r="T55" s="363"/>
      <c r="AA55" s="5" t="str">
        <f t="shared" si="9"/>
        <v/>
      </c>
      <c r="AB55" s="5" t="str">
        <f t="shared" si="16"/>
        <v/>
      </c>
      <c r="AC55" s="5" t="str">
        <f t="shared" si="17"/>
        <v/>
      </c>
      <c r="AD55" s="5" t="str">
        <f t="shared" si="18"/>
        <v/>
      </c>
      <c r="AE55" s="5" t="str">
        <f t="shared" si="19"/>
        <v/>
      </c>
      <c r="AF55" s="10" t="str">
        <f>IF(F55="男",data_kyogisha!A46,"")</f>
        <v/>
      </c>
      <c r="AG55" s="5" t="str">
        <f t="shared" si="4"/>
        <v/>
      </c>
      <c r="AH55" s="5" t="str">
        <f t="shared" si="20"/>
        <v/>
      </c>
      <c r="AI55" s="5" t="str">
        <f t="shared" si="21"/>
        <v/>
      </c>
      <c r="AJ55" s="5" t="str">
        <f t="shared" si="22"/>
        <v/>
      </c>
      <c r="AK55" s="5" t="str">
        <f t="shared" si="23"/>
        <v/>
      </c>
      <c r="AL55" s="1" t="str">
        <f>IF(F55="女",data_kyogisha!A46,"")</f>
        <v/>
      </c>
      <c r="AM55" s="1">
        <f t="shared" si="14"/>
        <v>0</v>
      </c>
      <c r="AN55" s="1">
        <f>IF(AND(F55="男",Q55="○"),③選手情報入力!B55,0)</f>
        <v>0</v>
      </c>
      <c r="AO55" s="1">
        <f t="shared" si="24"/>
        <v>0</v>
      </c>
      <c r="AP55" s="1">
        <f>IF(AND(F55="男",S55="○"),③選手情報入力!B55,0)</f>
        <v>0</v>
      </c>
      <c r="AQ55" s="1">
        <f t="shared" si="15"/>
        <v>0</v>
      </c>
      <c r="AR55" s="1">
        <f t="shared" si="11"/>
        <v>0</v>
      </c>
      <c r="AS55" s="1">
        <f t="shared" si="25"/>
        <v>0</v>
      </c>
      <c r="AT55" s="1">
        <f t="shared" si="13"/>
        <v>0</v>
      </c>
    </row>
    <row r="56" spans="1:46">
      <c r="A56" s="33">
        <v>46</v>
      </c>
      <c r="B56" s="221"/>
      <c r="C56" s="58" t="str">
        <f>IF(B56="","",VLOOKUP(③選手情報入力!B56,①データ貼付け!D:F,2,0))</f>
        <v/>
      </c>
      <c r="D56" s="58" t="str">
        <f>IF(B56="","",VLOOKUP(B56,①データ貼付け!D:F,3,0))</f>
        <v/>
      </c>
      <c r="E56" s="222"/>
      <c r="F56" s="58" t="str">
        <f>IF(B56="","",VLOOKUP(B56,Sheet2!A:H,2,0))</f>
        <v/>
      </c>
      <c r="G56" s="59" t="str">
        <f>IF(B56="","",VLOOKUP(B56,Sheet2!A:H,8,0))</f>
        <v/>
      </c>
      <c r="H56" s="60"/>
      <c r="I56" s="225"/>
      <c r="J56" s="173"/>
      <c r="K56" s="60"/>
      <c r="L56" s="225"/>
      <c r="M56" s="173"/>
      <c r="N56" s="60"/>
      <c r="O56" s="225"/>
      <c r="P56" s="176"/>
      <c r="Q56" s="349"/>
      <c r="R56" s="350"/>
      <c r="S56" s="362"/>
      <c r="T56" s="363"/>
      <c r="AA56" s="5" t="str">
        <f t="shared" si="9"/>
        <v/>
      </c>
      <c r="AB56" s="5" t="str">
        <f t="shared" si="16"/>
        <v/>
      </c>
      <c r="AC56" s="5" t="str">
        <f t="shared" si="17"/>
        <v/>
      </c>
      <c r="AD56" s="5" t="str">
        <f t="shared" si="18"/>
        <v/>
      </c>
      <c r="AE56" s="5" t="str">
        <f t="shared" si="19"/>
        <v/>
      </c>
      <c r="AF56" s="10" t="str">
        <f>IF(F56="男",data_kyogisha!A47,"")</f>
        <v/>
      </c>
      <c r="AG56" s="5" t="str">
        <f t="shared" si="4"/>
        <v/>
      </c>
      <c r="AH56" s="5" t="str">
        <f t="shared" si="20"/>
        <v/>
      </c>
      <c r="AI56" s="5" t="str">
        <f t="shared" si="21"/>
        <v/>
      </c>
      <c r="AJ56" s="5" t="str">
        <f t="shared" si="22"/>
        <v/>
      </c>
      <c r="AK56" s="5" t="str">
        <f t="shared" si="23"/>
        <v/>
      </c>
      <c r="AL56" s="1" t="str">
        <f>IF(F56="女",data_kyogisha!A47,"")</f>
        <v/>
      </c>
      <c r="AM56" s="1">
        <f t="shared" si="14"/>
        <v>0</v>
      </c>
      <c r="AN56" s="1">
        <f>IF(AND(F56="男",Q56="○"),③選手情報入力!B56,0)</f>
        <v>0</v>
      </c>
      <c r="AO56" s="1">
        <f t="shared" si="24"/>
        <v>0</v>
      </c>
      <c r="AP56" s="1">
        <f>IF(AND(F56="男",S56="○"),③選手情報入力!B56,0)</f>
        <v>0</v>
      </c>
      <c r="AQ56" s="1">
        <f t="shared" si="15"/>
        <v>0</v>
      </c>
      <c r="AR56" s="1">
        <f t="shared" si="11"/>
        <v>0</v>
      </c>
      <c r="AS56" s="1">
        <f t="shared" si="25"/>
        <v>0</v>
      </c>
      <c r="AT56" s="1">
        <f t="shared" si="13"/>
        <v>0</v>
      </c>
    </row>
    <row r="57" spans="1:46">
      <c r="A57" s="33">
        <v>47</v>
      </c>
      <c r="B57" s="221"/>
      <c r="C57" s="58" t="str">
        <f>IF(B57="","",VLOOKUP(③選手情報入力!B57,①データ貼付け!D:F,2,0))</f>
        <v/>
      </c>
      <c r="D57" s="58" t="str">
        <f>IF(B57="","",VLOOKUP(B57,①データ貼付け!D:F,3,0))</f>
        <v/>
      </c>
      <c r="E57" s="222"/>
      <c r="F57" s="58" t="str">
        <f>IF(B57="","",VLOOKUP(B57,Sheet2!A:H,2,0))</f>
        <v/>
      </c>
      <c r="G57" s="59" t="str">
        <f>IF(B57="","",VLOOKUP(B57,Sheet2!A:H,8,0))</f>
        <v/>
      </c>
      <c r="H57" s="60"/>
      <c r="I57" s="225"/>
      <c r="J57" s="173"/>
      <c r="K57" s="60"/>
      <c r="L57" s="225"/>
      <c r="M57" s="173"/>
      <c r="N57" s="60"/>
      <c r="O57" s="225"/>
      <c r="P57" s="176"/>
      <c r="Q57" s="349"/>
      <c r="R57" s="350"/>
      <c r="S57" s="362"/>
      <c r="T57" s="363"/>
      <c r="AA57" s="5" t="str">
        <f t="shared" si="9"/>
        <v/>
      </c>
      <c r="AB57" s="5" t="str">
        <f t="shared" si="16"/>
        <v/>
      </c>
      <c r="AC57" s="5" t="str">
        <f t="shared" si="17"/>
        <v/>
      </c>
      <c r="AD57" s="5" t="str">
        <f t="shared" si="18"/>
        <v/>
      </c>
      <c r="AE57" s="5" t="str">
        <f t="shared" si="19"/>
        <v/>
      </c>
      <c r="AF57" s="10" t="str">
        <f>IF(F57="男",data_kyogisha!A48,"")</f>
        <v/>
      </c>
      <c r="AG57" s="5" t="str">
        <f t="shared" si="4"/>
        <v/>
      </c>
      <c r="AH57" s="5" t="str">
        <f t="shared" si="20"/>
        <v/>
      </c>
      <c r="AI57" s="5" t="str">
        <f t="shared" si="21"/>
        <v/>
      </c>
      <c r="AJ57" s="5" t="str">
        <f t="shared" si="22"/>
        <v/>
      </c>
      <c r="AK57" s="5" t="str">
        <f t="shared" si="23"/>
        <v/>
      </c>
      <c r="AL57" s="1" t="str">
        <f>IF(F57="女",data_kyogisha!A48,"")</f>
        <v/>
      </c>
      <c r="AM57" s="1">
        <f t="shared" si="14"/>
        <v>0</v>
      </c>
      <c r="AN57" s="1">
        <f>IF(AND(F57="男",Q57="○"),③選手情報入力!B57,0)</f>
        <v>0</v>
      </c>
      <c r="AO57" s="1">
        <f t="shared" si="24"/>
        <v>0</v>
      </c>
      <c r="AP57" s="1">
        <f>IF(AND(F57="男",S57="○"),③選手情報入力!B57,0)</f>
        <v>0</v>
      </c>
      <c r="AQ57" s="1">
        <f t="shared" si="15"/>
        <v>0</v>
      </c>
      <c r="AR57" s="1">
        <f t="shared" si="11"/>
        <v>0</v>
      </c>
      <c r="AS57" s="1">
        <f t="shared" si="25"/>
        <v>0</v>
      </c>
      <c r="AT57" s="1">
        <f t="shared" si="13"/>
        <v>0</v>
      </c>
    </row>
    <row r="58" spans="1:46">
      <c r="A58" s="33">
        <v>48</v>
      </c>
      <c r="B58" s="221"/>
      <c r="C58" s="58" t="str">
        <f>IF(B58="","",VLOOKUP(③選手情報入力!B58,①データ貼付け!D:F,2,0))</f>
        <v/>
      </c>
      <c r="D58" s="58" t="str">
        <f>IF(B58="","",VLOOKUP(B58,①データ貼付け!D:F,3,0))</f>
        <v/>
      </c>
      <c r="E58" s="222"/>
      <c r="F58" s="58" t="str">
        <f>IF(B58="","",VLOOKUP(B58,Sheet2!A:H,2,0))</f>
        <v/>
      </c>
      <c r="G58" s="59" t="str">
        <f>IF(B58="","",VLOOKUP(B58,Sheet2!A:H,8,0))</f>
        <v/>
      </c>
      <c r="H58" s="60"/>
      <c r="I58" s="225"/>
      <c r="J58" s="173"/>
      <c r="K58" s="60"/>
      <c r="L58" s="225"/>
      <c r="M58" s="173"/>
      <c r="N58" s="60"/>
      <c r="O58" s="225"/>
      <c r="P58" s="176"/>
      <c r="Q58" s="349"/>
      <c r="R58" s="350"/>
      <c r="S58" s="362"/>
      <c r="T58" s="363"/>
      <c r="AA58" s="5" t="str">
        <f t="shared" si="9"/>
        <v/>
      </c>
      <c r="AB58" s="5" t="str">
        <f t="shared" si="16"/>
        <v/>
      </c>
      <c r="AC58" s="5" t="str">
        <f t="shared" si="17"/>
        <v/>
      </c>
      <c r="AD58" s="5" t="str">
        <f t="shared" si="18"/>
        <v/>
      </c>
      <c r="AE58" s="5" t="str">
        <f t="shared" si="19"/>
        <v/>
      </c>
      <c r="AF58" s="10" t="str">
        <f>IF(F58="男",data_kyogisha!A49,"")</f>
        <v/>
      </c>
      <c r="AG58" s="5" t="str">
        <f t="shared" si="4"/>
        <v/>
      </c>
      <c r="AH58" s="5" t="str">
        <f t="shared" si="20"/>
        <v/>
      </c>
      <c r="AI58" s="5" t="str">
        <f t="shared" si="21"/>
        <v/>
      </c>
      <c r="AJ58" s="5" t="str">
        <f t="shared" si="22"/>
        <v/>
      </c>
      <c r="AK58" s="5" t="str">
        <f t="shared" si="23"/>
        <v/>
      </c>
      <c r="AL58" s="1" t="str">
        <f>IF(F58="女",data_kyogisha!A49,"")</f>
        <v/>
      </c>
      <c r="AM58" s="1">
        <f t="shared" si="14"/>
        <v>0</v>
      </c>
      <c r="AN58" s="1">
        <f>IF(AND(F58="男",Q58="○"),③選手情報入力!B58,0)</f>
        <v>0</v>
      </c>
      <c r="AO58" s="1">
        <f t="shared" si="24"/>
        <v>0</v>
      </c>
      <c r="AP58" s="1">
        <f>IF(AND(F58="男",S58="○"),③選手情報入力!B58,0)</f>
        <v>0</v>
      </c>
      <c r="AQ58" s="1">
        <f t="shared" si="15"/>
        <v>0</v>
      </c>
      <c r="AR58" s="1">
        <f t="shared" si="11"/>
        <v>0</v>
      </c>
      <c r="AS58" s="1">
        <f t="shared" si="25"/>
        <v>0</v>
      </c>
      <c r="AT58" s="1">
        <f t="shared" si="13"/>
        <v>0</v>
      </c>
    </row>
    <row r="59" spans="1:46">
      <c r="A59" s="33">
        <v>49</v>
      </c>
      <c r="B59" s="221"/>
      <c r="C59" s="58" t="str">
        <f>IF(B59="","",VLOOKUP(③選手情報入力!B59,①データ貼付け!D:F,2,0))</f>
        <v/>
      </c>
      <c r="D59" s="58" t="str">
        <f>IF(B59="","",VLOOKUP(B59,①データ貼付け!D:F,3,0))</f>
        <v/>
      </c>
      <c r="E59" s="222"/>
      <c r="F59" s="58" t="str">
        <f>IF(B59="","",VLOOKUP(B59,Sheet2!A:H,2,0))</f>
        <v/>
      </c>
      <c r="G59" s="59" t="str">
        <f>IF(B59="","",VLOOKUP(B59,Sheet2!A:H,8,0))</f>
        <v/>
      </c>
      <c r="H59" s="60"/>
      <c r="I59" s="225"/>
      <c r="J59" s="173"/>
      <c r="K59" s="60"/>
      <c r="L59" s="225"/>
      <c r="M59" s="173"/>
      <c r="N59" s="60"/>
      <c r="O59" s="225"/>
      <c r="P59" s="176"/>
      <c r="Q59" s="349"/>
      <c r="R59" s="350"/>
      <c r="S59" s="362"/>
      <c r="T59" s="363"/>
      <c r="AA59" s="5" t="str">
        <f t="shared" si="9"/>
        <v/>
      </c>
      <c r="AB59" s="5" t="str">
        <f t="shared" si="16"/>
        <v/>
      </c>
      <c r="AC59" s="5" t="str">
        <f t="shared" si="17"/>
        <v/>
      </c>
      <c r="AD59" s="5" t="str">
        <f t="shared" si="18"/>
        <v/>
      </c>
      <c r="AE59" s="5" t="str">
        <f t="shared" si="19"/>
        <v/>
      </c>
      <c r="AF59" s="10" t="str">
        <f>IF(F59="男",data_kyogisha!A50,"")</f>
        <v/>
      </c>
      <c r="AG59" s="5" t="str">
        <f t="shared" si="4"/>
        <v/>
      </c>
      <c r="AH59" s="5" t="str">
        <f t="shared" si="20"/>
        <v/>
      </c>
      <c r="AI59" s="5" t="str">
        <f t="shared" si="21"/>
        <v/>
      </c>
      <c r="AJ59" s="5" t="str">
        <f t="shared" si="22"/>
        <v/>
      </c>
      <c r="AK59" s="5" t="str">
        <f t="shared" si="23"/>
        <v/>
      </c>
      <c r="AL59" s="1" t="str">
        <f>IF(F59="女",data_kyogisha!A50,"")</f>
        <v/>
      </c>
      <c r="AM59" s="1">
        <f t="shared" si="14"/>
        <v>0</v>
      </c>
      <c r="AN59" s="1">
        <f>IF(AND(F59="男",Q59="○"),③選手情報入力!B59,0)</f>
        <v>0</v>
      </c>
      <c r="AO59" s="1">
        <f t="shared" si="24"/>
        <v>0</v>
      </c>
      <c r="AP59" s="1">
        <f>IF(AND(F59="男",S59="○"),③選手情報入力!B59,0)</f>
        <v>0</v>
      </c>
      <c r="AQ59" s="1">
        <f t="shared" si="15"/>
        <v>0</v>
      </c>
      <c r="AR59" s="1">
        <f t="shared" si="11"/>
        <v>0</v>
      </c>
      <c r="AS59" s="1">
        <f t="shared" si="25"/>
        <v>0</v>
      </c>
      <c r="AT59" s="1">
        <f t="shared" si="13"/>
        <v>0</v>
      </c>
    </row>
    <row r="60" spans="1:46">
      <c r="A60" s="33">
        <v>50</v>
      </c>
      <c r="B60" s="221"/>
      <c r="C60" s="58" t="str">
        <f>IF(B60="","",VLOOKUP(③選手情報入力!B60,①データ貼付け!D:F,2,0))</f>
        <v/>
      </c>
      <c r="D60" s="58" t="str">
        <f>IF(B60="","",VLOOKUP(B60,①データ貼付け!D:F,3,0))</f>
        <v/>
      </c>
      <c r="E60" s="222"/>
      <c r="F60" s="58" t="str">
        <f>IF(B60="","",VLOOKUP(B60,Sheet2!A:H,2,0))</f>
        <v/>
      </c>
      <c r="G60" s="59" t="str">
        <f>IF(B60="","",VLOOKUP(B60,Sheet2!A:H,8,0))</f>
        <v/>
      </c>
      <c r="H60" s="60"/>
      <c r="I60" s="225"/>
      <c r="J60" s="173"/>
      <c r="K60" s="60"/>
      <c r="L60" s="225"/>
      <c r="M60" s="173"/>
      <c r="N60" s="60"/>
      <c r="O60" s="225"/>
      <c r="P60" s="176"/>
      <c r="Q60" s="349"/>
      <c r="R60" s="350"/>
      <c r="S60" s="362"/>
      <c r="T60" s="363"/>
      <c r="AA60" s="5" t="str">
        <f t="shared" si="9"/>
        <v/>
      </c>
      <c r="AB60" s="5" t="str">
        <f t="shared" si="16"/>
        <v/>
      </c>
      <c r="AC60" s="5" t="str">
        <f t="shared" si="17"/>
        <v/>
      </c>
      <c r="AD60" s="5" t="str">
        <f t="shared" si="18"/>
        <v/>
      </c>
      <c r="AE60" s="5" t="str">
        <f t="shared" si="19"/>
        <v/>
      </c>
      <c r="AF60" s="10" t="str">
        <f>IF(F60="男",data_kyogisha!A51,"")</f>
        <v/>
      </c>
      <c r="AG60" s="5" t="str">
        <f t="shared" si="4"/>
        <v/>
      </c>
      <c r="AH60" s="5" t="str">
        <f t="shared" si="20"/>
        <v/>
      </c>
      <c r="AI60" s="5" t="str">
        <f t="shared" si="21"/>
        <v/>
      </c>
      <c r="AJ60" s="5" t="str">
        <f t="shared" si="22"/>
        <v/>
      </c>
      <c r="AK60" s="5" t="str">
        <f t="shared" si="23"/>
        <v/>
      </c>
      <c r="AL60" s="1" t="str">
        <f>IF(F60="女",data_kyogisha!A51,"")</f>
        <v/>
      </c>
      <c r="AM60" s="1">
        <f t="shared" si="14"/>
        <v>0</v>
      </c>
      <c r="AN60" s="1">
        <f>IF(AND(F60="男",Q60="○"),③選手情報入力!B60,0)</f>
        <v>0</v>
      </c>
      <c r="AO60" s="1">
        <f t="shared" si="24"/>
        <v>0</v>
      </c>
      <c r="AP60" s="1">
        <f>IF(AND(F60="男",S60="○"),③選手情報入力!B60,0)</f>
        <v>0</v>
      </c>
      <c r="AQ60" s="1">
        <f t="shared" si="15"/>
        <v>0</v>
      </c>
      <c r="AR60" s="1">
        <f t="shared" si="11"/>
        <v>0</v>
      </c>
      <c r="AS60" s="1">
        <f t="shared" si="25"/>
        <v>0</v>
      </c>
      <c r="AT60" s="1">
        <f t="shared" si="13"/>
        <v>0</v>
      </c>
    </row>
    <row r="61" spans="1:46">
      <c r="A61" s="33">
        <v>51</v>
      </c>
      <c r="B61" s="221"/>
      <c r="C61" s="58" t="str">
        <f>IF(B61="","",VLOOKUP(③選手情報入力!B61,①データ貼付け!D:F,2,0))</f>
        <v/>
      </c>
      <c r="D61" s="58" t="str">
        <f>IF(B61="","",VLOOKUP(B61,①データ貼付け!D:F,3,0))</f>
        <v/>
      </c>
      <c r="E61" s="222"/>
      <c r="F61" s="58" t="str">
        <f>IF(B61="","",VLOOKUP(B61,Sheet2!A:H,2,0))</f>
        <v/>
      </c>
      <c r="G61" s="59" t="str">
        <f>IF(B61="","",VLOOKUP(B61,Sheet2!A:H,8,0))</f>
        <v/>
      </c>
      <c r="H61" s="60"/>
      <c r="I61" s="225"/>
      <c r="J61" s="173"/>
      <c r="K61" s="60"/>
      <c r="L61" s="225"/>
      <c r="M61" s="173"/>
      <c r="N61" s="60"/>
      <c r="O61" s="225"/>
      <c r="P61" s="176"/>
      <c r="Q61" s="349"/>
      <c r="R61" s="350"/>
      <c r="S61" s="362"/>
      <c r="T61" s="363"/>
      <c r="AA61" s="5" t="str">
        <f t="shared" si="9"/>
        <v/>
      </c>
      <c r="AB61" s="5" t="str">
        <f t="shared" si="16"/>
        <v/>
      </c>
      <c r="AC61" s="5" t="str">
        <f t="shared" si="17"/>
        <v/>
      </c>
      <c r="AD61" s="5" t="str">
        <f t="shared" si="18"/>
        <v/>
      </c>
      <c r="AE61" s="5" t="str">
        <f t="shared" si="19"/>
        <v/>
      </c>
      <c r="AF61" s="10" t="str">
        <f>IF(F61="男",data_kyogisha!A52,"")</f>
        <v/>
      </c>
      <c r="AG61" s="5" t="str">
        <f t="shared" si="4"/>
        <v/>
      </c>
      <c r="AH61" s="5" t="str">
        <f t="shared" si="20"/>
        <v/>
      </c>
      <c r="AI61" s="5" t="str">
        <f t="shared" si="21"/>
        <v/>
      </c>
      <c r="AJ61" s="5" t="str">
        <f t="shared" si="22"/>
        <v/>
      </c>
      <c r="AK61" s="5" t="str">
        <f t="shared" si="23"/>
        <v/>
      </c>
      <c r="AL61" s="1" t="str">
        <f>IF(F61="女",data_kyogisha!A52,"")</f>
        <v/>
      </c>
      <c r="AM61" s="1">
        <f t="shared" si="14"/>
        <v>0</v>
      </c>
      <c r="AN61" s="1">
        <f>IF(AND(F61="男",Q61="○"),③選手情報入力!B61,0)</f>
        <v>0</v>
      </c>
      <c r="AO61" s="1">
        <f t="shared" si="24"/>
        <v>0</v>
      </c>
      <c r="AP61" s="1">
        <f>IF(AND(F61="男",S61="○"),③選手情報入力!B61,0)</f>
        <v>0</v>
      </c>
      <c r="AQ61" s="1">
        <f t="shared" si="15"/>
        <v>0</v>
      </c>
      <c r="AR61" s="1">
        <f t="shared" si="11"/>
        <v>0</v>
      </c>
      <c r="AS61" s="1">
        <f t="shared" si="25"/>
        <v>0</v>
      </c>
      <c r="AT61" s="1">
        <f t="shared" si="13"/>
        <v>0</v>
      </c>
    </row>
    <row r="62" spans="1:46">
      <c r="A62" s="33">
        <v>52</v>
      </c>
      <c r="B62" s="221"/>
      <c r="C62" s="58" t="str">
        <f>IF(B62="","",VLOOKUP(③選手情報入力!B62,①データ貼付け!D:F,2,0))</f>
        <v/>
      </c>
      <c r="D62" s="58" t="str">
        <f>IF(B62="","",VLOOKUP(B62,①データ貼付け!D:F,3,0))</f>
        <v/>
      </c>
      <c r="E62" s="222"/>
      <c r="F62" s="58" t="str">
        <f>IF(B62="","",VLOOKUP(B62,Sheet2!A:H,2,0))</f>
        <v/>
      </c>
      <c r="G62" s="59" t="str">
        <f>IF(B62="","",VLOOKUP(B62,Sheet2!A:H,8,0))</f>
        <v/>
      </c>
      <c r="H62" s="60"/>
      <c r="I62" s="225"/>
      <c r="J62" s="173"/>
      <c r="K62" s="60"/>
      <c r="L62" s="225"/>
      <c r="M62" s="173"/>
      <c r="N62" s="60"/>
      <c r="O62" s="225"/>
      <c r="P62" s="176"/>
      <c r="Q62" s="349"/>
      <c r="R62" s="350"/>
      <c r="S62" s="362"/>
      <c r="T62" s="363"/>
      <c r="AA62" s="5" t="str">
        <f t="shared" si="9"/>
        <v/>
      </c>
      <c r="AB62" s="5" t="str">
        <f t="shared" si="16"/>
        <v/>
      </c>
      <c r="AC62" s="5" t="str">
        <f t="shared" si="17"/>
        <v/>
      </c>
      <c r="AD62" s="5" t="str">
        <f t="shared" si="18"/>
        <v/>
      </c>
      <c r="AE62" s="5" t="str">
        <f t="shared" si="19"/>
        <v/>
      </c>
      <c r="AF62" s="10" t="str">
        <f>IF(F62="男",data_kyogisha!A53,"")</f>
        <v/>
      </c>
      <c r="AG62" s="5" t="str">
        <f t="shared" si="4"/>
        <v/>
      </c>
      <c r="AH62" s="5" t="str">
        <f t="shared" si="20"/>
        <v/>
      </c>
      <c r="AI62" s="5" t="str">
        <f t="shared" si="21"/>
        <v/>
      </c>
      <c r="AJ62" s="5" t="str">
        <f t="shared" si="22"/>
        <v/>
      </c>
      <c r="AK62" s="5" t="str">
        <f t="shared" si="23"/>
        <v/>
      </c>
      <c r="AL62" s="1" t="str">
        <f>IF(F62="女",data_kyogisha!A53,"")</f>
        <v/>
      </c>
      <c r="AM62" s="1">
        <f t="shared" si="14"/>
        <v>0</v>
      </c>
      <c r="AN62" s="1">
        <f>IF(AND(F62="男",Q62="○"),③選手情報入力!B62,0)</f>
        <v>0</v>
      </c>
      <c r="AO62" s="1">
        <f t="shared" si="24"/>
        <v>0</v>
      </c>
      <c r="AP62" s="1">
        <f>IF(AND(F62="男",S62="○"),③選手情報入力!B62,0)</f>
        <v>0</v>
      </c>
      <c r="AQ62" s="1">
        <f t="shared" si="15"/>
        <v>0</v>
      </c>
      <c r="AR62" s="1">
        <f t="shared" si="11"/>
        <v>0</v>
      </c>
      <c r="AS62" s="1">
        <f t="shared" si="25"/>
        <v>0</v>
      </c>
      <c r="AT62" s="1">
        <f t="shared" si="13"/>
        <v>0</v>
      </c>
    </row>
    <row r="63" spans="1:46">
      <c r="A63" s="33">
        <v>53</v>
      </c>
      <c r="B63" s="221"/>
      <c r="C63" s="58" t="str">
        <f>IF(B63="","",VLOOKUP(③選手情報入力!B63,①データ貼付け!D:F,2,0))</f>
        <v/>
      </c>
      <c r="D63" s="58" t="str">
        <f>IF(B63="","",VLOOKUP(B63,①データ貼付け!D:F,3,0))</f>
        <v/>
      </c>
      <c r="E63" s="222"/>
      <c r="F63" s="58" t="str">
        <f>IF(B63="","",VLOOKUP(B63,Sheet2!A:H,2,0))</f>
        <v/>
      </c>
      <c r="G63" s="59" t="str">
        <f>IF(B63="","",VLOOKUP(B63,Sheet2!A:H,8,0))</f>
        <v/>
      </c>
      <c r="H63" s="60"/>
      <c r="I63" s="225"/>
      <c r="J63" s="173"/>
      <c r="K63" s="60"/>
      <c r="L63" s="225"/>
      <c r="M63" s="173"/>
      <c r="N63" s="60"/>
      <c r="O63" s="225"/>
      <c r="P63" s="176"/>
      <c r="Q63" s="349"/>
      <c r="R63" s="350"/>
      <c r="S63" s="362"/>
      <c r="T63" s="363"/>
      <c r="AA63" s="5" t="str">
        <f t="shared" si="9"/>
        <v/>
      </c>
      <c r="AB63" s="5" t="str">
        <f t="shared" si="16"/>
        <v/>
      </c>
      <c r="AC63" s="5" t="str">
        <f t="shared" si="17"/>
        <v/>
      </c>
      <c r="AD63" s="5" t="str">
        <f t="shared" si="18"/>
        <v/>
      </c>
      <c r="AE63" s="5" t="str">
        <f t="shared" si="19"/>
        <v/>
      </c>
      <c r="AF63" s="10" t="str">
        <f>IF(F63="男",data_kyogisha!A54,"")</f>
        <v/>
      </c>
      <c r="AG63" s="5" t="str">
        <f t="shared" si="4"/>
        <v/>
      </c>
      <c r="AH63" s="5" t="str">
        <f t="shared" si="20"/>
        <v/>
      </c>
      <c r="AI63" s="5" t="str">
        <f t="shared" si="21"/>
        <v/>
      </c>
      <c r="AJ63" s="5" t="str">
        <f t="shared" si="22"/>
        <v/>
      </c>
      <c r="AK63" s="5" t="str">
        <f t="shared" si="23"/>
        <v/>
      </c>
      <c r="AL63" s="1" t="str">
        <f>IF(F63="女",data_kyogisha!A54,"")</f>
        <v/>
      </c>
      <c r="AM63" s="1">
        <f t="shared" si="14"/>
        <v>0</v>
      </c>
      <c r="AN63" s="1">
        <f>IF(AND(F63="男",Q63="○"),③選手情報入力!B63,0)</f>
        <v>0</v>
      </c>
      <c r="AO63" s="1">
        <f t="shared" si="24"/>
        <v>0</v>
      </c>
      <c r="AP63" s="1">
        <f>IF(AND(F63="男",S63="○"),③選手情報入力!B63,0)</f>
        <v>0</v>
      </c>
      <c r="AQ63" s="1">
        <f t="shared" si="15"/>
        <v>0</v>
      </c>
      <c r="AR63" s="1">
        <f t="shared" si="11"/>
        <v>0</v>
      </c>
      <c r="AS63" s="1">
        <f t="shared" si="25"/>
        <v>0</v>
      </c>
      <c r="AT63" s="1">
        <f t="shared" si="13"/>
        <v>0</v>
      </c>
    </row>
    <row r="64" spans="1:46">
      <c r="A64" s="33">
        <v>54</v>
      </c>
      <c r="B64" s="221"/>
      <c r="C64" s="58" t="str">
        <f>IF(B64="","",VLOOKUP(③選手情報入力!B64,①データ貼付け!D:F,2,0))</f>
        <v/>
      </c>
      <c r="D64" s="58" t="str">
        <f>IF(B64="","",VLOOKUP(B64,①データ貼付け!D:F,3,0))</f>
        <v/>
      </c>
      <c r="E64" s="222"/>
      <c r="F64" s="58" t="str">
        <f>IF(B64="","",VLOOKUP(B64,Sheet2!A:H,2,0))</f>
        <v/>
      </c>
      <c r="G64" s="59" t="str">
        <f>IF(B64="","",VLOOKUP(B64,Sheet2!A:H,8,0))</f>
        <v/>
      </c>
      <c r="H64" s="60"/>
      <c r="I64" s="225"/>
      <c r="J64" s="173"/>
      <c r="K64" s="60"/>
      <c r="L64" s="225"/>
      <c r="M64" s="173"/>
      <c r="N64" s="60"/>
      <c r="O64" s="225"/>
      <c r="P64" s="176"/>
      <c r="Q64" s="349"/>
      <c r="R64" s="350"/>
      <c r="S64" s="362"/>
      <c r="T64" s="363"/>
      <c r="AA64" s="5" t="str">
        <f t="shared" si="9"/>
        <v/>
      </c>
      <c r="AB64" s="5" t="str">
        <f t="shared" si="16"/>
        <v/>
      </c>
      <c r="AC64" s="5" t="str">
        <f t="shared" si="17"/>
        <v/>
      </c>
      <c r="AD64" s="5" t="str">
        <f t="shared" si="18"/>
        <v/>
      </c>
      <c r="AE64" s="5" t="str">
        <f t="shared" si="19"/>
        <v/>
      </c>
      <c r="AF64" s="10" t="str">
        <f>IF(F64="男",data_kyogisha!A55,"")</f>
        <v/>
      </c>
      <c r="AG64" s="5" t="str">
        <f t="shared" si="4"/>
        <v/>
      </c>
      <c r="AH64" s="5" t="str">
        <f t="shared" si="20"/>
        <v/>
      </c>
      <c r="AI64" s="5" t="str">
        <f t="shared" si="21"/>
        <v/>
      </c>
      <c r="AJ64" s="5" t="str">
        <f t="shared" si="22"/>
        <v/>
      </c>
      <c r="AK64" s="5" t="str">
        <f t="shared" si="23"/>
        <v/>
      </c>
      <c r="AL64" s="1" t="str">
        <f>IF(F64="女",data_kyogisha!A55,"")</f>
        <v/>
      </c>
      <c r="AM64" s="1">
        <f t="shared" si="14"/>
        <v>0</v>
      </c>
      <c r="AN64" s="1">
        <f>IF(AND(F64="男",Q64="○"),③選手情報入力!B64,0)</f>
        <v>0</v>
      </c>
      <c r="AO64" s="1">
        <f t="shared" si="24"/>
        <v>0</v>
      </c>
      <c r="AP64" s="1">
        <f>IF(AND(F64="男",S64="○"),③選手情報入力!B64,0)</f>
        <v>0</v>
      </c>
      <c r="AQ64" s="1">
        <f t="shared" si="15"/>
        <v>0</v>
      </c>
      <c r="AR64" s="1">
        <f t="shared" si="11"/>
        <v>0</v>
      </c>
      <c r="AS64" s="1">
        <f t="shared" si="25"/>
        <v>0</v>
      </c>
      <c r="AT64" s="1">
        <f t="shared" si="13"/>
        <v>0</v>
      </c>
    </row>
    <row r="65" spans="1:46">
      <c r="A65" s="33">
        <v>55</v>
      </c>
      <c r="B65" s="221"/>
      <c r="C65" s="58" t="str">
        <f>IF(B65="","",VLOOKUP(③選手情報入力!B65,①データ貼付け!D:F,2,0))</f>
        <v/>
      </c>
      <c r="D65" s="58" t="str">
        <f>IF(B65="","",VLOOKUP(B65,①データ貼付け!D:F,3,0))</f>
        <v/>
      </c>
      <c r="E65" s="222"/>
      <c r="F65" s="58" t="str">
        <f>IF(B65="","",VLOOKUP(B65,Sheet2!A:H,2,0))</f>
        <v/>
      </c>
      <c r="G65" s="59" t="str">
        <f>IF(B65="","",VLOOKUP(B65,Sheet2!A:H,8,0))</f>
        <v/>
      </c>
      <c r="H65" s="60"/>
      <c r="I65" s="225"/>
      <c r="J65" s="173"/>
      <c r="K65" s="60"/>
      <c r="L65" s="225"/>
      <c r="M65" s="173"/>
      <c r="N65" s="60"/>
      <c r="O65" s="225"/>
      <c r="P65" s="176"/>
      <c r="Q65" s="349"/>
      <c r="R65" s="350"/>
      <c r="S65" s="362"/>
      <c r="T65" s="363"/>
      <c r="AA65" s="5" t="str">
        <f t="shared" si="9"/>
        <v/>
      </c>
      <c r="AB65" s="5" t="str">
        <f t="shared" si="16"/>
        <v/>
      </c>
      <c r="AC65" s="5" t="str">
        <f t="shared" si="17"/>
        <v/>
      </c>
      <c r="AD65" s="5" t="str">
        <f t="shared" si="18"/>
        <v/>
      </c>
      <c r="AE65" s="5" t="str">
        <f t="shared" si="19"/>
        <v/>
      </c>
      <c r="AF65" s="10" t="str">
        <f>IF(F65="男",data_kyogisha!A56,"")</f>
        <v/>
      </c>
      <c r="AG65" s="5" t="str">
        <f t="shared" si="4"/>
        <v/>
      </c>
      <c r="AH65" s="5" t="str">
        <f t="shared" si="20"/>
        <v/>
      </c>
      <c r="AI65" s="5" t="str">
        <f t="shared" si="21"/>
        <v/>
      </c>
      <c r="AJ65" s="5" t="str">
        <f t="shared" si="22"/>
        <v/>
      </c>
      <c r="AK65" s="5" t="str">
        <f t="shared" si="23"/>
        <v/>
      </c>
      <c r="AL65" s="1" t="str">
        <f>IF(F65="女",data_kyogisha!A56,"")</f>
        <v/>
      </c>
      <c r="AM65" s="1">
        <f t="shared" si="14"/>
        <v>0</v>
      </c>
      <c r="AN65" s="1">
        <f>IF(AND(F65="男",Q65="○"),③選手情報入力!B65,0)</f>
        <v>0</v>
      </c>
      <c r="AO65" s="1">
        <f t="shared" si="24"/>
        <v>0</v>
      </c>
      <c r="AP65" s="1">
        <f>IF(AND(F65="男",S65="○"),③選手情報入力!B65,0)</f>
        <v>0</v>
      </c>
      <c r="AQ65" s="1">
        <f t="shared" si="15"/>
        <v>0</v>
      </c>
      <c r="AR65" s="1">
        <f t="shared" si="11"/>
        <v>0</v>
      </c>
      <c r="AS65" s="1">
        <f t="shared" si="25"/>
        <v>0</v>
      </c>
      <c r="AT65" s="1">
        <f t="shared" si="13"/>
        <v>0</v>
      </c>
    </row>
    <row r="66" spans="1:46">
      <c r="A66" s="33">
        <v>56</v>
      </c>
      <c r="B66" s="221"/>
      <c r="C66" s="58" t="str">
        <f>IF(B66="","",VLOOKUP(③選手情報入力!B66,①データ貼付け!D:F,2,0))</f>
        <v/>
      </c>
      <c r="D66" s="58" t="str">
        <f>IF(B66="","",VLOOKUP(B66,①データ貼付け!D:F,3,0))</f>
        <v/>
      </c>
      <c r="E66" s="222"/>
      <c r="F66" s="58" t="str">
        <f>IF(B66="","",VLOOKUP(B66,Sheet2!A:H,2,0))</f>
        <v/>
      </c>
      <c r="G66" s="59" t="str">
        <f>IF(B66="","",VLOOKUP(B66,Sheet2!A:H,8,0))</f>
        <v/>
      </c>
      <c r="H66" s="60"/>
      <c r="I66" s="225"/>
      <c r="J66" s="173"/>
      <c r="K66" s="60"/>
      <c r="L66" s="225"/>
      <c r="M66" s="173"/>
      <c r="N66" s="60"/>
      <c r="O66" s="225"/>
      <c r="P66" s="176"/>
      <c r="Q66" s="349"/>
      <c r="R66" s="350"/>
      <c r="S66" s="362"/>
      <c r="T66" s="363"/>
      <c r="AA66" s="5" t="str">
        <f t="shared" si="9"/>
        <v/>
      </c>
      <c r="AB66" s="5" t="str">
        <f t="shared" si="16"/>
        <v/>
      </c>
      <c r="AC66" s="5" t="str">
        <f t="shared" si="17"/>
        <v/>
      </c>
      <c r="AD66" s="5" t="str">
        <f t="shared" si="18"/>
        <v/>
      </c>
      <c r="AE66" s="5" t="str">
        <f t="shared" si="19"/>
        <v/>
      </c>
      <c r="AF66" s="10" t="str">
        <f>IF(F66="男",data_kyogisha!A57,"")</f>
        <v/>
      </c>
      <c r="AG66" s="5" t="str">
        <f t="shared" si="4"/>
        <v/>
      </c>
      <c r="AH66" s="5" t="str">
        <f t="shared" si="20"/>
        <v/>
      </c>
      <c r="AI66" s="5" t="str">
        <f t="shared" si="21"/>
        <v/>
      </c>
      <c r="AJ66" s="5" t="str">
        <f t="shared" si="22"/>
        <v/>
      </c>
      <c r="AK66" s="5" t="str">
        <f t="shared" si="23"/>
        <v/>
      </c>
      <c r="AL66" s="1" t="str">
        <f>IF(F66="女",data_kyogisha!A57,"")</f>
        <v/>
      </c>
      <c r="AM66" s="1">
        <f t="shared" si="14"/>
        <v>0</v>
      </c>
      <c r="AN66" s="1">
        <f>IF(AND(F66="男",Q66="○"),③選手情報入力!B66,0)</f>
        <v>0</v>
      </c>
      <c r="AO66" s="1">
        <f t="shared" si="24"/>
        <v>0</v>
      </c>
      <c r="AP66" s="1">
        <f>IF(AND(F66="男",S66="○"),③選手情報入力!B66,0)</f>
        <v>0</v>
      </c>
      <c r="AQ66" s="1">
        <f t="shared" si="15"/>
        <v>0</v>
      </c>
      <c r="AR66" s="1">
        <f t="shared" si="11"/>
        <v>0</v>
      </c>
      <c r="AS66" s="1">
        <f t="shared" si="25"/>
        <v>0</v>
      </c>
      <c r="AT66" s="1">
        <f t="shared" si="13"/>
        <v>0</v>
      </c>
    </row>
    <row r="67" spans="1:46">
      <c r="A67" s="33">
        <v>57</v>
      </c>
      <c r="B67" s="221"/>
      <c r="C67" s="58" t="str">
        <f>IF(B67="","",VLOOKUP(③選手情報入力!B67,①データ貼付け!D:F,2,0))</f>
        <v/>
      </c>
      <c r="D67" s="58" t="str">
        <f>IF(B67="","",VLOOKUP(B67,①データ貼付け!D:F,3,0))</f>
        <v/>
      </c>
      <c r="E67" s="222"/>
      <c r="F67" s="58" t="str">
        <f>IF(B67="","",VLOOKUP(B67,Sheet2!A:H,2,0))</f>
        <v/>
      </c>
      <c r="G67" s="59" t="str">
        <f>IF(B67="","",VLOOKUP(B67,Sheet2!A:H,8,0))</f>
        <v/>
      </c>
      <c r="H67" s="60"/>
      <c r="I67" s="225"/>
      <c r="J67" s="173"/>
      <c r="K67" s="60"/>
      <c r="L67" s="225"/>
      <c r="M67" s="173"/>
      <c r="N67" s="60"/>
      <c r="O67" s="225"/>
      <c r="P67" s="176"/>
      <c r="Q67" s="349"/>
      <c r="R67" s="350"/>
      <c r="S67" s="362"/>
      <c r="T67" s="363"/>
      <c r="AA67" s="5" t="str">
        <f t="shared" si="9"/>
        <v/>
      </c>
      <c r="AB67" s="5" t="str">
        <f t="shared" si="16"/>
        <v/>
      </c>
      <c r="AC67" s="5" t="str">
        <f t="shared" si="17"/>
        <v/>
      </c>
      <c r="AD67" s="5" t="str">
        <f t="shared" si="18"/>
        <v/>
      </c>
      <c r="AE67" s="5" t="str">
        <f t="shared" si="19"/>
        <v/>
      </c>
      <c r="AF67" s="10" t="str">
        <f>IF(F67="男",data_kyogisha!A58,"")</f>
        <v/>
      </c>
      <c r="AG67" s="5" t="str">
        <f t="shared" si="4"/>
        <v/>
      </c>
      <c r="AH67" s="5" t="str">
        <f t="shared" si="20"/>
        <v/>
      </c>
      <c r="AI67" s="5" t="str">
        <f t="shared" si="21"/>
        <v/>
      </c>
      <c r="AJ67" s="5" t="str">
        <f t="shared" si="22"/>
        <v/>
      </c>
      <c r="AK67" s="5" t="str">
        <f t="shared" si="23"/>
        <v/>
      </c>
      <c r="AL67" s="1" t="str">
        <f>IF(F67="女",data_kyogisha!A58,"")</f>
        <v/>
      </c>
      <c r="AM67" s="1">
        <f t="shared" si="14"/>
        <v>0</v>
      </c>
      <c r="AN67" s="1">
        <f>IF(AND(F67="男",Q67="○"),③選手情報入力!B67,0)</f>
        <v>0</v>
      </c>
      <c r="AO67" s="1">
        <f t="shared" si="24"/>
        <v>0</v>
      </c>
      <c r="AP67" s="1">
        <f>IF(AND(F67="男",S67="○"),③選手情報入力!B67,0)</f>
        <v>0</v>
      </c>
      <c r="AQ67" s="1">
        <f t="shared" si="15"/>
        <v>0</v>
      </c>
      <c r="AR67" s="1">
        <f t="shared" si="11"/>
        <v>0</v>
      </c>
      <c r="AS67" s="1">
        <f t="shared" si="25"/>
        <v>0</v>
      </c>
      <c r="AT67" s="1">
        <f t="shared" si="13"/>
        <v>0</v>
      </c>
    </row>
    <row r="68" spans="1:46">
      <c r="A68" s="33">
        <v>58</v>
      </c>
      <c r="B68" s="221"/>
      <c r="C68" s="58" t="str">
        <f>IF(B68="","",VLOOKUP(③選手情報入力!B68,①データ貼付け!D:F,2,0))</f>
        <v/>
      </c>
      <c r="D68" s="58" t="str">
        <f>IF(B68="","",VLOOKUP(B68,①データ貼付け!D:F,3,0))</f>
        <v/>
      </c>
      <c r="E68" s="222"/>
      <c r="F68" s="58" t="str">
        <f>IF(B68="","",VLOOKUP(B68,Sheet2!A:H,2,0))</f>
        <v/>
      </c>
      <c r="G68" s="59" t="str">
        <f>IF(B68="","",VLOOKUP(B68,Sheet2!A:H,8,0))</f>
        <v/>
      </c>
      <c r="H68" s="60"/>
      <c r="I68" s="225"/>
      <c r="J68" s="173"/>
      <c r="K68" s="60"/>
      <c r="L68" s="225"/>
      <c r="M68" s="173"/>
      <c r="N68" s="60"/>
      <c r="O68" s="225"/>
      <c r="P68" s="176"/>
      <c r="Q68" s="349"/>
      <c r="R68" s="350"/>
      <c r="S68" s="362"/>
      <c r="T68" s="363"/>
      <c r="AA68" s="5" t="str">
        <f t="shared" si="9"/>
        <v/>
      </c>
      <c r="AB68" s="5" t="str">
        <f t="shared" si="16"/>
        <v/>
      </c>
      <c r="AC68" s="5" t="str">
        <f t="shared" si="17"/>
        <v/>
      </c>
      <c r="AD68" s="5" t="str">
        <f t="shared" si="18"/>
        <v/>
      </c>
      <c r="AE68" s="5" t="str">
        <f t="shared" si="19"/>
        <v/>
      </c>
      <c r="AF68" s="10" t="str">
        <f>IF(F68="男",data_kyogisha!A59,"")</f>
        <v/>
      </c>
      <c r="AG68" s="5" t="str">
        <f t="shared" si="4"/>
        <v/>
      </c>
      <c r="AH68" s="5" t="str">
        <f t="shared" si="20"/>
        <v/>
      </c>
      <c r="AI68" s="5" t="str">
        <f t="shared" si="21"/>
        <v/>
      </c>
      <c r="AJ68" s="5" t="str">
        <f t="shared" si="22"/>
        <v/>
      </c>
      <c r="AK68" s="5" t="str">
        <f t="shared" si="23"/>
        <v/>
      </c>
      <c r="AL68" s="1" t="str">
        <f>IF(F68="女",data_kyogisha!A59,"")</f>
        <v/>
      </c>
      <c r="AM68" s="1">
        <f t="shared" si="14"/>
        <v>0</v>
      </c>
      <c r="AN68" s="1">
        <f>IF(AND(F68="男",Q68="○"),③選手情報入力!B68,0)</f>
        <v>0</v>
      </c>
      <c r="AO68" s="1">
        <f t="shared" si="24"/>
        <v>0</v>
      </c>
      <c r="AP68" s="1">
        <f>IF(AND(F68="男",S68="○"),③選手情報入力!B68,0)</f>
        <v>0</v>
      </c>
      <c r="AQ68" s="1">
        <f t="shared" si="15"/>
        <v>0</v>
      </c>
      <c r="AR68" s="1">
        <f t="shared" si="11"/>
        <v>0</v>
      </c>
      <c r="AS68" s="1">
        <f t="shared" si="25"/>
        <v>0</v>
      </c>
      <c r="AT68" s="1">
        <f t="shared" si="13"/>
        <v>0</v>
      </c>
    </row>
    <row r="69" spans="1:46">
      <c r="A69" s="33">
        <v>59</v>
      </c>
      <c r="B69" s="221"/>
      <c r="C69" s="58" t="str">
        <f>IF(B69="","",VLOOKUP(③選手情報入力!B69,①データ貼付け!D:F,2,0))</f>
        <v/>
      </c>
      <c r="D69" s="58" t="str">
        <f>IF(B69="","",VLOOKUP(B69,①データ貼付け!D:F,3,0))</f>
        <v/>
      </c>
      <c r="E69" s="222"/>
      <c r="F69" s="58" t="str">
        <f>IF(B69="","",VLOOKUP(B69,Sheet2!A:H,2,0))</f>
        <v/>
      </c>
      <c r="G69" s="59" t="str">
        <f>IF(B69="","",VLOOKUP(B69,Sheet2!A:H,8,0))</f>
        <v/>
      </c>
      <c r="H69" s="60"/>
      <c r="I69" s="225"/>
      <c r="J69" s="173"/>
      <c r="K69" s="60"/>
      <c r="L69" s="225"/>
      <c r="M69" s="173"/>
      <c r="N69" s="60"/>
      <c r="O69" s="225"/>
      <c r="P69" s="176"/>
      <c r="Q69" s="349"/>
      <c r="R69" s="350"/>
      <c r="S69" s="362"/>
      <c r="T69" s="363"/>
      <c r="AA69" s="5" t="str">
        <f t="shared" si="9"/>
        <v/>
      </c>
      <c r="AB69" s="5" t="str">
        <f t="shared" si="16"/>
        <v/>
      </c>
      <c r="AC69" s="5" t="str">
        <f t="shared" si="17"/>
        <v/>
      </c>
      <c r="AD69" s="5" t="str">
        <f t="shared" si="18"/>
        <v/>
      </c>
      <c r="AE69" s="5" t="str">
        <f t="shared" si="19"/>
        <v/>
      </c>
      <c r="AF69" s="10" t="str">
        <f>IF(F69="男",data_kyogisha!A60,"")</f>
        <v/>
      </c>
      <c r="AG69" s="5" t="str">
        <f t="shared" si="4"/>
        <v/>
      </c>
      <c r="AH69" s="5" t="str">
        <f t="shared" si="20"/>
        <v/>
      </c>
      <c r="AI69" s="5" t="str">
        <f t="shared" si="21"/>
        <v/>
      </c>
      <c r="AJ69" s="5" t="str">
        <f t="shared" si="22"/>
        <v/>
      </c>
      <c r="AK69" s="5" t="str">
        <f t="shared" si="23"/>
        <v/>
      </c>
      <c r="AL69" s="1" t="str">
        <f>IF(F69="女",data_kyogisha!A60,"")</f>
        <v/>
      </c>
      <c r="AM69" s="1">
        <f t="shared" si="14"/>
        <v>0</v>
      </c>
      <c r="AN69" s="1">
        <f>IF(AND(F69="男",Q69="○"),③選手情報入力!B69,0)</f>
        <v>0</v>
      </c>
      <c r="AO69" s="1">
        <f t="shared" si="24"/>
        <v>0</v>
      </c>
      <c r="AP69" s="1">
        <f>IF(AND(F69="男",S69="○"),③選手情報入力!B69,0)</f>
        <v>0</v>
      </c>
      <c r="AQ69" s="1">
        <f t="shared" si="15"/>
        <v>0</v>
      </c>
      <c r="AR69" s="1">
        <f t="shared" si="11"/>
        <v>0</v>
      </c>
      <c r="AS69" s="1">
        <f t="shared" si="25"/>
        <v>0</v>
      </c>
      <c r="AT69" s="1">
        <f t="shared" si="13"/>
        <v>0</v>
      </c>
    </row>
    <row r="70" spans="1:46">
      <c r="A70" s="33">
        <v>60</v>
      </c>
      <c r="B70" s="221"/>
      <c r="C70" s="58" t="str">
        <f>IF(B70="","",VLOOKUP(③選手情報入力!B70,①データ貼付け!D:F,2,0))</f>
        <v/>
      </c>
      <c r="D70" s="58" t="str">
        <f>IF(B70="","",VLOOKUP(B70,①データ貼付け!D:F,3,0))</f>
        <v/>
      </c>
      <c r="E70" s="222"/>
      <c r="F70" s="58" t="str">
        <f>IF(B70="","",VLOOKUP(B70,Sheet2!A:H,2,0))</f>
        <v/>
      </c>
      <c r="G70" s="59" t="str">
        <f>IF(B70="","",VLOOKUP(B70,Sheet2!A:H,8,0))</f>
        <v/>
      </c>
      <c r="H70" s="60"/>
      <c r="I70" s="225"/>
      <c r="J70" s="173"/>
      <c r="K70" s="60"/>
      <c r="L70" s="225"/>
      <c r="M70" s="173"/>
      <c r="N70" s="60"/>
      <c r="O70" s="225"/>
      <c r="P70" s="176"/>
      <c r="Q70" s="349"/>
      <c r="R70" s="350"/>
      <c r="S70" s="362"/>
      <c r="T70" s="363"/>
      <c r="AA70" s="5" t="str">
        <f t="shared" si="9"/>
        <v/>
      </c>
      <c r="AB70" s="5" t="str">
        <f t="shared" si="16"/>
        <v/>
      </c>
      <c r="AC70" s="5" t="str">
        <f t="shared" si="17"/>
        <v/>
      </c>
      <c r="AD70" s="5" t="str">
        <f t="shared" si="18"/>
        <v/>
      </c>
      <c r="AE70" s="5" t="str">
        <f t="shared" si="19"/>
        <v/>
      </c>
      <c r="AF70" s="10" t="str">
        <f>IF(F70="男",data_kyogisha!A61,"")</f>
        <v/>
      </c>
      <c r="AG70" s="5" t="str">
        <f t="shared" si="4"/>
        <v/>
      </c>
      <c r="AH70" s="5" t="str">
        <f t="shared" si="20"/>
        <v/>
      </c>
      <c r="AI70" s="5" t="str">
        <f t="shared" si="21"/>
        <v/>
      </c>
      <c r="AJ70" s="5" t="str">
        <f t="shared" si="22"/>
        <v/>
      </c>
      <c r="AK70" s="5" t="str">
        <f t="shared" si="23"/>
        <v/>
      </c>
      <c r="AL70" s="1" t="str">
        <f>IF(F70="女",data_kyogisha!A61,"")</f>
        <v/>
      </c>
      <c r="AM70" s="1">
        <f t="shared" si="14"/>
        <v>0</v>
      </c>
      <c r="AN70" s="1">
        <f>IF(AND(F70="男",Q70="○"),③選手情報入力!B70,0)</f>
        <v>0</v>
      </c>
      <c r="AO70" s="1">
        <f t="shared" si="24"/>
        <v>0</v>
      </c>
      <c r="AP70" s="1">
        <f>IF(AND(F70="男",S70="○"),③選手情報入力!B70,0)</f>
        <v>0</v>
      </c>
      <c r="AQ70" s="1">
        <f t="shared" si="15"/>
        <v>0</v>
      </c>
      <c r="AR70" s="1">
        <f t="shared" si="11"/>
        <v>0</v>
      </c>
      <c r="AS70" s="1">
        <f t="shared" si="25"/>
        <v>0</v>
      </c>
      <c r="AT70" s="1">
        <f t="shared" si="13"/>
        <v>0</v>
      </c>
    </row>
    <row r="71" spans="1:46">
      <c r="A71" s="33">
        <v>61</v>
      </c>
      <c r="B71" s="221"/>
      <c r="C71" s="58" t="str">
        <f>IF(B71="","",VLOOKUP(③選手情報入力!B71,①データ貼付け!D:F,2,0))</f>
        <v/>
      </c>
      <c r="D71" s="58" t="str">
        <f>IF(B71="","",VLOOKUP(B71,①データ貼付け!D:F,3,0))</f>
        <v/>
      </c>
      <c r="E71" s="222"/>
      <c r="F71" s="58" t="str">
        <f>IF(B71="","",VLOOKUP(B71,Sheet2!A:H,2,0))</f>
        <v/>
      </c>
      <c r="G71" s="59" t="str">
        <f>IF(B71="","",VLOOKUP(B71,Sheet2!A:H,8,0))</f>
        <v/>
      </c>
      <c r="H71" s="60"/>
      <c r="I71" s="225"/>
      <c r="J71" s="173"/>
      <c r="K71" s="60"/>
      <c r="L71" s="225"/>
      <c r="M71" s="173"/>
      <c r="N71" s="60"/>
      <c r="O71" s="225"/>
      <c r="P71" s="176"/>
      <c r="Q71" s="349"/>
      <c r="R71" s="350"/>
      <c r="S71" s="362"/>
      <c r="T71" s="363"/>
      <c r="AA71" s="5" t="str">
        <f t="shared" si="9"/>
        <v/>
      </c>
      <c r="AB71" s="5" t="str">
        <f t="shared" si="16"/>
        <v/>
      </c>
      <c r="AC71" s="5" t="str">
        <f t="shared" si="17"/>
        <v/>
      </c>
      <c r="AD71" s="5" t="str">
        <f t="shared" si="18"/>
        <v/>
      </c>
      <c r="AE71" s="5" t="str">
        <f t="shared" si="19"/>
        <v/>
      </c>
      <c r="AF71" s="10" t="str">
        <f>IF(F71="男",data_kyogisha!A62,"")</f>
        <v/>
      </c>
      <c r="AG71" s="5" t="str">
        <f t="shared" si="4"/>
        <v/>
      </c>
      <c r="AH71" s="5" t="str">
        <f t="shared" si="20"/>
        <v/>
      </c>
      <c r="AI71" s="5" t="str">
        <f t="shared" si="21"/>
        <v/>
      </c>
      <c r="AJ71" s="5" t="str">
        <f t="shared" si="22"/>
        <v/>
      </c>
      <c r="AK71" s="5" t="str">
        <f t="shared" si="23"/>
        <v/>
      </c>
      <c r="AL71" s="1" t="str">
        <f>IF(F71="女",data_kyogisha!A62,"")</f>
        <v/>
      </c>
      <c r="AM71" s="1">
        <f t="shared" si="14"/>
        <v>0</v>
      </c>
      <c r="AN71" s="1">
        <f>IF(AND(F71="男",Q71="○"),③選手情報入力!B71,0)</f>
        <v>0</v>
      </c>
      <c r="AO71" s="1">
        <f t="shared" si="24"/>
        <v>0</v>
      </c>
      <c r="AP71" s="1">
        <f>IF(AND(F71="男",S71="○"),③選手情報入力!B71,0)</f>
        <v>0</v>
      </c>
      <c r="AQ71" s="1">
        <f t="shared" si="15"/>
        <v>0</v>
      </c>
      <c r="AR71" s="1">
        <f t="shared" si="11"/>
        <v>0</v>
      </c>
      <c r="AS71" s="1">
        <f t="shared" si="25"/>
        <v>0</v>
      </c>
      <c r="AT71" s="1">
        <f t="shared" si="13"/>
        <v>0</v>
      </c>
    </row>
    <row r="72" spans="1:46">
      <c r="A72" s="33">
        <v>62</v>
      </c>
      <c r="B72" s="221"/>
      <c r="C72" s="58" t="str">
        <f>IF(B72="","",VLOOKUP(③選手情報入力!B72,①データ貼付け!D:F,2,0))</f>
        <v/>
      </c>
      <c r="D72" s="58" t="str">
        <f>IF(B72="","",VLOOKUP(B72,①データ貼付け!D:F,3,0))</f>
        <v/>
      </c>
      <c r="E72" s="222"/>
      <c r="F72" s="58" t="str">
        <f>IF(B72="","",VLOOKUP(B72,Sheet2!A:H,2,0))</f>
        <v/>
      </c>
      <c r="G72" s="59" t="str">
        <f>IF(B72="","",VLOOKUP(B72,Sheet2!A:H,8,0))</f>
        <v/>
      </c>
      <c r="H72" s="60"/>
      <c r="I72" s="225"/>
      <c r="J72" s="173"/>
      <c r="K72" s="60"/>
      <c r="L72" s="225"/>
      <c r="M72" s="173"/>
      <c r="N72" s="60"/>
      <c r="O72" s="225"/>
      <c r="P72" s="176"/>
      <c r="Q72" s="349"/>
      <c r="R72" s="350"/>
      <c r="S72" s="362"/>
      <c r="T72" s="363"/>
      <c r="AA72" s="5" t="str">
        <f t="shared" si="9"/>
        <v/>
      </c>
      <c r="AB72" s="5" t="str">
        <f t="shared" si="16"/>
        <v/>
      </c>
      <c r="AC72" s="5" t="str">
        <f t="shared" si="17"/>
        <v/>
      </c>
      <c r="AD72" s="5" t="str">
        <f t="shared" si="18"/>
        <v/>
      </c>
      <c r="AE72" s="5" t="str">
        <f t="shared" si="19"/>
        <v/>
      </c>
      <c r="AF72" s="10" t="str">
        <f>IF(F72="男",data_kyogisha!A63,"")</f>
        <v/>
      </c>
      <c r="AG72" s="5" t="str">
        <f t="shared" si="4"/>
        <v/>
      </c>
      <c r="AH72" s="5" t="str">
        <f t="shared" si="20"/>
        <v/>
      </c>
      <c r="AI72" s="5" t="str">
        <f t="shared" si="21"/>
        <v/>
      </c>
      <c r="AJ72" s="5" t="str">
        <f t="shared" si="22"/>
        <v/>
      </c>
      <c r="AK72" s="5" t="str">
        <f t="shared" si="23"/>
        <v/>
      </c>
      <c r="AL72" s="1" t="str">
        <f>IF(F72="女",data_kyogisha!A63,"")</f>
        <v/>
      </c>
      <c r="AM72" s="1">
        <f t="shared" si="14"/>
        <v>0</v>
      </c>
      <c r="AN72" s="1">
        <f>IF(AND(F72="男",Q72="○"),③選手情報入力!B72,0)</f>
        <v>0</v>
      </c>
      <c r="AO72" s="1">
        <f t="shared" si="24"/>
        <v>0</v>
      </c>
      <c r="AP72" s="1">
        <f>IF(AND(F72="男",S72="○"),③選手情報入力!B72,0)</f>
        <v>0</v>
      </c>
      <c r="AQ72" s="1">
        <f t="shared" si="15"/>
        <v>0</v>
      </c>
      <c r="AR72" s="1">
        <f t="shared" si="11"/>
        <v>0</v>
      </c>
      <c r="AS72" s="1">
        <f t="shared" si="25"/>
        <v>0</v>
      </c>
      <c r="AT72" s="1">
        <f t="shared" si="13"/>
        <v>0</v>
      </c>
    </row>
    <row r="73" spans="1:46">
      <c r="A73" s="33">
        <v>63</v>
      </c>
      <c r="B73" s="221"/>
      <c r="C73" s="58" t="str">
        <f>IF(B73="","",VLOOKUP(③選手情報入力!B73,①データ貼付け!D:F,2,0))</f>
        <v/>
      </c>
      <c r="D73" s="58" t="str">
        <f>IF(B73="","",VLOOKUP(B73,①データ貼付け!D:F,3,0))</f>
        <v/>
      </c>
      <c r="E73" s="222"/>
      <c r="F73" s="58" t="str">
        <f>IF(B73="","",VLOOKUP(B73,Sheet2!A:H,2,0))</f>
        <v/>
      </c>
      <c r="G73" s="59" t="str">
        <f>IF(B73="","",VLOOKUP(B73,Sheet2!A:H,8,0))</f>
        <v/>
      </c>
      <c r="H73" s="60"/>
      <c r="I73" s="225"/>
      <c r="J73" s="173"/>
      <c r="K73" s="60"/>
      <c r="L73" s="225"/>
      <c r="M73" s="173"/>
      <c r="N73" s="60"/>
      <c r="O73" s="225"/>
      <c r="P73" s="176"/>
      <c r="Q73" s="349"/>
      <c r="R73" s="350"/>
      <c r="S73" s="362"/>
      <c r="T73" s="363"/>
      <c r="AA73" s="5" t="str">
        <f t="shared" si="9"/>
        <v/>
      </c>
      <c r="AB73" s="5" t="str">
        <f t="shared" si="16"/>
        <v/>
      </c>
      <c r="AC73" s="5" t="str">
        <f t="shared" si="17"/>
        <v/>
      </c>
      <c r="AD73" s="5" t="str">
        <f t="shared" si="18"/>
        <v/>
      </c>
      <c r="AE73" s="5" t="str">
        <f t="shared" si="19"/>
        <v/>
      </c>
      <c r="AF73" s="10" t="str">
        <f>IF(F73="男",data_kyogisha!A64,"")</f>
        <v/>
      </c>
      <c r="AG73" s="5" t="str">
        <f t="shared" si="4"/>
        <v/>
      </c>
      <c r="AH73" s="5" t="str">
        <f t="shared" si="20"/>
        <v/>
      </c>
      <c r="AI73" s="5" t="str">
        <f t="shared" si="21"/>
        <v/>
      </c>
      <c r="AJ73" s="5" t="str">
        <f t="shared" si="22"/>
        <v/>
      </c>
      <c r="AK73" s="5" t="str">
        <f t="shared" si="23"/>
        <v/>
      </c>
      <c r="AL73" s="1" t="str">
        <f>IF(F73="女",data_kyogisha!A64,"")</f>
        <v/>
      </c>
      <c r="AM73" s="1">
        <f t="shared" si="14"/>
        <v>0</v>
      </c>
      <c r="AN73" s="1">
        <f>IF(AND(F73="男",Q73="○"),③選手情報入力!B73,0)</f>
        <v>0</v>
      </c>
      <c r="AO73" s="1">
        <f t="shared" si="24"/>
        <v>0</v>
      </c>
      <c r="AP73" s="1">
        <f>IF(AND(F73="男",S73="○"),③選手情報入力!B73,0)</f>
        <v>0</v>
      </c>
      <c r="AQ73" s="1">
        <f t="shared" si="15"/>
        <v>0</v>
      </c>
      <c r="AR73" s="1">
        <f t="shared" si="11"/>
        <v>0</v>
      </c>
      <c r="AS73" s="1">
        <f t="shared" si="25"/>
        <v>0</v>
      </c>
      <c r="AT73" s="1">
        <f t="shared" si="13"/>
        <v>0</v>
      </c>
    </row>
    <row r="74" spans="1:46">
      <c r="A74" s="33">
        <v>64</v>
      </c>
      <c r="B74" s="221"/>
      <c r="C74" s="58" t="str">
        <f>IF(B74="","",VLOOKUP(③選手情報入力!B74,①データ貼付け!D:F,2,0))</f>
        <v/>
      </c>
      <c r="D74" s="58" t="str">
        <f>IF(B74="","",VLOOKUP(B74,①データ貼付け!D:F,3,0))</f>
        <v/>
      </c>
      <c r="E74" s="222"/>
      <c r="F74" s="58" t="str">
        <f>IF(B74="","",VLOOKUP(B74,Sheet2!A:H,2,0))</f>
        <v/>
      </c>
      <c r="G74" s="59" t="str">
        <f>IF(B74="","",VLOOKUP(B74,Sheet2!A:H,8,0))</f>
        <v/>
      </c>
      <c r="H74" s="60"/>
      <c r="I74" s="225"/>
      <c r="J74" s="173"/>
      <c r="K74" s="60"/>
      <c r="L74" s="225"/>
      <c r="M74" s="173"/>
      <c r="N74" s="60"/>
      <c r="O74" s="225"/>
      <c r="P74" s="176"/>
      <c r="Q74" s="349"/>
      <c r="R74" s="350"/>
      <c r="S74" s="362"/>
      <c r="T74" s="363"/>
      <c r="AA74" s="5" t="str">
        <f t="shared" si="9"/>
        <v/>
      </c>
      <c r="AB74" s="5" t="str">
        <f t="shared" si="16"/>
        <v/>
      </c>
      <c r="AC74" s="5" t="str">
        <f t="shared" si="17"/>
        <v/>
      </c>
      <c r="AD74" s="5" t="str">
        <f t="shared" si="18"/>
        <v/>
      </c>
      <c r="AE74" s="5" t="str">
        <f t="shared" si="19"/>
        <v/>
      </c>
      <c r="AF74" s="10" t="str">
        <f>IF(F74="男",data_kyogisha!A65,"")</f>
        <v/>
      </c>
      <c r="AG74" s="5" t="str">
        <f t="shared" si="4"/>
        <v/>
      </c>
      <c r="AH74" s="5" t="str">
        <f t="shared" si="20"/>
        <v/>
      </c>
      <c r="AI74" s="5" t="str">
        <f t="shared" si="21"/>
        <v/>
      </c>
      <c r="AJ74" s="5" t="str">
        <f t="shared" si="22"/>
        <v/>
      </c>
      <c r="AK74" s="5" t="str">
        <f t="shared" si="23"/>
        <v/>
      </c>
      <c r="AL74" s="1" t="str">
        <f>IF(F74="女",data_kyogisha!A65,"")</f>
        <v/>
      </c>
      <c r="AM74" s="1">
        <f t="shared" si="14"/>
        <v>0</v>
      </c>
      <c r="AN74" s="1">
        <f>IF(AND(F74="男",Q74="○"),③選手情報入力!B74,0)</f>
        <v>0</v>
      </c>
      <c r="AO74" s="1">
        <f t="shared" si="24"/>
        <v>0</v>
      </c>
      <c r="AP74" s="1">
        <f>IF(AND(F74="男",S74="○"),③選手情報入力!B74,0)</f>
        <v>0</v>
      </c>
      <c r="AQ74" s="1">
        <f t="shared" si="15"/>
        <v>0</v>
      </c>
      <c r="AR74" s="1">
        <f t="shared" si="11"/>
        <v>0</v>
      </c>
      <c r="AS74" s="1">
        <f t="shared" si="25"/>
        <v>0</v>
      </c>
      <c r="AT74" s="1">
        <f t="shared" si="13"/>
        <v>0</v>
      </c>
    </row>
    <row r="75" spans="1:46">
      <c r="A75" s="33">
        <v>65</v>
      </c>
      <c r="B75" s="221"/>
      <c r="C75" s="58" t="str">
        <f>IF(B75="","",VLOOKUP(③選手情報入力!B75,①データ貼付け!D:F,2,0))</f>
        <v/>
      </c>
      <c r="D75" s="58" t="str">
        <f>IF(B75="","",VLOOKUP(B75,①データ貼付け!D:F,3,0))</f>
        <v/>
      </c>
      <c r="E75" s="222"/>
      <c r="F75" s="58" t="str">
        <f>IF(B75="","",VLOOKUP(B75,Sheet2!A:H,2,0))</f>
        <v/>
      </c>
      <c r="G75" s="59" t="str">
        <f>IF(B75="","",VLOOKUP(B75,Sheet2!A:H,8,0))</f>
        <v/>
      </c>
      <c r="H75" s="60"/>
      <c r="I75" s="225"/>
      <c r="J75" s="173"/>
      <c r="K75" s="60"/>
      <c r="L75" s="225"/>
      <c r="M75" s="173"/>
      <c r="N75" s="60"/>
      <c r="O75" s="225"/>
      <c r="P75" s="176"/>
      <c r="Q75" s="349"/>
      <c r="R75" s="350"/>
      <c r="S75" s="362"/>
      <c r="T75" s="363"/>
      <c r="AA75" s="5" t="str">
        <f t="shared" si="9"/>
        <v/>
      </c>
      <c r="AB75" s="5" t="str">
        <f t="shared" si="16"/>
        <v/>
      </c>
      <c r="AC75" s="5" t="str">
        <f t="shared" si="17"/>
        <v/>
      </c>
      <c r="AD75" s="5" t="str">
        <f t="shared" si="18"/>
        <v/>
      </c>
      <c r="AE75" s="5" t="str">
        <f t="shared" si="19"/>
        <v/>
      </c>
      <c r="AF75" s="10" t="str">
        <f>IF(F75="男",data_kyogisha!A66,"")</f>
        <v/>
      </c>
      <c r="AG75" s="5" t="str">
        <f t="shared" ref="AG75:AG100" si="26">IF(F75="女",B75,"")</f>
        <v/>
      </c>
      <c r="AH75" s="5" t="str">
        <f t="shared" ref="AH75:AH100" si="27">IF(F75="女",C75,"")</f>
        <v/>
      </c>
      <c r="AI75" s="5" t="str">
        <f t="shared" si="21"/>
        <v/>
      </c>
      <c r="AJ75" s="5" t="str">
        <f t="shared" ref="AJ75:AJ100" si="28">IF(F75="女",F75,"")</f>
        <v/>
      </c>
      <c r="AK75" s="5" t="str">
        <f t="shared" si="23"/>
        <v/>
      </c>
      <c r="AL75" s="1" t="str">
        <f>IF(F75="女",data_kyogisha!A66,"")</f>
        <v/>
      </c>
      <c r="AM75" s="1">
        <f t="shared" si="14"/>
        <v>0</v>
      </c>
      <c r="AN75" s="1">
        <f>IF(AND(F75="男",Q75="○"),③選手情報入力!B75,0)</f>
        <v>0</v>
      </c>
      <c r="AO75" s="1">
        <f t="shared" si="24"/>
        <v>0</v>
      </c>
      <c r="AP75" s="1">
        <f>IF(AND(F75="男",S75="○"),③選手情報入力!B75,0)</f>
        <v>0</v>
      </c>
      <c r="AQ75" s="1">
        <f t="shared" si="15"/>
        <v>0</v>
      </c>
      <c r="AR75" s="1">
        <f t="shared" si="11"/>
        <v>0</v>
      </c>
      <c r="AS75" s="1">
        <f t="shared" si="25"/>
        <v>0</v>
      </c>
      <c r="AT75" s="1">
        <f t="shared" si="13"/>
        <v>0</v>
      </c>
    </row>
    <row r="76" spans="1:46">
      <c r="A76" s="33">
        <v>66</v>
      </c>
      <c r="B76" s="221"/>
      <c r="C76" s="58" t="str">
        <f>IF(B76="","",VLOOKUP(③選手情報入力!B76,①データ貼付け!D:F,2,0))</f>
        <v/>
      </c>
      <c r="D76" s="58" t="str">
        <f>IF(B76="","",VLOOKUP(B76,①データ貼付け!D:F,3,0))</f>
        <v/>
      </c>
      <c r="E76" s="222"/>
      <c r="F76" s="58" t="str">
        <f>IF(B76="","",VLOOKUP(B76,Sheet2!A:H,2,0))</f>
        <v/>
      </c>
      <c r="G76" s="59" t="str">
        <f>IF(B76="","",VLOOKUP(B76,Sheet2!A:H,8,0))</f>
        <v/>
      </c>
      <c r="H76" s="60"/>
      <c r="I76" s="225"/>
      <c r="J76" s="173"/>
      <c r="K76" s="60"/>
      <c r="L76" s="225"/>
      <c r="M76" s="173"/>
      <c r="N76" s="60"/>
      <c r="O76" s="225"/>
      <c r="P76" s="176"/>
      <c r="Q76" s="349"/>
      <c r="R76" s="350"/>
      <c r="S76" s="362"/>
      <c r="T76" s="363"/>
      <c r="AA76" s="5" t="str">
        <f t="shared" ref="AA76:AA100" si="29">IF(F76="男",B76,"")</f>
        <v/>
      </c>
      <c r="AB76" s="5" t="str">
        <f t="shared" ref="AB76:AB100" si="30">IF(F76="男",C76,"")</f>
        <v/>
      </c>
      <c r="AC76" s="5" t="str">
        <f t="shared" ref="AC76:AC100" si="31">IF(F76="男",D76,"")</f>
        <v/>
      </c>
      <c r="AD76" s="5" t="str">
        <f t="shared" ref="AD76:AD100" si="32">IF(F76="男",F76,"")</f>
        <v/>
      </c>
      <c r="AE76" s="5" t="str">
        <f t="shared" ref="AE76:AE100" si="33">IF(F76="男",IF(G76="","",G76),"")</f>
        <v/>
      </c>
      <c r="AF76" s="10" t="str">
        <f>IF(F76="男",data_kyogisha!A67,"")</f>
        <v/>
      </c>
      <c r="AG76" s="5" t="str">
        <f t="shared" si="26"/>
        <v/>
      </c>
      <c r="AH76" s="5" t="str">
        <f t="shared" si="27"/>
        <v/>
      </c>
      <c r="AI76" s="5" t="str">
        <f t="shared" ref="AI76:AI100" si="34">IF(F76="女",D76,"")</f>
        <v/>
      </c>
      <c r="AJ76" s="5" t="str">
        <f t="shared" si="28"/>
        <v/>
      </c>
      <c r="AK76" s="5" t="str">
        <f t="shared" ref="AK76:AK100" si="35">IF(F76="女",IF(G76="","",G76),"")</f>
        <v/>
      </c>
      <c r="AL76" s="1" t="str">
        <f>IF(F76="女",data_kyogisha!A67,"")</f>
        <v/>
      </c>
      <c r="AM76" s="1">
        <f t="shared" si="14"/>
        <v>0</v>
      </c>
      <c r="AN76" s="1">
        <f>IF(AND(F76="男",Q76="○"),③選手情報入力!B76,0)</f>
        <v>0</v>
      </c>
      <c r="AO76" s="1">
        <f t="shared" ref="AO76:AO100" si="36">IF(AND(F76="男",S76="○"),AO75+1,AO75)</f>
        <v>0</v>
      </c>
      <c r="AP76" s="1">
        <f>IF(AND(F76="男",S76="○"),③選手情報入力!B76,0)</f>
        <v>0</v>
      </c>
      <c r="AQ76" s="1">
        <f t="shared" si="15"/>
        <v>0</v>
      </c>
      <c r="AR76" s="1">
        <f t="shared" ref="AR76:AR100" si="37">IF(AND(F76="女",Q76="○"),B76,0)</f>
        <v>0</v>
      </c>
      <c r="AS76" s="1">
        <f t="shared" ref="AS76:AS100" si="38">IF(AND(F76="女",S76="○"),AS75+1,AS75)</f>
        <v>0</v>
      </c>
      <c r="AT76" s="1">
        <f t="shared" ref="AT76:AT100" si="39">IF(AND(F76="女",S76="○"),B76,0)</f>
        <v>0</v>
      </c>
    </row>
    <row r="77" spans="1:46">
      <c r="A77" s="33">
        <v>67</v>
      </c>
      <c r="B77" s="221"/>
      <c r="C77" s="58" t="str">
        <f>IF(B77="","",VLOOKUP(③選手情報入力!B77,①データ貼付け!D:F,2,0))</f>
        <v/>
      </c>
      <c r="D77" s="58" t="str">
        <f>IF(B77="","",VLOOKUP(B77,①データ貼付け!D:F,3,0))</f>
        <v/>
      </c>
      <c r="E77" s="222"/>
      <c r="F77" s="58" t="str">
        <f>IF(B77="","",VLOOKUP(B77,Sheet2!A:H,2,0))</f>
        <v/>
      </c>
      <c r="G77" s="59" t="str">
        <f>IF(B77="","",VLOOKUP(B77,Sheet2!A:H,8,0))</f>
        <v/>
      </c>
      <c r="H77" s="60"/>
      <c r="I77" s="225"/>
      <c r="J77" s="173"/>
      <c r="K77" s="60"/>
      <c r="L77" s="225"/>
      <c r="M77" s="173"/>
      <c r="N77" s="60"/>
      <c r="O77" s="225"/>
      <c r="P77" s="176"/>
      <c r="Q77" s="349"/>
      <c r="R77" s="350"/>
      <c r="S77" s="362"/>
      <c r="T77" s="363"/>
      <c r="AA77" s="5" t="str">
        <f t="shared" si="29"/>
        <v/>
      </c>
      <c r="AB77" s="5" t="str">
        <f t="shared" si="30"/>
        <v/>
      </c>
      <c r="AC77" s="5" t="str">
        <f t="shared" si="31"/>
        <v/>
      </c>
      <c r="AD77" s="5" t="str">
        <f t="shared" si="32"/>
        <v/>
      </c>
      <c r="AE77" s="5" t="str">
        <f t="shared" si="33"/>
        <v/>
      </c>
      <c r="AF77" s="10" t="str">
        <f>IF(F77="男",data_kyogisha!A68,"")</f>
        <v/>
      </c>
      <c r="AG77" s="5" t="str">
        <f t="shared" si="26"/>
        <v/>
      </c>
      <c r="AH77" s="5" t="str">
        <f t="shared" si="27"/>
        <v/>
      </c>
      <c r="AI77" s="5" t="str">
        <f t="shared" si="34"/>
        <v/>
      </c>
      <c r="AJ77" s="5" t="str">
        <f t="shared" si="28"/>
        <v/>
      </c>
      <c r="AK77" s="5" t="str">
        <f t="shared" si="35"/>
        <v/>
      </c>
      <c r="AL77" s="1" t="str">
        <f>IF(F77="女",data_kyogisha!A68,"")</f>
        <v/>
      </c>
      <c r="AM77" s="1">
        <f t="shared" ref="AM77:AM100" si="40">IF(AND(F77="男",Q77="○"),AM76+1,AM76)</f>
        <v>0</v>
      </c>
      <c r="AN77" s="1">
        <f>IF(AND(F77="男",Q77="○"),③選手情報入力!B77,0)</f>
        <v>0</v>
      </c>
      <c r="AO77" s="1">
        <f t="shared" si="36"/>
        <v>0</v>
      </c>
      <c r="AP77" s="1">
        <f>IF(AND(F77="男",S77="○"),③選手情報入力!B77,0)</f>
        <v>0</v>
      </c>
      <c r="AQ77" s="1">
        <f t="shared" ref="AQ77:AQ100" si="41">IF(AND(F77="女",Q77="○"),AQ76+1,AQ76)</f>
        <v>0</v>
      </c>
      <c r="AR77" s="1">
        <f t="shared" si="37"/>
        <v>0</v>
      </c>
      <c r="AS77" s="1">
        <f t="shared" si="38"/>
        <v>0</v>
      </c>
      <c r="AT77" s="1">
        <f t="shared" si="39"/>
        <v>0</v>
      </c>
    </row>
    <row r="78" spans="1:46">
      <c r="A78" s="33">
        <v>68</v>
      </c>
      <c r="B78" s="221"/>
      <c r="C78" s="58" t="str">
        <f>IF(B78="","",VLOOKUP(③選手情報入力!B78,①データ貼付け!D:F,2,0))</f>
        <v/>
      </c>
      <c r="D78" s="58" t="str">
        <f>IF(B78="","",VLOOKUP(B78,①データ貼付け!D:F,3,0))</f>
        <v/>
      </c>
      <c r="E78" s="222"/>
      <c r="F78" s="58" t="str">
        <f>IF(B78="","",VLOOKUP(B78,Sheet2!A:H,2,0))</f>
        <v/>
      </c>
      <c r="G78" s="59" t="str">
        <f>IF(B78="","",VLOOKUP(B78,Sheet2!A:H,8,0))</f>
        <v/>
      </c>
      <c r="H78" s="60"/>
      <c r="I78" s="225"/>
      <c r="J78" s="173"/>
      <c r="K78" s="60"/>
      <c r="L78" s="225"/>
      <c r="M78" s="173"/>
      <c r="N78" s="60"/>
      <c r="O78" s="225"/>
      <c r="P78" s="176"/>
      <c r="Q78" s="349"/>
      <c r="R78" s="350"/>
      <c r="S78" s="362"/>
      <c r="T78" s="363"/>
      <c r="AA78" s="5" t="str">
        <f t="shared" si="29"/>
        <v/>
      </c>
      <c r="AB78" s="5" t="str">
        <f t="shared" si="30"/>
        <v/>
      </c>
      <c r="AC78" s="5" t="str">
        <f t="shared" si="31"/>
        <v/>
      </c>
      <c r="AD78" s="5" t="str">
        <f t="shared" si="32"/>
        <v/>
      </c>
      <c r="AE78" s="5" t="str">
        <f t="shared" si="33"/>
        <v/>
      </c>
      <c r="AF78" s="10" t="str">
        <f>IF(F78="男",data_kyogisha!A69,"")</f>
        <v/>
      </c>
      <c r="AG78" s="5" t="str">
        <f t="shared" si="26"/>
        <v/>
      </c>
      <c r="AH78" s="5" t="str">
        <f t="shared" si="27"/>
        <v/>
      </c>
      <c r="AI78" s="5" t="str">
        <f t="shared" si="34"/>
        <v/>
      </c>
      <c r="AJ78" s="5" t="str">
        <f t="shared" si="28"/>
        <v/>
      </c>
      <c r="AK78" s="5" t="str">
        <f t="shared" si="35"/>
        <v/>
      </c>
      <c r="AL78" s="1" t="str">
        <f>IF(F78="女",data_kyogisha!A69,"")</f>
        <v/>
      </c>
      <c r="AM78" s="1">
        <f t="shared" si="40"/>
        <v>0</v>
      </c>
      <c r="AN78" s="1">
        <f>IF(AND(F78="男",Q78="○"),③選手情報入力!B78,0)</f>
        <v>0</v>
      </c>
      <c r="AO78" s="1">
        <f t="shared" si="36"/>
        <v>0</v>
      </c>
      <c r="AP78" s="1">
        <f>IF(AND(F78="男",S78="○"),③選手情報入力!B78,0)</f>
        <v>0</v>
      </c>
      <c r="AQ78" s="1">
        <f t="shared" si="41"/>
        <v>0</v>
      </c>
      <c r="AR78" s="1">
        <f t="shared" si="37"/>
        <v>0</v>
      </c>
      <c r="AS78" s="1">
        <f t="shared" si="38"/>
        <v>0</v>
      </c>
      <c r="AT78" s="1">
        <f t="shared" si="39"/>
        <v>0</v>
      </c>
    </row>
    <row r="79" spans="1:46">
      <c r="A79" s="33">
        <v>69</v>
      </c>
      <c r="B79" s="221"/>
      <c r="C79" s="58" t="str">
        <f>IF(B79="","",VLOOKUP(③選手情報入力!B79,①データ貼付け!D:F,2,0))</f>
        <v/>
      </c>
      <c r="D79" s="58" t="str">
        <f>IF(B79="","",VLOOKUP(B79,①データ貼付け!D:F,3,0))</f>
        <v/>
      </c>
      <c r="E79" s="222"/>
      <c r="F79" s="58" t="str">
        <f>IF(B79="","",VLOOKUP(B79,Sheet2!A:H,2,0))</f>
        <v/>
      </c>
      <c r="G79" s="59" t="str">
        <f>IF(B79="","",VLOOKUP(B79,Sheet2!A:H,8,0))</f>
        <v/>
      </c>
      <c r="H79" s="60"/>
      <c r="I79" s="225"/>
      <c r="J79" s="173"/>
      <c r="K79" s="60"/>
      <c r="L79" s="225"/>
      <c r="M79" s="173"/>
      <c r="N79" s="60"/>
      <c r="O79" s="225"/>
      <c r="P79" s="176"/>
      <c r="Q79" s="349"/>
      <c r="R79" s="350"/>
      <c r="S79" s="362"/>
      <c r="T79" s="363"/>
      <c r="AA79" s="5" t="str">
        <f t="shared" si="29"/>
        <v/>
      </c>
      <c r="AB79" s="5" t="str">
        <f t="shared" si="30"/>
        <v/>
      </c>
      <c r="AC79" s="5" t="str">
        <f t="shared" si="31"/>
        <v/>
      </c>
      <c r="AD79" s="5" t="str">
        <f t="shared" si="32"/>
        <v/>
      </c>
      <c r="AE79" s="5" t="str">
        <f t="shared" si="33"/>
        <v/>
      </c>
      <c r="AF79" s="10" t="str">
        <f>IF(F79="男",data_kyogisha!A70,"")</f>
        <v/>
      </c>
      <c r="AG79" s="5" t="str">
        <f t="shared" si="26"/>
        <v/>
      </c>
      <c r="AH79" s="5" t="str">
        <f t="shared" si="27"/>
        <v/>
      </c>
      <c r="AI79" s="5" t="str">
        <f t="shared" si="34"/>
        <v/>
      </c>
      <c r="AJ79" s="5" t="str">
        <f t="shared" si="28"/>
        <v/>
      </c>
      <c r="AK79" s="5" t="str">
        <f t="shared" si="35"/>
        <v/>
      </c>
      <c r="AL79" s="1" t="str">
        <f>IF(F79="女",data_kyogisha!A70,"")</f>
        <v/>
      </c>
      <c r="AM79" s="1">
        <f t="shared" si="40"/>
        <v>0</v>
      </c>
      <c r="AN79" s="1">
        <f>IF(AND(F79="男",Q79="○"),③選手情報入力!B79,0)</f>
        <v>0</v>
      </c>
      <c r="AO79" s="1">
        <f t="shared" si="36"/>
        <v>0</v>
      </c>
      <c r="AP79" s="1">
        <f>IF(AND(F79="男",S79="○"),③選手情報入力!B79,0)</f>
        <v>0</v>
      </c>
      <c r="AQ79" s="1">
        <f t="shared" si="41"/>
        <v>0</v>
      </c>
      <c r="AR79" s="1">
        <f t="shared" si="37"/>
        <v>0</v>
      </c>
      <c r="AS79" s="1">
        <f t="shared" si="38"/>
        <v>0</v>
      </c>
      <c r="AT79" s="1">
        <f t="shared" si="39"/>
        <v>0</v>
      </c>
    </row>
    <row r="80" spans="1:46">
      <c r="A80" s="33">
        <v>70</v>
      </c>
      <c r="B80" s="221"/>
      <c r="C80" s="58" t="str">
        <f>IF(B80="","",VLOOKUP(③選手情報入力!B80,①データ貼付け!D:F,2,0))</f>
        <v/>
      </c>
      <c r="D80" s="58" t="str">
        <f>IF(B80="","",VLOOKUP(B80,①データ貼付け!D:F,3,0))</f>
        <v/>
      </c>
      <c r="E80" s="222"/>
      <c r="F80" s="58" t="str">
        <f>IF(B80="","",VLOOKUP(B80,Sheet2!A:H,2,0))</f>
        <v/>
      </c>
      <c r="G80" s="59" t="str">
        <f>IF(B80="","",VLOOKUP(B80,Sheet2!A:H,8,0))</f>
        <v/>
      </c>
      <c r="H80" s="60"/>
      <c r="I80" s="225"/>
      <c r="J80" s="173"/>
      <c r="K80" s="60"/>
      <c r="L80" s="225"/>
      <c r="M80" s="173"/>
      <c r="N80" s="60"/>
      <c r="O80" s="225"/>
      <c r="P80" s="176"/>
      <c r="Q80" s="349"/>
      <c r="R80" s="350"/>
      <c r="S80" s="362"/>
      <c r="T80" s="363"/>
      <c r="AA80" s="5" t="str">
        <f t="shared" si="29"/>
        <v/>
      </c>
      <c r="AB80" s="5" t="str">
        <f t="shared" si="30"/>
        <v/>
      </c>
      <c r="AC80" s="5" t="str">
        <f t="shared" si="31"/>
        <v/>
      </c>
      <c r="AD80" s="5" t="str">
        <f t="shared" si="32"/>
        <v/>
      </c>
      <c r="AE80" s="5" t="str">
        <f t="shared" si="33"/>
        <v/>
      </c>
      <c r="AF80" s="10" t="str">
        <f>IF(F80="男",data_kyogisha!A71,"")</f>
        <v/>
      </c>
      <c r="AG80" s="5" t="str">
        <f t="shared" si="26"/>
        <v/>
      </c>
      <c r="AH80" s="5" t="str">
        <f t="shared" si="27"/>
        <v/>
      </c>
      <c r="AI80" s="5" t="str">
        <f t="shared" si="34"/>
        <v/>
      </c>
      <c r="AJ80" s="5" t="str">
        <f t="shared" si="28"/>
        <v/>
      </c>
      <c r="AK80" s="5" t="str">
        <f t="shared" si="35"/>
        <v/>
      </c>
      <c r="AL80" s="1" t="str">
        <f>IF(F80="女",data_kyogisha!A71,"")</f>
        <v/>
      </c>
      <c r="AM80" s="1">
        <f t="shared" si="40"/>
        <v>0</v>
      </c>
      <c r="AN80" s="1">
        <f>IF(AND(F80="男",Q80="○"),③選手情報入力!B80,0)</f>
        <v>0</v>
      </c>
      <c r="AO80" s="1">
        <f t="shared" si="36"/>
        <v>0</v>
      </c>
      <c r="AP80" s="1">
        <f>IF(AND(F80="男",S80="○"),③選手情報入力!B80,0)</f>
        <v>0</v>
      </c>
      <c r="AQ80" s="1">
        <f t="shared" si="41"/>
        <v>0</v>
      </c>
      <c r="AR80" s="1">
        <f t="shared" si="37"/>
        <v>0</v>
      </c>
      <c r="AS80" s="1">
        <f t="shared" si="38"/>
        <v>0</v>
      </c>
      <c r="AT80" s="1">
        <f t="shared" si="39"/>
        <v>0</v>
      </c>
    </row>
    <row r="81" spans="1:46">
      <c r="A81" s="33">
        <v>71</v>
      </c>
      <c r="B81" s="221"/>
      <c r="C81" s="58" t="str">
        <f>IF(B81="","",VLOOKUP(③選手情報入力!B81,①データ貼付け!D:F,2,0))</f>
        <v/>
      </c>
      <c r="D81" s="58" t="str">
        <f>IF(B81="","",VLOOKUP(B81,①データ貼付け!D:F,3,0))</f>
        <v/>
      </c>
      <c r="E81" s="222"/>
      <c r="F81" s="58" t="str">
        <f>IF(B81="","",VLOOKUP(B81,Sheet2!A:H,2,0))</f>
        <v/>
      </c>
      <c r="G81" s="59" t="str">
        <f>IF(B81="","",VLOOKUP(B81,Sheet2!A:H,8,0))</f>
        <v/>
      </c>
      <c r="H81" s="60"/>
      <c r="I81" s="225"/>
      <c r="J81" s="173"/>
      <c r="K81" s="60"/>
      <c r="L81" s="225"/>
      <c r="M81" s="173"/>
      <c r="N81" s="60"/>
      <c r="O81" s="225"/>
      <c r="P81" s="176"/>
      <c r="Q81" s="349"/>
      <c r="R81" s="350"/>
      <c r="S81" s="362"/>
      <c r="T81" s="363"/>
      <c r="AA81" s="5" t="str">
        <f t="shared" si="29"/>
        <v/>
      </c>
      <c r="AB81" s="5" t="str">
        <f t="shared" si="30"/>
        <v/>
      </c>
      <c r="AC81" s="5" t="str">
        <f t="shared" si="31"/>
        <v/>
      </c>
      <c r="AD81" s="5" t="str">
        <f t="shared" si="32"/>
        <v/>
      </c>
      <c r="AE81" s="5" t="str">
        <f t="shared" si="33"/>
        <v/>
      </c>
      <c r="AF81" s="10" t="str">
        <f>IF(F81="男",data_kyogisha!A72,"")</f>
        <v/>
      </c>
      <c r="AG81" s="5" t="str">
        <f t="shared" si="26"/>
        <v/>
      </c>
      <c r="AH81" s="5" t="str">
        <f t="shared" si="27"/>
        <v/>
      </c>
      <c r="AI81" s="5" t="str">
        <f t="shared" si="34"/>
        <v/>
      </c>
      <c r="AJ81" s="5" t="str">
        <f t="shared" si="28"/>
        <v/>
      </c>
      <c r="AK81" s="5" t="str">
        <f t="shared" si="35"/>
        <v/>
      </c>
      <c r="AL81" s="1" t="str">
        <f>IF(F81="女",data_kyogisha!A72,"")</f>
        <v/>
      </c>
      <c r="AM81" s="1">
        <f t="shared" si="40"/>
        <v>0</v>
      </c>
      <c r="AN81" s="1">
        <f>IF(AND(F81="男",Q81="○"),③選手情報入力!B81,0)</f>
        <v>0</v>
      </c>
      <c r="AO81" s="1">
        <f t="shared" si="36"/>
        <v>0</v>
      </c>
      <c r="AP81" s="1">
        <f>IF(AND(F81="男",S81="○"),③選手情報入力!B81,0)</f>
        <v>0</v>
      </c>
      <c r="AQ81" s="1">
        <f t="shared" si="41"/>
        <v>0</v>
      </c>
      <c r="AR81" s="1">
        <f t="shared" si="37"/>
        <v>0</v>
      </c>
      <c r="AS81" s="1">
        <f t="shared" si="38"/>
        <v>0</v>
      </c>
      <c r="AT81" s="1">
        <f t="shared" si="39"/>
        <v>0</v>
      </c>
    </row>
    <row r="82" spans="1:46">
      <c r="A82" s="33">
        <v>72</v>
      </c>
      <c r="B82" s="221"/>
      <c r="C82" s="58" t="str">
        <f>IF(B82="","",VLOOKUP(③選手情報入力!B82,①データ貼付け!D:F,2,0))</f>
        <v/>
      </c>
      <c r="D82" s="58" t="str">
        <f>IF(B82="","",VLOOKUP(B82,①データ貼付け!D:F,3,0))</f>
        <v/>
      </c>
      <c r="E82" s="222"/>
      <c r="F82" s="58" t="str">
        <f>IF(B82="","",VLOOKUP(B82,Sheet2!A:H,2,0))</f>
        <v/>
      </c>
      <c r="G82" s="59" t="str">
        <f>IF(B82="","",VLOOKUP(B82,Sheet2!A:H,8,0))</f>
        <v/>
      </c>
      <c r="H82" s="60"/>
      <c r="I82" s="225"/>
      <c r="J82" s="173"/>
      <c r="K82" s="60"/>
      <c r="L82" s="225"/>
      <c r="M82" s="173"/>
      <c r="N82" s="60"/>
      <c r="O82" s="225"/>
      <c r="P82" s="176"/>
      <c r="Q82" s="349"/>
      <c r="R82" s="350"/>
      <c r="S82" s="362"/>
      <c r="T82" s="363"/>
      <c r="AA82" s="5" t="str">
        <f t="shared" si="29"/>
        <v/>
      </c>
      <c r="AB82" s="5" t="str">
        <f t="shared" si="30"/>
        <v/>
      </c>
      <c r="AC82" s="5" t="str">
        <f t="shared" si="31"/>
        <v/>
      </c>
      <c r="AD82" s="5" t="str">
        <f t="shared" si="32"/>
        <v/>
      </c>
      <c r="AE82" s="5" t="str">
        <f t="shared" si="33"/>
        <v/>
      </c>
      <c r="AF82" s="10" t="str">
        <f>IF(F82="男",data_kyogisha!A73,"")</f>
        <v/>
      </c>
      <c r="AG82" s="5" t="str">
        <f t="shared" si="26"/>
        <v/>
      </c>
      <c r="AH82" s="5" t="str">
        <f t="shared" si="27"/>
        <v/>
      </c>
      <c r="AI82" s="5" t="str">
        <f t="shared" si="34"/>
        <v/>
      </c>
      <c r="AJ82" s="5" t="str">
        <f t="shared" si="28"/>
        <v/>
      </c>
      <c r="AK82" s="5" t="str">
        <f t="shared" si="35"/>
        <v/>
      </c>
      <c r="AL82" s="1" t="str">
        <f>IF(F82="女",data_kyogisha!A73,"")</f>
        <v/>
      </c>
      <c r="AM82" s="1">
        <f t="shared" si="40"/>
        <v>0</v>
      </c>
      <c r="AN82" s="1">
        <f>IF(AND(F82="男",Q82="○"),③選手情報入力!B82,0)</f>
        <v>0</v>
      </c>
      <c r="AO82" s="1">
        <f t="shared" si="36"/>
        <v>0</v>
      </c>
      <c r="AP82" s="1">
        <f>IF(AND(F82="男",S82="○"),③選手情報入力!B82,0)</f>
        <v>0</v>
      </c>
      <c r="AQ82" s="1">
        <f t="shared" si="41"/>
        <v>0</v>
      </c>
      <c r="AR82" s="1">
        <f t="shared" si="37"/>
        <v>0</v>
      </c>
      <c r="AS82" s="1">
        <f t="shared" si="38"/>
        <v>0</v>
      </c>
      <c r="AT82" s="1">
        <f t="shared" si="39"/>
        <v>0</v>
      </c>
    </row>
    <row r="83" spans="1:46">
      <c r="A83" s="33">
        <v>73</v>
      </c>
      <c r="B83" s="221"/>
      <c r="C83" s="58" t="str">
        <f>IF(B83="","",VLOOKUP(③選手情報入力!B83,①データ貼付け!D:F,2,0))</f>
        <v/>
      </c>
      <c r="D83" s="58" t="str">
        <f>IF(B83="","",VLOOKUP(B83,①データ貼付け!D:F,3,0))</f>
        <v/>
      </c>
      <c r="E83" s="222"/>
      <c r="F83" s="58" t="str">
        <f>IF(B83="","",VLOOKUP(B83,Sheet2!A:H,2,0))</f>
        <v/>
      </c>
      <c r="G83" s="59" t="str">
        <f>IF(B83="","",VLOOKUP(B83,Sheet2!A:H,8,0))</f>
        <v/>
      </c>
      <c r="H83" s="60"/>
      <c r="I83" s="225"/>
      <c r="J83" s="173"/>
      <c r="K83" s="60"/>
      <c r="L83" s="225"/>
      <c r="M83" s="173"/>
      <c r="N83" s="60"/>
      <c r="O83" s="225"/>
      <c r="P83" s="176"/>
      <c r="Q83" s="349"/>
      <c r="R83" s="350"/>
      <c r="S83" s="362"/>
      <c r="T83" s="363"/>
      <c r="AA83" s="5" t="str">
        <f t="shared" si="29"/>
        <v/>
      </c>
      <c r="AB83" s="5" t="str">
        <f t="shared" si="30"/>
        <v/>
      </c>
      <c r="AC83" s="5" t="str">
        <f t="shared" si="31"/>
        <v/>
      </c>
      <c r="AD83" s="5" t="str">
        <f t="shared" si="32"/>
        <v/>
      </c>
      <c r="AE83" s="5" t="str">
        <f t="shared" si="33"/>
        <v/>
      </c>
      <c r="AF83" s="10" t="str">
        <f>IF(F83="男",data_kyogisha!A74,"")</f>
        <v/>
      </c>
      <c r="AG83" s="5" t="str">
        <f t="shared" si="26"/>
        <v/>
      </c>
      <c r="AH83" s="5" t="str">
        <f t="shared" si="27"/>
        <v/>
      </c>
      <c r="AI83" s="5" t="str">
        <f t="shared" si="34"/>
        <v/>
      </c>
      <c r="AJ83" s="5" t="str">
        <f t="shared" si="28"/>
        <v/>
      </c>
      <c r="AK83" s="5" t="str">
        <f t="shared" si="35"/>
        <v/>
      </c>
      <c r="AL83" s="1" t="str">
        <f>IF(F83="女",data_kyogisha!A74,"")</f>
        <v/>
      </c>
      <c r="AM83" s="1">
        <f t="shared" si="40"/>
        <v>0</v>
      </c>
      <c r="AN83" s="1">
        <f>IF(AND(F83="男",Q83="○"),③選手情報入力!B83,0)</f>
        <v>0</v>
      </c>
      <c r="AO83" s="1">
        <f t="shared" si="36"/>
        <v>0</v>
      </c>
      <c r="AP83" s="1">
        <f>IF(AND(F83="男",S83="○"),③選手情報入力!B83,0)</f>
        <v>0</v>
      </c>
      <c r="AQ83" s="1">
        <f t="shared" si="41"/>
        <v>0</v>
      </c>
      <c r="AR83" s="1">
        <f t="shared" si="37"/>
        <v>0</v>
      </c>
      <c r="AS83" s="1">
        <f t="shared" si="38"/>
        <v>0</v>
      </c>
      <c r="AT83" s="1">
        <f t="shared" si="39"/>
        <v>0</v>
      </c>
    </row>
    <row r="84" spans="1:46">
      <c r="A84" s="33">
        <v>74</v>
      </c>
      <c r="B84" s="221"/>
      <c r="C84" s="58" t="str">
        <f>IF(B84="","",VLOOKUP(③選手情報入力!B84,①データ貼付け!D:F,2,0))</f>
        <v/>
      </c>
      <c r="D84" s="58" t="str">
        <f>IF(B84="","",VLOOKUP(B84,①データ貼付け!D:F,3,0))</f>
        <v/>
      </c>
      <c r="E84" s="222"/>
      <c r="F84" s="58" t="str">
        <f>IF(B84="","",VLOOKUP(B84,Sheet2!A:H,2,0))</f>
        <v/>
      </c>
      <c r="G84" s="59" t="str">
        <f>IF(B84="","",VLOOKUP(B84,Sheet2!A:H,8,0))</f>
        <v/>
      </c>
      <c r="H84" s="60"/>
      <c r="I84" s="225"/>
      <c r="J84" s="173"/>
      <c r="K84" s="60"/>
      <c r="L84" s="225"/>
      <c r="M84" s="173"/>
      <c r="N84" s="60"/>
      <c r="O84" s="225"/>
      <c r="P84" s="176"/>
      <c r="Q84" s="349"/>
      <c r="R84" s="350"/>
      <c r="S84" s="362"/>
      <c r="T84" s="363"/>
      <c r="AA84" s="5" t="str">
        <f t="shared" si="29"/>
        <v/>
      </c>
      <c r="AB84" s="5" t="str">
        <f t="shared" si="30"/>
        <v/>
      </c>
      <c r="AC84" s="5" t="str">
        <f t="shared" si="31"/>
        <v/>
      </c>
      <c r="AD84" s="5" t="str">
        <f t="shared" si="32"/>
        <v/>
      </c>
      <c r="AE84" s="5" t="str">
        <f t="shared" si="33"/>
        <v/>
      </c>
      <c r="AF84" s="10" t="str">
        <f>IF(F84="男",data_kyogisha!A75,"")</f>
        <v/>
      </c>
      <c r="AG84" s="5" t="str">
        <f t="shared" si="26"/>
        <v/>
      </c>
      <c r="AH84" s="5" t="str">
        <f t="shared" si="27"/>
        <v/>
      </c>
      <c r="AI84" s="5" t="str">
        <f t="shared" si="34"/>
        <v/>
      </c>
      <c r="AJ84" s="5" t="str">
        <f t="shared" si="28"/>
        <v/>
      </c>
      <c r="AK84" s="5" t="str">
        <f t="shared" si="35"/>
        <v/>
      </c>
      <c r="AL84" s="1" t="str">
        <f>IF(F84="女",data_kyogisha!A75,"")</f>
        <v/>
      </c>
      <c r="AM84" s="1">
        <f t="shared" si="40"/>
        <v>0</v>
      </c>
      <c r="AN84" s="1">
        <f>IF(AND(F84="男",Q84="○"),③選手情報入力!B84,0)</f>
        <v>0</v>
      </c>
      <c r="AO84" s="1">
        <f t="shared" si="36"/>
        <v>0</v>
      </c>
      <c r="AP84" s="1">
        <f>IF(AND(F84="男",S84="○"),③選手情報入力!B84,0)</f>
        <v>0</v>
      </c>
      <c r="AQ84" s="1">
        <f t="shared" si="41"/>
        <v>0</v>
      </c>
      <c r="AR84" s="1">
        <f t="shared" si="37"/>
        <v>0</v>
      </c>
      <c r="AS84" s="1">
        <f t="shared" si="38"/>
        <v>0</v>
      </c>
      <c r="AT84" s="1">
        <f t="shared" si="39"/>
        <v>0</v>
      </c>
    </row>
    <row r="85" spans="1:46">
      <c r="A85" s="33">
        <v>75</v>
      </c>
      <c r="B85" s="221"/>
      <c r="C85" s="58" t="str">
        <f>IF(B85="","",VLOOKUP(③選手情報入力!B85,①データ貼付け!D:F,2,0))</f>
        <v/>
      </c>
      <c r="D85" s="58" t="str">
        <f>IF(B85="","",VLOOKUP(B85,①データ貼付け!D:F,3,0))</f>
        <v/>
      </c>
      <c r="E85" s="222"/>
      <c r="F85" s="58" t="str">
        <f>IF(B85="","",VLOOKUP(B85,Sheet2!A:H,2,0))</f>
        <v/>
      </c>
      <c r="G85" s="59" t="str">
        <f>IF(B85="","",VLOOKUP(B85,Sheet2!A:H,8,0))</f>
        <v/>
      </c>
      <c r="H85" s="60"/>
      <c r="I85" s="225"/>
      <c r="J85" s="173"/>
      <c r="K85" s="60"/>
      <c r="L85" s="225"/>
      <c r="M85" s="173"/>
      <c r="N85" s="60"/>
      <c r="O85" s="225"/>
      <c r="P85" s="176"/>
      <c r="Q85" s="349"/>
      <c r="R85" s="350"/>
      <c r="S85" s="362"/>
      <c r="T85" s="363"/>
      <c r="AA85" s="5" t="str">
        <f t="shared" si="29"/>
        <v/>
      </c>
      <c r="AB85" s="5" t="str">
        <f t="shared" si="30"/>
        <v/>
      </c>
      <c r="AC85" s="5" t="str">
        <f t="shared" si="31"/>
        <v/>
      </c>
      <c r="AD85" s="5" t="str">
        <f t="shared" si="32"/>
        <v/>
      </c>
      <c r="AE85" s="5" t="str">
        <f t="shared" si="33"/>
        <v/>
      </c>
      <c r="AF85" s="10" t="str">
        <f>IF(F85="男",data_kyogisha!A76,"")</f>
        <v/>
      </c>
      <c r="AG85" s="5" t="str">
        <f t="shared" si="26"/>
        <v/>
      </c>
      <c r="AH85" s="5" t="str">
        <f t="shared" si="27"/>
        <v/>
      </c>
      <c r="AI85" s="5" t="str">
        <f t="shared" si="34"/>
        <v/>
      </c>
      <c r="AJ85" s="5" t="str">
        <f t="shared" si="28"/>
        <v/>
      </c>
      <c r="AK85" s="5" t="str">
        <f t="shared" si="35"/>
        <v/>
      </c>
      <c r="AL85" s="1" t="str">
        <f>IF(F85="女",data_kyogisha!A76,"")</f>
        <v/>
      </c>
      <c r="AM85" s="1">
        <f t="shared" si="40"/>
        <v>0</v>
      </c>
      <c r="AN85" s="1">
        <f>IF(AND(F85="男",Q85="○"),③選手情報入力!B85,0)</f>
        <v>0</v>
      </c>
      <c r="AO85" s="1">
        <f t="shared" si="36"/>
        <v>0</v>
      </c>
      <c r="AP85" s="1">
        <f>IF(AND(F85="男",S85="○"),③選手情報入力!B85,0)</f>
        <v>0</v>
      </c>
      <c r="AQ85" s="1">
        <f t="shared" si="41"/>
        <v>0</v>
      </c>
      <c r="AR85" s="1">
        <f t="shared" si="37"/>
        <v>0</v>
      </c>
      <c r="AS85" s="1">
        <f t="shared" si="38"/>
        <v>0</v>
      </c>
      <c r="AT85" s="1">
        <f t="shared" si="39"/>
        <v>0</v>
      </c>
    </row>
    <row r="86" spans="1:46">
      <c r="A86" s="33">
        <v>76</v>
      </c>
      <c r="B86" s="221"/>
      <c r="C86" s="58" t="str">
        <f>IF(B86="","",VLOOKUP(③選手情報入力!B86,①データ貼付け!D:F,2,0))</f>
        <v/>
      </c>
      <c r="D86" s="58" t="str">
        <f>IF(B86="","",VLOOKUP(B86,①データ貼付け!D:F,3,0))</f>
        <v/>
      </c>
      <c r="E86" s="222"/>
      <c r="F86" s="58" t="str">
        <f>IF(B86="","",VLOOKUP(B86,Sheet2!A:H,2,0))</f>
        <v/>
      </c>
      <c r="G86" s="59" t="str">
        <f>IF(B86="","",VLOOKUP(B86,Sheet2!A:H,8,0))</f>
        <v/>
      </c>
      <c r="H86" s="60"/>
      <c r="I86" s="225"/>
      <c r="J86" s="173"/>
      <c r="K86" s="60"/>
      <c r="L86" s="225"/>
      <c r="M86" s="173"/>
      <c r="N86" s="60"/>
      <c r="O86" s="225"/>
      <c r="P86" s="176"/>
      <c r="Q86" s="349"/>
      <c r="R86" s="350"/>
      <c r="S86" s="362"/>
      <c r="T86" s="363"/>
      <c r="AA86" s="5" t="str">
        <f t="shared" si="29"/>
        <v/>
      </c>
      <c r="AB86" s="5" t="str">
        <f t="shared" si="30"/>
        <v/>
      </c>
      <c r="AC86" s="5" t="str">
        <f t="shared" si="31"/>
        <v/>
      </c>
      <c r="AD86" s="5" t="str">
        <f t="shared" si="32"/>
        <v/>
      </c>
      <c r="AE86" s="5" t="str">
        <f t="shared" si="33"/>
        <v/>
      </c>
      <c r="AF86" s="10" t="str">
        <f>IF(F86="男",data_kyogisha!A77,"")</f>
        <v/>
      </c>
      <c r="AG86" s="5" t="str">
        <f t="shared" si="26"/>
        <v/>
      </c>
      <c r="AH86" s="5" t="str">
        <f t="shared" si="27"/>
        <v/>
      </c>
      <c r="AI86" s="5" t="str">
        <f t="shared" si="34"/>
        <v/>
      </c>
      <c r="AJ86" s="5" t="str">
        <f t="shared" si="28"/>
        <v/>
      </c>
      <c r="AK86" s="5" t="str">
        <f t="shared" si="35"/>
        <v/>
      </c>
      <c r="AL86" s="1" t="str">
        <f>IF(F86="女",data_kyogisha!A77,"")</f>
        <v/>
      </c>
      <c r="AM86" s="1">
        <f t="shared" si="40"/>
        <v>0</v>
      </c>
      <c r="AN86" s="1">
        <f>IF(AND(F86="男",Q86="○"),③選手情報入力!B86,0)</f>
        <v>0</v>
      </c>
      <c r="AO86" s="1">
        <f t="shared" si="36"/>
        <v>0</v>
      </c>
      <c r="AP86" s="1">
        <f>IF(AND(F86="男",S86="○"),③選手情報入力!B86,0)</f>
        <v>0</v>
      </c>
      <c r="AQ86" s="1">
        <f t="shared" si="41"/>
        <v>0</v>
      </c>
      <c r="AR86" s="1">
        <f t="shared" si="37"/>
        <v>0</v>
      </c>
      <c r="AS86" s="1">
        <f t="shared" si="38"/>
        <v>0</v>
      </c>
      <c r="AT86" s="1">
        <f t="shared" si="39"/>
        <v>0</v>
      </c>
    </row>
    <row r="87" spans="1:46">
      <c r="A87" s="33">
        <v>77</v>
      </c>
      <c r="B87" s="221"/>
      <c r="C87" s="58" t="str">
        <f>IF(B87="","",VLOOKUP(③選手情報入力!B87,①データ貼付け!D:F,2,0))</f>
        <v/>
      </c>
      <c r="D87" s="58" t="str">
        <f>IF(B87="","",VLOOKUP(B87,①データ貼付け!D:F,3,0))</f>
        <v/>
      </c>
      <c r="E87" s="222"/>
      <c r="F87" s="58" t="str">
        <f>IF(B87="","",VLOOKUP(B87,Sheet2!A:H,2,0))</f>
        <v/>
      </c>
      <c r="G87" s="59" t="str">
        <f>IF(B87="","",VLOOKUP(B87,Sheet2!A:H,8,0))</f>
        <v/>
      </c>
      <c r="H87" s="60"/>
      <c r="I87" s="225"/>
      <c r="J87" s="173"/>
      <c r="K87" s="60"/>
      <c r="L87" s="225"/>
      <c r="M87" s="173"/>
      <c r="N87" s="60"/>
      <c r="O87" s="225"/>
      <c r="P87" s="176"/>
      <c r="Q87" s="349"/>
      <c r="R87" s="350"/>
      <c r="S87" s="362"/>
      <c r="T87" s="363"/>
      <c r="AA87" s="5" t="str">
        <f t="shared" si="29"/>
        <v/>
      </c>
      <c r="AB87" s="5" t="str">
        <f t="shared" si="30"/>
        <v/>
      </c>
      <c r="AC87" s="5" t="str">
        <f t="shared" si="31"/>
        <v/>
      </c>
      <c r="AD87" s="5" t="str">
        <f t="shared" si="32"/>
        <v/>
      </c>
      <c r="AE87" s="5" t="str">
        <f t="shared" si="33"/>
        <v/>
      </c>
      <c r="AF87" s="10" t="str">
        <f>IF(F87="男",data_kyogisha!A78,"")</f>
        <v/>
      </c>
      <c r="AG87" s="5" t="str">
        <f t="shared" si="26"/>
        <v/>
      </c>
      <c r="AH87" s="5" t="str">
        <f t="shared" si="27"/>
        <v/>
      </c>
      <c r="AI87" s="5" t="str">
        <f t="shared" si="34"/>
        <v/>
      </c>
      <c r="AJ87" s="5" t="str">
        <f t="shared" si="28"/>
        <v/>
      </c>
      <c r="AK87" s="5" t="str">
        <f t="shared" si="35"/>
        <v/>
      </c>
      <c r="AL87" s="1" t="str">
        <f>IF(F87="女",data_kyogisha!A78,"")</f>
        <v/>
      </c>
      <c r="AM87" s="1">
        <f t="shared" si="40"/>
        <v>0</v>
      </c>
      <c r="AN87" s="1">
        <f>IF(AND(F87="男",Q87="○"),③選手情報入力!B87,0)</f>
        <v>0</v>
      </c>
      <c r="AO87" s="1">
        <f t="shared" si="36"/>
        <v>0</v>
      </c>
      <c r="AP87" s="1">
        <f>IF(AND(F87="男",S87="○"),③選手情報入力!B87,0)</f>
        <v>0</v>
      </c>
      <c r="AQ87" s="1">
        <f t="shared" si="41"/>
        <v>0</v>
      </c>
      <c r="AR87" s="1">
        <f t="shared" si="37"/>
        <v>0</v>
      </c>
      <c r="AS87" s="1">
        <f t="shared" si="38"/>
        <v>0</v>
      </c>
      <c r="AT87" s="1">
        <f t="shared" si="39"/>
        <v>0</v>
      </c>
    </row>
    <row r="88" spans="1:46">
      <c r="A88" s="33">
        <v>78</v>
      </c>
      <c r="B88" s="221"/>
      <c r="C88" s="58" t="str">
        <f>IF(B88="","",VLOOKUP(③選手情報入力!B88,①データ貼付け!D:F,2,0))</f>
        <v/>
      </c>
      <c r="D88" s="58" t="str">
        <f>IF(B88="","",VLOOKUP(B88,①データ貼付け!D:F,3,0))</f>
        <v/>
      </c>
      <c r="E88" s="222"/>
      <c r="F88" s="58" t="str">
        <f>IF(B88="","",VLOOKUP(B88,Sheet2!A:H,2,0))</f>
        <v/>
      </c>
      <c r="G88" s="59" t="str">
        <f>IF(B88="","",VLOOKUP(B88,Sheet2!A:H,8,0))</f>
        <v/>
      </c>
      <c r="H88" s="60"/>
      <c r="I88" s="225"/>
      <c r="J88" s="173"/>
      <c r="K88" s="60"/>
      <c r="L88" s="225"/>
      <c r="M88" s="173"/>
      <c r="N88" s="60"/>
      <c r="O88" s="225"/>
      <c r="P88" s="176"/>
      <c r="Q88" s="349"/>
      <c r="R88" s="350"/>
      <c r="S88" s="362"/>
      <c r="T88" s="363"/>
      <c r="AA88" s="5" t="str">
        <f t="shared" si="29"/>
        <v/>
      </c>
      <c r="AB88" s="5" t="str">
        <f t="shared" si="30"/>
        <v/>
      </c>
      <c r="AC88" s="5" t="str">
        <f t="shared" si="31"/>
        <v/>
      </c>
      <c r="AD88" s="5" t="str">
        <f t="shared" si="32"/>
        <v/>
      </c>
      <c r="AE88" s="5" t="str">
        <f t="shared" si="33"/>
        <v/>
      </c>
      <c r="AF88" s="10" t="str">
        <f>IF(F88="男",data_kyogisha!A79,"")</f>
        <v/>
      </c>
      <c r="AG88" s="5" t="str">
        <f t="shared" si="26"/>
        <v/>
      </c>
      <c r="AH88" s="5" t="str">
        <f t="shared" si="27"/>
        <v/>
      </c>
      <c r="AI88" s="5" t="str">
        <f t="shared" si="34"/>
        <v/>
      </c>
      <c r="AJ88" s="5" t="str">
        <f t="shared" si="28"/>
        <v/>
      </c>
      <c r="AK88" s="5" t="str">
        <f t="shared" si="35"/>
        <v/>
      </c>
      <c r="AL88" s="1" t="str">
        <f>IF(F88="女",data_kyogisha!A79,"")</f>
        <v/>
      </c>
      <c r="AM88" s="1">
        <f t="shared" si="40"/>
        <v>0</v>
      </c>
      <c r="AN88" s="1">
        <f>IF(AND(F88="男",Q88="○"),③選手情報入力!B88,0)</f>
        <v>0</v>
      </c>
      <c r="AO88" s="1">
        <f t="shared" si="36"/>
        <v>0</v>
      </c>
      <c r="AP88" s="1">
        <f>IF(AND(F88="男",S88="○"),③選手情報入力!B88,0)</f>
        <v>0</v>
      </c>
      <c r="AQ88" s="1">
        <f t="shared" si="41"/>
        <v>0</v>
      </c>
      <c r="AR88" s="1">
        <f t="shared" si="37"/>
        <v>0</v>
      </c>
      <c r="AS88" s="1">
        <f t="shared" si="38"/>
        <v>0</v>
      </c>
      <c r="AT88" s="1">
        <f t="shared" si="39"/>
        <v>0</v>
      </c>
    </row>
    <row r="89" spans="1:46">
      <c r="A89" s="33">
        <v>79</v>
      </c>
      <c r="B89" s="221"/>
      <c r="C89" s="58" t="str">
        <f>IF(B89="","",VLOOKUP(③選手情報入力!B89,①データ貼付け!D:F,2,0))</f>
        <v/>
      </c>
      <c r="D89" s="58" t="str">
        <f>IF(B89="","",VLOOKUP(B89,①データ貼付け!D:F,3,0))</f>
        <v/>
      </c>
      <c r="E89" s="222"/>
      <c r="F89" s="58" t="str">
        <f>IF(B89="","",VLOOKUP(B89,Sheet2!A:H,2,0))</f>
        <v/>
      </c>
      <c r="G89" s="59" t="str">
        <f>IF(B89="","",VLOOKUP(B89,Sheet2!A:H,8,0))</f>
        <v/>
      </c>
      <c r="H89" s="60"/>
      <c r="I89" s="225"/>
      <c r="J89" s="173"/>
      <c r="K89" s="60"/>
      <c r="L89" s="225"/>
      <c r="M89" s="173"/>
      <c r="N89" s="60"/>
      <c r="O89" s="225"/>
      <c r="P89" s="176"/>
      <c r="Q89" s="349"/>
      <c r="R89" s="350"/>
      <c r="S89" s="362"/>
      <c r="T89" s="363"/>
      <c r="AA89" s="5" t="str">
        <f t="shared" si="29"/>
        <v/>
      </c>
      <c r="AB89" s="5" t="str">
        <f t="shared" si="30"/>
        <v/>
      </c>
      <c r="AC89" s="5" t="str">
        <f t="shared" si="31"/>
        <v/>
      </c>
      <c r="AD89" s="5" t="str">
        <f t="shared" si="32"/>
        <v/>
      </c>
      <c r="AE89" s="5" t="str">
        <f t="shared" si="33"/>
        <v/>
      </c>
      <c r="AF89" s="10" t="str">
        <f>IF(F89="男",data_kyogisha!A80,"")</f>
        <v/>
      </c>
      <c r="AG89" s="5" t="str">
        <f t="shared" si="26"/>
        <v/>
      </c>
      <c r="AH89" s="5" t="str">
        <f t="shared" si="27"/>
        <v/>
      </c>
      <c r="AI89" s="5" t="str">
        <f t="shared" si="34"/>
        <v/>
      </c>
      <c r="AJ89" s="5" t="str">
        <f t="shared" si="28"/>
        <v/>
      </c>
      <c r="AK89" s="5" t="str">
        <f t="shared" si="35"/>
        <v/>
      </c>
      <c r="AL89" s="1" t="str">
        <f>IF(F89="女",data_kyogisha!A80,"")</f>
        <v/>
      </c>
      <c r="AM89" s="1">
        <f t="shared" si="40"/>
        <v>0</v>
      </c>
      <c r="AN89" s="1">
        <f>IF(AND(F89="男",Q89="○"),③選手情報入力!B89,0)</f>
        <v>0</v>
      </c>
      <c r="AO89" s="1">
        <f t="shared" si="36"/>
        <v>0</v>
      </c>
      <c r="AP89" s="1">
        <f>IF(AND(F89="男",S89="○"),③選手情報入力!B89,0)</f>
        <v>0</v>
      </c>
      <c r="AQ89" s="1">
        <f t="shared" si="41"/>
        <v>0</v>
      </c>
      <c r="AR89" s="1">
        <f t="shared" si="37"/>
        <v>0</v>
      </c>
      <c r="AS89" s="1">
        <f t="shared" si="38"/>
        <v>0</v>
      </c>
      <c r="AT89" s="1">
        <f t="shared" si="39"/>
        <v>0</v>
      </c>
    </row>
    <row r="90" spans="1:46">
      <c r="A90" s="33">
        <v>80</v>
      </c>
      <c r="B90" s="221"/>
      <c r="C90" s="58" t="str">
        <f>IF(B90="","",VLOOKUP(③選手情報入力!B90,①データ貼付け!D:F,2,0))</f>
        <v/>
      </c>
      <c r="D90" s="58" t="str">
        <f>IF(B90="","",VLOOKUP(B90,①データ貼付け!D:F,3,0))</f>
        <v/>
      </c>
      <c r="E90" s="222"/>
      <c r="F90" s="58" t="str">
        <f>IF(B90="","",VLOOKUP(B90,Sheet2!A:H,2,0))</f>
        <v/>
      </c>
      <c r="G90" s="59" t="str">
        <f>IF(B90="","",VLOOKUP(B90,Sheet2!A:H,8,0))</f>
        <v/>
      </c>
      <c r="H90" s="60"/>
      <c r="I90" s="225"/>
      <c r="J90" s="173"/>
      <c r="K90" s="60"/>
      <c r="L90" s="225"/>
      <c r="M90" s="173"/>
      <c r="N90" s="60"/>
      <c r="O90" s="225"/>
      <c r="P90" s="176"/>
      <c r="Q90" s="349"/>
      <c r="R90" s="350"/>
      <c r="S90" s="362"/>
      <c r="T90" s="363"/>
      <c r="AA90" s="5" t="str">
        <f t="shared" si="29"/>
        <v/>
      </c>
      <c r="AB90" s="5" t="str">
        <f t="shared" si="30"/>
        <v/>
      </c>
      <c r="AC90" s="5" t="str">
        <f t="shared" si="31"/>
        <v/>
      </c>
      <c r="AD90" s="5" t="str">
        <f t="shared" si="32"/>
        <v/>
      </c>
      <c r="AE90" s="5" t="str">
        <f t="shared" si="33"/>
        <v/>
      </c>
      <c r="AF90" s="10" t="str">
        <f>IF(F90="男",data_kyogisha!A81,"")</f>
        <v/>
      </c>
      <c r="AG90" s="5" t="str">
        <f t="shared" si="26"/>
        <v/>
      </c>
      <c r="AH90" s="5" t="str">
        <f t="shared" si="27"/>
        <v/>
      </c>
      <c r="AI90" s="5" t="str">
        <f t="shared" si="34"/>
        <v/>
      </c>
      <c r="AJ90" s="5" t="str">
        <f t="shared" si="28"/>
        <v/>
      </c>
      <c r="AK90" s="5" t="str">
        <f t="shared" si="35"/>
        <v/>
      </c>
      <c r="AL90" s="1" t="str">
        <f>IF(F90="女",data_kyogisha!A81,"")</f>
        <v/>
      </c>
      <c r="AM90" s="1">
        <f t="shared" si="40"/>
        <v>0</v>
      </c>
      <c r="AN90" s="1">
        <f>IF(AND(F90="男",Q90="○"),③選手情報入力!B90,0)</f>
        <v>0</v>
      </c>
      <c r="AO90" s="1">
        <f t="shared" si="36"/>
        <v>0</v>
      </c>
      <c r="AP90" s="1">
        <f>IF(AND(F90="男",S90="○"),③選手情報入力!B90,0)</f>
        <v>0</v>
      </c>
      <c r="AQ90" s="1">
        <f t="shared" si="41"/>
        <v>0</v>
      </c>
      <c r="AR90" s="1">
        <f t="shared" si="37"/>
        <v>0</v>
      </c>
      <c r="AS90" s="1">
        <f t="shared" si="38"/>
        <v>0</v>
      </c>
      <c r="AT90" s="1">
        <f t="shared" si="39"/>
        <v>0</v>
      </c>
    </row>
    <row r="91" spans="1:46">
      <c r="A91" s="33">
        <v>81</v>
      </c>
      <c r="B91" s="221"/>
      <c r="C91" s="58" t="str">
        <f>IF(B91="","",VLOOKUP(③選手情報入力!B91,①データ貼付け!D:F,2,0))</f>
        <v/>
      </c>
      <c r="D91" s="58" t="str">
        <f>IF(B91="","",VLOOKUP(B91,①データ貼付け!D:F,3,0))</f>
        <v/>
      </c>
      <c r="E91" s="222"/>
      <c r="F91" s="58" t="str">
        <f>IF(B91="","",VLOOKUP(B91,Sheet2!A:H,2,0))</f>
        <v/>
      </c>
      <c r="G91" s="59" t="str">
        <f>IF(B91="","",VLOOKUP(B91,Sheet2!A:H,8,0))</f>
        <v/>
      </c>
      <c r="H91" s="60"/>
      <c r="I91" s="225"/>
      <c r="J91" s="173"/>
      <c r="K91" s="60"/>
      <c r="L91" s="225"/>
      <c r="M91" s="173"/>
      <c r="N91" s="60"/>
      <c r="O91" s="225"/>
      <c r="P91" s="176"/>
      <c r="Q91" s="349"/>
      <c r="R91" s="350"/>
      <c r="S91" s="362"/>
      <c r="T91" s="363"/>
      <c r="AA91" s="5" t="str">
        <f t="shared" si="29"/>
        <v/>
      </c>
      <c r="AB91" s="5" t="str">
        <f t="shared" si="30"/>
        <v/>
      </c>
      <c r="AC91" s="5" t="str">
        <f t="shared" si="31"/>
        <v/>
      </c>
      <c r="AD91" s="5" t="str">
        <f t="shared" si="32"/>
        <v/>
      </c>
      <c r="AE91" s="5" t="str">
        <f t="shared" si="33"/>
        <v/>
      </c>
      <c r="AF91" s="10" t="str">
        <f>IF(F91="男",data_kyogisha!A82,"")</f>
        <v/>
      </c>
      <c r="AG91" s="5" t="str">
        <f t="shared" si="26"/>
        <v/>
      </c>
      <c r="AH91" s="5" t="str">
        <f t="shared" si="27"/>
        <v/>
      </c>
      <c r="AI91" s="5" t="str">
        <f t="shared" si="34"/>
        <v/>
      </c>
      <c r="AJ91" s="5" t="str">
        <f t="shared" si="28"/>
        <v/>
      </c>
      <c r="AK91" s="5" t="str">
        <f t="shared" si="35"/>
        <v/>
      </c>
      <c r="AL91" s="1" t="str">
        <f>IF(F91="女",data_kyogisha!A82,"")</f>
        <v/>
      </c>
      <c r="AM91" s="1">
        <f t="shared" si="40"/>
        <v>0</v>
      </c>
      <c r="AN91" s="1">
        <f>IF(AND(F91="男",Q91="○"),③選手情報入力!B91,0)</f>
        <v>0</v>
      </c>
      <c r="AO91" s="1">
        <f t="shared" si="36"/>
        <v>0</v>
      </c>
      <c r="AP91" s="1">
        <f>IF(AND(F91="男",S91="○"),③選手情報入力!B91,0)</f>
        <v>0</v>
      </c>
      <c r="AQ91" s="1">
        <f t="shared" si="41"/>
        <v>0</v>
      </c>
      <c r="AR91" s="1">
        <f t="shared" si="37"/>
        <v>0</v>
      </c>
      <c r="AS91" s="1">
        <f t="shared" si="38"/>
        <v>0</v>
      </c>
      <c r="AT91" s="1">
        <f t="shared" si="39"/>
        <v>0</v>
      </c>
    </row>
    <row r="92" spans="1:46">
      <c r="A92" s="33">
        <v>82</v>
      </c>
      <c r="B92" s="221"/>
      <c r="C92" s="58" t="str">
        <f>IF(B92="","",VLOOKUP(③選手情報入力!B92,①データ貼付け!D:F,2,0))</f>
        <v/>
      </c>
      <c r="D92" s="58" t="str">
        <f>IF(B92="","",VLOOKUP(B92,①データ貼付け!D:F,3,0))</f>
        <v/>
      </c>
      <c r="E92" s="222"/>
      <c r="F92" s="58" t="str">
        <f>IF(B92="","",VLOOKUP(B92,Sheet2!A:H,2,0))</f>
        <v/>
      </c>
      <c r="G92" s="59" t="str">
        <f>IF(B92="","",VLOOKUP(B92,Sheet2!A:H,8,0))</f>
        <v/>
      </c>
      <c r="H92" s="60"/>
      <c r="I92" s="225"/>
      <c r="J92" s="173"/>
      <c r="K92" s="60"/>
      <c r="L92" s="225"/>
      <c r="M92" s="173"/>
      <c r="N92" s="60"/>
      <c r="O92" s="225"/>
      <c r="P92" s="176"/>
      <c r="Q92" s="349"/>
      <c r="R92" s="350"/>
      <c r="S92" s="362"/>
      <c r="T92" s="363"/>
      <c r="AA92" s="5" t="str">
        <f t="shared" si="29"/>
        <v/>
      </c>
      <c r="AB92" s="5" t="str">
        <f t="shared" si="30"/>
        <v/>
      </c>
      <c r="AC92" s="5" t="str">
        <f t="shared" si="31"/>
        <v/>
      </c>
      <c r="AD92" s="5" t="str">
        <f t="shared" si="32"/>
        <v/>
      </c>
      <c r="AE92" s="5" t="str">
        <f t="shared" si="33"/>
        <v/>
      </c>
      <c r="AF92" s="10" t="str">
        <f>IF(F92="男",data_kyogisha!A83,"")</f>
        <v/>
      </c>
      <c r="AG92" s="5" t="str">
        <f t="shared" si="26"/>
        <v/>
      </c>
      <c r="AH92" s="5" t="str">
        <f t="shared" si="27"/>
        <v/>
      </c>
      <c r="AI92" s="5" t="str">
        <f t="shared" si="34"/>
        <v/>
      </c>
      <c r="AJ92" s="5" t="str">
        <f t="shared" si="28"/>
        <v/>
      </c>
      <c r="AK92" s="5" t="str">
        <f t="shared" si="35"/>
        <v/>
      </c>
      <c r="AL92" s="1" t="str">
        <f>IF(F92="女",data_kyogisha!A83,"")</f>
        <v/>
      </c>
      <c r="AM92" s="1">
        <f t="shared" si="40"/>
        <v>0</v>
      </c>
      <c r="AN92" s="1">
        <f>IF(AND(F92="男",Q92="○"),③選手情報入力!B92,0)</f>
        <v>0</v>
      </c>
      <c r="AO92" s="1">
        <f t="shared" si="36"/>
        <v>0</v>
      </c>
      <c r="AP92" s="1">
        <f>IF(AND(F92="男",S92="○"),③選手情報入力!B92,0)</f>
        <v>0</v>
      </c>
      <c r="AQ92" s="1">
        <f t="shared" si="41"/>
        <v>0</v>
      </c>
      <c r="AR92" s="1">
        <f t="shared" si="37"/>
        <v>0</v>
      </c>
      <c r="AS92" s="1">
        <f t="shared" si="38"/>
        <v>0</v>
      </c>
      <c r="AT92" s="1">
        <f t="shared" si="39"/>
        <v>0</v>
      </c>
    </row>
    <row r="93" spans="1:46">
      <c r="A93" s="33">
        <v>83</v>
      </c>
      <c r="B93" s="221"/>
      <c r="C93" s="58" t="str">
        <f>IF(B93="","",VLOOKUP(③選手情報入力!B93,①データ貼付け!D:F,2,0))</f>
        <v/>
      </c>
      <c r="D93" s="58" t="str">
        <f>IF(B93="","",VLOOKUP(B93,①データ貼付け!D:F,3,0))</f>
        <v/>
      </c>
      <c r="E93" s="222"/>
      <c r="F93" s="58" t="str">
        <f>IF(B93="","",VLOOKUP(B93,Sheet2!A:H,2,0))</f>
        <v/>
      </c>
      <c r="G93" s="59" t="str">
        <f>IF(B93="","",VLOOKUP(B93,Sheet2!A:H,8,0))</f>
        <v/>
      </c>
      <c r="H93" s="60"/>
      <c r="I93" s="225"/>
      <c r="J93" s="173"/>
      <c r="K93" s="60"/>
      <c r="L93" s="225"/>
      <c r="M93" s="173"/>
      <c r="N93" s="60"/>
      <c r="O93" s="225"/>
      <c r="P93" s="176"/>
      <c r="Q93" s="349"/>
      <c r="R93" s="350"/>
      <c r="S93" s="362"/>
      <c r="T93" s="363"/>
      <c r="AA93" s="5" t="str">
        <f t="shared" si="29"/>
        <v/>
      </c>
      <c r="AB93" s="5" t="str">
        <f t="shared" si="30"/>
        <v/>
      </c>
      <c r="AC93" s="5" t="str">
        <f t="shared" si="31"/>
        <v/>
      </c>
      <c r="AD93" s="5" t="str">
        <f t="shared" si="32"/>
        <v/>
      </c>
      <c r="AE93" s="5" t="str">
        <f t="shared" si="33"/>
        <v/>
      </c>
      <c r="AF93" s="10" t="str">
        <f>IF(F93="男",data_kyogisha!A84,"")</f>
        <v/>
      </c>
      <c r="AG93" s="5" t="str">
        <f t="shared" si="26"/>
        <v/>
      </c>
      <c r="AH93" s="5" t="str">
        <f t="shared" si="27"/>
        <v/>
      </c>
      <c r="AI93" s="5" t="str">
        <f t="shared" si="34"/>
        <v/>
      </c>
      <c r="AJ93" s="5" t="str">
        <f t="shared" si="28"/>
        <v/>
      </c>
      <c r="AK93" s="5" t="str">
        <f t="shared" si="35"/>
        <v/>
      </c>
      <c r="AL93" s="1" t="str">
        <f>IF(F93="女",data_kyogisha!A84,"")</f>
        <v/>
      </c>
      <c r="AM93" s="1">
        <f t="shared" si="40"/>
        <v>0</v>
      </c>
      <c r="AN93" s="1">
        <f>IF(AND(F93="男",Q93="○"),③選手情報入力!B93,0)</f>
        <v>0</v>
      </c>
      <c r="AO93" s="1">
        <f t="shared" si="36"/>
        <v>0</v>
      </c>
      <c r="AP93" s="1">
        <f>IF(AND(F93="男",S93="○"),③選手情報入力!B93,0)</f>
        <v>0</v>
      </c>
      <c r="AQ93" s="1">
        <f t="shared" si="41"/>
        <v>0</v>
      </c>
      <c r="AR93" s="1">
        <f t="shared" si="37"/>
        <v>0</v>
      </c>
      <c r="AS93" s="1">
        <f t="shared" si="38"/>
        <v>0</v>
      </c>
      <c r="AT93" s="1">
        <f t="shared" si="39"/>
        <v>0</v>
      </c>
    </row>
    <row r="94" spans="1:46">
      <c r="A94" s="33">
        <v>84</v>
      </c>
      <c r="B94" s="221"/>
      <c r="C94" s="58" t="str">
        <f>IF(B94="","",VLOOKUP(③選手情報入力!B94,①データ貼付け!D:F,2,0))</f>
        <v/>
      </c>
      <c r="D94" s="58" t="str">
        <f>IF(B94="","",VLOOKUP(B94,①データ貼付け!D:F,3,0))</f>
        <v/>
      </c>
      <c r="E94" s="222"/>
      <c r="F94" s="58" t="str">
        <f>IF(B94="","",VLOOKUP(B94,Sheet2!A:H,2,0))</f>
        <v/>
      </c>
      <c r="G94" s="59" t="str">
        <f>IF(B94="","",VLOOKUP(B94,Sheet2!A:H,8,0))</f>
        <v/>
      </c>
      <c r="H94" s="60"/>
      <c r="I94" s="225"/>
      <c r="J94" s="173"/>
      <c r="K94" s="60"/>
      <c r="L94" s="225"/>
      <c r="M94" s="173"/>
      <c r="N94" s="60"/>
      <c r="O94" s="225"/>
      <c r="P94" s="176"/>
      <c r="Q94" s="349"/>
      <c r="R94" s="350"/>
      <c r="S94" s="362"/>
      <c r="T94" s="363"/>
      <c r="AA94" s="5" t="str">
        <f t="shared" si="29"/>
        <v/>
      </c>
      <c r="AB94" s="5" t="str">
        <f t="shared" si="30"/>
        <v/>
      </c>
      <c r="AC94" s="5" t="str">
        <f t="shared" si="31"/>
        <v/>
      </c>
      <c r="AD94" s="5" t="str">
        <f t="shared" si="32"/>
        <v/>
      </c>
      <c r="AE94" s="5" t="str">
        <f t="shared" si="33"/>
        <v/>
      </c>
      <c r="AF94" s="10" t="str">
        <f>IF(F94="男",data_kyogisha!A85,"")</f>
        <v/>
      </c>
      <c r="AG94" s="5" t="str">
        <f t="shared" si="26"/>
        <v/>
      </c>
      <c r="AH94" s="5" t="str">
        <f t="shared" si="27"/>
        <v/>
      </c>
      <c r="AI94" s="5" t="str">
        <f t="shared" si="34"/>
        <v/>
      </c>
      <c r="AJ94" s="5" t="str">
        <f t="shared" si="28"/>
        <v/>
      </c>
      <c r="AK94" s="5" t="str">
        <f t="shared" si="35"/>
        <v/>
      </c>
      <c r="AL94" s="1" t="str">
        <f>IF(F94="女",data_kyogisha!A85,"")</f>
        <v/>
      </c>
      <c r="AM94" s="1">
        <f t="shared" si="40"/>
        <v>0</v>
      </c>
      <c r="AN94" s="1">
        <f>IF(AND(F94="男",Q94="○"),③選手情報入力!B94,0)</f>
        <v>0</v>
      </c>
      <c r="AO94" s="1">
        <f t="shared" si="36"/>
        <v>0</v>
      </c>
      <c r="AP94" s="1">
        <f>IF(AND(F94="男",S94="○"),③選手情報入力!B94,0)</f>
        <v>0</v>
      </c>
      <c r="AQ94" s="1">
        <f t="shared" si="41"/>
        <v>0</v>
      </c>
      <c r="AR94" s="1">
        <f t="shared" si="37"/>
        <v>0</v>
      </c>
      <c r="AS94" s="1">
        <f t="shared" si="38"/>
        <v>0</v>
      </c>
      <c r="AT94" s="1">
        <f t="shared" si="39"/>
        <v>0</v>
      </c>
    </row>
    <row r="95" spans="1:46">
      <c r="A95" s="33">
        <v>85</v>
      </c>
      <c r="B95" s="221"/>
      <c r="C95" s="58" t="str">
        <f>IF(B95="","",VLOOKUP(③選手情報入力!B95,①データ貼付け!D:F,2,0))</f>
        <v/>
      </c>
      <c r="D95" s="58" t="str">
        <f>IF(B95="","",VLOOKUP(B95,①データ貼付け!D:F,3,0))</f>
        <v/>
      </c>
      <c r="E95" s="222"/>
      <c r="F95" s="58" t="str">
        <f>IF(B95="","",VLOOKUP(B95,Sheet2!A:H,2,0))</f>
        <v/>
      </c>
      <c r="G95" s="59" t="str">
        <f>IF(B95="","",VLOOKUP(B95,Sheet2!A:H,8,0))</f>
        <v/>
      </c>
      <c r="H95" s="60"/>
      <c r="I95" s="225"/>
      <c r="J95" s="173"/>
      <c r="K95" s="60"/>
      <c r="L95" s="225"/>
      <c r="M95" s="173"/>
      <c r="N95" s="60"/>
      <c r="O95" s="225"/>
      <c r="P95" s="176"/>
      <c r="Q95" s="349"/>
      <c r="R95" s="350"/>
      <c r="S95" s="362"/>
      <c r="T95" s="363"/>
      <c r="AA95" s="5" t="str">
        <f t="shared" si="29"/>
        <v/>
      </c>
      <c r="AB95" s="5" t="str">
        <f t="shared" si="30"/>
        <v/>
      </c>
      <c r="AC95" s="5" t="str">
        <f t="shared" si="31"/>
        <v/>
      </c>
      <c r="AD95" s="5" t="str">
        <f t="shared" si="32"/>
        <v/>
      </c>
      <c r="AE95" s="5" t="str">
        <f t="shared" si="33"/>
        <v/>
      </c>
      <c r="AF95" s="10" t="str">
        <f>IF(F95="男",data_kyogisha!A86,"")</f>
        <v/>
      </c>
      <c r="AG95" s="5" t="str">
        <f t="shared" si="26"/>
        <v/>
      </c>
      <c r="AH95" s="5" t="str">
        <f t="shared" si="27"/>
        <v/>
      </c>
      <c r="AI95" s="5" t="str">
        <f t="shared" si="34"/>
        <v/>
      </c>
      <c r="AJ95" s="5" t="str">
        <f t="shared" si="28"/>
        <v/>
      </c>
      <c r="AK95" s="5" t="str">
        <f t="shared" si="35"/>
        <v/>
      </c>
      <c r="AL95" s="1" t="str">
        <f>IF(F95="女",data_kyogisha!A86,"")</f>
        <v/>
      </c>
      <c r="AM95" s="1">
        <f t="shared" si="40"/>
        <v>0</v>
      </c>
      <c r="AN95" s="1">
        <f>IF(AND(F95="男",Q95="○"),③選手情報入力!B95,0)</f>
        <v>0</v>
      </c>
      <c r="AO95" s="1">
        <f t="shared" si="36"/>
        <v>0</v>
      </c>
      <c r="AP95" s="1">
        <f>IF(AND(F95="男",S95="○"),③選手情報入力!B95,0)</f>
        <v>0</v>
      </c>
      <c r="AQ95" s="1">
        <f t="shared" si="41"/>
        <v>0</v>
      </c>
      <c r="AR95" s="1">
        <f t="shared" si="37"/>
        <v>0</v>
      </c>
      <c r="AS95" s="1">
        <f t="shared" si="38"/>
        <v>0</v>
      </c>
      <c r="AT95" s="1">
        <f t="shared" si="39"/>
        <v>0</v>
      </c>
    </row>
    <row r="96" spans="1:46">
      <c r="A96" s="33">
        <v>86</v>
      </c>
      <c r="B96" s="221"/>
      <c r="C96" s="58" t="str">
        <f>IF(B96="","",VLOOKUP(③選手情報入力!B96,①データ貼付け!D:F,2,0))</f>
        <v/>
      </c>
      <c r="D96" s="58" t="str">
        <f>IF(B96="","",VLOOKUP(B96,①データ貼付け!D:F,3,0))</f>
        <v/>
      </c>
      <c r="E96" s="222"/>
      <c r="F96" s="58" t="str">
        <f>IF(B96="","",VLOOKUP(B96,Sheet2!A:H,2,0))</f>
        <v/>
      </c>
      <c r="G96" s="59" t="str">
        <f>IF(B96="","",VLOOKUP(B96,Sheet2!A:H,8,0))</f>
        <v/>
      </c>
      <c r="H96" s="60"/>
      <c r="I96" s="225"/>
      <c r="J96" s="173"/>
      <c r="K96" s="60"/>
      <c r="L96" s="225"/>
      <c r="M96" s="173"/>
      <c r="N96" s="60"/>
      <c r="O96" s="225"/>
      <c r="P96" s="176"/>
      <c r="Q96" s="349"/>
      <c r="R96" s="350"/>
      <c r="S96" s="362"/>
      <c r="T96" s="363"/>
      <c r="AA96" s="5" t="str">
        <f t="shared" si="29"/>
        <v/>
      </c>
      <c r="AB96" s="5" t="str">
        <f t="shared" si="30"/>
        <v/>
      </c>
      <c r="AC96" s="5" t="str">
        <f t="shared" si="31"/>
        <v/>
      </c>
      <c r="AD96" s="5" t="str">
        <f t="shared" si="32"/>
        <v/>
      </c>
      <c r="AE96" s="5" t="str">
        <f t="shared" si="33"/>
        <v/>
      </c>
      <c r="AF96" s="10" t="str">
        <f>IF(F96="男",data_kyogisha!A87,"")</f>
        <v/>
      </c>
      <c r="AG96" s="5" t="str">
        <f t="shared" si="26"/>
        <v/>
      </c>
      <c r="AH96" s="5" t="str">
        <f t="shared" si="27"/>
        <v/>
      </c>
      <c r="AI96" s="5" t="str">
        <f t="shared" si="34"/>
        <v/>
      </c>
      <c r="AJ96" s="5" t="str">
        <f t="shared" si="28"/>
        <v/>
      </c>
      <c r="AK96" s="5" t="str">
        <f t="shared" si="35"/>
        <v/>
      </c>
      <c r="AL96" s="1" t="str">
        <f>IF(F96="女",data_kyogisha!A87,"")</f>
        <v/>
      </c>
      <c r="AM96" s="1">
        <f t="shared" si="40"/>
        <v>0</v>
      </c>
      <c r="AN96" s="1">
        <f>IF(AND(F96="男",Q96="○"),③選手情報入力!B96,0)</f>
        <v>0</v>
      </c>
      <c r="AO96" s="1">
        <f t="shared" si="36"/>
        <v>0</v>
      </c>
      <c r="AP96" s="1">
        <f>IF(AND(F96="男",S96="○"),③選手情報入力!B96,0)</f>
        <v>0</v>
      </c>
      <c r="AQ96" s="1">
        <f t="shared" si="41"/>
        <v>0</v>
      </c>
      <c r="AR96" s="1">
        <f t="shared" si="37"/>
        <v>0</v>
      </c>
      <c r="AS96" s="1">
        <f t="shared" si="38"/>
        <v>0</v>
      </c>
      <c r="AT96" s="1">
        <f t="shared" si="39"/>
        <v>0</v>
      </c>
    </row>
    <row r="97" spans="1:46">
      <c r="A97" s="33">
        <v>87</v>
      </c>
      <c r="B97" s="221"/>
      <c r="C97" s="58" t="str">
        <f>IF(B97="","",VLOOKUP(③選手情報入力!B97,①データ貼付け!D:F,2,0))</f>
        <v/>
      </c>
      <c r="D97" s="58" t="str">
        <f>IF(B97="","",VLOOKUP(B97,①データ貼付け!D:F,3,0))</f>
        <v/>
      </c>
      <c r="E97" s="222"/>
      <c r="F97" s="58" t="str">
        <f>IF(B97="","",VLOOKUP(B97,Sheet2!A:H,2,0))</f>
        <v/>
      </c>
      <c r="G97" s="59" t="str">
        <f>IF(B97="","",VLOOKUP(B97,Sheet2!A:H,8,0))</f>
        <v/>
      </c>
      <c r="H97" s="60"/>
      <c r="I97" s="225"/>
      <c r="J97" s="173"/>
      <c r="K97" s="60"/>
      <c r="L97" s="225"/>
      <c r="M97" s="173"/>
      <c r="N97" s="60"/>
      <c r="O97" s="225"/>
      <c r="P97" s="176"/>
      <c r="Q97" s="349"/>
      <c r="R97" s="350"/>
      <c r="S97" s="362"/>
      <c r="T97" s="363"/>
      <c r="AA97" s="5" t="str">
        <f t="shared" si="29"/>
        <v/>
      </c>
      <c r="AB97" s="5" t="str">
        <f t="shared" si="30"/>
        <v/>
      </c>
      <c r="AC97" s="5" t="str">
        <f t="shared" si="31"/>
        <v/>
      </c>
      <c r="AD97" s="5" t="str">
        <f t="shared" si="32"/>
        <v/>
      </c>
      <c r="AE97" s="5" t="str">
        <f t="shared" si="33"/>
        <v/>
      </c>
      <c r="AF97" s="10" t="str">
        <f>IF(F97="男",data_kyogisha!A88,"")</f>
        <v/>
      </c>
      <c r="AG97" s="5" t="str">
        <f t="shared" si="26"/>
        <v/>
      </c>
      <c r="AH97" s="5" t="str">
        <f t="shared" si="27"/>
        <v/>
      </c>
      <c r="AI97" s="5" t="str">
        <f t="shared" si="34"/>
        <v/>
      </c>
      <c r="AJ97" s="5" t="str">
        <f t="shared" si="28"/>
        <v/>
      </c>
      <c r="AK97" s="5" t="str">
        <f t="shared" si="35"/>
        <v/>
      </c>
      <c r="AL97" s="1" t="str">
        <f>IF(F97="女",data_kyogisha!A88,"")</f>
        <v/>
      </c>
      <c r="AM97" s="1">
        <f t="shared" si="40"/>
        <v>0</v>
      </c>
      <c r="AN97" s="1">
        <f>IF(AND(F97="男",Q97="○"),③選手情報入力!B97,0)</f>
        <v>0</v>
      </c>
      <c r="AO97" s="1">
        <f t="shared" si="36"/>
        <v>0</v>
      </c>
      <c r="AP97" s="1">
        <f>IF(AND(F97="男",S97="○"),③選手情報入力!B97,0)</f>
        <v>0</v>
      </c>
      <c r="AQ97" s="1">
        <f t="shared" si="41"/>
        <v>0</v>
      </c>
      <c r="AR97" s="1">
        <f t="shared" si="37"/>
        <v>0</v>
      </c>
      <c r="AS97" s="1">
        <f t="shared" si="38"/>
        <v>0</v>
      </c>
      <c r="AT97" s="1">
        <f t="shared" si="39"/>
        <v>0</v>
      </c>
    </row>
    <row r="98" spans="1:46">
      <c r="A98" s="33">
        <v>88</v>
      </c>
      <c r="B98" s="221"/>
      <c r="C98" s="58" t="str">
        <f>IF(B98="","",VLOOKUP(③選手情報入力!B98,①データ貼付け!D:F,2,0))</f>
        <v/>
      </c>
      <c r="D98" s="58" t="str">
        <f>IF(B98="","",VLOOKUP(B98,①データ貼付け!D:F,3,0))</f>
        <v/>
      </c>
      <c r="E98" s="222"/>
      <c r="F98" s="58" t="str">
        <f>IF(B98="","",VLOOKUP(B98,Sheet2!A:H,2,0))</f>
        <v/>
      </c>
      <c r="G98" s="59" t="str">
        <f>IF(B98="","",VLOOKUP(B98,Sheet2!A:H,8,0))</f>
        <v/>
      </c>
      <c r="H98" s="60"/>
      <c r="I98" s="225"/>
      <c r="J98" s="173"/>
      <c r="K98" s="60"/>
      <c r="L98" s="225"/>
      <c r="M98" s="173"/>
      <c r="N98" s="60"/>
      <c r="O98" s="225"/>
      <c r="P98" s="176"/>
      <c r="Q98" s="349"/>
      <c r="R98" s="350"/>
      <c r="S98" s="362"/>
      <c r="T98" s="363"/>
      <c r="AA98" s="5" t="str">
        <f t="shared" si="29"/>
        <v/>
      </c>
      <c r="AB98" s="5" t="str">
        <f t="shared" si="30"/>
        <v/>
      </c>
      <c r="AC98" s="5" t="str">
        <f t="shared" si="31"/>
        <v/>
      </c>
      <c r="AD98" s="5" t="str">
        <f t="shared" si="32"/>
        <v/>
      </c>
      <c r="AE98" s="5" t="str">
        <f t="shared" si="33"/>
        <v/>
      </c>
      <c r="AF98" s="10" t="str">
        <f>IF(F98="男",data_kyogisha!A89,"")</f>
        <v/>
      </c>
      <c r="AG98" s="5" t="str">
        <f t="shared" si="26"/>
        <v/>
      </c>
      <c r="AH98" s="5" t="str">
        <f t="shared" si="27"/>
        <v/>
      </c>
      <c r="AI98" s="5" t="str">
        <f t="shared" si="34"/>
        <v/>
      </c>
      <c r="AJ98" s="5" t="str">
        <f t="shared" si="28"/>
        <v/>
      </c>
      <c r="AK98" s="5" t="str">
        <f t="shared" si="35"/>
        <v/>
      </c>
      <c r="AL98" s="1" t="str">
        <f>IF(F98="女",data_kyogisha!A89,"")</f>
        <v/>
      </c>
      <c r="AM98" s="1">
        <f t="shared" si="40"/>
        <v>0</v>
      </c>
      <c r="AN98" s="1">
        <f>IF(AND(F98="男",Q98="○"),③選手情報入力!B98,0)</f>
        <v>0</v>
      </c>
      <c r="AO98" s="1">
        <f t="shared" si="36"/>
        <v>0</v>
      </c>
      <c r="AP98" s="1">
        <f>IF(AND(F98="男",S98="○"),③選手情報入力!B98,0)</f>
        <v>0</v>
      </c>
      <c r="AQ98" s="1">
        <f t="shared" si="41"/>
        <v>0</v>
      </c>
      <c r="AR98" s="1">
        <f t="shared" si="37"/>
        <v>0</v>
      </c>
      <c r="AS98" s="1">
        <f t="shared" si="38"/>
        <v>0</v>
      </c>
      <c r="AT98" s="1">
        <f t="shared" si="39"/>
        <v>0</v>
      </c>
    </row>
    <row r="99" spans="1:46">
      <c r="A99" s="33">
        <v>89</v>
      </c>
      <c r="B99" s="221"/>
      <c r="C99" s="58" t="str">
        <f>IF(B99="","",VLOOKUP(③選手情報入力!B99,①データ貼付け!D:F,2,0))</f>
        <v/>
      </c>
      <c r="D99" s="58" t="str">
        <f>IF(B99="","",VLOOKUP(B99,①データ貼付け!D:F,3,0))</f>
        <v/>
      </c>
      <c r="E99" s="222"/>
      <c r="F99" s="58" t="str">
        <f>IF(B99="","",VLOOKUP(B99,Sheet2!A:H,2,0))</f>
        <v/>
      </c>
      <c r="G99" s="59" t="str">
        <f>IF(B99="","",VLOOKUP(B99,Sheet2!A:H,8,0))</f>
        <v/>
      </c>
      <c r="H99" s="60"/>
      <c r="I99" s="225"/>
      <c r="J99" s="173"/>
      <c r="K99" s="60"/>
      <c r="L99" s="225"/>
      <c r="M99" s="173"/>
      <c r="N99" s="60"/>
      <c r="O99" s="225"/>
      <c r="P99" s="176"/>
      <c r="Q99" s="349"/>
      <c r="R99" s="350"/>
      <c r="S99" s="362"/>
      <c r="T99" s="363"/>
      <c r="AA99" s="5" t="str">
        <f t="shared" si="29"/>
        <v/>
      </c>
      <c r="AB99" s="5" t="str">
        <f t="shared" si="30"/>
        <v/>
      </c>
      <c r="AC99" s="5" t="str">
        <f t="shared" si="31"/>
        <v/>
      </c>
      <c r="AD99" s="5" t="str">
        <f t="shared" si="32"/>
        <v/>
      </c>
      <c r="AE99" s="5" t="str">
        <f t="shared" si="33"/>
        <v/>
      </c>
      <c r="AF99" s="10" t="str">
        <f>IF(F99="男",data_kyogisha!A90,"")</f>
        <v/>
      </c>
      <c r="AG99" s="5" t="str">
        <f t="shared" si="26"/>
        <v/>
      </c>
      <c r="AH99" s="5" t="str">
        <f t="shared" si="27"/>
        <v/>
      </c>
      <c r="AI99" s="5" t="str">
        <f t="shared" si="34"/>
        <v/>
      </c>
      <c r="AJ99" s="5" t="str">
        <f t="shared" si="28"/>
        <v/>
      </c>
      <c r="AK99" s="5" t="str">
        <f t="shared" si="35"/>
        <v/>
      </c>
      <c r="AL99" s="1" t="str">
        <f>IF(F99="女",data_kyogisha!A90,"")</f>
        <v/>
      </c>
      <c r="AM99" s="1">
        <f t="shared" si="40"/>
        <v>0</v>
      </c>
      <c r="AN99" s="1">
        <f>IF(AND(F99="男",Q99="○"),③選手情報入力!B99,0)</f>
        <v>0</v>
      </c>
      <c r="AO99" s="1">
        <f t="shared" si="36"/>
        <v>0</v>
      </c>
      <c r="AP99" s="1">
        <f>IF(AND(F99="男",S99="○"),③選手情報入力!B99,0)</f>
        <v>0</v>
      </c>
      <c r="AQ99" s="1">
        <f t="shared" si="41"/>
        <v>0</v>
      </c>
      <c r="AR99" s="1">
        <f t="shared" si="37"/>
        <v>0</v>
      </c>
      <c r="AS99" s="1">
        <f t="shared" si="38"/>
        <v>0</v>
      </c>
      <c r="AT99" s="1">
        <f t="shared" si="39"/>
        <v>0</v>
      </c>
    </row>
    <row r="100" spans="1:46" ht="13.8" thickBot="1">
      <c r="A100" s="245">
        <v>90</v>
      </c>
      <c r="B100" s="246"/>
      <c r="C100" s="247" t="str">
        <f>IF(B100="","",VLOOKUP(③選手情報入力!B100,①データ貼付け!D:F,2,0))</f>
        <v/>
      </c>
      <c r="D100" s="247" t="str">
        <f>IF(B100="","",VLOOKUP(B100,①データ貼付け!D:F,3,0))</f>
        <v/>
      </c>
      <c r="E100" s="248"/>
      <c r="F100" s="247" t="str">
        <f>IF(B100="","",VLOOKUP(B100,Sheet2!A:H,2,0))</f>
        <v/>
      </c>
      <c r="G100" s="249" t="str">
        <f>IF(B100="","",VLOOKUP(B100,Sheet2!A:H,8,0))</f>
        <v/>
      </c>
      <c r="H100" s="250"/>
      <c r="I100" s="251"/>
      <c r="J100" s="252"/>
      <c r="K100" s="250"/>
      <c r="L100" s="251"/>
      <c r="M100" s="252"/>
      <c r="N100" s="250"/>
      <c r="O100" s="251"/>
      <c r="P100" s="253"/>
      <c r="Q100" s="359"/>
      <c r="R100" s="360"/>
      <c r="S100" s="364"/>
      <c r="T100" s="365"/>
      <c r="U100" s="5"/>
      <c r="V100" s="5"/>
      <c r="W100" s="5"/>
      <c r="X100" s="254"/>
      <c r="Y100" s="5"/>
      <c r="Z100" s="5"/>
      <c r="AA100" s="5" t="str">
        <f t="shared" si="29"/>
        <v/>
      </c>
      <c r="AB100" s="5" t="str">
        <f t="shared" si="30"/>
        <v/>
      </c>
      <c r="AC100" s="5" t="str">
        <f t="shared" si="31"/>
        <v/>
      </c>
      <c r="AD100" s="5" t="str">
        <f t="shared" si="32"/>
        <v/>
      </c>
      <c r="AE100" s="5" t="str">
        <f t="shared" si="33"/>
        <v/>
      </c>
      <c r="AF100" s="10" t="str">
        <f>IF(F100="男",data_kyogisha!A91,"")</f>
        <v/>
      </c>
      <c r="AG100" s="5" t="str">
        <f t="shared" si="26"/>
        <v/>
      </c>
      <c r="AH100" s="5" t="str">
        <f t="shared" si="27"/>
        <v/>
      </c>
      <c r="AI100" s="5" t="str">
        <f t="shared" si="34"/>
        <v/>
      </c>
      <c r="AJ100" s="5" t="str">
        <f t="shared" si="28"/>
        <v/>
      </c>
      <c r="AK100" s="5" t="str">
        <f t="shared" si="35"/>
        <v/>
      </c>
      <c r="AL100" s="1" t="str">
        <f>IF(F100="女",data_kyogisha!A91,"")</f>
        <v/>
      </c>
      <c r="AM100" s="5">
        <f t="shared" si="40"/>
        <v>0</v>
      </c>
      <c r="AN100" s="5">
        <f>IF(AND(F100="男",Q100="○"),③選手情報入力!B100,0)</f>
        <v>0</v>
      </c>
      <c r="AO100" s="5">
        <f t="shared" si="36"/>
        <v>0</v>
      </c>
      <c r="AP100" s="1">
        <f>IF(AND(F100="男",S100="○"),③選手情報入力!B100,0)</f>
        <v>0</v>
      </c>
      <c r="AQ100" s="5">
        <f t="shared" si="41"/>
        <v>0</v>
      </c>
      <c r="AR100" s="1">
        <f t="shared" si="37"/>
        <v>0</v>
      </c>
      <c r="AS100" s="5">
        <f t="shared" si="38"/>
        <v>0</v>
      </c>
      <c r="AT100" s="1">
        <f t="shared" si="39"/>
        <v>0</v>
      </c>
    </row>
    <row r="101" spans="1:46">
      <c r="A101" s="244"/>
      <c r="B101" s="244"/>
      <c r="C101" s="244"/>
      <c r="D101" s="244"/>
      <c r="E101" s="255" t="s">
        <v>199</v>
      </c>
      <c r="F101" s="256">
        <f>SUM(I101:O101)</f>
        <v>0</v>
      </c>
      <c r="G101" s="244"/>
      <c r="H101" s="244"/>
      <c r="I101" s="244">
        <f>COUNTA(I11:I100)</f>
        <v>0</v>
      </c>
      <c r="J101" s="244"/>
      <c r="K101" s="244"/>
      <c r="L101" s="244">
        <f>COUNTA(L11:L100)</f>
        <v>0</v>
      </c>
      <c r="M101" s="244"/>
      <c r="N101" s="244"/>
      <c r="O101" s="244">
        <f>COUNTA(O11:O100)</f>
        <v>0</v>
      </c>
      <c r="P101" s="244"/>
      <c r="Q101" s="244"/>
      <c r="R101" s="244"/>
      <c r="S101" s="244"/>
      <c r="T101" s="244"/>
      <c r="U101" s="244"/>
      <c r="V101" s="244"/>
      <c r="W101" s="244"/>
      <c r="X101" s="257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</row>
    <row r="102" spans="1:46">
      <c r="E102" s="15" t="s">
        <v>203</v>
      </c>
      <c r="F102" s="67">
        <f>④リレー情報確認!F14+④リレー情報確認!L14+④リレー情報確認!R14+④リレー情報確認!X14</f>
        <v>0</v>
      </c>
    </row>
    <row r="103" spans="1:46">
      <c r="E103" s="15" t="s">
        <v>209</v>
      </c>
      <c r="F103" s="67">
        <f>COUNTIF(F11:F100,"男")</f>
        <v>0</v>
      </c>
    </row>
    <row r="104" spans="1:46">
      <c r="E104" s="1" t="s">
        <v>210</v>
      </c>
      <c r="F104" s="1">
        <f>COUNTIF(F11:F100,"女")</f>
        <v>0</v>
      </c>
    </row>
    <row r="105" spans="1:46">
      <c r="E105" s="1" t="s">
        <v>312</v>
      </c>
      <c r="F105" s="1">
        <f>SUM(F103:F104)</f>
        <v>0</v>
      </c>
    </row>
  </sheetData>
  <sheetProtection algorithmName="SHA-512" hashValue="pgHitfsKEM6woBBOiQLhdfJTAFZosK8xPkp52jtq/z6vcMMG6u+K1g+2NOI22pIxG5MScKXHUH04fyzkb7aHvQ==" saltValue="UKnVcQ4xEQNPBkoNtKK/Yg==" spinCount="100000" sheet="1" selectLockedCells="1"/>
  <mergeCells count="188">
    <mergeCell ref="S96:T96"/>
    <mergeCell ref="S97:T97"/>
    <mergeCell ref="S98:T98"/>
    <mergeCell ref="S99:T99"/>
    <mergeCell ref="S100:T100"/>
    <mergeCell ref="S91:T91"/>
    <mergeCell ref="S92:T92"/>
    <mergeCell ref="S93:T93"/>
    <mergeCell ref="S94:T94"/>
    <mergeCell ref="S95:T95"/>
    <mergeCell ref="S86:T86"/>
    <mergeCell ref="S87:T87"/>
    <mergeCell ref="S88:T88"/>
    <mergeCell ref="S89:T89"/>
    <mergeCell ref="S90:T90"/>
    <mergeCell ref="S81:T81"/>
    <mergeCell ref="S82:T82"/>
    <mergeCell ref="S83:T83"/>
    <mergeCell ref="S84:T84"/>
    <mergeCell ref="S85:T85"/>
    <mergeCell ref="S76:T76"/>
    <mergeCell ref="S77:T77"/>
    <mergeCell ref="S78:T78"/>
    <mergeCell ref="S79:T79"/>
    <mergeCell ref="S80:T80"/>
    <mergeCell ref="S71:T71"/>
    <mergeCell ref="S72:T72"/>
    <mergeCell ref="S73:T73"/>
    <mergeCell ref="S74:T74"/>
    <mergeCell ref="S75:T75"/>
    <mergeCell ref="S66:T66"/>
    <mergeCell ref="S67:T67"/>
    <mergeCell ref="S68:T68"/>
    <mergeCell ref="S69:T69"/>
    <mergeCell ref="S70:T70"/>
    <mergeCell ref="S61:T61"/>
    <mergeCell ref="S62:T62"/>
    <mergeCell ref="S63:T63"/>
    <mergeCell ref="S64:T64"/>
    <mergeCell ref="S65:T65"/>
    <mergeCell ref="S56:T56"/>
    <mergeCell ref="S57:T57"/>
    <mergeCell ref="S58:T58"/>
    <mergeCell ref="S59:T59"/>
    <mergeCell ref="S60:T60"/>
    <mergeCell ref="S51:T51"/>
    <mergeCell ref="S52:T52"/>
    <mergeCell ref="S53:T53"/>
    <mergeCell ref="S54:T54"/>
    <mergeCell ref="S55:T55"/>
    <mergeCell ref="S46:T46"/>
    <mergeCell ref="S47:T47"/>
    <mergeCell ref="S48:T48"/>
    <mergeCell ref="S49:T49"/>
    <mergeCell ref="S50:T50"/>
    <mergeCell ref="S41:T41"/>
    <mergeCell ref="S42:T42"/>
    <mergeCell ref="S43:T43"/>
    <mergeCell ref="S44:T44"/>
    <mergeCell ref="S45:T45"/>
    <mergeCell ref="S36:T36"/>
    <mergeCell ref="S37:T37"/>
    <mergeCell ref="S38:T38"/>
    <mergeCell ref="S39:T39"/>
    <mergeCell ref="S40:T40"/>
    <mergeCell ref="S31:T31"/>
    <mergeCell ref="S32:T32"/>
    <mergeCell ref="S33:T33"/>
    <mergeCell ref="S34:T34"/>
    <mergeCell ref="S35:T35"/>
    <mergeCell ref="S26:T26"/>
    <mergeCell ref="S27:T27"/>
    <mergeCell ref="S28:T28"/>
    <mergeCell ref="S29:T29"/>
    <mergeCell ref="S30:T30"/>
    <mergeCell ref="S21:T21"/>
    <mergeCell ref="S22:T22"/>
    <mergeCell ref="S23:T23"/>
    <mergeCell ref="S24:T24"/>
    <mergeCell ref="S25:T25"/>
    <mergeCell ref="Q98:R98"/>
    <mergeCell ref="Q99:R99"/>
    <mergeCell ref="Q100:R100"/>
    <mergeCell ref="Q4:R4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Q93:R93"/>
    <mergeCell ref="Q94:R94"/>
    <mergeCell ref="Q95:R95"/>
    <mergeCell ref="Q96:R96"/>
    <mergeCell ref="Q97:R97"/>
    <mergeCell ref="Q88:R88"/>
    <mergeCell ref="Q89:R89"/>
    <mergeCell ref="Q90:R90"/>
    <mergeCell ref="Q91:R91"/>
    <mergeCell ref="Q92:R92"/>
    <mergeCell ref="Q83:R83"/>
    <mergeCell ref="Q84:R84"/>
    <mergeCell ref="Q85:R85"/>
    <mergeCell ref="Q86:R86"/>
    <mergeCell ref="Q87:R87"/>
    <mergeCell ref="Q78:R78"/>
    <mergeCell ref="Q79:R79"/>
    <mergeCell ref="Q80:R80"/>
    <mergeCell ref="Q81:R81"/>
    <mergeCell ref="Q82:R82"/>
    <mergeCell ref="Q73:R73"/>
    <mergeCell ref="Q74:R74"/>
    <mergeCell ref="Q75:R75"/>
    <mergeCell ref="Q76:R76"/>
    <mergeCell ref="Q77:R77"/>
    <mergeCell ref="Q68:R68"/>
    <mergeCell ref="Q69:R69"/>
    <mergeCell ref="Q70:R70"/>
    <mergeCell ref="Q71:R71"/>
    <mergeCell ref="Q72:R72"/>
    <mergeCell ref="Q63:R63"/>
    <mergeCell ref="Q64:R64"/>
    <mergeCell ref="Q65:R65"/>
    <mergeCell ref="Q66:R66"/>
    <mergeCell ref="Q67:R67"/>
    <mergeCell ref="Q58:R58"/>
    <mergeCell ref="Q59:R59"/>
    <mergeCell ref="Q60:R60"/>
    <mergeCell ref="Q61:R61"/>
    <mergeCell ref="Q62:R62"/>
    <mergeCell ref="Q53:R53"/>
    <mergeCell ref="Q54:R54"/>
    <mergeCell ref="Q55:R55"/>
    <mergeCell ref="Q56:R56"/>
    <mergeCell ref="Q57:R57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Q38:R38"/>
    <mergeCell ref="Q39:R39"/>
    <mergeCell ref="Q40:R40"/>
    <mergeCell ref="Q41:R41"/>
    <mergeCell ref="Q42:R42"/>
    <mergeCell ref="Q33:R33"/>
    <mergeCell ref="Q34:R34"/>
    <mergeCell ref="Q35:R35"/>
    <mergeCell ref="Q36:R36"/>
    <mergeCell ref="Q37:R37"/>
    <mergeCell ref="Q28:R28"/>
    <mergeCell ref="Q29:R29"/>
    <mergeCell ref="Q30:R30"/>
    <mergeCell ref="Q31:R31"/>
    <mergeCell ref="Q32:R32"/>
    <mergeCell ref="Q23:R23"/>
    <mergeCell ref="Q24:R24"/>
    <mergeCell ref="Q25:R25"/>
    <mergeCell ref="Q26:R26"/>
    <mergeCell ref="Q27:R27"/>
    <mergeCell ref="Q18:R18"/>
    <mergeCell ref="Q19:R19"/>
    <mergeCell ref="Q20:R20"/>
    <mergeCell ref="Q21:R21"/>
    <mergeCell ref="Q22:R22"/>
    <mergeCell ref="Q13:R13"/>
    <mergeCell ref="Q14:R14"/>
    <mergeCell ref="Q15:R15"/>
    <mergeCell ref="Q16:R16"/>
    <mergeCell ref="Q17:R17"/>
    <mergeCell ref="P3:T3"/>
    <mergeCell ref="Q9:R9"/>
    <mergeCell ref="Q10:R10"/>
    <mergeCell ref="Q11:R11"/>
    <mergeCell ref="Q12:R12"/>
    <mergeCell ref="S4:T4"/>
    <mergeCell ref="P4:P5"/>
  </mergeCells>
  <phoneticPr fontId="2"/>
  <dataValidations count="12">
    <dataValidation type="list" allowBlank="1" showInputMessage="1" showErrorMessage="1" sqref="O11:O100">
      <formula1>IF(F11="","",IF(F11="男",$X$11:$X$37,$Y$11:$Y$37))</formula1>
    </dataValidation>
    <dataValidation imeMode="off" allowBlank="1" showInputMessage="1" showErrorMessage="1" sqref="M11:M100 E11:E100 J11:J100 P11:P100 T6:T7 R6:R7 G11:G100"/>
    <dataValidation type="list" allowBlank="1" showInputMessage="1" showErrorMessage="1" sqref="S11:S100">
      <formula1>$Z$12</formula1>
    </dataValidation>
    <dataValidation imeMode="hiragana" allowBlank="1" showInputMessage="1" showErrorMessage="1" sqref="C11:C100"/>
    <dataValidation imeMode="halfKatakana" allowBlank="1" showInputMessage="1" showErrorMessage="1" sqref="E10 D10:D100"/>
    <dataValidation type="custom" imeMode="off" allowBlank="1" showInputMessage="1" showErrorMessage="1" sqref="B11:B100">
      <formula1>EXACT(UPPER(B11),B11)</formula1>
    </dataValidation>
    <dataValidation type="list" imeMode="off" allowBlank="1" showInputMessage="1" showErrorMessage="1" sqref="N11:N100 K11:K100 H11:H100">
      <formula1>"OP"</formula1>
    </dataValidation>
    <dataValidation type="list" imeMode="off" allowBlank="1" showInputMessage="1" showErrorMessage="1" sqref="Q11:R100">
      <formula1>"○"</formula1>
    </dataValidation>
    <dataValidation type="list" allowBlank="1" showInputMessage="1" showErrorMessage="1" sqref="Q6:Q7 S6:S7">
      <formula1>"OP"</formula1>
    </dataValidation>
    <dataValidation type="list" allowBlank="1" showInputMessage="1" showErrorMessage="1" sqref="I11:I100">
      <formula1>IF(F11="","",IF(F11="男",$X$11:$X$30,$Y$11:$Y$29))</formula1>
    </dataValidation>
    <dataValidation type="list" allowBlank="1" showInputMessage="1" showErrorMessage="1" sqref="L11:L100">
      <formula1>IF(F11="","",IF(F11="男",$X$11:$X$30,$Y$11:$Y$29))</formula1>
    </dataValidation>
    <dataValidation type="list" allowBlank="1" showInputMessage="1" showErrorMessage="1" sqref="F11:F100">
      <formula1>$W$12:$W$13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4"/>
  <sheetViews>
    <sheetView workbookViewId="0">
      <selection activeCell="P1" sqref="P1:R1"/>
    </sheetView>
  </sheetViews>
  <sheetFormatPr defaultColWidth="9" defaultRowHeight="13.2"/>
  <cols>
    <col min="1" max="1" width="1.88671875" style="37" customWidth="1"/>
    <col min="2" max="2" width="4.44140625" style="37" customWidth="1"/>
    <col min="3" max="3" width="9.77734375" style="37" customWidth="1"/>
    <col min="4" max="4" width="12.21875" style="37" bestFit="1" customWidth="1"/>
    <col min="5" max="5" width="9.44140625" style="37" customWidth="1"/>
    <col min="6" max="6" width="8.44140625" style="37" bestFit="1" customWidth="1"/>
    <col min="7" max="7" width="5" style="38" customWidth="1"/>
    <col min="8" max="8" width="4.44140625" style="37" customWidth="1"/>
    <col min="9" max="9" width="6.44140625" style="37" customWidth="1"/>
    <col min="10" max="10" width="12.21875" style="37" customWidth="1"/>
    <col min="11" max="11" width="9.44140625" style="37" customWidth="1"/>
    <col min="12" max="12" width="8.44140625" style="37" bestFit="1" customWidth="1"/>
    <col min="13" max="13" width="5" style="40" customWidth="1"/>
    <col min="14" max="14" width="4.44140625" style="37" customWidth="1"/>
    <col min="15" max="15" width="6.44140625" style="37" bestFit="1" customWidth="1"/>
    <col min="16" max="16" width="12.21875" style="37" customWidth="1"/>
    <col min="17" max="17" width="9.44140625" style="37" customWidth="1"/>
    <col min="18" max="18" width="8.44140625" style="37" bestFit="1" customWidth="1"/>
    <col min="19" max="19" width="5" style="40" customWidth="1"/>
    <col min="20" max="20" width="4.44140625" style="37" customWidth="1"/>
    <col min="21" max="21" width="6.44140625" style="37" bestFit="1" customWidth="1"/>
    <col min="22" max="22" width="12.21875" style="37" customWidth="1"/>
    <col min="23" max="23" width="9.44140625" style="37" customWidth="1"/>
    <col min="24" max="24" width="8.44140625" style="37" bestFit="1" customWidth="1"/>
    <col min="25" max="26" width="9" style="37"/>
    <col min="27" max="27" width="9" style="37" customWidth="1"/>
    <col min="28" max="16384" width="9" style="37"/>
  </cols>
  <sheetData>
    <row r="1" spans="1:24" ht="16.8" thickBot="1">
      <c r="A1" s="36" t="s">
        <v>331</v>
      </c>
      <c r="H1" s="39"/>
      <c r="I1" s="61" t="s">
        <v>81</v>
      </c>
      <c r="J1" s="366" t="str">
        <f>IF(②団体情報入力!D5="","",②団体情報入力!D5)</f>
        <v/>
      </c>
      <c r="K1" s="367"/>
      <c r="L1" s="368"/>
      <c r="M1" s="35"/>
      <c r="O1" s="61" t="s">
        <v>135</v>
      </c>
      <c r="P1" s="366" t="str">
        <f>IF(②団体情報入力!D6="","",②団体情報入力!D6)</f>
        <v/>
      </c>
      <c r="Q1" s="367"/>
      <c r="R1" s="368"/>
      <c r="T1" s="39"/>
      <c r="W1" s="117"/>
    </row>
    <row r="2" spans="1:24">
      <c r="H2" s="39"/>
      <c r="N2" s="39"/>
      <c r="T2" s="39"/>
    </row>
    <row r="3" spans="1:24" s="122" customFormat="1">
      <c r="A3" s="123"/>
      <c r="B3" s="119"/>
      <c r="C3" s="120" t="s">
        <v>187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37"/>
      <c r="Q3" s="137"/>
      <c r="R3" s="137"/>
      <c r="S3" s="137"/>
      <c r="T3" s="137"/>
      <c r="U3" s="137"/>
      <c r="V3" s="137"/>
      <c r="W3" s="137"/>
    </row>
    <row r="4" spans="1:24" s="122" customFormat="1">
      <c r="A4" s="123"/>
      <c r="B4" s="119"/>
      <c r="C4" s="120" t="s">
        <v>188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37"/>
      <c r="Q4" s="137"/>
      <c r="R4" s="137"/>
      <c r="S4" s="137"/>
      <c r="T4" s="137"/>
      <c r="U4" s="137"/>
      <c r="V4" s="137"/>
      <c r="W4" s="137"/>
    </row>
    <row r="5" spans="1:24">
      <c r="H5" s="123"/>
      <c r="N5" s="123"/>
      <c r="T5" s="123"/>
    </row>
    <row r="6" spans="1:24" s="124" customFormat="1">
      <c r="A6" s="134"/>
      <c r="B6" s="370" t="s">
        <v>124</v>
      </c>
      <c r="C6" s="370"/>
      <c r="D6" s="370"/>
      <c r="E6" s="370"/>
      <c r="F6" s="370"/>
      <c r="G6" s="135"/>
      <c r="H6" s="372" t="s">
        <v>125</v>
      </c>
      <c r="I6" s="373"/>
      <c r="J6" s="373"/>
      <c r="K6" s="373"/>
      <c r="L6" s="374"/>
      <c r="M6" s="136"/>
      <c r="N6" s="371" t="s">
        <v>126</v>
      </c>
      <c r="O6" s="371"/>
      <c r="P6" s="371"/>
      <c r="Q6" s="371"/>
      <c r="R6" s="371"/>
      <c r="S6" s="136"/>
      <c r="T6" s="371" t="s">
        <v>127</v>
      </c>
      <c r="U6" s="371"/>
      <c r="V6" s="371"/>
      <c r="W6" s="371"/>
      <c r="X6" s="371"/>
    </row>
    <row r="7" spans="1:24">
      <c r="B7" s="125" t="s">
        <v>106</v>
      </c>
      <c r="C7" s="125" t="s">
        <v>0</v>
      </c>
      <c r="D7" s="125" t="s">
        <v>110</v>
      </c>
      <c r="E7" s="125" t="s">
        <v>175</v>
      </c>
      <c r="F7" s="125" t="s">
        <v>40</v>
      </c>
      <c r="H7" s="126" t="s">
        <v>106</v>
      </c>
      <c r="I7" s="126" t="s">
        <v>0</v>
      </c>
      <c r="J7" s="125" t="s">
        <v>110</v>
      </c>
      <c r="K7" s="125" t="s">
        <v>175</v>
      </c>
      <c r="L7" s="125" t="s">
        <v>40</v>
      </c>
      <c r="N7" s="126" t="s">
        <v>106</v>
      </c>
      <c r="O7" s="126" t="s">
        <v>0</v>
      </c>
      <c r="P7" s="125" t="s">
        <v>110</v>
      </c>
      <c r="Q7" s="125" t="s">
        <v>175</v>
      </c>
      <c r="R7" s="125" t="s">
        <v>40</v>
      </c>
      <c r="T7" s="126" t="s">
        <v>106</v>
      </c>
      <c r="U7" s="126" t="s">
        <v>0</v>
      </c>
      <c r="V7" s="125" t="s">
        <v>110</v>
      </c>
      <c r="W7" s="125" t="s">
        <v>175</v>
      </c>
      <c r="X7" s="125" t="s">
        <v>40</v>
      </c>
    </row>
    <row r="8" spans="1:24">
      <c r="B8" s="127">
        <v>1</v>
      </c>
      <c r="C8" s="127" t="str">
        <f>IF(③選手情報入力!$AN$10&lt;1,"",VLOOKUP(B8,③選手情報入力!$AM$11:$AN$100,2,FALSE))</f>
        <v/>
      </c>
      <c r="D8" s="103" t="str">
        <f>IF(C8="","",VLOOKUP(C8,③選手情報入力!$AA$11:$AB$100,2,FALSE))</f>
        <v/>
      </c>
      <c r="E8" s="103" t="str">
        <f>IF(C8="","",VLOOKUP(C8,③選手情報入力!$AA$11:$AG$100,6,FALSE))</f>
        <v/>
      </c>
      <c r="F8" s="369" t="str">
        <f>IF(③選手情報入力!R6="","",③選手情報入力!R6)</f>
        <v/>
      </c>
      <c r="H8" s="127">
        <v>1</v>
      </c>
      <c r="I8" s="127" t="str">
        <f>IF(③選手情報入力!$AP$10&lt;1,"",VLOOKUP(H8,③選手情報入力!$AO$11:$AP$100,2,FALSE))</f>
        <v/>
      </c>
      <c r="J8" s="103" t="str">
        <f>IF(I8="","",VLOOKUP(I8,③選手情報入力!$AA$11:$AB$100,2,FALSE))</f>
        <v/>
      </c>
      <c r="K8" s="103" t="str">
        <f>IF(I8="","",VLOOKUP(I8,③選手情報入力!$AA$11:$AG$100,6,FALSE))</f>
        <v/>
      </c>
      <c r="L8" s="375" t="str">
        <f>IF(③選手情報入力!T6="","",③選手情報入力!T6)</f>
        <v/>
      </c>
      <c r="N8" s="127">
        <v>1</v>
      </c>
      <c r="O8" s="127" t="str">
        <f>IF(③選手情報入力!$AR$10&lt;1,"",VLOOKUP(N8,③選手情報入力!$AQ$11:$AR$100,2,FALSE))</f>
        <v/>
      </c>
      <c r="P8" s="103" t="str">
        <f>IF(O8="","",VLOOKUP(O8,③選手情報入力!$AG$11:$AH$100,2,FALSE))</f>
        <v/>
      </c>
      <c r="Q8" s="103" t="str">
        <f>IF(O8="","",VLOOKUP(O8,③選手情報入力!$AG$11:$AN$100,6,FALSE))</f>
        <v/>
      </c>
      <c r="R8" s="369" t="str">
        <f>IF(③選手情報入力!R7="","",③選手情報入力!R7)</f>
        <v/>
      </c>
      <c r="T8" s="127">
        <v>1</v>
      </c>
      <c r="U8" s="127" t="str">
        <f>IF(③選手情報入力!$AT$10&lt;1,"",VLOOKUP(T8,③選手情報入力!$AS$11:$AT$100,2,FALSE))</f>
        <v/>
      </c>
      <c r="V8" s="103" t="str">
        <f>IF(U8="","",VLOOKUP(U8,③選手情報入力!$AG$11:$AH$100,2,FALSE))</f>
        <v/>
      </c>
      <c r="W8" s="103" t="str">
        <f>IF(U8="","",VLOOKUP(U8,③選手情報入力!$AG$11:$AN$100,6,FALSE))</f>
        <v/>
      </c>
      <c r="X8" s="369" t="str">
        <f>IF(③選手情報入力!T7="","",③選手情報入力!T7)</f>
        <v/>
      </c>
    </row>
    <row r="9" spans="1:24">
      <c r="B9" s="128">
        <v>2</v>
      </c>
      <c r="C9" s="127" t="str">
        <f>IF(③選手情報入力!$AN$10&lt;1,"",VLOOKUP(B9,③選手情報入力!$AM$11:$AN$100,2,FALSE))</f>
        <v/>
      </c>
      <c r="D9" s="103" t="str">
        <f>IF(C9="","",VLOOKUP(C9,③選手情報入力!$AA$11:$AB$100,2,FALSE))</f>
        <v/>
      </c>
      <c r="E9" s="104" t="str">
        <f>IF(C9="","",VLOOKUP(C9,③選手情報入力!$AA$11:$AG$100,6,FALSE))</f>
        <v/>
      </c>
      <c r="F9" s="369"/>
      <c r="H9" s="128">
        <v>2</v>
      </c>
      <c r="I9" s="128" t="str">
        <f>IF(③選手情報入力!$AP$10&lt;2,"",VLOOKUP(H9,③選手情報入力!$AO$11:$AP$100,2,FALSE))</f>
        <v/>
      </c>
      <c r="J9" s="104" t="str">
        <f>IF(I9="","",VLOOKUP(I9,③選手情報入力!$AA$11:$AB$100,2,FALSE))</f>
        <v/>
      </c>
      <c r="K9" s="104" t="str">
        <f>IF(I9="","",VLOOKUP(I9,③選手情報入力!$AA$11:$AG$100,6,FALSE))</f>
        <v/>
      </c>
      <c r="L9" s="376"/>
      <c r="N9" s="128">
        <v>2</v>
      </c>
      <c r="O9" s="128" t="str">
        <f>IF(③選手情報入力!$AR$10&lt;2,"",VLOOKUP(N9,③選手情報入力!$AQ$11:$AR$100,2,FALSE))</f>
        <v/>
      </c>
      <c r="P9" s="104" t="str">
        <f>IF(O9="","",VLOOKUP(O9,③選手情報入力!$AG$11:$AH$100,2,FALSE))</f>
        <v/>
      </c>
      <c r="Q9" s="104" t="str">
        <f>IF(O9="","",VLOOKUP(O9,③選手情報入力!$AG$11:$AN$100,6,FALSE))</f>
        <v/>
      </c>
      <c r="R9" s="369"/>
      <c r="T9" s="128">
        <v>2</v>
      </c>
      <c r="U9" s="128" t="str">
        <f>IF(③選手情報入力!$AT$10&lt;2,"",VLOOKUP(T9,③選手情報入力!$AS$11:$AT$100,2,FALSE))</f>
        <v/>
      </c>
      <c r="V9" s="104" t="str">
        <f>IF(U9="","",VLOOKUP(U9,③選手情報入力!$AG$11:$AH$100,2,FALSE))</f>
        <v/>
      </c>
      <c r="W9" s="104" t="str">
        <f>IF(U9="","",VLOOKUP(U9,③選手情報入力!$AG$11:$AN$100,6,FALSE))</f>
        <v/>
      </c>
      <c r="X9" s="369"/>
    </row>
    <row r="10" spans="1:24">
      <c r="B10" s="128">
        <v>3</v>
      </c>
      <c r="C10" s="127" t="str">
        <f>IF(③選手情報入力!$AN$10&lt;1,"",VLOOKUP(B10,③選手情報入力!$AM$11:$AN$100,2,FALSE))</f>
        <v/>
      </c>
      <c r="D10" s="103" t="str">
        <f>IF(C10="","",VLOOKUP(C10,③選手情報入力!$AA$11:$AB$100,2,FALSE))</f>
        <v/>
      </c>
      <c r="E10" s="104" t="str">
        <f>IF(C10="","",VLOOKUP(C10,③選手情報入力!$AA$11:$AG$100,6,FALSE))</f>
        <v/>
      </c>
      <c r="F10" s="369"/>
      <c r="H10" s="128">
        <v>3</v>
      </c>
      <c r="I10" s="128" t="str">
        <f>IF(③選手情報入力!$AP$10&lt;3,"",VLOOKUP(H10,③選手情報入力!$AO$11:$AP$100,2,FALSE))</f>
        <v/>
      </c>
      <c r="J10" s="104" t="str">
        <f>IF(I10="","",VLOOKUP(I10,③選手情報入力!$AA$11:$AB$100,2,FALSE))</f>
        <v/>
      </c>
      <c r="K10" s="104" t="str">
        <f>IF(I10="","",VLOOKUP(I10,③選手情報入力!$AA$11:$AG$100,6,FALSE))</f>
        <v/>
      </c>
      <c r="L10" s="376"/>
      <c r="N10" s="128">
        <v>3</v>
      </c>
      <c r="O10" s="128" t="str">
        <f>IF(③選手情報入力!$AR$10&lt;3,"",VLOOKUP(N10,③選手情報入力!$AQ$11:$AR$100,2,FALSE))</f>
        <v/>
      </c>
      <c r="P10" s="104" t="str">
        <f>IF(O10="","",VLOOKUP(O10,③選手情報入力!$AG$11:$AH$100,2,FALSE))</f>
        <v/>
      </c>
      <c r="Q10" s="104" t="str">
        <f>IF(O10="","",VLOOKUP(O10,③選手情報入力!$AG$11:$AN$100,6,FALSE))</f>
        <v/>
      </c>
      <c r="R10" s="369"/>
      <c r="T10" s="128">
        <v>3</v>
      </c>
      <c r="U10" s="128" t="str">
        <f>IF(③選手情報入力!$AT$10&lt;3,"",VLOOKUP(T10,③選手情報入力!$AS$11:$AT$100,2,FALSE))</f>
        <v/>
      </c>
      <c r="V10" s="104" t="str">
        <f>IF(U10="","",VLOOKUP(U10,③選手情報入力!$AG$11:$AH$100,2,FALSE))</f>
        <v/>
      </c>
      <c r="W10" s="104" t="str">
        <f>IF(U10="","",VLOOKUP(U10,③選手情報入力!$AG$11:$AN$100,6,FALSE))</f>
        <v/>
      </c>
      <c r="X10" s="369"/>
    </row>
    <row r="11" spans="1:24">
      <c r="B11" s="128">
        <v>4</v>
      </c>
      <c r="C11" s="127" t="str">
        <f>IF(③選手情報入力!$AN$10&lt;1,"",VLOOKUP(B11,③選手情報入力!$AM$11:$AN$100,2,FALSE))</f>
        <v/>
      </c>
      <c r="D11" s="103" t="str">
        <f>IF(C11="","",VLOOKUP(C11,③選手情報入力!$AA$11:$AB$100,2,FALSE))</f>
        <v/>
      </c>
      <c r="E11" s="104" t="str">
        <f>IF(C11="","",VLOOKUP(C11,③選手情報入力!$AA$11:$AG$100,6,FALSE))</f>
        <v/>
      </c>
      <c r="F11" s="369"/>
      <c r="H11" s="128">
        <v>4</v>
      </c>
      <c r="I11" s="128" t="str">
        <f>IF(③選手情報入力!$AP$10&lt;4,"",VLOOKUP(H11,③選手情報入力!$AO$11:$AP$100,2,FALSE))</f>
        <v/>
      </c>
      <c r="J11" s="104" t="str">
        <f>IF(I11="","",VLOOKUP(I11,③選手情報入力!$AA$11:$AB$100,2,FALSE))</f>
        <v/>
      </c>
      <c r="K11" s="104" t="str">
        <f>IF(I11="","",VLOOKUP(I11,③選手情報入力!$AA$11:$AG$100,6,FALSE))</f>
        <v/>
      </c>
      <c r="L11" s="376"/>
      <c r="N11" s="128">
        <v>4</v>
      </c>
      <c r="O11" s="128" t="str">
        <f>IF(③選手情報入力!$AR$10&lt;4,"",VLOOKUP(N11,③選手情報入力!$AQ$11:$AR$100,2,FALSE))</f>
        <v/>
      </c>
      <c r="P11" s="104" t="str">
        <f>IF(O11="","",VLOOKUP(O11,③選手情報入力!$AG$11:$AH$100,2,FALSE))</f>
        <v/>
      </c>
      <c r="Q11" s="104" t="str">
        <f>IF(O11="","",VLOOKUP(O11,③選手情報入力!$AG$11:$AN$100,6,FALSE))</f>
        <v/>
      </c>
      <c r="R11" s="369"/>
      <c r="T11" s="128">
        <v>4</v>
      </c>
      <c r="U11" s="128" t="str">
        <f>IF(③選手情報入力!$AT$10&lt;4,"",VLOOKUP(T11,③選手情報入力!$AS$11:$AT$100,2,FALSE))</f>
        <v/>
      </c>
      <c r="V11" s="104" t="str">
        <f>IF(U11="","",VLOOKUP(U11,③選手情報入力!$AG$11:$AH$100,2,FALSE))</f>
        <v/>
      </c>
      <c r="W11" s="104" t="str">
        <f>IF(U11="","",VLOOKUP(U11,③選手情報入力!$AG$11:$AN$100,6,FALSE))</f>
        <v/>
      </c>
      <c r="X11" s="369"/>
    </row>
    <row r="12" spans="1:24">
      <c r="B12" s="128">
        <v>5</v>
      </c>
      <c r="C12" s="127" t="str">
        <f>IF(③選手情報入力!$AN$10&lt;1,"",VLOOKUP(B12,③選手情報入力!$AM$11:$AN$100,2,FALSE))</f>
        <v/>
      </c>
      <c r="D12" s="103" t="str">
        <f>IF(C12="","",VLOOKUP(C12,③選手情報入力!$AA$11:$AB$100,2,FALSE))</f>
        <v/>
      </c>
      <c r="E12" s="104" t="str">
        <f>IF(C12="","",VLOOKUP(C12,③選手情報入力!$AA$11:$AG$100,6,FALSE))</f>
        <v/>
      </c>
      <c r="F12" s="369"/>
      <c r="H12" s="128">
        <v>5</v>
      </c>
      <c r="I12" s="128" t="str">
        <f>IF(③選手情報入力!$AP$10&lt;5,"",VLOOKUP(H12,③選手情報入力!$AO$11:$AP$100,2,FALSE))</f>
        <v/>
      </c>
      <c r="J12" s="104" t="str">
        <f>IF(I12="","",VLOOKUP(I12,③選手情報入力!$AA$11:$AB$100,2,FALSE))</f>
        <v/>
      </c>
      <c r="K12" s="104" t="str">
        <f>IF(I12="","",VLOOKUP(I12,③選手情報入力!$AA$11:$AG$100,6,FALSE))</f>
        <v/>
      </c>
      <c r="L12" s="376"/>
      <c r="N12" s="128">
        <v>5</v>
      </c>
      <c r="O12" s="128" t="str">
        <f>IF(③選手情報入力!$AR$10&lt;5,"",VLOOKUP(N12,③選手情報入力!$AQ$11:$AR$100,2,FALSE))</f>
        <v/>
      </c>
      <c r="P12" s="104" t="str">
        <f>IF(O12="","",VLOOKUP(O12,③選手情報入力!$AG$11:$AH$100,2,FALSE))</f>
        <v/>
      </c>
      <c r="Q12" s="104" t="str">
        <f>IF(O12="","",VLOOKUP(O12,③選手情報入力!$AG$11:$AN$100,6,FALSE))</f>
        <v/>
      </c>
      <c r="R12" s="369"/>
      <c r="T12" s="128">
        <v>5</v>
      </c>
      <c r="U12" s="128" t="str">
        <f>IF(③選手情報入力!$AT$10&lt;5,"",VLOOKUP(T12,③選手情報入力!$AS$11:$AT$100,2,FALSE))</f>
        <v/>
      </c>
      <c r="V12" s="104" t="str">
        <f>IF(U12="","",VLOOKUP(U12,③選手情報入力!$AG$11:$AH$100,2,FALSE))</f>
        <v/>
      </c>
      <c r="W12" s="104" t="str">
        <f>IF(U12="","",VLOOKUP(U12,③選手情報入力!$AG$11:$AN$100,6,FALSE))</f>
        <v/>
      </c>
      <c r="X12" s="369"/>
    </row>
    <row r="13" spans="1:24">
      <c r="B13" s="129">
        <v>6</v>
      </c>
      <c r="C13" s="127" t="str">
        <f>IF(③選手情報入力!$AN$10&lt;1,"",VLOOKUP(B13,③選手情報入力!$AM$11:$AN$100,2,FALSE))</f>
        <v/>
      </c>
      <c r="D13" s="103" t="str">
        <f>IF(C13="","",VLOOKUP(C13,③選手情報入力!$AA$11:$AB$100,2,FALSE))</f>
        <v/>
      </c>
      <c r="E13" s="105" t="str">
        <f>IF(C13="","",VLOOKUP(C13,③選手情報入力!$AA$11:$AG$100,6,FALSE))</f>
        <v/>
      </c>
      <c r="F13" s="369"/>
      <c r="H13" s="129">
        <v>6</v>
      </c>
      <c r="I13" s="129" t="str">
        <f>IF(③選手情報入力!$AP$10&lt;6,"",VLOOKUP(H13,③選手情報入力!$AO$11:$AP$100,2,FALSE))</f>
        <v/>
      </c>
      <c r="J13" s="105" t="str">
        <f>IF(I13="","",VLOOKUP(I13,③選手情報入力!$AA$11:$AB$100,2,FALSE))</f>
        <v/>
      </c>
      <c r="K13" s="105" t="str">
        <f>IF(I13="","",VLOOKUP(I13,③選手情報入力!$AA$11:$AG$100,6,FALSE))</f>
        <v/>
      </c>
      <c r="L13" s="377"/>
      <c r="N13" s="129">
        <v>6</v>
      </c>
      <c r="O13" s="129" t="str">
        <f>IF(③選手情報入力!$AR$10&lt;6,"",VLOOKUP(N13,③選手情報入力!$AQ$11:$AR$100,2,FALSE))</f>
        <v/>
      </c>
      <c r="P13" s="105" t="str">
        <f>IF(O13="","",VLOOKUP(O13,③選手情報入力!$AG$11:$AH$100,2,FALSE))</f>
        <v/>
      </c>
      <c r="Q13" s="105" t="str">
        <f>IF(O13="","",VLOOKUP(O13,③選手情報入力!$AG$11:$AN$100,6,FALSE))</f>
        <v/>
      </c>
      <c r="R13" s="369"/>
      <c r="T13" s="129">
        <v>6</v>
      </c>
      <c r="U13" s="129" t="str">
        <f>IF(③選手情報入力!$AT$10&lt;6,"",VLOOKUP(T13,③選手情報入力!$AS$11:$AT$100,2,FALSE))</f>
        <v/>
      </c>
      <c r="V13" s="105" t="str">
        <f>IF(U13="","",VLOOKUP(U13,③選手情報入力!$AG$11:$AH$100,2,FALSE))</f>
        <v/>
      </c>
      <c r="W13" s="105" t="str">
        <f>IF(U13="","",VLOOKUP(U13,③選手情報入力!$AG$11:$AN$100,6,FALSE))</f>
        <v/>
      </c>
      <c r="X13" s="369"/>
    </row>
    <row r="14" spans="1:24">
      <c r="C14" s="130"/>
      <c r="D14" s="131" t="s">
        <v>80</v>
      </c>
      <c r="E14" s="132"/>
      <c r="F14" s="133">
        <f>IF(③選手情報入力!AN10&gt;=4,1,0)</f>
        <v>0</v>
      </c>
      <c r="H14" s="130"/>
      <c r="I14" s="130"/>
      <c r="J14" s="131" t="s">
        <v>80</v>
      </c>
      <c r="K14" s="132"/>
      <c r="L14" s="133">
        <f>IF(③選手情報入力!AP10&gt;=4,1,0)</f>
        <v>0</v>
      </c>
      <c r="N14" s="130"/>
      <c r="O14" s="130"/>
      <c r="P14" s="131" t="s">
        <v>80</v>
      </c>
      <c r="Q14" s="132"/>
      <c r="R14" s="133">
        <f>IF(③選手情報入力!AR10&gt;=4,1,0)</f>
        <v>0</v>
      </c>
      <c r="T14" s="130"/>
      <c r="U14" s="130"/>
      <c r="V14" s="131" t="s">
        <v>80</v>
      </c>
      <c r="W14" s="132"/>
      <c r="X14" s="133">
        <f>IF(③選手情報入力!AT10&gt;=4,1,0)</f>
        <v>0</v>
      </c>
    </row>
  </sheetData>
  <sheetProtection algorithmName="SHA-512" hashValue="A4GvIqwUszTGq+2aDD1Hx70nhusNEGpXGyoRJ7hNMR7D+dSkaLgwMKV+YVXUpkFlh4E/4GsMOAJFvEyN+w0Q4Q==" saltValue="QBSoaTsG4icMgiy5KcZnRA==" spinCount="100000" sheet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U8:X13 O8:R13 I8:L13 C8:F1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N61"/>
  <sheetViews>
    <sheetView workbookViewId="0">
      <selection activeCell="K1" sqref="K1:N1048576"/>
    </sheetView>
  </sheetViews>
  <sheetFormatPr defaultColWidth="9" defaultRowHeight="13.2"/>
  <cols>
    <col min="1" max="1" width="3.77734375" style="143" customWidth="1"/>
    <col min="2" max="2" width="26.21875" style="143" customWidth="1"/>
    <col min="3" max="3" width="10" style="143" customWidth="1"/>
    <col min="4" max="4" width="4.88671875" style="143" customWidth="1"/>
    <col min="5" max="5" width="9" style="143" customWidth="1"/>
    <col min="6" max="6" width="26.21875" style="143" customWidth="1"/>
    <col min="7" max="7" width="15.44140625" style="143" customWidth="1"/>
    <col min="8" max="8" width="3.77734375" style="143" customWidth="1"/>
    <col min="9" max="10" width="9" style="143"/>
    <col min="11" max="11" width="11.6640625" style="143" hidden="1" customWidth="1"/>
    <col min="12" max="12" width="8.21875" style="143" hidden="1" customWidth="1"/>
    <col min="13" max="13" width="11.44140625" style="143" hidden="1" customWidth="1"/>
    <col min="14" max="14" width="8.21875" style="143" hidden="1" customWidth="1"/>
    <col min="15" max="16384" width="9" style="143"/>
  </cols>
  <sheetData>
    <row r="1" spans="1:14" ht="16.2">
      <c r="A1" s="36" t="s">
        <v>332</v>
      </c>
      <c r="B1" s="138"/>
      <c r="C1" s="139" t="s">
        <v>276</v>
      </c>
      <c r="D1" s="139"/>
      <c r="E1" s="139"/>
      <c r="F1" s="140"/>
      <c r="G1" s="141"/>
      <c r="H1" s="142"/>
    </row>
    <row r="2" spans="1:14" ht="24.75" customHeight="1">
      <c r="A2" s="380" t="s">
        <v>277</v>
      </c>
      <c r="B2" s="380"/>
      <c r="C2" s="380"/>
      <c r="D2" s="380"/>
      <c r="E2" s="380"/>
      <c r="F2" s="380"/>
      <c r="G2" s="380"/>
      <c r="H2" s="380"/>
    </row>
    <row r="3" spans="1:14" ht="30" customHeight="1">
      <c r="A3" s="385" t="str">
        <f>注意事項!C3</f>
        <v>第76回愛知陸上競技選手権 名古屋地区予選会</v>
      </c>
      <c r="B3" s="386"/>
      <c r="C3" s="386"/>
      <c r="D3" s="386"/>
      <c r="E3" s="387"/>
      <c r="G3" s="180" t="str">
        <f>IF(②団体情報入力!D3="","",②団体情報入力!D3)</f>
        <v/>
      </c>
      <c r="H3" s="144"/>
    </row>
    <row r="4" spans="1:14" ht="19.8" thickBot="1">
      <c r="A4" s="381" t="s">
        <v>63</v>
      </c>
      <c r="B4" s="381"/>
      <c r="C4" s="381"/>
      <c r="D4" s="381"/>
      <c r="E4" s="381"/>
      <c r="F4" s="381"/>
      <c r="G4" s="381"/>
      <c r="H4" s="381"/>
    </row>
    <row r="5" spans="1:14" ht="19.5" customHeight="1" thickBot="1">
      <c r="A5" s="145"/>
      <c r="B5" s="215" t="s">
        <v>211</v>
      </c>
      <c r="C5" s="391" t="str">
        <f>IF(②団体情報入力!D8="","",②団体情報入力!D8)</f>
        <v/>
      </c>
      <c r="D5" s="392"/>
      <c r="E5" s="392"/>
      <c r="F5" s="393"/>
      <c r="G5" s="146" t="s">
        <v>52</v>
      </c>
      <c r="H5" s="139"/>
    </row>
    <row r="6" spans="1:14" ht="22.5" customHeight="1" thickBot="1">
      <c r="A6" s="139"/>
      <c r="B6" s="214" t="str">
        <f>IF(②団体情報入力!D7="","",②団体情報入力!D7)</f>
        <v/>
      </c>
      <c r="C6" s="197" t="s">
        <v>134</v>
      </c>
      <c r="D6" s="388" t="str">
        <f>IF(②団体情報入力!D5="","",②団体情報入力!D5)</f>
        <v/>
      </c>
      <c r="E6" s="389"/>
      <c r="F6" s="389"/>
      <c r="G6" s="390"/>
      <c r="H6" s="147"/>
    </row>
    <row r="7" spans="1:14" ht="16.5" customHeight="1" thickBot="1">
      <c r="A7" s="139"/>
      <c r="B7" s="382" t="s">
        <v>53</v>
      </c>
      <c r="C7" s="383"/>
      <c r="D7" s="187"/>
      <c r="E7" s="148" t="s">
        <v>283</v>
      </c>
      <c r="F7" s="384" t="s">
        <v>54</v>
      </c>
      <c r="G7" s="384"/>
      <c r="H7" s="139"/>
    </row>
    <row r="8" spans="1:14" ht="16.5" customHeight="1">
      <c r="A8" s="139"/>
      <c r="B8" s="193" t="s">
        <v>55</v>
      </c>
      <c r="C8" s="394" t="s">
        <v>56</v>
      </c>
      <c r="D8" s="395"/>
      <c r="E8" s="149"/>
      <c r="F8" s="150" t="s">
        <v>57</v>
      </c>
      <c r="G8" s="151" t="s">
        <v>56</v>
      </c>
      <c r="H8" s="139"/>
      <c r="L8" s="139" t="s">
        <v>58</v>
      </c>
      <c r="N8" s="139" t="s">
        <v>59</v>
      </c>
    </row>
    <row r="9" spans="1:14" ht="21" customHeight="1">
      <c r="A9" s="139"/>
      <c r="B9" s="194" t="s">
        <v>228</v>
      </c>
      <c r="C9" s="378">
        <f>IF(L9=0,0,L9)</f>
        <v>0</v>
      </c>
      <c r="D9" s="379"/>
      <c r="E9" s="154"/>
      <c r="F9" s="181" t="s">
        <v>229</v>
      </c>
      <c r="G9" s="153">
        <f>IF(N9=0,0,N9)</f>
        <v>0</v>
      </c>
      <c r="H9" s="152"/>
      <c r="K9" s="143" t="str">
        <f>種目情報!A4</f>
        <v>男100m</v>
      </c>
      <c r="L9" s="155">
        <f>COUNTIF(③選手情報入力!$I$11:$P$100,K9)</f>
        <v>0</v>
      </c>
      <c r="M9" s="143" t="str">
        <f>種目情報!E4</f>
        <v>女100m</v>
      </c>
      <c r="N9" s="155">
        <f>COUNTIF(③選手情報入力!$I$11:$P$100,M9)</f>
        <v>0</v>
      </c>
    </row>
    <row r="10" spans="1:14" ht="21" customHeight="1">
      <c r="A10" s="139"/>
      <c r="B10" s="194" t="s">
        <v>230</v>
      </c>
      <c r="C10" s="378">
        <f t="shared" ref="C10:C24" si="0">IF(L10=0,0,L10)</f>
        <v>0</v>
      </c>
      <c r="D10" s="379"/>
      <c r="E10" s="154"/>
      <c r="F10" s="181" t="s">
        <v>231</v>
      </c>
      <c r="G10" s="153">
        <f t="shared" ref="G10:G22" si="1">IF(N10=0,0,N10)</f>
        <v>0</v>
      </c>
      <c r="H10" s="152"/>
      <c r="K10" s="143" t="str">
        <f>種目情報!A5</f>
        <v>男200m</v>
      </c>
      <c r="L10" s="155">
        <f>COUNTIF(③選手情報入力!$I$11:$P$100,K10)</f>
        <v>0</v>
      </c>
      <c r="M10" s="143" t="str">
        <f>種目情報!E5</f>
        <v>女200m</v>
      </c>
      <c r="N10" s="155">
        <f>COUNTIF(③選手情報入力!$I$11:$P$100,M10)</f>
        <v>0</v>
      </c>
    </row>
    <row r="11" spans="1:14" ht="21" customHeight="1">
      <c r="A11" s="139"/>
      <c r="B11" s="194" t="s">
        <v>232</v>
      </c>
      <c r="C11" s="378">
        <f t="shared" si="0"/>
        <v>0</v>
      </c>
      <c r="D11" s="379"/>
      <c r="E11" s="154"/>
      <c r="F11" s="181" t="s">
        <v>233</v>
      </c>
      <c r="G11" s="153">
        <f t="shared" si="1"/>
        <v>0</v>
      </c>
      <c r="H11" s="152"/>
      <c r="K11" s="143" t="str">
        <f>種目情報!A6</f>
        <v>男400m</v>
      </c>
      <c r="L11" s="155">
        <f>COUNTIF(③選手情報入力!$I$11:$P$100,K11)</f>
        <v>0</v>
      </c>
      <c r="M11" s="143" t="str">
        <f>種目情報!E6</f>
        <v>女400m</v>
      </c>
      <c r="N11" s="155">
        <f>COUNTIF(③選手情報入力!$I$11:$P$100,M11)</f>
        <v>0</v>
      </c>
    </row>
    <row r="12" spans="1:14" ht="21" customHeight="1">
      <c r="A12" s="139"/>
      <c r="B12" s="194" t="s">
        <v>234</v>
      </c>
      <c r="C12" s="378">
        <f t="shared" si="0"/>
        <v>0</v>
      </c>
      <c r="D12" s="379"/>
      <c r="E12" s="154"/>
      <c r="F12" s="181" t="s">
        <v>235</v>
      </c>
      <c r="G12" s="153">
        <f t="shared" si="1"/>
        <v>0</v>
      </c>
      <c r="H12" s="152"/>
      <c r="K12" s="143" t="str">
        <f>種目情報!A7</f>
        <v>男800m</v>
      </c>
      <c r="L12" s="155">
        <f>COUNTIF(③選手情報入力!$I$11:$P$100,K12)</f>
        <v>0</v>
      </c>
      <c r="M12" s="143" t="str">
        <f>種目情報!E7</f>
        <v>女800m</v>
      </c>
      <c r="N12" s="155">
        <f>COUNTIF(③選手情報入力!$I$11:$P$100,M12)</f>
        <v>0</v>
      </c>
    </row>
    <row r="13" spans="1:14" ht="21" customHeight="1">
      <c r="A13" s="139"/>
      <c r="B13" s="194" t="s">
        <v>236</v>
      </c>
      <c r="C13" s="378">
        <f t="shared" si="0"/>
        <v>0</v>
      </c>
      <c r="D13" s="379"/>
      <c r="E13" s="154"/>
      <c r="F13" s="181" t="s">
        <v>237</v>
      </c>
      <c r="G13" s="153">
        <f t="shared" si="1"/>
        <v>0</v>
      </c>
      <c r="H13" s="152"/>
      <c r="K13" s="143" t="str">
        <f>種目情報!A8</f>
        <v>男1500m</v>
      </c>
      <c r="L13" s="155">
        <f>COUNTIF(③選手情報入力!$I$11:$P$100,K13)</f>
        <v>0</v>
      </c>
      <c r="M13" s="143" t="str">
        <f>種目情報!E8</f>
        <v>女1500m</v>
      </c>
      <c r="N13" s="155">
        <f>COUNTIF(③選手情報入力!$I$11:$P$100,M13)</f>
        <v>0</v>
      </c>
    </row>
    <row r="14" spans="1:14" ht="21" customHeight="1">
      <c r="A14" s="139"/>
      <c r="B14" s="194" t="s">
        <v>238</v>
      </c>
      <c r="C14" s="378">
        <f t="shared" si="0"/>
        <v>0</v>
      </c>
      <c r="D14" s="379"/>
      <c r="E14" s="154"/>
      <c r="F14" s="181" t="s">
        <v>290</v>
      </c>
      <c r="G14" s="153">
        <f t="shared" si="1"/>
        <v>0</v>
      </c>
      <c r="H14" s="152"/>
      <c r="K14" s="143" t="str">
        <f>種目情報!A9</f>
        <v>男5000m</v>
      </c>
      <c r="L14" s="155">
        <f>COUNTIF(③選手情報入力!$I$11:$P$100,K14)</f>
        <v>0</v>
      </c>
      <c r="M14" s="143" t="str">
        <f>種目情報!E9</f>
        <v>女5000m</v>
      </c>
      <c r="N14" s="155">
        <f>COUNTIF(③選手情報入力!$I$11:$P$100,M14)</f>
        <v>0</v>
      </c>
    </row>
    <row r="15" spans="1:14" ht="21" customHeight="1">
      <c r="A15" s="139"/>
      <c r="B15" s="194" t="s">
        <v>292</v>
      </c>
      <c r="C15" s="378">
        <f t="shared" si="0"/>
        <v>0</v>
      </c>
      <c r="D15" s="379"/>
      <c r="E15" s="154"/>
      <c r="F15" s="181" t="s">
        <v>239</v>
      </c>
      <c r="G15" s="153">
        <f t="shared" si="1"/>
        <v>0</v>
      </c>
      <c r="H15" s="152"/>
      <c r="K15" s="143" t="str">
        <f>種目情報!A10</f>
        <v>男10000m</v>
      </c>
      <c r="L15" s="155">
        <f>COUNTIF(③選手情報入力!$I$11:$P$100,K15)</f>
        <v>0</v>
      </c>
      <c r="M15" s="143" t="str">
        <f>種目情報!E10</f>
        <v>女100mH</v>
      </c>
      <c r="N15" s="155">
        <f>COUNTIF(③選手情報入力!$I$11:$P$100,M15)</f>
        <v>0</v>
      </c>
    </row>
    <row r="16" spans="1:14" ht="21" customHeight="1">
      <c r="A16" s="139"/>
      <c r="B16" s="194" t="s">
        <v>240</v>
      </c>
      <c r="C16" s="378">
        <f t="shared" si="0"/>
        <v>0</v>
      </c>
      <c r="D16" s="379"/>
      <c r="E16" s="154"/>
      <c r="F16" s="181" t="s">
        <v>241</v>
      </c>
      <c r="G16" s="153">
        <f t="shared" si="1"/>
        <v>0</v>
      </c>
      <c r="H16" s="152"/>
      <c r="K16" s="143" t="str">
        <f>種目情報!A11</f>
        <v>男110mH</v>
      </c>
      <c r="L16" s="155">
        <f>COUNTIF(③選手情報入力!$I$11:$P$100,K16)</f>
        <v>0</v>
      </c>
      <c r="M16" s="143" t="str">
        <f>種目情報!E11</f>
        <v>女400mH</v>
      </c>
      <c r="N16" s="155">
        <f>COUNTIF(③選手情報入力!$I$11:$P$100,M16)</f>
        <v>0</v>
      </c>
    </row>
    <row r="17" spans="1:14" ht="21" customHeight="1">
      <c r="A17" s="139"/>
      <c r="B17" s="194" t="s">
        <v>242</v>
      </c>
      <c r="C17" s="378">
        <f t="shared" si="0"/>
        <v>0</v>
      </c>
      <c r="D17" s="379"/>
      <c r="E17" s="154"/>
      <c r="F17" s="182" t="s">
        <v>308</v>
      </c>
      <c r="G17" s="153">
        <f t="shared" si="1"/>
        <v>0</v>
      </c>
      <c r="H17" s="152"/>
      <c r="K17" s="143" t="str">
        <f>種目情報!A12</f>
        <v>男400mH</v>
      </c>
      <c r="L17" s="155">
        <f>COUNTIF(③選手情報入力!$I$11:$P$100,K17)</f>
        <v>0</v>
      </c>
      <c r="M17" s="143" t="str">
        <f>種目情報!E12</f>
        <v>女5000mW</v>
      </c>
      <c r="N17" s="155">
        <f>COUNTIF(③選手情報入力!$I$11:$P$100,M17)</f>
        <v>0</v>
      </c>
    </row>
    <row r="18" spans="1:14" ht="21" customHeight="1">
      <c r="A18" s="139"/>
      <c r="B18" s="194" t="s">
        <v>243</v>
      </c>
      <c r="C18" s="378">
        <f t="shared" si="0"/>
        <v>0</v>
      </c>
      <c r="D18" s="379"/>
      <c r="E18" s="154"/>
      <c r="F18" s="181" t="s">
        <v>244</v>
      </c>
      <c r="G18" s="153">
        <f t="shared" si="1"/>
        <v>0</v>
      </c>
      <c r="H18" s="152"/>
      <c r="K18" s="143" t="str">
        <f>種目情報!A13</f>
        <v>男3000mSC</v>
      </c>
      <c r="L18" s="155">
        <f>COUNTIF(③選手情報入力!$I$11:$P$100,K18)</f>
        <v>0</v>
      </c>
      <c r="M18" s="143" t="str">
        <f>種目情報!E13</f>
        <v>女走高跳</v>
      </c>
      <c r="N18" s="155">
        <f>COUNTIF(③選手情報入力!$I$11:$P$100,M18)</f>
        <v>0</v>
      </c>
    </row>
    <row r="19" spans="1:14" ht="21" customHeight="1">
      <c r="A19" s="139"/>
      <c r="B19" s="194" t="s">
        <v>245</v>
      </c>
      <c r="C19" s="378">
        <f t="shared" si="0"/>
        <v>0</v>
      </c>
      <c r="D19" s="379"/>
      <c r="E19" s="154"/>
      <c r="F19" s="182" t="s">
        <v>298</v>
      </c>
      <c r="G19" s="153">
        <f t="shared" si="1"/>
        <v>0</v>
      </c>
      <c r="H19" s="152"/>
      <c r="K19" s="143" t="str">
        <f>種目情報!A14</f>
        <v>男5000mW</v>
      </c>
      <c r="L19" s="155">
        <f>COUNTIF(③選手情報入力!$I$11:$P$100,K19)</f>
        <v>0</v>
      </c>
      <c r="M19" s="143" t="str">
        <f>種目情報!E14</f>
        <v>女棒高跳</v>
      </c>
      <c r="N19" s="155">
        <f>COUNTIF(③選手情報入力!$I$11:$P$100,M19)</f>
        <v>0</v>
      </c>
    </row>
    <row r="20" spans="1:14" ht="21" customHeight="1">
      <c r="A20" s="139"/>
      <c r="B20" s="194" t="s">
        <v>247</v>
      </c>
      <c r="C20" s="378">
        <f t="shared" si="0"/>
        <v>0</v>
      </c>
      <c r="D20" s="379"/>
      <c r="E20" s="154"/>
      <c r="F20" s="181" t="s">
        <v>248</v>
      </c>
      <c r="G20" s="153">
        <f t="shared" si="1"/>
        <v>0</v>
      </c>
      <c r="H20" s="152"/>
      <c r="K20" s="143" t="str">
        <f>種目情報!A15</f>
        <v>男走高跳</v>
      </c>
      <c r="L20" s="155">
        <f>COUNTIF(③選手情報入力!$I$11:$P$100,K20)</f>
        <v>0</v>
      </c>
      <c r="M20" s="143" t="str">
        <f>種目情報!E15</f>
        <v>女走幅跳</v>
      </c>
      <c r="N20" s="155">
        <f>COUNTIF(③選手情報入力!$I$11:$P$100,M20)</f>
        <v>0</v>
      </c>
    </row>
    <row r="21" spans="1:14" ht="21" customHeight="1">
      <c r="A21" s="139"/>
      <c r="B21" s="194" t="s">
        <v>303</v>
      </c>
      <c r="C21" s="378">
        <f t="shared" si="0"/>
        <v>0</v>
      </c>
      <c r="D21" s="379"/>
      <c r="E21" s="154"/>
      <c r="F21" s="182" t="s">
        <v>299</v>
      </c>
      <c r="G21" s="153">
        <f t="shared" si="1"/>
        <v>0</v>
      </c>
      <c r="H21" s="152"/>
      <c r="K21" s="143" t="str">
        <f>種目情報!A16</f>
        <v>男棒高跳</v>
      </c>
      <c r="L21" s="155">
        <f>COUNTIF(③選手情報入力!$I$11:$P$100,K21)</f>
        <v>0</v>
      </c>
      <c r="M21" s="143" t="str">
        <f>種目情報!E16</f>
        <v>女三段跳</v>
      </c>
      <c r="N21" s="155">
        <f>COUNTIF(③選手情報入力!$I$11:$P$100,M21)</f>
        <v>0</v>
      </c>
    </row>
    <row r="22" spans="1:14" ht="21" customHeight="1">
      <c r="A22" s="139"/>
      <c r="B22" s="194" t="s">
        <v>251</v>
      </c>
      <c r="C22" s="378">
        <f t="shared" si="0"/>
        <v>0</v>
      </c>
      <c r="D22" s="379"/>
      <c r="E22" s="154"/>
      <c r="F22" s="182" t="s">
        <v>252</v>
      </c>
      <c r="G22" s="153">
        <f t="shared" si="1"/>
        <v>0</v>
      </c>
      <c r="H22" s="152"/>
      <c r="K22" s="143" t="str">
        <f>種目情報!A17</f>
        <v>男走幅跳</v>
      </c>
      <c r="L22" s="155">
        <f>COUNTIF(③選手情報入力!$I$11:$P$100,K22)</f>
        <v>0</v>
      </c>
      <c r="M22" s="143" t="str">
        <f>種目情報!E17</f>
        <v>女砲丸投</v>
      </c>
      <c r="N22" s="155">
        <f>COUNTIF(③選手情報入力!$I$11:$P$100,M22)</f>
        <v>0</v>
      </c>
    </row>
    <row r="23" spans="1:14" ht="21" customHeight="1">
      <c r="A23" s="139"/>
      <c r="B23" s="194" t="s">
        <v>304</v>
      </c>
      <c r="C23" s="378">
        <f t="shared" si="0"/>
        <v>0</v>
      </c>
      <c r="D23" s="379"/>
      <c r="E23" s="154"/>
      <c r="F23" s="236" t="s">
        <v>254</v>
      </c>
      <c r="G23" s="237"/>
      <c r="H23" s="152"/>
      <c r="K23" s="143" t="str">
        <f>種目情報!A18</f>
        <v>男三段跳</v>
      </c>
      <c r="L23" s="155">
        <f>COUNTIF(③選手情報入力!$I$11:$P$100,K23)</f>
        <v>0</v>
      </c>
      <c r="M23" s="143" t="str">
        <f>種目情報!E18</f>
        <v>女円盤投</v>
      </c>
      <c r="N23" s="155">
        <f>COUNTIF(③選手情報入力!$I$11:$P$100,M23)</f>
        <v>0</v>
      </c>
    </row>
    <row r="24" spans="1:14" ht="21" customHeight="1">
      <c r="A24" s="139"/>
      <c r="B24" s="194" t="s">
        <v>305</v>
      </c>
      <c r="C24" s="378">
        <f t="shared" si="0"/>
        <v>0</v>
      </c>
      <c r="D24" s="379"/>
      <c r="E24" s="154"/>
      <c r="F24" s="182" t="s">
        <v>300</v>
      </c>
      <c r="G24" s="153">
        <f>IF(N23=0,0,N23)</f>
        <v>0</v>
      </c>
      <c r="H24" s="152"/>
      <c r="K24" s="143" t="str">
        <f>種目情報!A19</f>
        <v>男砲丸投</v>
      </c>
      <c r="L24" s="155">
        <f>COUNTIF(③選手情報入力!$I$11:$P$100,K24)</f>
        <v>0</v>
      </c>
      <c r="M24" s="143" t="str">
        <f>種目情報!E19</f>
        <v>女ﾊﾝﾏｰ投</v>
      </c>
      <c r="N24" s="155">
        <f>COUNTIF(③選手情報入力!$I$11:$P$100,M24)</f>
        <v>0</v>
      </c>
    </row>
    <row r="25" spans="1:14" ht="21" customHeight="1">
      <c r="A25" s="139"/>
      <c r="B25" s="235" t="s">
        <v>262</v>
      </c>
      <c r="C25" s="398"/>
      <c r="D25" s="399"/>
      <c r="E25" s="154"/>
      <c r="F25" s="182" t="s">
        <v>301</v>
      </c>
      <c r="G25" s="153">
        <f t="shared" ref="G25:G26" si="2">IF(N24=0,0,N24)</f>
        <v>0</v>
      </c>
      <c r="H25" s="152"/>
      <c r="K25" s="143" t="str">
        <f>種目情報!A20</f>
        <v>男円盤投</v>
      </c>
      <c r="L25" s="155">
        <f>COUNTIF(③選手情報入力!$I$11:$P$100,K25)</f>
        <v>0</v>
      </c>
      <c r="M25" s="143" t="str">
        <f>種目情報!E20</f>
        <v>女やり投</v>
      </c>
      <c r="N25" s="155">
        <f>COUNTIF(③選手情報入力!$I$11:$P$100,M25)</f>
        <v>0</v>
      </c>
    </row>
    <row r="26" spans="1:14" ht="21" customHeight="1">
      <c r="A26" s="139"/>
      <c r="B26" s="235" t="s">
        <v>264</v>
      </c>
      <c r="C26" s="398"/>
      <c r="D26" s="399"/>
      <c r="E26" s="154"/>
      <c r="F26" s="203" t="s">
        <v>302</v>
      </c>
      <c r="G26" s="153">
        <f t="shared" si="2"/>
        <v>0</v>
      </c>
      <c r="H26" s="152"/>
      <c r="K26" s="143" t="str">
        <f>種目情報!A21</f>
        <v>男ﾊﾝﾏｰ投</v>
      </c>
      <c r="L26" s="155">
        <f>COUNTIF(③選手情報入力!$I$11:$P$100,K26)</f>
        <v>0</v>
      </c>
      <c r="M26" s="143">
        <f>種目情報!E21</f>
        <v>0</v>
      </c>
      <c r="N26" s="155">
        <f>COUNTIF(③選手情報入力!$I$11:$P$100,M26)</f>
        <v>0</v>
      </c>
    </row>
    <row r="27" spans="1:14" ht="21" customHeight="1">
      <c r="A27" s="139"/>
      <c r="B27" s="194" t="s">
        <v>306</v>
      </c>
      <c r="C27" s="378">
        <f>IF(L25=0,0,L25)</f>
        <v>0</v>
      </c>
      <c r="D27" s="379"/>
      <c r="E27" s="154"/>
      <c r="F27" s="203"/>
      <c r="G27" s="153"/>
      <c r="H27" s="152"/>
      <c r="K27" s="143" t="str">
        <f>種目情報!A22</f>
        <v>男やり投</v>
      </c>
      <c r="L27" s="155">
        <f>COUNTIF(③選手情報入力!$I$11:$P$100,K27)</f>
        <v>0</v>
      </c>
      <c r="M27" s="143">
        <f>種目情報!E22</f>
        <v>0</v>
      </c>
      <c r="N27" s="155">
        <f>COUNTIF(③選手情報入力!$I$11:$P$100,M27)</f>
        <v>0</v>
      </c>
    </row>
    <row r="28" spans="1:14" ht="21" customHeight="1">
      <c r="A28" s="139"/>
      <c r="B28" s="235" t="s">
        <v>263</v>
      </c>
      <c r="C28" s="398"/>
      <c r="D28" s="399"/>
      <c r="E28" s="154"/>
      <c r="F28" s="203"/>
      <c r="G28" s="153"/>
      <c r="H28" s="152"/>
      <c r="K28" s="143">
        <f>種目情報!A23</f>
        <v>0</v>
      </c>
      <c r="L28" s="155">
        <f>COUNTIF(③選手情報入力!$I$11:$P$100,K28)</f>
        <v>0</v>
      </c>
      <c r="M28" s="143">
        <f>種目情報!E23</f>
        <v>0</v>
      </c>
      <c r="N28" s="155">
        <f>COUNTIF(③選手情報入力!$I$11:$P$100,M28)</f>
        <v>0</v>
      </c>
    </row>
    <row r="29" spans="1:14" ht="21" customHeight="1">
      <c r="A29" s="139"/>
      <c r="B29" s="235" t="s">
        <v>265</v>
      </c>
      <c r="C29" s="398"/>
      <c r="D29" s="399"/>
      <c r="E29" s="154"/>
      <c r="F29" s="203"/>
      <c r="G29" s="157"/>
      <c r="H29" s="152"/>
      <c r="K29" s="143">
        <f>種目情報!A24</f>
        <v>0</v>
      </c>
      <c r="L29" s="155">
        <f>COUNTIF(③選手情報入力!$I$11:$P$100,K29)</f>
        <v>0</v>
      </c>
      <c r="M29" s="143">
        <f>種目情報!E24</f>
        <v>0</v>
      </c>
      <c r="N29" s="155">
        <f>COUNTIF(③選手情報入力!$I$11:$P$100,M29)</f>
        <v>0</v>
      </c>
    </row>
    <row r="30" spans="1:14" ht="21" customHeight="1">
      <c r="A30" s="139"/>
      <c r="B30" s="194" t="s">
        <v>259</v>
      </c>
      <c r="C30" s="378">
        <f>IF(L26=0,0,L26)</f>
        <v>0</v>
      </c>
      <c r="D30" s="379"/>
      <c r="E30" s="154"/>
      <c r="F30" s="203"/>
      <c r="G30" s="157"/>
      <c r="H30" s="152"/>
      <c r="I30" s="186"/>
      <c r="K30" s="143">
        <f>種目情報!A25</f>
        <v>0</v>
      </c>
      <c r="L30" s="155">
        <f>COUNTIF(③選手情報入力!$I$11:$P$100,K30)</f>
        <v>0</v>
      </c>
      <c r="M30" s="143">
        <f>種目情報!E24</f>
        <v>0</v>
      </c>
      <c r="N30" s="155">
        <f>COUNTIF(③選手情報入力!$I$11:$P$100,M30)</f>
        <v>0</v>
      </c>
    </row>
    <row r="31" spans="1:14" ht="21" customHeight="1">
      <c r="A31" s="139"/>
      <c r="B31" s="194" t="s">
        <v>307</v>
      </c>
      <c r="C31" s="378">
        <f>IF(L27=0,0,L27)</f>
        <v>0</v>
      </c>
      <c r="D31" s="379"/>
      <c r="E31" s="154"/>
      <c r="F31" s="203"/>
      <c r="G31" s="157"/>
      <c r="H31" s="152"/>
      <c r="K31" s="143">
        <f>種目情報!A26</f>
        <v>0</v>
      </c>
      <c r="L31" s="155">
        <f>COUNTIF(③選手情報入力!$I$11:$P$100,K31)</f>
        <v>0</v>
      </c>
      <c r="M31" s="143">
        <f>種目情報!E25</f>
        <v>0</v>
      </c>
      <c r="N31" s="155">
        <f>COUNTIF(③選手情報入力!$I$11:$P$100,M31)</f>
        <v>0</v>
      </c>
    </row>
    <row r="32" spans="1:14" ht="21" customHeight="1">
      <c r="A32" s="139"/>
      <c r="B32" s="194"/>
      <c r="C32" s="378"/>
      <c r="D32" s="379"/>
      <c r="E32" s="154"/>
      <c r="F32" s="203"/>
      <c r="G32" s="157"/>
      <c r="H32" s="152"/>
      <c r="K32" s="143">
        <f>種目情報!A27</f>
        <v>0</v>
      </c>
      <c r="L32" s="155">
        <f>COUNTIF(③選手情報入力!$I$11:$P$100,K32)</f>
        <v>0</v>
      </c>
      <c r="M32" s="143">
        <f>種目情報!E23</f>
        <v>0</v>
      </c>
      <c r="N32" s="155">
        <f>COUNTIF(③選手情報入力!$I$11:$P$100,M32)</f>
        <v>0</v>
      </c>
    </row>
    <row r="33" spans="1:14" ht="21" customHeight="1">
      <c r="A33" s="139"/>
      <c r="B33" s="194"/>
      <c r="C33" s="378"/>
      <c r="D33" s="379"/>
      <c r="E33" s="154"/>
      <c r="F33" s="156"/>
      <c r="G33" s="157"/>
      <c r="H33" s="152"/>
      <c r="K33" s="143">
        <f>種目情報!A24</f>
        <v>0</v>
      </c>
      <c r="L33" s="155">
        <f>COUNTIF(③選手情報入力!$I$11:$P$100,K33)</f>
        <v>0</v>
      </c>
      <c r="M33" s="143">
        <f>種目情報!E24</f>
        <v>0</v>
      </c>
      <c r="N33" s="155">
        <f>COUNTIF(③選手情報入力!$I$11:$P$100,M33)</f>
        <v>0</v>
      </c>
    </row>
    <row r="34" spans="1:14" ht="21" customHeight="1" thickBot="1">
      <c r="A34" s="152"/>
      <c r="B34" s="192"/>
      <c r="C34" s="407"/>
      <c r="D34" s="408"/>
      <c r="E34" s="154"/>
      <c r="F34" s="158"/>
      <c r="G34" s="157" t="str">
        <f t="shared" ref="G34" si="3">IF(N27=0,"",N27)</f>
        <v/>
      </c>
      <c r="H34" s="152"/>
      <c r="K34" s="143">
        <f>種目情報!A25</f>
        <v>0</v>
      </c>
      <c r="L34" s="155">
        <f>COUNTIF(③選手情報入力!$I$11:$P$100,K34)</f>
        <v>0</v>
      </c>
      <c r="M34" s="143">
        <f>種目情報!E25</f>
        <v>0</v>
      </c>
      <c r="N34" s="155">
        <f>COUNTIF(③選手情報入力!$I$11:$P$100,M34)</f>
        <v>0</v>
      </c>
    </row>
    <row r="35" spans="1:14" ht="21" customHeight="1">
      <c r="A35" s="152"/>
      <c r="B35" s="191" t="s">
        <v>60</v>
      </c>
      <c r="C35" s="413" t="str">
        <f>IF(④リレー情報確認!F14=0,"",④リレー情報確認!F14)</f>
        <v/>
      </c>
      <c r="D35" s="414"/>
      <c r="E35" s="154"/>
      <c r="F35" s="159" t="s">
        <v>60</v>
      </c>
      <c r="G35" s="160" t="str">
        <f>IF(④リレー情報確認!R14=0,"",④リレー情報確認!R14)</f>
        <v/>
      </c>
      <c r="H35" s="152"/>
      <c r="K35" s="143">
        <f>種目情報!A26</f>
        <v>0</v>
      </c>
      <c r="L35" s="155">
        <f>COUNTIF(③選手情報入力!$I$11:$P$100,K35)</f>
        <v>0</v>
      </c>
      <c r="M35" s="143">
        <f>種目情報!E26</f>
        <v>0</v>
      </c>
      <c r="N35" s="155">
        <f>COUNTIF(③選手情報入力!$I$11:$P$100,M35)</f>
        <v>0</v>
      </c>
    </row>
    <row r="36" spans="1:14" ht="21" customHeight="1" thickBot="1">
      <c r="A36" s="152"/>
      <c r="B36" s="190" t="s">
        <v>61</v>
      </c>
      <c r="C36" s="411" t="str">
        <f>IF(④リレー情報確認!L14=0,"",④リレー情報確認!L14)</f>
        <v/>
      </c>
      <c r="D36" s="412"/>
      <c r="E36" s="154"/>
      <c r="F36" s="161" t="s">
        <v>61</v>
      </c>
      <c r="G36" s="162" t="str">
        <f>IF(④リレー情報確認!X14=0,"",④リレー情報確認!X14)</f>
        <v/>
      </c>
      <c r="H36" s="152"/>
      <c r="K36" s="143">
        <f>種目情報!A27</f>
        <v>0</v>
      </c>
      <c r="L36" s="155"/>
      <c r="N36" s="155"/>
    </row>
    <row r="37" spans="1:14" ht="21" customHeight="1" thickBot="1">
      <c r="A37" s="139"/>
      <c r="B37" s="384" t="s">
        <v>198</v>
      </c>
      <c r="C37" s="397"/>
      <c r="D37" s="188"/>
      <c r="E37" s="154"/>
      <c r="F37" s="384" t="s">
        <v>62</v>
      </c>
      <c r="G37" s="384"/>
      <c r="H37" s="139"/>
      <c r="K37" s="143">
        <f>種目情報!A29</f>
        <v>0</v>
      </c>
      <c r="L37" s="155">
        <f>COUNTIF(③選手情報入力!$I$11:$P$100,K37)</f>
        <v>0</v>
      </c>
      <c r="M37" s="143">
        <f>種目情報!E28</f>
        <v>0</v>
      </c>
      <c r="N37" s="155">
        <f>COUNTIF(③選手情報入力!$I$11:$P$100,M37)</f>
        <v>0</v>
      </c>
    </row>
    <row r="38" spans="1:14" ht="21" customHeight="1" thickBot="1">
      <c r="B38" s="163" t="s">
        <v>200</v>
      </c>
      <c r="C38" s="403">
        <f>③選手情報入力!F101</f>
        <v>0</v>
      </c>
      <c r="D38" s="404"/>
      <c r="E38" s="154"/>
      <c r="F38" s="164" t="s">
        <v>212</v>
      </c>
      <c r="G38" s="165">
        <f>C38*700</f>
        <v>0</v>
      </c>
      <c r="H38" s="201"/>
      <c r="K38" s="143">
        <f>種目情報!A30</f>
        <v>0</v>
      </c>
    </row>
    <row r="39" spans="1:14" ht="21" customHeight="1" thickBot="1">
      <c r="A39" s="139"/>
      <c r="B39" s="166" t="s">
        <v>201</v>
      </c>
      <c r="C39" s="409">
        <f>③選手情報入力!F102</f>
        <v>0</v>
      </c>
      <c r="D39" s="410"/>
      <c r="E39" s="154"/>
      <c r="F39" s="219" t="s">
        <v>205</v>
      </c>
      <c r="G39" s="165">
        <f>C39*1000</f>
        <v>0</v>
      </c>
      <c r="H39" s="139"/>
      <c r="K39" s="143">
        <f>種目情報!A31</f>
        <v>0</v>
      </c>
    </row>
    <row r="40" spans="1:14" ht="21" customHeight="1" thickTop="1" thickBot="1">
      <c r="A40" s="139"/>
      <c r="B40" s="199" t="s">
        <v>204</v>
      </c>
      <c r="C40" s="208">
        <f>IF(②団体情報入力!D9="",0,②団体情報入力!D9)</f>
        <v>0</v>
      </c>
      <c r="D40" s="189" t="s">
        <v>207</v>
      </c>
      <c r="F40" s="220" t="s">
        <v>271</v>
      </c>
      <c r="G40" s="185">
        <f>C40*600</f>
        <v>0</v>
      </c>
      <c r="H40" s="139"/>
    </row>
    <row r="41" spans="1:14" ht="21" customHeight="1" thickBot="1">
      <c r="A41" s="139"/>
      <c r="F41" s="183" t="s">
        <v>206</v>
      </c>
      <c r="G41" s="184">
        <f>SUM(G38:G40)</f>
        <v>0</v>
      </c>
      <c r="H41" s="139"/>
    </row>
    <row r="42" spans="1:14" ht="18.75" customHeight="1" thickBot="1">
      <c r="A42" s="139"/>
      <c r="B42" s="343" t="s">
        <v>282</v>
      </c>
      <c r="C42" s="344"/>
      <c r="D42" s="344"/>
      <c r="E42" s="345"/>
      <c r="F42" s="183" t="s">
        <v>311</v>
      </c>
      <c r="G42" s="238" t="str">
        <f>IF(③選手情報入力!F105=0,"",③選手情報入力!F105)</f>
        <v/>
      </c>
      <c r="H42" s="139"/>
    </row>
    <row r="43" spans="1:14" ht="18.75" customHeight="1">
      <c r="A43" s="169"/>
      <c r="B43" s="209" t="str">
        <f>IF(②団体情報入力!B11="","",②団体情報入力!B11)</f>
        <v/>
      </c>
      <c r="C43" s="405" t="str">
        <f>IF(②団体情報入力!F11="","",②団体情報入力!F11)</f>
        <v/>
      </c>
      <c r="D43" s="405"/>
      <c r="E43" s="406"/>
      <c r="F43" s="211" t="s">
        <v>160</v>
      </c>
      <c r="H43" s="169"/>
    </row>
    <row r="44" spans="1:14" ht="18.75" customHeight="1" thickBot="1">
      <c r="A44" s="139"/>
      <c r="B44" s="210" t="str">
        <f>IF(②団体情報入力!B12="","",②団体情報入力!B12)</f>
        <v/>
      </c>
      <c r="C44" s="400" t="str">
        <f>IF(②団体情報入力!F12="","",②団体情報入力!F12)</f>
        <v/>
      </c>
      <c r="D44" s="401"/>
      <c r="E44" s="402"/>
      <c r="F44" s="396">
        <f ca="1">TODAY()</f>
        <v>42488</v>
      </c>
      <c r="G44" s="396"/>
      <c r="H44" s="139"/>
    </row>
    <row r="45" spans="1:14" ht="18.75" customHeight="1">
      <c r="A45" s="139"/>
      <c r="B45" s="201"/>
      <c r="C45" s="201"/>
      <c r="D45" s="201"/>
      <c r="E45" s="201"/>
      <c r="F45" s="201"/>
      <c r="G45" s="201"/>
      <c r="H45" s="139"/>
    </row>
    <row r="46" spans="1:14" ht="14.4">
      <c r="A46" s="139"/>
      <c r="B46" s="168"/>
      <c r="C46" s="111"/>
      <c r="D46" s="111"/>
      <c r="E46" s="167"/>
      <c r="H46" s="139"/>
    </row>
    <row r="47" spans="1:14" ht="14.4">
      <c r="A47" s="139"/>
      <c r="C47" s="152"/>
      <c r="D47" s="152"/>
      <c r="E47" s="167"/>
      <c r="H47" s="139"/>
    </row>
    <row r="48" spans="1:14" ht="14.4">
      <c r="A48" s="139"/>
      <c r="E48" s="167"/>
      <c r="H48" s="139"/>
    </row>
    <row r="49" spans="1:8" ht="14.4">
      <c r="A49" s="139"/>
      <c r="B49" s="167"/>
      <c r="C49" s="167"/>
      <c r="D49" s="167"/>
      <c r="E49" s="167"/>
      <c r="H49" s="139"/>
    </row>
    <row r="50" spans="1:8" ht="14.4">
      <c r="A50" s="139"/>
      <c r="B50" s="169"/>
      <c r="C50" s="169"/>
      <c r="D50" s="169"/>
      <c r="E50" s="169"/>
      <c r="F50" s="169"/>
      <c r="G50" s="169"/>
      <c r="H50" s="139"/>
    </row>
    <row r="51" spans="1:8" ht="14.4">
      <c r="A51" s="139"/>
      <c r="B51" s="167"/>
      <c r="C51" s="167"/>
      <c r="D51" s="167"/>
      <c r="E51" s="167"/>
      <c r="H51" s="139"/>
    </row>
    <row r="52" spans="1:8" ht="19.2">
      <c r="A52" s="139"/>
      <c r="B52" s="170"/>
      <c r="C52" s="170"/>
      <c r="D52" s="170"/>
      <c r="E52" s="170"/>
      <c r="H52" s="139"/>
    </row>
    <row r="53" spans="1:8" ht="19.2">
      <c r="A53" s="139"/>
      <c r="B53" s="170"/>
      <c r="C53" s="170"/>
      <c r="D53" s="170"/>
      <c r="E53" s="170"/>
      <c r="F53" s="170"/>
      <c r="G53" s="170"/>
      <c r="H53" s="139"/>
    </row>
    <row r="54" spans="1:8" ht="14.4">
      <c r="A54" s="139"/>
      <c r="B54" s="171"/>
      <c r="C54" s="167"/>
      <c r="D54" s="167"/>
      <c r="E54" s="167"/>
      <c r="F54" s="172"/>
      <c r="G54" s="167"/>
      <c r="H54" s="139"/>
    </row>
    <row r="55" spans="1:8" ht="14.4">
      <c r="B55" s="171"/>
      <c r="C55" s="167"/>
      <c r="D55" s="167"/>
      <c r="E55" s="167"/>
      <c r="F55" s="172"/>
      <c r="G55" s="167"/>
    </row>
    <row r="56" spans="1:8" ht="14.4">
      <c r="B56" s="171"/>
      <c r="C56" s="167"/>
      <c r="D56" s="167"/>
      <c r="E56" s="167"/>
      <c r="F56" s="172"/>
      <c r="G56" s="167"/>
    </row>
    <row r="57" spans="1:8" ht="14.4">
      <c r="B57" s="171"/>
      <c r="C57" s="167"/>
      <c r="D57" s="167"/>
      <c r="E57" s="167"/>
      <c r="F57" s="172"/>
      <c r="G57" s="167"/>
    </row>
    <row r="58" spans="1:8" ht="14.4">
      <c r="B58" s="171"/>
      <c r="C58" s="167"/>
      <c r="D58" s="167"/>
      <c r="E58" s="167"/>
      <c r="F58" s="172"/>
      <c r="G58" s="167"/>
    </row>
    <row r="59" spans="1:8" ht="14.4">
      <c r="B59" s="171"/>
      <c r="C59" s="167"/>
      <c r="D59" s="167"/>
      <c r="E59" s="167"/>
      <c r="F59" s="172"/>
      <c r="G59" s="167"/>
    </row>
    <row r="60" spans="1:8" ht="14.4">
      <c r="B60" s="171"/>
      <c r="C60" s="167"/>
      <c r="D60" s="167"/>
      <c r="E60" s="167"/>
      <c r="F60" s="172"/>
      <c r="G60" s="167"/>
    </row>
    <row r="61" spans="1:8" ht="14.4">
      <c r="B61" s="171"/>
      <c r="C61" s="167"/>
      <c r="D61" s="167"/>
      <c r="E61" s="167"/>
      <c r="F61" s="172"/>
      <c r="G61" s="167"/>
    </row>
  </sheetData>
  <sheetProtection algorithmName="SHA-512" hashValue="mnCucrZGXYaS2iAZfMJqxpVMvF3M5ufhVtqVwh2XgG/71M9Bh4s4GpGcBWIHCFKtAissKwqHrV9BSaaIpC6R3Q==" saltValue="aCd1N1/j3O4T+6w3bAOF+g==" spinCount="100000" sheet="1" selectLockedCells="1"/>
  <mergeCells count="44">
    <mergeCell ref="C33:D33"/>
    <mergeCell ref="C24:D24"/>
    <mergeCell ref="C25:D25"/>
    <mergeCell ref="B42:E42"/>
    <mergeCell ref="C39:D39"/>
    <mergeCell ref="C36:D36"/>
    <mergeCell ref="C35:D35"/>
    <mergeCell ref="C22:D22"/>
    <mergeCell ref="C23:D23"/>
    <mergeCell ref="F44:G44"/>
    <mergeCell ref="B37:C37"/>
    <mergeCell ref="F37:G37"/>
    <mergeCell ref="C27:D27"/>
    <mergeCell ref="C28:D28"/>
    <mergeCell ref="C29:D29"/>
    <mergeCell ref="C30:D30"/>
    <mergeCell ref="C26:D26"/>
    <mergeCell ref="C31:D31"/>
    <mergeCell ref="C32:D32"/>
    <mergeCell ref="C44:E44"/>
    <mergeCell ref="C38:D38"/>
    <mergeCell ref="C43:E43"/>
    <mergeCell ref="C34:D34"/>
    <mergeCell ref="C13:D13"/>
    <mergeCell ref="C14:D14"/>
    <mergeCell ref="C15:D15"/>
    <mergeCell ref="C16:D16"/>
    <mergeCell ref="C17:D17"/>
    <mergeCell ref="C20:D20"/>
    <mergeCell ref="C21:D21"/>
    <mergeCell ref="A2:H2"/>
    <mergeCell ref="A4:H4"/>
    <mergeCell ref="B7:C7"/>
    <mergeCell ref="F7:G7"/>
    <mergeCell ref="A3:E3"/>
    <mergeCell ref="D6:G6"/>
    <mergeCell ref="C5:F5"/>
    <mergeCell ref="C18:D18"/>
    <mergeCell ref="C19:D19"/>
    <mergeCell ref="C8:D8"/>
    <mergeCell ref="C9:D9"/>
    <mergeCell ref="C10:D10"/>
    <mergeCell ref="C11:D11"/>
    <mergeCell ref="C12:D12"/>
  </mergeCells>
  <phoneticPr fontId="2"/>
  <dataValidations count="1">
    <dataValidation imeMode="off" allowBlank="1" showInputMessage="1" showErrorMessage="1" sqref="G1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8" orientation="portrait" horizontalDpi="4294967293" verticalDpi="0" r:id="rId1"/>
  <ignoredErrors>
    <ignoredError sqref="G39" formula="1"/>
    <ignoredError sqref="B43:E44 C40" unlockedFormula="1"/>
  </ignoredErrors>
  <drawing r:id="rId2"/>
  <legacyDrawing r:id="rId3"/>
  <controls>
    <mc:AlternateContent xmlns:mc="http://schemas.openxmlformats.org/markup-compatibility/2006">
      <mc:Choice Requires="x14">
        <control shapeId="10241" r:id="rId4" name="btn印刷">
          <controlPr defaultSize="0" autoLine="0" r:id="rId5">
            <anchor moveWithCells="1">
              <from>
                <xdr:col>5</xdr:col>
                <xdr:colOff>83820</xdr:colOff>
                <xdr:row>2</xdr:row>
                <xdr:rowOff>22860</xdr:rowOff>
              </from>
              <to>
                <xdr:col>6</xdr:col>
                <xdr:colOff>53340</xdr:colOff>
                <xdr:row>2</xdr:row>
                <xdr:rowOff>373380</xdr:rowOff>
              </to>
            </anchor>
          </controlPr>
        </control>
      </mc:Choice>
      <mc:Fallback>
        <control shapeId="10241" r:id="rId4" name="btn印刷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M97"/>
  <sheetViews>
    <sheetView topLeftCell="A3" workbookViewId="0">
      <selection activeCell="K22" sqref="K22"/>
    </sheetView>
  </sheetViews>
  <sheetFormatPr defaultColWidth="9" defaultRowHeight="13.2"/>
  <cols>
    <col min="1" max="1" width="3.6640625" style="13" bestFit="1" customWidth="1"/>
    <col min="2" max="2" width="6.88671875" style="1" customWidth="1"/>
    <col min="3" max="3" width="15" style="1" customWidth="1"/>
    <col min="4" max="5" width="3.77734375" style="1" customWidth="1"/>
    <col min="6" max="6" width="11.6640625" style="266" customWidth="1"/>
    <col min="7" max="7" width="8.6640625" style="279" customWidth="1"/>
    <col min="8" max="8" width="11.6640625" style="266" customWidth="1"/>
    <col min="9" max="9" width="8.6640625" style="279" customWidth="1"/>
    <col min="10" max="10" width="11.6640625" style="266" customWidth="1"/>
    <col min="11" max="11" width="8.6640625" style="279" customWidth="1"/>
    <col min="12" max="12" width="4.109375" style="13" customWidth="1"/>
    <col min="13" max="13" width="4.109375" style="13" bestFit="1" customWidth="1"/>
    <col min="14" max="16384" width="9" style="13"/>
  </cols>
  <sheetData>
    <row r="1" spans="1:13" ht="16.8" thickBot="1">
      <c r="A1" s="9" t="s">
        <v>333</v>
      </c>
    </row>
    <row r="2" spans="1:13" ht="22.8" customHeight="1" thickBot="1">
      <c r="C2" s="264" t="s">
        <v>158</v>
      </c>
      <c r="D2" s="415" t="str">
        <f>注意事項!C3&amp;注意事項!F3</f>
        <v>第76回愛知陸上競技選手権 名古屋地区予選会</v>
      </c>
      <c r="E2" s="415"/>
      <c r="F2" s="415"/>
      <c r="G2" s="415"/>
      <c r="H2" s="416"/>
      <c r="I2" s="280" t="s">
        <v>140</v>
      </c>
      <c r="J2" s="265" t="str">
        <f>IF(②団体情報入力!D5="","",②団体情報入力!D5)</f>
        <v/>
      </c>
      <c r="K2" s="284" t="str">
        <f>IF(②団体情報入力!D3="","",②団体情報入力!D3)</f>
        <v/>
      </c>
    </row>
    <row r="3" spans="1:13" ht="4.8" customHeight="1">
      <c r="D3" s="15"/>
      <c r="E3" s="263"/>
      <c r="F3" s="263"/>
      <c r="G3" s="263"/>
      <c r="H3" s="263"/>
      <c r="I3" s="281"/>
      <c r="J3" s="276"/>
      <c r="K3" s="276"/>
    </row>
    <row r="4" spans="1:13" ht="13.8" thickBot="1">
      <c r="B4" s="425" t="s">
        <v>213</v>
      </c>
      <c r="C4" s="426"/>
      <c r="D4" s="427">
        <f>②団体情報入力!D7</f>
        <v>0</v>
      </c>
      <c r="E4" s="428"/>
      <c r="F4" s="429"/>
      <c r="G4" s="430">
        <f>②団体情報入力!D8</f>
        <v>0</v>
      </c>
      <c r="H4" s="431"/>
      <c r="I4" s="432"/>
      <c r="J4" s="267"/>
      <c r="K4" s="285"/>
    </row>
    <row r="5" spans="1:13" s="84" customFormat="1" ht="16.5" customHeight="1">
      <c r="B5" s="417" t="s">
        <v>152</v>
      </c>
      <c r="C5" s="99" t="s">
        <v>153</v>
      </c>
      <c r="D5" s="421">
        <f>③選手情報入力!F103</f>
        <v>0</v>
      </c>
      <c r="E5" s="422"/>
      <c r="F5" s="267"/>
      <c r="G5" s="419" t="s">
        <v>143</v>
      </c>
      <c r="H5" s="274" t="s">
        <v>122</v>
      </c>
      <c r="I5" s="282" t="str">
        <f>IF(④リレー情報確認!F8="","",④リレー情報確認!F8)</f>
        <v/>
      </c>
      <c r="J5" s="277" t="s">
        <v>123</v>
      </c>
      <c r="K5" s="282" t="str">
        <f>IF(④リレー情報確認!L8="","",④リレー情報確認!L8)</f>
        <v/>
      </c>
    </row>
    <row r="6" spans="1:13" s="84" customFormat="1" ht="16.5" customHeight="1" thickBot="1">
      <c r="B6" s="418"/>
      <c r="C6" s="100" t="s">
        <v>154</v>
      </c>
      <c r="D6" s="423">
        <f>③選手情報入力!F104</f>
        <v>0</v>
      </c>
      <c r="E6" s="424"/>
      <c r="F6" s="267"/>
      <c r="G6" s="420"/>
      <c r="H6" s="275" t="s">
        <v>141</v>
      </c>
      <c r="I6" s="283" t="str">
        <f>IF(④リレー情報確認!R8="","",④リレー情報確認!R8)</f>
        <v/>
      </c>
      <c r="J6" s="278" t="s">
        <v>142</v>
      </c>
      <c r="K6" s="283" t="str">
        <f>IF(④リレー情報確認!X8="","",④リレー情報確認!X8)</f>
        <v/>
      </c>
    </row>
    <row r="7" spans="1:13" s="84" customFormat="1" ht="16.5" customHeight="1">
      <c r="A7" s="85"/>
      <c r="B7" s="86" t="s">
        <v>144</v>
      </c>
      <c r="C7" s="86" t="s">
        <v>145</v>
      </c>
      <c r="D7" s="86" t="s">
        <v>146</v>
      </c>
      <c r="E7" s="86" t="s">
        <v>147</v>
      </c>
      <c r="F7" s="268" t="s">
        <v>41</v>
      </c>
      <c r="G7" s="268" t="s">
        <v>42</v>
      </c>
      <c r="H7" s="268" t="s">
        <v>43</v>
      </c>
      <c r="I7" s="268" t="s">
        <v>44</v>
      </c>
      <c r="J7" s="268" t="s">
        <v>45</v>
      </c>
      <c r="K7" s="268" t="s">
        <v>46</v>
      </c>
      <c r="L7" s="86" t="s">
        <v>148</v>
      </c>
      <c r="M7" s="86" t="s">
        <v>149</v>
      </c>
    </row>
    <row r="8" spans="1:13" s="84" customFormat="1" ht="18" customHeight="1">
      <c r="A8" s="87">
        <v>1</v>
      </c>
      <c r="B8" s="106" t="str">
        <f>IF(③選手情報入力!B11="","",③選手情報入力!B11)</f>
        <v/>
      </c>
      <c r="C8" s="106" t="str">
        <f>IF(③選手情報入力!C11="","",③選手情報入力!C11)</f>
        <v/>
      </c>
      <c r="D8" s="88" t="str">
        <f>IF(③選手情報入力!F11="","",③選手情報入力!F11)</f>
        <v/>
      </c>
      <c r="E8" s="88" t="str">
        <f>IF(③選手情報入力!G11="","",③選手情報入力!G11)</f>
        <v/>
      </c>
      <c r="F8" s="269" t="str">
        <f>IF(③選手情報入力!I11="","",IF(③選手情報入力!H11="",③選手情報入力!I11,③選手情報入力!H11&amp;③選手情報入力!I11))</f>
        <v/>
      </c>
      <c r="G8" s="106" t="str">
        <f>IF(③選手情報入力!J11="","",③選手情報入力!J11)</f>
        <v/>
      </c>
      <c r="H8" s="269" t="str">
        <f>IF(③選手情報入力!L11="","",IF(③選手情報入力!K11="",③選手情報入力!L11,③選手情報入力!K11&amp;③選手情報入力!L11))</f>
        <v/>
      </c>
      <c r="I8" s="106" t="str">
        <f>IF(③選手情報入力!M11="","",③選手情報入力!M11)</f>
        <v/>
      </c>
      <c r="J8" s="269" t="str">
        <f>IF(③選手情報入力!O11="","",IF(③選手情報入力!N11="",③選手情報入力!O11,③選手情報入力!N11&amp;③選手情報入力!O11))</f>
        <v/>
      </c>
      <c r="K8" s="106" t="str">
        <f>IF(③選手情報入力!P11="","",③選手情報入力!P11)</f>
        <v/>
      </c>
      <c r="L8" s="88" t="str">
        <f>IF(③選手情報入力!R11="","",③選手情報入力!R11)</f>
        <v/>
      </c>
      <c r="M8" s="88" t="str">
        <f>IF(③選手情報入力!T11="","",③選手情報入力!T11)</f>
        <v/>
      </c>
    </row>
    <row r="9" spans="1:13" s="84" customFormat="1" ht="18" customHeight="1">
      <c r="A9" s="89">
        <v>2</v>
      </c>
      <c r="B9" s="107" t="str">
        <f>IF(③選手情報入力!B12="","",③選手情報入力!B12)</f>
        <v/>
      </c>
      <c r="C9" s="107" t="str">
        <f>IF(③選手情報入力!C12="","",③選手情報入力!C12)</f>
        <v/>
      </c>
      <c r="D9" s="90" t="str">
        <f>IF(③選手情報入力!F12="","",③選手情報入力!F12)</f>
        <v/>
      </c>
      <c r="E9" s="90" t="str">
        <f>IF(③選手情報入力!G12="","",③選手情報入力!G12)</f>
        <v/>
      </c>
      <c r="F9" s="270" t="str">
        <f>IF(③選手情報入力!I12="","",IF(③選手情報入力!H12="",③選手情報入力!I12,③選手情報入力!H12&amp;③選手情報入力!I12))</f>
        <v/>
      </c>
      <c r="G9" s="107" t="str">
        <f>IF(③選手情報入力!J12="","",③選手情報入力!J12)</f>
        <v/>
      </c>
      <c r="H9" s="270" t="str">
        <f>IF(③選手情報入力!L12="","",IF(③選手情報入力!K12="",③選手情報入力!L12,③選手情報入力!K12&amp;③選手情報入力!L12))</f>
        <v/>
      </c>
      <c r="I9" s="107" t="str">
        <f>IF(③選手情報入力!M12="","",③選手情報入力!M12)</f>
        <v/>
      </c>
      <c r="J9" s="270" t="str">
        <f>IF(③選手情報入力!O12="","",IF(③選手情報入力!N12="",③選手情報入力!O12,③選手情報入力!N12&amp;③選手情報入力!O12))</f>
        <v/>
      </c>
      <c r="K9" s="107" t="str">
        <f>IF(③選手情報入力!P12="","",③選手情報入力!P12)</f>
        <v/>
      </c>
      <c r="L9" s="90" t="str">
        <f>IF(③選手情報入力!R12="","",③選手情報入力!R12)</f>
        <v/>
      </c>
      <c r="M9" s="90" t="str">
        <f>IF(③選手情報入力!T12="","",③選手情報入力!T12)</f>
        <v/>
      </c>
    </row>
    <row r="10" spans="1:13" s="84" customFormat="1" ht="18" customHeight="1">
      <c r="A10" s="89">
        <v>3</v>
      </c>
      <c r="B10" s="107" t="str">
        <f>IF(③選手情報入力!B13="","",③選手情報入力!B13)</f>
        <v/>
      </c>
      <c r="C10" s="107" t="str">
        <f>IF(③選手情報入力!C13="","",③選手情報入力!C13)</f>
        <v/>
      </c>
      <c r="D10" s="90" t="str">
        <f>IF(③選手情報入力!F13="","",③選手情報入力!F13)</f>
        <v/>
      </c>
      <c r="E10" s="90" t="str">
        <f>IF(③選手情報入力!G13="","",③選手情報入力!G13)</f>
        <v/>
      </c>
      <c r="F10" s="270" t="str">
        <f>IF(③選手情報入力!I13="","",IF(③選手情報入力!H13="",③選手情報入力!I13,③選手情報入力!H13&amp;③選手情報入力!I13))</f>
        <v/>
      </c>
      <c r="G10" s="107" t="str">
        <f>IF(③選手情報入力!J13="","",③選手情報入力!J13)</f>
        <v/>
      </c>
      <c r="H10" s="270" t="str">
        <f>IF(③選手情報入力!L13="","",IF(③選手情報入力!K13="",③選手情報入力!L13,③選手情報入力!K13&amp;③選手情報入力!L13))</f>
        <v/>
      </c>
      <c r="I10" s="107" t="str">
        <f>IF(③選手情報入力!M13="","",③選手情報入力!M13)</f>
        <v/>
      </c>
      <c r="J10" s="270" t="str">
        <f>IF(③選手情報入力!O13="","",IF(③選手情報入力!N13="",③選手情報入力!O13,③選手情報入力!N13&amp;③選手情報入力!O13))</f>
        <v/>
      </c>
      <c r="K10" s="107" t="str">
        <f>IF(③選手情報入力!P13="","",③選手情報入力!P13)</f>
        <v/>
      </c>
      <c r="L10" s="90" t="str">
        <f>IF(③選手情報入力!R13="","",③選手情報入力!R13)</f>
        <v/>
      </c>
      <c r="M10" s="90" t="str">
        <f>IF(③選手情報入力!T13="","",③選手情報入力!T13)</f>
        <v/>
      </c>
    </row>
    <row r="11" spans="1:13" s="84" customFormat="1" ht="18" customHeight="1">
      <c r="A11" s="89">
        <v>4</v>
      </c>
      <c r="B11" s="107" t="str">
        <f>IF(③選手情報入力!B14="","",③選手情報入力!B14)</f>
        <v/>
      </c>
      <c r="C11" s="107" t="str">
        <f>IF(③選手情報入力!C14="","",③選手情報入力!C14)</f>
        <v/>
      </c>
      <c r="D11" s="90" t="str">
        <f>IF(③選手情報入力!F14="","",③選手情報入力!F14)</f>
        <v/>
      </c>
      <c r="E11" s="90" t="str">
        <f>IF(③選手情報入力!G14="","",③選手情報入力!G14)</f>
        <v/>
      </c>
      <c r="F11" s="270" t="str">
        <f>IF(③選手情報入力!I14="","",IF(③選手情報入力!H14="",③選手情報入力!I14,③選手情報入力!H14&amp;③選手情報入力!I14))</f>
        <v/>
      </c>
      <c r="G11" s="107" t="str">
        <f>IF(③選手情報入力!J14="","",③選手情報入力!J14)</f>
        <v/>
      </c>
      <c r="H11" s="270" t="str">
        <f>IF(③選手情報入力!L14="","",IF(③選手情報入力!K14="",③選手情報入力!L14,③選手情報入力!K14&amp;③選手情報入力!L14))</f>
        <v/>
      </c>
      <c r="I11" s="107" t="str">
        <f>IF(③選手情報入力!M14="","",③選手情報入力!M14)</f>
        <v/>
      </c>
      <c r="J11" s="270" t="str">
        <f>IF(③選手情報入力!O14="","",IF(③選手情報入力!N14="",③選手情報入力!O14,③選手情報入力!N14&amp;③選手情報入力!O14))</f>
        <v/>
      </c>
      <c r="K11" s="107" t="str">
        <f>IF(③選手情報入力!P14="","",③選手情報入力!P14)</f>
        <v/>
      </c>
      <c r="L11" s="90" t="str">
        <f>IF(③選手情報入力!R14="","",③選手情報入力!R14)</f>
        <v/>
      </c>
      <c r="M11" s="90" t="str">
        <f>IF(③選手情報入力!T14="","",③選手情報入力!T14)</f>
        <v/>
      </c>
    </row>
    <row r="12" spans="1:13" s="84" customFormat="1" ht="18" customHeight="1">
      <c r="A12" s="93">
        <v>5</v>
      </c>
      <c r="B12" s="108" t="str">
        <f>IF(③選手情報入力!B15="","",③選手情報入力!B15)</f>
        <v/>
      </c>
      <c r="C12" s="108" t="str">
        <f>IF(③選手情報入力!C15="","",③選手情報入力!C15)</f>
        <v/>
      </c>
      <c r="D12" s="94" t="str">
        <f>IF(③選手情報入力!F15="","",③選手情報入力!F15)</f>
        <v/>
      </c>
      <c r="E12" s="94" t="str">
        <f>IF(③選手情報入力!G15="","",③選手情報入力!G15)</f>
        <v/>
      </c>
      <c r="F12" s="271" t="str">
        <f>IF(③選手情報入力!I15="","",IF(③選手情報入力!H15="",③選手情報入力!I15,③選手情報入力!H15&amp;③選手情報入力!I15))</f>
        <v/>
      </c>
      <c r="G12" s="108" t="str">
        <f>IF(③選手情報入力!J15="","",③選手情報入力!J15)</f>
        <v/>
      </c>
      <c r="H12" s="271" t="str">
        <f>IF(③選手情報入力!L15="","",IF(③選手情報入力!K15="",③選手情報入力!L15,③選手情報入力!K15&amp;③選手情報入力!L15))</f>
        <v/>
      </c>
      <c r="I12" s="108" t="str">
        <f>IF(③選手情報入力!M15="","",③選手情報入力!M15)</f>
        <v/>
      </c>
      <c r="J12" s="271" t="str">
        <f>IF(③選手情報入力!O15="","",IF(③選手情報入力!N15="",③選手情報入力!O15,③選手情報入力!N15&amp;③選手情報入力!O15))</f>
        <v/>
      </c>
      <c r="K12" s="108" t="str">
        <f>IF(③選手情報入力!P15="","",③選手情報入力!P15)</f>
        <v/>
      </c>
      <c r="L12" s="94" t="str">
        <f>IF(③選手情報入力!R15="","",③選手情報入力!R15)</f>
        <v/>
      </c>
      <c r="M12" s="94" t="str">
        <f>IF(③選手情報入力!T15="","",③選手情報入力!T15)</f>
        <v/>
      </c>
    </row>
    <row r="13" spans="1:13" s="84" customFormat="1" ht="18" customHeight="1">
      <c r="A13" s="87">
        <v>6</v>
      </c>
      <c r="B13" s="106" t="str">
        <f>IF(③選手情報入力!B16="","",③選手情報入力!B16)</f>
        <v/>
      </c>
      <c r="C13" s="106" t="str">
        <f>IF(③選手情報入力!C16="","",③選手情報入力!C16)</f>
        <v/>
      </c>
      <c r="D13" s="88" t="str">
        <f>IF(③選手情報入力!F16="","",③選手情報入力!F16)</f>
        <v/>
      </c>
      <c r="E13" s="88" t="str">
        <f>IF(③選手情報入力!G16="","",③選手情報入力!G16)</f>
        <v/>
      </c>
      <c r="F13" s="269" t="str">
        <f>IF(③選手情報入力!I16="","",IF(③選手情報入力!H16="",③選手情報入力!I16,③選手情報入力!H16&amp;③選手情報入力!I16))</f>
        <v/>
      </c>
      <c r="G13" s="106" t="str">
        <f>IF(③選手情報入力!J16="","",③選手情報入力!J16)</f>
        <v/>
      </c>
      <c r="H13" s="269" t="str">
        <f>IF(③選手情報入力!L16="","",IF(③選手情報入力!K16="",③選手情報入力!L16,③選手情報入力!K16&amp;③選手情報入力!L16))</f>
        <v/>
      </c>
      <c r="I13" s="106" t="str">
        <f>IF(③選手情報入力!M16="","",③選手情報入力!M16)</f>
        <v/>
      </c>
      <c r="J13" s="269" t="str">
        <f>IF(③選手情報入力!O16="","",IF(③選手情報入力!N16="",③選手情報入力!O16,③選手情報入力!N16&amp;③選手情報入力!O16))</f>
        <v/>
      </c>
      <c r="K13" s="106" t="str">
        <f>IF(③選手情報入力!P16="","",③選手情報入力!P16)</f>
        <v/>
      </c>
      <c r="L13" s="88" t="str">
        <f>IF(③選手情報入力!R16="","",③選手情報入力!R16)</f>
        <v/>
      </c>
      <c r="M13" s="88" t="str">
        <f>IF(③選手情報入力!T16="","",③選手情報入力!T16)</f>
        <v/>
      </c>
    </row>
    <row r="14" spans="1:13" s="84" customFormat="1" ht="18" customHeight="1">
      <c r="A14" s="89">
        <v>7</v>
      </c>
      <c r="B14" s="107" t="str">
        <f>IF(③選手情報入力!B17="","",③選手情報入力!B17)</f>
        <v/>
      </c>
      <c r="C14" s="107" t="str">
        <f>IF(③選手情報入力!C17="","",③選手情報入力!C17)</f>
        <v/>
      </c>
      <c r="D14" s="90" t="str">
        <f>IF(③選手情報入力!F17="","",③選手情報入力!F17)</f>
        <v/>
      </c>
      <c r="E14" s="90" t="str">
        <f>IF(③選手情報入力!G17="","",③選手情報入力!G17)</f>
        <v/>
      </c>
      <c r="F14" s="270" t="str">
        <f>IF(③選手情報入力!I17="","",IF(③選手情報入力!H17="",③選手情報入力!I17,③選手情報入力!H17&amp;③選手情報入力!I17))</f>
        <v/>
      </c>
      <c r="G14" s="107" t="str">
        <f>IF(③選手情報入力!J17="","",③選手情報入力!J17)</f>
        <v/>
      </c>
      <c r="H14" s="270" t="str">
        <f>IF(③選手情報入力!L17="","",IF(③選手情報入力!K17="",③選手情報入力!L17,③選手情報入力!K17&amp;③選手情報入力!L17))</f>
        <v/>
      </c>
      <c r="I14" s="107" t="str">
        <f>IF(③選手情報入力!M17="","",③選手情報入力!M17)</f>
        <v/>
      </c>
      <c r="J14" s="270" t="str">
        <f>IF(③選手情報入力!O17="","",IF(③選手情報入力!N17="",③選手情報入力!O17,③選手情報入力!N17&amp;③選手情報入力!O17))</f>
        <v/>
      </c>
      <c r="K14" s="107" t="str">
        <f>IF(③選手情報入力!P17="","",③選手情報入力!P17)</f>
        <v/>
      </c>
      <c r="L14" s="90" t="str">
        <f>IF(③選手情報入力!R17="","",③選手情報入力!R17)</f>
        <v/>
      </c>
      <c r="M14" s="90" t="str">
        <f>IF(③選手情報入力!T17="","",③選手情報入力!T17)</f>
        <v/>
      </c>
    </row>
    <row r="15" spans="1:13" s="84" customFormat="1" ht="18" customHeight="1">
      <c r="A15" s="89">
        <v>8</v>
      </c>
      <c r="B15" s="107" t="str">
        <f>IF(③選手情報入力!B18="","",③選手情報入力!B18)</f>
        <v/>
      </c>
      <c r="C15" s="107" t="str">
        <f>IF(③選手情報入力!C18="","",③選手情報入力!C18)</f>
        <v/>
      </c>
      <c r="D15" s="90" t="str">
        <f>IF(③選手情報入力!F18="","",③選手情報入力!F18)</f>
        <v/>
      </c>
      <c r="E15" s="90" t="str">
        <f>IF(③選手情報入力!G18="","",③選手情報入力!G18)</f>
        <v/>
      </c>
      <c r="F15" s="270" t="str">
        <f>IF(③選手情報入力!I18="","",IF(③選手情報入力!H18="",③選手情報入力!I18,③選手情報入力!H18&amp;③選手情報入力!I18))</f>
        <v/>
      </c>
      <c r="G15" s="107" t="str">
        <f>IF(③選手情報入力!J18="","",③選手情報入力!J18)</f>
        <v/>
      </c>
      <c r="H15" s="270" t="str">
        <f>IF(③選手情報入力!L18="","",IF(③選手情報入力!K18="",③選手情報入力!L18,③選手情報入力!K18&amp;③選手情報入力!L18))</f>
        <v/>
      </c>
      <c r="I15" s="107" t="str">
        <f>IF(③選手情報入力!M18="","",③選手情報入力!M18)</f>
        <v/>
      </c>
      <c r="J15" s="270" t="str">
        <f>IF(③選手情報入力!O18="","",IF(③選手情報入力!N18="",③選手情報入力!O18,③選手情報入力!N18&amp;③選手情報入力!O18))</f>
        <v/>
      </c>
      <c r="K15" s="107" t="str">
        <f>IF(③選手情報入力!P18="","",③選手情報入力!P18)</f>
        <v/>
      </c>
      <c r="L15" s="90" t="str">
        <f>IF(③選手情報入力!R18="","",③選手情報入力!R18)</f>
        <v/>
      </c>
      <c r="M15" s="90" t="str">
        <f>IF(③選手情報入力!T18="","",③選手情報入力!T18)</f>
        <v/>
      </c>
    </row>
    <row r="16" spans="1:13" s="84" customFormat="1" ht="18" customHeight="1">
      <c r="A16" s="89">
        <v>9</v>
      </c>
      <c r="B16" s="107" t="str">
        <f>IF(③選手情報入力!B19="","",③選手情報入力!B19)</f>
        <v/>
      </c>
      <c r="C16" s="107" t="str">
        <f>IF(③選手情報入力!C19="","",③選手情報入力!C19)</f>
        <v/>
      </c>
      <c r="D16" s="90" t="str">
        <f>IF(③選手情報入力!F19="","",③選手情報入力!F19)</f>
        <v/>
      </c>
      <c r="E16" s="90" t="str">
        <f>IF(③選手情報入力!G19="","",③選手情報入力!G19)</f>
        <v/>
      </c>
      <c r="F16" s="270" t="str">
        <f>IF(③選手情報入力!I19="","",IF(③選手情報入力!H19="",③選手情報入力!I19,③選手情報入力!H19&amp;③選手情報入力!I19))</f>
        <v/>
      </c>
      <c r="G16" s="107" t="str">
        <f>IF(③選手情報入力!J19="","",③選手情報入力!J19)</f>
        <v/>
      </c>
      <c r="H16" s="270" t="str">
        <f>IF(③選手情報入力!L19="","",IF(③選手情報入力!K19="",③選手情報入力!L19,③選手情報入力!K19&amp;③選手情報入力!L19))</f>
        <v/>
      </c>
      <c r="I16" s="107" t="str">
        <f>IF(③選手情報入力!M19="","",③選手情報入力!M19)</f>
        <v/>
      </c>
      <c r="J16" s="270" t="str">
        <f>IF(③選手情報入力!O19="","",IF(③選手情報入力!N19="",③選手情報入力!O19,③選手情報入力!N19&amp;③選手情報入力!O19))</f>
        <v/>
      </c>
      <c r="K16" s="107" t="str">
        <f>IF(③選手情報入力!P19="","",③選手情報入力!P19)</f>
        <v/>
      </c>
      <c r="L16" s="90" t="str">
        <f>IF(③選手情報入力!R19="","",③選手情報入力!R19)</f>
        <v/>
      </c>
      <c r="M16" s="90" t="str">
        <f>IF(③選手情報入力!T19="","",③選手情報入力!T19)</f>
        <v/>
      </c>
    </row>
    <row r="17" spans="1:13" s="84" customFormat="1" ht="18" customHeight="1">
      <c r="A17" s="91">
        <v>10</v>
      </c>
      <c r="B17" s="109" t="str">
        <f>IF(③選手情報入力!B20="","",③選手情報入力!B20)</f>
        <v/>
      </c>
      <c r="C17" s="109" t="str">
        <f>IF(③選手情報入力!C20="","",③選手情報入力!C20)</f>
        <v/>
      </c>
      <c r="D17" s="92" t="str">
        <f>IF(③選手情報入力!F20="","",③選手情報入力!F20)</f>
        <v/>
      </c>
      <c r="E17" s="92" t="str">
        <f>IF(③選手情報入力!G20="","",③選手情報入力!G20)</f>
        <v/>
      </c>
      <c r="F17" s="272" t="str">
        <f>IF(③選手情報入力!I20="","",IF(③選手情報入力!H20="",③選手情報入力!I20,③選手情報入力!H20&amp;③選手情報入力!I20))</f>
        <v/>
      </c>
      <c r="G17" s="109" t="str">
        <f>IF(③選手情報入力!J20="","",③選手情報入力!J20)</f>
        <v/>
      </c>
      <c r="H17" s="272" t="str">
        <f>IF(③選手情報入力!L20="","",IF(③選手情報入力!K20="",③選手情報入力!L20,③選手情報入力!K20&amp;③選手情報入力!L20))</f>
        <v/>
      </c>
      <c r="I17" s="109" t="str">
        <f>IF(③選手情報入力!M20="","",③選手情報入力!M20)</f>
        <v/>
      </c>
      <c r="J17" s="272" t="str">
        <f>IF(③選手情報入力!O20="","",IF(③選手情報入力!N20="",③選手情報入力!O20,③選手情報入力!N20&amp;③選手情報入力!O20))</f>
        <v/>
      </c>
      <c r="K17" s="109" t="str">
        <f>IF(③選手情報入力!P20="","",③選手情報入力!P20)</f>
        <v/>
      </c>
      <c r="L17" s="92" t="str">
        <f>IF(③選手情報入力!R20="","",③選手情報入力!R20)</f>
        <v/>
      </c>
      <c r="M17" s="92" t="str">
        <f>IF(③選手情報入力!T20="","",③選手情報入力!T20)</f>
        <v/>
      </c>
    </row>
    <row r="18" spans="1:13" s="84" customFormat="1" ht="18" customHeight="1">
      <c r="A18" s="95">
        <v>11</v>
      </c>
      <c r="B18" s="110" t="str">
        <f>IF(③選手情報入力!B21="","",③選手情報入力!B21)</f>
        <v/>
      </c>
      <c r="C18" s="110" t="str">
        <f>IF(③選手情報入力!C21="","",③選手情報入力!C21)</f>
        <v/>
      </c>
      <c r="D18" s="96" t="str">
        <f>IF(③選手情報入力!F21="","",③選手情報入力!F21)</f>
        <v/>
      </c>
      <c r="E18" s="96" t="str">
        <f>IF(③選手情報入力!G21="","",③選手情報入力!G21)</f>
        <v/>
      </c>
      <c r="F18" s="273" t="str">
        <f>IF(③選手情報入力!I21="","",IF(③選手情報入力!H21="",③選手情報入力!I21,③選手情報入力!H21&amp;③選手情報入力!I21))</f>
        <v/>
      </c>
      <c r="G18" s="110" t="str">
        <f>IF(③選手情報入力!J21="","",③選手情報入力!J21)</f>
        <v/>
      </c>
      <c r="H18" s="273" t="str">
        <f>IF(③選手情報入力!L21="","",IF(③選手情報入力!K21="",③選手情報入力!L21,③選手情報入力!K21&amp;③選手情報入力!L21))</f>
        <v/>
      </c>
      <c r="I18" s="110" t="str">
        <f>IF(③選手情報入力!M21="","",③選手情報入力!M21)</f>
        <v/>
      </c>
      <c r="J18" s="273" t="str">
        <f>IF(③選手情報入力!O21="","",IF(③選手情報入力!N21="",③選手情報入力!O21,③選手情報入力!N21&amp;③選手情報入力!O21))</f>
        <v/>
      </c>
      <c r="K18" s="110" t="str">
        <f>IF(③選手情報入力!P21="","",③選手情報入力!P21)</f>
        <v/>
      </c>
      <c r="L18" s="96" t="str">
        <f>IF(③選手情報入力!R21="","",③選手情報入力!R21)</f>
        <v/>
      </c>
      <c r="M18" s="96" t="str">
        <f>IF(③選手情報入力!T21="","",③選手情報入力!T21)</f>
        <v/>
      </c>
    </row>
    <row r="19" spans="1:13" s="84" customFormat="1" ht="18" customHeight="1">
      <c r="A19" s="89">
        <v>12</v>
      </c>
      <c r="B19" s="107" t="str">
        <f>IF(③選手情報入力!B22="","",③選手情報入力!B22)</f>
        <v/>
      </c>
      <c r="C19" s="107" t="str">
        <f>IF(③選手情報入力!C22="","",③選手情報入力!C22)</f>
        <v/>
      </c>
      <c r="D19" s="90" t="str">
        <f>IF(③選手情報入力!F22="","",③選手情報入力!F22)</f>
        <v/>
      </c>
      <c r="E19" s="90" t="str">
        <f>IF(③選手情報入力!G22="","",③選手情報入力!G22)</f>
        <v/>
      </c>
      <c r="F19" s="270" t="str">
        <f>IF(③選手情報入力!I22="","",IF(③選手情報入力!H22="",③選手情報入力!I22,③選手情報入力!H22&amp;③選手情報入力!I22))</f>
        <v/>
      </c>
      <c r="G19" s="107" t="str">
        <f>IF(③選手情報入力!J22="","",③選手情報入力!J22)</f>
        <v/>
      </c>
      <c r="H19" s="270" t="str">
        <f>IF(③選手情報入力!L22="","",IF(③選手情報入力!K22="",③選手情報入力!L22,③選手情報入力!K22&amp;③選手情報入力!L22))</f>
        <v/>
      </c>
      <c r="I19" s="107" t="str">
        <f>IF(③選手情報入力!M22="","",③選手情報入力!M22)</f>
        <v/>
      </c>
      <c r="J19" s="270" t="str">
        <f>IF(③選手情報入力!O22="","",IF(③選手情報入力!N22="",③選手情報入力!O22,③選手情報入力!N22&amp;③選手情報入力!O22))</f>
        <v/>
      </c>
      <c r="K19" s="107" t="str">
        <f>IF(③選手情報入力!P22="","",③選手情報入力!P22)</f>
        <v/>
      </c>
      <c r="L19" s="90" t="str">
        <f>IF(③選手情報入力!R22="","",③選手情報入力!R22)</f>
        <v/>
      </c>
      <c r="M19" s="90" t="str">
        <f>IF(③選手情報入力!T22="","",③選手情報入力!T22)</f>
        <v/>
      </c>
    </row>
    <row r="20" spans="1:13" s="84" customFormat="1" ht="18" customHeight="1">
      <c r="A20" s="89">
        <v>13</v>
      </c>
      <c r="B20" s="107" t="str">
        <f>IF(③選手情報入力!B23="","",③選手情報入力!B23)</f>
        <v/>
      </c>
      <c r="C20" s="107" t="str">
        <f>IF(③選手情報入力!C23="","",③選手情報入力!C23)</f>
        <v/>
      </c>
      <c r="D20" s="90" t="str">
        <f>IF(③選手情報入力!F23="","",③選手情報入力!F23)</f>
        <v/>
      </c>
      <c r="E20" s="90" t="str">
        <f>IF(③選手情報入力!G23="","",③選手情報入力!G23)</f>
        <v/>
      </c>
      <c r="F20" s="270" t="str">
        <f>IF(③選手情報入力!I23="","",IF(③選手情報入力!H23="",③選手情報入力!I23,③選手情報入力!H23&amp;③選手情報入力!I23))</f>
        <v/>
      </c>
      <c r="G20" s="107" t="str">
        <f>IF(③選手情報入力!J23="","",③選手情報入力!J23)</f>
        <v/>
      </c>
      <c r="H20" s="270" t="str">
        <f>IF(③選手情報入力!L23="","",IF(③選手情報入力!K23="",③選手情報入力!L23,③選手情報入力!K23&amp;③選手情報入力!L23))</f>
        <v/>
      </c>
      <c r="I20" s="107" t="str">
        <f>IF(③選手情報入力!M23="","",③選手情報入力!M23)</f>
        <v/>
      </c>
      <c r="J20" s="270" t="str">
        <f>IF(③選手情報入力!O23="","",IF(③選手情報入力!N23="",③選手情報入力!O23,③選手情報入力!N23&amp;③選手情報入力!O23))</f>
        <v/>
      </c>
      <c r="K20" s="107" t="str">
        <f>IF(③選手情報入力!P23="","",③選手情報入力!P23)</f>
        <v/>
      </c>
      <c r="L20" s="90" t="str">
        <f>IF(③選手情報入力!R23="","",③選手情報入力!R23)</f>
        <v/>
      </c>
      <c r="M20" s="90" t="str">
        <f>IF(③選手情報入力!T23="","",③選手情報入力!T23)</f>
        <v/>
      </c>
    </row>
    <row r="21" spans="1:13" s="84" customFormat="1" ht="18" customHeight="1">
      <c r="A21" s="89">
        <v>14</v>
      </c>
      <c r="B21" s="107" t="str">
        <f>IF(③選手情報入力!B24="","",③選手情報入力!B24)</f>
        <v/>
      </c>
      <c r="C21" s="107" t="str">
        <f>IF(③選手情報入力!C24="","",③選手情報入力!C24)</f>
        <v/>
      </c>
      <c r="D21" s="90" t="str">
        <f>IF(③選手情報入力!F24="","",③選手情報入力!F24)</f>
        <v/>
      </c>
      <c r="E21" s="90" t="str">
        <f>IF(③選手情報入力!G24="","",③選手情報入力!G24)</f>
        <v/>
      </c>
      <c r="F21" s="270" t="str">
        <f>IF(③選手情報入力!I24="","",IF(③選手情報入力!H24="",③選手情報入力!I24,③選手情報入力!H24&amp;③選手情報入力!I24))</f>
        <v/>
      </c>
      <c r="G21" s="107" t="str">
        <f>IF(③選手情報入力!J24="","",③選手情報入力!J24)</f>
        <v/>
      </c>
      <c r="H21" s="270" t="str">
        <f>IF(③選手情報入力!L24="","",IF(③選手情報入力!K24="",③選手情報入力!L24,③選手情報入力!K24&amp;③選手情報入力!L24))</f>
        <v/>
      </c>
      <c r="I21" s="107" t="str">
        <f>IF(③選手情報入力!M24="","",③選手情報入力!M24)</f>
        <v/>
      </c>
      <c r="J21" s="270" t="str">
        <f>IF(③選手情報入力!O24="","",IF(③選手情報入力!N24="",③選手情報入力!O24,③選手情報入力!N24&amp;③選手情報入力!O24))</f>
        <v/>
      </c>
      <c r="K21" s="107" t="str">
        <f>IF(③選手情報入力!P24="","",③選手情報入力!P24)</f>
        <v/>
      </c>
      <c r="L21" s="90" t="str">
        <f>IF(③選手情報入力!R24="","",③選手情報入力!R24)</f>
        <v/>
      </c>
      <c r="M21" s="90" t="str">
        <f>IF(③選手情報入力!T24="","",③選手情報入力!T24)</f>
        <v/>
      </c>
    </row>
    <row r="22" spans="1:13" s="84" customFormat="1" ht="18" customHeight="1">
      <c r="A22" s="93">
        <v>15</v>
      </c>
      <c r="B22" s="108" t="str">
        <f>IF(③選手情報入力!B25="","",③選手情報入力!B25)</f>
        <v/>
      </c>
      <c r="C22" s="108" t="str">
        <f>IF(③選手情報入力!C25="","",③選手情報入力!C25)</f>
        <v/>
      </c>
      <c r="D22" s="94" t="str">
        <f>IF(③選手情報入力!F25="","",③選手情報入力!F25)</f>
        <v/>
      </c>
      <c r="E22" s="94" t="str">
        <f>IF(③選手情報入力!G25="","",③選手情報入力!G25)</f>
        <v/>
      </c>
      <c r="F22" s="271" t="str">
        <f>IF(③選手情報入力!I25="","",IF(③選手情報入力!H25="",③選手情報入力!I25,③選手情報入力!H25&amp;③選手情報入力!I25))</f>
        <v/>
      </c>
      <c r="G22" s="108" t="str">
        <f>IF(③選手情報入力!J25="","",③選手情報入力!J25)</f>
        <v/>
      </c>
      <c r="H22" s="271" t="str">
        <f>IF(③選手情報入力!L25="","",IF(③選手情報入力!K25="",③選手情報入力!L25,③選手情報入力!K25&amp;③選手情報入力!L25))</f>
        <v/>
      </c>
      <c r="I22" s="108" t="str">
        <f>IF(③選手情報入力!M25="","",③選手情報入力!M25)</f>
        <v/>
      </c>
      <c r="J22" s="271" t="str">
        <f>IF(③選手情報入力!O25="","",IF(③選手情報入力!N25="",③選手情報入力!O25,③選手情報入力!N25&amp;③選手情報入力!O25))</f>
        <v/>
      </c>
      <c r="K22" s="108" t="str">
        <f>IF(③選手情報入力!P25="","",③選手情報入力!P25)</f>
        <v/>
      </c>
      <c r="L22" s="94" t="str">
        <f>IF(③選手情報入力!R25="","",③選手情報入力!R25)</f>
        <v/>
      </c>
      <c r="M22" s="94" t="str">
        <f>IF(③選手情報入力!T25="","",③選手情報入力!T25)</f>
        <v/>
      </c>
    </row>
    <row r="23" spans="1:13" s="84" customFormat="1" ht="18" customHeight="1">
      <c r="A23" s="87">
        <v>16</v>
      </c>
      <c r="B23" s="106" t="str">
        <f>IF(③選手情報入力!B26="","",③選手情報入力!B26)</f>
        <v/>
      </c>
      <c r="C23" s="106" t="str">
        <f>IF(③選手情報入力!C26="","",③選手情報入力!C26)</f>
        <v/>
      </c>
      <c r="D23" s="88" t="str">
        <f>IF(③選手情報入力!F26="","",③選手情報入力!F26)</f>
        <v/>
      </c>
      <c r="E23" s="88" t="str">
        <f>IF(③選手情報入力!G26="","",③選手情報入力!G26)</f>
        <v/>
      </c>
      <c r="F23" s="269" t="str">
        <f>IF(③選手情報入力!I26="","",IF(③選手情報入力!H26="",③選手情報入力!I26,③選手情報入力!H26&amp;③選手情報入力!I26))</f>
        <v/>
      </c>
      <c r="G23" s="106" t="str">
        <f>IF(③選手情報入力!J26="","",③選手情報入力!J26)</f>
        <v/>
      </c>
      <c r="H23" s="269" t="str">
        <f>IF(③選手情報入力!L26="","",IF(③選手情報入力!K26="",③選手情報入力!L26,③選手情報入力!K26&amp;③選手情報入力!L26))</f>
        <v/>
      </c>
      <c r="I23" s="106" t="str">
        <f>IF(③選手情報入力!M26="","",③選手情報入力!M26)</f>
        <v/>
      </c>
      <c r="J23" s="269" t="str">
        <f>IF(③選手情報入力!O26="","",IF(③選手情報入力!N26="",③選手情報入力!O26,③選手情報入力!N26&amp;③選手情報入力!O26))</f>
        <v/>
      </c>
      <c r="K23" s="106" t="str">
        <f>IF(③選手情報入力!P26="","",③選手情報入力!P26)</f>
        <v/>
      </c>
      <c r="L23" s="88" t="str">
        <f>IF(③選手情報入力!R26="","",③選手情報入力!R26)</f>
        <v/>
      </c>
      <c r="M23" s="88" t="str">
        <f>IF(③選手情報入力!T26="","",③選手情報入力!T26)</f>
        <v/>
      </c>
    </row>
    <row r="24" spans="1:13" s="84" customFormat="1" ht="18" customHeight="1">
      <c r="A24" s="89">
        <v>17</v>
      </c>
      <c r="B24" s="107" t="str">
        <f>IF(③選手情報入力!B27="","",③選手情報入力!B27)</f>
        <v/>
      </c>
      <c r="C24" s="107" t="str">
        <f>IF(③選手情報入力!C27="","",③選手情報入力!C27)</f>
        <v/>
      </c>
      <c r="D24" s="90" t="str">
        <f>IF(③選手情報入力!F27="","",③選手情報入力!F27)</f>
        <v/>
      </c>
      <c r="E24" s="90" t="str">
        <f>IF(③選手情報入力!G27="","",③選手情報入力!G27)</f>
        <v/>
      </c>
      <c r="F24" s="270" t="str">
        <f>IF(③選手情報入力!I27="","",IF(③選手情報入力!H27="",③選手情報入力!I27,③選手情報入力!H27&amp;③選手情報入力!I27))</f>
        <v/>
      </c>
      <c r="G24" s="107" t="str">
        <f>IF(③選手情報入力!J27="","",③選手情報入力!J27)</f>
        <v/>
      </c>
      <c r="H24" s="270" t="str">
        <f>IF(③選手情報入力!L27="","",IF(③選手情報入力!K27="",③選手情報入力!L27,③選手情報入力!K27&amp;③選手情報入力!L27))</f>
        <v/>
      </c>
      <c r="I24" s="107" t="str">
        <f>IF(③選手情報入力!M27="","",③選手情報入力!M27)</f>
        <v/>
      </c>
      <c r="J24" s="270" t="str">
        <f>IF(③選手情報入力!O27="","",IF(③選手情報入力!N27="",③選手情報入力!O27,③選手情報入力!N27&amp;③選手情報入力!O27))</f>
        <v/>
      </c>
      <c r="K24" s="107" t="str">
        <f>IF(③選手情報入力!P27="","",③選手情報入力!P27)</f>
        <v/>
      </c>
      <c r="L24" s="90" t="str">
        <f>IF(③選手情報入力!R27="","",③選手情報入力!R27)</f>
        <v/>
      </c>
      <c r="M24" s="90" t="str">
        <f>IF(③選手情報入力!T27="","",③選手情報入力!T27)</f>
        <v/>
      </c>
    </row>
    <row r="25" spans="1:13" s="84" customFormat="1" ht="18" customHeight="1">
      <c r="A25" s="89">
        <v>18</v>
      </c>
      <c r="B25" s="107" t="str">
        <f>IF(③選手情報入力!B28="","",③選手情報入力!B28)</f>
        <v/>
      </c>
      <c r="C25" s="107" t="str">
        <f>IF(③選手情報入力!C28="","",③選手情報入力!C28)</f>
        <v/>
      </c>
      <c r="D25" s="90" t="str">
        <f>IF(③選手情報入力!F28="","",③選手情報入力!F28)</f>
        <v/>
      </c>
      <c r="E25" s="90" t="str">
        <f>IF(③選手情報入力!G28="","",③選手情報入力!G28)</f>
        <v/>
      </c>
      <c r="F25" s="270" t="str">
        <f>IF(③選手情報入力!I28="","",IF(③選手情報入力!H28="",③選手情報入力!I28,③選手情報入力!H28&amp;③選手情報入力!I28))</f>
        <v/>
      </c>
      <c r="G25" s="107" t="str">
        <f>IF(③選手情報入力!J28="","",③選手情報入力!J28)</f>
        <v/>
      </c>
      <c r="H25" s="270" t="str">
        <f>IF(③選手情報入力!L28="","",IF(③選手情報入力!K28="",③選手情報入力!L28,③選手情報入力!K28&amp;③選手情報入力!L28))</f>
        <v/>
      </c>
      <c r="I25" s="107" t="str">
        <f>IF(③選手情報入力!M28="","",③選手情報入力!M28)</f>
        <v/>
      </c>
      <c r="J25" s="270" t="str">
        <f>IF(③選手情報入力!O28="","",IF(③選手情報入力!N28="",③選手情報入力!O28,③選手情報入力!N28&amp;③選手情報入力!O28))</f>
        <v/>
      </c>
      <c r="K25" s="107" t="str">
        <f>IF(③選手情報入力!P28="","",③選手情報入力!P28)</f>
        <v/>
      </c>
      <c r="L25" s="90" t="str">
        <f>IF(③選手情報入力!R28="","",③選手情報入力!R28)</f>
        <v/>
      </c>
      <c r="M25" s="90" t="str">
        <f>IF(③選手情報入力!T28="","",③選手情報入力!T28)</f>
        <v/>
      </c>
    </row>
    <row r="26" spans="1:13" s="84" customFormat="1" ht="18" customHeight="1">
      <c r="A26" s="89">
        <v>19</v>
      </c>
      <c r="B26" s="107" t="str">
        <f>IF(③選手情報入力!B29="","",③選手情報入力!B29)</f>
        <v/>
      </c>
      <c r="C26" s="107" t="str">
        <f>IF(③選手情報入力!C29="","",③選手情報入力!C29)</f>
        <v/>
      </c>
      <c r="D26" s="90" t="str">
        <f>IF(③選手情報入力!F29="","",③選手情報入力!F29)</f>
        <v/>
      </c>
      <c r="E26" s="90" t="str">
        <f>IF(③選手情報入力!G29="","",③選手情報入力!G29)</f>
        <v/>
      </c>
      <c r="F26" s="270" t="str">
        <f>IF(③選手情報入力!I29="","",IF(③選手情報入力!H29="",③選手情報入力!I29,③選手情報入力!H29&amp;③選手情報入力!I29))</f>
        <v/>
      </c>
      <c r="G26" s="107" t="str">
        <f>IF(③選手情報入力!J29="","",③選手情報入力!J29)</f>
        <v/>
      </c>
      <c r="H26" s="270" t="str">
        <f>IF(③選手情報入力!L29="","",IF(③選手情報入力!K29="",③選手情報入力!L29,③選手情報入力!K29&amp;③選手情報入力!L29))</f>
        <v/>
      </c>
      <c r="I26" s="107" t="str">
        <f>IF(③選手情報入力!M29="","",③選手情報入力!M29)</f>
        <v/>
      </c>
      <c r="J26" s="270" t="str">
        <f>IF(③選手情報入力!O29="","",IF(③選手情報入力!N29="",③選手情報入力!O29,③選手情報入力!N29&amp;③選手情報入力!O29))</f>
        <v/>
      </c>
      <c r="K26" s="107" t="str">
        <f>IF(③選手情報入力!P29="","",③選手情報入力!P29)</f>
        <v/>
      </c>
      <c r="L26" s="90" t="str">
        <f>IF(③選手情報入力!R29="","",③選手情報入力!R29)</f>
        <v/>
      </c>
      <c r="M26" s="90" t="str">
        <f>IF(③選手情報入力!T29="","",③選手情報入力!T29)</f>
        <v/>
      </c>
    </row>
    <row r="27" spans="1:13" s="84" customFormat="1" ht="18" customHeight="1">
      <c r="A27" s="91">
        <v>20</v>
      </c>
      <c r="B27" s="109" t="str">
        <f>IF(③選手情報入力!B30="","",③選手情報入力!B30)</f>
        <v/>
      </c>
      <c r="C27" s="109" t="str">
        <f>IF(③選手情報入力!C30="","",③選手情報入力!C30)</f>
        <v/>
      </c>
      <c r="D27" s="92" t="str">
        <f>IF(③選手情報入力!F30="","",③選手情報入力!F30)</f>
        <v/>
      </c>
      <c r="E27" s="92" t="str">
        <f>IF(③選手情報入力!G30="","",③選手情報入力!G30)</f>
        <v/>
      </c>
      <c r="F27" s="272" t="str">
        <f>IF(③選手情報入力!I30="","",IF(③選手情報入力!H30="",③選手情報入力!I30,③選手情報入力!H30&amp;③選手情報入力!I30))</f>
        <v/>
      </c>
      <c r="G27" s="109" t="str">
        <f>IF(③選手情報入力!J30="","",③選手情報入力!J30)</f>
        <v/>
      </c>
      <c r="H27" s="272" t="str">
        <f>IF(③選手情報入力!L30="","",IF(③選手情報入力!K30="",③選手情報入力!L30,③選手情報入力!K30&amp;③選手情報入力!L30))</f>
        <v/>
      </c>
      <c r="I27" s="109" t="str">
        <f>IF(③選手情報入力!M30="","",③選手情報入力!M30)</f>
        <v/>
      </c>
      <c r="J27" s="272" t="str">
        <f>IF(③選手情報入力!O30="","",IF(③選手情報入力!N30="",③選手情報入力!O30,③選手情報入力!N30&amp;③選手情報入力!O30))</f>
        <v/>
      </c>
      <c r="K27" s="109" t="str">
        <f>IF(③選手情報入力!P30="","",③選手情報入力!P30)</f>
        <v/>
      </c>
      <c r="L27" s="92" t="str">
        <f>IF(③選手情報入力!R30="","",③選手情報入力!R30)</f>
        <v/>
      </c>
      <c r="M27" s="92" t="str">
        <f>IF(③選手情報入力!T30="","",③選手情報入力!T30)</f>
        <v/>
      </c>
    </row>
    <row r="28" spans="1:13" s="84" customFormat="1" ht="18" customHeight="1">
      <c r="A28" s="95">
        <v>21</v>
      </c>
      <c r="B28" s="110" t="str">
        <f>IF(③選手情報入力!B31="","",③選手情報入力!B31)</f>
        <v/>
      </c>
      <c r="C28" s="110" t="str">
        <f>IF(③選手情報入力!C31="","",③選手情報入力!C31)</f>
        <v/>
      </c>
      <c r="D28" s="96" t="str">
        <f>IF(③選手情報入力!F31="","",③選手情報入力!F31)</f>
        <v/>
      </c>
      <c r="E28" s="96" t="str">
        <f>IF(③選手情報入力!G31="","",③選手情報入力!G31)</f>
        <v/>
      </c>
      <c r="F28" s="273" t="str">
        <f>IF(③選手情報入力!I31="","",IF(③選手情報入力!H31="",③選手情報入力!I31,③選手情報入力!H31&amp;③選手情報入力!I31))</f>
        <v/>
      </c>
      <c r="G28" s="110" t="str">
        <f>IF(③選手情報入力!J31="","",③選手情報入力!J31)</f>
        <v/>
      </c>
      <c r="H28" s="273" t="str">
        <f>IF(③選手情報入力!L31="","",IF(③選手情報入力!K31="",③選手情報入力!L31,③選手情報入力!K31&amp;③選手情報入力!L31))</f>
        <v/>
      </c>
      <c r="I28" s="110" t="str">
        <f>IF(③選手情報入力!M31="","",③選手情報入力!M31)</f>
        <v/>
      </c>
      <c r="J28" s="273" t="str">
        <f>IF(③選手情報入力!O31="","",IF(③選手情報入力!N31="",③選手情報入力!O31,③選手情報入力!N31&amp;③選手情報入力!O31))</f>
        <v/>
      </c>
      <c r="K28" s="110" t="str">
        <f>IF(③選手情報入力!P31="","",③選手情報入力!P31)</f>
        <v/>
      </c>
      <c r="L28" s="96" t="str">
        <f>IF(③選手情報入力!R31="","",③選手情報入力!R31)</f>
        <v/>
      </c>
      <c r="M28" s="96" t="str">
        <f>IF(③選手情報入力!T31="","",③選手情報入力!T31)</f>
        <v/>
      </c>
    </row>
    <row r="29" spans="1:13" s="84" customFormat="1" ht="18" customHeight="1">
      <c r="A29" s="89">
        <v>22</v>
      </c>
      <c r="B29" s="107" t="str">
        <f>IF(③選手情報入力!B32="","",③選手情報入力!B32)</f>
        <v/>
      </c>
      <c r="C29" s="107" t="str">
        <f>IF(③選手情報入力!C32="","",③選手情報入力!C32)</f>
        <v/>
      </c>
      <c r="D29" s="90" t="str">
        <f>IF(③選手情報入力!F32="","",③選手情報入力!F32)</f>
        <v/>
      </c>
      <c r="E29" s="90" t="str">
        <f>IF(③選手情報入力!G32="","",③選手情報入力!G32)</f>
        <v/>
      </c>
      <c r="F29" s="270" t="str">
        <f>IF(③選手情報入力!I32="","",IF(③選手情報入力!H32="",③選手情報入力!I32,③選手情報入力!H32&amp;③選手情報入力!I32))</f>
        <v/>
      </c>
      <c r="G29" s="107" t="str">
        <f>IF(③選手情報入力!J32="","",③選手情報入力!J32)</f>
        <v/>
      </c>
      <c r="H29" s="270" t="str">
        <f>IF(③選手情報入力!L32="","",IF(③選手情報入力!K32="",③選手情報入力!L32,③選手情報入力!K32&amp;③選手情報入力!L32))</f>
        <v/>
      </c>
      <c r="I29" s="107" t="str">
        <f>IF(③選手情報入力!M32="","",③選手情報入力!M32)</f>
        <v/>
      </c>
      <c r="J29" s="270" t="str">
        <f>IF(③選手情報入力!O32="","",IF(③選手情報入力!N32="",③選手情報入力!O32,③選手情報入力!N32&amp;③選手情報入力!O32))</f>
        <v/>
      </c>
      <c r="K29" s="107" t="str">
        <f>IF(③選手情報入力!P32="","",③選手情報入力!P32)</f>
        <v/>
      </c>
      <c r="L29" s="90" t="str">
        <f>IF(③選手情報入力!R32="","",③選手情報入力!R32)</f>
        <v/>
      </c>
      <c r="M29" s="90" t="str">
        <f>IF(③選手情報入力!T32="","",③選手情報入力!T32)</f>
        <v/>
      </c>
    </row>
    <row r="30" spans="1:13" s="84" customFormat="1" ht="18" customHeight="1">
      <c r="A30" s="89">
        <v>23</v>
      </c>
      <c r="B30" s="107" t="str">
        <f>IF(③選手情報入力!B33="","",③選手情報入力!B33)</f>
        <v/>
      </c>
      <c r="C30" s="107" t="str">
        <f>IF(③選手情報入力!C33="","",③選手情報入力!C33)</f>
        <v/>
      </c>
      <c r="D30" s="90" t="str">
        <f>IF(③選手情報入力!F33="","",③選手情報入力!F33)</f>
        <v/>
      </c>
      <c r="E30" s="90" t="str">
        <f>IF(③選手情報入力!G33="","",③選手情報入力!G33)</f>
        <v/>
      </c>
      <c r="F30" s="270" t="str">
        <f>IF(③選手情報入力!I33="","",IF(③選手情報入力!H33="",③選手情報入力!I33,③選手情報入力!H33&amp;③選手情報入力!I33))</f>
        <v/>
      </c>
      <c r="G30" s="107" t="str">
        <f>IF(③選手情報入力!J33="","",③選手情報入力!J33)</f>
        <v/>
      </c>
      <c r="H30" s="270" t="str">
        <f>IF(③選手情報入力!L33="","",IF(③選手情報入力!K33="",③選手情報入力!L33,③選手情報入力!K33&amp;③選手情報入力!L33))</f>
        <v/>
      </c>
      <c r="I30" s="107" t="str">
        <f>IF(③選手情報入力!M33="","",③選手情報入力!M33)</f>
        <v/>
      </c>
      <c r="J30" s="270" t="str">
        <f>IF(③選手情報入力!O33="","",IF(③選手情報入力!N33="",③選手情報入力!O33,③選手情報入力!N33&amp;③選手情報入力!O33))</f>
        <v/>
      </c>
      <c r="K30" s="107" t="str">
        <f>IF(③選手情報入力!P33="","",③選手情報入力!P33)</f>
        <v/>
      </c>
      <c r="L30" s="90" t="str">
        <f>IF(③選手情報入力!R33="","",③選手情報入力!R33)</f>
        <v/>
      </c>
      <c r="M30" s="90" t="str">
        <f>IF(③選手情報入力!T33="","",③選手情報入力!T33)</f>
        <v/>
      </c>
    </row>
    <row r="31" spans="1:13" s="84" customFormat="1" ht="18" customHeight="1">
      <c r="A31" s="89">
        <v>24</v>
      </c>
      <c r="B31" s="107" t="str">
        <f>IF(③選手情報入力!B34="","",③選手情報入力!B34)</f>
        <v/>
      </c>
      <c r="C31" s="107" t="str">
        <f>IF(③選手情報入力!C34="","",③選手情報入力!C34)</f>
        <v/>
      </c>
      <c r="D31" s="90" t="str">
        <f>IF(③選手情報入力!F34="","",③選手情報入力!F34)</f>
        <v/>
      </c>
      <c r="E31" s="90" t="str">
        <f>IF(③選手情報入力!G34="","",③選手情報入力!G34)</f>
        <v/>
      </c>
      <c r="F31" s="270" t="str">
        <f>IF(③選手情報入力!I34="","",IF(③選手情報入力!H34="",③選手情報入力!I34,③選手情報入力!H34&amp;③選手情報入力!I34))</f>
        <v/>
      </c>
      <c r="G31" s="107" t="str">
        <f>IF(③選手情報入力!J34="","",③選手情報入力!J34)</f>
        <v/>
      </c>
      <c r="H31" s="270" t="str">
        <f>IF(③選手情報入力!L34="","",IF(③選手情報入力!K34="",③選手情報入力!L34,③選手情報入力!K34&amp;③選手情報入力!L34))</f>
        <v/>
      </c>
      <c r="I31" s="107" t="str">
        <f>IF(③選手情報入力!M34="","",③選手情報入力!M34)</f>
        <v/>
      </c>
      <c r="J31" s="270" t="str">
        <f>IF(③選手情報入力!O34="","",IF(③選手情報入力!N34="",③選手情報入力!O34,③選手情報入力!N34&amp;③選手情報入力!O34))</f>
        <v/>
      </c>
      <c r="K31" s="107" t="str">
        <f>IF(③選手情報入力!P34="","",③選手情報入力!P34)</f>
        <v/>
      </c>
      <c r="L31" s="90" t="str">
        <f>IF(③選手情報入力!R34="","",③選手情報入力!R34)</f>
        <v/>
      </c>
      <c r="M31" s="90" t="str">
        <f>IF(③選手情報入力!T34="","",③選手情報入力!T34)</f>
        <v/>
      </c>
    </row>
    <row r="32" spans="1:13" s="84" customFormat="1" ht="18" customHeight="1">
      <c r="A32" s="93">
        <v>25</v>
      </c>
      <c r="B32" s="108" t="str">
        <f>IF(③選手情報入力!B35="","",③選手情報入力!B35)</f>
        <v/>
      </c>
      <c r="C32" s="108" t="str">
        <f>IF(③選手情報入力!C35="","",③選手情報入力!C35)</f>
        <v/>
      </c>
      <c r="D32" s="94" t="str">
        <f>IF(③選手情報入力!F35="","",③選手情報入力!F35)</f>
        <v/>
      </c>
      <c r="E32" s="94" t="str">
        <f>IF(③選手情報入力!G35="","",③選手情報入力!G35)</f>
        <v/>
      </c>
      <c r="F32" s="271" t="str">
        <f>IF(③選手情報入力!I35="","",IF(③選手情報入力!H35="",③選手情報入力!I35,③選手情報入力!H35&amp;③選手情報入力!I35))</f>
        <v/>
      </c>
      <c r="G32" s="108" t="str">
        <f>IF(③選手情報入力!J35="","",③選手情報入力!J35)</f>
        <v/>
      </c>
      <c r="H32" s="271" t="str">
        <f>IF(③選手情報入力!L35="","",IF(③選手情報入力!K35="",③選手情報入力!L35,③選手情報入力!K35&amp;③選手情報入力!L35))</f>
        <v/>
      </c>
      <c r="I32" s="108" t="str">
        <f>IF(③選手情報入力!M35="","",③選手情報入力!M35)</f>
        <v/>
      </c>
      <c r="J32" s="271" t="str">
        <f>IF(③選手情報入力!O35="","",IF(③選手情報入力!N35="",③選手情報入力!O35,③選手情報入力!N35&amp;③選手情報入力!O35))</f>
        <v/>
      </c>
      <c r="K32" s="108" t="str">
        <f>IF(③選手情報入力!P35="","",③選手情報入力!P35)</f>
        <v/>
      </c>
      <c r="L32" s="94" t="str">
        <f>IF(③選手情報入力!R35="","",③選手情報入力!R35)</f>
        <v/>
      </c>
      <c r="M32" s="94" t="str">
        <f>IF(③選手情報入力!T35="","",③選手情報入力!T35)</f>
        <v/>
      </c>
    </row>
    <row r="33" spans="1:13" s="84" customFormat="1" ht="18" customHeight="1">
      <c r="A33" s="87">
        <v>26</v>
      </c>
      <c r="B33" s="106" t="str">
        <f>IF(③選手情報入力!B36="","",③選手情報入力!B36)</f>
        <v/>
      </c>
      <c r="C33" s="106" t="str">
        <f>IF(③選手情報入力!C36="","",③選手情報入力!C36)</f>
        <v/>
      </c>
      <c r="D33" s="88" t="str">
        <f>IF(③選手情報入力!F36="","",③選手情報入力!F36)</f>
        <v/>
      </c>
      <c r="E33" s="88" t="str">
        <f>IF(③選手情報入力!G36="","",③選手情報入力!G36)</f>
        <v/>
      </c>
      <c r="F33" s="269" t="str">
        <f>IF(③選手情報入力!I36="","",IF(③選手情報入力!H36="",③選手情報入力!I36,③選手情報入力!H36&amp;③選手情報入力!I36))</f>
        <v/>
      </c>
      <c r="G33" s="106" t="str">
        <f>IF(③選手情報入力!J36="","",③選手情報入力!J36)</f>
        <v/>
      </c>
      <c r="H33" s="269" t="str">
        <f>IF(③選手情報入力!L36="","",IF(③選手情報入力!K36="",③選手情報入力!L36,③選手情報入力!K36&amp;③選手情報入力!L36))</f>
        <v/>
      </c>
      <c r="I33" s="106" t="str">
        <f>IF(③選手情報入力!M36="","",③選手情報入力!M36)</f>
        <v/>
      </c>
      <c r="J33" s="269" t="str">
        <f>IF(③選手情報入力!O36="","",IF(③選手情報入力!N36="",③選手情報入力!O36,③選手情報入力!N36&amp;③選手情報入力!O36))</f>
        <v/>
      </c>
      <c r="K33" s="106" t="str">
        <f>IF(③選手情報入力!P36="","",③選手情報入力!P36)</f>
        <v/>
      </c>
      <c r="L33" s="88" t="str">
        <f>IF(③選手情報入力!R36="","",③選手情報入力!R36)</f>
        <v/>
      </c>
      <c r="M33" s="88" t="str">
        <f>IF(③選手情報入力!T36="","",③選手情報入力!T36)</f>
        <v/>
      </c>
    </row>
    <row r="34" spans="1:13" s="84" customFormat="1" ht="18" customHeight="1">
      <c r="A34" s="89">
        <v>27</v>
      </c>
      <c r="B34" s="107" t="str">
        <f>IF(③選手情報入力!B37="","",③選手情報入力!B37)</f>
        <v/>
      </c>
      <c r="C34" s="107" t="str">
        <f>IF(③選手情報入力!C37="","",③選手情報入力!C37)</f>
        <v/>
      </c>
      <c r="D34" s="90" t="str">
        <f>IF(③選手情報入力!F37="","",③選手情報入力!F37)</f>
        <v/>
      </c>
      <c r="E34" s="90" t="str">
        <f>IF(③選手情報入力!G37="","",③選手情報入力!G37)</f>
        <v/>
      </c>
      <c r="F34" s="270" t="str">
        <f>IF(③選手情報入力!I37="","",IF(③選手情報入力!H37="",③選手情報入力!I37,③選手情報入力!H37&amp;③選手情報入力!I37))</f>
        <v/>
      </c>
      <c r="G34" s="107" t="str">
        <f>IF(③選手情報入力!J37="","",③選手情報入力!J37)</f>
        <v/>
      </c>
      <c r="H34" s="270" t="str">
        <f>IF(③選手情報入力!L37="","",IF(③選手情報入力!K37="",③選手情報入力!L37,③選手情報入力!K37&amp;③選手情報入力!L37))</f>
        <v/>
      </c>
      <c r="I34" s="107" t="str">
        <f>IF(③選手情報入力!M37="","",③選手情報入力!M37)</f>
        <v/>
      </c>
      <c r="J34" s="270" t="str">
        <f>IF(③選手情報入力!O37="","",IF(③選手情報入力!N37="",③選手情報入力!O37,③選手情報入力!N37&amp;③選手情報入力!O37))</f>
        <v/>
      </c>
      <c r="K34" s="107" t="str">
        <f>IF(③選手情報入力!P37="","",③選手情報入力!P37)</f>
        <v/>
      </c>
      <c r="L34" s="90" t="str">
        <f>IF(③選手情報入力!R37="","",③選手情報入力!R37)</f>
        <v/>
      </c>
      <c r="M34" s="90" t="str">
        <f>IF(③選手情報入力!T37="","",③選手情報入力!T37)</f>
        <v/>
      </c>
    </row>
    <row r="35" spans="1:13" s="84" customFormat="1" ht="18" customHeight="1">
      <c r="A35" s="89">
        <v>28</v>
      </c>
      <c r="B35" s="107" t="str">
        <f>IF(③選手情報入力!B38="","",③選手情報入力!B38)</f>
        <v/>
      </c>
      <c r="C35" s="107" t="str">
        <f>IF(③選手情報入力!C38="","",③選手情報入力!C38)</f>
        <v/>
      </c>
      <c r="D35" s="90" t="str">
        <f>IF(③選手情報入力!F38="","",③選手情報入力!F38)</f>
        <v/>
      </c>
      <c r="E35" s="90" t="str">
        <f>IF(③選手情報入力!G38="","",③選手情報入力!G38)</f>
        <v/>
      </c>
      <c r="F35" s="270" t="str">
        <f>IF(③選手情報入力!I38="","",IF(③選手情報入力!H38="",③選手情報入力!I38,③選手情報入力!H38&amp;③選手情報入力!I38))</f>
        <v/>
      </c>
      <c r="G35" s="107" t="str">
        <f>IF(③選手情報入力!J38="","",③選手情報入力!J38)</f>
        <v/>
      </c>
      <c r="H35" s="270" t="str">
        <f>IF(③選手情報入力!L38="","",IF(③選手情報入力!K38="",③選手情報入力!L38,③選手情報入力!K38&amp;③選手情報入力!L38))</f>
        <v/>
      </c>
      <c r="I35" s="107" t="str">
        <f>IF(③選手情報入力!M38="","",③選手情報入力!M38)</f>
        <v/>
      </c>
      <c r="J35" s="270" t="str">
        <f>IF(③選手情報入力!O38="","",IF(③選手情報入力!N38="",③選手情報入力!O38,③選手情報入力!N38&amp;③選手情報入力!O38))</f>
        <v/>
      </c>
      <c r="K35" s="107" t="str">
        <f>IF(③選手情報入力!P38="","",③選手情報入力!P38)</f>
        <v/>
      </c>
      <c r="L35" s="90" t="str">
        <f>IF(③選手情報入力!R38="","",③選手情報入力!R38)</f>
        <v/>
      </c>
      <c r="M35" s="90" t="str">
        <f>IF(③選手情報入力!T38="","",③選手情報入力!T38)</f>
        <v/>
      </c>
    </row>
    <row r="36" spans="1:13" s="84" customFormat="1" ht="18" customHeight="1">
      <c r="A36" s="89">
        <v>29</v>
      </c>
      <c r="B36" s="107" t="str">
        <f>IF(③選手情報入力!B39="","",③選手情報入力!B39)</f>
        <v/>
      </c>
      <c r="C36" s="107" t="str">
        <f>IF(③選手情報入力!C39="","",③選手情報入力!C39)</f>
        <v/>
      </c>
      <c r="D36" s="90" t="str">
        <f>IF(③選手情報入力!F39="","",③選手情報入力!F39)</f>
        <v/>
      </c>
      <c r="E36" s="90" t="str">
        <f>IF(③選手情報入力!G39="","",③選手情報入力!G39)</f>
        <v/>
      </c>
      <c r="F36" s="270" t="str">
        <f>IF(③選手情報入力!I39="","",IF(③選手情報入力!H39="",③選手情報入力!I39,③選手情報入力!H39&amp;③選手情報入力!I39))</f>
        <v/>
      </c>
      <c r="G36" s="107" t="str">
        <f>IF(③選手情報入力!J39="","",③選手情報入力!J39)</f>
        <v/>
      </c>
      <c r="H36" s="270" t="str">
        <f>IF(③選手情報入力!L39="","",IF(③選手情報入力!K39="",③選手情報入力!L39,③選手情報入力!K39&amp;③選手情報入力!L39))</f>
        <v/>
      </c>
      <c r="I36" s="107" t="str">
        <f>IF(③選手情報入力!M39="","",③選手情報入力!M39)</f>
        <v/>
      </c>
      <c r="J36" s="270" t="str">
        <f>IF(③選手情報入力!O39="","",IF(③選手情報入力!N39="",③選手情報入力!O39,③選手情報入力!N39&amp;③選手情報入力!O39))</f>
        <v/>
      </c>
      <c r="K36" s="107" t="str">
        <f>IF(③選手情報入力!P39="","",③選手情報入力!P39)</f>
        <v/>
      </c>
      <c r="L36" s="90" t="str">
        <f>IF(③選手情報入力!R39="","",③選手情報入力!R39)</f>
        <v/>
      </c>
      <c r="M36" s="90" t="str">
        <f>IF(③選手情報入力!T39="","",③選手情報入力!T39)</f>
        <v/>
      </c>
    </row>
    <row r="37" spans="1:13" s="84" customFormat="1" ht="18" customHeight="1">
      <c r="A37" s="91">
        <v>30</v>
      </c>
      <c r="B37" s="109" t="str">
        <f>IF(③選手情報入力!B40="","",③選手情報入力!B40)</f>
        <v/>
      </c>
      <c r="C37" s="109" t="str">
        <f>IF(③選手情報入力!C40="","",③選手情報入力!C40)</f>
        <v/>
      </c>
      <c r="D37" s="92" t="str">
        <f>IF(③選手情報入力!F40="","",③選手情報入力!F40)</f>
        <v/>
      </c>
      <c r="E37" s="92" t="str">
        <f>IF(③選手情報入力!G40="","",③選手情報入力!G40)</f>
        <v/>
      </c>
      <c r="F37" s="272" t="str">
        <f>IF(③選手情報入力!I40="","",IF(③選手情報入力!H40="",③選手情報入力!I40,③選手情報入力!H40&amp;③選手情報入力!I40))</f>
        <v/>
      </c>
      <c r="G37" s="109" t="str">
        <f>IF(③選手情報入力!J40="","",③選手情報入力!J40)</f>
        <v/>
      </c>
      <c r="H37" s="272" t="str">
        <f>IF(③選手情報入力!L40="","",IF(③選手情報入力!K40="",③選手情報入力!L40,③選手情報入力!K40&amp;③選手情報入力!L40))</f>
        <v/>
      </c>
      <c r="I37" s="109" t="str">
        <f>IF(③選手情報入力!M40="","",③選手情報入力!M40)</f>
        <v/>
      </c>
      <c r="J37" s="272" t="str">
        <f>IF(③選手情報入力!O40="","",IF(③選手情報入力!N40="",③選手情報入力!O40,③選手情報入力!N40&amp;③選手情報入力!O40))</f>
        <v/>
      </c>
      <c r="K37" s="109" t="str">
        <f>IF(③選手情報入力!P40="","",③選手情報入力!P40)</f>
        <v/>
      </c>
      <c r="L37" s="92" t="str">
        <f>IF(③選手情報入力!R40="","",③選手情報入力!R40)</f>
        <v/>
      </c>
      <c r="M37" s="92" t="str">
        <f>IF(③選手情報入力!T40="","",③選手情報入力!T40)</f>
        <v/>
      </c>
    </row>
    <row r="38" spans="1:13" s="84" customFormat="1" ht="18" customHeight="1">
      <c r="A38" s="95">
        <v>31</v>
      </c>
      <c r="B38" s="110" t="str">
        <f>IF(③選手情報入力!B41="","",③選手情報入力!B41)</f>
        <v/>
      </c>
      <c r="C38" s="110" t="str">
        <f>IF(③選手情報入力!C41="","",③選手情報入力!C41)</f>
        <v/>
      </c>
      <c r="D38" s="96" t="str">
        <f>IF(③選手情報入力!F41="","",③選手情報入力!F41)</f>
        <v/>
      </c>
      <c r="E38" s="96" t="str">
        <f>IF(③選手情報入力!G41="","",③選手情報入力!G41)</f>
        <v/>
      </c>
      <c r="F38" s="273" t="str">
        <f>IF(③選手情報入力!I41="","",IF(③選手情報入力!H41="",③選手情報入力!I41,③選手情報入力!H41&amp;③選手情報入力!I41))</f>
        <v/>
      </c>
      <c r="G38" s="110" t="str">
        <f>IF(③選手情報入力!J41="","",③選手情報入力!J41)</f>
        <v/>
      </c>
      <c r="H38" s="273" t="str">
        <f>IF(③選手情報入力!L41="","",IF(③選手情報入力!K41="",③選手情報入力!L41,③選手情報入力!K41&amp;③選手情報入力!L41))</f>
        <v/>
      </c>
      <c r="I38" s="110" t="str">
        <f>IF(③選手情報入力!M41="","",③選手情報入力!M41)</f>
        <v/>
      </c>
      <c r="J38" s="273" t="str">
        <f>IF(③選手情報入力!O41="","",IF(③選手情報入力!N41="",③選手情報入力!O41,③選手情報入力!N41&amp;③選手情報入力!O41))</f>
        <v/>
      </c>
      <c r="K38" s="110" t="str">
        <f>IF(③選手情報入力!P41="","",③選手情報入力!P41)</f>
        <v/>
      </c>
      <c r="L38" s="96" t="str">
        <f>IF(③選手情報入力!R41="","",③選手情報入力!R41)</f>
        <v/>
      </c>
      <c r="M38" s="96" t="str">
        <f>IF(③選手情報入力!T41="","",③選手情報入力!T41)</f>
        <v/>
      </c>
    </row>
    <row r="39" spans="1:13" s="84" customFormat="1" ht="18" customHeight="1">
      <c r="A39" s="89">
        <v>32</v>
      </c>
      <c r="B39" s="107" t="str">
        <f>IF(③選手情報入力!B42="","",③選手情報入力!B42)</f>
        <v/>
      </c>
      <c r="C39" s="107" t="str">
        <f>IF(③選手情報入力!C42="","",③選手情報入力!C42)</f>
        <v/>
      </c>
      <c r="D39" s="90" t="str">
        <f>IF(③選手情報入力!F42="","",③選手情報入力!F42)</f>
        <v/>
      </c>
      <c r="E39" s="90" t="str">
        <f>IF(③選手情報入力!G42="","",③選手情報入力!G42)</f>
        <v/>
      </c>
      <c r="F39" s="270" t="str">
        <f>IF(③選手情報入力!I42="","",IF(③選手情報入力!H42="",③選手情報入力!I42,③選手情報入力!H42&amp;③選手情報入力!I42))</f>
        <v/>
      </c>
      <c r="G39" s="107" t="str">
        <f>IF(③選手情報入力!J42="","",③選手情報入力!J42)</f>
        <v/>
      </c>
      <c r="H39" s="270" t="str">
        <f>IF(③選手情報入力!L42="","",IF(③選手情報入力!K42="",③選手情報入力!L42,③選手情報入力!K42&amp;③選手情報入力!L42))</f>
        <v/>
      </c>
      <c r="I39" s="107" t="str">
        <f>IF(③選手情報入力!M42="","",③選手情報入力!M42)</f>
        <v/>
      </c>
      <c r="J39" s="270" t="str">
        <f>IF(③選手情報入力!O42="","",IF(③選手情報入力!N42="",③選手情報入力!O42,③選手情報入力!N42&amp;③選手情報入力!O42))</f>
        <v/>
      </c>
      <c r="K39" s="107" t="str">
        <f>IF(③選手情報入力!P42="","",③選手情報入力!P42)</f>
        <v/>
      </c>
      <c r="L39" s="90" t="str">
        <f>IF(③選手情報入力!R42="","",③選手情報入力!R42)</f>
        <v/>
      </c>
      <c r="M39" s="90" t="str">
        <f>IF(③選手情報入力!T42="","",③選手情報入力!T42)</f>
        <v/>
      </c>
    </row>
    <row r="40" spans="1:13" s="84" customFormat="1" ht="18" customHeight="1">
      <c r="A40" s="89">
        <v>33</v>
      </c>
      <c r="B40" s="107" t="str">
        <f>IF(③選手情報入力!B43="","",③選手情報入力!B43)</f>
        <v/>
      </c>
      <c r="C40" s="107" t="str">
        <f>IF(③選手情報入力!C43="","",③選手情報入力!C43)</f>
        <v/>
      </c>
      <c r="D40" s="90" t="str">
        <f>IF(③選手情報入力!F43="","",③選手情報入力!F43)</f>
        <v/>
      </c>
      <c r="E40" s="90" t="str">
        <f>IF(③選手情報入力!G43="","",③選手情報入力!G43)</f>
        <v/>
      </c>
      <c r="F40" s="270" t="str">
        <f>IF(③選手情報入力!I43="","",IF(③選手情報入力!H43="",③選手情報入力!I43,③選手情報入力!H43&amp;③選手情報入力!I43))</f>
        <v/>
      </c>
      <c r="G40" s="107" t="str">
        <f>IF(③選手情報入力!J43="","",③選手情報入力!J43)</f>
        <v/>
      </c>
      <c r="H40" s="270" t="str">
        <f>IF(③選手情報入力!L43="","",IF(③選手情報入力!K43="",③選手情報入力!L43,③選手情報入力!K43&amp;③選手情報入力!L43))</f>
        <v/>
      </c>
      <c r="I40" s="107" t="str">
        <f>IF(③選手情報入力!M43="","",③選手情報入力!M43)</f>
        <v/>
      </c>
      <c r="J40" s="270" t="str">
        <f>IF(③選手情報入力!O43="","",IF(③選手情報入力!N43="",③選手情報入力!O43,③選手情報入力!N43&amp;③選手情報入力!O43))</f>
        <v/>
      </c>
      <c r="K40" s="107" t="str">
        <f>IF(③選手情報入力!P43="","",③選手情報入力!P43)</f>
        <v/>
      </c>
      <c r="L40" s="90" t="str">
        <f>IF(③選手情報入力!R43="","",③選手情報入力!R43)</f>
        <v/>
      </c>
      <c r="M40" s="90" t="str">
        <f>IF(③選手情報入力!T43="","",③選手情報入力!T43)</f>
        <v/>
      </c>
    </row>
    <row r="41" spans="1:13" s="84" customFormat="1" ht="18" customHeight="1">
      <c r="A41" s="89">
        <v>34</v>
      </c>
      <c r="B41" s="107" t="str">
        <f>IF(③選手情報入力!B44="","",③選手情報入力!B44)</f>
        <v/>
      </c>
      <c r="C41" s="107" t="str">
        <f>IF(③選手情報入力!C44="","",③選手情報入力!C44)</f>
        <v/>
      </c>
      <c r="D41" s="90" t="str">
        <f>IF(③選手情報入力!F44="","",③選手情報入力!F44)</f>
        <v/>
      </c>
      <c r="E41" s="90" t="str">
        <f>IF(③選手情報入力!G44="","",③選手情報入力!G44)</f>
        <v/>
      </c>
      <c r="F41" s="270" t="str">
        <f>IF(③選手情報入力!I44="","",IF(③選手情報入力!H44="",③選手情報入力!I44,③選手情報入力!H44&amp;③選手情報入力!I44))</f>
        <v/>
      </c>
      <c r="G41" s="107" t="str">
        <f>IF(③選手情報入力!J44="","",③選手情報入力!J44)</f>
        <v/>
      </c>
      <c r="H41" s="270" t="str">
        <f>IF(③選手情報入力!L44="","",IF(③選手情報入力!K44="",③選手情報入力!L44,③選手情報入力!K44&amp;③選手情報入力!L44))</f>
        <v/>
      </c>
      <c r="I41" s="107" t="str">
        <f>IF(③選手情報入力!M44="","",③選手情報入力!M44)</f>
        <v/>
      </c>
      <c r="J41" s="270" t="str">
        <f>IF(③選手情報入力!O44="","",IF(③選手情報入力!N44="",③選手情報入力!O44,③選手情報入力!N44&amp;③選手情報入力!O44))</f>
        <v/>
      </c>
      <c r="K41" s="107" t="str">
        <f>IF(③選手情報入力!P44="","",③選手情報入力!P44)</f>
        <v/>
      </c>
      <c r="L41" s="90" t="str">
        <f>IF(③選手情報入力!R44="","",③選手情報入力!R44)</f>
        <v/>
      </c>
      <c r="M41" s="90" t="str">
        <f>IF(③選手情報入力!T44="","",③選手情報入力!T44)</f>
        <v/>
      </c>
    </row>
    <row r="42" spans="1:13" s="84" customFormat="1" ht="18" customHeight="1">
      <c r="A42" s="93">
        <v>35</v>
      </c>
      <c r="B42" s="108" t="str">
        <f>IF(③選手情報入力!B45="","",③選手情報入力!B45)</f>
        <v/>
      </c>
      <c r="C42" s="108" t="str">
        <f>IF(③選手情報入力!C45="","",③選手情報入力!C45)</f>
        <v/>
      </c>
      <c r="D42" s="94" t="str">
        <f>IF(③選手情報入力!F45="","",③選手情報入力!F45)</f>
        <v/>
      </c>
      <c r="E42" s="94" t="str">
        <f>IF(③選手情報入力!G45="","",③選手情報入力!G45)</f>
        <v/>
      </c>
      <c r="F42" s="271" t="str">
        <f>IF(③選手情報入力!I45="","",IF(③選手情報入力!H45="",③選手情報入力!I45,③選手情報入力!H45&amp;③選手情報入力!I45))</f>
        <v/>
      </c>
      <c r="G42" s="108" t="str">
        <f>IF(③選手情報入力!J45="","",③選手情報入力!J45)</f>
        <v/>
      </c>
      <c r="H42" s="271" t="str">
        <f>IF(③選手情報入力!L45="","",IF(③選手情報入力!K45="",③選手情報入力!L45,③選手情報入力!K45&amp;③選手情報入力!L45))</f>
        <v/>
      </c>
      <c r="I42" s="108" t="str">
        <f>IF(③選手情報入力!M45="","",③選手情報入力!M45)</f>
        <v/>
      </c>
      <c r="J42" s="271" t="str">
        <f>IF(③選手情報入力!O45="","",IF(③選手情報入力!N45="",③選手情報入力!O45,③選手情報入力!N45&amp;③選手情報入力!O45))</f>
        <v/>
      </c>
      <c r="K42" s="108" t="str">
        <f>IF(③選手情報入力!P45="","",③選手情報入力!P45)</f>
        <v/>
      </c>
      <c r="L42" s="94" t="str">
        <f>IF(③選手情報入力!R45="","",③選手情報入力!R45)</f>
        <v/>
      </c>
      <c r="M42" s="94" t="str">
        <f>IF(③選手情報入力!T45="","",③選手情報入力!T45)</f>
        <v/>
      </c>
    </row>
    <row r="43" spans="1:13" s="84" customFormat="1" ht="18" customHeight="1">
      <c r="A43" s="87">
        <v>36</v>
      </c>
      <c r="B43" s="106" t="str">
        <f>IF(③選手情報入力!B46="","",③選手情報入力!B46)</f>
        <v/>
      </c>
      <c r="C43" s="106" t="str">
        <f>IF(③選手情報入力!C46="","",③選手情報入力!C46)</f>
        <v/>
      </c>
      <c r="D43" s="88" t="str">
        <f>IF(③選手情報入力!F46="","",③選手情報入力!F46)</f>
        <v/>
      </c>
      <c r="E43" s="88" t="str">
        <f>IF(③選手情報入力!G46="","",③選手情報入力!G46)</f>
        <v/>
      </c>
      <c r="F43" s="269" t="str">
        <f>IF(③選手情報入力!I46="","",IF(③選手情報入力!H46="",③選手情報入力!I46,③選手情報入力!H46&amp;③選手情報入力!I46))</f>
        <v/>
      </c>
      <c r="G43" s="106" t="str">
        <f>IF(③選手情報入力!J46="","",③選手情報入力!J46)</f>
        <v/>
      </c>
      <c r="H43" s="269" t="str">
        <f>IF(③選手情報入力!L46="","",IF(③選手情報入力!K46="",③選手情報入力!L46,③選手情報入力!K46&amp;③選手情報入力!L46))</f>
        <v/>
      </c>
      <c r="I43" s="106" t="str">
        <f>IF(③選手情報入力!M46="","",③選手情報入力!M46)</f>
        <v/>
      </c>
      <c r="J43" s="269" t="str">
        <f>IF(③選手情報入力!O46="","",IF(③選手情報入力!N46="",③選手情報入力!O46,③選手情報入力!N46&amp;③選手情報入力!O46))</f>
        <v/>
      </c>
      <c r="K43" s="106" t="str">
        <f>IF(③選手情報入力!P46="","",③選手情報入力!P46)</f>
        <v/>
      </c>
      <c r="L43" s="88" t="str">
        <f>IF(③選手情報入力!R46="","",③選手情報入力!R46)</f>
        <v/>
      </c>
      <c r="M43" s="88" t="str">
        <f>IF(③選手情報入力!T46="","",③選手情報入力!T46)</f>
        <v/>
      </c>
    </row>
    <row r="44" spans="1:13" s="84" customFormat="1" ht="18" customHeight="1">
      <c r="A44" s="89">
        <v>37</v>
      </c>
      <c r="B44" s="107" t="str">
        <f>IF(③選手情報入力!B47="","",③選手情報入力!B47)</f>
        <v/>
      </c>
      <c r="C44" s="107" t="str">
        <f>IF(③選手情報入力!C47="","",③選手情報入力!C47)</f>
        <v/>
      </c>
      <c r="D44" s="90" t="str">
        <f>IF(③選手情報入力!F47="","",③選手情報入力!F47)</f>
        <v/>
      </c>
      <c r="E44" s="90" t="str">
        <f>IF(③選手情報入力!G47="","",③選手情報入力!G47)</f>
        <v/>
      </c>
      <c r="F44" s="270" t="str">
        <f>IF(③選手情報入力!I47="","",IF(③選手情報入力!H47="",③選手情報入力!I47,③選手情報入力!H47&amp;③選手情報入力!I47))</f>
        <v/>
      </c>
      <c r="G44" s="107" t="str">
        <f>IF(③選手情報入力!J47="","",③選手情報入力!J47)</f>
        <v/>
      </c>
      <c r="H44" s="270" t="str">
        <f>IF(③選手情報入力!L47="","",IF(③選手情報入力!K47="",③選手情報入力!L47,③選手情報入力!K47&amp;③選手情報入力!L47))</f>
        <v/>
      </c>
      <c r="I44" s="107" t="str">
        <f>IF(③選手情報入力!M47="","",③選手情報入力!M47)</f>
        <v/>
      </c>
      <c r="J44" s="270" t="str">
        <f>IF(③選手情報入力!O47="","",IF(③選手情報入力!N47="",③選手情報入力!O47,③選手情報入力!N47&amp;③選手情報入力!O47))</f>
        <v/>
      </c>
      <c r="K44" s="107" t="str">
        <f>IF(③選手情報入力!P47="","",③選手情報入力!P47)</f>
        <v/>
      </c>
      <c r="L44" s="90" t="str">
        <f>IF(③選手情報入力!R47="","",③選手情報入力!R47)</f>
        <v/>
      </c>
      <c r="M44" s="90" t="str">
        <f>IF(③選手情報入力!T47="","",③選手情報入力!T47)</f>
        <v/>
      </c>
    </row>
    <row r="45" spans="1:13" s="84" customFormat="1" ht="18" customHeight="1">
      <c r="A45" s="89">
        <v>38</v>
      </c>
      <c r="B45" s="107" t="str">
        <f>IF(③選手情報入力!B48="","",③選手情報入力!B48)</f>
        <v/>
      </c>
      <c r="C45" s="107" t="str">
        <f>IF(③選手情報入力!C48="","",③選手情報入力!C48)</f>
        <v/>
      </c>
      <c r="D45" s="90" t="str">
        <f>IF(③選手情報入力!F48="","",③選手情報入力!F48)</f>
        <v/>
      </c>
      <c r="E45" s="90" t="str">
        <f>IF(③選手情報入力!G48="","",③選手情報入力!G48)</f>
        <v/>
      </c>
      <c r="F45" s="270" t="str">
        <f>IF(③選手情報入力!I48="","",IF(③選手情報入力!H48="",③選手情報入力!I48,③選手情報入力!H48&amp;③選手情報入力!I48))</f>
        <v/>
      </c>
      <c r="G45" s="107" t="str">
        <f>IF(③選手情報入力!J48="","",③選手情報入力!J48)</f>
        <v/>
      </c>
      <c r="H45" s="270" t="str">
        <f>IF(③選手情報入力!L48="","",IF(③選手情報入力!K48="",③選手情報入力!L48,③選手情報入力!K48&amp;③選手情報入力!L48))</f>
        <v/>
      </c>
      <c r="I45" s="107" t="str">
        <f>IF(③選手情報入力!M48="","",③選手情報入力!M48)</f>
        <v/>
      </c>
      <c r="J45" s="270" t="str">
        <f>IF(③選手情報入力!O48="","",IF(③選手情報入力!N48="",③選手情報入力!O48,③選手情報入力!N48&amp;③選手情報入力!O48))</f>
        <v/>
      </c>
      <c r="K45" s="107" t="str">
        <f>IF(③選手情報入力!P48="","",③選手情報入力!P48)</f>
        <v/>
      </c>
      <c r="L45" s="90" t="str">
        <f>IF(③選手情報入力!R48="","",③選手情報入力!R48)</f>
        <v/>
      </c>
      <c r="M45" s="90" t="str">
        <f>IF(③選手情報入力!T48="","",③選手情報入力!T48)</f>
        <v/>
      </c>
    </row>
    <row r="46" spans="1:13" s="84" customFormat="1" ht="18" customHeight="1">
      <c r="A46" s="89">
        <v>39</v>
      </c>
      <c r="B46" s="107" t="str">
        <f>IF(③選手情報入力!B49="","",③選手情報入力!B49)</f>
        <v/>
      </c>
      <c r="C46" s="107" t="str">
        <f>IF(③選手情報入力!C49="","",③選手情報入力!C49)</f>
        <v/>
      </c>
      <c r="D46" s="90" t="str">
        <f>IF(③選手情報入力!F49="","",③選手情報入力!F49)</f>
        <v/>
      </c>
      <c r="E46" s="90" t="str">
        <f>IF(③選手情報入力!G49="","",③選手情報入力!G49)</f>
        <v/>
      </c>
      <c r="F46" s="270" t="str">
        <f>IF(③選手情報入力!I49="","",IF(③選手情報入力!H49="",③選手情報入力!I49,③選手情報入力!H49&amp;③選手情報入力!I49))</f>
        <v/>
      </c>
      <c r="G46" s="107" t="str">
        <f>IF(③選手情報入力!J49="","",③選手情報入力!J49)</f>
        <v/>
      </c>
      <c r="H46" s="270" t="str">
        <f>IF(③選手情報入力!L49="","",IF(③選手情報入力!K49="",③選手情報入力!L49,③選手情報入力!K49&amp;③選手情報入力!L49))</f>
        <v/>
      </c>
      <c r="I46" s="107" t="str">
        <f>IF(③選手情報入力!M49="","",③選手情報入力!M49)</f>
        <v/>
      </c>
      <c r="J46" s="270" t="str">
        <f>IF(③選手情報入力!O49="","",IF(③選手情報入力!N49="",③選手情報入力!O49,③選手情報入力!N49&amp;③選手情報入力!O49))</f>
        <v/>
      </c>
      <c r="K46" s="107" t="str">
        <f>IF(③選手情報入力!P49="","",③選手情報入力!P49)</f>
        <v/>
      </c>
      <c r="L46" s="90" t="str">
        <f>IF(③選手情報入力!R49="","",③選手情報入力!R49)</f>
        <v/>
      </c>
      <c r="M46" s="90" t="str">
        <f>IF(③選手情報入力!T49="","",③選手情報入力!T49)</f>
        <v/>
      </c>
    </row>
    <row r="47" spans="1:13" s="84" customFormat="1" ht="18" customHeight="1">
      <c r="A47" s="91">
        <v>40</v>
      </c>
      <c r="B47" s="109" t="str">
        <f>IF(③選手情報入力!B50="","",③選手情報入力!B50)</f>
        <v/>
      </c>
      <c r="C47" s="109" t="str">
        <f>IF(③選手情報入力!C50="","",③選手情報入力!C50)</f>
        <v/>
      </c>
      <c r="D47" s="92" t="str">
        <f>IF(③選手情報入力!F50="","",③選手情報入力!F50)</f>
        <v/>
      </c>
      <c r="E47" s="92" t="str">
        <f>IF(③選手情報入力!G50="","",③選手情報入力!G50)</f>
        <v/>
      </c>
      <c r="F47" s="272" t="str">
        <f>IF(③選手情報入力!I50="","",IF(③選手情報入力!H50="",③選手情報入力!I50,③選手情報入力!H50&amp;③選手情報入力!I50))</f>
        <v/>
      </c>
      <c r="G47" s="109" t="str">
        <f>IF(③選手情報入力!J50="","",③選手情報入力!J50)</f>
        <v/>
      </c>
      <c r="H47" s="272" t="str">
        <f>IF(③選手情報入力!L50="","",IF(③選手情報入力!K50="",③選手情報入力!L50,③選手情報入力!K50&amp;③選手情報入力!L50))</f>
        <v/>
      </c>
      <c r="I47" s="109" t="str">
        <f>IF(③選手情報入力!M50="","",③選手情報入力!M50)</f>
        <v/>
      </c>
      <c r="J47" s="272" t="str">
        <f>IF(③選手情報入力!O50="","",IF(③選手情報入力!N50="",③選手情報入力!O50,③選手情報入力!N50&amp;③選手情報入力!O50))</f>
        <v/>
      </c>
      <c r="K47" s="109" t="str">
        <f>IF(③選手情報入力!P50="","",③選手情報入力!P50)</f>
        <v/>
      </c>
      <c r="L47" s="92" t="str">
        <f>IF(③選手情報入力!R50="","",③選手情報入力!R50)</f>
        <v/>
      </c>
      <c r="M47" s="92" t="str">
        <f>IF(③選手情報入力!T50="","",③選手情報入力!T50)</f>
        <v/>
      </c>
    </row>
    <row r="48" spans="1:13" s="84" customFormat="1" ht="18" customHeight="1">
      <c r="A48" s="87">
        <v>41</v>
      </c>
      <c r="B48" s="106" t="str">
        <f>IF(③選手情報入力!B51="","",③選手情報入力!B51)</f>
        <v/>
      </c>
      <c r="C48" s="106" t="str">
        <f>IF(③選手情報入力!C51="","",③選手情報入力!C51)</f>
        <v/>
      </c>
      <c r="D48" s="88" t="str">
        <f>IF(③選手情報入力!F51="","",③選手情報入力!F51)</f>
        <v/>
      </c>
      <c r="E48" s="88" t="str">
        <f>IF(③選手情報入力!G51="","",③選手情報入力!G51)</f>
        <v/>
      </c>
      <c r="F48" s="269" t="str">
        <f>IF(③選手情報入力!I51="","",IF(③選手情報入力!H51="",③選手情報入力!I51,③選手情報入力!H51&amp;③選手情報入力!I51))</f>
        <v/>
      </c>
      <c r="G48" s="106" t="str">
        <f>IF(③選手情報入力!J51="","",③選手情報入力!J51)</f>
        <v/>
      </c>
      <c r="H48" s="269" t="str">
        <f>IF(③選手情報入力!L51="","",IF(③選手情報入力!K51="",③選手情報入力!L51,③選手情報入力!K51&amp;③選手情報入力!L51))</f>
        <v/>
      </c>
      <c r="I48" s="106" t="str">
        <f>IF(③選手情報入力!M51="","",③選手情報入力!M51)</f>
        <v/>
      </c>
      <c r="J48" s="269" t="str">
        <f>IF(③選手情報入力!O51="","",IF(③選手情報入力!N51="",③選手情報入力!O51,③選手情報入力!N51&amp;③選手情報入力!O51))</f>
        <v/>
      </c>
      <c r="K48" s="106" t="str">
        <f>IF(③選手情報入力!P51="","",③選手情報入力!P51)</f>
        <v/>
      </c>
      <c r="L48" s="88" t="str">
        <f>IF(③選手情報入力!R51="","",③選手情報入力!R51)</f>
        <v/>
      </c>
      <c r="M48" s="88" t="str">
        <f>IF(③選手情報入力!T51="","",③選手情報入力!T51)</f>
        <v/>
      </c>
    </row>
    <row r="49" spans="1:13" s="84" customFormat="1" ht="18" customHeight="1">
      <c r="A49" s="89">
        <v>42</v>
      </c>
      <c r="B49" s="107" t="str">
        <f>IF(③選手情報入力!B52="","",③選手情報入力!B52)</f>
        <v/>
      </c>
      <c r="C49" s="107" t="str">
        <f>IF(③選手情報入力!C52="","",③選手情報入力!C52)</f>
        <v/>
      </c>
      <c r="D49" s="90" t="str">
        <f>IF(③選手情報入力!F52="","",③選手情報入力!F52)</f>
        <v/>
      </c>
      <c r="E49" s="90" t="str">
        <f>IF(③選手情報入力!G52="","",③選手情報入力!G52)</f>
        <v/>
      </c>
      <c r="F49" s="270" t="str">
        <f>IF(③選手情報入力!I52="","",IF(③選手情報入力!H52="",③選手情報入力!I52,③選手情報入力!H52&amp;③選手情報入力!I52))</f>
        <v/>
      </c>
      <c r="G49" s="107" t="str">
        <f>IF(③選手情報入力!J52="","",③選手情報入力!J52)</f>
        <v/>
      </c>
      <c r="H49" s="270" t="str">
        <f>IF(③選手情報入力!L52="","",IF(③選手情報入力!K52="",③選手情報入力!L52,③選手情報入力!K52&amp;③選手情報入力!L52))</f>
        <v/>
      </c>
      <c r="I49" s="107" t="str">
        <f>IF(③選手情報入力!M52="","",③選手情報入力!M52)</f>
        <v/>
      </c>
      <c r="J49" s="270" t="str">
        <f>IF(③選手情報入力!O52="","",IF(③選手情報入力!N52="",③選手情報入力!O52,③選手情報入力!N52&amp;③選手情報入力!O52))</f>
        <v/>
      </c>
      <c r="K49" s="107" t="str">
        <f>IF(③選手情報入力!P52="","",③選手情報入力!P52)</f>
        <v/>
      </c>
      <c r="L49" s="90" t="str">
        <f>IF(③選手情報入力!R52="","",③選手情報入力!R52)</f>
        <v/>
      </c>
      <c r="M49" s="90" t="str">
        <f>IF(③選手情報入力!T52="","",③選手情報入力!T52)</f>
        <v/>
      </c>
    </row>
    <row r="50" spans="1:13" s="84" customFormat="1" ht="18" customHeight="1">
      <c r="A50" s="89">
        <v>43</v>
      </c>
      <c r="B50" s="107" t="str">
        <f>IF(③選手情報入力!B53="","",③選手情報入力!B53)</f>
        <v/>
      </c>
      <c r="C50" s="107" t="str">
        <f>IF(③選手情報入力!C53="","",③選手情報入力!C53)</f>
        <v/>
      </c>
      <c r="D50" s="90" t="str">
        <f>IF(③選手情報入力!F53="","",③選手情報入力!F53)</f>
        <v/>
      </c>
      <c r="E50" s="90" t="str">
        <f>IF(③選手情報入力!G53="","",③選手情報入力!G53)</f>
        <v/>
      </c>
      <c r="F50" s="270" t="str">
        <f>IF(③選手情報入力!I53="","",IF(③選手情報入力!H53="",③選手情報入力!I53,③選手情報入力!H53&amp;③選手情報入力!I53))</f>
        <v/>
      </c>
      <c r="G50" s="107" t="str">
        <f>IF(③選手情報入力!J53="","",③選手情報入力!J53)</f>
        <v/>
      </c>
      <c r="H50" s="270" t="str">
        <f>IF(③選手情報入力!L53="","",IF(③選手情報入力!K53="",③選手情報入力!L53,③選手情報入力!K53&amp;③選手情報入力!L53))</f>
        <v/>
      </c>
      <c r="I50" s="107" t="str">
        <f>IF(③選手情報入力!M53="","",③選手情報入力!M53)</f>
        <v/>
      </c>
      <c r="J50" s="270" t="str">
        <f>IF(③選手情報入力!O53="","",IF(③選手情報入力!N53="",③選手情報入力!O53,③選手情報入力!N53&amp;③選手情報入力!O53))</f>
        <v/>
      </c>
      <c r="K50" s="107" t="str">
        <f>IF(③選手情報入力!P53="","",③選手情報入力!P53)</f>
        <v/>
      </c>
      <c r="L50" s="90" t="str">
        <f>IF(③選手情報入力!R53="","",③選手情報入力!R53)</f>
        <v/>
      </c>
      <c r="M50" s="90" t="str">
        <f>IF(③選手情報入力!T53="","",③選手情報入力!T53)</f>
        <v/>
      </c>
    </row>
    <row r="51" spans="1:13" s="84" customFormat="1" ht="18" customHeight="1">
      <c r="A51" s="89">
        <v>44</v>
      </c>
      <c r="B51" s="107" t="str">
        <f>IF(③選手情報入力!B54="","",③選手情報入力!B54)</f>
        <v/>
      </c>
      <c r="C51" s="107" t="str">
        <f>IF(③選手情報入力!C54="","",③選手情報入力!C54)</f>
        <v/>
      </c>
      <c r="D51" s="90" t="str">
        <f>IF(③選手情報入力!F54="","",③選手情報入力!F54)</f>
        <v/>
      </c>
      <c r="E51" s="90" t="str">
        <f>IF(③選手情報入力!G54="","",③選手情報入力!G54)</f>
        <v/>
      </c>
      <c r="F51" s="270" t="str">
        <f>IF(③選手情報入力!I54="","",IF(③選手情報入力!H54="",③選手情報入力!I54,③選手情報入力!H54&amp;③選手情報入力!I54))</f>
        <v/>
      </c>
      <c r="G51" s="107" t="str">
        <f>IF(③選手情報入力!J54="","",③選手情報入力!J54)</f>
        <v/>
      </c>
      <c r="H51" s="270" t="str">
        <f>IF(③選手情報入力!L54="","",IF(③選手情報入力!K54="",③選手情報入力!L54,③選手情報入力!K54&amp;③選手情報入力!L54))</f>
        <v/>
      </c>
      <c r="I51" s="107" t="str">
        <f>IF(③選手情報入力!M54="","",③選手情報入力!M54)</f>
        <v/>
      </c>
      <c r="J51" s="270" t="str">
        <f>IF(③選手情報入力!O54="","",IF(③選手情報入力!N54="",③選手情報入力!O54,③選手情報入力!N54&amp;③選手情報入力!O54))</f>
        <v/>
      </c>
      <c r="K51" s="107" t="str">
        <f>IF(③選手情報入力!P54="","",③選手情報入力!P54)</f>
        <v/>
      </c>
      <c r="L51" s="90" t="str">
        <f>IF(③選手情報入力!R54="","",③選手情報入力!R54)</f>
        <v/>
      </c>
      <c r="M51" s="90" t="str">
        <f>IF(③選手情報入力!T54="","",③選手情報入力!T54)</f>
        <v/>
      </c>
    </row>
    <row r="52" spans="1:13" s="84" customFormat="1" ht="18" customHeight="1">
      <c r="A52" s="91">
        <v>45</v>
      </c>
      <c r="B52" s="109" t="str">
        <f>IF(③選手情報入力!B55="","",③選手情報入力!B55)</f>
        <v/>
      </c>
      <c r="C52" s="109" t="str">
        <f>IF(③選手情報入力!C55="","",③選手情報入力!C55)</f>
        <v/>
      </c>
      <c r="D52" s="92" t="str">
        <f>IF(③選手情報入力!F55="","",③選手情報入力!F55)</f>
        <v/>
      </c>
      <c r="E52" s="92" t="str">
        <f>IF(③選手情報入力!G55="","",③選手情報入力!G55)</f>
        <v/>
      </c>
      <c r="F52" s="272" t="str">
        <f>IF(③選手情報入力!I55="","",IF(③選手情報入力!H55="",③選手情報入力!I55,③選手情報入力!H55&amp;③選手情報入力!I55))</f>
        <v/>
      </c>
      <c r="G52" s="109" t="str">
        <f>IF(③選手情報入力!J55="","",③選手情報入力!J55)</f>
        <v/>
      </c>
      <c r="H52" s="272" t="str">
        <f>IF(③選手情報入力!L55="","",IF(③選手情報入力!K55="",③選手情報入力!L55,③選手情報入力!K55&amp;③選手情報入力!L55))</f>
        <v/>
      </c>
      <c r="I52" s="109" t="str">
        <f>IF(③選手情報入力!M55="","",③選手情報入力!M55)</f>
        <v/>
      </c>
      <c r="J52" s="272" t="str">
        <f>IF(③選手情報入力!O55="","",IF(③選手情報入力!N55="",③選手情報入力!O55,③選手情報入力!N55&amp;③選手情報入力!O55))</f>
        <v/>
      </c>
      <c r="K52" s="109" t="str">
        <f>IF(③選手情報入力!P55="","",③選手情報入力!P55)</f>
        <v/>
      </c>
      <c r="L52" s="92" t="str">
        <f>IF(③選手情報入力!R55="","",③選手情報入力!R55)</f>
        <v/>
      </c>
      <c r="M52" s="92" t="str">
        <f>IF(③選手情報入力!T55="","",③選手情報入力!T55)</f>
        <v/>
      </c>
    </row>
    <row r="53" spans="1:13" s="84" customFormat="1" ht="18" customHeight="1">
      <c r="A53" s="87">
        <v>46</v>
      </c>
      <c r="B53" s="106" t="str">
        <f>IF(③選手情報入力!B56="","",③選手情報入力!B56)</f>
        <v/>
      </c>
      <c r="C53" s="106" t="str">
        <f>IF(③選手情報入力!C56="","",③選手情報入力!C56)</f>
        <v/>
      </c>
      <c r="D53" s="88" t="str">
        <f>IF(③選手情報入力!F56="","",③選手情報入力!F56)</f>
        <v/>
      </c>
      <c r="E53" s="88" t="str">
        <f>IF(③選手情報入力!G56="","",③選手情報入力!G56)</f>
        <v/>
      </c>
      <c r="F53" s="269" t="str">
        <f>IF(③選手情報入力!I56="","",IF(③選手情報入力!H56="",③選手情報入力!I56,③選手情報入力!H56&amp;③選手情報入力!I56))</f>
        <v/>
      </c>
      <c r="G53" s="106" t="str">
        <f>IF(③選手情報入力!J56="","",③選手情報入力!J56)</f>
        <v/>
      </c>
      <c r="H53" s="269" t="str">
        <f>IF(③選手情報入力!L56="","",IF(③選手情報入力!K56="",③選手情報入力!L56,③選手情報入力!K56&amp;③選手情報入力!L56))</f>
        <v/>
      </c>
      <c r="I53" s="106" t="str">
        <f>IF(③選手情報入力!M56="","",③選手情報入力!M56)</f>
        <v/>
      </c>
      <c r="J53" s="269" t="str">
        <f>IF(③選手情報入力!O56="","",IF(③選手情報入力!N56="",③選手情報入力!O56,③選手情報入力!N56&amp;③選手情報入力!O56))</f>
        <v/>
      </c>
      <c r="K53" s="106" t="str">
        <f>IF(③選手情報入力!P56="","",③選手情報入力!P56)</f>
        <v/>
      </c>
      <c r="L53" s="88" t="str">
        <f>IF(③選手情報入力!R56="","",③選手情報入力!R56)</f>
        <v/>
      </c>
      <c r="M53" s="88" t="str">
        <f>IF(③選手情報入力!T56="","",③選手情報入力!T56)</f>
        <v/>
      </c>
    </row>
    <row r="54" spans="1:13" s="84" customFormat="1" ht="18" customHeight="1">
      <c r="A54" s="89">
        <v>47</v>
      </c>
      <c r="B54" s="107" t="str">
        <f>IF(③選手情報入力!B57="","",③選手情報入力!B57)</f>
        <v/>
      </c>
      <c r="C54" s="107" t="str">
        <f>IF(③選手情報入力!C57="","",③選手情報入力!C57)</f>
        <v/>
      </c>
      <c r="D54" s="90" t="str">
        <f>IF(③選手情報入力!F57="","",③選手情報入力!F57)</f>
        <v/>
      </c>
      <c r="E54" s="90" t="str">
        <f>IF(③選手情報入力!G57="","",③選手情報入力!G57)</f>
        <v/>
      </c>
      <c r="F54" s="270" t="str">
        <f>IF(③選手情報入力!I57="","",IF(③選手情報入力!H57="",③選手情報入力!I57,③選手情報入力!H57&amp;③選手情報入力!I57))</f>
        <v/>
      </c>
      <c r="G54" s="107" t="str">
        <f>IF(③選手情報入力!J57="","",③選手情報入力!J57)</f>
        <v/>
      </c>
      <c r="H54" s="270" t="str">
        <f>IF(③選手情報入力!L57="","",IF(③選手情報入力!K57="",③選手情報入力!L57,③選手情報入力!K57&amp;③選手情報入力!L57))</f>
        <v/>
      </c>
      <c r="I54" s="107" t="str">
        <f>IF(③選手情報入力!M57="","",③選手情報入力!M57)</f>
        <v/>
      </c>
      <c r="J54" s="270" t="str">
        <f>IF(③選手情報入力!O57="","",IF(③選手情報入力!N57="",③選手情報入力!O57,③選手情報入力!N57&amp;③選手情報入力!O57))</f>
        <v/>
      </c>
      <c r="K54" s="107" t="str">
        <f>IF(③選手情報入力!P57="","",③選手情報入力!P57)</f>
        <v/>
      </c>
      <c r="L54" s="90" t="str">
        <f>IF(③選手情報入力!R57="","",③選手情報入力!R57)</f>
        <v/>
      </c>
      <c r="M54" s="90" t="str">
        <f>IF(③選手情報入力!T57="","",③選手情報入力!T57)</f>
        <v/>
      </c>
    </row>
    <row r="55" spans="1:13" s="84" customFormat="1" ht="18" customHeight="1">
      <c r="A55" s="89">
        <v>48</v>
      </c>
      <c r="B55" s="107" t="str">
        <f>IF(③選手情報入力!B58="","",③選手情報入力!B58)</f>
        <v/>
      </c>
      <c r="C55" s="107" t="str">
        <f>IF(③選手情報入力!C58="","",③選手情報入力!C58)</f>
        <v/>
      </c>
      <c r="D55" s="90" t="str">
        <f>IF(③選手情報入力!F58="","",③選手情報入力!F58)</f>
        <v/>
      </c>
      <c r="E55" s="90" t="str">
        <f>IF(③選手情報入力!G58="","",③選手情報入力!G58)</f>
        <v/>
      </c>
      <c r="F55" s="270" t="str">
        <f>IF(③選手情報入力!I58="","",IF(③選手情報入力!H58="",③選手情報入力!I58,③選手情報入力!H58&amp;③選手情報入力!I58))</f>
        <v/>
      </c>
      <c r="G55" s="107" t="str">
        <f>IF(③選手情報入力!J58="","",③選手情報入力!J58)</f>
        <v/>
      </c>
      <c r="H55" s="270" t="str">
        <f>IF(③選手情報入力!L58="","",IF(③選手情報入力!K58="",③選手情報入力!L58,③選手情報入力!K58&amp;③選手情報入力!L58))</f>
        <v/>
      </c>
      <c r="I55" s="107" t="str">
        <f>IF(③選手情報入力!M58="","",③選手情報入力!M58)</f>
        <v/>
      </c>
      <c r="J55" s="270" t="str">
        <f>IF(③選手情報入力!O58="","",IF(③選手情報入力!N58="",③選手情報入力!O58,③選手情報入力!N58&amp;③選手情報入力!O58))</f>
        <v/>
      </c>
      <c r="K55" s="107" t="str">
        <f>IF(③選手情報入力!P58="","",③選手情報入力!P58)</f>
        <v/>
      </c>
      <c r="L55" s="90" t="str">
        <f>IF(③選手情報入力!R58="","",③選手情報入力!R58)</f>
        <v/>
      </c>
      <c r="M55" s="90" t="str">
        <f>IF(③選手情報入力!T58="","",③選手情報入力!T58)</f>
        <v/>
      </c>
    </row>
    <row r="56" spans="1:13" s="84" customFormat="1" ht="18" customHeight="1">
      <c r="A56" s="89">
        <v>49</v>
      </c>
      <c r="B56" s="107" t="str">
        <f>IF(③選手情報入力!B59="","",③選手情報入力!B59)</f>
        <v/>
      </c>
      <c r="C56" s="107" t="str">
        <f>IF(③選手情報入力!C59="","",③選手情報入力!C59)</f>
        <v/>
      </c>
      <c r="D56" s="90" t="str">
        <f>IF(③選手情報入力!F59="","",③選手情報入力!F59)</f>
        <v/>
      </c>
      <c r="E56" s="90" t="str">
        <f>IF(③選手情報入力!G59="","",③選手情報入力!G59)</f>
        <v/>
      </c>
      <c r="F56" s="270" t="str">
        <f>IF(③選手情報入力!I59="","",IF(③選手情報入力!H59="",③選手情報入力!I59,③選手情報入力!H59&amp;③選手情報入力!I59))</f>
        <v/>
      </c>
      <c r="G56" s="107" t="str">
        <f>IF(③選手情報入力!J59="","",③選手情報入力!J59)</f>
        <v/>
      </c>
      <c r="H56" s="270" t="str">
        <f>IF(③選手情報入力!L59="","",IF(③選手情報入力!K59="",③選手情報入力!L59,③選手情報入力!K59&amp;③選手情報入力!L59))</f>
        <v/>
      </c>
      <c r="I56" s="107" t="str">
        <f>IF(③選手情報入力!M59="","",③選手情報入力!M59)</f>
        <v/>
      </c>
      <c r="J56" s="270" t="str">
        <f>IF(③選手情報入力!O59="","",IF(③選手情報入力!N59="",③選手情報入力!O59,③選手情報入力!N59&amp;③選手情報入力!O59))</f>
        <v/>
      </c>
      <c r="K56" s="107" t="str">
        <f>IF(③選手情報入力!P59="","",③選手情報入力!P59)</f>
        <v/>
      </c>
      <c r="L56" s="90" t="str">
        <f>IF(③選手情報入力!R59="","",③選手情報入力!R59)</f>
        <v/>
      </c>
      <c r="M56" s="90" t="str">
        <f>IF(③選手情報入力!T59="","",③選手情報入力!T59)</f>
        <v/>
      </c>
    </row>
    <row r="57" spans="1:13" s="84" customFormat="1" ht="18" customHeight="1">
      <c r="A57" s="91">
        <v>50</v>
      </c>
      <c r="B57" s="109" t="str">
        <f>IF(③選手情報入力!B60="","",③選手情報入力!B60)</f>
        <v/>
      </c>
      <c r="C57" s="109" t="str">
        <f>IF(③選手情報入力!C60="","",③選手情報入力!C60)</f>
        <v/>
      </c>
      <c r="D57" s="92" t="str">
        <f>IF(③選手情報入力!F60="","",③選手情報入力!F60)</f>
        <v/>
      </c>
      <c r="E57" s="92" t="str">
        <f>IF(③選手情報入力!G60="","",③選手情報入力!G60)</f>
        <v/>
      </c>
      <c r="F57" s="272" t="str">
        <f>IF(③選手情報入力!I60="","",IF(③選手情報入力!H60="",③選手情報入力!I60,③選手情報入力!H60&amp;③選手情報入力!I60))</f>
        <v/>
      </c>
      <c r="G57" s="109" t="str">
        <f>IF(③選手情報入力!J60="","",③選手情報入力!J60)</f>
        <v/>
      </c>
      <c r="H57" s="272" t="str">
        <f>IF(③選手情報入力!L60="","",IF(③選手情報入力!K60="",③選手情報入力!L60,③選手情報入力!K60&amp;③選手情報入力!L60))</f>
        <v/>
      </c>
      <c r="I57" s="109" t="str">
        <f>IF(③選手情報入力!M60="","",③選手情報入力!M60)</f>
        <v/>
      </c>
      <c r="J57" s="272" t="str">
        <f>IF(③選手情報入力!O60="","",IF(③選手情報入力!N60="",③選手情報入力!O60,③選手情報入力!N60&amp;③選手情報入力!O60))</f>
        <v/>
      </c>
      <c r="K57" s="109" t="str">
        <f>IF(③選手情報入力!P60="","",③選手情報入力!P60)</f>
        <v/>
      </c>
      <c r="L57" s="92" t="str">
        <f>IF(③選手情報入力!R60="","",③選手情報入力!R60)</f>
        <v/>
      </c>
      <c r="M57" s="92" t="str">
        <f>IF(③選手情報入力!T60="","",③選手情報入力!T60)</f>
        <v/>
      </c>
    </row>
    <row r="58" spans="1:13" s="84" customFormat="1" ht="18" customHeight="1">
      <c r="A58" s="95">
        <v>51</v>
      </c>
      <c r="B58" s="110" t="str">
        <f>IF(③選手情報入力!B61="","",③選手情報入力!B61)</f>
        <v/>
      </c>
      <c r="C58" s="110" t="str">
        <f>IF(③選手情報入力!C61="","",③選手情報入力!C61)</f>
        <v/>
      </c>
      <c r="D58" s="96" t="str">
        <f>IF(③選手情報入力!F61="","",③選手情報入力!F61)</f>
        <v/>
      </c>
      <c r="E58" s="96" t="str">
        <f>IF(③選手情報入力!G61="","",③選手情報入力!G61)</f>
        <v/>
      </c>
      <c r="F58" s="273" t="str">
        <f>IF(③選手情報入力!I61="","",IF(③選手情報入力!H61="",③選手情報入力!I61,③選手情報入力!H61&amp;③選手情報入力!I61))</f>
        <v/>
      </c>
      <c r="G58" s="110" t="str">
        <f>IF(③選手情報入力!J61="","",③選手情報入力!J61)</f>
        <v/>
      </c>
      <c r="H58" s="273" t="str">
        <f>IF(③選手情報入力!L61="","",IF(③選手情報入力!K61="",③選手情報入力!L61,③選手情報入力!K61&amp;③選手情報入力!L61))</f>
        <v/>
      </c>
      <c r="I58" s="110" t="str">
        <f>IF(③選手情報入力!M61="","",③選手情報入力!M61)</f>
        <v/>
      </c>
      <c r="J58" s="273" t="str">
        <f>IF(③選手情報入力!O61="","",IF(③選手情報入力!N61="",③選手情報入力!O61,③選手情報入力!N61&amp;③選手情報入力!O61))</f>
        <v/>
      </c>
      <c r="K58" s="110" t="str">
        <f>IF(③選手情報入力!P61="","",③選手情報入力!P61)</f>
        <v/>
      </c>
      <c r="L58" s="96" t="str">
        <f>IF(③選手情報入力!R61="","",③選手情報入力!R61)</f>
        <v/>
      </c>
      <c r="M58" s="96" t="str">
        <f>IF(③選手情報入力!T61="","",③選手情報入力!T61)</f>
        <v/>
      </c>
    </row>
    <row r="59" spans="1:13" s="84" customFormat="1" ht="18" customHeight="1">
      <c r="A59" s="89">
        <v>52</v>
      </c>
      <c r="B59" s="107" t="str">
        <f>IF(③選手情報入力!B62="","",③選手情報入力!B62)</f>
        <v/>
      </c>
      <c r="C59" s="107" t="str">
        <f>IF(③選手情報入力!C62="","",③選手情報入力!C62)</f>
        <v/>
      </c>
      <c r="D59" s="90" t="str">
        <f>IF(③選手情報入力!F62="","",③選手情報入力!F62)</f>
        <v/>
      </c>
      <c r="E59" s="90" t="str">
        <f>IF(③選手情報入力!G62="","",③選手情報入力!G62)</f>
        <v/>
      </c>
      <c r="F59" s="270" t="str">
        <f>IF(③選手情報入力!I62="","",IF(③選手情報入力!H62="",③選手情報入力!I62,③選手情報入力!H62&amp;③選手情報入力!I62))</f>
        <v/>
      </c>
      <c r="G59" s="107" t="str">
        <f>IF(③選手情報入力!J62="","",③選手情報入力!J62)</f>
        <v/>
      </c>
      <c r="H59" s="270" t="str">
        <f>IF(③選手情報入力!L62="","",IF(③選手情報入力!K62="",③選手情報入力!L62,③選手情報入力!K62&amp;③選手情報入力!L62))</f>
        <v/>
      </c>
      <c r="I59" s="107" t="str">
        <f>IF(③選手情報入力!M62="","",③選手情報入力!M62)</f>
        <v/>
      </c>
      <c r="J59" s="270" t="str">
        <f>IF(③選手情報入力!O62="","",IF(③選手情報入力!N62="",③選手情報入力!O62,③選手情報入力!N62&amp;③選手情報入力!O62))</f>
        <v/>
      </c>
      <c r="K59" s="107" t="str">
        <f>IF(③選手情報入力!P62="","",③選手情報入力!P62)</f>
        <v/>
      </c>
      <c r="L59" s="90" t="str">
        <f>IF(③選手情報入力!R62="","",③選手情報入力!R62)</f>
        <v/>
      </c>
      <c r="M59" s="90" t="str">
        <f>IF(③選手情報入力!T62="","",③選手情報入力!T62)</f>
        <v/>
      </c>
    </row>
    <row r="60" spans="1:13" s="84" customFormat="1" ht="18" customHeight="1">
      <c r="A60" s="89">
        <v>53</v>
      </c>
      <c r="B60" s="107" t="str">
        <f>IF(③選手情報入力!B63="","",③選手情報入力!B63)</f>
        <v/>
      </c>
      <c r="C60" s="107" t="str">
        <f>IF(③選手情報入力!C63="","",③選手情報入力!C63)</f>
        <v/>
      </c>
      <c r="D60" s="90" t="str">
        <f>IF(③選手情報入力!F63="","",③選手情報入力!F63)</f>
        <v/>
      </c>
      <c r="E60" s="90" t="str">
        <f>IF(③選手情報入力!G63="","",③選手情報入力!G63)</f>
        <v/>
      </c>
      <c r="F60" s="270" t="str">
        <f>IF(③選手情報入力!I63="","",IF(③選手情報入力!H63="",③選手情報入力!I63,③選手情報入力!H63&amp;③選手情報入力!I63))</f>
        <v/>
      </c>
      <c r="G60" s="107" t="str">
        <f>IF(③選手情報入力!J63="","",③選手情報入力!J63)</f>
        <v/>
      </c>
      <c r="H60" s="270" t="str">
        <f>IF(③選手情報入力!L63="","",IF(③選手情報入力!K63="",③選手情報入力!L63,③選手情報入力!K63&amp;③選手情報入力!L63))</f>
        <v/>
      </c>
      <c r="I60" s="107" t="str">
        <f>IF(③選手情報入力!M63="","",③選手情報入力!M63)</f>
        <v/>
      </c>
      <c r="J60" s="270" t="str">
        <f>IF(③選手情報入力!O63="","",IF(③選手情報入力!N63="",③選手情報入力!O63,③選手情報入力!N63&amp;③選手情報入力!O63))</f>
        <v/>
      </c>
      <c r="K60" s="107" t="str">
        <f>IF(③選手情報入力!P63="","",③選手情報入力!P63)</f>
        <v/>
      </c>
      <c r="L60" s="90" t="str">
        <f>IF(③選手情報入力!R63="","",③選手情報入力!R63)</f>
        <v/>
      </c>
      <c r="M60" s="90" t="str">
        <f>IF(③選手情報入力!T63="","",③選手情報入力!T63)</f>
        <v/>
      </c>
    </row>
    <row r="61" spans="1:13" s="84" customFormat="1" ht="18" customHeight="1">
      <c r="A61" s="89">
        <v>54</v>
      </c>
      <c r="B61" s="107" t="str">
        <f>IF(③選手情報入力!B64="","",③選手情報入力!B64)</f>
        <v/>
      </c>
      <c r="C61" s="107" t="str">
        <f>IF(③選手情報入力!C64="","",③選手情報入力!C64)</f>
        <v/>
      </c>
      <c r="D61" s="90" t="str">
        <f>IF(③選手情報入力!F64="","",③選手情報入力!F64)</f>
        <v/>
      </c>
      <c r="E61" s="90" t="str">
        <f>IF(③選手情報入力!G64="","",③選手情報入力!G64)</f>
        <v/>
      </c>
      <c r="F61" s="270" t="str">
        <f>IF(③選手情報入力!I64="","",IF(③選手情報入力!H64="",③選手情報入力!I64,③選手情報入力!H64&amp;③選手情報入力!I64))</f>
        <v/>
      </c>
      <c r="G61" s="107" t="str">
        <f>IF(③選手情報入力!J64="","",③選手情報入力!J64)</f>
        <v/>
      </c>
      <c r="H61" s="270" t="str">
        <f>IF(③選手情報入力!L64="","",IF(③選手情報入力!K64="",③選手情報入力!L64,③選手情報入力!K64&amp;③選手情報入力!L64))</f>
        <v/>
      </c>
      <c r="I61" s="107" t="str">
        <f>IF(③選手情報入力!M64="","",③選手情報入力!M64)</f>
        <v/>
      </c>
      <c r="J61" s="270" t="str">
        <f>IF(③選手情報入力!O64="","",IF(③選手情報入力!N64="",③選手情報入力!O64,③選手情報入力!N64&amp;③選手情報入力!O64))</f>
        <v/>
      </c>
      <c r="K61" s="107" t="str">
        <f>IF(③選手情報入力!P64="","",③選手情報入力!P64)</f>
        <v/>
      </c>
      <c r="L61" s="90" t="str">
        <f>IF(③選手情報入力!R64="","",③選手情報入力!R64)</f>
        <v/>
      </c>
      <c r="M61" s="90" t="str">
        <f>IF(③選手情報入力!T64="","",③選手情報入力!T64)</f>
        <v/>
      </c>
    </row>
    <row r="62" spans="1:13" s="84" customFormat="1" ht="18" customHeight="1">
      <c r="A62" s="93">
        <v>55</v>
      </c>
      <c r="B62" s="108" t="str">
        <f>IF(③選手情報入力!B65="","",③選手情報入力!B65)</f>
        <v/>
      </c>
      <c r="C62" s="108" t="str">
        <f>IF(③選手情報入力!C65="","",③選手情報入力!C65)</f>
        <v/>
      </c>
      <c r="D62" s="94" t="str">
        <f>IF(③選手情報入力!F65="","",③選手情報入力!F65)</f>
        <v/>
      </c>
      <c r="E62" s="94" t="str">
        <f>IF(③選手情報入力!G65="","",③選手情報入力!G65)</f>
        <v/>
      </c>
      <c r="F62" s="271" t="str">
        <f>IF(③選手情報入力!I65="","",IF(③選手情報入力!H65="",③選手情報入力!I65,③選手情報入力!H65&amp;③選手情報入力!I65))</f>
        <v/>
      </c>
      <c r="G62" s="108" t="str">
        <f>IF(③選手情報入力!J65="","",③選手情報入力!J65)</f>
        <v/>
      </c>
      <c r="H62" s="271" t="str">
        <f>IF(③選手情報入力!L65="","",IF(③選手情報入力!K65="",③選手情報入力!L65,③選手情報入力!K65&amp;③選手情報入力!L65))</f>
        <v/>
      </c>
      <c r="I62" s="108" t="str">
        <f>IF(③選手情報入力!M65="","",③選手情報入力!M65)</f>
        <v/>
      </c>
      <c r="J62" s="271" t="str">
        <f>IF(③選手情報入力!O65="","",IF(③選手情報入力!N65="",③選手情報入力!O65,③選手情報入力!N65&amp;③選手情報入力!O65))</f>
        <v/>
      </c>
      <c r="K62" s="108" t="str">
        <f>IF(③選手情報入力!P65="","",③選手情報入力!P65)</f>
        <v/>
      </c>
      <c r="L62" s="94" t="str">
        <f>IF(③選手情報入力!R65="","",③選手情報入力!R65)</f>
        <v/>
      </c>
      <c r="M62" s="94" t="str">
        <f>IF(③選手情報入力!T65="","",③選手情報入力!T65)</f>
        <v/>
      </c>
    </row>
    <row r="63" spans="1:13" s="84" customFormat="1" ht="18" customHeight="1">
      <c r="A63" s="87">
        <v>56</v>
      </c>
      <c r="B63" s="106" t="str">
        <f>IF(③選手情報入力!B66="","",③選手情報入力!B66)</f>
        <v/>
      </c>
      <c r="C63" s="106" t="str">
        <f>IF(③選手情報入力!C66="","",③選手情報入力!C66)</f>
        <v/>
      </c>
      <c r="D63" s="88" t="str">
        <f>IF(③選手情報入力!F66="","",③選手情報入力!F66)</f>
        <v/>
      </c>
      <c r="E63" s="88" t="str">
        <f>IF(③選手情報入力!G66="","",③選手情報入力!G66)</f>
        <v/>
      </c>
      <c r="F63" s="269" t="str">
        <f>IF(③選手情報入力!I66="","",IF(③選手情報入力!H66="",③選手情報入力!I66,③選手情報入力!H66&amp;③選手情報入力!I66))</f>
        <v/>
      </c>
      <c r="G63" s="106" t="str">
        <f>IF(③選手情報入力!J66="","",③選手情報入力!J66)</f>
        <v/>
      </c>
      <c r="H63" s="269" t="str">
        <f>IF(③選手情報入力!L66="","",IF(③選手情報入力!K66="",③選手情報入力!L66,③選手情報入力!K66&amp;③選手情報入力!L66))</f>
        <v/>
      </c>
      <c r="I63" s="106" t="str">
        <f>IF(③選手情報入力!M66="","",③選手情報入力!M66)</f>
        <v/>
      </c>
      <c r="J63" s="269" t="str">
        <f>IF(③選手情報入力!O66="","",IF(③選手情報入力!N66="",③選手情報入力!O66,③選手情報入力!N66&amp;③選手情報入力!O66))</f>
        <v/>
      </c>
      <c r="K63" s="106" t="str">
        <f>IF(③選手情報入力!P66="","",③選手情報入力!P66)</f>
        <v/>
      </c>
      <c r="L63" s="88" t="str">
        <f>IF(③選手情報入力!R66="","",③選手情報入力!R66)</f>
        <v/>
      </c>
      <c r="M63" s="88" t="str">
        <f>IF(③選手情報入力!T66="","",③選手情報入力!T66)</f>
        <v/>
      </c>
    </row>
    <row r="64" spans="1:13" s="84" customFormat="1" ht="18" customHeight="1">
      <c r="A64" s="89">
        <v>57</v>
      </c>
      <c r="B64" s="107" t="str">
        <f>IF(③選手情報入力!B67="","",③選手情報入力!B67)</f>
        <v/>
      </c>
      <c r="C64" s="107" t="str">
        <f>IF(③選手情報入力!C67="","",③選手情報入力!C67)</f>
        <v/>
      </c>
      <c r="D64" s="90" t="str">
        <f>IF(③選手情報入力!F67="","",③選手情報入力!F67)</f>
        <v/>
      </c>
      <c r="E64" s="90" t="str">
        <f>IF(③選手情報入力!G67="","",③選手情報入力!G67)</f>
        <v/>
      </c>
      <c r="F64" s="270" t="str">
        <f>IF(③選手情報入力!I67="","",IF(③選手情報入力!H67="",③選手情報入力!I67,③選手情報入力!H67&amp;③選手情報入力!I67))</f>
        <v/>
      </c>
      <c r="G64" s="107" t="str">
        <f>IF(③選手情報入力!J67="","",③選手情報入力!J67)</f>
        <v/>
      </c>
      <c r="H64" s="270" t="str">
        <f>IF(③選手情報入力!L67="","",IF(③選手情報入力!K67="",③選手情報入力!L67,③選手情報入力!K67&amp;③選手情報入力!L67))</f>
        <v/>
      </c>
      <c r="I64" s="107" t="str">
        <f>IF(③選手情報入力!M67="","",③選手情報入力!M67)</f>
        <v/>
      </c>
      <c r="J64" s="270" t="str">
        <f>IF(③選手情報入力!O67="","",IF(③選手情報入力!N67="",③選手情報入力!O67,③選手情報入力!N67&amp;③選手情報入力!O67))</f>
        <v/>
      </c>
      <c r="K64" s="107" t="str">
        <f>IF(③選手情報入力!P67="","",③選手情報入力!P67)</f>
        <v/>
      </c>
      <c r="L64" s="90" t="str">
        <f>IF(③選手情報入力!R67="","",③選手情報入力!R67)</f>
        <v/>
      </c>
      <c r="M64" s="90" t="str">
        <f>IF(③選手情報入力!T67="","",③選手情報入力!T67)</f>
        <v/>
      </c>
    </row>
    <row r="65" spans="1:13" s="84" customFormat="1" ht="18" customHeight="1">
      <c r="A65" s="89">
        <v>58</v>
      </c>
      <c r="B65" s="107" t="str">
        <f>IF(③選手情報入力!B68="","",③選手情報入力!B68)</f>
        <v/>
      </c>
      <c r="C65" s="107" t="str">
        <f>IF(③選手情報入力!C68="","",③選手情報入力!C68)</f>
        <v/>
      </c>
      <c r="D65" s="90" t="str">
        <f>IF(③選手情報入力!F68="","",③選手情報入力!F68)</f>
        <v/>
      </c>
      <c r="E65" s="90" t="str">
        <f>IF(③選手情報入力!G68="","",③選手情報入力!G68)</f>
        <v/>
      </c>
      <c r="F65" s="270" t="str">
        <f>IF(③選手情報入力!I68="","",IF(③選手情報入力!H68="",③選手情報入力!I68,③選手情報入力!H68&amp;③選手情報入力!I68))</f>
        <v/>
      </c>
      <c r="G65" s="107" t="str">
        <f>IF(③選手情報入力!J68="","",③選手情報入力!J68)</f>
        <v/>
      </c>
      <c r="H65" s="270" t="str">
        <f>IF(③選手情報入力!L68="","",IF(③選手情報入力!K68="",③選手情報入力!L68,③選手情報入力!K68&amp;③選手情報入力!L68))</f>
        <v/>
      </c>
      <c r="I65" s="107" t="str">
        <f>IF(③選手情報入力!M68="","",③選手情報入力!M68)</f>
        <v/>
      </c>
      <c r="J65" s="270" t="str">
        <f>IF(③選手情報入力!O68="","",IF(③選手情報入力!N68="",③選手情報入力!O68,③選手情報入力!N68&amp;③選手情報入力!O68))</f>
        <v/>
      </c>
      <c r="K65" s="107" t="str">
        <f>IF(③選手情報入力!P68="","",③選手情報入力!P68)</f>
        <v/>
      </c>
      <c r="L65" s="90" t="str">
        <f>IF(③選手情報入力!R68="","",③選手情報入力!R68)</f>
        <v/>
      </c>
      <c r="M65" s="90" t="str">
        <f>IF(③選手情報入力!T68="","",③選手情報入力!T68)</f>
        <v/>
      </c>
    </row>
    <row r="66" spans="1:13" s="84" customFormat="1" ht="18" customHeight="1">
      <c r="A66" s="89">
        <v>59</v>
      </c>
      <c r="B66" s="107" t="str">
        <f>IF(③選手情報入力!B69="","",③選手情報入力!B69)</f>
        <v/>
      </c>
      <c r="C66" s="107" t="str">
        <f>IF(③選手情報入力!C69="","",③選手情報入力!C69)</f>
        <v/>
      </c>
      <c r="D66" s="90" t="str">
        <f>IF(③選手情報入力!F69="","",③選手情報入力!F69)</f>
        <v/>
      </c>
      <c r="E66" s="90" t="str">
        <f>IF(③選手情報入力!G69="","",③選手情報入力!G69)</f>
        <v/>
      </c>
      <c r="F66" s="270" t="str">
        <f>IF(③選手情報入力!I69="","",IF(③選手情報入力!H69="",③選手情報入力!I69,③選手情報入力!H69&amp;③選手情報入力!I69))</f>
        <v/>
      </c>
      <c r="G66" s="107" t="str">
        <f>IF(③選手情報入力!J69="","",③選手情報入力!J69)</f>
        <v/>
      </c>
      <c r="H66" s="270" t="str">
        <f>IF(③選手情報入力!L69="","",IF(③選手情報入力!K69="",③選手情報入力!L69,③選手情報入力!K69&amp;③選手情報入力!L69))</f>
        <v/>
      </c>
      <c r="I66" s="107" t="str">
        <f>IF(③選手情報入力!M69="","",③選手情報入力!M69)</f>
        <v/>
      </c>
      <c r="J66" s="270" t="str">
        <f>IF(③選手情報入力!O69="","",IF(③選手情報入力!N69="",③選手情報入力!O69,③選手情報入力!N69&amp;③選手情報入力!O69))</f>
        <v/>
      </c>
      <c r="K66" s="107" t="str">
        <f>IF(③選手情報入力!P69="","",③選手情報入力!P69)</f>
        <v/>
      </c>
      <c r="L66" s="90" t="str">
        <f>IF(③選手情報入力!R69="","",③選手情報入力!R69)</f>
        <v/>
      </c>
      <c r="M66" s="90" t="str">
        <f>IF(③選手情報入力!T69="","",③選手情報入力!T69)</f>
        <v/>
      </c>
    </row>
    <row r="67" spans="1:13" s="84" customFormat="1" ht="18" customHeight="1">
      <c r="A67" s="91">
        <v>60</v>
      </c>
      <c r="B67" s="109" t="str">
        <f>IF(③選手情報入力!B70="","",③選手情報入力!B70)</f>
        <v/>
      </c>
      <c r="C67" s="109" t="str">
        <f>IF(③選手情報入力!C70="","",③選手情報入力!C70)</f>
        <v/>
      </c>
      <c r="D67" s="92" t="str">
        <f>IF(③選手情報入力!F70="","",③選手情報入力!F70)</f>
        <v/>
      </c>
      <c r="E67" s="92" t="str">
        <f>IF(③選手情報入力!G70="","",③選手情報入力!G70)</f>
        <v/>
      </c>
      <c r="F67" s="272" t="str">
        <f>IF(③選手情報入力!I70="","",IF(③選手情報入力!H70="",③選手情報入力!I70,③選手情報入力!H70&amp;③選手情報入力!I70))</f>
        <v/>
      </c>
      <c r="G67" s="109" t="str">
        <f>IF(③選手情報入力!J70="","",③選手情報入力!J70)</f>
        <v/>
      </c>
      <c r="H67" s="272" t="str">
        <f>IF(③選手情報入力!L70="","",IF(③選手情報入力!K70="",③選手情報入力!L70,③選手情報入力!K70&amp;③選手情報入力!L70))</f>
        <v/>
      </c>
      <c r="I67" s="109" t="str">
        <f>IF(③選手情報入力!M70="","",③選手情報入力!M70)</f>
        <v/>
      </c>
      <c r="J67" s="272" t="str">
        <f>IF(③選手情報入力!O70="","",IF(③選手情報入力!N70="",③選手情報入力!O70,③選手情報入力!N70&amp;③選手情報入力!O70))</f>
        <v/>
      </c>
      <c r="K67" s="109" t="str">
        <f>IF(③選手情報入力!P70="","",③選手情報入力!P70)</f>
        <v/>
      </c>
      <c r="L67" s="92" t="str">
        <f>IF(③選手情報入力!R70="","",③選手情報入力!R70)</f>
        <v/>
      </c>
      <c r="M67" s="92" t="str">
        <f>IF(③選手情報入力!T70="","",③選手情報入力!T70)</f>
        <v/>
      </c>
    </row>
    <row r="68" spans="1:13" s="84" customFormat="1" ht="18" customHeight="1">
      <c r="A68" s="95">
        <v>61</v>
      </c>
      <c r="B68" s="110" t="str">
        <f>IF(③選手情報入力!B71="","",③選手情報入力!B71)</f>
        <v/>
      </c>
      <c r="C68" s="110" t="str">
        <f>IF(③選手情報入力!C71="","",③選手情報入力!C71)</f>
        <v/>
      </c>
      <c r="D68" s="96" t="str">
        <f>IF(③選手情報入力!F71="","",③選手情報入力!F71)</f>
        <v/>
      </c>
      <c r="E68" s="96" t="str">
        <f>IF(③選手情報入力!G71="","",③選手情報入力!G71)</f>
        <v/>
      </c>
      <c r="F68" s="273" t="str">
        <f>IF(③選手情報入力!I71="","",IF(③選手情報入力!H71="",③選手情報入力!I71,③選手情報入力!H71&amp;③選手情報入力!I71))</f>
        <v/>
      </c>
      <c r="G68" s="110" t="str">
        <f>IF(③選手情報入力!J71="","",③選手情報入力!J71)</f>
        <v/>
      </c>
      <c r="H68" s="273" t="str">
        <f>IF(③選手情報入力!L71="","",IF(③選手情報入力!K71="",③選手情報入力!L71,③選手情報入力!K71&amp;③選手情報入力!L71))</f>
        <v/>
      </c>
      <c r="I68" s="110" t="str">
        <f>IF(③選手情報入力!M71="","",③選手情報入力!M71)</f>
        <v/>
      </c>
      <c r="J68" s="273" t="str">
        <f>IF(③選手情報入力!O71="","",IF(③選手情報入力!N71="",③選手情報入力!O71,③選手情報入力!N71&amp;③選手情報入力!O71))</f>
        <v/>
      </c>
      <c r="K68" s="110" t="str">
        <f>IF(③選手情報入力!P71="","",③選手情報入力!P71)</f>
        <v/>
      </c>
      <c r="L68" s="96" t="str">
        <f>IF(③選手情報入力!R71="","",③選手情報入力!R71)</f>
        <v/>
      </c>
      <c r="M68" s="96" t="str">
        <f>IF(③選手情報入力!T71="","",③選手情報入力!T71)</f>
        <v/>
      </c>
    </row>
    <row r="69" spans="1:13" s="84" customFormat="1" ht="18" customHeight="1">
      <c r="A69" s="89">
        <v>62</v>
      </c>
      <c r="B69" s="107" t="str">
        <f>IF(③選手情報入力!B72="","",③選手情報入力!B72)</f>
        <v/>
      </c>
      <c r="C69" s="107" t="str">
        <f>IF(③選手情報入力!C72="","",③選手情報入力!C72)</f>
        <v/>
      </c>
      <c r="D69" s="90" t="str">
        <f>IF(③選手情報入力!F72="","",③選手情報入力!F72)</f>
        <v/>
      </c>
      <c r="E69" s="90" t="str">
        <f>IF(③選手情報入力!G72="","",③選手情報入力!G72)</f>
        <v/>
      </c>
      <c r="F69" s="270" t="str">
        <f>IF(③選手情報入力!I72="","",IF(③選手情報入力!H72="",③選手情報入力!I72,③選手情報入力!H72&amp;③選手情報入力!I72))</f>
        <v/>
      </c>
      <c r="G69" s="107" t="str">
        <f>IF(③選手情報入力!J72="","",③選手情報入力!J72)</f>
        <v/>
      </c>
      <c r="H69" s="270" t="str">
        <f>IF(③選手情報入力!L72="","",IF(③選手情報入力!K72="",③選手情報入力!L72,③選手情報入力!K72&amp;③選手情報入力!L72))</f>
        <v/>
      </c>
      <c r="I69" s="107" t="str">
        <f>IF(③選手情報入力!M72="","",③選手情報入力!M72)</f>
        <v/>
      </c>
      <c r="J69" s="270" t="str">
        <f>IF(③選手情報入力!O72="","",IF(③選手情報入力!N72="",③選手情報入力!O72,③選手情報入力!N72&amp;③選手情報入力!O72))</f>
        <v/>
      </c>
      <c r="K69" s="107" t="str">
        <f>IF(③選手情報入力!P72="","",③選手情報入力!P72)</f>
        <v/>
      </c>
      <c r="L69" s="90" t="str">
        <f>IF(③選手情報入力!R72="","",③選手情報入力!R72)</f>
        <v/>
      </c>
      <c r="M69" s="90" t="str">
        <f>IF(③選手情報入力!T72="","",③選手情報入力!T72)</f>
        <v/>
      </c>
    </row>
    <row r="70" spans="1:13" s="84" customFormat="1" ht="18" customHeight="1">
      <c r="A70" s="89">
        <v>63</v>
      </c>
      <c r="B70" s="107" t="str">
        <f>IF(③選手情報入力!B73="","",③選手情報入力!B73)</f>
        <v/>
      </c>
      <c r="C70" s="107" t="str">
        <f>IF(③選手情報入力!C73="","",③選手情報入力!C73)</f>
        <v/>
      </c>
      <c r="D70" s="90" t="str">
        <f>IF(③選手情報入力!F73="","",③選手情報入力!F73)</f>
        <v/>
      </c>
      <c r="E70" s="90" t="str">
        <f>IF(③選手情報入力!G73="","",③選手情報入力!G73)</f>
        <v/>
      </c>
      <c r="F70" s="270" t="str">
        <f>IF(③選手情報入力!I73="","",IF(③選手情報入力!H73="",③選手情報入力!I73,③選手情報入力!H73&amp;③選手情報入力!I73))</f>
        <v/>
      </c>
      <c r="G70" s="107" t="str">
        <f>IF(③選手情報入力!J73="","",③選手情報入力!J73)</f>
        <v/>
      </c>
      <c r="H70" s="270" t="str">
        <f>IF(③選手情報入力!L73="","",IF(③選手情報入力!K73="",③選手情報入力!L73,③選手情報入力!K73&amp;③選手情報入力!L73))</f>
        <v/>
      </c>
      <c r="I70" s="107" t="str">
        <f>IF(③選手情報入力!M73="","",③選手情報入力!M73)</f>
        <v/>
      </c>
      <c r="J70" s="270" t="str">
        <f>IF(③選手情報入力!O73="","",IF(③選手情報入力!N73="",③選手情報入力!O73,③選手情報入力!N73&amp;③選手情報入力!O73))</f>
        <v/>
      </c>
      <c r="K70" s="107" t="str">
        <f>IF(③選手情報入力!P73="","",③選手情報入力!P73)</f>
        <v/>
      </c>
      <c r="L70" s="90" t="str">
        <f>IF(③選手情報入力!R73="","",③選手情報入力!R73)</f>
        <v/>
      </c>
      <c r="M70" s="90" t="str">
        <f>IF(③選手情報入力!T73="","",③選手情報入力!T73)</f>
        <v/>
      </c>
    </row>
    <row r="71" spans="1:13" s="84" customFormat="1" ht="18" customHeight="1">
      <c r="A71" s="89">
        <v>64</v>
      </c>
      <c r="B71" s="107" t="str">
        <f>IF(③選手情報入力!B74="","",③選手情報入力!B74)</f>
        <v/>
      </c>
      <c r="C71" s="107" t="str">
        <f>IF(③選手情報入力!C74="","",③選手情報入力!C74)</f>
        <v/>
      </c>
      <c r="D71" s="90" t="str">
        <f>IF(③選手情報入力!F74="","",③選手情報入力!F74)</f>
        <v/>
      </c>
      <c r="E71" s="90" t="str">
        <f>IF(③選手情報入力!G74="","",③選手情報入力!G74)</f>
        <v/>
      </c>
      <c r="F71" s="270" t="str">
        <f>IF(③選手情報入力!I74="","",IF(③選手情報入力!H74="",③選手情報入力!I74,③選手情報入力!H74&amp;③選手情報入力!I74))</f>
        <v/>
      </c>
      <c r="G71" s="107" t="str">
        <f>IF(③選手情報入力!J74="","",③選手情報入力!J74)</f>
        <v/>
      </c>
      <c r="H71" s="270" t="str">
        <f>IF(③選手情報入力!L74="","",IF(③選手情報入力!K74="",③選手情報入力!L74,③選手情報入力!K74&amp;③選手情報入力!L74))</f>
        <v/>
      </c>
      <c r="I71" s="107" t="str">
        <f>IF(③選手情報入力!M74="","",③選手情報入力!M74)</f>
        <v/>
      </c>
      <c r="J71" s="270" t="str">
        <f>IF(③選手情報入力!O74="","",IF(③選手情報入力!N74="",③選手情報入力!O74,③選手情報入力!N74&amp;③選手情報入力!O74))</f>
        <v/>
      </c>
      <c r="K71" s="107" t="str">
        <f>IF(③選手情報入力!P74="","",③選手情報入力!P74)</f>
        <v/>
      </c>
      <c r="L71" s="90" t="str">
        <f>IF(③選手情報入力!R74="","",③選手情報入力!R74)</f>
        <v/>
      </c>
      <c r="M71" s="90" t="str">
        <f>IF(③選手情報入力!T74="","",③選手情報入力!T74)</f>
        <v/>
      </c>
    </row>
    <row r="72" spans="1:13" s="84" customFormat="1" ht="18" customHeight="1">
      <c r="A72" s="93">
        <v>65</v>
      </c>
      <c r="B72" s="108" t="str">
        <f>IF(③選手情報入力!B75="","",③選手情報入力!B75)</f>
        <v/>
      </c>
      <c r="C72" s="108" t="str">
        <f>IF(③選手情報入力!C75="","",③選手情報入力!C75)</f>
        <v/>
      </c>
      <c r="D72" s="94" t="str">
        <f>IF(③選手情報入力!F75="","",③選手情報入力!F75)</f>
        <v/>
      </c>
      <c r="E72" s="94" t="str">
        <f>IF(③選手情報入力!G75="","",③選手情報入力!G75)</f>
        <v/>
      </c>
      <c r="F72" s="271" t="str">
        <f>IF(③選手情報入力!I75="","",IF(③選手情報入力!H75="",③選手情報入力!I75,③選手情報入力!H75&amp;③選手情報入力!I75))</f>
        <v/>
      </c>
      <c r="G72" s="108" t="str">
        <f>IF(③選手情報入力!J75="","",③選手情報入力!J75)</f>
        <v/>
      </c>
      <c r="H72" s="271" t="str">
        <f>IF(③選手情報入力!L75="","",IF(③選手情報入力!K75="",③選手情報入力!L75,③選手情報入力!K75&amp;③選手情報入力!L75))</f>
        <v/>
      </c>
      <c r="I72" s="108" t="str">
        <f>IF(③選手情報入力!M75="","",③選手情報入力!M75)</f>
        <v/>
      </c>
      <c r="J72" s="271" t="str">
        <f>IF(③選手情報入力!O75="","",IF(③選手情報入力!N75="",③選手情報入力!O75,③選手情報入力!N75&amp;③選手情報入力!O75))</f>
        <v/>
      </c>
      <c r="K72" s="108" t="str">
        <f>IF(③選手情報入力!P75="","",③選手情報入力!P75)</f>
        <v/>
      </c>
      <c r="L72" s="94" t="str">
        <f>IF(③選手情報入力!R75="","",③選手情報入力!R75)</f>
        <v/>
      </c>
      <c r="M72" s="94" t="str">
        <f>IF(③選手情報入力!T75="","",③選手情報入力!T75)</f>
        <v/>
      </c>
    </row>
    <row r="73" spans="1:13" s="84" customFormat="1" ht="18" customHeight="1">
      <c r="A73" s="87">
        <v>66</v>
      </c>
      <c r="B73" s="106" t="str">
        <f>IF(③選手情報入力!B76="","",③選手情報入力!B76)</f>
        <v/>
      </c>
      <c r="C73" s="106" t="str">
        <f>IF(③選手情報入力!C76="","",③選手情報入力!C76)</f>
        <v/>
      </c>
      <c r="D73" s="88" t="str">
        <f>IF(③選手情報入力!F76="","",③選手情報入力!F76)</f>
        <v/>
      </c>
      <c r="E73" s="88" t="str">
        <f>IF(③選手情報入力!G76="","",③選手情報入力!G76)</f>
        <v/>
      </c>
      <c r="F73" s="269" t="str">
        <f>IF(③選手情報入力!I76="","",IF(③選手情報入力!H76="",③選手情報入力!I76,③選手情報入力!H76&amp;③選手情報入力!I76))</f>
        <v/>
      </c>
      <c r="G73" s="106" t="str">
        <f>IF(③選手情報入力!J76="","",③選手情報入力!J76)</f>
        <v/>
      </c>
      <c r="H73" s="269" t="str">
        <f>IF(③選手情報入力!L76="","",IF(③選手情報入力!K76="",③選手情報入力!L76,③選手情報入力!K76&amp;③選手情報入力!L76))</f>
        <v/>
      </c>
      <c r="I73" s="106" t="str">
        <f>IF(③選手情報入力!M76="","",③選手情報入力!M76)</f>
        <v/>
      </c>
      <c r="J73" s="269" t="str">
        <f>IF(③選手情報入力!O76="","",IF(③選手情報入力!N76="",③選手情報入力!O76,③選手情報入力!N76&amp;③選手情報入力!O76))</f>
        <v/>
      </c>
      <c r="K73" s="106" t="str">
        <f>IF(③選手情報入力!P76="","",③選手情報入力!P76)</f>
        <v/>
      </c>
      <c r="L73" s="88" t="str">
        <f>IF(③選手情報入力!R76="","",③選手情報入力!R76)</f>
        <v/>
      </c>
      <c r="M73" s="88" t="str">
        <f>IF(③選手情報入力!T76="","",③選手情報入力!T76)</f>
        <v/>
      </c>
    </row>
    <row r="74" spans="1:13" s="84" customFormat="1" ht="18" customHeight="1">
      <c r="A74" s="89">
        <v>67</v>
      </c>
      <c r="B74" s="107" t="str">
        <f>IF(③選手情報入力!B77="","",③選手情報入力!B77)</f>
        <v/>
      </c>
      <c r="C74" s="107" t="str">
        <f>IF(③選手情報入力!C77="","",③選手情報入力!C77)</f>
        <v/>
      </c>
      <c r="D74" s="90" t="str">
        <f>IF(③選手情報入力!F77="","",③選手情報入力!F77)</f>
        <v/>
      </c>
      <c r="E74" s="90" t="str">
        <f>IF(③選手情報入力!G77="","",③選手情報入力!G77)</f>
        <v/>
      </c>
      <c r="F74" s="270" t="str">
        <f>IF(③選手情報入力!I77="","",IF(③選手情報入力!H77="",③選手情報入力!I77,③選手情報入力!H77&amp;③選手情報入力!I77))</f>
        <v/>
      </c>
      <c r="G74" s="107" t="str">
        <f>IF(③選手情報入力!J77="","",③選手情報入力!J77)</f>
        <v/>
      </c>
      <c r="H74" s="270" t="str">
        <f>IF(③選手情報入力!L77="","",IF(③選手情報入力!K77="",③選手情報入力!L77,③選手情報入力!K77&amp;③選手情報入力!L77))</f>
        <v/>
      </c>
      <c r="I74" s="107" t="str">
        <f>IF(③選手情報入力!M77="","",③選手情報入力!M77)</f>
        <v/>
      </c>
      <c r="J74" s="270" t="str">
        <f>IF(③選手情報入力!O77="","",IF(③選手情報入力!N77="",③選手情報入力!O77,③選手情報入力!N77&amp;③選手情報入力!O77))</f>
        <v/>
      </c>
      <c r="K74" s="107" t="str">
        <f>IF(③選手情報入力!P77="","",③選手情報入力!P77)</f>
        <v/>
      </c>
      <c r="L74" s="90" t="str">
        <f>IF(③選手情報入力!R77="","",③選手情報入力!R77)</f>
        <v/>
      </c>
      <c r="M74" s="90" t="str">
        <f>IF(③選手情報入力!T77="","",③選手情報入力!T77)</f>
        <v/>
      </c>
    </row>
    <row r="75" spans="1:13" s="84" customFormat="1" ht="18" customHeight="1">
      <c r="A75" s="89">
        <v>68</v>
      </c>
      <c r="B75" s="107" t="str">
        <f>IF(③選手情報入力!B78="","",③選手情報入力!B78)</f>
        <v/>
      </c>
      <c r="C75" s="107" t="str">
        <f>IF(③選手情報入力!C78="","",③選手情報入力!C78)</f>
        <v/>
      </c>
      <c r="D75" s="90" t="str">
        <f>IF(③選手情報入力!F78="","",③選手情報入力!F78)</f>
        <v/>
      </c>
      <c r="E75" s="90" t="str">
        <f>IF(③選手情報入力!G78="","",③選手情報入力!G78)</f>
        <v/>
      </c>
      <c r="F75" s="270" t="str">
        <f>IF(③選手情報入力!I78="","",IF(③選手情報入力!H78="",③選手情報入力!I78,③選手情報入力!H78&amp;③選手情報入力!I78))</f>
        <v/>
      </c>
      <c r="G75" s="107" t="str">
        <f>IF(③選手情報入力!J78="","",③選手情報入力!J78)</f>
        <v/>
      </c>
      <c r="H75" s="270" t="str">
        <f>IF(③選手情報入力!L78="","",IF(③選手情報入力!K78="",③選手情報入力!L78,③選手情報入力!K78&amp;③選手情報入力!L78))</f>
        <v/>
      </c>
      <c r="I75" s="107" t="str">
        <f>IF(③選手情報入力!M78="","",③選手情報入力!M78)</f>
        <v/>
      </c>
      <c r="J75" s="270" t="str">
        <f>IF(③選手情報入力!O78="","",IF(③選手情報入力!N78="",③選手情報入力!O78,③選手情報入力!N78&amp;③選手情報入力!O78))</f>
        <v/>
      </c>
      <c r="K75" s="107" t="str">
        <f>IF(③選手情報入力!P78="","",③選手情報入力!P78)</f>
        <v/>
      </c>
      <c r="L75" s="90" t="str">
        <f>IF(③選手情報入力!R78="","",③選手情報入力!R78)</f>
        <v/>
      </c>
      <c r="M75" s="90" t="str">
        <f>IF(③選手情報入力!T78="","",③選手情報入力!T78)</f>
        <v/>
      </c>
    </row>
    <row r="76" spans="1:13" s="84" customFormat="1" ht="18" customHeight="1">
      <c r="A76" s="89">
        <v>69</v>
      </c>
      <c r="B76" s="107" t="str">
        <f>IF(③選手情報入力!B79="","",③選手情報入力!B79)</f>
        <v/>
      </c>
      <c r="C76" s="107" t="str">
        <f>IF(③選手情報入力!C79="","",③選手情報入力!C79)</f>
        <v/>
      </c>
      <c r="D76" s="90" t="str">
        <f>IF(③選手情報入力!F79="","",③選手情報入力!F79)</f>
        <v/>
      </c>
      <c r="E76" s="90" t="str">
        <f>IF(③選手情報入力!G79="","",③選手情報入力!G79)</f>
        <v/>
      </c>
      <c r="F76" s="270" t="str">
        <f>IF(③選手情報入力!I79="","",IF(③選手情報入力!H79="",③選手情報入力!I79,③選手情報入力!H79&amp;③選手情報入力!I79))</f>
        <v/>
      </c>
      <c r="G76" s="107" t="str">
        <f>IF(③選手情報入力!J79="","",③選手情報入力!J79)</f>
        <v/>
      </c>
      <c r="H76" s="270" t="str">
        <f>IF(③選手情報入力!L79="","",IF(③選手情報入力!K79="",③選手情報入力!L79,③選手情報入力!K79&amp;③選手情報入力!L79))</f>
        <v/>
      </c>
      <c r="I76" s="107" t="str">
        <f>IF(③選手情報入力!M79="","",③選手情報入力!M79)</f>
        <v/>
      </c>
      <c r="J76" s="270" t="str">
        <f>IF(③選手情報入力!O79="","",IF(③選手情報入力!N79="",③選手情報入力!O79,③選手情報入力!N79&amp;③選手情報入力!O79))</f>
        <v/>
      </c>
      <c r="K76" s="107" t="str">
        <f>IF(③選手情報入力!P79="","",③選手情報入力!P79)</f>
        <v/>
      </c>
      <c r="L76" s="90" t="str">
        <f>IF(③選手情報入力!R79="","",③選手情報入力!R79)</f>
        <v/>
      </c>
      <c r="M76" s="90" t="str">
        <f>IF(③選手情報入力!T79="","",③選手情報入力!T79)</f>
        <v/>
      </c>
    </row>
    <row r="77" spans="1:13" s="84" customFormat="1" ht="18" customHeight="1">
      <c r="A77" s="91">
        <v>70</v>
      </c>
      <c r="B77" s="109" t="str">
        <f>IF(③選手情報入力!B80="","",③選手情報入力!B80)</f>
        <v/>
      </c>
      <c r="C77" s="109" t="str">
        <f>IF(③選手情報入力!C80="","",③選手情報入力!C80)</f>
        <v/>
      </c>
      <c r="D77" s="92" t="str">
        <f>IF(③選手情報入力!F80="","",③選手情報入力!F80)</f>
        <v/>
      </c>
      <c r="E77" s="92" t="str">
        <f>IF(③選手情報入力!G80="","",③選手情報入力!G80)</f>
        <v/>
      </c>
      <c r="F77" s="272" t="str">
        <f>IF(③選手情報入力!I80="","",IF(③選手情報入力!H80="",③選手情報入力!I80,③選手情報入力!H80&amp;③選手情報入力!I80))</f>
        <v/>
      </c>
      <c r="G77" s="109" t="str">
        <f>IF(③選手情報入力!J80="","",③選手情報入力!J80)</f>
        <v/>
      </c>
      <c r="H77" s="272" t="str">
        <f>IF(③選手情報入力!L80="","",IF(③選手情報入力!K80="",③選手情報入力!L80,③選手情報入力!K80&amp;③選手情報入力!L80))</f>
        <v/>
      </c>
      <c r="I77" s="109" t="str">
        <f>IF(③選手情報入力!M80="","",③選手情報入力!M80)</f>
        <v/>
      </c>
      <c r="J77" s="272" t="str">
        <f>IF(③選手情報入力!O80="","",IF(③選手情報入力!N80="",③選手情報入力!O80,③選手情報入力!N80&amp;③選手情報入力!O80))</f>
        <v/>
      </c>
      <c r="K77" s="109" t="str">
        <f>IF(③選手情報入力!P80="","",③選手情報入力!P80)</f>
        <v/>
      </c>
      <c r="L77" s="92" t="str">
        <f>IF(③選手情報入力!R80="","",③選手情報入力!R80)</f>
        <v/>
      </c>
      <c r="M77" s="92" t="str">
        <f>IF(③選手情報入力!T80="","",③選手情報入力!T80)</f>
        <v/>
      </c>
    </row>
    <row r="78" spans="1:13" s="84" customFormat="1" ht="18" customHeight="1">
      <c r="A78" s="95">
        <v>71</v>
      </c>
      <c r="B78" s="110" t="str">
        <f>IF(③選手情報入力!B81="","",③選手情報入力!B81)</f>
        <v/>
      </c>
      <c r="C78" s="110" t="str">
        <f>IF(③選手情報入力!C81="","",③選手情報入力!C81)</f>
        <v/>
      </c>
      <c r="D78" s="96" t="str">
        <f>IF(③選手情報入力!F81="","",③選手情報入力!F81)</f>
        <v/>
      </c>
      <c r="E78" s="96" t="str">
        <f>IF(③選手情報入力!G81="","",③選手情報入力!G81)</f>
        <v/>
      </c>
      <c r="F78" s="273" t="str">
        <f>IF(③選手情報入力!I81="","",IF(③選手情報入力!H81="",③選手情報入力!I81,③選手情報入力!H81&amp;③選手情報入力!I81))</f>
        <v/>
      </c>
      <c r="G78" s="110" t="str">
        <f>IF(③選手情報入力!J81="","",③選手情報入力!J81)</f>
        <v/>
      </c>
      <c r="H78" s="273" t="str">
        <f>IF(③選手情報入力!L81="","",IF(③選手情報入力!K81="",③選手情報入力!L81,③選手情報入力!K81&amp;③選手情報入力!L81))</f>
        <v/>
      </c>
      <c r="I78" s="110" t="str">
        <f>IF(③選手情報入力!M81="","",③選手情報入力!M81)</f>
        <v/>
      </c>
      <c r="J78" s="273" t="str">
        <f>IF(③選手情報入力!O81="","",IF(③選手情報入力!N81="",③選手情報入力!O81,③選手情報入力!N81&amp;③選手情報入力!O81))</f>
        <v/>
      </c>
      <c r="K78" s="110" t="str">
        <f>IF(③選手情報入力!P81="","",③選手情報入力!P81)</f>
        <v/>
      </c>
      <c r="L78" s="96" t="str">
        <f>IF(③選手情報入力!R81="","",③選手情報入力!R81)</f>
        <v/>
      </c>
      <c r="M78" s="96" t="str">
        <f>IF(③選手情報入力!T81="","",③選手情報入力!T81)</f>
        <v/>
      </c>
    </row>
    <row r="79" spans="1:13" s="84" customFormat="1" ht="18" customHeight="1">
      <c r="A79" s="89">
        <v>72</v>
      </c>
      <c r="B79" s="107" t="str">
        <f>IF(③選手情報入力!B82="","",③選手情報入力!B82)</f>
        <v/>
      </c>
      <c r="C79" s="107" t="str">
        <f>IF(③選手情報入力!C82="","",③選手情報入力!C82)</f>
        <v/>
      </c>
      <c r="D79" s="90" t="str">
        <f>IF(③選手情報入力!F82="","",③選手情報入力!F82)</f>
        <v/>
      </c>
      <c r="E79" s="90" t="str">
        <f>IF(③選手情報入力!G82="","",③選手情報入力!G82)</f>
        <v/>
      </c>
      <c r="F79" s="270" t="str">
        <f>IF(③選手情報入力!I82="","",IF(③選手情報入力!H82="",③選手情報入力!I82,③選手情報入力!H82&amp;③選手情報入力!I82))</f>
        <v/>
      </c>
      <c r="G79" s="107" t="str">
        <f>IF(③選手情報入力!J82="","",③選手情報入力!J82)</f>
        <v/>
      </c>
      <c r="H79" s="270" t="str">
        <f>IF(③選手情報入力!L82="","",IF(③選手情報入力!K82="",③選手情報入力!L82,③選手情報入力!K82&amp;③選手情報入力!L82))</f>
        <v/>
      </c>
      <c r="I79" s="107" t="str">
        <f>IF(③選手情報入力!M82="","",③選手情報入力!M82)</f>
        <v/>
      </c>
      <c r="J79" s="270" t="str">
        <f>IF(③選手情報入力!O82="","",IF(③選手情報入力!N82="",③選手情報入力!O82,③選手情報入力!N82&amp;③選手情報入力!O82))</f>
        <v/>
      </c>
      <c r="K79" s="107" t="str">
        <f>IF(③選手情報入力!P82="","",③選手情報入力!P82)</f>
        <v/>
      </c>
      <c r="L79" s="90" t="str">
        <f>IF(③選手情報入力!R82="","",③選手情報入力!R82)</f>
        <v/>
      </c>
      <c r="M79" s="90" t="str">
        <f>IF(③選手情報入力!T82="","",③選手情報入力!T82)</f>
        <v/>
      </c>
    </row>
    <row r="80" spans="1:13" s="84" customFormat="1" ht="18" customHeight="1">
      <c r="A80" s="89">
        <v>73</v>
      </c>
      <c r="B80" s="107" t="str">
        <f>IF(③選手情報入力!B83="","",③選手情報入力!B83)</f>
        <v/>
      </c>
      <c r="C80" s="107" t="str">
        <f>IF(③選手情報入力!C83="","",③選手情報入力!C83)</f>
        <v/>
      </c>
      <c r="D80" s="90" t="str">
        <f>IF(③選手情報入力!F83="","",③選手情報入力!F83)</f>
        <v/>
      </c>
      <c r="E80" s="90" t="str">
        <f>IF(③選手情報入力!G83="","",③選手情報入力!G83)</f>
        <v/>
      </c>
      <c r="F80" s="270" t="str">
        <f>IF(③選手情報入力!I83="","",IF(③選手情報入力!H83="",③選手情報入力!I83,③選手情報入力!H83&amp;③選手情報入力!I83))</f>
        <v/>
      </c>
      <c r="G80" s="107" t="str">
        <f>IF(③選手情報入力!J83="","",③選手情報入力!J83)</f>
        <v/>
      </c>
      <c r="H80" s="270" t="str">
        <f>IF(③選手情報入力!L83="","",IF(③選手情報入力!K83="",③選手情報入力!L83,③選手情報入力!K83&amp;③選手情報入力!L83))</f>
        <v/>
      </c>
      <c r="I80" s="107" t="str">
        <f>IF(③選手情報入力!M83="","",③選手情報入力!M83)</f>
        <v/>
      </c>
      <c r="J80" s="270" t="str">
        <f>IF(③選手情報入力!O83="","",IF(③選手情報入力!N83="",③選手情報入力!O83,③選手情報入力!N83&amp;③選手情報入力!O83))</f>
        <v/>
      </c>
      <c r="K80" s="107" t="str">
        <f>IF(③選手情報入力!P83="","",③選手情報入力!P83)</f>
        <v/>
      </c>
      <c r="L80" s="90" t="str">
        <f>IF(③選手情報入力!R83="","",③選手情報入力!R83)</f>
        <v/>
      </c>
      <c r="M80" s="90" t="str">
        <f>IF(③選手情報入力!T83="","",③選手情報入力!T83)</f>
        <v/>
      </c>
    </row>
    <row r="81" spans="1:13" s="84" customFormat="1" ht="18" customHeight="1">
      <c r="A81" s="89">
        <v>74</v>
      </c>
      <c r="B81" s="107" t="str">
        <f>IF(③選手情報入力!B84="","",③選手情報入力!B84)</f>
        <v/>
      </c>
      <c r="C81" s="107" t="str">
        <f>IF(③選手情報入力!C84="","",③選手情報入力!C84)</f>
        <v/>
      </c>
      <c r="D81" s="90" t="str">
        <f>IF(③選手情報入力!F84="","",③選手情報入力!F84)</f>
        <v/>
      </c>
      <c r="E81" s="90" t="str">
        <f>IF(③選手情報入力!G84="","",③選手情報入力!G84)</f>
        <v/>
      </c>
      <c r="F81" s="270" t="str">
        <f>IF(③選手情報入力!I84="","",IF(③選手情報入力!H84="",③選手情報入力!I84,③選手情報入力!H84&amp;③選手情報入力!I84))</f>
        <v/>
      </c>
      <c r="G81" s="107" t="str">
        <f>IF(③選手情報入力!J84="","",③選手情報入力!J84)</f>
        <v/>
      </c>
      <c r="H81" s="270" t="str">
        <f>IF(③選手情報入力!L84="","",IF(③選手情報入力!K84="",③選手情報入力!L84,③選手情報入力!K84&amp;③選手情報入力!L84))</f>
        <v/>
      </c>
      <c r="I81" s="107" t="str">
        <f>IF(③選手情報入力!M84="","",③選手情報入力!M84)</f>
        <v/>
      </c>
      <c r="J81" s="270" t="str">
        <f>IF(③選手情報入力!O84="","",IF(③選手情報入力!N84="",③選手情報入力!O84,③選手情報入力!N84&amp;③選手情報入力!O84))</f>
        <v/>
      </c>
      <c r="K81" s="107" t="str">
        <f>IF(③選手情報入力!P84="","",③選手情報入力!P84)</f>
        <v/>
      </c>
      <c r="L81" s="90" t="str">
        <f>IF(③選手情報入力!R84="","",③選手情報入力!R84)</f>
        <v/>
      </c>
      <c r="M81" s="90" t="str">
        <f>IF(③選手情報入力!T84="","",③選手情報入力!T84)</f>
        <v/>
      </c>
    </row>
    <row r="82" spans="1:13" s="84" customFormat="1" ht="18" customHeight="1">
      <c r="A82" s="93">
        <v>75</v>
      </c>
      <c r="B82" s="108" t="str">
        <f>IF(③選手情報入力!B85="","",③選手情報入力!B85)</f>
        <v/>
      </c>
      <c r="C82" s="108" t="str">
        <f>IF(③選手情報入力!C85="","",③選手情報入力!C85)</f>
        <v/>
      </c>
      <c r="D82" s="94" t="str">
        <f>IF(③選手情報入力!F85="","",③選手情報入力!F85)</f>
        <v/>
      </c>
      <c r="E82" s="94" t="str">
        <f>IF(③選手情報入力!G85="","",③選手情報入力!G85)</f>
        <v/>
      </c>
      <c r="F82" s="271" t="str">
        <f>IF(③選手情報入力!I85="","",IF(③選手情報入力!H85="",③選手情報入力!I85,③選手情報入力!H85&amp;③選手情報入力!I85))</f>
        <v/>
      </c>
      <c r="G82" s="108" t="str">
        <f>IF(③選手情報入力!J85="","",③選手情報入力!J85)</f>
        <v/>
      </c>
      <c r="H82" s="271" t="str">
        <f>IF(③選手情報入力!L85="","",IF(③選手情報入力!K85="",③選手情報入力!L85,③選手情報入力!K85&amp;③選手情報入力!L85))</f>
        <v/>
      </c>
      <c r="I82" s="108" t="str">
        <f>IF(③選手情報入力!M85="","",③選手情報入力!M85)</f>
        <v/>
      </c>
      <c r="J82" s="271" t="str">
        <f>IF(③選手情報入力!O85="","",IF(③選手情報入力!N85="",③選手情報入力!O85,③選手情報入力!N85&amp;③選手情報入力!O85))</f>
        <v/>
      </c>
      <c r="K82" s="108" t="str">
        <f>IF(③選手情報入力!P85="","",③選手情報入力!P85)</f>
        <v/>
      </c>
      <c r="L82" s="94" t="str">
        <f>IF(③選手情報入力!R85="","",③選手情報入力!R85)</f>
        <v/>
      </c>
      <c r="M82" s="94" t="str">
        <f>IF(③選手情報入力!T85="","",③選手情報入力!T85)</f>
        <v/>
      </c>
    </row>
    <row r="83" spans="1:13" s="84" customFormat="1" ht="18" customHeight="1">
      <c r="A83" s="87">
        <v>76</v>
      </c>
      <c r="B83" s="106" t="str">
        <f>IF(③選手情報入力!B86="","",③選手情報入力!B86)</f>
        <v/>
      </c>
      <c r="C83" s="106" t="str">
        <f>IF(③選手情報入力!C86="","",③選手情報入力!C86)</f>
        <v/>
      </c>
      <c r="D83" s="88" t="str">
        <f>IF(③選手情報入力!F86="","",③選手情報入力!F86)</f>
        <v/>
      </c>
      <c r="E83" s="88" t="str">
        <f>IF(③選手情報入力!G86="","",③選手情報入力!G86)</f>
        <v/>
      </c>
      <c r="F83" s="269" t="str">
        <f>IF(③選手情報入力!I86="","",IF(③選手情報入力!H86="",③選手情報入力!I86,③選手情報入力!H86&amp;③選手情報入力!I86))</f>
        <v/>
      </c>
      <c r="G83" s="106" t="str">
        <f>IF(③選手情報入力!J86="","",③選手情報入力!J86)</f>
        <v/>
      </c>
      <c r="H83" s="269" t="str">
        <f>IF(③選手情報入力!L86="","",IF(③選手情報入力!K86="",③選手情報入力!L86,③選手情報入力!K86&amp;③選手情報入力!L86))</f>
        <v/>
      </c>
      <c r="I83" s="106" t="str">
        <f>IF(③選手情報入力!M86="","",③選手情報入力!M86)</f>
        <v/>
      </c>
      <c r="J83" s="269" t="str">
        <f>IF(③選手情報入力!O86="","",IF(③選手情報入力!N86="",③選手情報入力!O86,③選手情報入力!N86&amp;③選手情報入力!O86))</f>
        <v/>
      </c>
      <c r="K83" s="106" t="str">
        <f>IF(③選手情報入力!P86="","",③選手情報入力!P86)</f>
        <v/>
      </c>
      <c r="L83" s="88" t="str">
        <f>IF(③選手情報入力!R86="","",③選手情報入力!R86)</f>
        <v/>
      </c>
      <c r="M83" s="88" t="str">
        <f>IF(③選手情報入力!T86="","",③選手情報入力!T86)</f>
        <v/>
      </c>
    </row>
    <row r="84" spans="1:13" s="84" customFormat="1" ht="18" customHeight="1">
      <c r="A84" s="89">
        <v>77</v>
      </c>
      <c r="B84" s="107" t="str">
        <f>IF(③選手情報入力!B87="","",③選手情報入力!B87)</f>
        <v/>
      </c>
      <c r="C84" s="107" t="str">
        <f>IF(③選手情報入力!C87="","",③選手情報入力!C87)</f>
        <v/>
      </c>
      <c r="D84" s="90" t="str">
        <f>IF(③選手情報入力!F87="","",③選手情報入力!F87)</f>
        <v/>
      </c>
      <c r="E84" s="90" t="str">
        <f>IF(③選手情報入力!G87="","",③選手情報入力!G87)</f>
        <v/>
      </c>
      <c r="F84" s="270" t="str">
        <f>IF(③選手情報入力!I87="","",IF(③選手情報入力!H87="",③選手情報入力!I87,③選手情報入力!H87&amp;③選手情報入力!I87))</f>
        <v/>
      </c>
      <c r="G84" s="107" t="str">
        <f>IF(③選手情報入力!J87="","",③選手情報入力!J87)</f>
        <v/>
      </c>
      <c r="H84" s="270" t="str">
        <f>IF(③選手情報入力!L87="","",IF(③選手情報入力!K87="",③選手情報入力!L87,③選手情報入力!K87&amp;③選手情報入力!L87))</f>
        <v/>
      </c>
      <c r="I84" s="107" t="str">
        <f>IF(③選手情報入力!M87="","",③選手情報入力!M87)</f>
        <v/>
      </c>
      <c r="J84" s="270" t="str">
        <f>IF(③選手情報入力!O87="","",IF(③選手情報入力!N87="",③選手情報入力!O87,③選手情報入力!N87&amp;③選手情報入力!O87))</f>
        <v/>
      </c>
      <c r="K84" s="107" t="str">
        <f>IF(③選手情報入力!P87="","",③選手情報入力!P87)</f>
        <v/>
      </c>
      <c r="L84" s="90" t="str">
        <f>IF(③選手情報入力!R87="","",③選手情報入力!R87)</f>
        <v/>
      </c>
      <c r="M84" s="90" t="str">
        <f>IF(③選手情報入力!T87="","",③選手情報入力!T87)</f>
        <v/>
      </c>
    </row>
    <row r="85" spans="1:13" s="84" customFormat="1" ht="18" customHeight="1">
      <c r="A85" s="89">
        <v>78</v>
      </c>
      <c r="B85" s="107" t="str">
        <f>IF(③選手情報入力!B88="","",③選手情報入力!B88)</f>
        <v/>
      </c>
      <c r="C85" s="107" t="str">
        <f>IF(③選手情報入力!C88="","",③選手情報入力!C88)</f>
        <v/>
      </c>
      <c r="D85" s="90" t="str">
        <f>IF(③選手情報入力!F88="","",③選手情報入力!F88)</f>
        <v/>
      </c>
      <c r="E85" s="90" t="str">
        <f>IF(③選手情報入力!G88="","",③選手情報入力!G88)</f>
        <v/>
      </c>
      <c r="F85" s="270" t="str">
        <f>IF(③選手情報入力!I88="","",IF(③選手情報入力!H88="",③選手情報入力!I88,③選手情報入力!H88&amp;③選手情報入力!I88))</f>
        <v/>
      </c>
      <c r="G85" s="107" t="str">
        <f>IF(③選手情報入力!J88="","",③選手情報入力!J88)</f>
        <v/>
      </c>
      <c r="H85" s="270" t="str">
        <f>IF(③選手情報入力!L88="","",IF(③選手情報入力!K88="",③選手情報入力!L88,③選手情報入力!K88&amp;③選手情報入力!L88))</f>
        <v/>
      </c>
      <c r="I85" s="107" t="str">
        <f>IF(③選手情報入力!M88="","",③選手情報入力!M88)</f>
        <v/>
      </c>
      <c r="J85" s="270" t="str">
        <f>IF(③選手情報入力!O88="","",IF(③選手情報入力!N88="",③選手情報入力!O88,③選手情報入力!N88&amp;③選手情報入力!O88))</f>
        <v/>
      </c>
      <c r="K85" s="107" t="str">
        <f>IF(③選手情報入力!P88="","",③選手情報入力!P88)</f>
        <v/>
      </c>
      <c r="L85" s="90" t="str">
        <f>IF(③選手情報入力!R88="","",③選手情報入力!R88)</f>
        <v/>
      </c>
      <c r="M85" s="90" t="str">
        <f>IF(③選手情報入力!T88="","",③選手情報入力!T88)</f>
        <v/>
      </c>
    </row>
    <row r="86" spans="1:13" s="84" customFormat="1" ht="18" customHeight="1">
      <c r="A86" s="89">
        <v>79</v>
      </c>
      <c r="B86" s="107" t="str">
        <f>IF(③選手情報入力!B89="","",③選手情報入力!B89)</f>
        <v/>
      </c>
      <c r="C86" s="107" t="str">
        <f>IF(③選手情報入力!C89="","",③選手情報入力!C89)</f>
        <v/>
      </c>
      <c r="D86" s="90" t="str">
        <f>IF(③選手情報入力!F89="","",③選手情報入力!F89)</f>
        <v/>
      </c>
      <c r="E86" s="90" t="str">
        <f>IF(③選手情報入力!G89="","",③選手情報入力!G89)</f>
        <v/>
      </c>
      <c r="F86" s="270" t="str">
        <f>IF(③選手情報入力!I89="","",IF(③選手情報入力!H89="",③選手情報入力!I89,③選手情報入力!H89&amp;③選手情報入力!I89))</f>
        <v/>
      </c>
      <c r="G86" s="107" t="str">
        <f>IF(③選手情報入力!J89="","",③選手情報入力!J89)</f>
        <v/>
      </c>
      <c r="H86" s="270" t="str">
        <f>IF(③選手情報入力!L89="","",IF(③選手情報入力!K89="",③選手情報入力!L89,③選手情報入力!K89&amp;③選手情報入力!L89))</f>
        <v/>
      </c>
      <c r="I86" s="107" t="str">
        <f>IF(③選手情報入力!M89="","",③選手情報入力!M89)</f>
        <v/>
      </c>
      <c r="J86" s="270" t="str">
        <f>IF(③選手情報入力!O89="","",IF(③選手情報入力!N89="",③選手情報入力!O89,③選手情報入力!N89&amp;③選手情報入力!O89))</f>
        <v/>
      </c>
      <c r="K86" s="107" t="str">
        <f>IF(③選手情報入力!P89="","",③選手情報入力!P89)</f>
        <v/>
      </c>
      <c r="L86" s="90" t="str">
        <f>IF(③選手情報入力!R89="","",③選手情報入力!R89)</f>
        <v/>
      </c>
      <c r="M86" s="90" t="str">
        <f>IF(③選手情報入力!T89="","",③選手情報入力!T89)</f>
        <v/>
      </c>
    </row>
    <row r="87" spans="1:13" s="84" customFormat="1" ht="18" customHeight="1">
      <c r="A87" s="91">
        <v>80</v>
      </c>
      <c r="B87" s="109" t="str">
        <f>IF(③選手情報入力!B90="","",③選手情報入力!B90)</f>
        <v/>
      </c>
      <c r="C87" s="109" t="str">
        <f>IF(③選手情報入力!C90="","",③選手情報入力!C90)</f>
        <v/>
      </c>
      <c r="D87" s="92" t="str">
        <f>IF(③選手情報入力!F90="","",③選手情報入力!F90)</f>
        <v/>
      </c>
      <c r="E87" s="92" t="str">
        <f>IF(③選手情報入力!G90="","",③選手情報入力!G90)</f>
        <v/>
      </c>
      <c r="F87" s="272" t="str">
        <f>IF(③選手情報入力!I90="","",IF(③選手情報入力!H90="",③選手情報入力!I90,③選手情報入力!H90&amp;③選手情報入力!I90))</f>
        <v/>
      </c>
      <c r="G87" s="109" t="str">
        <f>IF(③選手情報入力!J90="","",③選手情報入力!J90)</f>
        <v/>
      </c>
      <c r="H87" s="272" t="str">
        <f>IF(③選手情報入力!L90="","",IF(③選手情報入力!K90="",③選手情報入力!L90,③選手情報入力!K90&amp;③選手情報入力!L90))</f>
        <v/>
      </c>
      <c r="I87" s="109" t="str">
        <f>IF(③選手情報入力!M90="","",③選手情報入力!M90)</f>
        <v/>
      </c>
      <c r="J87" s="272" t="str">
        <f>IF(③選手情報入力!O90="","",IF(③選手情報入力!N90="",③選手情報入力!O90,③選手情報入力!N90&amp;③選手情報入力!O90))</f>
        <v/>
      </c>
      <c r="K87" s="109" t="str">
        <f>IF(③選手情報入力!P90="","",③選手情報入力!P90)</f>
        <v/>
      </c>
      <c r="L87" s="92" t="str">
        <f>IF(③選手情報入力!R90="","",③選手情報入力!R90)</f>
        <v/>
      </c>
      <c r="M87" s="92" t="str">
        <f>IF(③選手情報入力!T90="","",③選手情報入力!T90)</f>
        <v/>
      </c>
    </row>
    <row r="88" spans="1:13" s="84" customFormat="1" ht="18" customHeight="1">
      <c r="A88" s="95">
        <v>81</v>
      </c>
      <c r="B88" s="110" t="str">
        <f>IF(③選手情報入力!B91="","",③選手情報入力!B91)</f>
        <v/>
      </c>
      <c r="C88" s="110" t="str">
        <f>IF(③選手情報入力!C91="","",③選手情報入力!C91)</f>
        <v/>
      </c>
      <c r="D88" s="96" t="str">
        <f>IF(③選手情報入力!F91="","",③選手情報入力!F91)</f>
        <v/>
      </c>
      <c r="E88" s="96" t="str">
        <f>IF(③選手情報入力!G91="","",③選手情報入力!G91)</f>
        <v/>
      </c>
      <c r="F88" s="273" t="str">
        <f>IF(③選手情報入力!I91="","",IF(③選手情報入力!H91="",③選手情報入力!I91,③選手情報入力!H91&amp;③選手情報入力!I91))</f>
        <v/>
      </c>
      <c r="G88" s="110" t="str">
        <f>IF(③選手情報入力!J91="","",③選手情報入力!J91)</f>
        <v/>
      </c>
      <c r="H88" s="273" t="str">
        <f>IF(③選手情報入力!L91="","",IF(③選手情報入力!K91="",③選手情報入力!L91,③選手情報入力!K91&amp;③選手情報入力!L91))</f>
        <v/>
      </c>
      <c r="I88" s="110" t="str">
        <f>IF(③選手情報入力!M91="","",③選手情報入力!M91)</f>
        <v/>
      </c>
      <c r="J88" s="273" t="str">
        <f>IF(③選手情報入力!O91="","",IF(③選手情報入力!N91="",③選手情報入力!O91,③選手情報入力!N91&amp;③選手情報入力!O91))</f>
        <v/>
      </c>
      <c r="K88" s="110" t="str">
        <f>IF(③選手情報入力!P91="","",③選手情報入力!P91)</f>
        <v/>
      </c>
      <c r="L88" s="96" t="str">
        <f>IF(③選手情報入力!R91="","",③選手情報入力!R91)</f>
        <v/>
      </c>
      <c r="M88" s="96" t="str">
        <f>IF(③選手情報入力!T91="","",③選手情報入力!T91)</f>
        <v/>
      </c>
    </row>
    <row r="89" spans="1:13" s="84" customFormat="1" ht="18" customHeight="1">
      <c r="A89" s="89">
        <v>82</v>
      </c>
      <c r="B89" s="107" t="str">
        <f>IF(③選手情報入力!B92="","",③選手情報入力!B92)</f>
        <v/>
      </c>
      <c r="C89" s="107" t="str">
        <f>IF(③選手情報入力!C92="","",③選手情報入力!C92)</f>
        <v/>
      </c>
      <c r="D89" s="90" t="str">
        <f>IF(③選手情報入力!F92="","",③選手情報入力!F92)</f>
        <v/>
      </c>
      <c r="E89" s="90" t="str">
        <f>IF(③選手情報入力!G92="","",③選手情報入力!G92)</f>
        <v/>
      </c>
      <c r="F89" s="270" t="str">
        <f>IF(③選手情報入力!I92="","",IF(③選手情報入力!H92="",③選手情報入力!I92,③選手情報入力!H92&amp;③選手情報入力!I92))</f>
        <v/>
      </c>
      <c r="G89" s="107" t="str">
        <f>IF(③選手情報入力!J92="","",③選手情報入力!J92)</f>
        <v/>
      </c>
      <c r="H89" s="270" t="str">
        <f>IF(③選手情報入力!L92="","",IF(③選手情報入力!K92="",③選手情報入力!L92,③選手情報入力!K92&amp;③選手情報入力!L92))</f>
        <v/>
      </c>
      <c r="I89" s="107" t="str">
        <f>IF(③選手情報入力!M92="","",③選手情報入力!M92)</f>
        <v/>
      </c>
      <c r="J89" s="270" t="str">
        <f>IF(③選手情報入力!O92="","",IF(③選手情報入力!N92="",③選手情報入力!O92,③選手情報入力!N92&amp;③選手情報入力!O92))</f>
        <v/>
      </c>
      <c r="K89" s="107" t="str">
        <f>IF(③選手情報入力!P92="","",③選手情報入力!P92)</f>
        <v/>
      </c>
      <c r="L89" s="90" t="str">
        <f>IF(③選手情報入力!R92="","",③選手情報入力!R92)</f>
        <v/>
      </c>
      <c r="M89" s="90" t="str">
        <f>IF(③選手情報入力!T92="","",③選手情報入力!T92)</f>
        <v/>
      </c>
    </row>
    <row r="90" spans="1:13" s="84" customFormat="1" ht="18" customHeight="1">
      <c r="A90" s="89">
        <v>83</v>
      </c>
      <c r="B90" s="107" t="str">
        <f>IF(③選手情報入力!B93="","",③選手情報入力!B93)</f>
        <v/>
      </c>
      <c r="C90" s="107" t="str">
        <f>IF(③選手情報入力!C93="","",③選手情報入力!C93)</f>
        <v/>
      </c>
      <c r="D90" s="90" t="str">
        <f>IF(③選手情報入力!F93="","",③選手情報入力!F93)</f>
        <v/>
      </c>
      <c r="E90" s="90" t="str">
        <f>IF(③選手情報入力!G93="","",③選手情報入力!G93)</f>
        <v/>
      </c>
      <c r="F90" s="270" t="str">
        <f>IF(③選手情報入力!I93="","",IF(③選手情報入力!H93="",③選手情報入力!I93,③選手情報入力!H93&amp;③選手情報入力!I93))</f>
        <v/>
      </c>
      <c r="G90" s="107" t="str">
        <f>IF(③選手情報入力!J93="","",③選手情報入力!J93)</f>
        <v/>
      </c>
      <c r="H90" s="270" t="str">
        <f>IF(③選手情報入力!L93="","",IF(③選手情報入力!K93="",③選手情報入力!L93,③選手情報入力!K93&amp;③選手情報入力!L93))</f>
        <v/>
      </c>
      <c r="I90" s="107" t="str">
        <f>IF(③選手情報入力!M93="","",③選手情報入力!M93)</f>
        <v/>
      </c>
      <c r="J90" s="270" t="str">
        <f>IF(③選手情報入力!O93="","",IF(③選手情報入力!N93="",③選手情報入力!O93,③選手情報入力!N93&amp;③選手情報入力!O93))</f>
        <v/>
      </c>
      <c r="K90" s="107" t="str">
        <f>IF(③選手情報入力!P93="","",③選手情報入力!P93)</f>
        <v/>
      </c>
      <c r="L90" s="90" t="str">
        <f>IF(③選手情報入力!R93="","",③選手情報入力!R93)</f>
        <v/>
      </c>
      <c r="M90" s="90" t="str">
        <f>IF(③選手情報入力!T93="","",③選手情報入力!T93)</f>
        <v/>
      </c>
    </row>
    <row r="91" spans="1:13" s="84" customFormat="1" ht="18" customHeight="1">
      <c r="A91" s="89">
        <v>84</v>
      </c>
      <c r="B91" s="107" t="str">
        <f>IF(③選手情報入力!B94="","",③選手情報入力!B94)</f>
        <v/>
      </c>
      <c r="C91" s="107" t="str">
        <f>IF(③選手情報入力!C94="","",③選手情報入力!C94)</f>
        <v/>
      </c>
      <c r="D91" s="90" t="str">
        <f>IF(③選手情報入力!F94="","",③選手情報入力!F94)</f>
        <v/>
      </c>
      <c r="E91" s="90" t="str">
        <f>IF(③選手情報入力!G94="","",③選手情報入力!G94)</f>
        <v/>
      </c>
      <c r="F91" s="270" t="str">
        <f>IF(③選手情報入力!I94="","",IF(③選手情報入力!H94="",③選手情報入力!I94,③選手情報入力!H94&amp;③選手情報入力!I94))</f>
        <v/>
      </c>
      <c r="G91" s="107" t="str">
        <f>IF(③選手情報入力!J94="","",③選手情報入力!J94)</f>
        <v/>
      </c>
      <c r="H91" s="270" t="str">
        <f>IF(③選手情報入力!L94="","",IF(③選手情報入力!K94="",③選手情報入力!L94,③選手情報入力!K94&amp;③選手情報入力!L94))</f>
        <v/>
      </c>
      <c r="I91" s="107" t="str">
        <f>IF(③選手情報入力!M94="","",③選手情報入力!M94)</f>
        <v/>
      </c>
      <c r="J91" s="270" t="str">
        <f>IF(③選手情報入力!O94="","",IF(③選手情報入力!N94="",③選手情報入力!O94,③選手情報入力!N94&amp;③選手情報入力!O94))</f>
        <v/>
      </c>
      <c r="K91" s="107" t="str">
        <f>IF(③選手情報入力!P94="","",③選手情報入力!P94)</f>
        <v/>
      </c>
      <c r="L91" s="90" t="str">
        <f>IF(③選手情報入力!R94="","",③選手情報入力!R94)</f>
        <v/>
      </c>
      <c r="M91" s="90" t="str">
        <f>IF(③選手情報入力!T94="","",③選手情報入力!T94)</f>
        <v/>
      </c>
    </row>
    <row r="92" spans="1:13" s="84" customFormat="1" ht="18" customHeight="1">
      <c r="A92" s="93">
        <v>85</v>
      </c>
      <c r="B92" s="108" t="str">
        <f>IF(③選手情報入力!B95="","",③選手情報入力!B95)</f>
        <v/>
      </c>
      <c r="C92" s="108" t="str">
        <f>IF(③選手情報入力!C95="","",③選手情報入力!C95)</f>
        <v/>
      </c>
      <c r="D92" s="94" t="str">
        <f>IF(③選手情報入力!F95="","",③選手情報入力!F95)</f>
        <v/>
      </c>
      <c r="E92" s="94" t="str">
        <f>IF(③選手情報入力!G95="","",③選手情報入力!G95)</f>
        <v/>
      </c>
      <c r="F92" s="271" t="str">
        <f>IF(③選手情報入力!I95="","",IF(③選手情報入力!H95="",③選手情報入力!I95,③選手情報入力!H95&amp;③選手情報入力!I95))</f>
        <v/>
      </c>
      <c r="G92" s="108" t="str">
        <f>IF(③選手情報入力!J95="","",③選手情報入力!J95)</f>
        <v/>
      </c>
      <c r="H92" s="271" t="str">
        <f>IF(③選手情報入力!L95="","",IF(③選手情報入力!K95="",③選手情報入力!L95,③選手情報入力!K95&amp;③選手情報入力!L95))</f>
        <v/>
      </c>
      <c r="I92" s="108" t="str">
        <f>IF(③選手情報入力!M95="","",③選手情報入力!M95)</f>
        <v/>
      </c>
      <c r="J92" s="271" t="str">
        <f>IF(③選手情報入力!O95="","",IF(③選手情報入力!N95="",③選手情報入力!O95,③選手情報入力!N95&amp;③選手情報入力!O95))</f>
        <v/>
      </c>
      <c r="K92" s="108" t="str">
        <f>IF(③選手情報入力!P95="","",③選手情報入力!P95)</f>
        <v/>
      </c>
      <c r="L92" s="94" t="str">
        <f>IF(③選手情報入力!R95="","",③選手情報入力!R95)</f>
        <v/>
      </c>
      <c r="M92" s="94" t="str">
        <f>IF(③選手情報入力!T95="","",③選手情報入力!T95)</f>
        <v/>
      </c>
    </row>
    <row r="93" spans="1:13" s="84" customFormat="1" ht="18" customHeight="1">
      <c r="A93" s="87">
        <v>86</v>
      </c>
      <c r="B93" s="106" t="str">
        <f>IF(③選手情報入力!B96="","",③選手情報入力!B96)</f>
        <v/>
      </c>
      <c r="C93" s="106" t="str">
        <f>IF(③選手情報入力!C96="","",③選手情報入力!C96)</f>
        <v/>
      </c>
      <c r="D93" s="88" t="str">
        <f>IF(③選手情報入力!F96="","",③選手情報入力!F96)</f>
        <v/>
      </c>
      <c r="E93" s="88" t="str">
        <f>IF(③選手情報入力!G96="","",③選手情報入力!G96)</f>
        <v/>
      </c>
      <c r="F93" s="269" t="str">
        <f>IF(③選手情報入力!I96="","",IF(③選手情報入力!H96="",③選手情報入力!I96,③選手情報入力!H96&amp;③選手情報入力!I96))</f>
        <v/>
      </c>
      <c r="G93" s="106" t="str">
        <f>IF(③選手情報入力!J96="","",③選手情報入力!J96)</f>
        <v/>
      </c>
      <c r="H93" s="269" t="str">
        <f>IF(③選手情報入力!L96="","",IF(③選手情報入力!K96="",③選手情報入力!L96,③選手情報入力!K96&amp;③選手情報入力!L96))</f>
        <v/>
      </c>
      <c r="I93" s="106" t="str">
        <f>IF(③選手情報入力!M96="","",③選手情報入力!M96)</f>
        <v/>
      </c>
      <c r="J93" s="269" t="str">
        <f>IF(③選手情報入力!O96="","",IF(③選手情報入力!N96="",③選手情報入力!O96,③選手情報入力!N96&amp;③選手情報入力!O96))</f>
        <v/>
      </c>
      <c r="K93" s="106" t="str">
        <f>IF(③選手情報入力!P96="","",③選手情報入力!P96)</f>
        <v/>
      </c>
      <c r="L93" s="88" t="str">
        <f>IF(③選手情報入力!R96="","",③選手情報入力!R96)</f>
        <v/>
      </c>
      <c r="M93" s="88" t="str">
        <f>IF(③選手情報入力!T96="","",③選手情報入力!T96)</f>
        <v/>
      </c>
    </row>
    <row r="94" spans="1:13" s="84" customFormat="1" ht="18" customHeight="1">
      <c r="A94" s="89">
        <v>87</v>
      </c>
      <c r="B94" s="107" t="str">
        <f>IF(③選手情報入力!B97="","",③選手情報入力!B97)</f>
        <v/>
      </c>
      <c r="C94" s="107" t="str">
        <f>IF(③選手情報入力!C97="","",③選手情報入力!C97)</f>
        <v/>
      </c>
      <c r="D94" s="90" t="str">
        <f>IF(③選手情報入力!F97="","",③選手情報入力!F97)</f>
        <v/>
      </c>
      <c r="E94" s="90" t="str">
        <f>IF(③選手情報入力!G97="","",③選手情報入力!G97)</f>
        <v/>
      </c>
      <c r="F94" s="270" t="str">
        <f>IF(③選手情報入力!I97="","",IF(③選手情報入力!H97="",③選手情報入力!I97,③選手情報入力!H97&amp;③選手情報入力!I97))</f>
        <v/>
      </c>
      <c r="G94" s="107" t="str">
        <f>IF(③選手情報入力!J97="","",③選手情報入力!J97)</f>
        <v/>
      </c>
      <c r="H94" s="270" t="str">
        <f>IF(③選手情報入力!L97="","",IF(③選手情報入力!K97="",③選手情報入力!L97,③選手情報入力!K97&amp;③選手情報入力!L97))</f>
        <v/>
      </c>
      <c r="I94" s="107" t="str">
        <f>IF(③選手情報入力!M97="","",③選手情報入力!M97)</f>
        <v/>
      </c>
      <c r="J94" s="270" t="str">
        <f>IF(③選手情報入力!O97="","",IF(③選手情報入力!N97="",③選手情報入力!O97,③選手情報入力!N97&amp;③選手情報入力!O97))</f>
        <v/>
      </c>
      <c r="K94" s="107" t="str">
        <f>IF(③選手情報入力!P97="","",③選手情報入力!P97)</f>
        <v/>
      </c>
      <c r="L94" s="90" t="str">
        <f>IF(③選手情報入力!R97="","",③選手情報入力!R97)</f>
        <v/>
      </c>
      <c r="M94" s="90" t="str">
        <f>IF(③選手情報入力!T97="","",③選手情報入力!T97)</f>
        <v/>
      </c>
    </row>
    <row r="95" spans="1:13" s="84" customFormat="1" ht="18" customHeight="1">
      <c r="A95" s="89">
        <v>88</v>
      </c>
      <c r="B95" s="107" t="str">
        <f>IF(③選手情報入力!B98="","",③選手情報入力!B98)</f>
        <v/>
      </c>
      <c r="C95" s="107" t="str">
        <f>IF(③選手情報入力!C98="","",③選手情報入力!C98)</f>
        <v/>
      </c>
      <c r="D95" s="90" t="str">
        <f>IF(③選手情報入力!F98="","",③選手情報入力!F98)</f>
        <v/>
      </c>
      <c r="E95" s="90" t="str">
        <f>IF(③選手情報入力!G98="","",③選手情報入力!G98)</f>
        <v/>
      </c>
      <c r="F95" s="270" t="str">
        <f>IF(③選手情報入力!I98="","",IF(③選手情報入力!H98="",③選手情報入力!I98,③選手情報入力!H98&amp;③選手情報入力!I98))</f>
        <v/>
      </c>
      <c r="G95" s="107" t="str">
        <f>IF(③選手情報入力!J98="","",③選手情報入力!J98)</f>
        <v/>
      </c>
      <c r="H95" s="270" t="str">
        <f>IF(③選手情報入力!L98="","",IF(③選手情報入力!K98="",③選手情報入力!L98,③選手情報入力!K98&amp;③選手情報入力!L98))</f>
        <v/>
      </c>
      <c r="I95" s="107" t="str">
        <f>IF(③選手情報入力!M98="","",③選手情報入力!M98)</f>
        <v/>
      </c>
      <c r="J95" s="270" t="str">
        <f>IF(③選手情報入力!O98="","",IF(③選手情報入力!N98="",③選手情報入力!O98,③選手情報入力!N98&amp;③選手情報入力!O98))</f>
        <v/>
      </c>
      <c r="K95" s="107" t="str">
        <f>IF(③選手情報入力!P98="","",③選手情報入力!P98)</f>
        <v/>
      </c>
      <c r="L95" s="90" t="str">
        <f>IF(③選手情報入力!R98="","",③選手情報入力!R98)</f>
        <v/>
      </c>
      <c r="M95" s="90" t="str">
        <f>IF(③選手情報入力!T98="","",③選手情報入力!T98)</f>
        <v/>
      </c>
    </row>
    <row r="96" spans="1:13" s="84" customFormat="1" ht="18" customHeight="1">
      <c r="A96" s="89">
        <v>89</v>
      </c>
      <c r="B96" s="107" t="str">
        <f>IF(③選手情報入力!B99="","",③選手情報入力!B99)</f>
        <v/>
      </c>
      <c r="C96" s="107" t="str">
        <f>IF(③選手情報入力!C99="","",③選手情報入力!C99)</f>
        <v/>
      </c>
      <c r="D96" s="90" t="str">
        <f>IF(③選手情報入力!F99="","",③選手情報入力!F99)</f>
        <v/>
      </c>
      <c r="E96" s="90" t="str">
        <f>IF(③選手情報入力!G99="","",③選手情報入力!G99)</f>
        <v/>
      </c>
      <c r="F96" s="270" t="str">
        <f>IF(③選手情報入力!I99="","",IF(③選手情報入力!H99="",③選手情報入力!I99,③選手情報入力!H99&amp;③選手情報入力!I99))</f>
        <v/>
      </c>
      <c r="G96" s="107" t="str">
        <f>IF(③選手情報入力!J99="","",③選手情報入力!J99)</f>
        <v/>
      </c>
      <c r="H96" s="270" t="str">
        <f>IF(③選手情報入力!L99="","",IF(③選手情報入力!K99="",③選手情報入力!L99,③選手情報入力!K99&amp;③選手情報入力!L99))</f>
        <v/>
      </c>
      <c r="I96" s="107" t="str">
        <f>IF(③選手情報入力!M99="","",③選手情報入力!M99)</f>
        <v/>
      </c>
      <c r="J96" s="270" t="str">
        <f>IF(③選手情報入力!O99="","",IF(③選手情報入力!N99="",③選手情報入力!O99,③選手情報入力!N99&amp;③選手情報入力!O99))</f>
        <v/>
      </c>
      <c r="K96" s="107" t="str">
        <f>IF(③選手情報入力!P99="","",③選手情報入力!P99)</f>
        <v/>
      </c>
      <c r="L96" s="90" t="str">
        <f>IF(③選手情報入力!R99="","",③選手情報入力!R99)</f>
        <v/>
      </c>
      <c r="M96" s="90" t="str">
        <f>IF(③選手情報入力!T99="","",③選手情報入力!T99)</f>
        <v/>
      </c>
    </row>
    <row r="97" spans="1:13" s="84" customFormat="1" ht="18" customHeight="1">
      <c r="A97" s="91">
        <v>90</v>
      </c>
      <c r="B97" s="109" t="str">
        <f>IF(③選手情報入力!B100="","",③選手情報入力!B100)</f>
        <v/>
      </c>
      <c r="C97" s="109" t="str">
        <f>IF(③選手情報入力!C100="","",③選手情報入力!C100)</f>
        <v/>
      </c>
      <c r="D97" s="92" t="str">
        <f>IF(③選手情報入力!F100="","",③選手情報入力!F100)</f>
        <v/>
      </c>
      <c r="E97" s="92" t="str">
        <f>IF(③選手情報入力!G100="","",③選手情報入力!G100)</f>
        <v/>
      </c>
      <c r="F97" s="272" t="str">
        <f>IF(③選手情報入力!I100="","",IF(③選手情報入力!H100="",③選手情報入力!I100,③選手情報入力!H100&amp;③選手情報入力!I100))</f>
        <v/>
      </c>
      <c r="G97" s="109" t="str">
        <f>IF(③選手情報入力!J100="","",③選手情報入力!J100)</f>
        <v/>
      </c>
      <c r="H97" s="272" t="str">
        <f>IF(③選手情報入力!L100="","",IF(③選手情報入力!K100="",③選手情報入力!L100,③選手情報入力!K100&amp;③選手情報入力!L100))</f>
        <v/>
      </c>
      <c r="I97" s="109" t="str">
        <f>IF(③選手情報入力!M100="","",③選手情報入力!M100)</f>
        <v/>
      </c>
      <c r="J97" s="272" t="str">
        <f>IF(③選手情報入力!O100="","",IF(③選手情報入力!N100="",③選手情報入力!O100,③選手情報入力!N100&amp;③選手情報入力!O100))</f>
        <v/>
      </c>
      <c r="K97" s="109" t="str">
        <f>IF(③選手情報入力!P100="","",③選手情報入力!P100)</f>
        <v/>
      </c>
      <c r="L97" s="92" t="str">
        <f>IF(③選手情報入力!R100="","",③選手情報入力!R100)</f>
        <v/>
      </c>
      <c r="M97" s="92" t="str">
        <f>IF(③選手情報入力!T100="","",③選手情報入力!T100)</f>
        <v/>
      </c>
    </row>
  </sheetData>
  <sheetProtection algorithmName="SHA-512" hashValue="MIb36t6FW8+NTbh6uMMgzD2632qmluInJ9/6HPxPLw3XtK0Swgw5ikE4r/K9Xah00aSrXjCgsZjqibOB9u+8Tw==" saltValue="UcMA1HnvWj/S5S51o6zKuA==" spinCount="100000" sheet="1" selectLockedCells="1" selectUnlockedCells="1"/>
  <mergeCells count="8">
    <mergeCell ref="D2:H2"/>
    <mergeCell ref="B5:B6"/>
    <mergeCell ref="G5:G6"/>
    <mergeCell ref="D5:E5"/>
    <mergeCell ref="D6:E6"/>
    <mergeCell ref="B4:C4"/>
    <mergeCell ref="D4:F4"/>
    <mergeCell ref="G4:I4"/>
  </mergeCells>
  <phoneticPr fontId="40"/>
  <dataValidations count="3">
    <dataValidation imeMode="hiragana" allowBlank="1" showInputMessage="1" showErrorMessage="1" sqref="D4:F4"/>
    <dataValidation imeMode="on" allowBlank="1" showInputMessage="1" showErrorMessage="1" sqref="C4"/>
    <dataValidation imeMode="off" allowBlank="1" showInputMessage="1" showErrorMessage="1" sqref="G4:I4"/>
  </dataValidations>
  <printOptions horizontalCentered="1"/>
  <pageMargins left="0.51181102362204722" right="0.11811023622047245" top="0.74803149606299213" bottom="0.35433070866141736" header="0.31496062992125984" footer="0.31496062992125984"/>
  <pageSetup paperSize="9" scale="86" fitToHeight="2" orientation="portrait" verticalDpi="0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2"/>
  <sheetData/>
  <sheetProtection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92"/>
  <sheetViews>
    <sheetView workbookViewId="0">
      <selection activeCell="A2" sqref="A2"/>
    </sheetView>
  </sheetViews>
  <sheetFormatPr defaultRowHeight="13.2"/>
  <cols>
    <col min="15" max="34" width="8.77734375" customWidth="1"/>
  </cols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IF(E2="","",IF(①データ貼付け!B2="",I3*1000000+②団体情報入力!$D$3*1000+③選手情報入力!A11,①データ貼付け!B2))</f>
        <v/>
      </c>
      <c r="B2" t="str">
        <f>IF(E2="","",②団体情報入力!$D$3)</f>
        <v/>
      </c>
      <c r="D2" t="str">
        <f>IF(③選手情報入力!B11="","",LEFT(Sheet2!B2,2))</f>
        <v/>
      </c>
      <c r="E2" t="str">
        <f>IF(③選手情報入力!B11="","",REPLACE(Sheet2!B2,1,2,""))</f>
        <v/>
      </c>
      <c r="F2" t="str">
        <f>IF(E2="","",③選手情報入力!C11)</f>
        <v/>
      </c>
      <c r="G2" t="str">
        <f>IF(E2="","",③選手情報入力!D11)</f>
        <v/>
      </c>
      <c r="H2" t="str">
        <f>IF(E2="","",F2)</f>
        <v/>
      </c>
      <c r="I2" t="str">
        <f>IF(E2="","",IF(③選手情報入力!F11="男",1,2))</f>
        <v/>
      </c>
      <c r="J2" t="str">
        <f>IF(E2="","",IF(③選手情報入力!G11="","",③選手情報入力!G11))</f>
        <v/>
      </c>
      <c r="L2" t="str">
        <f>IF(E2="","",0)</f>
        <v/>
      </c>
      <c r="M2" t="str">
        <f>IF(E2="","","愛知")</f>
        <v/>
      </c>
      <c r="O2" t="str">
        <f>IF(E2="","",IF(③選手情報入力!I11="","",IF(I2=1,VLOOKUP(③選手情報入力!I11,種目情報!$A$4:$B$35,2,FALSE),VLOOKUP(③選手情報入力!I11,種目情報!$E$4:$F$35,2,FALSE))))</f>
        <v/>
      </c>
      <c r="P2" t="str">
        <f>IF(E2="","",IF(③選手情報入力!J11="","",③選手情報入力!J11))</f>
        <v/>
      </c>
      <c r="Q2" s="34" t="str">
        <f>IF(E2="","",IF(③選手情報入力!H11="",0,1))</f>
        <v/>
      </c>
      <c r="R2" t="str">
        <f>IF(E2="","",IF(③選手情報入力!I11="","",IF(I2=1,VLOOKUP(③選手情報入力!I11,種目情報!$A$4:$C$39,3,FALSE),VLOOKUP(③選手情報入力!I11,種目情報!$E$4:$G$40,3,FALSE))))</f>
        <v/>
      </c>
      <c r="S2" t="str">
        <f>IF(E2="","",IF(③選手情報入力!L11="","",IF(I2=1,VLOOKUP(③選手情報入力!L11,種目情報!$A$4:$B$39,2,FALSE),VLOOKUP(③選手情報入力!L11,種目情報!$E$4:$F$40,2,FALSE))))</f>
        <v/>
      </c>
      <c r="T2" t="str">
        <f>IF(E2="","",IF(③選手情報入力!M11="","",③選手情報入力!M11))</f>
        <v/>
      </c>
      <c r="U2" s="34" t="str">
        <f>IF(E2="","",IF(③選手情報入力!K11="",0,1))</f>
        <v/>
      </c>
      <c r="V2" t="str">
        <f>IF(E2="","",IF(③選手情報入力!L11="","",IF(I2=1,VLOOKUP(③選手情報入力!L11,種目情報!$A$4:$C$39,3,FALSE),VLOOKUP(③選手情報入力!L11,種目情報!$E$4:$G$40,3,FALSE))))</f>
        <v/>
      </c>
      <c r="W2" t="str">
        <f>IF(E2="","",IF(③選手情報入力!O11="","",IF(I2=1,VLOOKUP(③選手情報入力!O11,種目情報!$A$4:$B$39,2,FALSE),VLOOKUP(③選手情報入力!O11,種目情報!$E$4:$F$40,2,FALSE))))</f>
        <v/>
      </c>
      <c r="X2" t="str">
        <f>IF(E2="","",IF(③選手情報入力!P11="","",③選手情報入力!P11))</f>
        <v/>
      </c>
      <c r="Y2" s="34" t="str">
        <f>IF(E2="","",IF(③選手情報入力!N11="",0,1))</f>
        <v/>
      </c>
      <c r="Z2" t="str">
        <f>IF(E2="","",IF(③選手情報入力!O11="","",IF(I2=1,VLOOKUP(③選手情報入力!O11,種目情報!$A$4:$C$39,3,FALSE),VLOOKUP(③選手情報入力!O11,種目情報!$E$4:$G$40,3,FALSE))))</f>
        <v/>
      </c>
      <c r="AA2" t="str">
        <f>IF(E2="","",IF(③選手情報入力!Q11="","",IF(I2=1,種目情報!$J$4,種目情報!$J$6)))</f>
        <v/>
      </c>
      <c r="AB2" t="str">
        <f>IF(E2="","",IF(③選手情報入力!Q11="","",IF(I2=1,IF(③選手情報入力!$R$6="","",③選手情報入力!$R$6),IF(③選手情報入力!$R$7="","",③選手情報入力!$R$7))))</f>
        <v/>
      </c>
      <c r="AC2" t="str">
        <f>IF(E2="","",IF(③選手情報入力!Q11="","",IF(I2=1,IF(③選手情報入力!$Q$6="",0,1),IF(③選手情報入力!$Q$7="",0,1))))</f>
        <v/>
      </c>
      <c r="AD2" t="str">
        <f>IF(E2="","",IF(③選手情報入力!Q11="","",2))</f>
        <v/>
      </c>
      <c r="AE2" t="str">
        <f>IF(E2="","",IF(③選手情報入力!S11="","",IF(I2=1,種目情報!$J$5,種目情報!$J$7)))</f>
        <v/>
      </c>
      <c r="AF2" t="str">
        <f>IF(E2="","",IF(③選手情報入力!S11="","",IF(I2=1,IF(③選手情報入力!$T$6="","",③選手情報入力!$T$6),IF(③選手情報入力!$T$7="","",③選手情報入力!$T$7))))</f>
        <v/>
      </c>
      <c r="AG2" t="str">
        <f>IF(E2="","",IF(③選手情報入力!S11="","",IF(I2=1,IF(③選手情報入力!$S$6="",0,1),IF(③選手情報入力!$S$7="",0,1))))</f>
        <v/>
      </c>
      <c r="AH2" t="str">
        <f>IF(E2="","",IF(③選手情報入力!S11="","",2))</f>
        <v/>
      </c>
    </row>
    <row r="3" spans="1:34">
      <c r="A3" t="str">
        <f>IF(E3="","",IF(①データ貼付け!B3="",I4*1000000+②団体情報入力!$D$3*1000+③選手情報入力!A12,①データ貼付け!B3))</f>
        <v/>
      </c>
      <c r="B3" t="str">
        <f>IF(E3="","",②団体情報入力!$D$3)</f>
        <v/>
      </c>
      <c r="D3" t="str">
        <f>IF(③選手情報入力!B12="","",LEFT(Sheet2!B3,2))</f>
        <v/>
      </c>
      <c r="E3" t="str">
        <f>IF(③選手情報入力!B12="","",REPLACE(Sheet2!B3,1,2,""))</f>
        <v/>
      </c>
      <c r="F3" t="str">
        <f>IF(E3="","",③選手情報入力!C12)</f>
        <v/>
      </c>
      <c r="G3" t="str">
        <f>IF(E3="","",③選手情報入力!D12)</f>
        <v/>
      </c>
      <c r="H3" t="str">
        <f t="shared" ref="H3:H66" si="0">IF(E3="","",F3)</f>
        <v/>
      </c>
      <c r="I3" t="str">
        <f>IF(E3="","",IF(③選手情報入力!F12="男",1,2))</f>
        <v/>
      </c>
      <c r="J3" t="str">
        <f>IF(E3="","",IF(③選手情報入力!G12="","",③選手情報入力!G12))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IF(E3="","",IF(③選手情報入力!I12="","",IF(I3=1,VLOOKUP(③選手情報入力!I12,種目情報!$A$4:$B$35,2,FALSE),VLOOKUP(③選手情報入力!I12,種目情報!$E$4:$F$35,2,FALSE))))</f>
        <v/>
      </c>
      <c r="P3" t="str">
        <f>IF(E3="","",IF(③選手情報入力!J12="","",③選手情報入力!J12))</f>
        <v/>
      </c>
      <c r="Q3" s="34" t="str">
        <f>IF(E3="","",IF(③選手情報入力!H12="",0,1))</f>
        <v/>
      </c>
      <c r="R3" t="str">
        <f>IF(E3="","",IF(③選手情報入力!I12="","",IF(I3=1,VLOOKUP(③選手情報入力!I12,種目情報!$A$4:$C$39,3,FALSE),VLOOKUP(③選手情報入力!I12,種目情報!$E$4:$G$40,3,FALSE))))</f>
        <v/>
      </c>
      <c r="S3" t="str">
        <f>IF(E3="","",IF(③選手情報入力!L12="","",IF(I3=1,VLOOKUP(③選手情報入力!L12,種目情報!$A$4:$B$39,2,FALSE),VLOOKUP(③選手情報入力!L12,種目情報!$E$4:$F$40,2,FALSE))))</f>
        <v/>
      </c>
      <c r="T3" t="str">
        <f>IF(E3="","",IF(③選手情報入力!M12="","",③選手情報入力!M12))</f>
        <v/>
      </c>
      <c r="U3" s="34" t="str">
        <f>IF(E3="","",IF(③選手情報入力!K12="",0,1))</f>
        <v/>
      </c>
      <c r="V3" t="str">
        <f>IF(E3="","",IF(③選手情報入力!L12="","",IF(I3=1,VLOOKUP(③選手情報入力!L12,種目情報!$A$4:$C$39,3,FALSE),VLOOKUP(③選手情報入力!L12,種目情報!$E$4:$G$40,3,FALSE))))</f>
        <v/>
      </c>
      <c r="W3" t="str">
        <f>IF(E3="","",IF(③選手情報入力!O12="","",IF(I3=1,VLOOKUP(③選手情報入力!O12,種目情報!$A$4:$B$39,2,FALSE),VLOOKUP(③選手情報入力!O12,種目情報!$E$4:$F$40,2,FALSE))))</f>
        <v/>
      </c>
      <c r="X3" t="str">
        <f>IF(E3="","",IF(③選手情報入力!P12="","",③選手情報入力!P12))</f>
        <v/>
      </c>
      <c r="Y3" s="34" t="str">
        <f>IF(E3="","",IF(③選手情報入力!N12="",0,1))</f>
        <v/>
      </c>
      <c r="Z3" t="str">
        <f>IF(E3="","",IF(③選手情報入力!O12="","",IF(I3=1,VLOOKUP(③選手情報入力!O12,種目情報!$A$4:$C$39,3,FALSE),VLOOKUP(③選手情報入力!O12,種目情報!$E$4:$G$40,3,FALSE))))</f>
        <v/>
      </c>
      <c r="AA3" t="str">
        <f>IF(E3="","",IF(③選手情報入力!Q12="","",IF(I3=1,種目情報!$J$4,種目情報!$J$6)))</f>
        <v/>
      </c>
      <c r="AB3" t="str">
        <f>IF(E3="","",IF(③選手情報入力!Q12="","",IF(I3=1,IF(③選手情報入力!$R$6="","",③選手情報入力!$R$6),IF(③選手情報入力!$R$7="","",③選手情報入力!$R$7))))</f>
        <v/>
      </c>
      <c r="AC3" t="str">
        <f>IF(E3="","",IF(③選手情報入力!Q12="","",IF(I3=1,IF(③選手情報入力!$Q$6="",0,1),IF(③選手情報入力!$Q$7="",0,1))))</f>
        <v/>
      </c>
      <c r="AD3" t="str">
        <f>IF(E3="","",IF(③選手情報入力!Q12="","",2))</f>
        <v/>
      </c>
      <c r="AE3" t="str">
        <f>IF(E3="","",IF(③選手情報入力!S12="","",IF(I3=1,種目情報!$J$5,種目情報!$J$7)))</f>
        <v/>
      </c>
      <c r="AF3" t="str">
        <f>IF(E3="","",IF(③選手情報入力!S12="","",IF(I3=1,IF(③選手情報入力!$T$6="","",③選手情報入力!$T$6),IF(③選手情報入力!$T$7="","",③選手情報入力!$T$7))))</f>
        <v/>
      </c>
      <c r="AG3" t="str">
        <f>IF(E3="","",IF(③選手情報入力!S12="","",IF(I3=1,IF(③選手情報入力!$S$6="",0,1),IF(③選手情報入力!$S$7="",0,1))))</f>
        <v/>
      </c>
      <c r="AH3" t="str">
        <f>IF(E3="","",IF(③選手情報入力!S12="","",2))</f>
        <v/>
      </c>
    </row>
    <row r="4" spans="1:34">
      <c r="A4" t="str">
        <f>IF(E4="","",IF(①データ貼付け!B4="",I5*1000000+②団体情報入力!$D$3*1000+③選手情報入力!A13,①データ貼付け!B4))</f>
        <v/>
      </c>
      <c r="B4" t="str">
        <f>IF(E4="","",②団体情報入力!$D$3)</f>
        <v/>
      </c>
      <c r="D4" t="str">
        <f>IF(③選手情報入力!B13="","",LEFT(Sheet2!B4,2))</f>
        <v/>
      </c>
      <c r="E4" t="str">
        <f>IF(③選手情報入力!B13="","",REPLACE(Sheet2!B4,1,2,""))</f>
        <v/>
      </c>
      <c r="F4" t="str">
        <f>IF(E4="","",③選手情報入力!C13)</f>
        <v/>
      </c>
      <c r="G4" t="str">
        <f>IF(E4="","",③選手情報入力!D13)</f>
        <v/>
      </c>
      <c r="H4" t="str">
        <f t="shared" si="0"/>
        <v/>
      </c>
      <c r="I4" t="str">
        <f>IF(E4="","",IF(③選手情報入力!F13="男",1,2))</f>
        <v/>
      </c>
      <c r="J4" t="str">
        <f>IF(E4="","",IF(③選手情報入力!G13="","",③選手情報入力!G13))</f>
        <v/>
      </c>
      <c r="L4" t="str">
        <f t="shared" si="1"/>
        <v/>
      </c>
      <c r="M4" t="str">
        <f t="shared" si="2"/>
        <v/>
      </c>
      <c r="O4" t="str">
        <f>IF(E4="","",IF(③選手情報入力!I13="","",IF(I4=1,VLOOKUP(③選手情報入力!I13,種目情報!$A$4:$B$35,2,FALSE),VLOOKUP(③選手情報入力!I13,種目情報!$E$4:$F$35,2,FALSE))))</f>
        <v/>
      </c>
      <c r="P4" t="str">
        <f>IF(E4="","",IF(③選手情報入力!J13="","",③選手情報入力!J13))</f>
        <v/>
      </c>
      <c r="Q4" s="34" t="str">
        <f>IF(E4="","",IF(③選手情報入力!H13="",0,1))</f>
        <v/>
      </c>
      <c r="R4" t="str">
        <f>IF(E4="","",IF(③選手情報入力!I13="","",IF(I4=1,VLOOKUP(③選手情報入力!I13,種目情報!$A$4:$C$39,3,FALSE),VLOOKUP(③選手情報入力!I13,種目情報!$E$4:$G$40,3,FALSE))))</f>
        <v/>
      </c>
      <c r="S4" t="str">
        <f>IF(E4="","",IF(③選手情報入力!L13="","",IF(I4=1,VLOOKUP(③選手情報入力!L13,種目情報!$A$4:$B$39,2,FALSE),VLOOKUP(③選手情報入力!L13,種目情報!$E$4:$F$40,2,FALSE))))</f>
        <v/>
      </c>
      <c r="T4" t="str">
        <f>IF(E4="","",IF(③選手情報入力!M13="","",③選手情報入力!M13))</f>
        <v/>
      </c>
      <c r="U4" s="34" t="str">
        <f>IF(E4="","",IF(③選手情報入力!K13="",0,1))</f>
        <v/>
      </c>
      <c r="V4" t="str">
        <f>IF(E4="","",IF(③選手情報入力!L13="","",IF(I4=1,VLOOKUP(③選手情報入力!L13,種目情報!$A$4:$C$39,3,FALSE),VLOOKUP(③選手情報入力!L13,種目情報!$E$4:$G$40,3,FALSE))))</f>
        <v/>
      </c>
      <c r="W4" t="str">
        <f>IF(E4="","",IF(③選手情報入力!O13="","",IF(I4=1,VLOOKUP(③選手情報入力!O13,種目情報!$A$4:$B$39,2,FALSE),VLOOKUP(③選手情報入力!O13,種目情報!$E$4:$F$40,2,FALSE))))</f>
        <v/>
      </c>
      <c r="X4" t="str">
        <f>IF(E4="","",IF(③選手情報入力!P13="","",③選手情報入力!P13))</f>
        <v/>
      </c>
      <c r="Y4" s="34" t="str">
        <f>IF(E4="","",IF(③選手情報入力!N13="",0,1))</f>
        <v/>
      </c>
      <c r="Z4" t="str">
        <f>IF(E4="","",IF(③選手情報入力!O13="","",IF(I4=1,VLOOKUP(③選手情報入力!O13,種目情報!$A$4:$C$39,3,FALSE),VLOOKUP(③選手情報入力!O13,種目情報!$E$4:$G$40,3,FALSE))))</f>
        <v/>
      </c>
      <c r="AA4" t="str">
        <f>IF(E4="","",IF(③選手情報入力!Q13="","",IF(I4=1,種目情報!$J$4,種目情報!$J$6)))</f>
        <v/>
      </c>
      <c r="AB4" t="str">
        <f>IF(E4="","",IF(③選手情報入力!Q13="","",IF(I4=1,IF(③選手情報入力!$R$6="","",③選手情報入力!$R$6),IF(③選手情報入力!$R$7="","",③選手情報入力!$R$7))))</f>
        <v/>
      </c>
      <c r="AC4" t="str">
        <f>IF(E4="","",IF(③選手情報入力!Q13="","",IF(I4=1,IF(③選手情報入力!$Q$6="",0,1),IF(③選手情報入力!$Q$7="",0,1))))</f>
        <v/>
      </c>
      <c r="AD4" t="str">
        <f>IF(E4="","",IF(③選手情報入力!Q13="","",2))</f>
        <v/>
      </c>
      <c r="AE4" t="str">
        <f>IF(E4="","",IF(③選手情報入力!S13="","",IF(I4=1,種目情報!$J$5,種目情報!$J$7)))</f>
        <v/>
      </c>
      <c r="AF4" t="str">
        <f>IF(E4="","",IF(③選手情報入力!S13="","",IF(I4=1,IF(③選手情報入力!$T$6="","",③選手情報入力!$T$6),IF(③選手情報入力!$T$7="","",③選手情報入力!$T$7))))</f>
        <v/>
      </c>
      <c r="AG4" t="str">
        <f>IF(E4="","",IF(③選手情報入力!S13="","",IF(I4=1,IF(③選手情報入力!$S$6="",0,1),IF(③選手情報入力!$S$7="",0,1))))</f>
        <v/>
      </c>
      <c r="AH4" t="str">
        <f>IF(E4="","",IF(③選手情報入力!S13="","",2))</f>
        <v/>
      </c>
    </row>
    <row r="5" spans="1:34">
      <c r="A5" t="str">
        <f>IF(E5="","",IF(①データ貼付け!B5="",I6*1000000+②団体情報入力!$D$3*1000+③選手情報入力!A14,①データ貼付け!B5))</f>
        <v/>
      </c>
      <c r="B5" t="str">
        <f>IF(E5="","",②団体情報入力!$D$3)</f>
        <v/>
      </c>
      <c r="D5" t="str">
        <f>IF(③選手情報入力!B14="","",LEFT(Sheet2!B5,2))</f>
        <v/>
      </c>
      <c r="E5" t="str">
        <f>IF(③選手情報入力!B14="","",REPLACE(Sheet2!B5,1,2,""))</f>
        <v/>
      </c>
      <c r="F5" t="str">
        <f>IF(E5="","",③選手情報入力!C14)</f>
        <v/>
      </c>
      <c r="G5" t="str">
        <f>IF(E5="","",③選手情報入力!D14)</f>
        <v/>
      </c>
      <c r="H5" t="str">
        <f t="shared" si="0"/>
        <v/>
      </c>
      <c r="I5" t="str">
        <f>IF(E5="","",IF(③選手情報入力!F14="男",1,2))</f>
        <v/>
      </c>
      <c r="J5" t="str">
        <f>IF(E5="","",IF(③選手情報入力!G14="","",③選手情報入力!G14))</f>
        <v/>
      </c>
      <c r="L5" t="str">
        <f t="shared" si="1"/>
        <v/>
      </c>
      <c r="M5" t="str">
        <f t="shared" si="2"/>
        <v/>
      </c>
      <c r="O5" t="str">
        <f>IF(E5="","",IF(③選手情報入力!I14="","",IF(I5=1,VLOOKUP(③選手情報入力!I14,種目情報!$A$4:$B$35,2,FALSE),VLOOKUP(③選手情報入力!I14,種目情報!$E$4:$F$35,2,FALSE))))</f>
        <v/>
      </c>
      <c r="P5" t="str">
        <f>IF(E5="","",IF(③選手情報入力!J14="","",③選手情報入力!J14))</f>
        <v/>
      </c>
      <c r="Q5" s="34" t="str">
        <f>IF(E5="","",IF(③選手情報入力!H14="",0,1))</f>
        <v/>
      </c>
      <c r="R5" t="str">
        <f>IF(E5="","",IF(③選手情報入力!I14="","",IF(I5=1,VLOOKUP(③選手情報入力!I14,種目情報!$A$4:$C$39,3,FALSE),VLOOKUP(③選手情報入力!I14,種目情報!$E$4:$G$40,3,FALSE))))</f>
        <v/>
      </c>
      <c r="S5" t="str">
        <f>IF(E5="","",IF(③選手情報入力!L14="","",IF(I5=1,VLOOKUP(③選手情報入力!L14,種目情報!$A$4:$B$39,2,FALSE),VLOOKUP(③選手情報入力!L14,種目情報!$E$4:$F$40,2,FALSE))))</f>
        <v/>
      </c>
      <c r="T5" t="str">
        <f>IF(E5="","",IF(③選手情報入力!M14="","",③選手情報入力!M14))</f>
        <v/>
      </c>
      <c r="U5" s="34" t="str">
        <f>IF(E5="","",IF(③選手情報入力!K14="",0,1))</f>
        <v/>
      </c>
      <c r="V5" t="str">
        <f>IF(E5="","",IF(③選手情報入力!L14="","",IF(I5=1,VLOOKUP(③選手情報入力!L14,種目情報!$A$4:$C$39,3,FALSE),VLOOKUP(③選手情報入力!L14,種目情報!$E$4:$G$40,3,FALSE))))</f>
        <v/>
      </c>
      <c r="W5" t="str">
        <f>IF(E5="","",IF(③選手情報入力!O14="","",IF(I5=1,VLOOKUP(③選手情報入力!O14,種目情報!$A$4:$B$39,2,FALSE),VLOOKUP(③選手情報入力!O14,種目情報!$E$4:$F$40,2,FALSE))))</f>
        <v/>
      </c>
      <c r="X5" t="str">
        <f>IF(E5="","",IF(③選手情報入力!P14="","",③選手情報入力!P14))</f>
        <v/>
      </c>
      <c r="Y5" s="34" t="str">
        <f>IF(E5="","",IF(③選手情報入力!N14="",0,1))</f>
        <v/>
      </c>
      <c r="Z5" t="str">
        <f>IF(E5="","",IF(③選手情報入力!O14="","",IF(I5=1,VLOOKUP(③選手情報入力!O14,種目情報!$A$4:$C$39,3,FALSE),VLOOKUP(③選手情報入力!O14,種目情報!$E$4:$G$40,3,FALSE))))</f>
        <v/>
      </c>
      <c r="AA5" t="str">
        <f>IF(E5="","",IF(③選手情報入力!Q14="","",IF(I5=1,種目情報!$J$4,種目情報!$J$6)))</f>
        <v/>
      </c>
      <c r="AB5" t="str">
        <f>IF(E5="","",IF(③選手情報入力!Q14="","",IF(I5=1,IF(③選手情報入力!$R$6="","",③選手情報入力!$R$6),IF(③選手情報入力!$R$7="","",③選手情報入力!$R$7))))</f>
        <v/>
      </c>
      <c r="AC5" t="str">
        <f>IF(E5="","",IF(③選手情報入力!Q14="","",IF(I5=1,IF(③選手情報入力!$Q$6="",0,1),IF(③選手情報入力!$Q$7="",0,1))))</f>
        <v/>
      </c>
      <c r="AD5" t="str">
        <f>IF(E5="","",IF(③選手情報入力!Q14="","",2))</f>
        <v/>
      </c>
      <c r="AE5" t="str">
        <f>IF(E5="","",IF(③選手情報入力!S14="","",IF(I5=1,種目情報!$J$5,種目情報!$J$7)))</f>
        <v/>
      </c>
      <c r="AF5" t="str">
        <f>IF(E5="","",IF(③選手情報入力!S14="","",IF(I5=1,IF(③選手情報入力!$T$6="","",③選手情報入力!$T$6),IF(③選手情報入力!$T$7="","",③選手情報入力!$T$7))))</f>
        <v/>
      </c>
      <c r="AG5" t="str">
        <f>IF(E5="","",IF(③選手情報入力!S14="","",IF(I5=1,IF(③選手情報入力!$S$6="",0,1),IF(③選手情報入力!$S$7="",0,1))))</f>
        <v/>
      </c>
      <c r="AH5" t="str">
        <f>IF(E5="","",IF(③選手情報入力!S14="","",2))</f>
        <v/>
      </c>
    </row>
    <row r="6" spans="1:34">
      <c r="A6" t="str">
        <f>IF(E6="","",IF(①データ貼付け!B6="",I7*1000000+②団体情報入力!$D$3*1000+③選手情報入力!A15,①データ貼付け!B6))</f>
        <v/>
      </c>
      <c r="B6" t="str">
        <f>IF(E6="","",②団体情報入力!$D$3)</f>
        <v/>
      </c>
      <c r="D6" t="str">
        <f>IF(③選手情報入力!B15="","",LEFT(Sheet2!B6,2))</f>
        <v/>
      </c>
      <c r="E6" t="str">
        <f>IF(③選手情報入力!B15="","",REPLACE(Sheet2!B6,1,2,""))</f>
        <v/>
      </c>
      <c r="F6" t="str">
        <f>IF(E6="","",③選手情報入力!C15)</f>
        <v/>
      </c>
      <c r="G6" t="str">
        <f>IF(E6="","",③選手情報入力!D15)</f>
        <v/>
      </c>
      <c r="H6" t="str">
        <f t="shared" si="0"/>
        <v/>
      </c>
      <c r="I6" t="str">
        <f>IF(E6="","",IF(③選手情報入力!F15="男",1,2))</f>
        <v/>
      </c>
      <c r="J6" t="str">
        <f>IF(E6="","",IF(③選手情報入力!G15="","",③選手情報入力!G15))</f>
        <v/>
      </c>
      <c r="L6" t="str">
        <f t="shared" si="1"/>
        <v/>
      </c>
      <c r="M6" t="str">
        <f t="shared" si="2"/>
        <v/>
      </c>
      <c r="O6" t="str">
        <f>IF(E6="","",IF(③選手情報入力!I15="","",IF(I6=1,VLOOKUP(③選手情報入力!I15,種目情報!$A$4:$B$35,2,FALSE),VLOOKUP(③選手情報入力!I15,種目情報!$E$4:$F$35,2,FALSE))))</f>
        <v/>
      </c>
      <c r="P6" t="str">
        <f>IF(E6="","",IF(③選手情報入力!J15="","",③選手情報入力!J15))</f>
        <v/>
      </c>
      <c r="Q6" s="34" t="str">
        <f>IF(E6="","",IF(③選手情報入力!H15="",0,1))</f>
        <v/>
      </c>
      <c r="R6" t="str">
        <f>IF(E6="","",IF(③選手情報入力!I15="","",IF(I6=1,VLOOKUP(③選手情報入力!I15,種目情報!$A$4:$C$39,3,FALSE),VLOOKUP(③選手情報入力!I15,種目情報!$E$4:$G$40,3,FALSE))))</f>
        <v/>
      </c>
      <c r="S6" t="str">
        <f>IF(E6="","",IF(③選手情報入力!L15="","",IF(I6=1,VLOOKUP(③選手情報入力!L15,種目情報!$A$4:$B$39,2,FALSE),VLOOKUP(③選手情報入力!L15,種目情報!$E$4:$F$40,2,FALSE))))</f>
        <v/>
      </c>
      <c r="T6" t="str">
        <f>IF(E6="","",IF(③選手情報入力!M15="","",③選手情報入力!M15))</f>
        <v/>
      </c>
      <c r="U6" s="34" t="str">
        <f>IF(E6="","",IF(③選手情報入力!K15="",0,1))</f>
        <v/>
      </c>
      <c r="V6" t="str">
        <f>IF(E6="","",IF(③選手情報入力!L15="","",IF(I6=1,VLOOKUP(③選手情報入力!L15,種目情報!$A$4:$C$39,3,FALSE),VLOOKUP(③選手情報入力!L15,種目情報!$E$4:$G$40,3,FALSE))))</f>
        <v/>
      </c>
      <c r="W6" t="str">
        <f>IF(E6="","",IF(③選手情報入力!O15="","",IF(I6=1,VLOOKUP(③選手情報入力!O15,種目情報!$A$4:$B$39,2,FALSE),VLOOKUP(③選手情報入力!O15,種目情報!$E$4:$F$40,2,FALSE))))</f>
        <v/>
      </c>
      <c r="X6" t="str">
        <f>IF(E6="","",IF(③選手情報入力!P15="","",③選手情報入力!P15))</f>
        <v/>
      </c>
      <c r="Y6" s="34" t="str">
        <f>IF(E6="","",IF(③選手情報入力!N15="",0,1))</f>
        <v/>
      </c>
      <c r="Z6" t="str">
        <f>IF(E6="","",IF(③選手情報入力!O15="","",IF(I6=1,VLOOKUP(③選手情報入力!O15,種目情報!$A$4:$C$39,3,FALSE),VLOOKUP(③選手情報入力!O15,種目情報!$E$4:$G$40,3,FALSE))))</f>
        <v/>
      </c>
      <c r="AA6" t="str">
        <f>IF(E6="","",IF(③選手情報入力!Q15="","",IF(I6=1,種目情報!$J$4,種目情報!$J$6)))</f>
        <v/>
      </c>
      <c r="AB6" t="str">
        <f>IF(E6="","",IF(③選手情報入力!Q15="","",IF(I6=1,IF(③選手情報入力!$R$6="","",③選手情報入力!$R$6),IF(③選手情報入力!$R$7="","",③選手情報入力!$R$7))))</f>
        <v/>
      </c>
      <c r="AC6" t="str">
        <f>IF(E6="","",IF(③選手情報入力!Q15="","",IF(I6=1,IF(③選手情報入力!$Q$6="",0,1),IF(③選手情報入力!$Q$7="",0,1))))</f>
        <v/>
      </c>
      <c r="AD6" t="str">
        <f>IF(E6="","",IF(③選手情報入力!Q15="","",2))</f>
        <v/>
      </c>
      <c r="AE6" t="str">
        <f>IF(E6="","",IF(③選手情報入力!S15="","",IF(I6=1,種目情報!$J$5,種目情報!$J$7)))</f>
        <v/>
      </c>
      <c r="AF6" t="str">
        <f>IF(E6="","",IF(③選手情報入力!S15="","",IF(I6=1,IF(③選手情報入力!$T$6="","",③選手情報入力!$T$6),IF(③選手情報入力!$T$7="","",③選手情報入力!$T$7))))</f>
        <v/>
      </c>
      <c r="AG6" t="str">
        <f>IF(E6="","",IF(③選手情報入力!S15="","",IF(I6=1,IF(③選手情報入力!$S$6="",0,1),IF(③選手情報入力!$S$7="",0,1))))</f>
        <v/>
      </c>
      <c r="AH6" t="str">
        <f>IF(E6="","",IF(③選手情報入力!S15="","",2))</f>
        <v/>
      </c>
    </row>
    <row r="7" spans="1:34">
      <c r="A7" t="str">
        <f>IF(E7="","",IF(①データ貼付け!B7="",I8*1000000+②団体情報入力!$D$3*1000+③選手情報入力!A16,①データ貼付け!B7))</f>
        <v/>
      </c>
      <c r="B7" t="str">
        <f>IF(E7="","",②団体情報入力!$D$3)</f>
        <v/>
      </c>
      <c r="D7" t="str">
        <f>IF(③選手情報入力!B16="","",LEFT(Sheet2!B7,2))</f>
        <v/>
      </c>
      <c r="E7" t="str">
        <f>IF(③選手情報入力!B16="","",REPLACE(Sheet2!B7,1,2,""))</f>
        <v/>
      </c>
      <c r="F7" t="str">
        <f>IF(E7="","",③選手情報入力!C16)</f>
        <v/>
      </c>
      <c r="G7" t="str">
        <f>IF(E7="","",③選手情報入力!D16)</f>
        <v/>
      </c>
      <c r="H7" t="str">
        <f t="shared" si="0"/>
        <v/>
      </c>
      <c r="I7" t="str">
        <f>IF(E7="","",IF(③選手情報入力!F16="男",1,2))</f>
        <v/>
      </c>
      <c r="J7" t="str">
        <f>IF(E7="","",IF(③選手情報入力!G16="","",③選手情報入力!G16))</f>
        <v/>
      </c>
      <c r="L7" t="str">
        <f t="shared" si="1"/>
        <v/>
      </c>
      <c r="M7" t="str">
        <f t="shared" si="2"/>
        <v/>
      </c>
      <c r="O7" t="str">
        <f>IF(E7="","",IF(③選手情報入力!I16="","",IF(I7=1,VLOOKUP(③選手情報入力!I16,種目情報!$A$4:$B$35,2,FALSE),VLOOKUP(③選手情報入力!I16,種目情報!$E$4:$F$35,2,FALSE))))</f>
        <v/>
      </c>
      <c r="P7" t="str">
        <f>IF(E7="","",IF(③選手情報入力!J16="","",③選手情報入力!J16))</f>
        <v/>
      </c>
      <c r="Q7" s="34" t="str">
        <f>IF(E7="","",IF(③選手情報入力!H16="",0,1))</f>
        <v/>
      </c>
      <c r="R7" t="str">
        <f>IF(E7="","",IF(③選手情報入力!I16="","",IF(I7=1,VLOOKUP(③選手情報入力!I16,種目情報!$A$4:$C$39,3,FALSE),VLOOKUP(③選手情報入力!I16,種目情報!$E$4:$G$40,3,FALSE))))</f>
        <v/>
      </c>
      <c r="S7" t="str">
        <f>IF(E7="","",IF(③選手情報入力!L16="","",IF(I7=1,VLOOKUP(③選手情報入力!L16,種目情報!$A$4:$B$39,2,FALSE),VLOOKUP(③選手情報入力!L16,種目情報!$E$4:$F$40,2,FALSE))))</f>
        <v/>
      </c>
      <c r="T7" t="str">
        <f>IF(E7="","",IF(③選手情報入力!M16="","",③選手情報入力!M16))</f>
        <v/>
      </c>
      <c r="U7" s="34" t="str">
        <f>IF(E7="","",IF(③選手情報入力!K16="",0,1))</f>
        <v/>
      </c>
      <c r="V7" t="str">
        <f>IF(E7="","",IF(③選手情報入力!L16="","",IF(I7=1,VLOOKUP(③選手情報入力!L16,種目情報!$A$4:$C$39,3,FALSE),VLOOKUP(③選手情報入力!L16,種目情報!$E$4:$G$40,3,FALSE))))</f>
        <v/>
      </c>
      <c r="W7" t="str">
        <f>IF(E7="","",IF(③選手情報入力!O16="","",IF(I7=1,VLOOKUP(③選手情報入力!O16,種目情報!$A$4:$B$39,2,FALSE),VLOOKUP(③選手情報入力!O16,種目情報!$E$4:$F$40,2,FALSE))))</f>
        <v/>
      </c>
      <c r="X7" t="str">
        <f>IF(E7="","",IF(③選手情報入力!P16="","",③選手情報入力!P16))</f>
        <v/>
      </c>
      <c r="Y7" s="34" t="str">
        <f>IF(E7="","",IF(③選手情報入力!N16="",0,1))</f>
        <v/>
      </c>
      <c r="Z7" t="str">
        <f>IF(E7="","",IF(③選手情報入力!O16="","",IF(I7=1,VLOOKUP(③選手情報入力!O16,種目情報!$A$4:$C$39,3,FALSE),VLOOKUP(③選手情報入力!O16,種目情報!$E$4:$G$40,3,FALSE))))</f>
        <v/>
      </c>
      <c r="AA7" t="str">
        <f>IF(E7="","",IF(③選手情報入力!Q16="","",IF(I7=1,種目情報!$J$4,種目情報!$J$6)))</f>
        <v/>
      </c>
      <c r="AB7" t="str">
        <f>IF(E7="","",IF(③選手情報入力!Q16="","",IF(I7=1,IF(③選手情報入力!$R$6="","",③選手情報入力!$R$6),IF(③選手情報入力!$R$7="","",③選手情報入力!$R$7))))</f>
        <v/>
      </c>
      <c r="AC7" t="str">
        <f>IF(E7="","",IF(③選手情報入力!Q16="","",IF(I7=1,IF(③選手情報入力!$Q$6="",0,1),IF(③選手情報入力!$Q$7="",0,1))))</f>
        <v/>
      </c>
      <c r="AD7" t="str">
        <f>IF(E7="","",IF(③選手情報入力!Q16="","",2))</f>
        <v/>
      </c>
      <c r="AE7" t="str">
        <f>IF(E7="","",IF(③選手情報入力!S16="","",IF(I7=1,種目情報!$J$5,種目情報!$J$7)))</f>
        <v/>
      </c>
      <c r="AF7" t="str">
        <f>IF(E7="","",IF(③選手情報入力!S16="","",IF(I7=1,IF(③選手情報入力!$T$6="","",③選手情報入力!$T$6),IF(③選手情報入力!$T$7="","",③選手情報入力!$T$7))))</f>
        <v/>
      </c>
      <c r="AG7" t="str">
        <f>IF(E7="","",IF(③選手情報入力!S16="","",IF(I7=1,IF(③選手情報入力!$S$6="",0,1),IF(③選手情報入力!$S$7="",0,1))))</f>
        <v/>
      </c>
      <c r="AH7" t="str">
        <f>IF(E7="","",IF(③選手情報入力!S16="","",2))</f>
        <v/>
      </c>
    </row>
    <row r="8" spans="1:34">
      <c r="A8" t="str">
        <f>IF(E8="","",IF(①データ貼付け!B8="",I9*1000000+②団体情報入力!$D$3*1000+③選手情報入力!A17,①データ貼付け!B8))</f>
        <v/>
      </c>
      <c r="B8" t="str">
        <f>IF(E8="","",②団体情報入力!$D$3)</f>
        <v/>
      </c>
      <c r="D8" t="str">
        <f>IF(③選手情報入力!B17="","",LEFT(Sheet2!B8,2))</f>
        <v/>
      </c>
      <c r="E8" t="str">
        <f>IF(③選手情報入力!B17="","",REPLACE(Sheet2!B8,1,2,""))</f>
        <v/>
      </c>
      <c r="F8" t="str">
        <f>IF(E8="","",③選手情報入力!C17)</f>
        <v/>
      </c>
      <c r="G8" t="str">
        <f>IF(E8="","",③選手情報入力!D17)</f>
        <v/>
      </c>
      <c r="H8" t="str">
        <f t="shared" si="0"/>
        <v/>
      </c>
      <c r="I8" t="str">
        <f>IF(E8="","",IF(③選手情報入力!F17="男",1,2))</f>
        <v/>
      </c>
      <c r="J8" t="str">
        <f>IF(E8="","",IF(③選手情報入力!G17="","",③選手情報入力!G17))</f>
        <v/>
      </c>
      <c r="L8" t="str">
        <f t="shared" si="1"/>
        <v/>
      </c>
      <c r="M8" t="str">
        <f t="shared" si="2"/>
        <v/>
      </c>
      <c r="O8" t="str">
        <f>IF(E8="","",IF(③選手情報入力!I17="","",IF(I8=1,VLOOKUP(③選手情報入力!I17,種目情報!$A$4:$B$35,2,FALSE),VLOOKUP(③選手情報入力!I17,種目情報!$E$4:$F$35,2,FALSE))))</f>
        <v/>
      </c>
      <c r="P8" t="str">
        <f>IF(E8="","",IF(③選手情報入力!J17="","",③選手情報入力!J17))</f>
        <v/>
      </c>
      <c r="Q8" s="34" t="str">
        <f>IF(E8="","",IF(③選手情報入力!H17="",0,1))</f>
        <v/>
      </c>
      <c r="R8" t="str">
        <f>IF(E8="","",IF(③選手情報入力!I17="","",IF(I8=1,VLOOKUP(③選手情報入力!I17,種目情報!$A$4:$C$39,3,FALSE),VLOOKUP(③選手情報入力!I17,種目情報!$E$4:$G$40,3,FALSE))))</f>
        <v/>
      </c>
      <c r="S8" t="str">
        <f>IF(E8="","",IF(③選手情報入力!L17="","",IF(I8=1,VLOOKUP(③選手情報入力!L17,種目情報!$A$4:$B$39,2,FALSE),VLOOKUP(③選手情報入力!L17,種目情報!$E$4:$F$40,2,FALSE))))</f>
        <v/>
      </c>
      <c r="T8" t="str">
        <f>IF(E8="","",IF(③選手情報入力!M17="","",③選手情報入力!M17))</f>
        <v/>
      </c>
      <c r="U8" s="34" t="str">
        <f>IF(E8="","",IF(③選手情報入力!K17="",0,1))</f>
        <v/>
      </c>
      <c r="V8" t="str">
        <f>IF(E8="","",IF(③選手情報入力!L17="","",IF(I8=1,VLOOKUP(③選手情報入力!L17,種目情報!$A$4:$C$39,3,FALSE),VLOOKUP(③選手情報入力!L17,種目情報!$E$4:$G$40,3,FALSE))))</f>
        <v/>
      </c>
      <c r="W8" t="str">
        <f>IF(E8="","",IF(③選手情報入力!O17="","",IF(I8=1,VLOOKUP(③選手情報入力!O17,種目情報!$A$4:$B$39,2,FALSE),VLOOKUP(③選手情報入力!O17,種目情報!$E$4:$F$40,2,FALSE))))</f>
        <v/>
      </c>
      <c r="X8" t="str">
        <f>IF(E8="","",IF(③選手情報入力!P17="","",③選手情報入力!P17))</f>
        <v/>
      </c>
      <c r="Y8" s="34" t="str">
        <f>IF(E8="","",IF(③選手情報入力!N17="",0,1))</f>
        <v/>
      </c>
      <c r="Z8" t="str">
        <f>IF(E8="","",IF(③選手情報入力!O17="","",IF(I8=1,VLOOKUP(③選手情報入力!O17,種目情報!$A$4:$C$39,3,FALSE),VLOOKUP(③選手情報入力!O17,種目情報!$E$4:$G$40,3,FALSE))))</f>
        <v/>
      </c>
      <c r="AA8" t="str">
        <f>IF(E8="","",IF(③選手情報入力!Q17="","",IF(I8=1,種目情報!$J$4,種目情報!$J$6)))</f>
        <v/>
      </c>
      <c r="AB8" t="str">
        <f>IF(E8="","",IF(③選手情報入力!Q17="","",IF(I8=1,IF(③選手情報入力!$R$6="","",③選手情報入力!$R$6),IF(③選手情報入力!$R$7="","",③選手情報入力!$R$7))))</f>
        <v/>
      </c>
      <c r="AC8" t="str">
        <f>IF(E8="","",IF(③選手情報入力!Q17="","",IF(I8=1,IF(③選手情報入力!$Q$6="",0,1),IF(③選手情報入力!$Q$7="",0,1))))</f>
        <v/>
      </c>
      <c r="AD8" t="str">
        <f>IF(E8="","",IF(③選手情報入力!Q17="","",2))</f>
        <v/>
      </c>
      <c r="AE8" t="str">
        <f>IF(E8="","",IF(③選手情報入力!S17="","",IF(I8=1,種目情報!$J$5,種目情報!$J$7)))</f>
        <v/>
      </c>
      <c r="AF8" t="str">
        <f>IF(E8="","",IF(③選手情報入力!S17="","",IF(I8=1,IF(③選手情報入力!$T$6="","",③選手情報入力!$T$6),IF(③選手情報入力!$T$7="","",③選手情報入力!$T$7))))</f>
        <v/>
      </c>
      <c r="AG8" t="str">
        <f>IF(E8="","",IF(③選手情報入力!S17="","",IF(I8=1,IF(③選手情報入力!$S$6="",0,1),IF(③選手情報入力!$S$7="",0,1))))</f>
        <v/>
      </c>
      <c r="AH8" t="str">
        <f>IF(E8="","",IF(③選手情報入力!S17="","",2))</f>
        <v/>
      </c>
    </row>
    <row r="9" spans="1:34">
      <c r="A9" t="str">
        <f>IF(E9="","",IF(①データ貼付け!B9="",I10*1000000+②団体情報入力!$D$3*1000+③選手情報入力!A18,①データ貼付け!B9))</f>
        <v/>
      </c>
      <c r="B9" t="str">
        <f>IF(E9="","",②団体情報入力!$D$3)</f>
        <v/>
      </c>
      <c r="D9" t="str">
        <f>IF(③選手情報入力!B18="","",LEFT(Sheet2!B9,2))</f>
        <v/>
      </c>
      <c r="E9" t="str">
        <f>IF(③選手情報入力!B18="","",REPLACE(Sheet2!B9,1,2,""))</f>
        <v/>
      </c>
      <c r="F9" t="str">
        <f>IF(E9="","",③選手情報入力!C18)</f>
        <v/>
      </c>
      <c r="G9" t="str">
        <f>IF(E9="","",③選手情報入力!D18)</f>
        <v/>
      </c>
      <c r="H9" t="str">
        <f t="shared" si="0"/>
        <v/>
      </c>
      <c r="I9" t="str">
        <f>IF(E9="","",IF(③選手情報入力!F18="男",1,2))</f>
        <v/>
      </c>
      <c r="J9" t="str">
        <f>IF(E9="","",IF(③選手情報入力!G18="","",③選手情報入力!G18))</f>
        <v/>
      </c>
      <c r="L9" t="str">
        <f t="shared" si="1"/>
        <v/>
      </c>
      <c r="M9" t="str">
        <f t="shared" si="2"/>
        <v/>
      </c>
      <c r="O9" t="str">
        <f>IF(E9="","",IF(③選手情報入力!I18="","",IF(I9=1,VLOOKUP(③選手情報入力!I18,種目情報!$A$4:$B$35,2,FALSE),VLOOKUP(③選手情報入力!I18,種目情報!$E$4:$F$35,2,FALSE))))</f>
        <v/>
      </c>
      <c r="P9" t="str">
        <f>IF(E9="","",IF(③選手情報入力!J18="","",③選手情報入力!J18))</f>
        <v/>
      </c>
      <c r="Q9" s="34" t="str">
        <f>IF(E9="","",IF(③選手情報入力!H18="",0,1))</f>
        <v/>
      </c>
      <c r="R9" t="str">
        <f>IF(E9="","",IF(③選手情報入力!I18="","",IF(I9=1,VLOOKUP(③選手情報入力!I18,種目情報!$A$4:$C$39,3,FALSE),VLOOKUP(③選手情報入力!I18,種目情報!$E$4:$G$40,3,FALSE))))</f>
        <v/>
      </c>
      <c r="S9" t="str">
        <f>IF(E9="","",IF(③選手情報入力!L18="","",IF(I9=1,VLOOKUP(③選手情報入力!L18,種目情報!$A$4:$B$39,2,FALSE),VLOOKUP(③選手情報入力!L18,種目情報!$E$4:$F$40,2,FALSE))))</f>
        <v/>
      </c>
      <c r="T9" t="str">
        <f>IF(E9="","",IF(③選手情報入力!M18="","",③選手情報入力!M18))</f>
        <v/>
      </c>
      <c r="U9" s="34" t="str">
        <f>IF(E9="","",IF(③選手情報入力!K18="",0,1))</f>
        <v/>
      </c>
      <c r="V9" t="str">
        <f>IF(E9="","",IF(③選手情報入力!L18="","",IF(I9=1,VLOOKUP(③選手情報入力!L18,種目情報!$A$4:$C$39,3,FALSE),VLOOKUP(③選手情報入力!L18,種目情報!$E$4:$G$40,3,FALSE))))</f>
        <v/>
      </c>
      <c r="W9" t="str">
        <f>IF(E9="","",IF(③選手情報入力!O18="","",IF(I9=1,VLOOKUP(③選手情報入力!O18,種目情報!$A$4:$B$39,2,FALSE),VLOOKUP(③選手情報入力!O18,種目情報!$E$4:$F$40,2,FALSE))))</f>
        <v/>
      </c>
      <c r="X9" t="str">
        <f>IF(E9="","",IF(③選手情報入力!P18="","",③選手情報入力!P18))</f>
        <v/>
      </c>
      <c r="Y9" s="34" t="str">
        <f>IF(E9="","",IF(③選手情報入力!N18="",0,1))</f>
        <v/>
      </c>
      <c r="Z9" t="str">
        <f>IF(E9="","",IF(③選手情報入力!O18="","",IF(I9=1,VLOOKUP(③選手情報入力!O18,種目情報!$A$4:$C$39,3,FALSE),VLOOKUP(③選手情報入力!O18,種目情報!$E$4:$G$40,3,FALSE))))</f>
        <v/>
      </c>
      <c r="AA9" t="str">
        <f>IF(E9="","",IF(③選手情報入力!Q18="","",IF(I9=1,種目情報!$J$4,種目情報!$J$6)))</f>
        <v/>
      </c>
      <c r="AB9" t="str">
        <f>IF(E9="","",IF(③選手情報入力!Q18="","",IF(I9=1,IF(③選手情報入力!$R$6="","",③選手情報入力!$R$6),IF(③選手情報入力!$R$7="","",③選手情報入力!$R$7))))</f>
        <v/>
      </c>
      <c r="AC9" t="str">
        <f>IF(E9="","",IF(③選手情報入力!Q18="","",IF(I9=1,IF(③選手情報入力!$Q$6="",0,1),IF(③選手情報入力!$Q$7="",0,1))))</f>
        <v/>
      </c>
      <c r="AD9" t="str">
        <f>IF(E9="","",IF(③選手情報入力!Q18="","",2))</f>
        <v/>
      </c>
      <c r="AE9" t="str">
        <f>IF(E9="","",IF(③選手情報入力!S18="","",IF(I9=1,種目情報!$J$5,種目情報!$J$7)))</f>
        <v/>
      </c>
      <c r="AF9" t="str">
        <f>IF(E9="","",IF(③選手情報入力!S18="","",IF(I9=1,IF(③選手情報入力!$T$6="","",③選手情報入力!$T$6),IF(③選手情報入力!$T$7="","",③選手情報入力!$T$7))))</f>
        <v/>
      </c>
      <c r="AG9" t="str">
        <f>IF(E9="","",IF(③選手情報入力!S18="","",IF(I9=1,IF(③選手情報入力!$S$6="",0,1),IF(③選手情報入力!$S$7="",0,1))))</f>
        <v/>
      </c>
      <c r="AH9" t="str">
        <f>IF(E9="","",IF(③選手情報入力!S18="","",2))</f>
        <v/>
      </c>
    </row>
    <row r="10" spans="1:34">
      <c r="A10" t="str">
        <f>IF(E10="","",IF(①データ貼付け!B10="",I11*1000000+②団体情報入力!$D$3*1000+③選手情報入力!A19,①データ貼付け!B10))</f>
        <v/>
      </c>
      <c r="B10" t="str">
        <f>IF(E10="","",②団体情報入力!$D$3)</f>
        <v/>
      </c>
      <c r="D10" t="str">
        <f>IF(③選手情報入力!B19="","",LEFT(Sheet2!B10,2))</f>
        <v/>
      </c>
      <c r="E10" t="str">
        <f>IF(③選手情報入力!B19="","",REPLACE(Sheet2!B10,1,2,""))</f>
        <v/>
      </c>
      <c r="F10" t="str">
        <f>IF(E10="","",③選手情報入力!C19)</f>
        <v/>
      </c>
      <c r="G10" t="str">
        <f>IF(E10="","",③選手情報入力!D19)</f>
        <v/>
      </c>
      <c r="H10" t="str">
        <f t="shared" si="0"/>
        <v/>
      </c>
      <c r="I10" t="str">
        <f>IF(E10="","",IF(③選手情報入力!F19="男",1,2))</f>
        <v/>
      </c>
      <c r="J10" t="str">
        <f>IF(E10="","",IF(③選手情報入力!G19="","",③選手情報入力!G19))</f>
        <v/>
      </c>
      <c r="L10" t="str">
        <f t="shared" si="1"/>
        <v/>
      </c>
      <c r="M10" t="str">
        <f t="shared" si="2"/>
        <v/>
      </c>
      <c r="O10" t="str">
        <f>IF(E10="","",IF(③選手情報入力!I19="","",IF(I10=1,VLOOKUP(③選手情報入力!I19,種目情報!$A$4:$B$35,2,FALSE),VLOOKUP(③選手情報入力!I19,種目情報!$E$4:$F$35,2,FALSE))))</f>
        <v/>
      </c>
      <c r="P10" t="str">
        <f>IF(E10="","",IF(③選手情報入力!J19="","",③選手情報入力!J19))</f>
        <v/>
      </c>
      <c r="Q10" s="34" t="str">
        <f>IF(E10="","",IF(③選手情報入力!H19="",0,1))</f>
        <v/>
      </c>
      <c r="R10" t="str">
        <f>IF(E10="","",IF(③選手情報入力!I19="","",IF(I10=1,VLOOKUP(③選手情報入力!I19,種目情報!$A$4:$C$39,3,FALSE),VLOOKUP(③選手情報入力!I19,種目情報!$E$4:$G$40,3,FALSE))))</f>
        <v/>
      </c>
      <c r="S10" t="str">
        <f>IF(E10="","",IF(③選手情報入力!L19="","",IF(I10=1,VLOOKUP(③選手情報入力!L19,種目情報!$A$4:$B$39,2,FALSE),VLOOKUP(③選手情報入力!L19,種目情報!$E$4:$F$40,2,FALSE))))</f>
        <v/>
      </c>
      <c r="T10" t="str">
        <f>IF(E10="","",IF(③選手情報入力!M19="","",③選手情報入力!M19))</f>
        <v/>
      </c>
      <c r="U10" s="34" t="str">
        <f>IF(E10="","",IF(③選手情報入力!K19="",0,1))</f>
        <v/>
      </c>
      <c r="V10" t="str">
        <f>IF(E10="","",IF(③選手情報入力!L19="","",IF(I10=1,VLOOKUP(③選手情報入力!L19,種目情報!$A$4:$C$39,3,FALSE),VLOOKUP(③選手情報入力!L19,種目情報!$E$4:$G$40,3,FALSE))))</f>
        <v/>
      </c>
      <c r="W10" t="str">
        <f>IF(E10="","",IF(③選手情報入力!O19="","",IF(I10=1,VLOOKUP(③選手情報入力!O19,種目情報!$A$4:$B$39,2,FALSE),VLOOKUP(③選手情報入力!O19,種目情報!$E$4:$F$40,2,FALSE))))</f>
        <v/>
      </c>
      <c r="X10" t="str">
        <f>IF(E10="","",IF(③選手情報入力!P19="","",③選手情報入力!P19))</f>
        <v/>
      </c>
      <c r="Y10" s="34" t="str">
        <f>IF(E10="","",IF(③選手情報入力!N19="",0,1))</f>
        <v/>
      </c>
      <c r="Z10" t="str">
        <f>IF(E10="","",IF(③選手情報入力!O19="","",IF(I10=1,VLOOKUP(③選手情報入力!O19,種目情報!$A$4:$C$39,3,FALSE),VLOOKUP(③選手情報入力!O19,種目情報!$E$4:$G$40,3,FALSE))))</f>
        <v/>
      </c>
      <c r="AA10" t="str">
        <f>IF(E10="","",IF(③選手情報入力!Q19="","",IF(I10=1,種目情報!$J$4,種目情報!$J$6)))</f>
        <v/>
      </c>
      <c r="AB10" t="str">
        <f>IF(E10="","",IF(③選手情報入力!Q19="","",IF(I10=1,IF(③選手情報入力!$R$6="","",③選手情報入力!$R$6),IF(③選手情報入力!$R$7="","",③選手情報入力!$R$7))))</f>
        <v/>
      </c>
      <c r="AC10" t="str">
        <f>IF(E10="","",IF(③選手情報入力!Q19="","",IF(I10=1,IF(③選手情報入力!$Q$6="",0,1),IF(③選手情報入力!$Q$7="",0,1))))</f>
        <v/>
      </c>
      <c r="AD10" t="str">
        <f>IF(E10="","",IF(③選手情報入力!Q19="","",2))</f>
        <v/>
      </c>
      <c r="AE10" t="str">
        <f>IF(E10="","",IF(③選手情報入力!S19="","",IF(I10=1,種目情報!$J$5,種目情報!$J$7)))</f>
        <v/>
      </c>
      <c r="AF10" t="str">
        <f>IF(E10="","",IF(③選手情報入力!S19="","",IF(I10=1,IF(③選手情報入力!$T$6="","",③選手情報入力!$T$6),IF(③選手情報入力!$T$7="","",③選手情報入力!$T$7))))</f>
        <v/>
      </c>
      <c r="AG10" t="str">
        <f>IF(E10="","",IF(③選手情報入力!S19="","",IF(I10=1,IF(③選手情報入力!$S$6="",0,1),IF(③選手情報入力!$S$7="",0,1))))</f>
        <v/>
      </c>
      <c r="AH10" t="str">
        <f>IF(E10="","",IF(③選手情報入力!S19="","",2))</f>
        <v/>
      </c>
    </row>
    <row r="11" spans="1:34">
      <c r="A11" t="str">
        <f>IF(E11="","",IF(①データ貼付け!B11="",I12*1000000+②団体情報入力!$D$3*1000+③選手情報入力!A20,①データ貼付け!B11))</f>
        <v/>
      </c>
      <c r="B11" t="str">
        <f>IF(E11="","",②団体情報入力!$D$3)</f>
        <v/>
      </c>
      <c r="D11" t="str">
        <f>IF(③選手情報入力!B20="","",LEFT(Sheet2!B11,2))</f>
        <v/>
      </c>
      <c r="E11" t="str">
        <f>IF(③選手情報入力!B20="","",REPLACE(Sheet2!B11,1,2,""))</f>
        <v/>
      </c>
      <c r="F11" t="str">
        <f>IF(E11="","",③選手情報入力!C20)</f>
        <v/>
      </c>
      <c r="G11" t="str">
        <f>IF(E11="","",③選手情報入力!D20)</f>
        <v/>
      </c>
      <c r="H11" t="str">
        <f t="shared" si="0"/>
        <v/>
      </c>
      <c r="I11" t="str">
        <f>IF(E11="","",IF(③選手情報入力!F20="男",1,2))</f>
        <v/>
      </c>
      <c r="J11" t="str">
        <f>IF(E11="","",IF(③選手情報入力!G20="","",③選手情報入力!G20))</f>
        <v/>
      </c>
      <c r="L11" t="str">
        <f t="shared" si="1"/>
        <v/>
      </c>
      <c r="M11" t="str">
        <f t="shared" si="2"/>
        <v/>
      </c>
      <c r="O11" t="str">
        <f>IF(E11="","",IF(③選手情報入力!I20="","",IF(I11=1,VLOOKUP(③選手情報入力!I20,種目情報!$A$4:$B$35,2,FALSE),VLOOKUP(③選手情報入力!I20,種目情報!$E$4:$F$35,2,FALSE))))</f>
        <v/>
      </c>
      <c r="P11" t="str">
        <f>IF(E11="","",IF(③選手情報入力!J20="","",③選手情報入力!J20))</f>
        <v/>
      </c>
      <c r="Q11" s="34" t="str">
        <f>IF(E11="","",IF(③選手情報入力!H20="",0,1))</f>
        <v/>
      </c>
      <c r="R11" t="str">
        <f>IF(E11="","",IF(③選手情報入力!I20="","",IF(I11=1,VLOOKUP(③選手情報入力!I20,種目情報!$A$4:$C$39,3,FALSE),VLOOKUP(③選手情報入力!I20,種目情報!$E$4:$G$40,3,FALSE))))</f>
        <v/>
      </c>
      <c r="S11" t="str">
        <f>IF(E11="","",IF(③選手情報入力!L20="","",IF(I11=1,VLOOKUP(③選手情報入力!L20,種目情報!$A$4:$B$39,2,FALSE),VLOOKUP(③選手情報入力!L20,種目情報!$E$4:$F$40,2,FALSE))))</f>
        <v/>
      </c>
      <c r="T11" t="str">
        <f>IF(E11="","",IF(③選手情報入力!M20="","",③選手情報入力!M20))</f>
        <v/>
      </c>
      <c r="U11" s="34" t="str">
        <f>IF(E11="","",IF(③選手情報入力!K20="",0,1))</f>
        <v/>
      </c>
      <c r="V11" t="str">
        <f>IF(E11="","",IF(③選手情報入力!L20="","",IF(I11=1,VLOOKUP(③選手情報入力!L20,種目情報!$A$4:$C$39,3,FALSE),VLOOKUP(③選手情報入力!L20,種目情報!$E$4:$G$40,3,FALSE))))</f>
        <v/>
      </c>
      <c r="W11" t="str">
        <f>IF(E11="","",IF(③選手情報入力!O20="","",IF(I11=1,VLOOKUP(③選手情報入力!O20,種目情報!$A$4:$B$39,2,FALSE),VLOOKUP(③選手情報入力!O20,種目情報!$E$4:$F$40,2,FALSE))))</f>
        <v/>
      </c>
      <c r="X11" t="str">
        <f>IF(E11="","",IF(③選手情報入力!P20="","",③選手情報入力!P20))</f>
        <v/>
      </c>
      <c r="Y11" s="34" t="str">
        <f>IF(E11="","",IF(③選手情報入力!N20="",0,1))</f>
        <v/>
      </c>
      <c r="Z11" t="str">
        <f>IF(E11="","",IF(③選手情報入力!O20="","",IF(I11=1,VLOOKUP(③選手情報入力!O20,種目情報!$A$4:$C$39,3,FALSE),VLOOKUP(③選手情報入力!O20,種目情報!$E$4:$G$40,3,FALSE))))</f>
        <v/>
      </c>
      <c r="AA11" t="str">
        <f>IF(E11="","",IF(③選手情報入力!Q20="","",IF(I11=1,種目情報!$J$4,種目情報!$J$6)))</f>
        <v/>
      </c>
      <c r="AB11" t="str">
        <f>IF(E11="","",IF(③選手情報入力!Q20="","",IF(I11=1,IF(③選手情報入力!$R$6="","",③選手情報入力!$R$6),IF(③選手情報入力!$R$7="","",③選手情報入力!$R$7))))</f>
        <v/>
      </c>
      <c r="AC11" t="str">
        <f>IF(E11="","",IF(③選手情報入力!Q20="","",IF(I11=1,IF(③選手情報入力!$Q$6="",0,1),IF(③選手情報入力!$Q$7="",0,1))))</f>
        <v/>
      </c>
      <c r="AD11" t="str">
        <f>IF(E11="","",IF(③選手情報入力!Q20="","",2))</f>
        <v/>
      </c>
      <c r="AE11" t="str">
        <f>IF(E11="","",IF(③選手情報入力!S20="","",IF(I11=1,種目情報!$J$5,種目情報!$J$7)))</f>
        <v/>
      </c>
      <c r="AF11" t="str">
        <f>IF(E11="","",IF(③選手情報入力!S20="","",IF(I11=1,IF(③選手情報入力!$T$6="","",③選手情報入力!$T$6),IF(③選手情報入力!$T$7="","",③選手情報入力!$T$7))))</f>
        <v/>
      </c>
      <c r="AG11" t="str">
        <f>IF(E11="","",IF(③選手情報入力!S20="","",IF(I11=1,IF(③選手情報入力!$S$6="",0,1),IF(③選手情報入力!$S$7="",0,1))))</f>
        <v/>
      </c>
      <c r="AH11" t="str">
        <f>IF(E11="","",IF(③選手情報入力!S20="","",2))</f>
        <v/>
      </c>
    </row>
    <row r="12" spans="1:34">
      <c r="A12" t="str">
        <f>IF(E12="","",IF(①データ貼付け!B12="",I13*1000000+②団体情報入力!$D$3*1000+③選手情報入力!A21,①データ貼付け!B12))</f>
        <v/>
      </c>
      <c r="B12" t="str">
        <f>IF(E12="","",②団体情報入力!$D$3)</f>
        <v/>
      </c>
      <c r="D12" t="str">
        <f>IF(③選手情報入力!B21="","",LEFT(Sheet2!B12,2))</f>
        <v/>
      </c>
      <c r="E12" t="str">
        <f>IF(③選手情報入力!B21="","",REPLACE(Sheet2!B12,1,2,""))</f>
        <v/>
      </c>
      <c r="F12" t="str">
        <f>IF(E12="","",③選手情報入力!C21)</f>
        <v/>
      </c>
      <c r="G12" t="str">
        <f>IF(E12="","",③選手情報入力!D21)</f>
        <v/>
      </c>
      <c r="H12" t="str">
        <f t="shared" si="0"/>
        <v/>
      </c>
      <c r="I12" t="str">
        <f>IF(E12="","",IF(③選手情報入力!F21="男",1,2))</f>
        <v/>
      </c>
      <c r="J12" t="str">
        <f>IF(E12="","",IF(③選手情報入力!G21="","",③選手情報入力!G21))</f>
        <v/>
      </c>
      <c r="L12" t="str">
        <f t="shared" si="1"/>
        <v/>
      </c>
      <c r="M12" t="str">
        <f t="shared" si="2"/>
        <v/>
      </c>
      <c r="O12" t="str">
        <f>IF(E12="","",IF(③選手情報入力!I21="","",IF(I12=1,VLOOKUP(③選手情報入力!I21,種目情報!$A$4:$B$35,2,FALSE),VLOOKUP(③選手情報入力!I21,種目情報!$E$4:$F$35,2,FALSE))))</f>
        <v/>
      </c>
      <c r="P12" t="str">
        <f>IF(E12="","",IF(③選手情報入力!J21="","",③選手情報入力!J21))</f>
        <v/>
      </c>
      <c r="Q12" s="34" t="str">
        <f>IF(E12="","",IF(③選手情報入力!H21="",0,1))</f>
        <v/>
      </c>
      <c r="R12" t="str">
        <f>IF(E12="","",IF(③選手情報入力!I21="","",IF(I12=1,VLOOKUP(③選手情報入力!I21,種目情報!$A$4:$C$39,3,FALSE),VLOOKUP(③選手情報入力!I21,種目情報!$E$4:$G$40,3,FALSE))))</f>
        <v/>
      </c>
      <c r="S12" t="str">
        <f>IF(E12="","",IF(③選手情報入力!L21="","",IF(I12=1,VLOOKUP(③選手情報入力!L21,種目情報!$A$4:$B$39,2,FALSE),VLOOKUP(③選手情報入力!L21,種目情報!$E$4:$F$40,2,FALSE))))</f>
        <v/>
      </c>
      <c r="T12" t="str">
        <f>IF(E12="","",IF(③選手情報入力!M21="","",③選手情報入力!M21))</f>
        <v/>
      </c>
      <c r="U12" s="34" t="str">
        <f>IF(E12="","",IF(③選手情報入力!K21="",0,1))</f>
        <v/>
      </c>
      <c r="V12" t="str">
        <f>IF(E12="","",IF(③選手情報入力!L21="","",IF(I12=1,VLOOKUP(③選手情報入力!L21,種目情報!$A$4:$C$39,3,FALSE),VLOOKUP(③選手情報入力!L21,種目情報!$E$4:$G$40,3,FALSE))))</f>
        <v/>
      </c>
      <c r="W12" t="str">
        <f>IF(E12="","",IF(③選手情報入力!O21="","",IF(I12=1,VLOOKUP(③選手情報入力!O21,種目情報!$A$4:$B$39,2,FALSE),VLOOKUP(③選手情報入力!O21,種目情報!$E$4:$F$40,2,FALSE))))</f>
        <v/>
      </c>
      <c r="X12" t="str">
        <f>IF(E12="","",IF(③選手情報入力!P21="","",③選手情報入力!P21))</f>
        <v/>
      </c>
      <c r="Y12" s="34" t="str">
        <f>IF(E12="","",IF(③選手情報入力!N21="",0,1))</f>
        <v/>
      </c>
      <c r="Z12" t="str">
        <f>IF(E12="","",IF(③選手情報入力!O21="","",IF(I12=1,VLOOKUP(③選手情報入力!O21,種目情報!$A$4:$C$39,3,FALSE),VLOOKUP(③選手情報入力!O21,種目情報!$E$4:$G$40,3,FALSE))))</f>
        <v/>
      </c>
      <c r="AA12" t="str">
        <f>IF(E12="","",IF(③選手情報入力!Q21="","",IF(I12=1,種目情報!$J$4,種目情報!$J$6)))</f>
        <v/>
      </c>
      <c r="AB12" t="str">
        <f>IF(E12="","",IF(③選手情報入力!Q21="","",IF(I12=1,IF(③選手情報入力!$R$6="","",③選手情報入力!$R$6),IF(③選手情報入力!$R$7="","",③選手情報入力!$R$7))))</f>
        <v/>
      </c>
      <c r="AC12" t="str">
        <f>IF(E12="","",IF(③選手情報入力!Q21="","",IF(I12=1,IF(③選手情報入力!$Q$6="",0,1),IF(③選手情報入力!$Q$7="",0,1))))</f>
        <v/>
      </c>
      <c r="AD12" t="str">
        <f>IF(E12="","",IF(③選手情報入力!Q21="","",2))</f>
        <v/>
      </c>
      <c r="AE12" t="str">
        <f>IF(E12="","",IF(③選手情報入力!S21="","",IF(I12=1,種目情報!$J$5,種目情報!$J$7)))</f>
        <v/>
      </c>
      <c r="AF12" t="str">
        <f>IF(E12="","",IF(③選手情報入力!S21="","",IF(I12=1,IF(③選手情報入力!$T$6="","",③選手情報入力!$T$6),IF(③選手情報入力!$T$7="","",③選手情報入力!$T$7))))</f>
        <v/>
      </c>
      <c r="AG12" t="str">
        <f>IF(E12="","",IF(③選手情報入力!S21="","",IF(I12=1,IF(③選手情報入力!$S$6="",0,1),IF(③選手情報入力!$S$7="",0,1))))</f>
        <v/>
      </c>
      <c r="AH12" t="str">
        <f>IF(E12="","",IF(③選手情報入力!S21="","",2))</f>
        <v/>
      </c>
    </row>
    <row r="13" spans="1:34">
      <c r="A13" t="str">
        <f>IF(E13="","",IF(①データ貼付け!B13="",I14*1000000+②団体情報入力!$D$3*1000+③選手情報入力!A22,①データ貼付け!B13))</f>
        <v/>
      </c>
      <c r="B13" t="str">
        <f>IF(E13="","",②団体情報入力!$D$3)</f>
        <v/>
      </c>
      <c r="D13" t="str">
        <f>IF(③選手情報入力!B22="","",LEFT(Sheet2!B13,2))</f>
        <v/>
      </c>
      <c r="E13" t="str">
        <f>IF(③選手情報入力!B22="","",REPLACE(Sheet2!B13,1,2,""))</f>
        <v/>
      </c>
      <c r="F13" t="str">
        <f>IF(E13="","",③選手情報入力!C22)</f>
        <v/>
      </c>
      <c r="G13" t="str">
        <f>IF(E13="","",③選手情報入力!D22)</f>
        <v/>
      </c>
      <c r="H13" t="str">
        <f t="shared" si="0"/>
        <v/>
      </c>
      <c r="I13" t="str">
        <f>IF(E13="","",IF(③選手情報入力!F22="男",1,2))</f>
        <v/>
      </c>
      <c r="J13" t="str">
        <f>IF(E13="","",IF(③選手情報入力!G22="","",③選手情報入力!G22))</f>
        <v/>
      </c>
      <c r="L13" t="str">
        <f t="shared" si="1"/>
        <v/>
      </c>
      <c r="M13" t="str">
        <f t="shared" si="2"/>
        <v/>
      </c>
      <c r="O13" t="str">
        <f>IF(E13="","",IF(③選手情報入力!I22="","",IF(I13=1,VLOOKUP(③選手情報入力!I22,種目情報!$A$4:$B$35,2,FALSE),VLOOKUP(③選手情報入力!I22,種目情報!$E$4:$F$35,2,FALSE))))</f>
        <v/>
      </c>
      <c r="P13" t="str">
        <f>IF(E13="","",IF(③選手情報入力!J22="","",③選手情報入力!J22))</f>
        <v/>
      </c>
      <c r="Q13" s="34" t="str">
        <f>IF(E13="","",IF(③選手情報入力!H22="",0,1))</f>
        <v/>
      </c>
      <c r="R13" t="str">
        <f>IF(E13="","",IF(③選手情報入力!I22="","",IF(I13=1,VLOOKUP(③選手情報入力!I22,種目情報!$A$4:$C$39,3,FALSE),VLOOKUP(③選手情報入力!I22,種目情報!$E$4:$G$40,3,FALSE))))</f>
        <v/>
      </c>
      <c r="S13" t="str">
        <f>IF(E13="","",IF(③選手情報入力!L22="","",IF(I13=1,VLOOKUP(③選手情報入力!L22,種目情報!$A$4:$B$39,2,FALSE),VLOOKUP(③選手情報入力!L22,種目情報!$E$4:$F$40,2,FALSE))))</f>
        <v/>
      </c>
      <c r="T13" t="str">
        <f>IF(E13="","",IF(③選手情報入力!M22="","",③選手情報入力!M22))</f>
        <v/>
      </c>
      <c r="U13" s="34" t="str">
        <f>IF(E13="","",IF(③選手情報入力!K22="",0,1))</f>
        <v/>
      </c>
      <c r="V13" t="str">
        <f>IF(E13="","",IF(③選手情報入力!L22="","",IF(I13=1,VLOOKUP(③選手情報入力!L22,種目情報!$A$4:$C$39,3,FALSE),VLOOKUP(③選手情報入力!L22,種目情報!$E$4:$G$40,3,FALSE))))</f>
        <v/>
      </c>
      <c r="W13" t="str">
        <f>IF(E13="","",IF(③選手情報入力!O22="","",IF(I13=1,VLOOKUP(③選手情報入力!O22,種目情報!$A$4:$B$39,2,FALSE),VLOOKUP(③選手情報入力!O22,種目情報!$E$4:$F$40,2,FALSE))))</f>
        <v/>
      </c>
      <c r="X13" t="str">
        <f>IF(E13="","",IF(③選手情報入力!P22="","",③選手情報入力!P22))</f>
        <v/>
      </c>
      <c r="Y13" s="34" t="str">
        <f>IF(E13="","",IF(③選手情報入力!N22="",0,1))</f>
        <v/>
      </c>
      <c r="Z13" t="str">
        <f>IF(E13="","",IF(③選手情報入力!O22="","",IF(I13=1,VLOOKUP(③選手情報入力!O22,種目情報!$A$4:$C$39,3,FALSE),VLOOKUP(③選手情報入力!O22,種目情報!$E$4:$G$40,3,FALSE))))</f>
        <v/>
      </c>
      <c r="AA13" t="str">
        <f>IF(E13="","",IF(③選手情報入力!Q22="","",IF(I13=1,種目情報!$J$4,種目情報!$J$6)))</f>
        <v/>
      </c>
      <c r="AB13" t="str">
        <f>IF(E13="","",IF(③選手情報入力!Q22="","",IF(I13=1,IF(③選手情報入力!$R$6="","",③選手情報入力!$R$6),IF(③選手情報入力!$R$7="","",③選手情報入力!$R$7))))</f>
        <v/>
      </c>
      <c r="AC13" t="str">
        <f>IF(E13="","",IF(③選手情報入力!Q22="","",IF(I13=1,IF(③選手情報入力!$Q$6="",0,1),IF(③選手情報入力!$Q$7="",0,1))))</f>
        <v/>
      </c>
      <c r="AD13" t="str">
        <f>IF(E13="","",IF(③選手情報入力!Q22="","",2))</f>
        <v/>
      </c>
      <c r="AE13" t="str">
        <f>IF(E13="","",IF(③選手情報入力!S22="","",IF(I13=1,種目情報!$J$5,種目情報!$J$7)))</f>
        <v/>
      </c>
      <c r="AF13" t="str">
        <f>IF(E13="","",IF(③選手情報入力!S22="","",IF(I13=1,IF(③選手情報入力!$T$6="","",③選手情報入力!$T$6),IF(③選手情報入力!$T$7="","",③選手情報入力!$T$7))))</f>
        <v/>
      </c>
      <c r="AG13" t="str">
        <f>IF(E13="","",IF(③選手情報入力!S22="","",IF(I13=1,IF(③選手情報入力!$S$6="",0,1),IF(③選手情報入力!$S$7="",0,1))))</f>
        <v/>
      </c>
      <c r="AH13" t="str">
        <f>IF(E13="","",IF(③選手情報入力!S22="","",2))</f>
        <v/>
      </c>
    </row>
    <row r="14" spans="1:34">
      <c r="A14" t="str">
        <f>IF(E14="","",IF(①データ貼付け!B14="",I15*1000000+②団体情報入力!$D$3*1000+③選手情報入力!A23,①データ貼付け!B14))</f>
        <v/>
      </c>
      <c r="B14" t="str">
        <f>IF(E14="","",②団体情報入力!$D$3)</f>
        <v/>
      </c>
      <c r="D14" t="str">
        <f>IF(③選手情報入力!B23="","",LEFT(Sheet2!B14,2))</f>
        <v/>
      </c>
      <c r="E14" t="str">
        <f>IF(③選手情報入力!B23="","",REPLACE(Sheet2!B14,1,2,""))</f>
        <v/>
      </c>
      <c r="F14" t="str">
        <f>IF(E14="","",③選手情報入力!C23)</f>
        <v/>
      </c>
      <c r="G14" t="str">
        <f>IF(E14="","",③選手情報入力!D23)</f>
        <v/>
      </c>
      <c r="H14" t="str">
        <f t="shared" si="0"/>
        <v/>
      </c>
      <c r="I14" t="str">
        <f>IF(E14="","",IF(③選手情報入力!F23="男",1,2))</f>
        <v/>
      </c>
      <c r="J14" t="str">
        <f>IF(E14="","",IF(③選手情報入力!G23="","",③選手情報入力!G23))</f>
        <v/>
      </c>
      <c r="L14" t="str">
        <f t="shared" si="1"/>
        <v/>
      </c>
      <c r="M14" t="str">
        <f t="shared" si="2"/>
        <v/>
      </c>
      <c r="O14" t="str">
        <f>IF(E14="","",IF(③選手情報入力!I23="","",IF(I14=1,VLOOKUP(③選手情報入力!I23,種目情報!$A$4:$B$35,2,FALSE),VLOOKUP(③選手情報入力!I23,種目情報!$E$4:$F$35,2,FALSE))))</f>
        <v/>
      </c>
      <c r="P14" t="str">
        <f>IF(E14="","",IF(③選手情報入力!J23="","",③選手情報入力!J23))</f>
        <v/>
      </c>
      <c r="Q14" s="34" t="str">
        <f>IF(E14="","",IF(③選手情報入力!H23="",0,1))</f>
        <v/>
      </c>
      <c r="R14" t="str">
        <f>IF(E14="","",IF(③選手情報入力!I23="","",IF(I14=1,VLOOKUP(③選手情報入力!I23,種目情報!$A$4:$C$39,3,FALSE),VLOOKUP(③選手情報入力!I23,種目情報!$E$4:$G$40,3,FALSE))))</f>
        <v/>
      </c>
      <c r="S14" t="str">
        <f>IF(E14="","",IF(③選手情報入力!L23="","",IF(I14=1,VLOOKUP(③選手情報入力!L23,種目情報!$A$4:$B$39,2,FALSE),VLOOKUP(③選手情報入力!L23,種目情報!$E$4:$F$40,2,FALSE))))</f>
        <v/>
      </c>
      <c r="T14" t="str">
        <f>IF(E14="","",IF(③選手情報入力!M23="","",③選手情報入力!M23))</f>
        <v/>
      </c>
      <c r="U14" s="34" t="str">
        <f>IF(E14="","",IF(③選手情報入力!K23="",0,1))</f>
        <v/>
      </c>
      <c r="V14" t="str">
        <f>IF(E14="","",IF(③選手情報入力!L23="","",IF(I14=1,VLOOKUP(③選手情報入力!L23,種目情報!$A$4:$C$39,3,FALSE),VLOOKUP(③選手情報入力!L23,種目情報!$E$4:$G$40,3,FALSE))))</f>
        <v/>
      </c>
      <c r="W14" t="str">
        <f>IF(E14="","",IF(③選手情報入力!O23="","",IF(I14=1,VLOOKUP(③選手情報入力!O23,種目情報!$A$4:$B$39,2,FALSE),VLOOKUP(③選手情報入力!O23,種目情報!$E$4:$F$40,2,FALSE))))</f>
        <v/>
      </c>
      <c r="X14" t="str">
        <f>IF(E14="","",IF(③選手情報入力!P23="","",③選手情報入力!P23))</f>
        <v/>
      </c>
      <c r="Y14" s="34" t="str">
        <f>IF(E14="","",IF(③選手情報入力!N23="",0,1))</f>
        <v/>
      </c>
      <c r="Z14" t="str">
        <f>IF(E14="","",IF(③選手情報入力!O23="","",IF(I14=1,VLOOKUP(③選手情報入力!O23,種目情報!$A$4:$C$39,3,FALSE),VLOOKUP(③選手情報入力!O23,種目情報!$E$4:$G$40,3,FALSE))))</f>
        <v/>
      </c>
      <c r="AA14" t="str">
        <f>IF(E14="","",IF(③選手情報入力!Q23="","",IF(I14=1,種目情報!$J$4,種目情報!$J$6)))</f>
        <v/>
      </c>
      <c r="AB14" t="str">
        <f>IF(E14="","",IF(③選手情報入力!Q23="","",IF(I14=1,IF(③選手情報入力!$R$6="","",③選手情報入力!$R$6),IF(③選手情報入力!$R$7="","",③選手情報入力!$R$7))))</f>
        <v/>
      </c>
      <c r="AC14" t="str">
        <f>IF(E14="","",IF(③選手情報入力!Q23="","",IF(I14=1,IF(③選手情報入力!$Q$6="",0,1),IF(③選手情報入力!$Q$7="",0,1))))</f>
        <v/>
      </c>
      <c r="AD14" t="str">
        <f>IF(E14="","",IF(③選手情報入力!Q23="","",2))</f>
        <v/>
      </c>
      <c r="AE14" t="str">
        <f>IF(E14="","",IF(③選手情報入力!S23="","",IF(I14=1,種目情報!$J$5,種目情報!$J$7)))</f>
        <v/>
      </c>
      <c r="AF14" t="str">
        <f>IF(E14="","",IF(③選手情報入力!S23="","",IF(I14=1,IF(③選手情報入力!$T$6="","",③選手情報入力!$T$6),IF(③選手情報入力!$T$7="","",③選手情報入力!$T$7))))</f>
        <v/>
      </c>
      <c r="AG14" t="str">
        <f>IF(E14="","",IF(③選手情報入力!S23="","",IF(I14=1,IF(③選手情報入力!$S$6="",0,1),IF(③選手情報入力!$S$7="",0,1))))</f>
        <v/>
      </c>
      <c r="AH14" t="str">
        <f>IF(E14="","",IF(③選手情報入力!S23="","",2))</f>
        <v/>
      </c>
    </row>
    <row r="15" spans="1:34">
      <c r="A15" t="str">
        <f>IF(E15="","",IF(①データ貼付け!B15="",I16*1000000+②団体情報入力!$D$3*1000+③選手情報入力!A24,①データ貼付け!B15))</f>
        <v/>
      </c>
      <c r="B15" t="str">
        <f>IF(E15="","",②団体情報入力!$D$3)</f>
        <v/>
      </c>
      <c r="D15" t="str">
        <f>IF(③選手情報入力!B24="","",LEFT(Sheet2!B15,2))</f>
        <v/>
      </c>
      <c r="E15" t="str">
        <f>IF(③選手情報入力!B24="","",REPLACE(Sheet2!B15,1,2,""))</f>
        <v/>
      </c>
      <c r="F15" t="str">
        <f>IF(E15="","",③選手情報入力!C24)</f>
        <v/>
      </c>
      <c r="G15" t="str">
        <f>IF(E15="","",③選手情報入力!D24)</f>
        <v/>
      </c>
      <c r="H15" t="str">
        <f t="shared" si="0"/>
        <v/>
      </c>
      <c r="I15" t="str">
        <f>IF(E15="","",IF(③選手情報入力!F24="男",1,2))</f>
        <v/>
      </c>
      <c r="J15" t="str">
        <f>IF(E15="","",IF(③選手情報入力!G24="","",③選手情報入力!G24))</f>
        <v/>
      </c>
      <c r="L15" t="str">
        <f t="shared" si="1"/>
        <v/>
      </c>
      <c r="M15" t="str">
        <f t="shared" si="2"/>
        <v/>
      </c>
      <c r="O15" t="str">
        <f>IF(E15="","",IF(③選手情報入力!I24="","",IF(I15=1,VLOOKUP(③選手情報入力!I24,種目情報!$A$4:$B$35,2,FALSE),VLOOKUP(③選手情報入力!I24,種目情報!$E$4:$F$35,2,FALSE))))</f>
        <v/>
      </c>
      <c r="P15" t="str">
        <f>IF(E15="","",IF(③選手情報入力!J24="","",③選手情報入力!J24))</f>
        <v/>
      </c>
      <c r="Q15" s="34" t="str">
        <f>IF(E15="","",IF(③選手情報入力!H24="",0,1))</f>
        <v/>
      </c>
      <c r="R15" t="str">
        <f>IF(E15="","",IF(③選手情報入力!I24="","",IF(I15=1,VLOOKUP(③選手情報入力!I24,種目情報!$A$4:$C$39,3,FALSE),VLOOKUP(③選手情報入力!I24,種目情報!$E$4:$G$40,3,FALSE))))</f>
        <v/>
      </c>
      <c r="S15" t="str">
        <f>IF(E15="","",IF(③選手情報入力!L24="","",IF(I15=1,VLOOKUP(③選手情報入力!L24,種目情報!$A$4:$B$39,2,FALSE),VLOOKUP(③選手情報入力!L24,種目情報!$E$4:$F$40,2,FALSE))))</f>
        <v/>
      </c>
      <c r="T15" t="str">
        <f>IF(E15="","",IF(③選手情報入力!M24="","",③選手情報入力!M24))</f>
        <v/>
      </c>
      <c r="U15" s="34" t="str">
        <f>IF(E15="","",IF(③選手情報入力!K24="",0,1))</f>
        <v/>
      </c>
      <c r="V15" t="str">
        <f>IF(E15="","",IF(③選手情報入力!L24="","",IF(I15=1,VLOOKUP(③選手情報入力!L24,種目情報!$A$4:$C$39,3,FALSE),VLOOKUP(③選手情報入力!L24,種目情報!$E$4:$G$40,3,FALSE))))</f>
        <v/>
      </c>
      <c r="W15" t="str">
        <f>IF(E15="","",IF(③選手情報入力!O24="","",IF(I15=1,VLOOKUP(③選手情報入力!O24,種目情報!$A$4:$B$39,2,FALSE),VLOOKUP(③選手情報入力!O24,種目情報!$E$4:$F$40,2,FALSE))))</f>
        <v/>
      </c>
      <c r="X15" t="str">
        <f>IF(E15="","",IF(③選手情報入力!P24="","",③選手情報入力!P24))</f>
        <v/>
      </c>
      <c r="Y15" s="34" t="str">
        <f>IF(E15="","",IF(③選手情報入力!N24="",0,1))</f>
        <v/>
      </c>
      <c r="Z15" t="str">
        <f>IF(E15="","",IF(③選手情報入力!O24="","",IF(I15=1,VLOOKUP(③選手情報入力!O24,種目情報!$A$4:$C$39,3,FALSE),VLOOKUP(③選手情報入力!O24,種目情報!$E$4:$G$40,3,FALSE))))</f>
        <v/>
      </c>
      <c r="AA15" t="str">
        <f>IF(E15="","",IF(③選手情報入力!Q24="","",IF(I15=1,種目情報!$J$4,種目情報!$J$6)))</f>
        <v/>
      </c>
      <c r="AB15" t="str">
        <f>IF(E15="","",IF(③選手情報入力!Q24="","",IF(I15=1,IF(③選手情報入力!$R$6="","",③選手情報入力!$R$6),IF(③選手情報入力!$R$7="","",③選手情報入力!$R$7))))</f>
        <v/>
      </c>
      <c r="AC15" t="str">
        <f>IF(E15="","",IF(③選手情報入力!Q24="","",IF(I15=1,IF(③選手情報入力!$Q$6="",0,1),IF(③選手情報入力!$Q$7="",0,1))))</f>
        <v/>
      </c>
      <c r="AD15" t="str">
        <f>IF(E15="","",IF(③選手情報入力!Q24="","",2))</f>
        <v/>
      </c>
      <c r="AE15" t="str">
        <f>IF(E15="","",IF(③選手情報入力!S24="","",IF(I15=1,種目情報!$J$5,種目情報!$J$7)))</f>
        <v/>
      </c>
      <c r="AF15" t="str">
        <f>IF(E15="","",IF(③選手情報入力!S24="","",IF(I15=1,IF(③選手情報入力!$T$6="","",③選手情報入力!$T$6),IF(③選手情報入力!$T$7="","",③選手情報入力!$T$7))))</f>
        <v/>
      </c>
      <c r="AG15" t="str">
        <f>IF(E15="","",IF(③選手情報入力!S24="","",IF(I15=1,IF(③選手情報入力!$S$6="",0,1),IF(③選手情報入力!$S$7="",0,1))))</f>
        <v/>
      </c>
      <c r="AH15" t="str">
        <f>IF(E15="","",IF(③選手情報入力!S24="","",2))</f>
        <v/>
      </c>
    </row>
    <row r="16" spans="1:34">
      <c r="A16" t="str">
        <f>IF(E16="","",IF(①データ貼付け!B16="",I17*1000000+②団体情報入力!$D$3*1000+③選手情報入力!A25,①データ貼付け!B16))</f>
        <v/>
      </c>
      <c r="B16" t="str">
        <f>IF(E16="","",②団体情報入力!$D$3)</f>
        <v/>
      </c>
      <c r="D16" t="str">
        <f>IF(③選手情報入力!B25="","",LEFT(Sheet2!B16,2))</f>
        <v/>
      </c>
      <c r="E16" t="str">
        <f>IF(③選手情報入力!B25="","",REPLACE(Sheet2!B16,1,2,""))</f>
        <v/>
      </c>
      <c r="F16" t="str">
        <f>IF(E16="","",③選手情報入力!C25)</f>
        <v/>
      </c>
      <c r="G16" t="str">
        <f>IF(E16="","",③選手情報入力!D25)</f>
        <v/>
      </c>
      <c r="H16" t="str">
        <f t="shared" si="0"/>
        <v/>
      </c>
      <c r="I16" t="str">
        <f>IF(E16="","",IF(③選手情報入力!F25="男",1,2))</f>
        <v/>
      </c>
      <c r="J16" t="str">
        <f>IF(E16="","",IF(③選手情報入力!G25="","",③選手情報入力!G25))</f>
        <v/>
      </c>
      <c r="L16" t="str">
        <f t="shared" si="1"/>
        <v/>
      </c>
      <c r="M16" t="str">
        <f t="shared" si="2"/>
        <v/>
      </c>
      <c r="O16" t="str">
        <f>IF(E16="","",IF(③選手情報入力!I25="","",IF(I16=1,VLOOKUP(③選手情報入力!I25,種目情報!$A$4:$B$35,2,FALSE),VLOOKUP(③選手情報入力!I25,種目情報!$E$4:$F$35,2,FALSE))))</f>
        <v/>
      </c>
      <c r="P16" t="str">
        <f>IF(E16="","",IF(③選手情報入力!J25="","",③選手情報入力!J25))</f>
        <v/>
      </c>
      <c r="Q16" s="34" t="str">
        <f>IF(E16="","",IF(③選手情報入力!H25="",0,1))</f>
        <v/>
      </c>
      <c r="R16" t="str">
        <f>IF(E16="","",IF(③選手情報入力!I25="","",IF(I16=1,VLOOKUP(③選手情報入力!I25,種目情報!$A$4:$C$39,3,FALSE),VLOOKUP(③選手情報入力!I25,種目情報!$E$4:$G$40,3,FALSE))))</f>
        <v/>
      </c>
      <c r="S16" t="str">
        <f>IF(E16="","",IF(③選手情報入力!L25="","",IF(I16=1,VLOOKUP(③選手情報入力!L25,種目情報!$A$4:$B$39,2,FALSE),VLOOKUP(③選手情報入力!L25,種目情報!$E$4:$F$40,2,FALSE))))</f>
        <v/>
      </c>
      <c r="T16" t="str">
        <f>IF(E16="","",IF(③選手情報入力!M25="","",③選手情報入力!M25))</f>
        <v/>
      </c>
      <c r="U16" s="34" t="str">
        <f>IF(E16="","",IF(③選手情報入力!K25="",0,1))</f>
        <v/>
      </c>
      <c r="V16" t="str">
        <f>IF(E16="","",IF(③選手情報入力!L25="","",IF(I16=1,VLOOKUP(③選手情報入力!L25,種目情報!$A$4:$C$39,3,FALSE),VLOOKUP(③選手情報入力!L25,種目情報!$E$4:$G$40,3,FALSE))))</f>
        <v/>
      </c>
      <c r="W16" t="str">
        <f>IF(E16="","",IF(③選手情報入力!O25="","",IF(I16=1,VLOOKUP(③選手情報入力!O25,種目情報!$A$4:$B$39,2,FALSE),VLOOKUP(③選手情報入力!O25,種目情報!$E$4:$F$40,2,FALSE))))</f>
        <v/>
      </c>
      <c r="X16" t="str">
        <f>IF(E16="","",IF(③選手情報入力!P25="","",③選手情報入力!P25))</f>
        <v/>
      </c>
      <c r="Y16" s="34" t="str">
        <f>IF(E16="","",IF(③選手情報入力!N25="",0,1))</f>
        <v/>
      </c>
      <c r="Z16" t="str">
        <f>IF(E16="","",IF(③選手情報入力!O25="","",IF(I16=1,VLOOKUP(③選手情報入力!O25,種目情報!$A$4:$C$39,3,FALSE),VLOOKUP(③選手情報入力!O25,種目情報!$E$4:$G$40,3,FALSE))))</f>
        <v/>
      </c>
      <c r="AA16" t="str">
        <f>IF(E16="","",IF(③選手情報入力!Q25="","",IF(I16=1,種目情報!$J$4,種目情報!$J$6)))</f>
        <v/>
      </c>
      <c r="AB16" t="str">
        <f>IF(E16="","",IF(③選手情報入力!Q25="","",IF(I16=1,IF(③選手情報入力!$R$6="","",③選手情報入力!$R$6),IF(③選手情報入力!$R$7="","",③選手情報入力!$R$7))))</f>
        <v/>
      </c>
      <c r="AC16" t="str">
        <f>IF(E16="","",IF(③選手情報入力!Q25="","",IF(I16=1,IF(③選手情報入力!$Q$6="",0,1),IF(③選手情報入力!$Q$7="",0,1))))</f>
        <v/>
      </c>
      <c r="AD16" t="str">
        <f>IF(E16="","",IF(③選手情報入力!Q25="","",2))</f>
        <v/>
      </c>
      <c r="AE16" t="str">
        <f>IF(E16="","",IF(③選手情報入力!S25="","",IF(I16=1,種目情報!$J$5,種目情報!$J$7)))</f>
        <v/>
      </c>
      <c r="AF16" t="str">
        <f>IF(E16="","",IF(③選手情報入力!S25="","",IF(I16=1,IF(③選手情報入力!$T$6="","",③選手情報入力!$T$6),IF(③選手情報入力!$T$7="","",③選手情報入力!$T$7))))</f>
        <v/>
      </c>
      <c r="AG16" t="str">
        <f>IF(E16="","",IF(③選手情報入力!S25="","",IF(I16=1,IF(③選手情報入力!$S$6="",0,1),IF(③選手情報入力!$S$7="",0,1))))</f>
        <v/>
      </c>
      <c r="AH16" t="str">
        <f>IF(E16="","",IF(③選手情報入力!S25="","",2))</f>
        <v/>
      </c>
    </row>
    <row r="17" spans="1:34">
      <c r="A17" t="str">
        <f>IF(E17="","",IF(①データ貼付け!B17="",I18*1000000+②団体情報入力!$D$3*1000+③選手情報入力!A26,①データ貼付け!B17))</f>
        <v/>
      </c>
      <c r="B17" t="str">
        <f>IF(E17="","",②団体情報入力!$D$3)</f>
        <v/>
      </c>
      <c r="D17" t="str">
        <f>IF(③選手情報入力!B26="","",LEFT(Sheet2!B17,2))</f>
        <v/>
      </c>
      <c r="E17" t="str">
        <f>IF(③選手情報入力!B26="","",REPLACE(Sheet2!B17,1,2,""))</f>
        <v/>
      </c>
      <c r="F17" t="str">
        <f>IF(E17="","",③選手情報入力!C26)</f>
        <v/>
      </c>
      <c r="G17" t="str">
        <f>IF(E17="","",③選手情報入力!D26)</f>
        <v/>
      </c>
      <c r="H17" t="str">
        <f t="shared" si="0"/>
        <v/>
      </c>
      <c r="I17" t="str">
        <f>IF(E17="","",IF(③選手情報入力!F26="男",1,2))</f>
        <v/>
      </c>
      <c r="J17" t="str">
        <f>IF(E17="","",IF(③選手情報入力!G26="","",③選手情報入力!G26))</f>
        <v/>
      </c>
      <c r="L17" t="str">
        <f t="shared" si="1"/>
        <v/>
      </c>
      <c r="M17" t="str">
        <f t="shared" si="2"/>
        <v/>
      </c>
      <c r="O17" t="str">
        <f>IF(E17="","",IF(③選手情報入力!I26="","",IF(I17=1,VLOOKUP(③選手情報入力!I26,種目情報!$A$4:$B$35,2,FALSE),VLOOKUP(③選手情報入力!I26,種目情報!$E$4:$F$35,2,FALSE))))</f>
        <v/>
      </c>
      <c r="P17" t="str">
        <f>IF(E17="","",IF(③選手情報入力!J26="","",③選手情報入力!J26))</f>
        <v/>
      </c>
      <c r="Q17" s="34" t="str">
        <f>IF(E17="","",IF(③選手情報入力!H26="",0,1))</f>
        <v/>
      </c>
      <c r="R17" t="str">
        <f>IF(E17="","",IF(③選手情報入力!I26="","",IF(I17=1,VLOOKUP(③選手情報入力!I26,種目情報!$A$4:$C$39,3,FALSE),VLOOKUP(③選手情報入力!I26,種目情報!$E$4:$G$40,3,FALSE))))</f>
        <v/>
      </c>
      <c r="S17" t="str">
        <f>IF(E17="","",IF(③選手情報入力!L26="","",IF(I17=1,VLOOKUP(③選手情報入力!L26,種目情報!$A$4:$B$39,2,FALSE),VLOOKUP(③選手情報入力!L26,種目情報!$E$4:$F$40,2,FALSE))))</f>
        <v/>
      </c>
      <c r="T17" t="str">
        <f>IF(E17="","",IF(③選手情報入力!M26="","",③選手情報入力!M26))</f>
        <v/>
      </c>
      <c r="U17" s="34" t="str">
        <f>IF(E17="","",IF(③選手情報入力!K26="",0,1))</f>
        <v/>
      </c>
      <c r="V17" t="str">
        <f>IF(E17="","",IF(③選手情報入力!L26="","",IF(I17=1,VLOOKUP(③選手情報入力!L26,種目情報!$A$4:$C$39,3,FALSE),VLOOKUP(③選手情報入力!L26,種目情報!$E$4:$G$40,3,FALSE))))</f>
        <v/>
      </c>
      <c r="W17" t="str">
        <f>IF(E17="","",IF(③選手情報入力!O26="","",IF(I17=1,VLOOKUP(③選手情報入力!O26,種目情報!$A$4:$B$39,2,FALSE),VLOOKUP(③選手情報入力!O26,種目情報!$E$4:$F$40,2,FALSE))))</f>
        <v/>
      </c>
      <c r="X17" t="str">
        <f>IF(E17="","",IF(③選手情報入力!P26="","",③選手情報入力!P26))</f>
        <v/>
      </c>
      <c r="Y17" s="34" t="str">
        <f>IF(E17="","",IF(③選手情報入力!N26="",0,1))</f>
        <v/>
      </c>
      <c r="Z17" t="str">
        <f>IF(E17="","",IF(③選手情報入力!O26="","",IF(I17=1,VLOOKUP(③選手情報入力!O26,種目情報!$A$4:$C$39,3,FALSE),VLOOKUP(③選手情報入力!O26,種目情報!$E$4:$G$40,3,FALSE))))</f>
        <v/>
      </c>
      <c r="AA17" t="str">
        <f>IF(E17="","",IF(③選手情報入力!Q26="","",IF(I17=1,種目情報!$J$4,種目情報!$J$6)))</f>
        <v/>
      </c>
      <c r="AB17" t="str">
        <f>IF(E17="","",IF(③選手情報入力!Q26="","",IF(I17=1,IF(③選手情報入力!$R$6="","",③選手情報入力!$R$6),IF(③選手情報入力!$R$7="","",③選手情報入力!$R$7))))</f>
        <v/>
      </c>
      <c r="AC17" t="str">
        <f>IF(E17="","",IF(③選手情報入力!Q26="","",IF(I17=1,IF(③選手情報入力!$Q$6="",0,1),IF(③選手情報入力!$Q$7="",0,1))))</f>
        <v/>
      </c>
      <c r="AD17" t="str">
        <f>IF(E17="","",IF(③選手情報入力!Q26="","",2))</f>
        <v/>
      </c>
      <c r="AE17" t="str">
        <f>IF(E17="","",IF(③選手情報入力!S26="","",IF(I17=1,種目情報!$J$5,種目情報!$J$7)))</f>
        <v/>
      </c>
      <c r="AF17" t="str">
        <f>IF(E17="","",IF(③選手情報入力!S26="","",IF(I17=1,IF(③選手情報入力!$T$6="","",③選手情報入力!$T$6),IF(③選手情報入力!$T$7="","",③選手情報入力!$T$7))))</f>
        <v/>
      </c>
      <c r="AG17" t="str">
        <f>IF(E17="","",IF(③選手情報入力!S26="","",IF(I17=1,IF(③選手情報入力!$S$6="",0,1),IF(③選手情報入力!$S$7="",0,1))))</f>
        <v/>
      </c>
      <c r="AH17" t="str">
        <f>IF(E17="","",IF(③選手情報入力!S26="","",2))</f>
        <v/>
      </c>
    </row>
    <row r="18" spans="1:34">
      <c r="A18" t="str">
        <f>IF(E18="","",IF(①データ貼付け!B18="",I19*1000000+②団体情報入力!$D$3*1000+③選手情報入力!A27,①データ貼付け!B18))</f>
        <v/>
      </c>
      <c r="B18" t="str">
        <f>IF(E18="","",②団体情報入力!$D$3)</f>
        <v/>
      </c>
      <c r="D18" t="str">
        <f>IF(③選手情報入力!B27="","",LEFT(Sheet2!B18,2))</f>
        <v/>
      </c>
      <c r="E18" t="str">
        <f>IF(③選手情報入力!B27="","",REPLACE(Sheet2!B18,1,2,""))</f>
        <v/>
      </c>
      <c r="F18" t="str">
        <f>IF(E18="","",③選手情報入力!C27)</f>
        <v/>
      </c>
      <c r="G18" t="str">
        <f>IF(E18="","",③選手情報入力!D27)</f>
        <v/>
      </c>
      <c r="H18" t="str">
        <f t="shared" si="0"/>
        <v/>
      </c>
      <c r="I18" t="str">
        <f>IF(E18="","",IF(③選手情報入力!F27="男",1,2))</f>
        <v/>
      </c>
      <c r="J18" t="str">
        <f>IF(E18="","",IF(③選手情報入力!G27="","",③選手情報入力!G27))</f>
        <v/>
      </c>
      <c r="L18" t="str">
        <f t="shared" si="1"/>
        <v/>
      </c>
      <c r="M18" t="str">
        <f t="shared" si="2"/>
        <v/>
      </c>
      <c r="O18" t="str">
        <f>IF(E18="","",IF(③選手情報入力!I27="","",IF(I18=1,VLOOKUP(③選手情報入力!I27,種目情報!$A$4:$B$35,2,FALSE),VLOOKUP(③選手情報入力!I27,種目情報!$E$4:$F$35,2,FALSE))))</f>
        <v/>
      </c>
      <c r="P18" t="str">
        <f>IF(E18="","",IF(③選手情報入力!J27="","",③選手情報入力!J27))</f>
        <v/>
      </c>
      <c r="Q18" s="34" t="str">
        <f>IF(E18="","",IF(③選手情報入力!H27="",0,1))</f>
        <v/>
      </c>
      <c r="R18" t="str">
        <f>IF(E18="","",IF(③選手情報入力!I27="","",IF(I18=1,VLOOKUP(③選手情報入力!I27,種目情報!$A$4:$C$39,3,FALSE),VLOOKUP(③選手情報入力!I27,種目情報!$E$4:$G$40,3,FALSE))))</f>
        <v/>
      </c>
      <c r="S18" t="str">
        <f>IF(E18="","",IF(③選手情報入力!L27="","",IF(I18=1,VLOOKUP(③選手情報入力!L27,種目情報!$A$4:$B$39,2,FALSE),VLOOKUP(③選手情報入力!L27,種目情報!$E$4:$F$40,2,FALSE))))</f>
        <v/>
      </c>
      <c r="T18" t="str">
        <f>IF(E18="","",IF(③選手情報入力!M27="","",③選手情報入力!M27))</f>
        <v/>
      </c>
      <c r="U18" s="34" t="str">
        <f>IF(E18="","",IF(③選手情報入力!K27="",0,1))</f>
        <v/>
      </c>
      <c r="V18" t="str">
        <f>IF(E18="","",IF(③選手情報入力!L27="","",IF(I18=1,VLOOKUP(③選手情報入力!L27,種目情報!$A$4:$C$39,3,FALSE),VLOOKUP(③選手情報入力!L27,種目情報!$E$4:$G$40,3,FALSE))))</f>
        <v/>
      </c>
      <c r="W18" t="str">
        <f>IF(E18="","",IF(③選手情報入力!O27="","",IF(I18=1,VLOOKUP(③選手情報入力!O27,種目情報!$A$4:$B$39,2,FALSE),VLOOKUP(③選手情報入力!O27,種目情報!$E$4:$F$40,2,FALSE))))</f>
        <v/>
      </c>
      <c r="X18" t="str">
        <f>IF(E18="","",IF(③選手情報入力!P27="","",③選手情報入力!P27))</f>
        <v/>
      </c>
      <c r="Y18" s="34" t="str">
        <f>IF(E18="","",IF(③選手情報入力!N27="",0,1))</f>
        <v/>
      </c>
      <c r="Z18" t="str">
        <f>IF(E18="","",IF(③選手情報入力!O27="","",IF(I18=1,VLOOKUP(③選手情報入力!O27,種目情報!$A$4:$C$39,3,FALSE),VLOOKUP(③選手情報入力!O27,種目情報!$E$4:$G$40,3,FALSE))))</f>
        <v/>
      </c>
      <c r="AA18" t="str">
        <f>IF(E18="","",IF(③選手情報入力!Q27="","",IF(I18=1,種目情報!$J$4,種目情報!$J$6)))</f>
        <v/>
      </c>
      <c r="AB18" t="str">
        <f>IF(E18="","",IF(③選手情報入力!Q27="","",IF(I18=1,IF(③選手情報入力!$R$6="","",③選手情報入力!$R$6),IF(③選手情報入力!$R$7="","",③選手情報入力!$R$7))))</f>
        <v/>
      </c>
      <c r="AC18" t="str">
        <f>IF(E18="","",IF(③選手情報入力!Q27="","",IF(I18=1,IF(③選手情報入力!$Q$6="",0,1),IF(③選手情報入力!$Q$7="",0,1))))</f>
        <v/>
      </c>
      <c r="AD18" t="str">
        <f>IF(E18="","",IF(③選手情報入力!Q27="","",2))</f>
        <v/>
      </c>
      <c r="AE18" t="str">
        <f>IF(E18="","",IF(③選手情報入力!S27="","",IF(I18=1,種目情報!$J$5,種目情報!$J$7)))</f>
        <v/>
      </c>
      <c r="AF18" t="str">
        <f>IF(E18="","",IF(③選手情報入力!S27="","",IF(I18=1,IF(③選手情報入力!$T$6="","",③選手情報入力!$T$6),IF(③選手情報入力!$T$7="","",③選手情報入力!$T$7))))</f>
        <v/>
      </c>
      <c r="AG18" t="str">
        <f>IF(E18="","",IF(③選手情報入力!S27="","",IF(I18=1,IF(③選手情報入力!$S$6="",0,1),IF(③選手情報入力!$S$7="",0,1))))</f>
        <v/>
      </c>
      <c r="AH18" t="str">
        <f>IF(E18="","",IF(③選手情報入力!S27="","",2))</f>
        <v/>
      </c>
    </row>
    <row r="19" spans="1:34">
      <c r="A19" t="str">
        <f>IF(E19="","",IF(①データ貼付け!B19="",I20*1000000+②団体情報入力!$D$3*1000+③選手情報入力!A28,①データ貼付け!B19))</f>
        <v/>
      </c>
      <c r="B19" t="str">
        <f>IF(E19="","",②団体情報入力!$D$3)</f>
        <v/>
      </c>
      <c r="D19" t="str">
        <f>IF(③選手情報入力!B28="","",LEFT(Sheet2!B19,2))</f>
        <v/>
      </c>
      <c r="E19" t="str">
        <f>IF(③選手情報入力!B28="","",REPLACE(Sheet2!B19,1,2,""))</f>
        <v/>
      </c>
      <c r="F19" t="str">
        <f>IF(E19="","",③選手情報入力!C28)</f>
        <v/>
      </c>
      <c r="G19" t="str">
        <f>IF(E19="","",③選手情報入力!D28)</f>
        <v/>
      </c>
      <c r="H19" t="str">
        <f t="shared" si="0"/>
        <v/>
      </c>
      <c r="I19" t="str">
        <f>IF(E19="","",IF(③選手情報入力!F28="男",1,2))</f>
        <v/>
      </c>
      <c r="J19" t="str">
        <f>IF(E19="","",IF(③選手情報入力!G28="","",③選手情報入力!G28))</f>
        <v/>
      </c>
      <c r="L19" t="str">
        <f t="shared" si="1"/>
        <v/>
      </c>
      <c r="M19" t="str">
        <f t="shared" si="2"/>
        <v/>
      </c>
      <c r="O19" t="str">
        <f>IF(E19="","",IF(③選手情報入力!I28="","",IF(I19=1,VLOOKUP(③選手情報入力!I28,種目情報!$A$4:$B$35,2,FALSE),VLOOKUP(③選手情報入力!I28,種目情報!$E$4:$F$35,2,FALSE))))</f>
        <v/>
      </c>
      <c r="P19" t="str">
        <f>IF(E19="","",IF(③選手情報入力!J28="","",③選手情報入力!J28))</f>
        <v/>
      </c>
      <c r="Q19" s="34" t="str">
        <f>IF(E19="","",IF(③選手情報入力!H28="",0,1))</f>
        <v/>
      </c>
      <c r="R19" t="str">
        <f>IF(E19="","",IF(③選手情報入力!I28="","",IF(I19=1,VLOOKUP(③選手情報入力!I28,種目情報!$A$4:$C$39,3,FALSE),VLOOKUP(③選手情報入力!I28,種目情報!$E$4:$G$40,3,FALSE))))</f>
        <v/>
      </c>
      <c r="S19" t="str">
        <f>IF(E19="","",IF(③選手情報入力!L28="","",IF(I19=1,VLOOKUP(③選手情報入力!L28,種目情報!$A$4:$B$39,2,FALSE),VLOOKUP(③選手情報入力!L28,種目情報!$E$4:$F$40,2,FALSE))))</f>
        <v/>
      </c>
      <c r="T19" t="str">
        <f>IF(E19="","",IF(③選手情報入力!M28="","",③選手情報入力!M28))</f>
        <v/>
      </c>
      <c r="U19" s="34" t="str">
        <f>IF(E19="","",IF(③選手情報入力!K28="",0,1))</f>
        <v/>
      </c>
      <c r="V19" t="str">
        <f>IF(E19="","",IF(③選手情報入力!L28="","",IF(I19=1,VLOOKUP(③選手情報入力!L28,種目情報!$A$4:$C$39,3,FALSE),VLOOKUP(③選手情報入力!L28,種目情報!$E$4:$G$40,3,FALSE))))</f>
        <v/>
      </c>
      <c r="W19" t="str">
        <f>IF(E19="","",IF(③選手情報入力!O28="","",IF(I19=1,VLOOKUP(③選手情報入力!O28,種目情報!$A$4:$B$39,2,FALSE),VLOOKUP(③選手情報入力!O28,種目情報!$E$4:$F$40,2,FALSE))))</f>
        <v/>
      </c>
      <c r="X19" t="str">
        <f>IF(E19="","",IF(③選手情報入力!P28="","",③選手情報入力!P28))</f>
        <v/>
      </c>
      <c r="Y19" s="34" t="str">
        <f>IF(E19="","",IF(③選手情報入力!N28="",0,1))</f>
        <v/>
      </c>
      <c r="Z19" t="str">
        <f>IF(E19="","",IF(③選手情報入力!O28="","",IF(I19=1,VLOOKUP(③選手情報入力!O28,種目情報!$A$4:$C$39,3,FALSE),VLOOKUP(③選手情報入力!O28,種目情報!$E$4:$G$40,3,FALSE))))</f>
        <v/>
      </c>
      <c r="AA19" t="str">
        <f>IF(E19="","",IF(③選手情報入力!Q28="","",IF(I19=1,種目情報!$J$4,種目情報!$J$6)))</f>
        <v/>
      </c>
      <c r="AB19" t="str">
        <f>IF(E19="","",IF(③選手情報入力!Q28="","",IF(I19=1,IF(③選手情報入力!$R$6="","",③選手情報入力!$R$6),IF(③選手情報入力!$R$7="","",③選手情報入力!$R$7))))</f>
        <v/>
      </c>
      <c r="AC19" t="str">
        <f>IF(E19="","",IF(③選手情報入力!Q28="","",IF(I19=1,IF(③選手情報入力!$Q$6="",0,1),IF(③選手情報入力!$Q$7="",0,1))))</f>
        <v/>
      </c>
      <c r="AD19" t="str">
        <f>IF(E19="","",IF(③選手情報入力!Q28="","",2))</f>
        <v/>
      </c>
      <c r="AE19" t="str">
        <f>IF(E19="","",IF(③選手情報入力!S28="","",IF(I19=1,種目情報!$J$5,種目情報!$J$7)))</f>
        <v/>
      </c>
      <c r="AF19" t="str">
        <f>IF(E19="","",IF(③選手情報入力!S28="","",IF(I19=1,IF(③選手情報入力!$T$6="","",③選手情報入力!$T$6),IF(③選手情報入力!$T$7="","",③選手情報入力!$T$7))))</f>
        <v/>
      </c>
      <c r="AG19" t="str">
        <f>IF(E19="","",IF(③選手情報入力!S28="","",IF(I19=1,IF(③選手情報入力!$S$6="",0,1),IF(③選手情報入力!$S$7="",0,1))))</f>
        <v/>
      </c>
      <c r="AH19" t="str">
        <f>IF(E19="","",IF(③選手情報入力!S28="","",2))</f>
        <v/>
      </c>
    </row>
    <row r="20" spans="1:34">
      <c r="A20" t="str">
        <f>IF(E20="","",IF(①データ貼付け!B20="",I21*1000000+②団体情報入力!$D$3*1000+③選手情報入力!A29,①データ貼付け!B20))</f>
        <v/>
      </c>
      <c r="B20" t="str">
        <f>IF(E20="","",②団体情報入力!$D$3)</f>
        <v/>
      </c>
      <c r="D20" t="str">
        <f>IF(③選手情報入力!B29="","",LEFT(Sheet2!B20,2))</f>
        <v/>
      </c>
      <c r="E20" t="str">
        <f>IF(③選手情報入力!B29="","",REPLACE(Sheet2!B20,1,2,""))</f>
        <v/>
      </c>
      <c r="F20" t="str">
        <f>IF(E20="","",③選手情報入力!C29)</f>
        <v/>
      </c>
      <c r="G20" t="str">
        <f>IF(E20="","",③選手情報入力!D29)</f>
        <v/>
      </c>
      <c r="H20" t="str">
        <f t="shared" si="0"/>
        <v/>
      </c>
      <c r="I20" t="str">
        <f>IF(E20="","",IF(③選手情報入力!F29="男",1,2))</f>
        <v/>
      </c>
      <c r="J20" t="str">
        <f>IF(E20="","",IF(③選手情報入力!G29="","",③選手情報入力!G29))</f>
        <v/>
      </c>
      <c r="L20" t="str">
        <f t="shared" si="1"/>
        <v/>
      </c>
      <c r="M20" t="str">
        <f t="shared" si="2"/>
        <v/>
      </c>
      <c r="O20" t="str">
        <f>IF(E20="","",IF(③選手情報入力!I29="","",IF(I20=1,VLOOKUP(③選手情報入力!I29,種目情報!$A$4:$B$35,2,FALSE),VLOOKUP(③選手情報入力!I29,種目情報!$E$4:$F$35,2,FALSE))))</f>
        <v/>
      </c>
      <c r="P20" t="str">
        <f>IF(E20="","",IF(③選手情報入力!J29="","",③選手情報入力!J29))</f>
        <v/>
      </c>
      <c r="Q20" s="34" t="str">
        <f>IF(E20="","",IF(③選手情報入力!H29="",0,1))</f>
        <v/>
      </c>
      <c r="R20" t="str">
        <f>IF(E20="","",IF(③選手情報入力!I29="","",IF(I20=1,VLOOKUP(③選手情報入力!I29,種目情報!$A$4:$C$39,3,FALSE),VLOOKUP(③選手情報入力!I29,種目情報!$E$4:$G$40,3,FALSE))))</f>
        <v/>
      </c>
      <c r="S20" t="str">
        <f>IF(E20="","",IF(③選手情報入力!L29="","",IF(I20=1,VLOOKUP(③選手情報入力!L29,種目情報!$A$4:$B$39,2,FALSE),VLOOKUP(③選手情報入力!L29,種目情報!$E$4:$F$40,2,FALSE))))</f>
        <v/>
      </c>
      <c r="T20" t="str">
        <f>IF(E20="","",IF(③選手情報入力!M29="","",③選手情報入力!M29))</f>
        <v/>
      </c>
      <c r="U20" s="34" t="str">
        <f>IF(E20="","",IF(③選手情報入力!K29="",0,1))</f>
        <v/>
      </c>
      <c r="V20" t="str">
        <f>IF(E20="","",IF(③選手情報入力!L29="","",IF(I20=1,VLOOKUP(③選手情報入力!L29,種目情報!$A$4:$C$39,3,FALSE),VLOOKUP(③選手情報入力!L29,種目情報!$E$4:$G$40,3,FALSE))))</f>
        <v/>
      </c>
      <c r="W20" t="str">
        <f>IF(E20="","",IF(③選手情報入力!O29="","",IF(I20=1,VLOOKUP(③選手情報入力!O29,種目情報!$A$4:$B$39,2,FALSE),VLOOKUP(③選手情報入力!O29,種目情報!$E$4:$F$40,2,FALSE))))</f>
        <v/>
      </c>
      <c r="X20" t="str">
        <f>IF(E20="","",IF(③選手情報入力!P29="","",③選手情報入力!P29))</f>
        <v/>
      </c>
      <c r="Y20" s="34" t="str">
        <f>IF(E20="","",IF(③選手情報入力!N29="",0,1))</f>
        <v/>
      </c>
      <c r="Z20" t="str">
        <f>IF(E20="","",IF(③選手情報入力!O29="","",IF(I20=1,VLOOKUP(③選手情報入力!O29,種目情報!$A$4:$C$39,3,FALSE),VLOOKUP(③選手情報入力!O29,種目情報!$E$4:$G$40,3,FALSE))))</f>
        <v/>
      </c>
      <c r="AA20" t="str">
        <f>IF(E20="","",IF(③選手情報入力!Q29="","",IF(I20=1,種目情報!$J$4,種目情報!$J$6)))</f>
        <v/>
      </c>
      <c r="AB20" t="str">
        <f>IF(E20="","",IF(③選手情報入力!Q29="","",IF(I20=1,IF(③選手情報入力!$R$6="","",③選手情報入力!$R$6),IF(③選手情報入力!$R$7="","",③選手情報入力!$R$7))))</f>
        <v/>
      </c>
      <c r="AC20" t="str">
        <f>IF(E20="","",IF(③選手情報入力!Q29="","",IF(I20=1,IF(③選手情報入力!$Q$6="",0,1),IF(③選手情報入力!$Q$7="",0,1))))</f>
        <v/>
      </c>
      <c r="AD20" t="str">
        <f>IF(E20="","",IF(③選手情報入力!Q29="","",2))</f>
        <v/>
      </c>
      <c r="AE20" t="str">
        <f>IF(E20="","",IF(③選手情報入力!S29="","",IF(I20=1,種目情報!$J$5,種目情報!$J$7)))</f>
        <v/>
      </c>
      <c r="AF20" t="str">
        <f>IF(E20="","",IF(③選手情報入力!S29="","",IF(I20=1,IF(③選手情報入力!$T$6="","",③選手情報入力!$T$6),IF(③選手情報入力!$T$7="","",③選手情報入力!$T$7))))</f>
        <v/>
      </c>
      <c r="AG20" t="str">
        <f>IF(E20="","",IF(③選手情報入力!S29="","",IF(I20=1,IF(③選手情報入力!$S$6="",0,1),IF(③選手情報入力!$S$7="",0,1))))</f>
        <v/>
      </c>
      <c r="AH20" t="str">
        <f>IF(E20="","",IF(③選手情報入力!S29="","",2))</f>
        <v/>
      </c>
    </row>
    <row r="21" spans="1:34">
      <c r="A21" t="str">
        <f>IF(E21="","",IF(①データ貼付け!B21="",I22*1000000+②団体情報入力!$D$3*1000+③選手情報入力!A30,①データ貼付け!B21))</f>
        <v/>
      </c>
      <c r="B21" t="str">
        <f>IF(E21="","",②団体情報入力!$D$3)</f>
        <v/>
      </c>
      <c r="D21" t="str">
        <f>IF(③選手情報入力!B30="","",LEFT(Sheet2!B21,2))</f>
        <v/>
      </c>
      <c r="E21" t="str">
        <f>IF(③選手情報入力!B30="","",REPLACE(Sheet2!B21,1,2,""))</f>
        <v/>
      </c>
      <c r="F21" t="str">
        <f>IF(E21="","",③選手情報入力!C30)</f>
        <v/>
      </c>
      <c r="G21" t="str">
        <f>IF(E21="","",③選手情報入力!D30)</f>
        <v/>
      </c>
      <c r="H21" t="str">
        <f t="shared" si="0"/>
        <v/>
      </c>
      <c r="I21" t="str">
        <f>IF(E21="","",IF(③選手情報入力!F30="男",1,2))</f>
        <v/>
      </c>
      <c r="J21" t="str">
        <f>IF(E21="","",IF(③選手情報入力!G30="","",③選手情報入力!G30))</f>
        <v/>
      </c>
      <c r="L21" t="str">
        <f t="shared" si="1"/>
        <v/>
      </c>
      <c r="M21" t="str">
        <f t="shared" si="2"/>
        <v/>
      </c>
      <c r="O21" t="str">
        <f>IF(E21="","",IF(③選手情報入力!I30="","",IF(I21=1,VLOOKUP(③選手情報入力!I30,種目情報!$A$4:$B$35,2,FALSE),VLOOKUP(③選手情報入力!I30,種目情報!$E$4:$F$35,2,FALSE))))</f>
        <v/>
      </c>
      <c r="P21" t="str">
        <f>IF(E21="","",IF(③選手情報入力!J30="","",③選手情報入力!J30))</f>
        <v/>
      </c>
      <c r="Q21" s="34" t="str">
        <f>IF(E21="","",IF(③選手情報入力!H30="",0,1))</f>
        <v/>
      </c>
      <c r="R21" t="str">
        <f>IF(E21="","",IF(③選手情報入力!I30="","",IF(I21=1,VLOOKUP(③選手情報入力!I30,種目情報!$A$4:$C$39,3,FALSE),VLOOKUP(③選手情報入力!I30,種目情報!$E$4:$G$40,3,FALSE))))</f>
        <v/>
      </c>
      <c r="S21" t="str">
        <f>IF(E21="","",IF(③選手情報入力!L30="","",IF(I21=1,VLOOKUP(③選手情報入力!L30,種目情報!$A$4:$B$39,2,FALSE),VLOOKUP(③選手情報入力!L30,種目情報!$E$4:$F$40,2,FALSE))))</f>
        <v/>
      </c>
      <c r="T21" t="str">
        <f>IF(E21="","",IF(③選手情報入力!M30="","",③選手情報入力!M30))</f>
        <v/>
      </c>
      <c r="U21" s="34" t="str">
        <f>IF(E21="","",IF(③選手情報入力!K30="",0,1))</f>
        <v/>
      </c>
      <c r="V21" t="str">
        <f>IF(E21="","",IF(③選手情報入力!L30="","",IF(I21=1,VLOOKUP(③選手情報入力!L30,種目情報!$A$4:$C$39,3,FALSE),VLOOKUP(③選手情報入力!L30,種目情報!$E$4:$G$40,3,FALSE))))</f>
        <v/>
      </c>
      <c r="W21" t="str">
        <f>IF(E21="","",IF(③選手情報入力!O30="","",IF(I21=1,VLOOKUP(③選手情報入力!O30,種目情報!$A$4:$B$39,2,FALSE),VLOOKUP(③選手情報入力!O30,種目情報!$E$4:$F$40,2,FALSE))))</f>
        <v/>
      </c>
      <c r="X21" t="str">
        <f>IF(E21="","",IF(③選手情報入力!P30="","",③選手情報入力!P30))</f>
        <v/>
      </c>
      <c r="Y21" s="34" t="str">
        <f>IF(E21="","",IF(③選手情報入力!N30="",0,1))</f>
        <v/>
      </c>
      <c r="Z21" t="str">
        <f>IF(E21="","",IF(③選手情報入力!O30="","",IF(I21=1,VLOOKUP(③選手情報入力!O30,種目情報!$A$4:$C$39,3,FALSE),VLOOKUP(③選手情報入力!O30,種目情報!$E$4:$G$40,3,FALSE))))</f>
        <v/>
      </c>
      <c r="AA21" t="str">
        <f>IF(E21="","",IF(③選手情報入力!Q30="","",IF(I21=1,種目情報!$J$4,種目情報!$J$6)))</f>
        <v/>
      </c>
      <c r="AB21" t="str">
        <f>IF(E21="","",IF(③選手情報入力!Q30="","",IF(I21=1,IF(③選手情報入力!$R$6="","",③選手情報入力!$R$6),IF(③選手情報入力!$R$7="","",③選手情報入力!$R$7))))</f>
        <v/>
      </c>
      <c r="AC21" t="str">
        <f>IF(E21="","",IF(③選手情報入力!Q30="","",IF(I21=1,IF(③選手情報入力!$Q$6="",0,1),IF(③選手情報入力!$Q$7="",0,1))))</f>
        <v/>
      </c>
      <c r="AD21" t="str">
        <f>IF(E21="","",IF(③選手情報入力!Q30="","",2))</f>
        <v/>
      </c>
      <c r="AE21" t="str">
        <f>IF(E21="","",IF(③選手情報入力!S30="","",IF(I21=1,種目情報!$J$5,種目情報!$J$7)))</f>
        <v/>
      </c>
      <c r="AF21" t="str">
        <f>IF(E21="","",IF(③選手情報入力!S30="","",IF(I21=1,IF(③選手情報入力!$T$6="","",③選手情報入力!$T$6),IF(③選手情報入力!$T$7="","",③選手情報入力!$T$7))))</f>
        <v/>
      </c>
      <c r="AG21" t="str">
        <f>IF(E21="","",IF(③選手情報入力!S30="","",IF(I21=1,IF(③選手情報入力!$S$6="",0,1),IF(③選手情報入力!$S$7="",0,1))))</f>
        <v/>
      </c>
      <c r="AH21" t="str">
        <f>IF(E21="","",IF(③選手情報入力!S30="","",2))</f>
        <v/>
      </c>
    </row>
    <row r="22" spans="1:34">
      <c r="A22" t="str">
        <f>IF(E22="","",IF(①データ貼付け!B22="",I23*1000000+②団体情報入力!$D$3*1000+③選手情報入力!A31,①データ貼付け!B22))</f>
        <v/>
      </c>
      <c r="B22" t="str">
        <f>IF(E22="","",②団体情報入力!$D$3)</f>
        <v/>
      </c>
      <c r="D22" t="str">
        <f>IF(③選手情報入力!B31="","",LEFT(Sheet2!B22,2))</f>
        <v/>
      </c>
      <c r="E22" t="str">
        <f>IF(③選手情報入力!B31="","",REPLACE(Sheet2!B22,1,2,""))</f>
        <v/>
      </c>
      <c r="F22" t="str">
        <f>IF(E22="","",③選手情報入力!C31)</f>
        <v/>
      </c>
      <c r="G22" t="str">
        <f>IF(E22="","",③選手情報入力!D31)</f>
        <v/>
      </c>
      <c r="H22" t="str">
        <f t="shared" si="0"/>
        <v/>
      </c>
      <c r="I22" t="str">
        <f>IF(E22="","",IF(③選手情報入力!F31="男",1,2))</f>
        <v/>
      </c>
      <c r="J22" t="str">
        <f>IF(E22="","",IF(③選手情報入力!G31="","",③選手情報入力!G31))</f>
        <v/>
      </c>
      <c r="L22" t="str">
        <f t="shared" si="1"/>
        <v/>
      </c>
      <c r="M22" t="str">
        <f t="shared" si="2"/>
        <v/>
      </c>
      <c r="O22" t="str">
        <f>IF(E22="","",IF(③選手情報入力!I31="","",IF(I22=1,VLOOKUP(③選手情報入力!I31,種目情報!$A$4:$B$35,2,FALSE),VLOOKUP(③選手情報入力!I31,種目情報!$E$4:$F$35,2,FALSE))))</f>
        <v/>
      </c>
      <c r="P22" t="str">
        <f>IF(E22="","",IF(③選手情報入力!J31="","",③選手情報入力!J31))</f>
        <v/>
      </c>
      <c r="Q22" s="34" t="str">
        <f>IF(E22="","",IF(③選手情報入力!H31="",0,1))</f>
        <v/>
      </c>
      <c r="R22" t="str">
        <f>IF(E22="","",IF(③選手情報入力!I31="","",IF(I22=1,VLOOKUP(③選手情報入力!I31,種目情報!$A$4:$C$39,3,FALSE),VLOOKUP(③選手情報入力!I31,種目情報!$E$4:$G$40,3,FALSE))))</f>
        <v/>
      </c>
      <c r="S22" t="str">
        <f>IF(E22="","",IF(③選手情報入力!L31="","",IF(I22=1,VLOOKUP(③選手情報入力!L31,種目情報!$A$4:$B$39,2,FALSE),VLOOKUP(③選手情報入力!L31,種目情報!$E$4:$F$40,2,FALSE))))</f>
        <v/>
      </c>
      <c r="T22" t="str">
        <f>IF(E22="","",IF(③選手情報入力!M31="","",③選手情報入力!M31))</f>
        <v/>
      </c>
      <c r="U22" s="34" t="str">
        <f>IF(E22="","",IF(③選手情報入力!K31="",0,1))</f>
        <v/>
      </c>
      <c r="V22" t="str">
        <f>IF(E22="","",IF(③選手情報入力!L31="","",IF(I22=1,VLOOKUP(③選手情報入力!L31,種目情報!$A$4:$C$39,3,FALSE),VLOOKUP(③選手情報入力!L31,種目情報!$E$4:$G$40,3,FALSE))))</f>
        <v/>
      </c>
      <c r="W22" t="str">
        <f>IF(E22="","",IF(③選手情報入力!O31="","",IF(I22=1,VLOOKUP(③選手情報入力!O31,種目情報!$A$4:$B$39,2,FALSE),VLOOKUP(③選手情報入力!O31,種目情報!$E$4:$F$40,2,FALSE))))</f>
        <v/>
      </c>
      <c r="X22" t="str">
        <f>IF(E22="","",IF(③選手情報入力!P31="","",③選手情報入力!P31))</f>
        <v/>
      </c>
      <c r="Y22" s="34" t="str">
        <f>IF(E22="","",IF(③選手情報入力!N31="",0,1))</f>
        <v/>
      </c>
      <c r="Z22" t="str">
        <f>IF(E22="","",IF(③選手情報入力!O31="","",IF(I22=1,VLOOKUP(③選手情報入力!O31,種目情報!$A$4:$C$39,3,FALSE),VLOOKUP(③選手情報入力!O31,種目情報!$E$4:$G$40,3,FALSE))))</f>
        <v/>
      </c>
      <c r="AA22" t="str">
        <f>IF(E22="","",IF(③選手情報入力!Q31="","",IF(I22=1,種目情報!$J$4,種目情報!$J$6)))</f>
        <v/>
      </c>
      <c r="AB22" t="str">
        <f>IF(E22="","",IF(③選手情報入力!Q31="","",IF(I22=1,IF(③選手情報入力!$R$6="","",③選手情報入力!$R$6),IF(③選手情報入力!$R$7="","",③選手情報入力!$R$7))))</f>
        <v/>
      </c>
      <c r="AC22" t="str">
        <f>IF(E22="","",IF(③選手情報入力!Q31="","",IF(I22=1,IF(③選手情報入力!$Q$6="",0,1),IF(③選手情報入力!$Q$7="",0,1))))</f>
        <v/>
      </c>
      <c r="AD22" t="str">
        <f>IF(E22="","",IF(③選手情報入力!Q31="","",2))</f>
        <v/>
      </c>
      <c r="AE22" t="str">
        <f>IF(E22="","",IF(③選手情報入力!S31="","",IF(I22=1,種目情報!$J$5,種目情報!$J$7)))</f>
        <v/>
      </c>
      <c r="AF22" t="str">
        <f>IF(E22="","",IF(③選手情報入力!S31="","",IF(I22=1,IF(③選手情報入力!$T$6="","",③選手情報入力!$T$6),IF(③選手情報入力!$T$7="","",③選手情報入力!$T$7))))</f>
        <v/>
      </c>
      <c r="AG22" t="str">
        <f>IF(E22="","",IF(③選手情報入力!S31="","",IF(I22=1,IF(③選手情報入力!$S$6="",0,1),IF(③選手情報入力!$S$7="",0,1))))</f>
        <v/>
      </c>
      <c r="AH22" t="str">
        <f>IF(E22="","",IF(③選手情報入力!S31="","",2))</f>
        <v/>
      </c>
    </row>
    <row r="23" spans="1:34">
      <c r="A23" t="str">
        <f>IF(E23="","",IF(①データ貼付け!B23="",I24*1000000+②団体情報入力!$D$3*1000+③選手情報入力!A32,①データ貼付け!B23))</f>
        <v/>
      </c>
      <c r="B23" t="str">
        <f>IF(E23="","",②団体情報入力!$D$3)</f>
        <v/>
      </c>
      <c r="D23" t="str">
        <f>IF(③選手情報入力!B32="","",LEFT(Sheet2!B23,2))</f>
        <v/>
      </c>
      <c r="E23" t="str">
        <f>IF(③選手情報入力!B32="","",REPLACE(Sheet2!B23,1,2,""))</f>
        <v/>
      </c>
      <c r="F23" t="str">
        <f>IF(E23="","",③選手情報入力!C32)</f>
        <v/>
      </c>
      <c r="G23" t="str">
        <f>IF(E23="","",③選手情報入力!D32)</f>
        <v/>
      </c>
      <c r="H23" t="str">
        <f t="shared" si="0"/>
        <v/>
      </c>
      <c r="I23" t="str">
        <f>IF(E23="","",IF(③選手情報入力!F32="男",1,2))</f>
        <v/>
      </c>
      <c r="J23" t="str">
        <f>IF(E23="","",IF(③選手情報入力!G32="","",③選手情報入力!G32))</f>
        <v/>
      </c>
      <c r="L23" t="str">
        <f t="shared" si="1"/>
        <v/>
      </c>
      <c r="M23" t="str">
        <f t="shared" si="2"/>
        <v/>
      </c>
      <c r="O23" t="str">
        <f>IF(E23="","",IF(③選手情報入力!I32="","",IF(I23=1,VLOOKUP(③選手情報入力!I32,種目情報!$A$4:$B$35,2,FALSE),VLOOKUP(③選手情報入力!I32,種目情報!$E$4:$F$35,2,FALSE))))</f>
        <v/>
      </c>
      <c r="P23" t="str">
        <f>IF(E23="","",IF(③選手情報入力!J32="","",③選手情報入力!J32))</f>
        <v/>
      </c>
      <c r="Q23" s="34" t="str">
        <f>IF(E23="","",IF(③選手情報入力!H32="",0,1))</f>
        <v/>
      </c>
      <c r="R23" t="str">
        <f>IF(E23="","",IF(③選手情報入力!I32="","",IF(I23=1,VLOOKUP(③選手情報入力!I32,種目情報!$A$4:$C$39,3,FALSE),VLOOKUP(③選手情報入力!I32,種目情報!$E$4:$G$40,3,FALSE))))</f>
        <v/>
      </c>
      <c r="S23" t="str">
        <f>IF(E23="","",IF(③選手情報入力!L32="","",IF(I23=1,VLOOKUP(③選手情報入力!L32,種目情報!$A$4:$B$39,2,FALSE),VLOOKUP(③選手情報入力!L32,種目情報!$E$4:$F$40,2,FALSE))))</f>
        <v/>
      </c>
      <c r="T23" t="str">
        <f>IF(E23="","",IF(③選手情報入力!M32="","",③選手情報入力!M32))</f>
        <v/>
      </c>
      <c r="U23" s="34" t="str">
        <f>IF(E23="","",IF(③選手情報入力!K32="",0,1))</f>
        <v/>
      </c>
      <c r="V23" t="str">
        <f>IF(E23="","",IF(③選手情報入力!L32="","",IF(I23=1,VLOOKUP(③選手情報入力!L32,種目情報!$A$4:$C$39,3,FALSE),VLOOKUP(③選手情報入力!L32,種目情報!$E$4:$G$40,3,FALSE))))</f>
        <v/>
      </c>
      <c r="W23" t="str">
        <f>IF(E23="","",IF(③選手情報入力!O32="","",IF(I23=1,VLOOKUP(③選手情報入力!O32,種目情報!$A$4:$B$39,2,FALSE),VLOOKUP(③選手情報入力!O32,種目情報!$E$4:$F$40,2,FALSE))))</f>
        <v/>
      </c>
      <c r="X23" t="str">
        <f>IF(E23="","",IF(③選手情報入力!P32="","",③選手情報入力!P32))</f>
        <v/>
      </c>
      <c r="Y23" s="34" t="str">
        <f>IF(E23="","",IF(③選手情報入力!N32="",0,1))</f>
        <v/>
      </c>
      <c r="Z23" t="str">
        <f>IF(E23="","",IF(③選手情報入力!O32="","",IF(I23=1,VLOOKUP(③選手情報入力!O32,種目情報!$A$4:$C$39,3,FALSE),VLOOKUP(③選手情報入力!O32,種目情報!$E$4:$G$40,3,FALSE))))</f>
        <v/>
      </c>
      <c r="AA23" t="str">
        <f>IF(E23="","",IF(③選手情報入力!Q32="","",IF(I23=1,種目情報!$J$4,種目情報!$J$6)))</f>
        <v/>
      </c>
      <c r="AB23" t="str">
        <f>IF(E23="","",IF(③選手情報入力!Q32="","",IF(I23=1,IF(③選手情報入力!$R$6="","",③選手情報入力!$R$6),IF(③選手情報入力!$R$7="","",③選手情報入力!$R$7))))</f>
        <v/>
      </c>
      <c r="AC23" t="str">
        <f>IF(E23="","",IF(③選手情報入力!Q32="","",IF(I23=1,IF(③選手情報入力!$Q$6="",0,1),IF(③選手情報入力!$Q$7="",0,1))))</f>
        <v/>
      </c>
      <c r="AD23" t="str">
        <f>IF(E23="","",IF(③選手情報入力!Q32="","",2))</f>
        <v/>
      </c>
      <c r="AE23" t="str">
        <f>IF(E23="","",IF(③選手情報入力!S32="","",IF(I23=1,種目情報!$J$5,種目情報!$J$7)))</f>
        <v/>
      </c>
      <c r="AF23" t="str">
        <f>IF(E23="","",IF(③選手情報入力!S32="","",IF(I23=1,IF(③選手情報入力!$T$6="","",③選手情報入力!$T$6),IF(③選手情報入力!$T$7="","",③選手情報入力!$T$7))))</f>
        <v/>
      </c>
      <c r="AG23" t="str">
        <f>IF(E23="","",IF(③選手情報入力!S32="","",IF(I23=1,IF(③選手情報入力!$S$6="",0,1),IF(③選手情報入力!$S$7="",0,1))))</f>
        <v/>
      </c>
      <c r="AH23" t="str">
        <f>IF(E23="","",IF(③選手情報入力!S32="","",2))</f>
        <v/>
      </c>
    </row>
    <row r="24" spans="1:34">
      <c r="A24" t="str">
        <f>IF(E24="","",IF(①データ貼付け!B24="",I25*1000000+②団体情報入力!$D$3*1000+③選手情報入力!A33,①データ貼付け!B24))</f>
        <v/>
      </c>
      <c r="B24" t="str">
        <f>IF(E24="","",②団体情報入力!$D$3)</f>
        <v/>
      </c>
      <c r="D24" t="str">
        <f>IF(③選手情報入力!B33="","",LEFT(Sheet2!B24,2))</f>
        <v/>
      </c>
      <c r="E24" t="str">
        <f>IF(③選手情報入力!B33="","",REPLACE(Sheet2!B24,1,2,""))</f>
        <v/>
      </c>
      <c r="F24" t="str">
        <f>IF(E24="","",③選手情報入力!C33)</f>
        <v/>
      </c>
      <c r="G24" t="str">
        <f>IF(E24="","",③選手情報入力!D33)</f>
        <v/>
      </c>
      <c r="H24" t="str">
        <f t="shared" si="0"/>
        <v/>
      </c>
      <c r="I24" t="str">
        <f>IF(E24="","",IF(③選手情報入力!F33="男",1,2))</f>
        <v/>
      </c>
      <c r="J24" t="str">
        <f>IF(E24="","",IF(③選手情報入力!G33="","",③選手情報入力!G33))</f>
        <v/>
      </c>
      <c r="L24" t="str">
        <f t="shared" si="1"/>
        <v/>
      </c>
      <c r="M24" t="str">
        <f t="shared" si="2"/>
        <v/>
      </c>
      <c r="O24" t="str">
        <f>IF(E24="","",IF(③選手情報入力!I33="","",IF(I24=1,VLOOKUP(③選手情報入力!I33,種目情報!$A$4:$B$35,2,FALSE),VLOOKUP(③選手情報入力!I33,種目情報!$E$4:$F$35,2,FALSE))))</f>
        <v/>
      </c>
      <c r="P24" t="str">
        <f>IF(E24="","",IF(③選手情報入力!J33="","",③選手情報入力!J33))</f>
        <v/>
      </c>
      <c r="Q24" s="34" t="str">
        <f>IF(E24="","",IF(③選手情報入力!H33="",0,1))</f>
        <v/>
      </c>
      <c r="R24" t="str">
        <f>IF(E24="","",IF(③選手情報入力!I33="","",IF(I24=1,VLOOKUP(③選手情報入力!I33,種目情報!$A$4:$C$39,3,FALSE),VLOOKUP(③選手情報入力!I33,種目情報!$E$4:$G$40,3,FALSE))))</f>
        <v/>
      </c>
      <c r="S24" t="str">
        <f>IF(E24="","",IF(③選手情報入力!L33="","",IF(I24=1,VLOOKUP(③選手情報入力!L33,種目情報!$A$4:$B$39,2,FALSE),VLOOKUP(③選手情報入力!L33,種目情報!$E$4:$F$40,2,FALSE))))</f>
        <v/>
      </c>
      <c r="T24" t="str">
        <f>IF(E24="","",IF(③選手情報入力!M33="","",③選手情報入力!M33))</f>
        <v/>
      </c>
      <c r="U24" s="34" t="str">
        <f>IF(E24="","",IF(③選手情報入力!K33="",0,1))</f>
        <v/>
      </c>
      <c r="V24" t="str">
        <f>IF(E24="","",IF(③選手情報入力!L33="","",IF(I24=1,VLOOKUP(③選手情報入力!L33,種目情報!$A$4:$C$39,3,FALSE),VLOOKUP(③選手情報入力!L33,種目情報!$E$4:$G$40,3,FALSE))))</f>
        <v/>
      </c>
      <c r="W24" t="str">
        <f>IF(E24="","",IF(③選手情報入力!O33="","",IF(I24=1,VLOOKUP(③選手情報入力!O33,種目情報!$A$4:$B$39,2,FALSE),VLOOKUP(③選手情報入力!O33,種目情報!$E$4:$F$40,2,FALSE))))</f>
        <v/>
      </c>
      <c r="X24" t="str">
        <f>IF(E24="","",IF(③選手情報入力!P33="","",③選手情報入力!P33))</f>
        <v/>
      </c>
      <c r="Y24" s="34" t="str">
        <f>IF(E24="","",IF(③選手情報入力!N33="",0,1))</f>
        <v/>
      </c>
      <c r="Z24" t="str">
        <f>IF(E24="","",IF(③選手情報入力!O33="","",IF(I24=1,VLOOKUP(③選手情報入力!O33,種目情報!$A$4:$C$39,3,FALSE),VLOOKUP(③選手情報入力!O33,種目情報!$E$4:$G$40,3,FALSE))))</f>
        <v/>
      </c>
      <c r="AA24" t="str">
        <f>IF(E24="","",IF(③選手情報入力!Q33="","",IF(I24=1,種目情報!$J$4,種目情報!$J$6)))</f>
        <v/>
      </c>
      <c r="AB24" t="str">
        <f>IF(E24="","",IF(③選手情報入力!Q33="","",IF(I24=1,IF(③選手情報入力!$R$6="","",③選手情報入力!$R$6),IF(③選手情報入力!$R$7="","",③選手情報入力!$R$7))))</f>
        <v/>
      </c>
      <c r="AC24" t="str">
        <f>IF(E24="","",IF(③選手情報入力!Q33="","",IF(I24=1,IF(③選手情報入力!$Q$6="",0,1),IF(③選手情報入力!$Q$7="",0,1))))</f>
        <v/>
      </c>
      <c r="AD24" t="str">
        <f>IF(E24="","",IF(③選手情報入力!Q33="","",2))</f>
        <v/>
      </c>
      <c r="AE24" t="str">
        <f>IF(E24="","",IF(③選手情報入力!S33="","",IF(I24=1,種目情報!$J$5,種目情報!$J$7)))</f>
        <v/>
      </c>
      <c r="AF24" t="str">
        <f>IF(E24="","",IF(③選手情報入力!S33="","",IF(I24=1,IF(③選手情報入力!$T$6="","",③選手情報入力!$T$6),IF(③選手情報入力!$T$7="","",③選手情報入力!$T$7))))</f>
        <v/>
      </c>
      <c r="AG24" t="str">
        <f>IF(E24="","",IF(③選手情報入力!S33="","",IF(I24=1,IF(③選手情報入力!$S$6="",0,1),IF(③選手情報入力!$S$7="",0,1))))</f>
        <v/>
      </c>
      <c r="AH24" t="str">
        <f>IF(E24="","",IF(③選手情報入力!S33="","",2))</f>
        <v/>
      </c>
    </row>
    <row r="25" spans="1:34">
      <c r="A25" t="str">
        <f>IF(E25="","",IF(①データ貼付け!B25="",I26*1000000+②団体情報入力!$D$3*1000+③選手情報入力!A34,①データ貼付け!B25))</f>
        <v/>
      </c>
      <c r="B25" t="str">
        <f>IF(E25="","",②団体情報入力!$D$3)</f>
        <v/>
      </c>
      <c r="D25" t="str">
        <f>IF(③選手情報入力!B34="","",LEFT(Sheet2!B25,2))</f>
        <v/>
      </c>
      <c r="E25" t="str">
        <f>IF(③選手情報入力!B34="","",REPLACE(Sheet2!B25,1,2,""))</f>
        <v/>
      </c>
      <c r="F25" t="str">
        <f>IF(E25="","",③選手情報入力!C34)</f>
        <v/>
      </c>
      <c r="G25" t="str">
        <f>IF(E25="","",③選手情報入力!D34)</f>
        <v/>
      </c>
      <c r="H25" t="str">
        <f t="shared" si="0"/>
        <v/>
      </c>
      <c r="I25" t="str">
        <f>IF(E25="","",IF(③選手情報入力!F34="男",1,2))</f>
        <v/>
      </c>
      <c r="J25" t="str">
        <f>IF(E25="","",IF(③選手情報入力!G34="","",③選手情報入力!G34))</f>
        <v/>
      </c>
      <c r="L25" t="str">
        <f t="shared" si="1"/>
        <v/>
      </c>
      <c r="M25" t="str">
        <f t="shared" si="2"/>
        <v/>
      </c>
      <c r="O25" t="str">
        <f>IF(E25="","",IF(③選手情報入力!I34="","",IF(I25=1,VLOOKUP(③選手情報入力!I34,種目情報!$A$4:$B$35,2,FALSE),VLOOKUP(③選手情報入力!I34,種目情報!$E$4:$F$35,2,FALSE))))</f>
        <v/>
      </c>
      <c r="P25" t="str">
        <f>IF(E25="","",IF(③選手情報入力!J34="","",③選手情報入力!J34))</f>
        <v/>
      </c>
      <c r="Q25" s="34" t="str">
        <f>IF(E25="","",IF(③選手情報入力!H34="",0,1))</f>
        <v/>
      </c>
      <c r="R25" t="str">
        <f>IF(E25="","",IF(③選手情報入力!I34="","",IF(I25=1,VLOOKUP(③選手情報入力!I34,種目情報!$A$4:$C$39,3,FALSE),VLOOKUP(③選手情報入力!I34,種目情報!$E$4:$G$40,3,FALSE))))</f>
        <v/>
      </c>
      <c r="S25" t="str">
        <f>IF(E25="","",IF(③選手情報入力!L34="","",IF(I25=1,VLOOKUP(③選手情報入力!L34,種目情報!$A$4:$B$39,2,FALSE),VLOOKUP(③選手情報入力!L34,種目情報!$E$4:$F$40,2,FALSE))))</f>
        <v/>
      </c>
      <c r="T25" t="str">
        <f>IF(E25="","",IF(③選手情報入力!M34="","",③選手情報入力!M34))</f>
        <v/>
      </c>
      <c r="U25" s="34" t="str">
        <f>IF(E25="","",IF(③選手情報入力!K34="",0,1))</f>
        <v/>
      </c>
      <c r="V25" t="str">
        <f>IF(E25="","",IF(③選手情報入力!L34="","",IF(I25=1,VLOOKUP(③選手情報入力!L34,種目情報!$A$4:$C$39,3,FALSE),VLOOKUP(③選手情報入力!L34,種目情報!$E$4:$G$40,3,FALSE))))</f>
        <v/>
      </c>
      <c r="W25" t="str">
        <f>IF(E25="","",IF(③選手情報入力!O34="","",IF(I25=1,VLOOKUP(③選手情報入力!O34,種目情報!$A$4:$B$39,2,FALSE),VLOOKUP(③選手情報入力!O34,種目情報!$E$4:$F$40,2,FALSE))))</f>
        <v/>
      </c>
      <c r="X25" t="str">
        <f>IF(E25="","",IF(③選手情報入力!P34="","",③選手情報入力!P34))</f>
        <v/>
      </c>
      <c r="Y25" s="34" t="str">
        <f>IF(E25="","",IF(③選手情報入力!N34="",0,1))</f>
        <v/>
      </c>
      <c r="Z25" t="str">
        <f>IF(E25="","",IF(③選手情報入力!O34="","",IF(I25=1,VLOOKUP(③選手情報入力!O34,種目情報!$A$4:$C$39,3,FALSE),VLOOKUP(③選手情報入力!O34,種目情報!$E$4:$G$40,3,FALSE))))</f>
        <v/>
      </c>
      <c r="AA25" t="str">
        <f>IF(E25="","",IF(③選手情報入力!Q34="","",IF(I25=1,種目情報!$J$4,種目情報!$J$6)))</f>
        <v/>
      </c>
      <c r="AB25" t="str">
        <f>IF(E25="","",IF(③選手情報入力!Q34="","",IF(I25=1,IF(③選手情報入力!$R$6="","",③選手情報入力!$R$6),IF(③選手情報入力!$R$7="","",③選手情報入力!$R$7))))</f>
        <v/>
      </c>
      <c r="AC25" t="str">
        <f>IF(E25="","",IF(③選手情報入力!Q34="","",IF(I25=1,IF(③選手情報入力!$Q$6="",0,1),IF(③選手情報入力!$Q$7="",0,1))))</f>
        <v/>
      </c>
      <c r="AD25" t="str">
        <f>IF(E25="","",IF(③選手情報入力!Q34="","",2))</f>
        <v/>
      </c>
      <c r="AE25" t="str">
        <f>IF(E25="","",IF(③選手情報入力!S34="","",IF(I25=1,種目情報!$J$5,種目情報!$J$7)))</f>
        <v/>
      </c>
      <c r="AF25" t="str">
        <f>IF(E25="","",IF(③選手情報入力!S34="","",IF(I25=1,IF(③選手情報入力!$T$6="","",③選手情報入力!$T$6),IF(③選手情報入力!$T$7="","",③選手情報入力!$T$7))))</f>
        <v/>
      </c>
      <c r="AG25" t="str">
        <f>IF(E25="","",IF(③選手情報入力!S34="","",IF(I25=1,IF(③選手情報入力!$S$6="",0,1),IF(③選手情報入力!$S$7="",0,1))))</f>
        <v/>
      </c>
      <c r="AH25" t="str">
        <f>IF(E25="","",IF(③選手情報入力!S34="","",2))</f>
        <v/>
      </c>
    </row>
    <row r="26" spans="1:34">
      <c r="A26" t="str">
        <f>IF(E26="","",IF(①データ貼付け!B26="",I27*1000000+②団体情報入力!$D$3*1000+③選手情報入力!A35,①データ貼付け!B26))</f>
        <v/>
      </c>
      <c r="B26" t="str">
        <f>IF(E26="","",②団体情報入力!$D$3)</f>
        <v/>
      </c>
      <c r="D26" t="str">
        <f>IF(③選手情報入力!B35="","",LEFT(Sheet2!B26,2))</f>
        <v/>
      </c>
      <c r="E26" t="str">
        <f>IF(③選手情報入力!B35="","",REPLACE(Sheet2!B26,1,2,""))</f>
        <v/>
      </c>
      <c r="F26" t="str">
        <f>IF(E26="","",③選手情報入力!C35)</f>
        <v/>
      </c>
      <c r="G26" t="str">
        <f>IF(E26="","",③選手情報入力!D35)</f>
        <v/>
      </c>
      <c r="H26" t="str">
        <f t="shared" si="0"/>
        <v/>
      </c>
      <c r="I26" t="str">
        <f>IF(E26="","",IF(③選手情報入力!F35="男",1,2))</f>
        <v/>
      </c>
      <c r="J26" t="str">
        <f>IF(E26="","",IF(③選手情報入力!G35="","",③選手情報入力!G35))</f>
        <v/>
      </c>
      <c r="L26" t="str">
        <f t="shared" si="1"/>
        <v/>
      </c>
      <c r="M26" t="str">
        <f t="shared" si="2"/>
        <v/>
      </c>
      <c r="O26" t="str">
        <f>IF(E26="","",IF(③選手情報入力!I35="","",IF(I26=1,VLOOKUP(③選手情報入力!I35,種目情報!$A$4:$B$35,2,FALSE),VLOOKUP(③選手情報入力!I35,種目情報!$E$4:$F$35,2,FALSE))))</f>
        <v/>
      </c>
      <c r="P26" t="str">
        <f>IF(E26="","",IF(③選手情報入力!J35="","",③選手情報入力!J35))</f>
        <v/>
      </c>
      <c r="Q26" s="34" t="str">
        <f>IF(E26="","",IF(③選手情報入力!H35="",0,1))</f>
        <v/>
      </c>
      <c r="R26" t="str">
        <f>IF(E26="","",IF(③選手情報入力!I35="","",IF(I26=1,VLOOKUP(③選手情報入力!I35,種目情報!$A$4:$C$39,3,FALSE),VLOOKUP(③選手情報入力!I35,種目情報!$E$4:$G$40,3,FALSE))))</f>
        <v/>
      </c>
      <c r="S26" t="str">
        <f>IF(E26="","",IF(③選手情報入力!L35="","",IF(I26=1,VLOOKUP(③選手情報入力!L35,種目情報!$A$4:$B$39,2,FALSE),VLOOKUP(③選手情報入力!L35,種目情報!$E$4:$F$40,2,FALSE))))</f>
        <v/>
      </c>
      <c r="T26" t="str">
        <f>IF(E26="","",IF(③選手情報入力!M35="","",③選手情報入力!M35))</f>
        <v/>
      </c>
      <c r="U26" s="34" t="str">
        <f>IF(E26="","",IF(③選手情報入力!K35="",0,1))</f>
        <v/>
      </c>
      <c r="V26" t="str">
        <f>IF(E26="","",IF(③選手情報入力!L35="","",IF(I26=1,VLOOKUP(③選手情報入力!L35,種目情報!$A$4:$C$39,3,FALSE),VLOOKUP(③選手情報入力!L35,種目情報!$E$4:$G$40,3,FALSE))))</f>
        <v/>
      </c>
      <c r="W26" t="str">
        <f>IF(E26="","",IF(③選手情報入力!O35="","",IF(I26=1,VLOOKUP(③選手情報入力!O35,種目情報!$A$4:$B$39,2,FALSE),VLOOKUP(③選手情報入力!O35,種目情報!$E$4:$F$40,2,FALSE))))</f>
        <v/>
      </c>
      <c r="X26" t="str">
        <f>IF(E26="","",IF(③選手情報入力!P35="","",③選手情報入力!P35))</f>
        <v/>
      </c>
      <c r="Y26" s="34" t="str">
        <f>IF(E26="","",IF(③選手情報入力!N35="",0,1))</f>
        <v/>
      </c>
      <c r="Z26" t="str">
        <f>IF(E26="","",IF(③選手情報入力!O35="","",IF(I26=1,VLOOKUP(③選手情報入力!O35,種目情報!$A$4:$C$39,3,FALSE),VLOOKUP(③選手情報入力!O35,種目情報!$E$4:$G$40,3,FALSE))))</f>
        <v/>
      </c>
      <c r="AA26" t="str">
        <f>IF(E26="","",IF(③選手情報入力!Q35="","",IF(I26=1,種目情報!$J$4,種目情報!$J$6)))</f>
        <v/>
      </c>
      <c r="AB26" t="str">
        <f>IF(E26="","",IF(③選手情報入力!Q35="","",IF(I26=1,IF(③選手情報入力!$R$6="","",③選手情報入力!$R$6),IF(③選手情報入力!$R$7="","",③選手情報入力!$R$7))))</f>
        <v/>
      </c>
      <c r="AC26" t="str">
        <f>IF(E26="","",IF(③選手情報入力!Q35="","",IF(I26=1,IF(③選手情報入力!$Q$6="",0,1),IF(③選手情報入力!$Q$7="",0,1))))</f>
        <v/>
      </c>
      <c r="AD26" t="str">
        <f>IF(E26="","",IF(③選手情報入力!Q35="","",2))</f>
        <v/>
      </c>
      <c r="AE26" t="str">
        <f>IF(E26="","",IF(③選手情報入力!S35="","",IF(I26=1,種目情報!$J$5,種目情報!$J$7)))</f>
        <v/>
      </c>
      <c r="AF26" t="str">
        <f>IF(E26="","",IF(③選手情報入力!S35="","",IF(I26=1,IF(③選手情報入力!$T$6="","",③選手情報入力!$T$6),IF(③選手情報入力!$T$7="","",③選手情報入力!$T$7))))</f>
        <v/>
      </c>
      <c r="AG26" t="str">
        <f>IF(E26="","",IF(③選手情報入力!S35="","",IF(I26=1,IF(③選手情報入力!$S$6="",0,1),IF(③選手情報入力!$S$7="",0,1))))</f>
        <v/>
      </c>
      <c r="AH26" t="str">
        <f>IF(E26="","",IF(③選手情報入力!S35="","",2))</f>
        <v/>
      </c>
    </row>
    <row r="27" spans="1:34">
      <c r="A27" t="str">
        <f>IF(E27="","",IF(①データ貼付け!B27="",I28*1000000+②団体情報入力!$D$3*1000+③選手情報入力!A36,①データ貼付け!B27))</f>
        <v/>
      </c>
      <c r="B27" t="str">
        <f>IF(E27="","",②団体情報入力!$D$3)</f>
        <v/>
      </c>
      <c r="D27" t="str">
        <f>IF(③選手情報入力!B36="","",LEFT(Sheet2!B27,2))</f>
        <v/>
      </c>
      <c r="E27" t="str">
        <f>IF(③選手情報入力!B36="","",REPLACE(Sheet2!B27,1,2,""))</f>
        <v/>
      </c>
      <c r="F27" t="str">
        <f>IF(E27="","",③選手情報入力!C36)</f>
        <v/>
      </c>
      <c r="G27" t="str">
        <f>IF(E27="","",③選手情報入力!D36)</f>
        <v/>
      </c>
      <c r="H27" t="str">
        <f t="shared" si="0"/>
        <v/>
      </c>
      <c r="I27" t="str">
        <f>IF(E27="","",IF(③選手情報入力!F36="男",1,2))</f>
        <v/>
      </c>
      <c r="J27" t="str">
        <f>IF(E27="","",IF(③選手情報入力!G36="","",③選手情報入力!G36))</f>
        <v/>
      </c>
      <c r="L27" t="str">
        <f t="shared" si="1"/>
        <v/>
      </c>
      <c r="M27" t="str">
        <f t="shared" si="2"/>
        <v/>
      </c>
      <c r="O27" t="str">
        <f>IF(E27="","",IF(③選手情報入力!I36="","",IF(I27=1,VLOOKUP(③選手情報入力!I36,種目情報!$A$4:$B$35,2,FALSE),VLOOKUP(③選手情報入力!I36,種目情報!$E$4:$F$35,2,FALSE))))</f>
        <v/>
      </c>
      <c r="P27" t="str">
        <f>IF(E27="","",IF(③選手情報入力!J36="","",③選手情報入力!J36))</f>
        <v/>
      </c>
      <c r="Q27" s="34" t="str">
        <f>IF(E27="","",IF(③選手情報入力!H36="",0,1))</f>
        <v/>
      </c>
      <c r="R27" t="str">
        <f>IF(E27="","",IF(③選手情報入力!I36="","",IF(I27=1,VLOOKUP(③選手情報入力!I36,種目情報!$A$4:$C$39,3,FALSE),VLOOKUP(③選手情報入力!I36,種目情報!$E$4:$G$40,3,FALSE))))</f>
        <v/>
      </c>
      <c r="S27" t="str">
        <f>IF(E27="","",IF(③選手情報入力!L36="","",IF(I27=1,VLOOKUP(③選手情報入力!L36,種目情報!$A$4:$B$39,2,FALSE),VLOOKUP(③選手情報入力!L36,種目情報!$E$4:$F$40,2,FALSE))))</f>
        <v/>
      </c>
      <c r="T27" t="str">
        <f>IF(E27="","",IF(③選手情報入力!M36="","",③選手情報入力!M36))</f>
        <v/>
      </c>
      <c r="U27" s="34" t="str">
        <f>IF(E27="","",IF(③選手情報入力!K36="",0,1))</f>
        <v/>
      </c>
      <c r="V27" t="str">
        <f>IF(E27="","",IF(③選手情報入力!L36="","",IF(I27=1,VLOOKUP(③選手情報入力!L36,種目情報!$A$4:$C$39,3,FALSE),VLOOKUP(③選手情報入力!L36,種目情報!$E$4:$G$40,3,FALSE))))</f>
        <v/>
      </c>
      <c r="W27" t="str">
        <f>IF(E27="","",IF(③選手情報入力!O36="","",IF(I27=1,VLOOKUP(③選手情報入力!O36,種目情報!$A$4:$B$39,2,FALSE),VLOOKUP(③選手情報入力!O36,種目情報!$E$4:$F$40,2,FALSE))))</f>
        <v/>
      </c>
      <c r="X27" t="str">
        <f>IF(E27="","",IF(③選手情報入力!P36="","",③選手情報入力!P36))</f>
        <v/>
      </c>
      <c r="Y27" s="34" t="str">
        <f>IF(E27="","",IF(③選手情報入力!N36="",0,1))</f>
        <v/>
      </c>
      <c r="Z27" t="str">
        <f>IF(E27="","",IF(③選手情報入力!O36="","",IF(I27=1,VLOOKUP(③選手情報入力!O36,種目情報!$A$4:$C$39,3,FALSE),VLOOKUP(③選手情報入力!O36,種目情報!$E$4:$G$40,3,FALSE))))</f>
        <v/>
      </c>
      <c r="AA27" t="str">
        <f>IF(E27="","",IF(③選手情報入力!Q36="","",IF(I27=1,種目情報!$J$4,種目情報!$J$6)))</f>
        <v/>
      </c>
      <c r="AB27" t="str">
        <f>IF(E27="","",IF(③選手情報入力!Q36="","",IF(I27=1,IF(③選手情報入力!$R$6="","",③選手情報入力!$R$6),IF(③選手情報入力!$R$7="","",③選手情報入力!$R$7))))</f>
        <v/>
      </c>
      <c r="AC27" t="str">
        <f>IF(E27="","",IF(③選手情報入力!Q36="","",IF(I27=1,IF(③選手情報入力!$Q$6="",0,1),IF(③選手情報入力!$Q$7="",0,1))))</f>
        <v/>
      </c>
      <c r="AD27" t="str">
        <f>IF(E27="","",IF(③選手情報入力!Q36="","",2))</f>
        <v/>
      </c>
      <c r="AE27" t="str">
        <f>IF(E27="","",IF(③選手情報入力!S36="","",IF(I27=1,種目情報!$J$5,種目情報!$J$7)))</f>
        <v/>
      </c>
      <c r="AF27" t="str">
        <f>IF(E27="","",IF(③選手情報入力!S36="","",IF(I27=1,IF(③選手情報入力!$T$6="","",③選手情報入力!$T$6),IF(③選手情報入力!$T$7="","",③選手情報入力!$T$7))))</f>
        <v/>
      </c>
      <c r="AG27" t="str">
        <f>IF(E27="","",IF(③選手情報入力!S36="","",IF(I27=1,IF(③選手情報入力!$S$6="",0,1),IF(③選手情報入力!$S$7="",0,1))))</f>
        <v/>
      </c>
      <c r="AH27" t="str">
        <f>IF(E27="","",IF(③選手情報入力!S36="","",2))</f>
        <v/>
      </c>
    </row>
    <row r="28" spans="1:34">
      <c r="A28" t="str">
        <f>IF(E28="","",IF(①データ貼付け!B28="",I29*1000000+②団体情報入力!$D$3*1000+③選手情報入力!A37,①データ貼付け!B28))</f>
        <v/>
      </c>
      <c r="B28" t="str">
        <f>IF(E28="","",②団体情報入力!$D$3)</f>
        <v/>
      </c>
      <c r="D28" t="str">
        <f>IF(③選手情報入力!B37="","",LEFT(Sheet2!B28,2))</f>
        <v/>
      </c>
      <c r="E28" t="str">
        <f>IF(③選手情報入力!B37="","",REPLACE(Sheet2!B28,1,2,""))</f>
        <v/>
      </c>
      <c r="F28" t="str">
        <f>IF(E28="","",③選手情報入力!C37)</f>
        <v/>
      </c>
      <c r="G28" t="str">
        <f>IF(E28="","",③選手情報入力!D37)</f>
        <v/>
      </c>
      <c r="H28" t="str">
        <f t="shared" si="0"/>
        <v/>
      </c>
      <c r="I28" t="str">
        <f>IF(E28="","",IF(③選手情報入力!F37="男",1,2))</f>
        <v/>
      </c>
      <c r="J28" t="str">
        <f>IF(E28="","",IF(③選手情報入力!G37="","",③選手情報入力!G37))</f>
        <v/>
      </c>
      <c r="L28" t="str">
        <f t="shared" si="1"/>
        <v/>
      </c>
      <c r="M28" t="str">
        <f t="shared" si="2"/>
        <v/>
      </c>
      <c r="O28" t="str">
        <f>IF(E28="","",IF(③選手情報入力!I37="","",IF(I28=1,VLOOKUP(③選手情報入力!I37,種目情報!$A$4:$B$35,2,FALSE),VLOOKUP(③選手情報入力!I37,種目情報!$E$4:$F$35,2,FALSE))))</f>
        <v/>
      </c>
      <c r="P28" t="str">
        <f>IF(E28="","",IF(③選手情報入力!J37="","",③選手情報入力!J37))</f>
        <v/>
      </c>
      <c r="Q28" s="34" t="str">
        <f>IF(E28="","",IF(③選手情報入力!H37="",0,1))</f>
        <v/>
      </c>
      <c r="R28" t="str">
        <f>IF(E28="","",IF(③選手情報入力!I37="","",IF(I28=1,VLOOKUP(③選手情報入力!I37,種目情報!$A$4:$C$39,3,FALSE),VLOOKUP(③選手情報入力!I37,種目情報!$E$4:$G$40,3,FALSE))))</f>
        <v/>
      </c>
      <c r="S28" t="str">
        <f>IF(E28="","",IF(③選手情報入力!L37="","",IF(I28=1,VLOOKUP(③選手情報入力!L37,種目情報!$A$4:$B$39,2,FALSE),VLOOKUP(③選手情報入力!L37,種目情報!$E$4:$F$40,2,FALSE))))</f>
        <v/>
      </c>
      <c r="T28" t="str">
        <f>IF(E28="","",IF(③選手情報入力!M37="","",③選手情報入力!M37))</f>
        <v/>
      </c>
      <c r="U28" s="34" t="str">
        <f>IF(E28="","",IF(③選手情報入力!K37="",0,1))</f>
        <v/>
      </c>
      <c r="V28" t="str">
        <f>IF(E28="","",IF(③選手情報入力!L37="","",IF(I28=1,VLOOKUP(③選手情報入力!L37,種目情報!$A$4:$C$39,3,FALSE),VLOOKUP(③選手情報入力!L37,種目情報!$E$4:$G$40,3,FALSE))))</f>
        <v/>
      </c>
      <c r="W28" t="str">
        <f>IF(E28="","",IF(③選手情報入力!O37="","",IF(I28=1,VLOOKUP(③選手情報入力!O37,種目情報!$A$4:$B$39,2,FALSE),VLOOKUP(③選手情報入力!O37,種目情報!$E$4:$F$40,2,FALSE))))</f>
        <v/>
      </c>
      <c r="X28" t="str">
        <f>IF(E28="","",IF(③選手情報入力!P37="","",③選手情報入力!P37))</f>
        <v/>
      </c>
      <c r="Y28" s="34" t="str">
        <f>IF(E28="","",IF(③選手情報入力!N37="",0,1))</f>
        <v/>
      </c>
      <c r="Z28" t="str">
        <f>IF(E28="","",IF(③選手情報入力!O37="","",IF(I28=1,VLOOKUP(③選手情報入力!O37,種目情報!$A$4:$C$39,3,FALSE),VLOOKUP(③選手情報入力!O37,種目情報!$E$4:$G$40,3,FALSE))))</f>
        <v/>
      </c>
      <c r="AA28" t="str">
        <f>IF(E28="","",IF(③選手情報入力!Q37="","",IF(I28=1,種目情報!$J$4,種目情報!$J$6)))</f>
        <v/>
      </c>
      <c r="AB28" t="str">
        <f>IF(E28="","",IF(③選手情報入力!Q37="","",IF(I28=1,IF(③選手情報入力!$R$6="","",③選手情報入力!$R$6),IF(③選手情報入力!$R$7="","",③選手情報入力!$R$7))))</f>
        <v/>
      </c>
      <c r="AC28" t="str">
        <f>IF(E28="","",IF(③選手情報入力!Q37="","",IF(I28=1,IF(③選手情報入力!$Q$6="",0,1),IF(③選手情報入力!$Q$7="",0,1))))</f>
        <v/>
      </c>
      <c r="AD28" t="str">
        <f>IF(E28="","",IF(③選手情報入力!Q37="","",2))</f>
        <v/>
      </c>
      <c r="AE28" t="str">
        <f>IF(E28="","",IF(③選手情報入力!S37="","",IF(I28=1,種目情報!$J$5,種目情報!$J$7)))</f>
        <v/>
      </c>
      <c r="AF28" t="str">
        <f>IF(E28="","",IF(③選手情報入力!S37="","",IF(I28=1,IF(③選手情報入力!$T$6="","",③選手情報入力!$T$6),IF(③選手情報入力!$T$7="","",③選手情報入力!$T$7))))</f>
        <v/>
      </c>
      <c r="AG28" t="str">
        <f>IF(E28="","",IF(③選手情報入力!S37="","",IF(I28=1,IF(③選手情報入力!$S$6="",0,1),IF(③選手情報入力!$S$7="",0,1))))</f>
        <v/>
      </c>
      <c r="AH28" t="str">
        <f>IF(E28="","",IF(③選手情報入力!S37="","",2))</f>
        <v/>
      </c>
    </row>
    <row r="29" spans="1:34">
      <c r="A29" t="str">
        <f>IF(E29="","",IF(①データ貼付け!B29="",I30*1000000+②団体情報入力!$D$3*1000+③選手情報入力!A38,①データ貼付け!B29))</f>
        <v/>
      </c>
      <c r="B29" t="str">
        <f>IF(E29="","",②団体情報入力!$D$3)</f>
        <v/>
      </c>
      <c r="D29" t="str">
        <f>IF(③選手情報入力!B38="","",LEFT(Sheet2!B29,2))</f>
        <v/>
      </c>
      <c r="E29" t="str">
        <f>IF(③選手情報入力!B38="","",REPLACE(Sheet2!B29,1,2,""))</f>
        <v/>
      </c>
      <c r="F29" t="str">
        <f>IF(E29="","",③選手情報入力!C38)</f>
        <v/>
      </c>
      <c r="G29" t="str">
        <f>IF(E29="","",③選手情報入力!D38)</f>
        <v/>
      </c>
      <c r="H29" t="str">
        <f t="shared" si="0"/>
        <v/>
      </c>
      <c r="I29" t="str">
        <f>IF(E29="","",IF(③選手情報入力!F38="男",1,2))</f>
        <v/>
      </c>
      <c r="J29" t="str">
        <f>IF(E29="","",IF(③選手情報入力!G38="","",③選手情報入力!G38))</f>
        <v/>
      </c>
      <c r="L29" t="str">
        <f t="shared" si="1"/>
        <v/>
      </c>
      <c r="M29" t="str">
        <f t="shared" si="2"/>
        <v/>
      </c>
      <c r="O29" t="str">
        <f>IF(E29="","",IF(③選手情報入力!I38="","",IF(I29=1,VLOOKUP(③選手情報入力!I38,種目情報!$A$4:$B$35,2,FALSE),VLOOKUP(③選手情報入力!I38,種目情報!$E$4:$F$35,2,FALSE))))</f>
        <v/>
      </c>
      <c r="P29" t="str">
        <f>IF(E29="","",IF(③選手情報入力!J38="","",③選手情報入力!J38))</f>
        <v/>
      </c>
      <c r="Q29" s="34" t="str">
        <f>IF(E29="","",IF(③選手情報入力!H38="",0,1))</f>
        <v/>
      </c>
      <c r="R29" t="str">
        <f>IF(E29="","",IF(③選手情報入力!I38="","",IF(I29=1,VLOOKUP(③選手情報入力!I38,種目情報!$A$4:$C$39,3,FALSE),VLOOKUP(③選手情報入力!I38,種目情報!$E$4:$G$40,3,FALSE))))</f>
        <v/>
      </c>
      <c r="S29" t="str">
        <f>IF(E29="","",IF(③選手情報入力!L38="","",IF(I29=1,VLOOKUP(③選手情報入力!L38,種目情報!$A$4:$B$39,2,FALSE),VLOOKUP(③選手情報入力!L38,種目情報!$E$4:$F$40,2,FALSE))))</f>
        <v/>
      </c>
      <c r="T29" t="str">
        <f>IF(E29="","",IF(③選手情報入力!M38="","",③選手情報入力!M38))</f>
        <v/>
      </c>
      <c r="U29" s="34" t="str">
        <f>IF(E29="","",IF(③選手情報入力!K38="",0,1))</f>
        <v/>
      </c>
      <c r="V29" t="str">
        <f>IF(E29="","",IF(③選手情報入力!L38="","",IF(I29=1,VLOOKUP(③選手情報入力!L38,種目情報!$A$4:$C$39,3,FALSE),VLOOKUP(③選手情報入力!L38,種目情報!$E$4:$G$40,3,FALSE))))</f>
        <v/>
      </c>
      <c r="W29" t="str">
        <f>IF(E29="","",IF(③選手情報入力!O38="","",IF(I29=1,VLOOKUP(③選手情報入力!O38,種目情報!$A$4:$B$39,2,FALSE),VLOOKUP(③選手情報入力!O38,種目情報!$E$4:$F$40,2,FALSE))))</f>
        <v/>
      </c>
      <c r="X29" t="str">
        <f>IF(E29="","",IF(③選手情報入力!P38="","",③選手情報入力!P38))</f>
        <v/>
      </c>
      <c r="Y29" s="34" t="str">
        <f>IF(E29="","",IF(③選手情報入力!N38="",0,1))</f>
        <v/>
      </c>
      <c r="Z29" t="str">
        <f>IF(E29="","",IF(③選手情報入力!O38="","",IF(I29=1,VLOOKUP(③選手情報入力!O38,種目情報!$A$4:$C$39,3,FALSE),VLOOKUP(③選手情報入力!O38,種目情報!$E$4:$G$40,3,FALSE))))</f>
        <v/>
      </c>
      <c r="AA29" t="str">
        <f>IF(E29="","",IF(③選手情報入力!Q38="","",IF(I29=1,種目情報!$J$4,種目情報!$J$6)))</f>
        <v/>
      </c>
      <c r="AB29" t="str">
        <f>IF(E29="","",IF(③選手情報入力!Q38="","",IF(I29=1,IF(③選手情報入力!$R$6="","",③選手情報入力!$R$6),IF(③選手情報入力!$R$7="","",③選手情報入力!$R$7))))</f>
        <v/>
      </c>
      <c r="AC29" t="str">
        <f>IF(E29="","",IF(③選手情報入力!Q38="","",IF(I29=1,IF(③選手情報入力!$Q$6="",0,1),IF(③選手情報入力!$Q$7="",0,1))))</f>
        <v/>
      </c>
      <c r="AD29" t="str">
        <f>IF(E29="","",IF(③選手情報入力!Q38="","",2))</f>
        <v/>
      </c>
      <c r="AE29" t="str">
        <f>IF(E29="","",IF(③選手情報入力!S38="","",IF(I29=1,種目情報!$J$5,種目情報!$J$7)))</f>
        <v/>
      </c>
      <c r="AF29" t="str">
        <f>IF(E29="","",IF(③選手情報入力!S38="","",IF(I29=1,IF(③選手情報入力!$T$6="","",③選手情報入力!$T$6),IF(③選手情報入力!$T$7="","",③選手情報入力!$T$7))))</f>
        <v/>
      </c>
      <c r="AG29" t="str">
        <f>IF(E29="","",IF(③選手情報入力!S38="","",IF(I29=1,IF(③選手情報入力!$S$6="",0,1),IF(③選手情報入力!$S$7="",0,1))))</f>
        <v/>
      </c>
      <c r="AH29" t="str">
        <f>IF(E29="","",IF(③選手情報入力!S38="","",2))</f>
        <v/>
      </c>
    </row>
    <row r="30" spans="1:34">
      <c r="A30" t="str">
        <f>IF(E30="","",IF(①データ貼付け!B30="",I31*1000000+②団体情報入力!$D$3*1000+③選手情報入力!A39,①データ貼付け!B30))</f>
        <v/>
      </c>
      <c r="B30" t="str">
        <f>IF(E30="","",②団体情報入力!$D$3)</f>
        <v/>
      </c>
      <c r="D30" t="str">
        <f>IF(③選手情報入力!B39="","",LEFT(Sheet2!B30,2))</f>
        <v/>
      </c>
      <c r="E30" t="str">
        <f>IF(③選手情報入力!B39="","",REPLACE(Sheet2!B30,1,2,""))</f>
        <v/>
      </c>
      <c r="F30" t="str">
        <f>IF(E30="","",③選手情報入力!C39)</f>
        <v/>
      </c>
      <c r="G30" t="str">
        <f>IF(E30="","",③選手情報入力!D39)</f>
        <v/>
      </c>
      <c r="H30" t="str">
        <f t="shared" si="0"/>
        <v/>
      </c>
      <c r="I30" t="str">
        <f>IF(E30="","",IF(③選手情報入力!F39="男",1,2))</f>
        <v/>
      </c>
      <c r="J30" t="str">
        <f>IF(E30="","",IF(③選手情報入力!G39="","",③選手情報入力!G39))</f>
        <v/>
      </c>
      <c r="L30" t="str">
        <f t="shared" si="1"/>
        <v/>
      </c>
      <c r="M30" t="str">
        <f t="shared" si="2"/>
        <v/>
      </c>
      <c r="O30" t="str">
        <f>IF(E30="","",IF(③選手情報入力!I39="","",IF(I30=1,VLOOKUP(③選手情報入力!I39,種目情報!$A$4:$B$35,2,FALSE),VLOOKUP(③選手情報入力!I39,種目情報!$E$4:$F$35,2,FALSE))))</f>
        <v/>
      </c>
      <c r="P30" t="str">
        <f>IF(E30="","",IF(③選手情報入力!J39="","",③選手情報入力!J39))</f>
        <v/>
      </c>
      <c r="Q30" s="34" t="str">
        <f>IF(E30="","",IF(③選手情報入力!H39="",0,1))</f>
        <v/>
      </c>
      <c r="R30" t="str">
        <f>IF(E30="","",IF(③選手情報入力!I39="","",IF(I30=1,VLOOKUP(③選手情報入力!I39,種目情報!$A$4:$C$39,3,FALSE),VLOOKUP(③選手情報入力!I39,種目情報!$E$4:$G$40,3,FALSE))))</f>
        <v/>
      </c>
      <c r="S30" t="str">
        <f>IF(E30="","",IF(③選手情報入力!L39="","",IF(I30=1,VLOOKUP(③選手情報入力!L39,種目情報!$A$4:$B$39,2,FALSE),VLOOKUP(③選手情報入力!L39,種目情報!$E$4:$F$40,2,FALSE))))</f>
        <v/>
      </c>
      <c r="T30" t="str">
        <f>IF(E30="","",IF(③選手情報入力!M39="","",③選手情報入力!M39))</f>
        <v/>
      </c>
      <c r="U30" s="34" t="str">
        <f>IF(E30="","",IF(③選手情報入力!K39="",0,1))</f>
        <v/>
      </c>
      <c r="V30" t="str">
        <f>IF(E30="","",IF(③選手情報入力!L39="","",IF(I30=1,VLOOKUP(③選手情報入力!L39,種目情報!$A$4:$C$39,3,FALSE),VLOOKUP(③選手情報入力!L39,種目情報!$E$4:$G$40,3,FALSE))))</f>
        <v/>
      </c>
      <c r="W30" t="str">
        <f>IF(E30="","",IF(③選手情報入力!O39="","",IF(I30=1,VLOOKUP(③選手情報入力!O39,種目情報!$A$4:$B$39,2,FALSE),VLOOKUP(③選手情報入力!O39,種目情報!$E$4:$F$40,2,FALSE))))</f>
        <v/>
      </c>
      <c r="X30" t="str">
        <f>IF(E30="","",IF(③選手情報入力!P39="","",③選手情報入力!P39))</f>
        <v/>
      </c>
      <c r="Y30" s="34" t="str">
        <f>IF(E30="","",IF(③選手情報入力!N39="",0,1))</f>
        <v/>
      </c>
      <c r="Z30" t="str">
        <f>IF(E30="","",IF(③選手情報入力!O39="","",IF(I30=1,VLOOKUP(③選手情報入力!O39,種目情報!$A$4:$C$39,3,FALSE),VLOOKUP(③選手情報入力!O39,種目情報!$E$4:$G$40,3,FALSE))))</f>
        <v/>
      </c>
      <c r="AA30" t="str">
        <f>IF(E30="","",IF(③選手情報入力!Q39="","",IF(I30=1,種目情報!$J$4,種目情報!$J$6)))</f>
        <v/>
      </c>
      <c r="AB30" t="str">
        <f>IF(E30="","",IF(③選手情報入力!Q39="","",IF(I30=1,IF(③選手情報入力!$R$6="","",③選手情報入力!$R$6),IF(③選手情報入力!$R$7="","",③選手情報入力!$R$7))))</f>
        <v/>
      </c>
      <c r="AC30" t="str">
        <f>IF(E30="","",IF(③選手情報入力!Q39="","",IF(I30=1,IF(③選手情報入力!$Q$6="",0,1),IF(③選手情報入力!$Q$7="",0,1))))</f>
        <v/>
      </c>
      <c r="AD30" t="str">
        <f>IF(E30="","",IF(③選手情報入力!Q39="","",2))</f>
        <v/>
      </c>
      <c r="AE30" t="str">
        <f>IF(E30="","",IF(③選手情報入力!S39="","",IF(I30=1,種目情報!$J$5,種目情報!$J$7)))</f>
        <v/>
      </c>
      <c r="AF30" t="str">
        <f>IF(E30="","",IF(③選手情報入力!S39="","",IF(I30=1,IF(③選手情報入力!$T$6="","",③選手情報入力!$T$6),IF(③選手情報入力!$T$7="","",③選手情報入力!$T$7))))</f>
        <v/>
      </c>
      <c r="AG30" t="str">
        <f>IF(E30="","",IF(③選手情報入力!S39="","",IF(I30=1,IF(③選手情報入力!$S$6="",0,1),IF(③選手情報入力!$S$7="",0,1))))</f>
        <v/>
      </c>
      <c r="AH30" t="str">
        <f>IF(E30="","",IF(③選手情報入力!S39="","",2))</f>
        <v/>
      </c>
    </row>
    <row r="31" spans="1:34">
      <c r="A31" t="str">
        <f>IF(E31="","",IF(①データ貼付け!B31="",I32*1000000+②団体情報入力!$D$3*1000+③選手情報入力!A40,①データ貼付け!B31))</f>
        <v/>
      </c>
      <c r="B31" t="str">
        <f>IF(E31="","",②団体情報入力!$D$3)</f>
        <v/>
      </c>
      <c r="D31" t="str">
        <f>IF(③選手情報入力!B40="","",LEFT(Sheet2!B31,2))</f>
        <v/>
      </c>
      <c r="E31" t="str">
        <f>IF(③選手情報入力!B40="","",REPLACE(Sheet2!B31,1,2,""))</f>
        <v/>
      </c>
      <c r="F31" t="str">
        <f>IF(E31="","",③選手情報入力!C40)</f>
        <v/>
      </c>
      <c r="G31" t="str">
        <f>IF(E31="","",③選手情報入力!D40)</f>
        <v/>
      </c>
      <c r="H31" t="str">
        <f t="shared" si="0"/>
        <v/>
      </c>
      <c r="I31" t="str">
        <f>IF(E31="","",IF(③選手情報入力!F40="男",1,2))</f>
        <v/>
      </c>
      <c r="J31" t="str">
        <f>IF(E31="","",IF(③選手情報入力!G40="","",③選手情報入力!G40))</f>
        <v/>
      </c>
      <c r="L31" t="str">
        <f t="shared" si="1"/>
        <v/>
      </c>
      <c r="M31" t="str">
        <f t="shared" si="2"/>
        <v/>
      </c>
      <c r="O31" t="str">
        <f>IF(E31="","",IF(③選手情報入力!I40="","",IF(I31=1,VLOOKUP(③選手情報入力!I40,種目情報!$A$4:$B$35,2,FALSE),VLOOKUP(③選手情報入力!I40,種目情報!$E$4:$F$35,2,FALSE))))</f>
        <v/>
      </c>
      <c r="P31" t="str">
        <f>IF(E31="","",IF(③選手情報入力!J40="","",③選手情報入力!J40))</f>
        <v/>
      </c>
      <c r="Q31" s="34" t="str">
        <f>IF(E31="","",IF(③選手情報入力!H40="",0,1))</f>
        <v/>
      </c>
      <c r="R31" t="str">
        <f>IF(E31="","",IF(③選手情報入力!I40="","",IF(I31=1,VLOOKUP(③選手情報入力!I40,種目情報!$A$4:$C$39,3,FALSE),VLOOKUP(③選手情報入力!I40,種目情報!$E$4:$G$40,3,FALSE))))</f>
        <v/>
      </c>
      <c r="S31" t="str">
        <f>IF(E31="","",IF(③選手情報入力!L40="","",IF(I31=1,VLOOKUP(③選手情報入力!L40,種目情報!$A$4:$B$39,2,FALSE),VLOOKUP(③選手情報入力!L40,種目情報!$E$4:$F$40,2,FALSE))))</f>
        <v/>
      </c>
      <c r="T31" t="str">
        <f>IF(E31="","",IF(③選手情報入力!M40="","",③選手情報入力!M40))</f>
        <v/>
      </c>
      <c r="U31" s="34" t="str">
        <f>IF(E31="","",IF(③選手情報入力!K40="",0,1))</f>
        <v/>
      </c>
      <c r="V31" t="str">
        <f>IF(E31="","",IF(③選手情報入力!L40="","",IF(I31=1,VLOOKUP(③選手情報入力!L40,種目情報!$A$4:$C$39,3,FALSE),VLOOKUP(③選手情報入力!L40,種目情報!$E$4:$G$40,3,FALSE))))</f>
        <v/>
      </c>
      <c r="W31" t="str">
        <f>IF(E31="","",IF(③選手情報入力!O40="","",IF(I31=1,VLOOKUP(③選手情報入力!O40,種目情報!$A$4:$B$39,2,FALSE),VLOOKUP(③選手情報入力!O40,種目情報!$E$4:$F$40,2,FALSE))))</f>
        <v/>
      </c>
      <c r="X31" t="str">
        <f>IF(E31="","",IF(③選手情報入力!P40="","",③選手情報入力!P40))</f>
        <v/>
      </c>
      <c r="Y31" s="34" t="str">
        <f>IF(E31="","",IF(③選手情報入力!N40="",0,1))</f>
        <v/>
      </c>
      <c r="Z31" t="str">
        <f>IF(E31="","",IF(③選手情報入力!O40="","",IF(I31=1,VLOOKUP(③選手情報入力!O40,種目情報!$A$4:$C$39,3,FALSE),VLOOKUP(③選手情報入力!O40,種目情報!$E$4:$G$40,3,FALSE))))</f>
        <v/>
      </c>
      <c r="AA31" t="str">
        <f>IF(E31="","",IF(③選手情報入力!Q40="","",IF(I31=1,種目情報!$J$4,種目情報!$J$6)))</f>
        <v/>
      </c>
      <c r="AB31" t="str">
        <f>IF(E31="","",IF(③選手情報入力!Q40="","",IF(I31=1,IF(③選手情報入力!$R$6="","",③選手情報入力!$R$6),IF(③選手情報入力!$R$7="","",③選手情報入力!$R$7))))</f>
        <v/>
      </c>
      <c r="AC31" t="str">
        <f>IF(E31="","",IF(③選手情報入力!Q40="","",IF(I31=1,IF(③選手情報入力!$Q$6="",0,1),IF(③選手情報入力!$Q$7="",0,1))))</f>
        <v/>
      </c>
      <c r="AD31" t="str">
        <f>IF(E31="","",IF(③選手情報入力!Q40="","",2))</f>
        <v/>
      </c>
      <c r="AE31" t="str">
        <f>IF(E31="","",IF(③選手情報入力!S40="","",IF(I31=1,種目情報!$J$5,種目情報!$J$7)))</f>
        <v/>
      </c>
      <c r="AF31" t="str">
        <f>IF(E31="","",IF(③選手情報入力!S40="","",IF(I31=1,IF(③選手情報入力!$T$6="","",③選手情報入力!$T$6),IF(③選手情報入力!$T$7="","",③選手情報入力!$T$7))))</f>
        <v/>
      </c>
      <c r="AG31" t="str">
        <f>IF(E31="","",IF(③選手情報入力!S40="","",IF(I31=1,IF(③選手情報入力!$S$6="",0,1),IF(③選手情報入力!$S$7="",0,1))))</f>
        <v/>
      </c>
      <c r="AH31" t="str">
        <f>IF(E31="","",IF(③選手情報入力!S40="","",2))</f>
        <v/>
      </c>
    </row>
    <row r="32" spans="1:34">
      <c r="A32" t="str">
        <f>IF(E32="","",IF(①データ貼付け!B32="",I33*1000000+②団体情報入力!$D$3*1000+③選手情報入力!A41,①データ貼付け!B32))</f>
        <v/>
      </c>
      <c r="B32" t="str">
        <f>IF(E32="","",②団体情報入力!$D$3)</f>
        <v/>
      </c>
      <c r="D32" t="str">
        <f>IF(③選手情報入力!B41="","",LEFT(Sheet2!B32,2))</f>
        <v/>
      </c>
      <c r="E32" t="str">
        <f>IF(③選手情報入力!B41="","",REPLACE(Sheet2!B32,1,2,""))</f>
        <v/>
      </c>
      <c r="F32" t="str">
        <f>IF(E32="","",③選手情報入力!C41)</f>
        <v/>
      </c>
      <c r="G32" t="str">
        <f>IF(E32="","",③選手情報入力!D41)</f>
        <v/>
      </c>
      <c r="H32" t="str">
        <f t="shared" si="0"/>
        <v/>
      </c>
      <c r="I32" t="str">
        <f>IF(E32="","",IF(③選手情報入力!F41="男",1,2))</f>
        <v/>
      </c>
      <c r="J32" t="str">
        <f>IF(E32="","",IF(③選手情報入力!G41="","",③選手情報入力!G41))</f>
        <v/>
      </c>
      <c r="L32" t="str">
        <f t="shared" si="1"/>
        <v/>
      </c>
      <c r="M32" t="str">
        <f t="shared" si="2"/>
        <v/>
      </c>
      <c r="O32" t="str">
        <f>IF(E32="","",IF(③選手情報入力!I41="","",IF(I32=1,VLOOKUP(③選手情報入力!I41,種目情報!$A$4:$B$35,2,FALSE),VLOOKUP(③選手情報入力!I41,種目情報!$E$4:$F$35,2,FALSE))))</f>
        <v/>
      </c>
      <c r="P32" t="str">
        <f>IF(E32="","",IF(③選手情報入力!J41="","",③選手情報入力!J41))</f>
        <v/>
      </c>
      <c r="Q32" s="34" t="str">
        <f>IF(E32="","",IF(③選手情報入力!H41="",0,1))</f>
        <v/>
      </c>
      <c r="R32" t="str">
        <f>IF(E32="","",IF(③選手情報入力!I41="","",IF(I32=1,VLOOKUP(③選手情報入力!I41,種目情報!$A$4:$C$39,3,FALSE),VLOOKUP(③選手情報入力!I41,種目情報!$E$4:$G$40,3,FALSE))))</f>
        <v/>
      </c>
      <c r="S32" t="str">
        <f>IF(E32="","",IF(③選手情報入力!L41="","",IF(I32=1,VLOOKUP(③選手情報入力!L41,種目情報!$A$4:$B$39,2,FALSE),VLOOKUP(③選手情報入力!L41,種目情報!$E$4:$F$40,2,FALSE))))</f>
        <v/>
      </c>
      <c r="T32" t="str">
        <f>IF(E32="","",IF(③選手情報入力!M41="","",③選手情報入力!M41))</f>
        <v/>
      </c>
      <c r="U32" s="34" t="str">
        <f>IF(E32="","",IF(③選手情報入力!K41="",0,1))</f>
        <v/>
      </c>
      <c r="V32" t="str">
        <f>IF(E32="","",IF(③選手情報入力!L41="","",IF(I32=1,VLOOKUP(③選手情報入力!L41,種目情報!$A$4:$C$39,3,FALSE),VLOOKUP(③選手情報入力!L41,種目情報!$E$4:$G$40,3,FALSE))))</f>
        <v/>
      </c>
      <c r="W32" t="str">
        <f>IF(E32="","",IF(③選手情報入力!O41="","",IF(I32=1,VLOOKUP(③選手情報入力!O41,種目情報!$A$4:$B$39,2,FALSE),VLOOKUP(③選手情報入力!O41,種目情報!$E$4:$F$40,2,FALSE))))</f>
        <v/>
      </c>
      <c r="X32" t="str">
        <f>IF(E32="","",IF(③選手情報入力!P41="","",③選手情報入力!P41))</f>
        <v/>
      </c>
      <c r="Y32" s="34" t="str">
        <f>IF(E32="","",IF(③選手情報入力!N41="",0,1))</f>
        <v/>
      </c>
      <c r="Z32" t="str">
        <f>IF(E32="","",IF(③選手情報入力!O41="","",IF(I32=1,VLOOKUP(③選手情報入力!O41,種目情報!$A$4:$C$39,3,FALSE),VLOOKUP(③選手情報入力!O41,種目情報!$E$4:$G$40,3,FALSE))))</f>
        <v/>
      </c>
      <c r="AA32" t="str">
        <f>IF(E32="","",IF(③選手情報入力!Q41="","",IF(I32=1,種目情報!$J$4,種目情報!$J$6)))</f>
        <v/>
      </c>
      <c r="AB32" t="str">
        <f>IF(E32="","",IF(③選手情報入力!Q41="","",IF(I32=1,IF(③選手情報入力!$R$6="","",③選手情報入力!$R$6),IF(③選手情報入力!$R$7="","",③選手情報入力!$R$7))))</f>
        <v/>
      </c>
      <c r="AC32" t="str">
        <f>IF(E32="","",IF(③選手情報入力!Q41="","",IF(I32=1,IF(③選手情報入力!$Q$6="",0,1),IF(③選手情報入力!$Q$7="",0,1))))</f>
        <v/>
      </c>
      <c r="AD32" t="str">
        <f>IF(E32="","",IF(③選手情報入力!Q41="","",2))</f>
        <v/>
      </c>
      <c r="AE32" t="str">
        <f>IF(E32="","",IF(③選手情報入力!S41="","",IF(I32=1,種目情報!$J$5,種目情報!$J$7)))</f>
        <v/>
      </c>
      <c r="AF32" t="str">
        <f>IF(E32="","",IF(③選手情報入力!S41="","",IF(I32=1,IF(③選手情報入力!$T$6="","",③選手情報入力!$T$6),IF(③選手情報入力!$T$7="","",③選手情報入力!$T$7))))</f>
        <v/>
      </c>
      <c r="AG32" t="str">
        <f>IF(E32="","",IF(③選手情報入力!S41="","",IF(I32=1,IF(③選手情報入力!$S$6="",0,1),IF(③選手情報入力!$S$7="",0,1))))</f>
        <v/>
      </c>
      <c r="AH32" t="str">
        <f>IF(E32="","",IF(③選手情報入力!S41="","",2))</f>
        <v/>
      </c>
    </row>
    <row r="33" spans="1:34">
      <c r="A33" t="str">
        <f>IF(E33="","",IF(①データ貼付け!B33="",I34*1000000+②団体情報入力!$D$3*1000+③選手情報入力!A42,①データ貼付け!B33))</f>
        <v/>
      </c>
      <c r="B33" t="str">
        <f>IF(E33="","",②団体情報入力!$D$3)</f>
        <v/>
      </c>
      <c r="D33" t="str">
        <f>IF(③選手情報入力!B42="","",LEFT(Sheet2!B33,2))</f>
        <v/>
      </c>
      <c r="E33" t="str">
        <f>IF(③選手情報入力!B42="","",REPLACE(Sheet2!B33,1,2,""))</f>
        <v/>
      </c>
      <c r="F33" t="str">
        <f>IF(E33="","",③選手情報入力!C42)</f>
        <v/>
      </c>
      <c r="G33" t="str">
        <f>IF(E33="","",③選手情報入力!D42)</f>
        <v/>
      </c>
      <c r="H33" t="str">
        <f t="shared" si="0"/>
        <v/>
      </c>
      <c r="I33" t="str">
        <f>IF(E33="","",IF(③選手情報入力!F42="男",1,2))</f>
        <v/>
      </c>
      <c r="J33" t="str">
        <f>IF(E33="","",IF(③選手情報入力!G42="","",③選手情報入力!G42))</f>
        <v/>
      </c>
      <c r="L33" t="str">
        <f t="shared" si="1"/>
        <v/>
      </c>
      <c r="M33" t="str">
        <f t="shared" si="2"/>
        <v/>
      </c>
      <c r="O33" t="str">
        <f>IF(E33="","",IF(③選手情報入力!I42="","",IF(I33=1,VLOOKUP(③選手情報入力!I42,種目情報!$A$4:$B$35,2,FALSE),VLOOKUP(③選手情報入力!I42,種目情報!$E$4:$F$35,2,FALSE))))</f>
        <v/>
      </c>
      <c r="P33" t="str">
        <f>IF(E33="","",IF(③選手情報入力!J42="","",③選手情報入力!J42))</f>
        <v/>
      </c>
      <c r="Q33" s="34" t="str">
        <f>IF(E33="","",IF(③選手情報入力!H42="",0,1))</f>
        <v/>
      </c>
      <c r="R33" t="str">
        <f>IF(E33="","",IF(③選手情報入力!I42="","",IF(I33=1,VLOOKUP(③選手情報入力!I42,種目情報!$A$4:$C$39,3,FALSE),VLOOKUP(③選手情報入力!I42,種目情報!$E$4:$G$40,3,FALSE))))</f>
        <v/>
      </c>
      <c r="S33" t="str">
        <f>IF(E33="","",IF(③選手情報入力!L42="","",IF(I33=1,VLOOKUP(③選手情報入力!L42,種目情報!$A$4:$B$39,2,FALSE),VLOOKUP(③選手情報入力!L42,種目情報!$E$4:$F$40,2,FALSE))))</f>
        <v/>
      </c>
      <c r="T33" t="str">
        <f>IF(E33="","",IF(③選手情報入力!M42="","",③選手情報入力!M42))</f>
        <v/>
      </c>
      <c r="U33" s="34" t="str">
        <f>IF(E33="","",IF(③選手情報入力!K42="",0,1))</f>
        <v/>
      </c>
      <c r="V33" t="str">
        <f>IF(E33="","",IF(③選手情報入力!L42="","",IF(I33=1,VLOOKUP(③選手情報入力!L42,種目情報!$A$4:$C$39,3,FALSE),VLOOKUP(③選手情報入力!L42,種目情報!$E$4:$G$40,3,FALSE))))</f>
        <v/>
      </c>
      <c r="W33" t="str">
        <f>IF(E33="","",IF(③選手情報入力!O42="","",IF(I33=1,VLOOKUP(③選手情報入力!O42,種目情報!$A$4:$B$39,2,FALSE),VLOOKUP(③選手情報入力!O42,種目情報!$E$4:$F$40,2,FALSE))))</f>
        <v/>
      </c>
      <c r="X33" t="str">
        <f>IF(E33="","",IF(③選手情報入力!P42="","",③選手情報入力!P42))</f>
        <v/>
      </c>
      <c r="Y33" s="34" t="str">
        <f>IF(E33="","",IF(③選手情報入力!N42="",0,1))</f>
        <v/>
      </c>
      <c r="Z33" t="str">
        <f>IF(E33="","",IF(③選手情報入力!O42="","",IF(I33=1,VLOOKUP(③選手情報入力!O42,種目情報!$A$4:$C$39,3,FALSE),VLOOKUP(③選手情報入力!O42,種目情報!$E$4:$G$40,3,FALSE))))</f>
        <v/>
      </c>
      <c r="AA33" t="str">
        <f>IF(E33="","",IF(③選手情報入力!Q42="","",IF(I33=1,種目情報!$J$4,種目情報!$J$6)))</f>
        <v/>
      </c>
      <c r="AB33" t="str">
        <f>IF(E33="","",IF(③選手情報入力!Q42="","",IF(I33=1,IF(③選手情報入力!$R$6="","",③選手情報入力!$R$6),IF(③選手情報入力!$R$7="","",③選手情報入力!$R$7))))</f>
        <v/>
      </c>
      <c r="AC33" t="str">
        <f>IF(E33="","",IF(③選手情報入力!Q42="","",IF(I33=1,IF(③選手情報入力!$Q$6="",0,1),IF(③選手情報入力!$Q$7="",0,1))))</f>
        <v/>
      </c>
      <c r="AD33" t="str">
        <f>IF(E33="","",IF(③選手情報入力!Q42="","",2))</f>
        <v/>
      </c>
      <c r="AE33" t="str">
        <f>IF(E33="","",IF(③選手情報入力!S42="","",IF(I33=1,種目情報!$J$5,種目情報!$J$7)))</f>
        <v/>
      </c>
      <c r="AF33" t="str">
        <f>IF(E33="","",IF(③選手情報入力!S42="","",IF(I33=1,IF(③選手情報入力!$T$6="","",③選手情報入力!$T$6),IF(③選手情報入力!$T$7="","",③選手情報入力!$T$7))))</f>
        <v/>
      </c>
      <c r="AG33" t="str">
        <f>IF(E33="","",IF(③選手情報入力!S42="","",IF(I33=1,IF(③選手情報入力!$S$6="",0,1),IF(③選手情報入力!$S$7="",0,1))))</f>
        <v/>
      </c>
      <c r="AH33" t="str">
        <f>IF(E33="","",IF(③選手情報入力!S42="","",2))</f>
        <v/>
      </c>
    </row>
    <row r="34" spans="1:34">
      <c r="A34" t="str">
        <f>IF(E34="","",IF(①データ貼付け!B34="",I35*1000000+②団体情報入力!$D$3*1000+③選手情報入力!A43,①データ貼付け!B34))</f>
        <v/>
      </c>
      <c r="B34" t="str">
        <f>IF(E34="","",②団体情報入力!$D$3)</f>
        <v/>
      </c>
      <c r="D34" t="str">
        <f>IF(③選手情報入力!B43="","",LEFT(Sheet2!B34,2))</f>
        <v/>
      </c>
      <c r="E34" t="str">
        <f>IF(③選手情報入力!B43="","",REPLACE(Sheet2!B34,1,2,""))</f>
        <v/>
      </c>
      <c r="F34" t="str">
        <f>IF(E34="","",③選手情報入力!C43)</f>
        <v/>
      </c>
      <c r="G34" t="str">
        <f>IF(E34="","",③選手情報入力!D43)</f>
        <v/>
      </c>
      <c r="H34" t="str">
        <f t="shared" si="0"/>
        <v/>
      </c>
      <c r="I34" t="str">
        <f>IF(E34="","",IF(③選手情報入力!F43="男",1,2))</f>
        <v/>
      </c>
      <c r="J34" t="str">
        <f>IF(E34="","",IF(③選手情報入力!G43="","",③選手情報入力!G43))</f>
        <v/>
      </c>
      <c r="L34" t="str">
        <f t="shared" si="1"/>
        <v/>
      </c>
      <c r="M34" t="str">
        <f t="shared" si="2"/>
        <v/>
      </c>
      <c r="O34" t="str">
        <f>IF(E34="","",IF(③選手情報入力!I43="","",IF(I34=1,VLOOKUP(③選手情報入力!I43,種目情報!$A$4:$B$35,2,FALSE),VLOOKUP(③選手情報入力!I43,種目情報!$E$4:$F$35,2,FALSE))))</f>
        <v/>
      </c>
      <c r="P34" t="str">
        <f>IF(E34="","",IF(③選手情報入力!J43="","",③選手情報入力!J43))</f>
        <v/>
      </c>
      <c r="Q34" s="34" t="str">
        <f>IF(E34="","",IF(③選手情報入力!H43="",0,1))</f>
        <v/>
      </c>
      <c r="R34" t="str">
        <f>IF(E34="","",IF(③選手情報入力!I43="","",IF(I34=1,VLOOKUP(③選手情報入力!I43,種目情報!$A$4:$C$39,3,FALSE),VLOOKUP(③選手情報入力!I43,種目情報!$E$4:$G$40,3,FALSE))))</f>
        <v/>
      </c>
      <c r="S34" t="str">
        <f>IF(E34="","",IF(③選手情報入力!L43="","",IF(I34=1,VLOOKUP(③選手情報入力!L43,種目情報!$A$4:$B$39,2,FALSE),VLOOKUP(③選手情報入力!L43,種目情報!$E$4:$F$40,2,FALSE))))</f>
        <v/>
      </c>
      <c r="T34" t="str">
        <f>IF(E34="","",IF(③選手情報入力!M43="","",③選手情報入力!M43))</f>
        <v/>
      </c>
      <c r="U34" s="34" t="str">
        <f>IF(E34="","",IF(③選手情報入力!K43="",0,1))</f>
        <v/>
      </c>
      <c r="V34" t="str">
        <f>IF(E34="","",IF(③選手情報入力!L43="","",IF(I34=1,VLOOKUP(③選手情報入力!L43,種目情報!$A$4:$C$39,3,FALSE),VLOOKUP(③選手情報入力!L43,種目情報!$E$4:$G$40,3,FALSE))))</f>
        <v/>
      </c>
      <c r="W34" t="str">
        <f>IF(E34="","",IF(③選手情報入力!O43="","",IF(I34=1,VLOOKUP(③選手情報入力!O43,種目情報!$A$4:$B$39,2,FALSE),VLOOKUP(③選手情報入力!O43,種目情報!$E$4:$F$40,2,FALSE))))</f>
        <v/>
      </c>
      <c r="X34" t="str">
        <f>IF(E34="","",IF(③選手情報入力!P43="","",③選手情報入力!P43))</f>
        <v/>
      </c>
      <c r="Y34" s="34" t="str">
        <f>IF(E34="","",IF(③選手情報入力!N43="",0,1))</f>
        <v/>
      </c>
      <c r="Z34" t="str">
        <f>IF(E34="","",IF(③選手情報入力!O43="","",IF(I34=1,VLOOKUP(③選手情報入力!O43,種目情報!$A$4:$C$39,3,FALSE),VLOOKUP(③選手情報入力!O43,種目情報!$E$4:$G$40,3,FALSE))))</f>
        <v/>
      </c>
      <c r="AA34" t="str">
        <f>IF(E34="","",IF(③選手情報入力!Q43="","",IF(I34=1,種目情報!$J$4,種目情報!$J$6)))</f>
        <v/>
      </c>
      <c r="AB34" t="str">
        <f>IF(E34="","",IF(③選手情報入力!Q43="","",IF(I34=1,IF(③選手情報入力!$R$6="","",③選手情報入力!$R$6),IF(③選手情報入力!$R$7="","",③選手情報入力!$R$7))))</f>
        <v/>
      </c>
      <c r="AC34" t="str">
        <f>IF(E34="","",IF(③選手情報入力!Q43="","",IF(I34=1,IF(③選手情報入力!$Q$6="",0,1),IF(③選手情報入力!$Q$7="",0,1))))</f>
        <v/>
      </c>
      <c r="AD34" t="str">
        <f>IF(E34="","",IF(③選手情報入力!Q43="","",2))</f>
        <v/>
      </c>
      <c r="AE34" t="str">
        <f>IF(E34="","",IF(③選手情報入力!S43="","",IF(I34=1,種目情報!$J$5,種目情報!$J$7)))</f>
        <v/>
      </c>
      <c r="AF34" t="str">
        <f>IF(E34="","",IF(③選手情報入力!S43="","",IF(I34=1,IF(③選手情報入力!$T$6="","",③選手情報入力!$T$6),IF(③選手情報入力!$T$7="","",③選手情報入力!$T$7))))</f>
        <v/>
      </c>
      <c r="AG34" t="str">
        <f>IF(E34="","",IF(③選手情報入力!S43="","",IF(I34=1,IF(③選手情報入力!$S$6="",0,1),IF(③選手情報入力!$S$7="",0,1))))</f>
        <v/>
      </c>
      <c r="AH34" t="str">
        <f>IF(E34="","",IF(③選手情報入力!S43="","",2))</f>
        <v/>
      </c>
    </row>
    <row r="35" spans="1:34">
      <c r="A35" t="str">
        <f>IF(E35="","",IF(①データ貼付け!B35="",I36*1000000+②団体情報入力!$D$3*1000+③選手情報入力!A44,①データ貼付け!B35))</f>
        <v/>
      </c>
      <c r="B35" t="str">
        <f>IF(E35="","",②団体情報入力!$D$3)</f>
        <v/>
      </c>
      <c r="D35" t="str">
        <f>IF(③選手情報入力!B44="","",LEFT(Sheet2!B35,2))</f>
        <v/>
      </c>
      <c r="E35" t="str">
        <f>IF(③選手情報入力!B44="","",REPLACE(Sheet2!B35,1,2,""))</f>
        <v/>
      </c>
      <c r="F35" t="str">
        <f>IF(E35="","",③選手情報入力!C44)</f>
        <v/>
      </c>
      <c r="G35" t="str">
        <f>IF(E35="","",③選手情報入力!D44)</f>
        <v/>
      </c>
      <c r="H35" t="str">
        <f t="shared" si="0"/>
        <v/>
      </c>
      <c r="I35" t="str">
        <f>IF(E35="","",IF(③選手情報入力!F44="男",1,2))</f>
        <v/>
      </c>
      <c r="J35" t="str">
        <f>IF(E35="","",IF(③選手情報入力!G44="","",③選手情報入力!G44))</f>
        <v/>
      </c>
      <c r="L35" t="str">
        <f t="shared" si="1"/>
        <v/>
      </c>
      <c r="M35" t="str">
        <f t="shared" si="2"/>
        <v/>
      </c>
      <c r="O35" t="str">
        <f>IF(E35="","",IF(③選手情報入力!I44="","",IF(I35=1,VLOOKUP(③選手情報入力!I44,種目情報!$A$4:$B$35,2,FALSE),VLOOKUP(③選手情報入力!I44,種目情報!$E$4:$F$35,2,FALSE))))</f>
        <v/>
      </c>
      <c r="P35" t="str">
        <f>IF(E35="","",IF(③選手情報入力!J44="","",③選手情報入力!J44))</f>
        <v/>
      </c>
      <c r="Q35" s="34" t="str">
        <f>IF(E35="","",IF(③選手情報入力!H44="",0,1))</f>
        <v/>
      </c>
      <c r="R35" t="str">
        <f>IF(E35="","",IF(③選手情報入力!I44="","",IF(I35=1,VLOOKUP(③選手情報入力!I44,種目情報!$A$4:$C$39,3,FALSE),VLOOKUP(③選手情報入力!I44,種目情報!$E$4:$G$40,3,FALSE))))</f>
        <v/>
      </c>
      <c r="S35" t="str">
        <f>IF(E35="","",IF(③選手情報入力!L44="","",IF(I35=1,VLOOKUP(③選手情報入力!L44,種目情報!$A$4:$B$39,2,FALSE),VLOOKUP(③選手情報入力!L44,種目情報!$E$4:$F$40,2,FALSE))))</f>
        <v/>
      </c>
      <c r="T35" t="str">
        <f>IF(E35="","",IF(③選手情報入力!M44="","",③選手情報入力!M44))</f>
        <v/>
      </c>
      <c r="U35" s="34" t="str">
        <f>IF(E35="","",IF(③選手情報入力!K44="",0,1))</f>
        <v/>
      </c>
      <c r="V35" t="str">
        <f>IF(E35="","",IF(③選手情報入力!L44="","",IF(I35=1,VLOOKUP(③選手情報入力!L44,種目情報!$A$4:$C$39,3,FALSE),VLOOKUP(③選手情報入力!L44,種目情報!$E$4:$G$40,3,FALSE))))</f>
        <v/>
      </c>
      <c r="W35" t="str">
        <f>IF(E35="","",IF(③選手情報入力!O44="","",IF(I35=1,VLOOKUP(③選手情報入力!O44,種目情報!$A$4:$B$39,2,FALSE),VLOOKUP(③選手情報入力!O44,種目情報!$E$4:$F$40,2,FALSE))))</f>
        <v/>
      </c>
      <c r="X35" t="str">
        <f>IF(E35="","",IF(③選手情報入力!P44="","",③選手情報入力!P44))</f>
        <v/>
      </c>
      <c r="Y35" s="34" t="str">
        <f>IF(E35="","",IF(③選手情報入力!N44="",0,1))</f>
        <v/>
      </c>
      <c r="Z35" t="str">
        <f>IF(E35="","",IF(③選手情報入力!O44="","",IF(I35=1,VLOOKUP(③選手情報入力!O44,種目情報!$A$4:$C$39,3,FALSE),VLOOKUP(③選手情報入力!O44,種目情報!$E$4:$G$40,3,FALSE))))</f>
        <v/>
      </c>
      <c r="AA35" t="str">
        <f>IF(E35="","",IF(③選手情報入力!Q44="","",IF(I35=1,種目情報!$J$4,種目情報!$J$6)))</f>
        <v/>
      </c>
      <c r="AB35" t="str">
        <f>IF(E35="","",IF(③選手情報入力!Q44="","",IF(I35=1,IF(③選手情報入力!$R$6="","",③選手情報入力!$R$6),IF(③選手情報入力!$R$7="","",③選手情報入力!$R$7))))</f>
        <v/>
      </c>
      <c r="AC35" t="str">
        <f>IF(E35="","",IF(③選手情報入力!Q44="","",IF(I35=1,IF(③選手情報入力!$Q$6="",0,1),IF(③選手情報入力!$Q$7="",0,1))))</f>
        <v/>
      </c>
      <c r="AD35" t="str">
        <f>IF(E35="","",IF(③選手情報入力!Q44="","",2))</f>
        <v/>
      </c>
      <c r="AE35" t="str">
        <f>IF(E35="","",IF(③選手情報入力!S44="","",IF(I35=1,種目情報!$J$5,種目情報!$J$7)))</f>
        <v/>
      </c>
      <c r="AF35" t="str">
        <f>IF(E35="","",IF(③選手情報入力!S44="","",IF(I35=1,IF(③選手情報入力!$T$6="","",③選手情報入力!$T$6),IF(③選手情報入力!$T$7="","",③選手情報入力!$T$7))))</f>
        <v/>
      </c>
      <c r="AG35" t="str">
        <f>IF(E35="","",IF(③選手情報入力!S44="","",IF(I35=1,IF(③選手情報入力!$S$6="",0,1),IF(③選手情報入力!$S$7="",0,1))))</f>
        <v/>
      </c>
      <c r="AH35" t="str">
        <f>IF(E35="","",IF(③選手情報入力!S44="","",2))</f>
        <v/>
      </c>
    </row>
    <row r="36" spans="1:34">
      <c r="A36" t="str">
        <f>IF(E36="","",IF(①データ貼付け!B36="",I37*1000000+②団体情報入力!$D$3*1000+③選手情報入力!A45,①データ貼付け!B36))</f>
        <v/>
      </c>
      <c r="B36" t="str">
        <f>IF(E36="","",②団体情報入力!$D$3)</f>
        <v/>
      </c>
      <c r="D36" t="str">
        <f>IF(③選手情報入力!B45="","",LEFT(Sheet2!B36,2))</f>
        <v/>
      </c>
      <c r="E36" t="str">
        <f>IF(③選手情報入力!B45="","",REPLACE(Sheet2!B36,1,2,""))</f>
        <v/>
      </c>
      <c r="F36" t="str">
        <f>IF(E36="","",③選手情報入力!C45)</f>
        <v/>
      </c>
      <c r="G36" t="str">
        <f>IF(E36="","",③選手情報入力!D45)</f>
        <v/>
      </c>
      <c r="H36" t="str">
        <f t="shared" si="0"/>
        <v/>
      </c>
      <c r="I36" t="str">
        <f>IF(E36="","",IF(③選手情報入力!F45="男",1,2))</f>
        <v/>
      </c>
      <c r="J36" t="str">
        <f>IF(E36="","",IF(③選手情報入力!G45="","",③選手情報入力!G45))</f>
        <v/>
      </c>
      <c r="L36" t="str">
        <f t="shared" si="1"/>
        <v/>
      </c>
      <c r="M36" t="str">
        <f t="shared" si="2"/>
        <v/>
      </c>
      <c r="O36" t="str">
        <f>IF(E36="","",IF(③選手情報入力!I45="","",IF(I36=1,VLOOKUP(③選手情報入力!I45,種目情報!$A$4:$B$35,2,FALSE),VLOOKUP(③選手情報入力!I45,種目情報!$E$4:$F$35,2,FALSE))))</f>
        <v/>
      </c>
      <c r="P36" t="str">
        <f>IF(E36="","",IF(③選手情報入力!J45="","",③選手情報入力!J45))</f>
        <v/>
      </c>
      <c r="Q36" s="34" t="str">
        <f>IF(E36="","",IF(③選手情報入力!H45="",0,1))</f>
        <v/>
      </c>
      <c r="R36" t="str">
        <f>IF(E36="","",IF(③選手情報入力!I45="","",IF(I36=1,VLOOKUP(③選手情報入力!I45,種目情報!$A$4:$C$39,3,FALSE),VLOOKUP(③選手情報入力!I45,種目情報!$E$4:$G$40,3,FALSE))))</f>
        <v/>
      </c>
      <c r="S36" t="str">
        <f>IF(E36="","",IF(③選手情報入力!L45="","",IF(I36=1,VLOOKUP(③選手情報入力!L45,種目情報!$A$4:$B$39,2,FALSE),VLOOKUP(③選手情報入力!L45,種目情報!$E$4:$F$40,2,FALSE))))</f>
        <v/>
      </c>
      <c r="T36" t="str">
        <f>IF(E36="","",IF(③選手情報入力!M45="","",③選手情報入力!M45))</f>
        <v/>
      </c>
      <c r="U36" s="34" t="str">
        <f>IF(E36="","",IF(③選手情報入力!K45="",0,1))</f>
        <v/>
      </c>
      <c r="V36" t="str">
        <f>IF(E36="","",IF(③選手情報入力!L45="","",IF(I36=1,VLOOKUP(③選手情報入力!L45,種目情報!$A$4:$C$39,3,FALSE),VLOOKUP(③選手情報入力!L45,種目情報!$E$4:$G$40,3,FALSE))))</f>
        <v/>
      </c>
      <c r="W36" t="str">
        <f>IF(E36="","",IF(③選手情報入力!O45="","",IF(I36=1,VLOOKUP(③選手情報入力!O45,種目情報!$A$4:$B$39,2,FALSE),VLOOKUP(③選手情報入力!O45,種目情報!$E$4:$F$40,2,FALSE))))</f>
        <v/>
      </c>
      <c r="X36" t="str">
        <f>IF(E36="","",IF(③選手情報入力!P45="","",③選手情報入力!P45))</f>
        <v/>
      </c>
      <c r="Y36" s="34" t="str">
        <f>IF(E36="","",IF(③選手情報入力!N45="",0,1))</f>
        <v/>
      </c>
      <c r="Z36" t="str">
        <f>IF(E36="","",IF(③選手情報入力!O45="","",IF(I36=1,VLOOKUP(③選手情報入力!O45,種目情報!$A$4:$C$39,3,FALSE),VLOOKUP(③選手情報入力!O45,種目情報!$E$4:$G$40,3,FALSE))))</f>
        <v/>
      </c>
      <c r="AA36" t="str">
        <f>IF(E36="","",IF(③選手情報入力!Q45="","",IF(I36=1,種目情報!$J$4,種目情報!$J$6)))</f>
        <v/>
      </c>
      <c r="AB36" t="str">
        <f>IF(E36="","",IF(③選手情報入力!Q45="","",IF(I36=1,IF(③選手情報入力!$R$6="","",③選手情報入力!$R$6),IF(③選手情報入力!$R$7="","",③選手情報入力!$R$7))))</f>
        <v/>
      </c>
      <c r="AC36" t="str">
        <f>IF(E36="","",IF(③選手情報入力!Q45="","",IF(I36=1,IF(③選手情報入力!$Q$6="",0,1),IF(③選手情報入力!$Q$7="",0,1))))</f>
        <v/>
      </c>
      <c r="AD36" t="str">
        <f>IF(E36="","",IF(③選手情報入力!Q45="","",2))</f>
        <v/>
      </c>
      <c r="AE36" t="str">
        <f>IF(E36="","",IF(③選手情報入力!S45="","",IF(I36=1,種目情報!$J$5,種目情報!$J$7)))</f>
        <v/>
      </c>
      <c r="AF36" t="str">
        <f>IF(E36="","",IF(③選手情報入力!S45="","",IF(I36=1,IF(③選手情報入力!$T$6="","",③選手情報入力!$T$6),IF(③選手情報入力!$T$7="","",③選手情報入力!$T$7))))</f>
        <v/>
      </c>
      <c r="AG36" t="str">
        <f>IF(E36="","",IF(③選手情報入力!S45="","",IF(I36=1,IF(③選手情報入力!$S$6="",0,1),IF(③選手情報入力!$S$7="",0,1))))</f>
        <v/>
      </c>
      <c r="AH36" t="str">
        <f>IF(E36="","",IF(③選手情報入力!S45="","",2))</f>
        <v/>
      </c>
    </row>
    <row r="37" spans="1:34">
      <c r="A37" t="str">
        <f>IF(E37="","",IF(①データ貼付け!B37="",I38*1000000+②団体情報入力!$D$3*1000+③選手情報入力!A46,①データ貼付け!B37))</f>
        <v/>
      </c>
      <c r="B37" t="str">
        <f>IF(E37="","",②団体情報入力!$D$3)</f>
        <v/>
      </c>
      <c r="D37" t="str">
        <f>IF(③選手情報入力!B46="","",LEFT(Sheet2!B37,2))</f>
        <v/>
      </c>
      <c r="E37" t="str">
        <f>IF(③選手情報入力!B46="","",REPLACE(Sheet2!B37,1,2,""))</f>
        <v/>
      </c>
      <c r="F37" t="str">
        <f>IF(E37="","",③選手情報入力!C46)</f>
        <v/>
      </c>
      <c r="G37" t="str">
        <f>IF(E37="","",③選手情報入力!D46)</f>
        <v/>
      </c>
      <c r="H37" t="str">
        <f t="shared" si="0"/>
        <v/>
      </c>
      <c r="I37" t="str">
        <f>IF(E37="","",IF(③選手情報入力!F46="男",1,2))</f>
        <v/>
      </c>
      <c r="J37" t="str">
        <f>IF(E37="","",IF(③選手情報入力!G46="","",③選手情報入力!G46))</f>
        <v/>
      </c>
      <c r="L37" t="str">
        <f t="shared" si="1"/>
        <v/>
      </c>
      <c r="M37" t="str">
        <f t="shared" si="2"/>
        <v/>
      </c>
      <c r="O37" t="str">
        <f>IF(E37="","",IF(③選手情報入力!I46="","",IF(I37=1,VLOOKUP(③選手情報入力!I46,種目情報!$A$4:$B$35,2,FALSE),VLOOKUP(③選手情報入力!I46,種目情報!$E$4:$F$35,2,FALSE))))</f>
        <v/>
      </c>
      <c r="P37" t="str">
        <f>IF(E37="","",IF(③選手情報入力!J46="","",③選手情報入力!J46))</f>
        <v/>
      </c>
      <c r="Q37" s="34" t="str">
        <f>IF(E37="","",IF(③選手情報入力!H46="",0,1))</f>
        <v/>
      </c>
      <c r="R37" t="str">
        <f>IF(E37="","",IF(③選手情報入力!I46="","",IF(I37=1,VLOOKUP(③選手情報入力!I46,種目情報!$A$4:$C$39,3,FALSE),VLOOKUP(③選手情報入力!I46,種目情報!$E$4:$G$40,3,FALSE))))</f>
        <v/>
      </c>
      <c r="S37" t="str">
        <f>IF(E37="","",IF(③選手情報入力!L46="","",IF(I37=1,VLOOKUP(③選手情報入力!L46,種目情報!$A$4:$B$39,2,FALSE),VLOOKUP(③選手情報入力!L46,種目情報!$E$4:$F$40,2,FALSE))))</f>
        <v/>
      </c>
      <c r="T37" t="str">
        <f>IF(E37="","",IF(③選手情報入力!M46="","",③選手情報入力!M46))</f>
        <v/>
      </c>
      <c r="U37" s="34" t="str">
        <f>IF(E37="","",IF(③選手情報入力!K46="",0,1))</f>
        <v/>
      </c>
      <c r="V37" t="str">
        <f>IF(E37="","",IF(③選手情報入力!L46="","",IF(I37=1,VLOOKUP(③選手情報入力!L46,種目情報!$A$4:$C$39,3,FALSE),VLOOKUP(③選手情報入力!L46,種目情報!$E$4:$G$40,3,FALSE))))</f>
        <v/>
      </c>
      <c r="W37" t="str">
        <f>IF(E37="","",IF(③選手情報入力!O46="","",IF(I37=1,VLOOKUP(③選手情報入力!O46,種目情報!$A$4:$B$39,2,FALSE),VLOOKUP(③選手情報入力!O46,種目情報!$E$4:$F$40,2,FALSE))))</f>
        <v/>
      </c>
      <c r="X37" t="str">
        <f>IF(E37="","",IF(③選手情報入力!P46="","",③選手情報入力!P46))</f>
        <v/>
      </c>
      <c r="Y37" s="34" t="str">
        <f>IF(E37="","",IF(③選手情報入力!N46="",0,1))</f>
        <v/>
      </c>
      <c r="Z37" t="str">
        <f>IF(E37="","",IF(③選手情報入力!O46="","",IF(I37=1,VLOOKUP(③選手情報入力!O46,種目情報!$A$4:$C$39,3,FALSE),VLOOKUP(③選手情報入力!O46,種目情報!$E$4:$G$40,3,FALSE))))</f>
        <v/>
      </c>
      <c r="AA37" t="str">
        <f>IF(E37="","",IF(③選手情報入力!Q46="","",IF(I37=1,種目情報!$J$4,種目情報!$J$6)))</f>
        <v/>
      </c>
      <c r="AB37" t="str">
        <f>IF(E37="","",IF(③選手情報入力!Q46="","",IF(I37=1,IF(③選手情報入力!$R$6="","",③選手情報入力!$R$6),IF(③選手情報入力!$R$7="","",③選手情報入力!$R$7))))</f>
        <v/>
      </c>
      <c r="AC37" t="str">
        <f>IF(E37="","",IF(③選手情報入力!Q46="","",IF(I37=1,IF(③選手情報入力!$Q$6="",0,1),IF(③選手情報入力!$Q$7="",0,1))))</f>
        <v/>
      </c>
      <c r="AD37" t="str">
        <f>IF(E37="","",IF(③選手情報入力!Q46="","",2))</f>
        <v/>
      </c>
      <c r="AE37" t="str">
        <f>IF(E37="","",IF(③選手情報入力!S46="","",IF(I37=1,種目情報!$J$5,種目情報!$J$7)))</f>
        <v/>
      </c>
      <c r="AF37" t="str">
        <f>IF(E37="","",IF(③選手情報入力!S46="","",IF(I37=1,IF(③選手情報入力!$T$6="","",③選手情報入力!$T$6),IF(③選手情報入力!$T$7="","",③選手情報入力!$T$7))))</f>
        <v/>
      </c>
      <c r="AG37" t="str">
        <f>IF(E37="","",IF(③選手情報入力!S46="","",IF(I37=1,IF(③選手情報入力!$S$6="",0,1),IF(③選手情報入力!$S$7="",0,1))))</f>
        <v/>
      </c>
      <c r="AH37" t="str">
        <f>IF(E37="","",IF(③選手情報入力!S46="","",2))</f>
        <v/>
      </c>
    </row>
    <row r="38" spans="1:34">
      <c r="A38" t="str">
        <f>IF(E38="","",IF(①データ貼付け!B38="",I39*1000000+②団体情報入力!$D$3*1000+③選手情報入力!A47,①データ貼付け!B38))</f>
        <v/>
      </c>
      <c r="B38" t="str">
        <f>IF(E38="","",②団体情報入力!$D$3)</f>
        <v/>
      </c>
      <c r="D38" t="str">
        <f>IF(③選手情報入力!B47="","",LEFT(Sheet2!B38,2))</f>
        <v/>
      </c>
      <c r="E38" t="str">
        <f>IF(③選手情報入力!B47="","",REPLACE(Sheet2!B38,1,2,""))</f>
        <v/>
      </c>
      <c r="F38" t="str">
        <f>IF(E38="","",③選手情報入力!C47)</f>
        <v/>
      </c>
      <c r="G38" t="str">
        <f>IF(E38="","",③選手情報入力!D47)</f>
        <v/>
      </c>
      <c r="H38" t="str">
        <f t="shared" si="0"/>
        <v/>
      </c>
      <c r="I38" t="str">
        <f>IF(E38="","",IF(③選手情報入力!F47="男",1,2))</f>
        <v/>
      </c>
      <c r="J38" t="str">
        <f>IF(E38="","",IF(③選手情報入力!G47="","",③選手情報入力!G47))</f>
        <v/>
      </c>
      <c r="L38" t="str">
        <f t="shared" si="1"/>
        <v/>
      </c>
      <c r="M38" t="str">
        <f t="shared" si="2"/>
        <v/>
      </c>
      <c r="O38" t="str">
        <f>IF(E38="","",IF(③選手情報入力!I47="","",IF(I38=1,VLOOKUP(③選手情報入力!I47,種目情報!$A$4:$B$35,2,FALSE),VLOOKUP(③選手情報入力!I47,種目情報!$E$4:$F$35,2,FALSE))))</f>
        <v/>
      </c>
      <c r="P38" t="str">
        <f>IF(E38="","",IF(③選手情報入力!J47="","",③選手情報入力!J47))</f>
        <v/>
      </c>
      <c r="Q38" s="34" t="str">
        <f>IF(E38="","",IF(③選手情報入力!H47="",0,1))</f>
        <v/>
      </c>
      <c r="R38" t="str">
        <f>IF(E38="","",IF(③選手情報入力!I47="","",IF(I38=1,VLOOKUP(③選手情報入力!I47,種目情報!$A$4:$C$39,3,FALSE),VLOOKUP(③選手情報入力!I47,種目情報!$E$4:$G$40,3,FALSE))))</f>
        <v/>
      </c>
      <c r="S38" t="str">
        <f>IF(E38="","",IF(③選手情報入力!L47="","",IF(I38=1,VLOOKUP(③選手情報入力!L47,種目情報!$A$4:$B$39,2,FALSE),VLOOKUP(③選手情報入力!L47,種目情報!$E$4:$F$40,2,FALSE))))</f>
        <v/>
      </c>
      <c r="T38" t="str">
        <f>IF(E38="","",IF(③選手情報入力!M47="","",③選手情報入力!M47))</f>
        <v/>
      </c>
      <c r="U38" s="34" t="str">
        <f>IF(E38="","",IF(③選手情報入力!K47="",0,1))</f>
        <v/>
      </c>
      <c r="V38" t="str">
        <f>IF(E38="","",IF(③選手情報入力!L47="","",IF(I38=1,VLOOKUP(③選手情報入力!L47,種目情報!$A$4:$C$39,3,FALSE),VLOOKUP(③選手情報入力!L47,種目情報!$E$4:$G$40,3,FALSE))))</f>
        <v/>
      </c>
      <c r="W38" t="str">
        <f>IF(E38="","",IF(③選手情報入力!O47="","",IF(I38=1,VLOOKUP(③選手情報入力!O47,種目情報!$A$4:$B$39,2,FALSE),VLOOKUP(③選手情報入力!O47,種目情報!$E$4:$F$40,2,FALSE))))</f>
        <v/>
      </c>
      <c r="X38" t="str">
        <f>IF(E38="","",IF(③選手情報入力!P47="","",③選手情報入力!P47))</f>
        <v/>
      </c>
      <c r="Y38" s="34" t="str">
        <f>IF(E38="","",IF(③選手情報入力!N47="",0,1))</f>
        <v/>
      </c>
      <c r="Z38" t="str">
        <f>IF(E38="","",IF(③選手情報入力!O47="","",IF(I38=1,VLOOKUP(③選手情報入力!O47,種目情報!$A$4:$C$39,3,FALSE),VLOOKUP(③選手情報入力!O47,種目情報!$E$4:$G$40,3,FALSE))))</f>
        <v/>
      </c>
      <c r="AA38" t="str">
        <f>IF(E38="","",IF(③選手情報入力!Q47="","",IF(I38=1,種目情報!$J$4,種目情報!$J$6)))</f>
        <v/>
      </c>
      <c r="AB38" t="str">
        <f>IF(E38="","",IF(③選手情報入力!Q47="","",IF(I38=1,IF(③選手情報入力!$R$6="","",③選手情報入力!$R$6),IF(③選手情報入力!$R$7="","",③選手情報入力!$R$7))))</f>
        <v/>
      </c>
      <c r="AC38" t="str">
        <f>IF(E38="","",IF(③選手情報入力!Q47="","",IF(I38=1,IF(③選手情報入力!$Q$6="",0,1),IF(③選手情報入力!$Q$7="",0,1))))</f>
        <v/>
      </c>
      <c r="AD38" t="str">
        <f>IF(E38="","",IF(③選手情報入力!Q47="","",2))</f>
        <v/>
      </c>
      <c r="AE38" t="str">
        <f>IF(E38="","",IF(③選手情報入力!S47="","",IF(I38=1,種目情報!$J$5,種目情報!$J$7)))</f>
        <v/>
      </c>
      <c r="AF38" t="str">
        <f>IF(E38="","",IF(③選手情報入力!S47="","",IF(I38=1,IF(③選手情報入力!$T$6="","",③選手情報入力!$T$6),IF(③選手情報入力!$T$7="","",③選手情報入力!$T$7))))</f>
        <v/>
      </c>
      <c r="AG38" t="str">
        <f>IF(E38="","",IF(③選手情報入力!S47="","",IF(I38=1,IF(③選手情報入力!$S$6="",0,1),IF(③選手情報入力!$S$7="",0,1))))</f>
        <v/>
      </c>
      <c r="AH38" t="str">
        <f>IF(E38="","",IF(③選手情報入力!S47="","",2))</f>
        <v/>
      </c>
    </row>
    <row r="39" spans="1:34">
      <c r="A39" t="str">
        <f>IF(E39="","",IF(①データ貼付け!B39="",I40*1000000+②団体情報入力!$D$3*1000+③選手情報入力!A48,①データ貼付け!B39))</f>
        <v/>
      </c>
      <c r="B39" t="str">
        <f>IF(E39="","",②団体情報入力!$D$3)</f>
        <v/>
      </c>
      <c r="D39" t="str">
        <f>IF(③選手情報入力!B48="","",LEFT(Sheet2!B39,2))</f>
        <v/>
      </c>
      <c r="E39" t="str">
        <f>IF(③選手情報入力!B48="","",REPLACE(Sheet2!B39,1,2,""))</f>
        <v/>
      </c>
      <c r="F39" t="str">
        <f>IF(E39="","",③選手情報入力!C48)</f>
        <v/>
      </c>
      <c r="G39" t="str">
        <f>IF(E39="","",③選手情報入力!D48)</f>
        <v/>
      </c>
      <c r="H39" t="str">
        <f t="shared" si="0"/>
        <v/>
      </c>
      <c r="I39" t="str">
        <f>IF(E39="","",IF(③選手情報入力!F48="男",1,2))</f>
        <v/>
      </c>
      <c r="J39" t="str">
        <f>IF(E39="","",IF(③選手情報入力!G48="","",③選手情報入力!G48))</f>
        <v/>
      </c>
      <c r="L39" t="str">
        <f t="shared" si="1"/>
        <v/>
      </c>
      <c r="M39" t="str">
        <f t="shared" si="2"/>
        <v/>
      </c>
      <c r="O39" t="str">
        <f>IF(E39="","",IF(③選手情報入力!I48="","",IF(I39=1,VLOOKUP(③選手情報入力!I48,種目情報!$A$4:$B$35,2,FALSE),VLOOKUP(③選手情報入力!I48,種目情報!$E$4:$F$35,2,FALSE))))</f>
        <v/>
      </c>
      <c r="P39" t="str">
        <f>IF(E39="","",IF(③選手情報入力!J48="","",③選手情報入力!J48))</f>
        <v/>
      </c>
      <c r="Q39" s="34" t="str">
        <f>IF(E39="","",IF(③選手情報入力!H48="",0,1))</f>
        <v/>
      </c>
      <c r="R39" t="str">
        <f>IF(E39="","",IF(③選手情報入力!I48="","",IF(I39=1,VLOOKUP(③選手情報入力!I48,種目情報!$A$4:$C$39,3,FALSE),VLOOKUP(③選手情報入力!I48,種目情報!$E$4:$G$40,3,FALSE))))</f>
        <v/>
      </c>
      <c r="S39" t="str">
        <f>IF(E39="","",IF(③選手情報入力!L48="","",IF(I39=1,VLOOKUP(③選手情報入力!L48,種目情報!$A$4:$B$39,2,FALSE),VLOOKUP(③選手情報入力!L48,種目情報!$E$4:$F$40,2,FALSE))))</f>
        <v/>
      </c>
      <c r="T39" t="str">
        <f>IF(E39="","",IF(③選手情報入力!M48="","",③選手情報入力!M48))</f>
        <v/>
      </c>
      <c r="U39" s="34" t="str">
        <f>IF(E39="","",IF(③選手情報入力!K48="",0,1))</f>
        <v/>
      </c>
      <c r="V39" t="str">
        <f>IF(E39="","",IF(③選手情報入力!L48="","",IF(I39=1,VLOOKUP(③選手情報入力!L48,種目情報!$A$4:$C$39,3,FALSE),VLOOKUP(③選手情報入力!L48,種目情報!$E$4:$G$40,3,FALSE))))</f>
        <v/>
      </c>
      <c r="W39" t="str">
        <f>IF(E39="","",IF(③選手情報入力!O48="","",IF(I39=1,VLOOKUP(③選手情報入力!O48,種目情報!$A$4:$B$39,2,FALSE),VLOOKUP(③選手情報入力!O48,種目情報!$E$4:$F$40,2,FALSE))))</f>
        <v/>
      </c>
      <c r="X39" t="str">
        <f>IF(E39="","",IF(③選手情報入力!P48="","",③選手情報入力!P48))</f>
        <v/>
      </c>
      <c r="Y39" s="34" t="str">
        <f>IF(E39="","",IF(③選手情報入力!N48="",0,1))</f>
        <v/>
      </c>
      <c r="Z39" t="str">
        <f>IF(E39="","",IF(③選手情報入力!O48="","",IF(I39=1,VLOOKUP(③選手情報入力!O48,種目情報!$A$4:$C$39,3,FALSE),VLOOKUP(③選手情報入力!O48,種目情報!$E$4:$G$40,3,FALSE))))</f>
        <v/>
      </c>
      <c r="AA39" t="str">
        <f>IF(E39="","",IF(③選手情報入力!Q48="","",IF(I39=1,種目情報!$J$4,種目情報!$J$6)))</f>
        <v/>
      </c>
      <c r="AB39" t="str">
        <f>IF(E39="","",IF(③選手情報入力!Q48="","",IF(I39=1,IF(③選手情報入力!$R$6="","",③選手情報入力!$R$6),IF(③選手情報入力!$R$7="","",③選手情報入力!$R$7))))</f>
        <v/>
      </c>
      <c r="AC39" t="str">
        <f>IF(E39="","",IF(③選手情報入力!Q48="","",IF(I39=1,IF(③選手情報入力!$Q$6="",0,1),IF(③選手情報入力!$Q$7="",0,1))))</f>
        <v/>
      </c>
      <c r="AD39" t="str">
        <f>IF(E39="","",IF(③選手情報入力!Q48="","",2))</f>
        <v/>
      </c>
      <c r="AE39" t="str">
        <f>IF(E39="","",IF(③選手情報入力!S48="","",IF(I39=1,種目情報!$J$5,種目情報!$J$7)))</f>
        <v/>
      </c>
      <c r="AF39" t="str">
        <f>IF(E39="","",IF(③選手情報入力!S48="","",IF(I39=1,IF(③選手情報入力!$T$6="","",③選手情報入力!$T$6),IF(③選手情報入力!$T$7="","",③選手情報入力!$T$7))))</f>
        <v/>
      </c>
      <c r="AG39" t="str">
        <f>IF(E39="","",IF(③選手情報入力!S48="","",IF(I39=1,IF(③選手情報入力!$S$6="",0,1),IF(③選手情報入力!$S$7="",0,1))))</f>
        <v/>
      </c>
      <c r="AH39" t="str">
        <f>IF(E39="","",IF(③選手情報入力!S48="","",2))</f>
        <v/>
      </c>
    </row>
    <row r="40" spans="1:34">
      <c r="A40" t="str">
        <f>IF(E40="","",IF(①データ貼付け!B40="",I41*1000000+②団体情報入力!$D$3*1000+③選手情報入力!A49,①データ貼付け!B40))</f>
        <v/>
      </c>
      <c r="B40" t="str">
        <f>IF(E40="","",②団体情報入力!$D$3)</f>
        <v/>
      </c>
      <c r="D40" t="str">
        <f>IF(③選手情報入力!B49="","",LEFT(Sheet2!B40,2))</f>
        <v/>
      </c>
      <c r="E40" t="str">
        <f>IF(③選手情報入力!B49="","",REPLACE(Sheet2!B40,1,2,""))</f>
        <v/>
      </c>
      <c r="F40" t="str">
        <f>IF(E40="","",③選手情報入力!C49)</f>
        <v/>
      </c>
      <c r="G40" t="str">
        <f>IF(E40="","",③選手情報入力!D49)</f>
        <v/>
      </c>
      <c r="H40" t="str">
        <f t="shared" si="0"/>
        <v/>
      </c>
      <c r="I40" t="str">
        <f>IF(E40="","",IF(③選手情報入力!F49="男",1,2))</f>
        <v/>
      </c>
      <c r="J40" t="str">
        <f>IF(E40="","",IF(③選手情報入力!G49="","",③選手情報入力!G49))</f>
        <v/>
      </c>
      <c r="L40" t="str">
        <f t="shared" si="1"/>
        <v/>
      </c>
      <c r="M40" t="str">
        <f t="shared" si="2"/>
        <v/>
      </c>
      <c r="O40" t="str">
        <f>IF(E40="","",IF(③選手情報入力!I49="","",IF(I40=1,VLOOKUP(③選手情報入力!I49,種目情報!$A$4:$B$35,2,FALSE),VLOOKUP(③選手情報入力!I49,種目情報!$E$4:$F$35,2,FALSE))))</f>
        <v/>
      </c>
      <c r="P40" t="str">
        <f>IF(E40="","",IF(③選手情報入力!J49="","",③選手情報入力!J49))</f>
        <v/>
      </c>
      <c r="Q40" s="34" t="str">
        <f>IF(E40="","",IF(③選手情報入力!H49="",0,1))</f>
        <v/>
      </c>
      <c r="R40" t="str">
        <f>IF(E40="","",IF(③選手情報入力!I49="","",IF(I40=1,VLOOKUP(③選手情報入力!I49,種目情報!$A$4:$C$39,3,FALSE),VLOOKUP(③選手情報入力!I49,種目情報!$E$4:$G$40,3,FALSE))))</f>
        <v/>
      </c>
      <c r="S40" t="str">
        <f>IF(E40="","",IF(③選手情報入力!L49="","",IF(I40=1,VLOOKUP(③選手情報入力!L49,種目情報!$A$4:$B$39,2,FALSE),VLOOKUP(③選手情報入力!L49,種目情報!$E$4:$F$40,2,FALSE))))</f>
        <v/>
      </c>
      <c r="T40" t="str">
        <f>IF(E40="","",IF(③選手情報入力!M49="","",③選手情報入力!M49))</f>
        <v/>
      </c>
      <c r="U40" s="34" t="str">
        <f>IF(E40="","",IF(③選手情報入力!K49="",0,1))</f>
        <v/>
      </c>
      <c r="V40" t="str">
        <f>IF(E40="","",IF(③選手情報入力!L49="","",IF(I40=1,VLOOKUP(③選手情報入力!L49,種目情報!$A$4:$C$39,3,FALSE),VLOOKUP(③選手情報入力!L49,種目情報!$E$4:$G$40,3,FALSE))))</f>
        <v/>
      </c>
      <c r="W40" t="str">
        <f>IF(E40="","",IF(③選手情報入力!O49="","",IF(I40=1,VLOOKUP(③選手情報入力!O49,種目情報!$A$4:$B$39,2,FALSE),VLOOKUP(③選手情報入力!O49,種目情報!$E$4:$F$40,2,FALSE))))</f>
        <v/>
      </c>
      <c r="X40" t="str">
        <f>IF(E40="","",IF(③選手情報入力!P49="","",③選手情報入力!P49))</f>
        <v/>
      </c>
      <c r="Y40" s="34" t="str">
        <f>IF(E40="","",IF(③選手情報入力!N49="",0,1))</f>
        <v/>
      </c>
      <c r="Z40" t="str">
        <f>IF(E40="","",IF(③選手情報入力!O49="","",IF(I40=1,VLOOKUP(③選手情報入力!O49,種目情報!$A$4:$C$39,3,FALSE),VLOOKUP(③選手情報入力!O49,種目情報!$E$4:$G$40,3,FALSE))))</f>
        <v/>
      </c>
      <c r="AA40" t="str">
        <f>IF(E40="","",IF(③選手情報入力!Q49="","",IF(I40=1,種目情報!$J$4,種目情報!$J$6)))</f>
        <v/>
      </c>
      <c r="AB40" t="str">
        <f>IF(E40="","",IF(③選手情報入力!Q49="","",IF(I40=1,IF(③選手情報入力!$R$6="","",③選手情報入力!$R$6),IF(③選手情報入力!$R$7="","",③選手情報入力!$R$7))))</f>
        <v/>
      </c>
      <c r="AC40" t="str">
        <f>IF(E40="","",IF(③選手情報入力!Q49="","",IF(I40=1,IF(③選手情報入力!$Q$6="",0,1),IF(③選手情報入力!$Q$7="",0,1))))</f>
        <v/>
      </c>
      <c r="AD40" t="str">
        <f>IF(E40="","",IF(③選手情報入力!Q49="","",2))</f>
        <v/>
      </c>
      <c r="AE40" t="str">
        <f>IF(E40="","",IF(③選手情報入力!S49="","",IF(I40=1,種目情報!$J$5,種目情報!$J$7)))</f>
        <v/>
      </c>
      <c r="AF40" t="str">
        <f>IF(E40="","",IF(③選手情報入力!S49="","",IF(I40=1,IF(③選手情報入力!$T$6="","",③選手情報入力!$T$6),IF(③選手情報入力!$T$7="","",③選手情報入力!$T$7))))</f>
        <v/>
      </c>
      <c r="AG40" t="str">
        <f>IF(E40="","",IF(③選手情報入力!S49="","",IF(I40=1,IF(③選手情報入力!$S$6="",0,1),IF(③選手情報入力!$S$7="",0,1))))</f>
        <v/>
      </c>
      <c r="AH40" t="str">
        <f>IF(E40="","",IF(③選手情報入力!S49="","",2))</f>
        <v/>
      </c>
    </row>
    <row r="41" spans="1:34">
      <c r="A41" t="str">
        <f>IF(E41="","",IF(①データ貼付け!B41="",I42*1000000+②団体情報入力!$D$3*1000+③選手情報入力!A50,①データ貼付け!B41))</f>
        <v/>
      </c>
      <c r="B41" t="str">
        <f>IF(E41="","",②団体情報入力!$D$3)</f>
        <v/>
      </c>
      <c r="D41" t="str">
        <f>IF(③選手情報入力!B50="","",LEFT(Sheet2!B41,2))</f>
        <v/>
      </c>
      <c r="E41" t="str">
        <f>IF(③選手情報入力!B50="","",REPLACE(Sheet2!B41,1,2,""))</f>
        <v/>
      </c>
      <c r="F41" t="str">
        <f>IF(E41="","",③選手情報入力!C50)</f>
        <v/>
      </c>
      <c r="G41" t="str">
        <f>IF(E41="","",③選手情報入力!D50)</f>
        <v/>
      </c>
      <c r="H41" t="str">
        <f t="shared" si="0"/>
        <v/>
      </c>
      <c r="I41" t="str">
        <f>IF(E41="","",IF(③選手情報入力!F50="男",1,2))</f>
        <v/>
      </c>
      <c r="J41" t="str">
        <f>IF(E41="","",IF(③選手情報入力!G50="","",③選手情報入力!G50))</f>
        <v/>
      </c>
      <c r="L41" t="str">
        <f t="shared" si="1"/>
        <v/>
      </c>
      <c r="M41" t="str">
        <f t="shared" si="2"/>
        <v/>
      </c>
      <c r="O41" t="str">
        <f>IF(E41="","",IF(③選手情報入力!I50="","",IF(I41=1,VLOOKUP(③選手情報入力!I50,種目情報!$A$4:$B$35,2,FALSE),VLOOKUP(③選手情報入力!I50,種目情報!$E$4:$F$35,2,FALSE))))</f>
        <v/>
      </c>
      <c r="P41" t="str">
        <f>IF(E41="","",IF(③選手情報入力!J50="","",③選手情報入力!J50))</f>
        <v/>
      </c>
      <c r="Q41" s="34" t="str">
        <f>IF(E41="","",IF(③選手情報入力!H50="",0,1))</f>
        <v/>
      </c>
      <c r="R41" t="str">
        <f>IF(E41="","",IF(③選手情報入力!I50="","",IF(I41=1,VLOOKUP(③選手情報入力!I50,種目情報!$A$4:$C$39,3,FALSE),VLOOKUP(③選手情報入力!I50,種目情報!$E$4:$G$40,3,FALSE))))</f>
        <v/>
      </c>
      <c r="S41" t="str">
        <f>IF(E41="","",IF(③選手情報入力!L50="","",IF(I41=1,VLOOKUP(③選手情報入力!L50,種目情報!$A$4:$B$39,2,FALSE),VLOOKUP(③選手情報入力!L50,種目情報!$E$4:$F$40,2,FALSE))))</f>
        <v/>
      </c>
      <c r="T41" t="str">
        <f>IF(E41="","",IF(③選手情報入力!M50="","",③選手情報入力!M50))</f>
        <v/>
      </c>
      <c r="U41" s="34" t="str">
        <f>IF(E41="","",IF(③選手情報入力!K50="",0,1))</f>
        <v/>
      </c>
      <c r="V41" t="str">
        <f>IF(E41="","",IF(③選手情報入力!L50="","",IF(I41=1,VLOOKUP(③選手情報入力!L50,種目情報!$A$4:$C$39,3,FALSE),VLOOKUP(③選手情報入力!L50,種目情報!$E$4:$G$40,3,FALSE))))</f>
        <v/>
      </c>
      <c r="W41" t="str">
        <f>IF(E41="","",IF(③選手情報入力!O50="","",IF(I41=1,VLOOKUP(③選手情報入力!O50,種目情報!$A$4:$B$39,2,FALSE),VLOOKUP(③選手情報入力!O50,種目情報!$E$4:$F$40,2,FALSE))))</f>
        <v/>
      </c>
      <c r="X41" t="str">
        <f>IF(E41="","",IF(③選手情報入力!P50="","",③選手情報入力!P50))</f>
        <v/>
      </c>
      <c r="Y41" s="34" t="str">
        <f>IF(E41="","",IF(③選手情報入力!N50="",0,1))</f>
        <v/>
      </c>
      <c r="Z41" t="str">
        <f>IF(E41="","",IF(③選手情報入力!O50="","",IF(I41=1,VLOOKUP(③選手情報入力!O50,種目情報!$A$4:$C$39,3,FALSE),VLOOKUP(③選手情報入力!O50,種目情報!$E$4:$G$40,3,FALSE))))</f>
        <v/>
      </c>
      <c r="AA41" t="str">
        <f>IF(E41="","",IF(③選手情報入力!Q50="","",IF(I41=1,種目情報!$J$4,種目情報!$J$6)))</f>
        <v/>
      </c>
      <c r="AB41" t="str">
        <f>IF(E41="","",IF(③選手情報入力!Q50="","",IF(I41=1,IF(③選手情報入力!$R$6="","",③選手情報入力!$R$6),IF(③選手情報入力!$R$7="","",③選手情報入力!$R$7))))</f>
        <v/>
      </c>
      <c r="AC41" t="str">
        <f>IF(E41="","",IF(③選手情報入力!Q50="","",IF(I41=1,IF(③選手情報入力!$Q$6="",0,1),IF(③選手情報入力!$Q$7="",0,1))))</f>
        <v/>
      </c>
      <c r="AD41" t="str">
        <f>IF(E41="","",IF(③選手情報入力!Q50="","",2))</f>
        <v/>
      </c>
      <c r="AE41" t="str">
        <f>IF(E41="","",IF(③選手情報入力!S50="","",IF(I41=1,種目情報!$J$5,種目情報!$J$7)))</f>
        <v/>
      </c>
      <c r="AF41" t="str">
        <f>IF(E41="","",IF(③選手情報入力!S50="","",IF(I41=1,IF(③選手情報入力!$T$6="","",③選手情報入力!$T$6),IF(③選手情報入力!$T$7="","",③選手情報入力!$T$7))))</f>
        <v/>
      </c>
      <c r="AG41" t="str">
        <f>IF(E41="","",IF(③選手情報入力!S50="","",IF(I41=1,IF(③選手情報入力!$S$6="",0,1),IF(③選手情報入力!$S$7="",0,1))))</f>
        <v/>
      </c>
      <c r="AH41" t="str">
        <f>IF(E41="","",IF(③選手情報入力!S50="","",2))</f>
        <v/>
      </c>
    </row>
    <row r="42" spans="1:34">
      <c r="A42" t="str">
        <f>IF(E42="","",IF(①データ貼付け!B42="",I43*1000000+②団体情報入力!$D$3*1000+③選手情報入力!A51,①データ貼付け!B42))</f>
        <v/>
      </c>
      <c r="B42" t="str">
        <f>IF(E42="","",②団体情報入力!$D$3)</f>
        <v/>
      </c>
      <c r="D42" t="str">
        <f>IF(③選手情報入力!B51="","",LEFT(Sheet2!B42,2))</f>
        <v/>
      </c>
      <c r="E42" t="str">
        <f>IF(③選手情報入力!B51="","",REPLACE(Sheet2!B42,1,2,""))</f>
        <v/>
      </c>
      <c r="F42" t="str">
        <f>IF(E42="","",③選手情報入力!C51)</f>
        <v/>
      </c>
      <c r="G42" t="str">
        <f>IF(E42="","",③選手情報入力!D51)</f>
        <v/>
      </c>
      <c r="H42" t="str">
        <f t="shared" si="0"/>
        <v/>
      </c>
      <c r="I42" t="str">
        <f>IF(E42="","",IF(③選手情報入力!F51="男",1,2))</f>
        <v/>
      </c>
      <c r="J42" t="str">
        <f>IF(E42="","",IF(③選手情報入力!G51="","",③選手情報入力!G51))</f>
        <v/>
      </c>
      <c r="L42" t="str">
        <f t="shared" si="1"/>
        <v/>
      </c>
      <c r="M42" t="str">
        <f t="shared" si="2"/>
        <v/>
      </c>
      <c r="O42" t="str">
        <f>IF(E42="","",IF(③選手情報入力!I51="","",IF(I42=1,VLOOKUP(③選手情報入力!I51,種目情報!$A$4:$B$35,2,FALSE),VLOOKUP(③選手情報入力!I51,種目情報!$E$4:$F$35,2,FALSE))))</f>
        <v/>
      </c>
      <c r="P42" t="str">
        <f>IF(E42="","",IF(③選手情報入力!J51="","",③選手情報入力!J51))</f>
        <v/>
      </c>
      <c r="Q42" s="34" t="str">
        <f>IF(E42="","",IF(③選手情報入力!H51="",0,1))</f>
        <v/>
      </c>
      <c r="R42" t="str">
        <f>IF(E42="","",IF(③選手情報入力!I51="","",IF(I42=1,VLOOKUP(③選手情報入力!I51,種目情報!$A$4:$C$39,3,FALSE),VLOOKUP(③選手情報入力!I51,種目情報!$E$4:$G$40,3,FALSE))))</f>
        <v/>
      </c>
      <c r="S42" t="str">
        <f>IF(E42="","",IF(③選手情報入力!L51="","",IF(I42=1,VLOOKUP(③選手情報入力!L51,種目情報!$A$4:$B$39,2,FALSE),VLOOKUP(③選手情報入力!L51,種目情報!$E$4:$F$40,2,FALSE))))</f>
        <v/>
      </c>
      <c r="T42" t="str">
        <f>IF(E42="","",IF(③選手情報入力!M51="","",③選手情報入力!M51))</f>
        <v/>
      </c>
      <c r="U42" s="34" t="str">
        <f>IF(E42="","",IF(③選手情報入力!K51="",0,1))</f>
        <v/>
      </c>
      <c r="V42" t="str">
        <f>IF(E42="","",IF(③選手情報入力!L51="","",IF(I42=1,VLOOKUP(③選手情報入力!L51,種目情報!$A$4:$C$39,3,FALSE),VLOOKUP(③選手情報入力!L51,種目情報!$E$4:$G$40,3,FALSE))))</f>
        <v/>
      </c>
      <c r="W42" t="str">
        <f>IF(E42="","",IF(③選手情報入力!O51="","",IF(I42=1,VLOOKUP(③選手情報入力!O51,種目情報!$A$4:$B$39,2,FALSE),VLOOKUP(③選手情報入力!O51,種目情報!$E$4:$F$40,2,FALSE))))</f>
        <v/>
      </c>
      <c r="X42" t="str">
        <f>IF(E42="","",IF(③選手情報入力!P51="","",③選手情報入力!P51))</f>
        <v/>
      </c>
      <c r="Y42" s="34" t="str">
        <f>IF(E42="","",IF(③選手情報入力!N51="",0,1))</f>
        <v/>
      </c>
      <c r="Z42" t="str">
        <f>IF(E42="","",IF(③選手情報入力!O51="","",IF(I42=1,VLOOKUP(③選手情報入力!O51,種目情報!$A$4:$C$39,3,FALSE),VLOOKUP(③選手情報入力!O51,種目情報!$E$4:$G$40,3,FALSE))))</f>
        <v/>
      </c>
      <c r="AA42" t="str">
        <f>IF(E42="","",IF(③選手情報入力!Q51="","",IF(I42=1,種目情報!$J$4,種目情報!$J$6)))</f>
        <v/>
      </c>
      <c r="AB42" t="str">
        <f>IF(E42="","",IF(③選手情報入力!Q51="","",IF(I42=1,IF(③選手情報入力!$R$6="","",③選手情報入力!$R$6),IF(③選手情報入力!$R$7="","",③選手情報入力!$R$7))))</f>
        <v/>
      </c>
      <c r="AC42" t="str">
        <f>IF(E42="","",IF(③選手情報入力!Q51="","",IF(I42=1,IF(③選手情報入力!$Q$6="",0,1),IF(③選手情報入力!$Q$7="",0,1))))</f>
        <v/>
      </c>
      <c r="AD42" t="str">
        <f>IF(E42="","",IF(③選手情報入力!Q51="","",2))</f>
        <v/>
      </c>
      <c r="AE42" t="str">
        <f>IF(E42="","",IF(③選手情報入力!S51="","",IF(I42=1,種目情報!$J$5,種目情報!$J$7)))</f>
        <v/>
      </c>
      <c r="AF42" t="str">
        <f>IF(E42="","",IF(③選手情報入力!S51="","",IF(I42=1,IF(③選手情報入力!$T$6="","",③選手情報入力!$T$6),IF(③選手情報入力!$T$7="","",③選手情報入力!$T$7))))</f>
        <v/>
      </c>
      <c r="AG42" t="str">
        <f>IF(E42="","",IF(③選手情報入力!S51="","",IF(I42=1,IF(③選手情報入力!$S$6="",0,1),IF(③選手情報入力!$S$7="",0,1))))</f>
        <v/>
      </c>
      <c r="AH42" t="str">
        <f>IF(E42="","",IF(③選手情報入力!S51="","",2))</f>
        <v/>
      </c>
    </row>
    <row r="43" spans="1:34">
      <c r="A43" t="str">
        <f>IF(E43="","",IF(①データ貼付け!B43="",I44*1000000+②団体情報入力!$D$3*1000+③選手情報入力!A52,①データ貼付け!B43))</f>
        <v/>
      </c>
      <c r="B43" t="str">
        <f>IF(E43="","",②団体情報入力!$D$3)</f>
        <v/>
      </c>
      <c r="D43" t="str">
        <f>IF(③選手情報入力!B52="","",LEFT(Sheet2!B43,2))</f>
        <v/>
      </c>
      <c r="E43" t="str">
        <f>IF(③選手情報入力!B52="","",REPLACE(Sheet2!B43,1,2,""))</f>
        <v/>
      </c>
      <c r="F43" t="str">
        <f>IF(E43="","",③選手情報入力!C52)</f>
        <v/>
      </c>
      <c r="G43" t="str">
        <f>IF(E43="","",③選手情報入力!D52)</f>
        <v/>
      </c>
      <c r="H43" t="str">
        <f t="shared" si="0"/>
        <v/>
      </c>
      <c r="I43" t="str">
        <f>IF(E43="","",IF(③選手情報入力!F52="男",1,2))</f>
        <v/>
      </c>
      <c r="J43" t="str">
        <f>IF(E43="","",IF(③選手情報入力!G52="","",③選手情報入力!G52))</f>
        <v/>
      </c>
      <c r="L43" t="str">
        <f t="shared" si="1"/>
        <v/>
      </c>
      <c r="M43" t="str">
        <f t="shared" si="2"/>
        <v/>
      </c>
      <c r="O43" t="str">
        <f>IF(E43="","",IF(③選手情報入力!I52="","",IF(I43=1,VLOOKUP(③選手情報入力!I52,種目情報!$A$4:$B$35,2,FALSE),VLOOKUP(③選手情報入力!I52,種目情報!$E$4:$F$35,2,FALSE))))</f>
        <v/>
      </c>
      <c r="P43" t="str">
        <f>IF(E43="","",IF(③選手情報入力!J52="","",③選手情報入力!J52))</f>
        <v/>
      </c>
      <c r="Q43" s="34" t="str">
        <f>IF(E43="","",IF(③選手情報入力!H52="",0,1))</f>
        <v/>
      </c>
      <c r="R43" t="str">
        <f>IF(E43="","",IF(③選手情報入力!I52="","",IF(I43=1,VLOOKUP(③選手情報入力!I52,種目情報!$A$4:$C$39,3,FALSE),VLOOKUP(③選手情報入力!I52,種目情報!$E$4:$G$40,3,FALSE))))</f>
        <v/>
      </c>
      <c r="S43" t="str">
        <f>IF(E43="","",IF(③選手情報入力!L52="","",IF(I43=1,VLOOKUP(③選手情報入力!L52,種目情報!$A$4:$B$39,2,FALSE),VLOOKUP(③選手情報入力!L52,種目情報!$E$4:$F$40,2,FALSE))))</f>
        <v/>
      </c>
      <c r="T43" t="str">
        <f>IF(E43="","",IF(③選手情報入力!M52="","",③選手情報入力!M52))</f>
        <v/>
      </c>
      <c r="U43" s="34" t="str">
        <f>IF(E43="","",IF(③選手情報入力!K52="",0,1))</f>
        <v/>
      </c>
      <c r="V43" t="str">
        <f>IF(E43="","",IF(③選手情報入力!L52="","",IF(I43=1,VLOOKUP(③選手情報入力!L52,種目情報!$A$4:$C$39,3,FALSE),VLOOKUP(③選手情報入力!L52,種目情報!$E$4:$G$40,3,FALSE))))</f>
        <v/>
      </c>
      <c r="W43" t="str">
        <f>IF(E43="","",IF(③選手情報入力!O52="","",IF(I43=1,VLOOKUP(③選手情報入力!O52,種目情報!$A$4:$B$39,2,FALSE),VLOOKUP(③選手情報入力!O52,種目情報!$E$4:$F$40,2,FALSE))))</f>
        <v/>
      </c>
      <c r="X43" t="str">
        <f>IF(E43="","",IF(③選手情報入力!P52="","",③選手情報入力!P52))</f>
        <v/>
      </c>
      <c r="Y43" s="34" t="str">
        <f>IF(E43="","",IF(③選手情報入力!N52="",0,1))</f>
        <v/>
      </c>
      <c r="Z43" t="str">
        <f>IF(E43="","",IF(③選手情報入力!O52="","",IF(I43=1,VLOOKUP(③選手情報入力!O52,種目情報!$A$4:$C$39,3,FALSE),VLOOKUP(③選手情報入力!O52,種目情報!$E$4:$G$40,3,FALSE))))</f>
        <v/>
      </c>
      <c r="AA43" t="str">
        <f>IF(E43="","",IF(③選手情報入力!Q52="","",IF(I43=1,種目情報!$J$4,種目情報!$J$6)))</f>
        <v/>
      </c>
      <c r="AB43" t="str">
        <f>IF(E43="","",IF(③選手情報入力!Q52="","",IF(I43=1,IF(③選手情報入力!$R$6="","",③選手情報入力!$R$6),IF(③選手情報入力!$R$7="","",③選手情報入力!$R$7))))</f>
        <v/>
      </c>
      <c r="AC43" t="str">
        <f>IF(E43="","",IF(③選手情報入力!Q52="","",IF(I43=1,IF(③選手情報入力!$Q$6="",0,1),IF(③選手情報入力!$Q$7="",0,1))))</f>
        <v/>
      </c>
      <c r="AD43" t="str">
        <f>IF(E43="","",IF(③選手情報入力!Q52="","",2))</f>
        <v/>
      </c>
      <c r="AE43" t="str">
        <f>IF(E43="","",IF(③選手情報入力!S52="","",IF(I43=1,種目情報!$J$5,種目情報!$J$7)))</f>
        <v/>
      </c>
      <c r="AF43" t="str">
        <f>IF(E43="","",IF(③選手情報入力!S52="","",IF(I43=1,IF(③選手情報入力!$T$6="","",③選手情報入力!$T$6),IF(③選手情報入力!$T$7="","",③選手情報入力!$T$7))))</f>
        <v/>
      </c>
      <c r="AG43" t="str">
        <f>IF(E43="","",IF(③選手情報入力!S52="","",IF(I43=1,IF(③選手情報入力!$S$6="",0,1),IF(③選手情報入力!$S$7="",0,1))))</f>
        <v/>
      </c>
      <c r="AH43" t="str">
        <f>IF(E43="","",IF(③選手情報入力!S52="","",2))</f>
        <v/>
      </c>
    </row>
    <row r="44" spans="1:34">
      <c r="A44" t="str">
        <f>IF(E44="","",IF(①データ貼付け!B44="",I45*1000000+②団体情報入力!$D$3*1000+③選手情報入力!A53,①データ貼付け!B44))</f>
        <v/>
      </c>
      <c r="B44" t="str">
        <f>IF(E44="","",②団体情報入力!$D$3)</f>
        <v/>
      </c>
      <c r="D44" t="str">
        <f>IF(③選手情報入力!B53="","",LEFT(Sheet2!B44,2))</f>
        <v/>
      </c>
      <c r="E44" t="str">
        <f>IF(③選手情報入力!B53="","",REPLACE(Sheet2!B44,1,2,""))</f>
        <v/>
      </c>
      <c r="F44" t="str">
        <f>IF(E44="","",③選手情報入力!C53)</f>
        <v/>
      </c>
      <c r="G44" t="str">
        <f>IF(E44="","",③選手情報入力!D53)</f>
        <v/>
      </c>
      <c r="H44" t="str">
        <f t="shared" si="0"/>
        <v/>
      </c>
      <c r="I44" t="str">
        <f>IF(E44="","",IF(③選手情報入力!F53="男",1,2))</f>
        <v/>
      </c>
      <c r="J44" t="str">
        <f>IF(E44="","",IF(③選手情報入力!G53="","",③選手情報入力!G53))</f>
        <v/>
      </c>
      <c r="L44" t="str">
        <f t="shared" si="1"/>
        <v/>
      </c>
      <c r="M44" t="str">
        <f t="shared" si="2"/>
        <v/>
      </c>
      <c r="O44" t="str">
        <f>IF(E44="","",IF(③選手情報入力!I53="","",IF(I44=1,VLOOKUP(③選手情報入力!I53,種目情報!$A$4:$B$35,2,FALSE),VLOOKUP(③選手情報入力!I53,種目情報!$E$4:$F$35,2,FALSE))))</f>
        <v/>
      </c>
      <c r="P44" t="str">
        <f>IF(E44="","",IF(③選手情報入力!J53="","",③選手情報入力!J53))</f>
        <v/>
      </c>
      <c r="Q44" s="34" t="str">
        <f>IF(E44="","",IF(③選手情報入力!H53="",0,1))</f>
        <v/>
      </c>
      <c r="R44" t="str">
        <f>IF(E44="","",IF(③選手情報入力!I53="","",IF(I44=1,VLOOKUP(③選手情報入力!I53,種目情報!$A$4:$C$39,3,FALSE),VLOOKUP(③選手情報入力!I53,種目情報!$E$4:$G$40,3,FALSE))))</f>
        <v/>
      </c>
      <c r="S44" t="str">
        <f>IF(E44="","",IF(③選手情報入力!L53="","",IF(I44=1,VLOOKUP(③選手情報入力!L53,種目情報!$A$4:$B$39,2,FALSE),VLOOKUP(③選手情報入力!L53,種目情報!$E$4:$F$40,2,FALSE))))</f>
        <v/>
      </c>
      <c r="T44" t="str">
        <f>IF(E44="","",IF(③選手情報入力!M53="","",③選手情報入力!M53))</f>
        <v/>
      </c>
      <c r="U44" s="34" t="str">
        <f>IF(E44="","",IF(③選手情報入力!K53="",0,1))</f>
        <v/>
      </c>
      <c r="V44" t="str">
        <f>IF(E44="","",IF(③選手情報入力!L53="","",IF(I44=1,VLOOKUP(③選手情報入力!L53,種目情報!$A$4:$C$39,3,FALSE),VLOOKUP(③選手情報入力!L53,種目情報!$E$4:$G$40,3,FALSE))))</f>
        <v/>
      </c>
      <c r="W44" t="str">
        <f>IF(E44="","",IF(③選手情報入力!O53="","",IF(I44=1,VLOOKUP(③選手情報入力!O53,種目情報!$A$4:$B$39,2,FALSE),VLOOKUP(③選手情報入力!O53,種目情報!$E$4:$F$40,2,FALSE))))</f>
        <v/>
      </c>
      <c r="X44" t="str">
        <f>IF(E44="","",IF(③選手情報入力!P53="","",③選手情報入力!P53))</f>
        <v/>
      </c>
      <c r="Y44" s="34" t="str">
        <f>IF(E44="","",IF(③選手情報入力!N53="",0,1))</f>
        <v/>
      </c>
      <c r="Z44" t="str">
        <f>IF(E44="","",IF(③選手情報入力!O53="","",IF(I44=1,VLOOKUP(③選手情報入力!O53,種目情報!$A$4:$C$39,3,FALSE),VLOOKUP(③選手情報入力!O53,種目情報!$E$4:$G$40,3,FALSE))))</f>
        <v/>
      </c>
      <c r="AA44" t="str">
        <f>IF(E44="","",IF(③選手情報入力!Q53="","",IF(I44=1,種目情報!$J$4,種目情報!$J$6)))</f>
        <v/>
      </c>
      <c r="AB44" t="str">
        <f>IF(E44="","",IF(③選手情報入力!Q53="","",IF(I44=1,IF(③選手情報入力!$R$6="","",③選手情報入力!$R$6),IF(③選手情報入力!$R$7="","",③選手情報入力!$R$7))))</f>
        <v/>
      </c>
      <c r="AC44" t="str">
        <f>IF(E44="","",IF(③選手情報入力!Q53="","",IF(I44=1,IF(③選手情報入力!$Q$6="",0,1),IF(③選手情報入力!$Q$7="",0,1))))</f>
        <v/>
      </c>
      <c r="AD44" t="str">
        <f>IF(E44="","",IF(③選手情報入力!Q53="","",2))</f>
        <v/>
      </c>
      <c r="AE44" t="str">
        <f>IF(E44="","",IF(③選手情報入力!S53="","",IF(I44=1,種目情報!$J$5,種目情報!$J$7)))</f>
        <v/>
      </c>
      <c r="AF44" t="str">
        <f>IF(E44="","",IF(③選手情報入力!S53="","",IF(I44=1,IF(③選手情報入力!$T$6="","",③選手情報入力!$T$6),IF(③選手情報入力!$T$7="","",③選手情報入力!$T$7))))</f>
        <v/>
      </c>
      <c r="AG44" t="str">
        <f>IF(E44="","",IF(③選手情報入力!S53="","",IF(I44=1,IF(③選手情報入力!$S$6="",0,1),IF(③選手情報入力!$S$7="",0,1))))</f>
        <v/>
      </c>
      <c r="AH44" t="str">
        <f>IF(E44="","",IF(③選手情報入力!S53="","",2))</f>
        <v/>
      </c>
    </row>
    <row r="45" spans="1:34">
      <c r="A45" t="str">
        <f>IF(E45="","",IF(①データ貼付け!B45="",I46*1000000+②団体情報入力!$D$3*1000+③選手情報入力!A54,①データ貼付け!B45))</f>
        <v/>
      </c>
      <c r="B45" t="str">
        <f>IF(E45="","",②団体情報入力!$D$3)</f>
        <v/>
      </c>
      <c r="D45" t="str">
        <f>IF(③選手情報入力!B54="","",LEFT(Sheet2!B45,2))</f>
        <v/>
      </c>
      <c r="E45" t="str">
        <f>IF(③選手情報入力!B54="","",REPLACE(Sheet2!B45,1,2,""))</f>
        <v/>
      </c>
      <c r="F45" t="str">
        <f>IF(E45="","",③選手情報入力!C54)</f>
        <v/>
      </c>
      <c r="G45" t="str">
        <f>IF(E45="","",③選手情報入力!D54)</f>
        <v/>
      </c>
      <c r="H45" t="str">
        <f t="shared" si="0"/>
        <v/>
      </c>
      <c r="I45" t="str">
        <f>IF(E45="","",IF(③選手情報入力!F54="男",1,2))</f>
        <v/>
      </c>
      <c r="J45" t="str">
        <f>IF(E45="","",IF(③選手情報入力!G54="","",③選手情報入力!G54))</f>
        <v/>
      </c>
      <c r="L45" t="str">
        <f t="shared" si="1"/>
        <v/>
      </c>
      <c r="M45" t="str">
        <f t="shared" si="2"/>
        <v/>
      </c>
      <c r="O45" t="str">
        <f>IF(E45="","",IF(③選手情報入力!I54="","",IF(I45=1,VLOOKUP(③選手情報入力!I54,種目情報!$A$4:$B$35,2,FALSE),VLOOKUP(③選手情報入力!I54,種目情報!$E$4:$F$35,2,FALSE))))</f>
        <v/>
      </c>
      <c r="P45" t="str">
        <f>IF(E45="","",IF(③選手情報入力!J54="","",③選手情報入力!J54))</f>
        <v/>
      </c>
      <c r="Q45" s="34" t="str">
        <f>IF(E45="","",IF(③選手情報入力!H54="",0,1))</f>
        <v/>
      </c>
      <c r="R45" t="str">
        <f>IF(E45="","",IF(③選手情報入力!I54="","",IF(I45=1,VLOOKUP(③選手情報入力!I54,種目情報!$A$4:$C$39,3,FALSE),VLOOKUP(③選手情報入力!I54,種目情報!$E$4:$G$40,3,FALSE))))</f>
        <v/>
      </c>
      <c r="S45" t="str">
        <f>IF(E45="","",IF(③選手情報入力!L54="","",IF(I45=1,VLOOKUP(③選手情報入力!L54,種目情報!$A$4:$B$39,2,FALSE),VLOOKUP(③選手情報入力!L54,種目情報!$E$4:$F$40,2,FALSE))))</f>
        <v/>
      </c>
      <c r="T45" t="str">
        <f>IF(E45="","",IF(③選手情報入力!M54="","",③選手情報入力!M54))</f>
        <v/>
      </c>
      <c r="U45" s="34" t="str">
        <f>IF(E45="","",IF(③選手情報入力!K54="",0,1))</f>
        <v/>
      </c>
      <c r="V45" t="str">
        <f>IF(E45="","",IF(③選手情報入力!L54="","",IF(I45=1,VLOOKUP(③選手情報入力!L54,種目情報!$A$4:$C$39,3,FALSE),VLOOKUP(③選手情報入力!L54,種目情報!$E$4:$G$40,3,FALSE))))</f>
        <v/>
      </c>
      <c r="W45" t="str">
        <f>IF(E45="","",IF(③選手情報入力!O54="","",IF(I45=1,VLOOKUP(③選手情報入力!O54,種目情報!$A$4:$B$39,2,FALSE),VLOOKUP(③選手情報入力!O54,種目情報!$E$4:$F$40,2,FALSE))))</f>
        <v/>
      </c>
      <c r="X45" t="str">
        <f>IF(E45="","",IF(③選手情報入力!P54="","",③選手情報入力!P54))</f>
        <v/>
      </c>
      <c r="Y45" s="34" t="str">
        <f>IF(E45="","",IF(③選手情報入力!N54="",0,1))</f>
        <v/>
      </c>
      <c r="Z45" t="str">
        <f>IF(E45="","",IF(③選手情報入力!O54="","",IF(I45=1,VLOOKUP(③選手情報入力!O54,種目情報!$A$4:$C$39,3,FALSE),VLOOKUP(③選手情報入力!O54,種目情報!$E$4:$G$40,3,FALSE))))</f>
        <v/>
      </c>
      <c r="AA45" t="str">
        <f>IF(E45="","",IF(③選手情報入力!Q54="","",IF(I45=1,種目情報!$J$4,種目情報!$J$6)))</f>
        <v/>
      </c>
      <c r="AB45" t="str">
        <f>IF(E45="","",IF(③選手情報入力!Q54="","",IF(I45=1,IF(③選手情報入力!$R$6="","",③選手情報入力!$R$6),IF(③選手情報入力!$R$7="","",③選手情報入力!$R$7))))</f>
        <v/>
      </c>
      <c r="AC45" t="str">
        <f>IF(E45="","",IF(③選手情報入力!Q54="","",IF(I45=1,IF(③選手情報入力!$Q$6="",0,1),IF(③選手情報入力!$Q$7="",0,1))))</f>
        <v/>
      </c>
      <c r="AD45" t="str">
        <f>IF(E45="","",IF(③選手情報入力!Q54="","",2))</f>
        <v/>
      </c>
      <c r="AE45" t="str">
        <f>IF(E45="","",IF(③選手情報入力!S54="","",IF(I45=1,種目情報!$J$5,種目情報!$J$7)))</f>
        <v/>
      </c>
      <c r="AF45" t="str">
        <f>IF(E45="","",IF(③選手情報入力!S54="","",IF(I45=1,IF(③選手情報入力!$T$6="","",③選手情報入力!$T$6),IF(③選手情報入力!$T$7="","",③選手情報入力!$T$7))))</f>
        <v/>
      </c>
      <c r="AG45" t="str">
        <f>IF(E45="","",IF(③選手情報入力!S54="","",IF(I45=1,IF(③選手情報入力!$S$6="",0,1),IF(③選手情報入力!$S$7="",0,1))))</f>
        <v/>
      </c>
      <c r="AH45" t="str">
        <f>IF(E45="","",IF(③選手情報入力!S54="","",2))</f>
        <v/>
      </c>
    </row>
    <row r="46" spans="1:34">
      <c r="A46" t="str">
        <f>IF(E46="","",IF(①データ貼付け!B46="",I47*1000000+②団体情報入力!$D$3*1000+③選手情報入力!A55,①データ貼付け!B46))</f>
        <v/>
      </c>
      <c r="B46" t="str">
        <f>IF(E46="","",②団体情報入力!$D$3)</f>
        <v/>
      </c>
      <c r="D46" t="str">
        <f>IF(③選手情報入力!B55="","",LEFT(Sheet2!B46,2))</f>
        <v/>
      </c>
      <c r="E46" t="str">
        <f>IF(③選手情報入力!B55="","",REPLACE(Sheet2!B46,1,2,""))</f>
        <v/>
      </c>
      <c r="F46" t="str">
        <f>IF(E46="","",③選手情報入力!C55)</f>
        <v/>
      </c>
      <c r="G46" t="str">
        <f>IF(E46="","",③選手情報入力!D55)</f>
        <v/>
      </c>
      <c r="H46" t="str">
        <f t="shared" si="0"/>
        <v/>
      </c>
      <c r="I46" t="str">
        <f>IF(E46="","",IF(③選手情報入力!F55="男",1,2))</f>
        <v/>
      </c>
      <c r="J46" t="str">
        <f>IF(E46="","",IF(③選手情報入力!G55="","",③選手情報入力!G55))</f>
        <v/>
      </c>
      <c r="L46" t="str">
        <f t="shared" si="1"/>
        <v/>
      </c>
      <c r="M46" t="str">
        <f t="shared" si="2"/>
        <v/>
      </c>
      <c r="O46" t="str">
        <f>IF(E46="","",IF(③選手情報入力!I55="","",IF(I46=1,VLOOKUP(③選手情報入力!I55,種目情報!$A$4:$B$35,2,FALSE),VLOOKUP(③選手情報入力!I55,種目情報!$E$4:$F$35,2,FALSE))))</f>
        <v/>
      </c>
      <c r="P46" t="str">
        <f>IF(E46="","",IF(③選手情報入力!J55="","",③選手情報入力!J55))</f>
        <v/>
      </c>
      <c r="Q46" s="34" t="str">
        <f>IF(E46="","",IF(③選手情報入力!H55="",0,1))</f>
        <v/>
      </c>
      <c r="R46" t="str">
        <f>IF(E46="","",IF(③選手情報入力!I55="","",IF(I46=1,VLOOKUP(③選手情報入力!I55,種目情報!$A$4:$C$39,3,FALSE),VLOOKUP(③選手情報入力!I55,種目情報!$E$4:$G$40,3,FALSE))))</f>
        <v/>
      </c>
      <c r="S46" t="str">
        <f>IF(E46="","",IF(③選手情報入力!L55="","",IF(I46=1,VLOOKUP(③選手情報入力!L55,種目情報!$A$4:$B$39,2,FALSE),VLOOKUP(③選手情報入力!L55,種目情報!$E$4:$F$40,2,FALSE))))</f>
        <v/>
      </c>
      <c r="T46" t="str">
        <f>IF(E46="","",IF(③選手情報入力!M55="","",③選手情報入力!M55))</f>
        <v/>
      </c>
      <c r="U46" s="34" t="str">
        <f>IF(E46="","",IF(③選手情報入力!K55="",0,1))</f>
        <v/>
      </c>
      <c r="V46" t="str">
        <f>IF(E46="","",IF(③選手情報入力!L55="","",IF(I46=1,VLOOKUP(③選手情報入力!L55,種目情報!$A$4:$C$39,3,FALSE),VLOOKUP(③選手情報入力!L55,種目情報!$E$4:$G$40,3,FALSE))))</f>
        <v/>
      </c>
      <c r="W46" t="str">
        <f>IF(E46="","",IF(③選手情報入力!O55="","",IF(I46=1,VLOOKUP(③選手情報入力!O55,種目情報!$A$4:$B$39,2,FALSE),VLOOKUP(③選手情報入力!O55,種目情報!$E$4:$F$40,2,FALSE))))</f>
        <v/>
      </c>
      <c r="X46" t="str">
        <f>IF(E46="","",IF(③選手情報入力!P55="","",③選手情報入力!P55))</f>
        <v/>
      </c>
      <c r="Y46" s="34" t="str">
        <f>IF(E46="","",IF(③選手情報入力!N55="",0,1))</f>
        <v/>
      </c>
      <c r="Z46" t="str">
        <f>IF(E46="","",IF(③選手情報入力!O55="","",IF(I46=1,VLOOKUP(③選手情報入力!O55,種目情報!$A$4:$C$39,3,FALSE),VLOOKUP(③選手情報入力!O55,種目情報!$E$4:$G$40,3,FALSE))))</f>
        <v/>
      </c>
      <c r="AA46" t="str">
        <f>IF(E46="","",IF(③選手情報入力!Q55="","",IF(I46=1,種目情報!$J$4,種目情報!$J$6)))</f>
        <v/>
      </c>
      <c r="AB46" t="str">
        <f>IF(E46="","",IF(③選手情報入力!Q55="","",IF(I46=1,IF(③選手情報入力!$R$6="","",③選手情報入力!$R$6),IF(③選手情報入力!$R$7="","",③選手情報入力!$R$7))))</f>
        <v/>
      </c>
      <c r="AC46" t="str">
        <f>IF(E46="","",IF(③選手情報入力!Q55="","",IF(I46=1,IF(③選手情報入力!$Q$6="",0,1),IF(③選手情報入力!$Q$7="",0,1))))</f>
        <v/>
      </c>
      <c r="AD46" t="str">
        <f>IF(E46="","",IF(③選手情報入力!Q55="","",2))</f>
        <v/>
      </c>
      <c r="AE46" t="str">
        <f>IF(E46="","",IF(③選手情報入力!S55="","",IF(I46=1,種目情報!$J$5,種目情報!$J$7)))</f>
        <v/>
      </c>
      <c r="AF46" t="str">
        <f>IF(E46="","",IF(③選手情報入力!S55="","",IF(I46=1,IF(③選手情報入力!$T$6="","",③選手情報入力!$T$6),IF(③選手情報入力!$T$7="","",③選手情報入力!$T$7))))</f>
        <v/>
      </c>
      <c r="AG46" t="str">
        <f>IF(E46="","",IF(③選手情報入力!S55="","",IF(I46=1,IF(③選手情報入力!$S$6="",0,1),IF(③選手情報入力!$S$7="",0,1))))</f>
        <v/>
      </c>
      <c r="AH46" t="str">
        <f>IF(E46="","",IF(③選手情報入力!S55="","",2))</f>
        <v/>
      </c>
    </row>
    <row r="47" spans="1:34">
      <c r="A47" t="str">
        <f>IF(E47="","",IF(①データ貼付け!B47="",I48*1000000+②団体情報入力!$D$3*1000+③選手情報入力!A56,①データ貼付け!B47))</f>
        <v/>
      </c>
      <c r="B47" t="str">
        <f>IF(E47="","",②団体情報入力!$D$3)</f>
        <v/>
      </c>
      <c r="D47" t="str">
        <f>IF(③選手情報入力!B56="","",LEFT(Sheet2!B47,2))</f>
        <v/>
      </c>
      <c r="E47" t="str">
        <f>IF(③選手情報入力!B56="","",REPLACE(Sheet2!B47,1,2,""))</f>
        <v/>
      </c>
      <c r="F47" t="str">
        <f>IF(E47="","",③選手情報入力!C56)</f>
        <v/>
      </c>
      <c r="G47" t="str">
        <f>IF(E47="","",③選手情報入力!D56)</f>
        <v/>
      </c>
      <c r="H47" t="str">
        <f t="shared" si="0"/>
        <v/>
      </c>
      <c r="I47" t="str">
        <f>IF(E47="","",IF(③選手情報入力!F56="男",1,2))</f>
        <v/>
      </c>
      <c r="J47" t="str">
        <f>IF(E47="","",IF(③選手情報入力!G56="","",③選手情報入力!G56))</f>
        <v/>
      </c>
      <c r="L47" t="str">
        <f t="shared" si="1"/>
        <v/>
      </c>
      <c r="M47" t="str">
        <f t="shared" si="2"/>
        <v/>
      </c>
      <c r="O47" t="str">
        <f>IF(E47="","",IF(③選手情報入力!I56="","",IF(I47=1,VLOOKUP(③選手情報入力!I56,種目情報!$A$4:$B$35,2,FALSE),VLOOKUP(③選手情報入力!I56,種目情報!$E$4:$F$35,2,FALSE))))</f>
        <v/>
      </c>
      <c r="P47" t="str">
        <f>IF(E47="","",IF(③選手情報入力!J56="","",③選手情報入力!J56))</f>
        <v/>
      </c>
      <c r="Q47" s="34" t="str">
        <f>IF(E47="","",IF(③選手情報入力!H56="",0,1))</f>
        <v/>
      </c>
      <c r="R47" t="str">
        <f>IF(E47="","",IF(③選手情報入力!I56="","",IF(I47=1,VLOOKUP(③選手情報入力!I56,種目情報!$A$4:$C$39,3,FALSE),VLOOKUP(③選手情報入力!I56,種目情報!$E$4:$G$40,3,FALSE))))</f>
        <v/>
      </c>
      <c r="S47" t="str">
        <f>IF(E47="","",IF(③選手情報入力!L56="","",IF(I47=1,VLOOKUP(③選手情報入力!L56,種目情報!$A$4:$B$39,2,FALSE),VLOOKUP(③選手情報入力!L56,種目情報!$E$4:$F$40,2,FALSE))))</f>
        <v/>
      </c>
      <c r="T47" t="str">
        <f>IF(E47="","",IF(③選手情報入力!M56="","",③選手情報入力!M56))</f>
        <v/>
      </c>
      <c r="U47" s="34" t="str">
        <f>IF(E47="","",IF(③選手情報入力!K56="",0,1))</f>
        <v/>
      </c>
      <c r="V47" t="str">
        <f>IF(E47="","",IF(③選手情報入力!L56="","",IF(I47=1,VLOOKUP(③選手情報入力!L56,種目情報!$A$4:$C$39,3,FALSE),VLOOKUP(③選手情報入力!L56,種目情報!$E$4:$G$40,3,FALSE))))</f>
        <v/>
      </c>
      <c r="W47" t="str">
        <f>IF(E47="","",IF(③選手情報入力!O56="","",IF(I47=1,VLOOKUP(③選手情報入力!O56,種目情報!$A$4:$B$39,2,FALSE),VLOOKUP(③選手情報入力!O56,種目情報!$E$4:$F$40,2,FALSE))))</f>
        <v/>
      </c>
      <c r="X47" t="str">
        <f>IF(E47="","",IF(③選手情報入力!P56="","",③選手情報入力!P56))</f>
        <v/>
      </c>
      <c r="Y47" s="34" t="str">
        <f>IF(E47="","",IF(③選手情報入力!N56="",0,1))</f>
        <v/>
      </c>
      <c r="Z47" t="str">
        <f>IF(E47="","",IF(③選手情報入力!O56="","",IF(I47=1,VLOOKUP(③選手情報入力!O56,種目情報!$A$4:$C$39,3,FALSE),VLOOKUP(③選手情報入力!O56,種目情報!$E$4:$G$40,3,FALSE))))</f>
        <v/>
      </c>
      <c r="AA47" t="str">
        <f>IF(E47="","",IF(③選手情報入力!Q56="","",IF(I47=1,種目情報!$J$4,種目情報!$J$6)))</f>
        <v/>
      </c>
      <c r="AB47" t="str">
        <f>IF(E47="","",IF(③選手情報入力!Q56="","",IF(I47=1,IF(③選手情報入力!$R$6="","",③選手情報入力!$R$6),IF(③選手情報入力!$R$7="","",③選手情報入力!$R$7))))</f>
        <v/>
      </c>
      <c r="AC47" t="str">
        <f>IF(E47="","",IF(③選手情報入力!Q56="","",IF(I47=1,IF(③選手情報入力!$Q$6="",0,1),IF(③選手情報入力!$Q$7="",0,1))))</f>
        <v/>
      </c>
      <c r="AD47" t="str">
        <f>IF(E47="","",IF(③選手情報入力!Q56="","",2))</f>
        <v/>
      </c>
      <c r="AE47" t="str">
        <f>IF(E47="","",IF(③選手情報入力!S56="","",IF(I47=1,種目情報!$J$5,種目情報!$J$7)))</f>
        <v/>
      </c>
      <c r="AF47" t="str">
        <f>IF(E47="","",IF(③選手情報入力!S56="","",IF(I47=1,IF(③選手情報入力!$T$6="","",③選手情報入力!$T$6),IF(③選手情報入力!$T$7="","",③選手情報入力!$T$7))))</f>
        <v/>
      </c>
      <c r="AG47" t="str">
        <f>IF(E47="","",IF(③選手情報入力!S56="","",IF(I47=1,IF(③選手情報入力!$S$6="",0,1),IF(③選手情報入力!$S$7="",0,1))))</f>
        <v/>
      </c>
      <c r="AH47" t="str">
        <f>IF(E47="","",IF(③選手情報入力!S56="","",2))</f>
        <v/>
      </c>
    </row>
    <row r="48" spans="1:34">
      <c r="A48" t="str">
        <f>IF(E48="","",IF(①データ貼付け!B48="",I49*1000000+②団体情報入力!$D$3*1000+③選手情報入力!A57,①データ貼付け!B48))</f>
        <v/>
      </c>
      <c r="B48" t="str">
        <f>IF(E48="","",②団体情報入力!$D$3)</f>
        <v/>
      </c>
      <c r="D48" t="str">
        <f>IF(③選手情報入力!B57="","",LEFT(Sheet2!B48,2))</f>
        <v/>
      </c>
      <c r="E48" t="str">
        <f>IF(③選手情報入力!B57="","",REPLACE(Sheet2!B48,1,2,""))</f>
        <v/>
      </c>
      <c r="F48" t="str">
        <f>IF(E48="","",③選手情報入力!C57)</f>
        <v/>
      </c>
      <c r="G48" t="str">
        <f>IF(E48="","",③選手情報入力!D57)</f>
        <v/>
      </c>
      <c r="H48" t="str">
        <f t="shared" si="0"/>
        <v/>
      </c>
      <c r="I48" t="str">
        <f>IF(E48="","",IF(③選手情報入力!F57="男",1,2))</f>
        <v/>
      </c>
      <c r="J48" t="str">
        <f>IF(E48="","",IF(③選手情報入力!G57="","",③選手情報入力!G57))</f>
        <v/>
      </c>
      <c r="L48" t="str">
        <f t="shared" si="1"/>
        <v/>
      </c>
      <c r="M48" t="str">
        <f t="shared" si="2"/>
        <v/>
      </c>
      <c r="O48" t="str">
        <f>IF(E48="","",IF(③選手情報入力!I57="","",IF(I48=1,VLOOKUP(③選手情報入力!I57,種目情報!$A$4:$B$35,2,FALSE),VLOOKUP(③選手情報入力!I57,種目情報!$E$4:$F$35,2,FALSE))))</f>
        <v/>
      </c>
      <c r="P48" t="str">
        <f>IF(E48="","",IF(③選手情報入力!J57="","",③選手情報入力!J57))</f>
        <v/>
      </c>
      <c r="Q48" s="34" t="str">
        <f>IF(E48="","",IF(③選手情報入力!H57="",0,1))</f>
        <v/>
      </c>
      <c r="R48" t="str">
        <f>IF(E48="","",IF(③選手情報入力!I57="","",IF(I48=1,VLOOKUP(③選手情報入力!I57,種目情報!$A$4:$C$39,3,FALSE),VLOOKUP(③選手情報入力!I57,種目情報!$E$4:$G$40,3,FALSE))))</f>
        <v/>
      </c>
      <c r="S48" t="str">
        <f>IF(E48="","",IF(③選手情報入力!L57="","",IF(I48=1,VLOOKUP(③選手情報入力!L57,種目情報!$A$4:$B$39,2,FALSE),VLOOKUP(③選手情報入力!L57,種目情報!$E$4:$F$40,2,FALSE))))</f>
        <v/>
      </c>
      <c r="T48" t="str">
        <f>IF(E48="","",IF(③選手情報入力!M57="","",③選手情報入力!M57))</f>
        <v/>
      </c>
      <c r="U48" s="34" t="str">
        <f>IF(E48="","",IF(③選手情報入力!K57="",0,1))</f>
        <v/>
      </c>
      <c r="V48" t="str">
        <f>IF(E48="","",IF(③選手情報入力!L57="","",IF(I48=1,VLOOKUP(③選手情報入力!L57,種目情報!$A$4:$C$39,3,FALSE),VLOOKUP(③選手情報入力!L57,種目情報!$E$4:$G$40,3,FALSE))))</f>
        <v/>
      </c>
      <c r="W48" t="str">
        <f>IF(E48="","",IF(③選手情報入力!O57="","",IF(I48=1,VLOOKUP(③選手情報入力!O57,種目情報!$A$4:$B$39,2,FALSE),VLOOKUP(③選手情報入力!O57,種目情報!$E$4:$F$40,2,FALSE))))</f>
        <v/>
      </c>
      <c r="X48" t="str">
        <f>IF(E48="","",IF(③選手情報入力!P57="","",③選手情報入力!P57))</f>
        <v/>
      </c>
      <c r="Y48" s="34" t="str">
        <f>IF(E48="","",IF(③選手情報入力!N57="",0,1))</f>
        <v/>
      </c>
      <c r="Z48" t="str">
        <f>IF(E48="","",IF(③選手情報入力!O57="","",IF(I48=1,VLOOKUP(③選手情報入力!O57,種目情報!$A$4:$C$39,3,FALSE),VLOOKUP(③選手情報入力!O57,種目情報!$E$4:$G$40,3,FALSE))))</f>
        <v/>
      </c>
      <c r="AA48" t="str">
        <f>IF(E48="","",IF(③選手情報入力!Q57="","",IF(I48=1,種目情報!$J$4,種目情報!$J$6)))</f>
        <v/>
      </c>
      <c r="AB48" t="str">
        <f>IF(E48="","",IF(③選手情報入力!Q57="","",IF(I48=1,IF(③選手情報入力!$R$6="","",③選手情報入力!$R$6),IF(③選手情報入力!$R$7="","",③選手情報入力!$R$7))))</f>
        <v/>
      </c>
      <c r="AC48" t="str">
        <f>IF(E48="","",IF(③選手情報入力!Q57="","",IF(I48=1,IF(③選手情報入力!$Q$6="",0,1),IF(③選手情報入力!$Q$7="",0,1))))</f>
        <v/>
      </c>
      <c r="AD48" t="str">
        <f>IF(E48="","",IF(③選手情報入力!Q57="","",2))</f>
        <v/>
      </c>
      <c r="AE48" t="str">
        <f>IF(E48="","",IF(③選手情報入力!S57="","",IF(I48=1,種目情報!$J$5,種目情報!$J$7)))</f>
        <v/>
      </c>
      <c r="AF48" t="str">
        <f>IF(E48="","",IF(③選手情報入力!S57="","",IF(I48=1,IF(③選手情報入力!$T$6="","",③選手情報入力!$T$6),IF(③選手情報入力!$T$7="","",③選手情報入力!$T$7))))</f>
        <v/>
      </c>
      <c r="AG48" t="str">
        <f>IF(E48="","",IF(③選手情報入力!S57="","",IF(I48=1,IF(③選手情報入力!$S$6="",0,1),IF(③選手情報入力!$S$7="",0,1))))</f>
        <v/>
      </c>
      <c r="AH48" t="str">
        <f>IF(E48="","",IF(③選手情報入力!S57="","",2))</f>
        <v/>
      </c>
    </row>
    <row r="49" spans="1:34">
      <c r="A49" t="str">
        <f>IF(E49="","",IF(①データ貼付け!B49="",I50*1000000+②団体情報入力!$D$3*1000+③選手情報入力!A58,①データ貼付け!B49))</f>
        <v/>
      </c>
      <c r="B49" t="str">
        <f>IF(E49="","",②団体情報入力!$D$3)</f>
        <v/>
      </c>
      <c r="D49" t="str">
        <f>IF(③選手情報入力!B58="","",LEFT(Sheet2!B49,2))</f>
        <v/>
      </c>
      <c r="E49" t="str">
        <f>IF(③選手情報入力!B58="","",REPLACE(Sheet2!B49,1,2,""))</f>
        <v/>
      </c>
      <c r="F49" t="str">
        <f>IF(E49="","",③選手情報入力!C58)</f>
        <v/>
      </c>
      <c r="G49" t="str">
        <f>IF(E49="","",③選手情報入力!D58)</f>
        <v/>
      </c>
      <c r="H49" t="str">
        <f t="shared" si="0"/>
        <v/>
      </c>
      <c r="I49" t="str">
        <f>IF(E49="","",IF(③選手情報入力!F58="男",1,2))</f>
        <v/>
      </c>
      <c r="J49" t="str">
        <f>IF(E49="","",IF(③選手情報入力!G58="","",③選手情報入力!G58))</f>
        <v/>
      </c>
      <c r="L49" t="str">
        <f t="shared" si="1"/>
        <v/>
      </c>
      <c r="M49" t="str">
        <f t="shared" si="2"/>
        <v/>
      </c>
      <c r="O49" t="str">
        <f>IF(E49="","",IF(③選手情報入力!I58="","",IF(I49=1,VLOOKUP(③選手情報入力!I58,種目情報!$A$4:$B$35,2,FALSE),VLOOKUP(③選手情報入力!I58,種目情報!$E$4:$F$35,2,FALSE))))</f>
        <v/>
      </c>
      <c r="P49" t="str">
        <f>IF(E49="","",IF(③選手情報入力!J58="","",③選手情報入力!J58))</f>
        <v/>
      </c>
      <c r="Q49" s="34" t="str">
        <f>IF(E49="","",IF(③選手情報入力!H58="",0,1))</f>
        <v/>
      </c>
      <c r="R49" t="str">
        <f>IF(E49="","",IF(③選手情報入力!I58="","",IF(I49=1,VLOOKUP(③選手情報入力!I58,種目情報!$A$4:$C$39,3,FALSE),VLOOKUP(③選手情報入力!I58,種目情報!$E$4:$G$40,3,FALSE))))</f>
        <v/>
      </c>
      <c r="S49" t="str">
        <f>IF(E49="","",IF(③選手情報入力!L58="","",IF(I49=1,VLOOKUP(③選手情報入力!L58,種目情報!$A$4:$B$39,2,FALSE),VLOOKUP(③選手情報入力!L58,種目情報!$E$4:$F$40,2,FALSE))))</f>
        <v/>
      </c>
      <c r="T49" t="str">
        <f>IF(E49="","",IF(③選手情報入力!M58="","",③選手情報入力!M58))</f>
        <v/>
      </c>
      <c r="U49" s="34" t="str">
        <f>IF(E49="","",IF(③選手情報入力!K58="",0,1))</f>
        <v/>
      </c>
      <c r="V49" t="str">
        <f>IF(E49="","",IF(③選手情報入力!L58="","",IF(I49=1,VLOOKUP(③選手情報入力!L58,種目情報!$A$4:$C$39,3,FALSE),VLOOKUP(③選手情報入力!L58,種目情報!$E$4:$G$40,3,FALSE))))</f>
        <v/>
      </c>
      <c r="W49" t="str">
        <f>IF(E49="","",IF(③選手情報入力!O58="","",IF(I49=1,VLOOKUP(③選手情報入力!O58,種目情報!$A$4:$B$39,2,FALSE),VLOOKUP(③選手情報入力!O58,種目情報!$E$4:$F$40,2,FALSE))))</f>
        <v/>
      </c>
      <c r="X49" t="str">
        <f>IF(E49="","",IF(③選手情報入力!P58="","",③選手情報入力!P58))</f>
        <v/>
      </c>
      <c r="Y49" s="34" t="str">
        <f>IF(E49="","",IF(③選手情報入力!N58="",0,1))</f>
        <v/>
      </c>
      <c r="Z49" t="str">
        <f>IF(E49="","",IF(③選手情報入力!O58="","",IF(I49=1,VLOOKUP(③選手情報入力!O58,種目情報!$A$4:$C$39,3,FALSE),VLOOKUP(③選手情報入力!O58,種目情報!$E$4:$G$40,3,FALSE))))</f>
        <v/>
      </c>
      <c r="AA49" t="str">
        <f>IF(E49="","",IF(③選手情報入力!Q58="","",IF(I49=1,種目情報!$J$4,種目情報!$J$6)))</f>
        <v/>
      </c>
      <c r="AB49" t="str">
        <f>IF(E49="","",IF(③選手情報入力!Q58="","",IF(I49=1,IF(③選手情報入力!$R$6="","",③選手情報入力!$R$6),IF(③選手情報入力!$R$7="","",③選手情報入力!$R$7))))</f>
        <v/>
      </c>
      <c r="AC49" t="str">
        <f>IF(E49="","",IF(③選手情報入力!Q58="","",IF(I49=1,IF(③選手情報入力!$Q$6="",0,1),IF(③選手情報入力!$Q$7="",0,1))))</f>
        <v/>
      </c>
      <c r="AD49" t="str">
        <f>IF(E49="","",IF(③選手情報入力!Q58="","",2))</f>
        <v/>
      </c>
      <c r="AE49" t="str">
        <f>IF(E49="","",IF(③選手情報入力!S58="","",IF(I49=1,種目情報!$J$5,種目情報!$J$7)))</f>
        <v/>
      </c>
      <c r="AF49" t="str">
        <f>IF(E49="","",IF(③選手情報入力!S58="","",IF(I49=1,IF(③選手情報入力!$T$6="","",③選手情報入力!$T$6),IF(③選手情報入力!$T$7="","",③選手情報入力!$T$7))))</f>
        <v/>
      </c>
      <c r="AG49" t="str">
        <f>IF(E49="","",IF(③選手情報入力!S58="","",IF(I49=1,IF(③選手情報入力!$S$6="",0,1),IF(③選手情報入力!$S$7="",0,1))))</f>
        <v/>
      </c>
      <c r="AH49" t="str">
        <f>IF(E49="","",IF(③選手情報入力!S58="","",2))</f>
        <v/>
      </c>
    </row>
    <row r="50" spans="1:34">
      <c r="A50" t="str">
        <f>IF(E50="","",IF(①データ貼付け!B50="",I51*1000000+②団体情報入力!$D$3*1000+③選手情報入力!A59,①データ貼付け!B50))</f>
        <v/>
      </c>
      <c r="B50" t="str">
        <f>IF(E50="","",②団体情報入力!$D$3)</f>
        <v/>
      </c>
      <c r="D50" t="str">
        <f>IF(③選手情報入力!B59="","",LEFT(Sheet2!B50,2))</f>
        <v/>
      </c>
      <c r="E50" t="str">
        <f>IF(③選手情報入力!B59="","",REPLACE(Sheet2!B50,1,2,""))</f>
        <v/>
      </c>
      <c r="F50" t="str">
        <f>IF(E50="","",③選手情報入力!C59)</f>
        <v/>
      </c>
      <c r="G50" t="str">
        <f>IF(E50="","",③選手情報入力!D59)</f>
        <v/>
      </c>
      <c r="H50" t="str">
        <f t="shared" si="0"/>
        <v/>
      </c>
      <c r="I50" t="str">
        <f>IF(E50="","",IF(③選手情報入力!F59="男",1,2))</f>
        <v/>
      </c>
      <c r="J50" t="str">
        <f>IF(E50="","",IF(③選手情報入力!G59="","",③選手情報入力!G59))</f>
        <v/>
      </c>
      <c r="L50" t="str">
        <f t="shared" si="1"/>
        <v/>
      </c>
      <c r="M50" t="str">
        <f t="shared" si="2"/>
        <v/>
      </c>
      <c r="O50" t="str">
        <f>IF(E50="","",IF(③選手情報入力!I59="","",IF(I50=1,VLOOKUP(③選手情報入力!I59,種目情報!$A$4:$B$35,2,FALSE),VLOOKUP(③選手情報入力!I59,種目情報!$E$4:$F$35,2,FALSE))))</f>
        <v/>
      </c>
      <c r="P50" t="str">
        <f>IF(E50="","",IF(③選手情報入力!J59="","",③選手情報入力!J59))</f>
        <v/>
      </c>
      <c r="Q50" s="34" t="str">
        <f>IF(E50="","",IF(③選手情報入力!H59="",0,1))</f>
        <v/>
      </c>
      <c r="R50" t="str">
        <f>IF(E50="","",IF(③選手情報入力!I59="","",IF(I50=1,VLOOKUP(③選手情報入力!I59,種目情報!$A$4:$C$39,3,FALSE),VLOOKUP(③選手情報入力!I59,種目情報!$E$4:$G$40,3,FALSE))))</f>
        <v/>
      </c>
      <c r="S50" t="str">
        <f>IF(E50="","",IF(③選手情報入力!L59="","",IF(I50=1,VLOOKUP(③選手情報入力!L59,種目情報!$A$4:$B$39,2,FALSE),VLOOKUP(③選手情報入力!L59,種目情報!$E$4:$F$40,2,FALSE))))</f>
        <v/>
      </c>
      <c r="T50" t="str">
        <f>IF(E50="","",IF(③選手情報入力!M59="","",③選手情報入力!M59))</f>
        <v/>
      </c>
      <c r="U50" s="34" t="str">
        <f>IF(E50="","",IF(③選手情報入力!K59="",0,1))</f>
        <v/>
      </c>
      <c r="V50" t="str">
        <f>IF(E50="","",IF(③選手情報入力!L59="","",IF(I50=1,VLOOKUP(③選手情報入力!L59,種目情報!$A$4:$C$39,3,FALSE),VLOOKUP(③選手情報入力!L59,種目情報!$E$4:$G$40,3,FALSE))))</f>
        <v/>
      </c>
      <c r="W50" t="str">
        <f>IF(E50="","",IF(③選手情報入力!O59="","",IF(I50=1,VLOOKUP(③選手情報入力!O59,種目情報!$A$4:$B$39,2,FALSE),VLOOKUP(③選手情報入力!O59,種目情報!$E$4:$F$40,2,FALSE))))</f>
        <v/>
      </c>
      <c r="X50" t="str">
        <f>IF(E50="","",IF(③選手情報入力!P59="","",③選手情報入力!P59))</f>
        <v/>
      </c>
      <c r="Y50" s="34" t="str">
        <f>IF(E50="","",IF(③選手情報入力!N59="",0,1))</f>
        <v/>
      </c>
      <c r="Z50" t="str">
        <f>IF(E50="","",IF(③選手情報入力!O59="","",IF(I50=1,VLOOKUP(③選手情報入力!O59,種目情報!$A$4:$C$39,3,FALSE),VLOOKUP(③選手情報入力!O59,種目情報!$E$4:$G$40,3,FALSE))))</f>
        <v/>
      </c>
      <c r="AA50" t="str">
        <f>IF(E50="","",IF(③選手情報入力!Q59="","",IF(I50=1,種目情報!$J$4,種目情報!$J$6)))</f>
        <v/>
      </c>
      <c r="AB50" t="str">
        <f>IF(E50="","",IF(③選手情報入力!Q59="","",IF(I50=1,IF(③選手情報入力!$R$6="","",③選手情報入力!$R$6),IF(③選手情報入力!$R$7="","",③選手情報入力!$R$7))))</f>
        <v/>
      </c>
      <c r="AC50" t="str">
        <f>IF(E50="","",IF(③選手情報入力!Q59="","",IF(I50=1,IF(③選手情報入力!$Q$6="",0,1),IF(③選手情報入力!$Q$7="",0,1))))</f>
        <v/>
      </c>
      <c r="AD50" t="str">
        <f>IF(E50="","",IF(③選手情報入力!Q59="","",2))</f>
        <v/>
      </c>
      <c r="AE50" t="str">
        <f>IF(E50="","",IF(③選手情報入力!S59="","",IF(I50=1,種目情報!$J$5,種目情報!$J$7)))</f>
        <v/>
      </c>
      <c r="AF50" t="str">
        <f>IF(E50="","",IF(③選手情報入力!S59="","",IF(I50=1,IF(③選手情報入力!$T$6="","",③選手情報入力!$T$6),IF(③選手情報入力!$T$7="","",③選手情報入力!$T$7))))</f>
        <v/>
      </c>
      <c r="AG50" t="str">
        <f>IF(E50="","",IF(③選手情報入力!S59="","",IF(I50=1,IF(③選手情報入力!$S$6="",0,1),IF(③選手情報入力!$S$7="",0,1))))</f>
        <v/>
      </c>
      <c r="AH50" t="str">
        <f>IF(E50="","",IF(③選手情報入力!S59="","",2))</f>
        <v/>
      </c>
    </row>
    <row r="51" spans="1:34">
      <c r="A51" t="str">
        <f>IF(E51="","",IF(①データ貼付け!B51="",I52*1000000+②団体情報入力!$D$3*1000+③選手情報入力!A60,①データ貼付け!B51))</f>
        <v/>
      </c>
      <c r="B51" t="str">
        <f>IF(E51="","",②団体情報入力!$D$3)</f>
        <v/>
      </c>
      <c r="D51" t="str">
        <f>IF(③選手情報入力!B60="","",LEFT(Sheet2!B51,2))</f>
        <v/>
      </c>
      <c r="E51" t="str">
        <f>IF(③選手情報入力!B60="","",REPLACE(Sheet2!B51,1,2,""))</f>
        <v/>
      </c>
      <c r="F51" t="str">
        <f>IF(E51="","",③選手情報入力!C60)</f>
        <v/>
      </c>
      <c r="G51" t="str">
        <f>IF(E51="","",③選手情報入力!D60)</f>
        <v/>
      </c>
      <c r="H51" t="str">
        <f t="shared" si="0"/>
        <v/>
      </c>
      <c r="I51" t="str">
        <f>IF(E51="","",IF(③選手情報入力!F60="男",1,2))</f>
        <v/>
      </c>
      <c r="J51" t="str">
        <f>IF(E51="","",IF(③選手情報入力!G60="","",③選手情報入力!G60))</f>
        <v/>
      </c>
      <c r="L51" t="str">
        <f t="shared" si="1"/>
        <v/>
      </c>
      <c r="M51" t="str">
        <f t="shared" si="2"/>
        <v/>
      </c>
      <c r="O51" t="str">
        <f>IF(E51="","",IF(③選手情報入力!I60="","",IF(I51=1,VLOOKUP(③選手情報入力!I60,種目情報!$A$4:$B$35,2,FALSE),VLOOKUP(③選手情報入力!I60,種目情報!$E$4:$F$35,2,FALSE))))</f>
        <v/>
      </c>
      <c r="P51" t="str">
        <f>IF(E51="","",IF(③選手情報入力!J60="","",③選手情報入力!J60))</f>
        <v/>
      </c>
      <c r="Q51" s="34" t="str">
        <f>IF(E51="","",IF(③選手情報入力!H60="",0,1))</f>
        <v/>
      </c>
      <c r="R51" t="str">
        <f>IF(E51="","",IF(③選手情報入力!I60="","",IF(I51=1,VLOOKUP(③選手情報入力!I60,種目情報!$A$4:$C$39,3,FALSE),VLOOKUP(③選手情報入力!I60,種目情報!$E$4:$G$40,3,FALSE))))</f>
        <v/>
      </c>
      <c r="S51" t="str">
        <f>IF(E51="","",IF(③選手情報入力!L60="","",IF(I51=1,VLOOKUP(③選手情報入力!L60,種目情報!$A$4:$B$39,2,FALSE),VLOOKUP(③選手情報入力!L60,種目情報!$E$4:$F$40,2,FALSE))))</f>
        <v/>
      </c>
      <c r="T51" t="str">
        <f>IF(E51="","",IF(③選手情報入力!M60="","",③選手情報入力!M60))</f>
        <v/>
      </c>
      <c r="U51" s="34" t="str">
        <f>IF(E51="","",IF(③選手情報入力!K60="",0,1))</f>
        <v/>
      </c>
      <c r="V51" t="str">
        <f>IF(E51="","",IF(③選手情報入力!L60="","",IF(I51=1,VLOOKUP(③選手情報入力!L60,種目情報!$A$4:$C$39,3,FALSE),VLOOKUP(③選手情報入力!L60,種目情報!$E$4:$G$40,3,FALSE))))</f>
        <v/>
      </c>
      <c r="W51" t="str">
        <f>IF(E51="","",IF(③選手情報入力!O60="","",IF(I51=1,VLOOKUP(③選手情報入力!O60,種目情報!$A$4:$B$39,2,FALSE),VLOOKUP(③選手情報入力!O60,種目情報!$E$4:$F$40,2,FALSE))))</f>
        <v/>
      </c>
      <c r="X51" t="str">
        <f>IF(E51="","",IF(③選手情報入力!P60="","",③選手情報入力!P60))</f>
        <v/>
      </c>
      <c r="Y51" s="34" t="str">
        <f>IF(E51="","",IF(③選手情報入力!N60="",0,1))</f>
        <v/>
      </c>
      <c r="Z51" t="str">
        <f>IF(E51="","",IF(③選手情報入力!O60="","",IF(I51=1,VLOOKUP(③選手情報入力!O60,種目情報!$A$4:$C$39,3,FALSE),VLOOKUP(③選手情報入力!O60,種目情報!$E$4:$G$40,3,FALSE))))</f>
        <v/>
      </c>
      <c r="AA51" t="str">
        <f>IF(E51="","",IF(③選手情報入力!Q60="","",IF(I51=1,種目情報!$J$4,種目情報!$J$6)))</f>
        <v/>
      </c>
      <c r="AB51" t="str">
        <f>IF(E51="","",IF(③選手情報入力!Q60="","",IF(I51=1,IF(③選手情報入力!$R$6="","",③選手情報入力!$R$6),IF(③選手情報入力!$R$7="","",③選手情報入力!$R$7))))</f>
        <v/>
      </c>
      <c r="AC51" t="str">
        <f>IF(E51="","",IF(③選手情報入力!Q60="","",IF(I51=1,IF(③選手情報入力!$Q$6="",0,1),IF(③選手情報入力!$Q$7="",0,1))))</f>
        <v/>
      </c>
      <c r="AD51" t="str">
        <f>IF(E51="","",IF(③選手情報入力!Q60="","",2))</f>
        <v/>
      </c>
      <c r="AE51" t="str">
        <f>IF(E51="","",IF(③選手情報入力!S60="","",IF(I51=1,種目情報!$J$5,種目情報!$J$7)))</f>
        <v/>
      </c>
      <c r="AF51" t="str">
        <f>IF(E51="","",IF(③選手情報入力!S60="","",IF(I51=1,IF(③選手情報入力!$T$6="","",③選手情報入力!$T$6),IF(③選手情報入力!$T$7="","",③選手情報入力!$T$7))))</f>
        <v/>
      </c>
      <c r="AG51" t="str">
        <f>IF(E51="","",IF(③選手情報入力!S60="","",IF(I51=1,IF(③選手情報入力!$S$6="",0,1),IF(③選手情報入力!$S$7="",0,1))))</f>
        <v/>
      </c>
      <c r="AH51" t="str">
        <f>IF(E51="","",IF(③選手情報入力!S60="","",2))</f>
        <v/>
      </c>
    </row>
    <row r="52" spans="1:34">
      <c r="A52" t="str">
        <f>IF(E52="","",IF(①データ貼付け!B52="",I53*1000000+②団体情報入力!$D$3*1000+③選手情報入力!A61,①データ貼付け!B52))</f>
        <v/>
      </c>
      <c r="B52" t="str">
        <f>IF(E52="","",②団体情報入力!$D$3)</f>
        <v/>
      </c>
      <c r="D52" t="str">
        <f>IF(③選手情報入力!B61="","",LEFT(Sheet2!B52,2))</f>
        <v/>
      </c>
      <c r="E52" t="str">
        <f>IF(③選手情報入力!B61="","",REPLACE(Sheet2!B52,1,2,""))</f>
        <v/>
      </c>
      <c r="F52" t="str">
        <f>IF(E52="","",③選手情報入力!C61)</f>
        <v/>
      </c>
      <c r="G52" t="str">
        <f>IF(E52="","",③選手情報入力!D61)</f>
        <v/>
      </c>
      <c r="H52" t="str">
        <f t="shared" si="0"/>
        <v/>
      </c>
      <c r="I52" t="str">
        <f>IF(E52="","",IF(③選手情報入力!F61="男",1,2))</f>
        <v/>
      </c>
      <c r="J52" t="str">
        <f>IF(E52="","",IF(③選手情報入力!G61="","",③選手情報入力!G61))</f>
        <v/>
      </c>
      <c r="L52" t="str">
        <f t="shared" si="1"/>
        <v/>
      </c>
      <c r="M52" t="str">
        <f t="shared" si="2"/>
        <v/>
      </c>
      <c r="O52" t="str">
        <f>IF(E52="","",IF(③選手情報入力!I61="","",IF(I52=1,VLOOKUP(③選手情報入力!I61,種目情報!$A$4:$B$35,2,FALSE),VLOOKUP(③選手情報入力!I61,種目情報!$E$4:$F$35,2,FALSE))))</f>
        <v/>
      </c>
      <c r="P52" t="str">
        <f>IF(E52="","",IF(③選手情報入力!J61="","",③選手情報入力!J61))</f>
        <v/>
      </c>
      <c r="Q52" s="34" t="str">
        <f>IF(E52="","",IF(③選手情報入力!H61="",0,1))</f>
        <v/>
      </c>
      <c r="R52" t="str">
        <f>IF(E52="","",IF(③選手情報入力!I61="","",IF(I52=1,VLOOKUP(③選手情報入力!I61,種目情報!$A$4:$C$39,3,FALSE),VLOOKUP(③選手情報入力!I61,種目情報!$E$4:$G$40,3,FALSE))))</f>
        <v/>
      </c>
      <c r="S52" t="str">
        <f>IF(E52="","",IF(③選手情報入力!L61="","",IF(I52=1,VLOOKUP(③選手情報入力!L61,種目情報!$A$4:$B$39,2,FALSE),VLOOKUP(③選手情報入力!L61,種目情報!$E$4:$F$40,2,FALSE))))</f>
        <v/>
      </c>
      <c r="T52" t="str">
        <f>IF(E52="","",IF(③選手情報入力!M61="","",③選手情報入力!M61))</f>
        <v/>
      </c>
      <c r="U52" s="34" t="str">
        <f>IF(E52="","",IF(③選手情報入力!K61="",0,1))</f>
        <v/>
      </c>
      <c r="V52" t="str">
        <f>IF(E52="","",IF(③選手情報入力!L61="","",IF(I52=1,VLOOKUP(③選手情報入力!L61,種目情報!$A$4:$C$39,3,FALSE),VLOOKUP(③選手情報入力!L61,種目情報!$E$4:$G$40,3,FALSE))))</f>
        <v/>
      </c>
      <c r="W52" t="str">
        <f>IF(E52="","",IF(③選手情報入力!O61="","",IF(I52=1,VLOOKUP(③選手情報入力!O61,種目情報!$A$4:$B$39,2,FALSE),VLOOKUP(③選手情報入力!O61,種目情報!$E$4:$F$40,2,FALSE))))</f>
        <v/>
      </c>
      <c r="X52" t="str">
        <f>IF(E52="","",IF(③選手情報入力!P61="","",③選手情報入力!P61))</f>
        <v/>
      </c>
      <c r="Y52" s="34" t="str">
        <f>IF(E52="","",IF(③選手情報入力!N61="",0,1))</f>
        <v/>
      </c>
      <c r="Z52" t="str">
        <f>IF(E52="","",IF(③選手情報入力!O61="","",IF(I52=1,VLOOKUP(③選手情報入力!O61,種目情報!$A$4:$C$39,3,FALSE),VLOOKUP(③選手情報入力!O61,種目情報!$E$4:$G$40,3,FALSE))))</f>
        <v/>
      </c>
      <c r="AA52" t="str">
        <f>IF(E52="","",IF(③選手情報入力!Q61="","",IF(I52=1,種目情報!$J$4,種目情報!$J$6)))</f>
        <v/>
      </c>
      <c r="AB52" t="str">
        <f>IF(E52="","",IF(③選手情報入力!Q61="","",IF(I52=1,IF(③選手情報入力!$R$6="","",③選手情報入力!$R$6),IF(③選手情報入力!$R$7="","",③選手情報入力!$R$7))))</f>
        <v/>
      </c>
      <c r="AC52" t="str">
        <f>IF(E52="","",IF(③選手情報入力!Q61="","",IF(I52=1,IF(③選手情報入力!$Q$6="",0,1),IF(③選手情報入力!$Q$7="",0,1))))</f>
        <v/>
      </c>
      <c r="AD52" t="str">
        <f>IF(E52="","",IF(③選手情報入力!Q61="","",2))</f>
        <v/>
      </c>
      <c r="AE52" t="str">
        <f>IF(E52="","",IF(③選手情報入力!S61="","",IF(I52=1,種目情報!$J$5,種目情報!$J$7)))</f>
        <v/>
      </c>
      <c r="AF52" t="str">
        <f>IF(E52="","",IF(③選手情報入力!S61="","",IF(I52=1,IF(③選手情報入力!$T$6="","",③選手情報入力!$T$6),IF(③選手情報入力!$T$7="","",③選手情報入力!$T$7))))</f>
        <v/>
      </c>
      <c r="AG52" t="str">
        <f>IF(E52="","",IF(③選手情報入力!S61="","",IF(I52=1,IF(③選手情報入力!$S$6="",0,1),IF(③選手情報入力!$S$7="",0,1))))</f>
        <v/>
      </c>
      <c r="AH52" t="str">
        <f>IF(E52="","",IF(③選手情報入力!S61="","",2))</f>
        <v/>
      </c>
    </row>
    <row r="53" spans="1:34">
      <c r="A53" t="str">
        <f>IF(E53="","",IF(①データ貼付け!B53="",I54*1000000+②団体情報入力!$D$3*1000+③選手情報入力!A62,①データ貼付け!B53))</f>
        <v/>
      </c>
      <c r="B53" t="str">
        <f>IF(E53="","",②団体情報入力!$D$3)</f>
        <v/>
      </c>
      <c r="D53" t="str">
        <f>IF(③選手情報入力!B62="","",LEFT(Sheet2!B53,2))</f>
        <v/>
      </c>
      <c r="E53" t="str">
        <f>IF(③選手情報入力!B62="","",REPLACE(Sheet2!B53,1,2,""))</f>
        <v/>
      </c>
      <c r="F53" t="str">
        <f>IF(E53="","",③選手情報入力!C62)</f>
        <v/>
      </c>
      <c r="G53" t="str">
        <f>IF(E53="","",③選手情報入力!D62)</f>
        <v/>
      </c>
      <c r="H53" t="str">
        <f t="shared" si="0"/>
        <v/>
      </c>
      <c r="I53" t="str">
        <f>IF(E53="","",IF(③選手情報入力!F62="男",1,2))</f>
        <v/>
      </c>
      <c r="J53" t="str">
        <f>IF(E53="","",IF(③選手情報入力!G62="","",③選手情報入力!G62))</f>
        <v/>
      </c>
      <c r="L53" t="str">
        <f t="shared" si="1"/>
        <v/>
      </c>
      <c r="M53" t="str">
        <f t="shared" si="2"/>
        <v/>
      </c>
      <c r="O53" t="str">
        <f>IF(E53="","",IF(③選手情報入力!I62="","",IF(I53=1,VLOOKUP(③選手情報入力!I62,種目情報!$A$4:$B$35,2,FALSE),VLOOKUP(③選手情報入力!I62,種目情報!$E$4:$F$35,2,FALSE))))</f>
        <v/>
      </c>
      <c r="P53" t="str">
        <f>IF(E53="","",IF(③選手情報入力!J62="","",③選手情報入力!J62))</f>
        <v/>
      </c>
      <c r="Q53" s="34" t="str">
        <f>IF(E53="","",IF(③選手情報入力!H62="",0,1))</f>
        <v/>
      </c>
      <c r="R53" t="str">
        <f>IF(E53="","",IF(③選手情報入力!I62="","",IF(I53=1,VLOOKUP(③選手情報入力!I62,種目情報!$A$4:$C$39,3,FALSE),VLOOKUP(③選手情報入力!I62,種目情報!$E$4:$G$40,3,FALSE))))</f>
        <v/>
      </c>
      <c r="S53" t="str">
        <f>IF(E53="","",IF(③選手情報入力!L62="","",IF(I53=1,VLOOKUP(③選手情報入力!L62,種目情報!$A$4:$B$39,2,FALSE),VLOOKUP(③選手情報入力!L62,種目情報!$E$4:$F$40,2,FALSE))))</f>
        <v/>
      </c>
      <c r="T53" t="str">
        <f>IF(E53="","",IF(③選手情報入力!M62="","",③選手情報入力!M62))</f>
        <v/>
      </c>
      <c r="U53" s="34" t="str">
        <f>IF(E53="","",IF(③選手情報入力!K62="",0,1))</f>
        <v/>
      </c>
      <c r="V53" t="str">
        <f>IF(E53="","",IF(③選手情報入力!L62="","",IF(I53=1,VLOOKUP(③選手情報入力!L62,種目情報!$A$4:$C$39,3,FALSE),VLOOKUP(③選手情報入力!L62,種目情報!$E$4:$G$40,3,FALSE))))</f>
        <v/>
      </c>
      <c r="W53" t="str">
        <f>IF(E53="","",IF(③選手情報入力!O62="","",IF(I53=1,VLOOKUP(③選手情報入力!O62,種目情報!$A$4:$B$39,2,FALSE),VLOOKUP(③選手情報入力!O62,種目情報!$E$4:$F$40,2,FALSE))))</f>
        <v/>
      </c>
      <c r="X53" t="str">
        <f>IF(E53="","",IF(③選手情報入力!P62="","",③選手情報入力!P62))</f>
        <v/>
      </c>
      <c r="Y53" s="34" t="str">
        <f>IF(E53="","",IF(③選手情報入力!N62="",0,1))</f>
        <v/>
      </c>
      <c r="Z53" t="str">
        <f>IF(E53="","",IF(③選手情報入力!O62="","",IF(I53=1,VLOOKUP(③選手情報入力!O62,種目情報!$A$4:$C$39,3,FALSE),VLOOKUP(③選手情報入力!O62,種目情報!$E$4:$G$40,3,FALSE))))</f>
        <v/>
      </c>
      <c r="AA53" t="str">
        <f>IF(E53="","",IF(③選手情報入力!Q62="","",IF(I53=1,種目情報!$J$4,種目情報!$J$6)))</f>
        <v/>
      </c>
      <c r="AB53" t="str">
        <f>IF(E53="","",IF(③選手情報入力!Q62="","",IF(I53=1,IF(③選手情報入力!$R$6="","",③選手情報入力!$R$6),IF(③選手情報入力!$R$7="","",③選手情報入力!$R$7))))</f>
        <v/>
      </c>
      <c r="AC53" t="str">
        <f>IF(E53="","",IF(③選手情報入力!Q62="","",IF(I53=1,IF(③選手情報入力!$Q$6="",0,1),IF(③選手情報入力!$Q$7="",0,1))))</f>
        <v/>
      </c>
      <c r="AD53" t="str">
        <f>IF(E53="","",IF(③選手情報入力!Q62="","",2))</f>
        <v/>
      </c>
      <c r="AE53" t="str">
        <f>IF(E53="","",IF(③選手情報入力!S62="","",IF(I53=1,種目情報!$J$5,種目情報!$J$7)))</f>
        <v/>
      </c>
      <c r="AF53" t="str">
        <f>IF(E53="","",IF(③選手情報入力!S62="","",IF(I53=1,IF(③選手情報入力!$T$6="","",③選手情報入力!$T$6),IF(③選手情報入力!$T$7="","",③選手情報入力!$T$7))))</f>
        <v/>
      </c>
      <c r="AG53" t="str">
        <f>IF(E53="","",IF(③選手情報入力!S62="","",IF(I53=1,IF(③選手情報入力!$S$6="",0,1),IF(③選手情報入力!$S$7="",0,1))))</f>
        <v/>
      </c>
      <c r="AH53" t="str">
        <f>IF(E53="","",IF(③選手情報入力!S62="","",2))</f>
        <v/>
      </c>
    </row>
    <row r="54" spans="1:34">
      <c r="A54" t="str">
        <f>IF(E54="","",IF(①データ貼付け!B54="",I55*1000000+②団体情報入力!$D$3*1000+③選手情報入力!A63,①データ貼付け!B54))</f>
        <v/>
      </c>
      <c r="B54" t="str">
        <f>IF(E54="","",②団体情報入力!$D$3)</f>
        <v/>
      </c>
      <c r="D54" t="str">
        <f>IF(③選手情報入力!B63="","",LEFT(Sheet2!B54,2))</f>
        <v/>
      </c>
      <c r="E54" t="str">
        <f>IF(③選手情報入力!B63="","",REPLACE(Sheet2!B54,1,2,""))</f>
        <v/>
      </c>
      <c r="F54" t="str">
        <f>IF(E54="","",③選手情報入力!C63)</f>
        <v/>
      </c>
      <c r="G54" t="str">
        <f>IF(E54="","",③選手情報入力!D63)</f>
        <v/>
      </c>
      <c r="H54" t="str">
        <f t="shared" si="0"/>
        <v/>
      </c>
      <c r="I54" t="str">
        <f>IF(E54="","",IF(③選手情報入力!F63="男",1,2))</f>
        <v/>
      </c>
      <c r="J54" t="str">
        <f>IF(E54="","",IF(③選手情報入力!G63="","",③選手情報入力!G63))</f>
        <v/>
      </c>
      <c r="L54" t="str">
        <f t="shared" si="1"/>
        <v/>
      </c>
      <c r="M54" t="str">
        <f t="shared" si="2"/>
        <v/>
      </c>
      <c r="O54" t="str">
        <f>IF(E54="","",IF(③選手情報入力!I63="","",IF(I54=1,VLOOKUP(③選手情報入力!I63,種目情報!$A$4:$B$35,2,FALSE),VLOOKUP(③選手情報入力!I63,種目情報!$E$4:$F$35,2,FALSE))))</f>
        <v/>
      </c>
      <c r="P54" t="str">
        <f>IF(E54="","",IF(③選手情報入力!J63="","",③選手情報入力!J63))</f>
        <v/>
      </c>
      <c r="Q54" s="34" t="str">
        <f>IF(E54="","",IF(③選手情報入力!H63="",0,1))</f>
        <v/>
      </c>
      <c r="R54" t="str">
        <f>IF(E54="","",IF(③選手情報入力!I63="","",IF(I54=1,VLOOKUP(③選手情報入力!I63,種目情報!$A$4:$C$39,3,FALSE),VLOOKUP(③選手情報入力!I63,種目情報!$E$4:$G$40,3,FALSE))))</f>
        <v/>
      </c>
      <c r="S54" t="str">
        <f>IF(E54="","",IF(③選手情報入力!L63="","",IF(I54=1,VLOOKUP(③選手情報入力!L63,種目情報!$A$4:$B$39,2,FALSE),VLOOKUP(③選手情報入力!L63,種目情報!$E$4:$F$40,2,FALSE))))</f>
        <v/>
      </c>
      <c r="T54" t="str">
        <f>IF(E54="","",IF(③選手情報入力!M63="","",③選手情報入力!M63))</f>
        <v/>
      </c>
      <c r="U54" s="34" t="str">
        <f>IF(E54="","",IF(③選手情報入力!K63="",0,1))</f>
        <v/>
      </c>
      <c r="V54" t="str">
        <f>IF(E54="","",IF(③選手情報入力!L63="","",IF(I54=1,VLOOKUP(③選手情報入力!L63,種目情報!$A$4:$C$39,3,FALSE),VLOOKUP(③選手情報入力!L63,種目情報!$E$4:$G$40,3,FALSE))))</f>
        <v/>
      </c>
      <c r="W54" t="str">
        <f>IF(E54="","",IF(③選手情報入力!O63="","",IF(I54=1,VLOOKUP(③選手情報入力!O63,種目情報!$A$4:$B$39,2,FALSE),VLOOKUP(③選手情報入力!O63,種目情報!$E$4:$F$40,2,FALSE))))</f>
        <v/>
      </c>
      <c r="X54" t="str">
        <f>IF(E54="","",IF(③選手情報入力!P63="","",③選手情報入力!P63))</f>
        <v/>
      </c>
      <c r="Y54" s="34" t="str">
        <f>IF(E54="","",IF(③選手情報入力!N63="",0,1))</f>
        <v/>
      </c>
      <c r="Z54" t="str">
        <f>IF(E54="","",IF(③選手情報入力!O63="","",IF(I54=1,VLOOKUP(③選手情報入力!O63,種目情報!$A$4:$C$39,3,FALSE),VLOOKUP(③選手情報入力!O63,種目情報!$E$4:$G$40,3,FALSE))))</f>
        <v/>
      </c>
      <c r="AA54" t="str">
        <f>IF(E54="","",IF(③選手情報入力!Q63="","",IF(I54=1,種目情報!$J$4,種目情報!$J$6)))</f>
        <v/>
      </c>
      <c r="AB54" t="str">
        <f>IF(E54="","",IF(③選手情報入力!Q63="","",IF(I54=1,IF(③選手情報入力!$R$6="","",③選手情報入力!$R$6),IF(③選手情報入力!$R$7="","",③選手情報入力!$R$7))))</f>
        <v/>
      </c>
      <c r="AC54" t="str">
        <f>IF(E54="","",IF(③選手情報入力!Q63="","",IF(I54=1,IF(③選手情報入力!$Q$6="",0,1),IF(③選手情報入力!$Q$7="",0,1))))</f>
        <v/>
      </c>
      <c r="AD54" t="str">
        <f>IF(E54="","",IF(③選手情報入力!Q63="","",2))</f>
        <v/>
      </c>
      <c r="AE54" t="str">
        <f>IF(E54="","",IF(③選手情報入力!S63="","",IF(I54=1,種目情報!$J$5,種目情報!$J$7)))</f>
        <v/>
      </c>
      <c r="AF54" t="str">
        <f>IF(E54="","",IF(③選手情報入力!S63="","",IF(I54=1,IF(③選手情報入力!$T$6="","",③選手情報入力!$T$6),IF(③選手情報入力!$T$7="","",③選手情報入力!$T$7))))</f>
        <v/>
      </c>
      <c r="AG54" t="str">
        <f>IF(E54="","",IF(③選手情報入力!S63="","",IF(I54=1,IF(③選手情報入力!$S$6="",0,1),IF(③選手情報入力!$S$7="",0,1))))</f>
        <v/>
      </c>
      <c r="AH54" t="str">
        <f>IF(E54="","",IF(③選手情報入力!S63="","",2))</f>
        <v/>
      </c>
    </row>
    <row r="55" spans="1:34">
      <c r="A55" t="str">
        <f>IF(E55="","",IF(①データ貼付け!B55="",I56*1000000+②団体情報入力!$D$3*1000+③選手情報入力!A64,①データ貼付け!B55))</f>
        <v/>
      </c>
      <c r="B55" t="str">
        <f>IF(E55="","",②団体情報入力!$D$3)</f>
        <v/>
      </c>
      <c r="D55" t="str">
        <f>IF(③選手情報入力!B64="","",LEFT(Sheet2!B55,2))</f>
        <v/>
      </c>
      <c r="E55" t="str">
        <f>IF(③選手情報入力!B64="","",REPLACE(Sheet2!B55,1,2,""))</f>
        <v/>
      </c>
      <c r="F55" t="str">
        <f>IF(E55="","",③選手情報入力!C64)</f>
        <v/>
      </c>
      <c r="G55" t="str">
        <f>IF(E55="","",③選手情報入力!D64)</f>
        <v/>
      </c>
      <c r="H55" t="str">
        <f t="shared" si="0"/>
        <v/>
      </c>
      <c r="I55" t="str">
        <f>IF(E55="","",IF(③選手情報入力!F64="男",1,2))</f>
        <v/>
      </c>
      <c r="J55" t="str">
        <f>IF(E55="","",IF(③選手情報入力!G64="","",③選手情報入力!G64))</f>
        <v/>
      </c>
      <c r="L55" t="str">
        <f t="shared" si="1"/>
        <v/>
      </c>
      <c r="M55" t="str">
        <f t="shared" si="2"/>
        <v/>
      </c>
      <c r="O55" t="str">
        <f>IF(E55="","",IF(③選手情報入力!I64="","",IF(I55=1,VLOOKUP(③選手情報入力!I64,種目情報!$A$4:$B$35,2,FALSE),VLOOKUP(③選手情報入力!I64,種目情報!$E$4:$F$35,2,FALSE))))</f>
        <v/>
      </c>
      <c r="P55" t="str">
        <f>IF(E55="","",IF(③選手情報入力!J64="","",③選手情報入力!J64))</f>
        <v/>
      </c>
      <c r="Q55" s="34" t="str">
        <f>IF(E55="","",IF(③選手情報入力!H64="",0,1))</f>
        <v/>
      </c>
      <c r="R55" t="str">
        <f>IF(E55="","",IF(③選手情報入力!I64="","",IF(I55=1,VLOOKUP(③選手情報入力!I64,種目情報!$A$4:$C$39,3,FALSE),VLOOKUP(③選手情報入力!I64,種目情報!$E$4:$G$40,3,FALSE))))</f>
        <v/>
      </c>
      <c r="S55" t="str">
        <f>IF(E55="","",IF(③選手情報入力!L64="","",IF(I55=1,VLOOKUP(③選手情報入力!L64,種目情報!$A$4:$B$39,2,FALSE),VLOOKUP(③選手情報入力!L64,種目情報!$E$4:$F$40,2,FALSE))))</f>
        <v/>
      </c>
      <c r="T55" t="str">
        <f>IF(E55="","",IF(③選手情報入力!M64="","",③選手情報入力!M64))</f>
        <v/>
      </c>
      <c r="U55" s="34" t="str">
        <f>IF(E55="","",IF(③選手情報入力!K64="",0,1))</f>
        <v/>
      </c>
      <c r="V55" t="str">
        <f>IF(E55="","",IF(③選手情報入力!L64="","",IF(I55=1,VLOOKUP(③選手情報入力!L64,種目情報!$A$4:$C$39,3,FALSE),VLOOKUP(③選手情報入力!L64,種目情報!$E$4:$G$40,3,FALSE))))</f>
        <v/>
      </c>
      <c r="W55" t="str">
        <f>IF(E55="","",IF(③選手情報入力!O64="","",IF(I55=1,VLOOKUP(③選手情報入力!O64,種目情報!$A$4:$B$39,2,FALSE),VLOOKUP(③選手情報入力!O64,種目情報!$E$4:$F$40,2,FALSE))))</f>
        <v/>
      </c>
      <c r="X55" t="str">
        <f>IF(E55="","",IF(③選手情報入力!P64="","",③選手情報入力!P64))</f>
        <v/>
      </c>
      <c r="Y55" s="34" t="str">
        <f>IF(E55="","",IF(③選手情報入力!N64="",0,1))</f>
        <v/>
      </c>
      <c r="Z55" t="str">
        <f>IF(E55="","",IF(③選手情報入力!O64="","",IF(I55=1,VLOOKUP(③選手情報入力!O64,種目情報!$A$4:$C$39,3,FALSE),VLOOKUP(③選手情報入力!O64,種目情報!$E$4:$G$40,3,FALSE))))</f>
        <v/>
      </c>
      <c r="AA55" t="str">
        <f>IF(E55="","",IF(③選手情報入力!Q64="","",IF(I55=1,種目情報!$J$4,種目情報!$J$6)))</f>
        <v/>
      </c>
      <c r="AB55" t="str">
        <f>IF(E55="","",IF(③選手情報入力!Q64="","",IF(I55=1,IF(③選手情報入力!$R$6="","",③選手情報入力!$R$6),IF(③選手情報入力!$R$7="","",③選手情報入力!$R$7))))</f>
        <v/>
      </c>
      <c r="AC55" t="str">
        <f>IF(E55="","",IF(③選手情報入力!Q64="","",IF(I55=1,IF(③選手情報入力!$Q$6="",0,1),IF(③選手情報入力!$Q$7="",0,1))))</f>
        <v/>
      </c>
      <c r="AD55" t="str">
        <f>IF(E55="","",IF(③選手情報入力!Q64="","",2))</f>
        <v/>
      </c>
      <c r="AE55" t="str">
        <f>IF(E55="","",IF(③選手情報入力!S64="","",IF(I55=1,種目情報!$J$5,種目情報!$J$7)))</f>
        <v/>
      </c>
      <c r="AF55" t="str">
        <f>IF(E55="","",IF(③選手情報入力!S64="","",IF(I55=1,IF(③選手情報入力!$T$6="","",③選手情報入力!$T$6),IF(③選手情報入力!$T$7="","",③選手情報入力!$T$7))))</f>
        <v/>
      </c>
      <c r="AG55" t="str">
        <f>IF(E55="","",IF(③選手情報入力!S64="","",IF(I55=1,IF(③選手情報入力!$S$6="",0,1),IF(③選手情報入力!$S$7="",0,1))))</f>
        <v/>
      </c>
      <c r="AH55" t="str">
        <f>IF(E55="","",IF(③選手情報入力!S64="","",2))</f>
        <v/>
      </c>
    </row>
    <row r="56" spans="1:34">
      <c r="A56" t="str">
        <f>IF(E56="","",IF(①データ貼付け!B56="",I57*1000000+②団体情報入力!$D$3*1000+③選手情報入力!A65,①データ貼付け!B56))</f>
        <v/>
      </c>
      <c r="B56" t="str">
        <f>IF(E56="","",②団体情報入力!$D$3)</f>
        <v/>
      </c>
      <c r="D56" t="str">
        <f>IF(③選手情報入力!B65="","",LEFT(Sheet2!B56,2))</f>
        <v/>
      </c>
      <c r="E56" t="str">
        <f>IF(③選手情報入力!B65="","",REPLACE(Sheet2!B56,1,2,""))</f>
        <v/>
      </c>
      <c r="F56" t="str">
        <f>IF(E56="","",③選手情報入力!C65)</f>
        <v/>
      </c>
      <c r="G56" t="str">
        <f>IF(E56="","",③選手情報入力!D65)</f>
        <v/>
      </c>
      <c r="H56" t="str">
        <f t="shared" si="0"/>
        <v/>
      </c>
      <c r="I56" t="str">
        <f>IF(E56="","",IF(③選手情報入力!F65="男",1,2))</f>
        <v/>
      </c>
      <c r="J56" t="str">
        <f>IF(E56="","",IF(③選手情報入力!G65="","",③選手情報入力!G65))</f>
        <v/>
      </c>
      <c r="L56" t="str">
        <f t="shared" si="1"/>
        <v/>
      </c>
      <c r="M56" t="str">
        <f t="shared" si="2"/>
        <v/>
      </c>
      <c r="O56" t="str">
        <f>IF(E56="","",IF(③選手情報入力!I65="","",IF(I56=1,VLOOKUP(③選手情報入力!I65,種目情報!$A$4:$B$35,2,FALSE),VLOOKUP(③選手情報入力!I65,種目情報!$E$4:$F$35,2,FALSE))))</f>
        <v/>
      </c>
      <c r="P56" t="str">
        <f>IF(E56="","",IF(③選手情報入力!J65="","",③選手情報入力!J65))</f>
        <v/>
      </c>
      <c r="Q56" s="34" t="str">
        <f>IF(E56="","",IF(③選手情報入力!H65="",0,1))</f>
        <v/>
      </c>
      <c r="R56" t="str">
        <f>IF(E56="","",IF(③選手情報入力!I65="","",IF(I56=1,VLOOKUP(③選手情報入力!I65,種目情報!$A$4:$C$39,3,FALSE),VLOOKUP(③選手情報入力!I65,種目情報!$E$4:$G$40,3,FALSE))))</f>
        <v/>
      </c>
      <c r="S56" t="str">
        <f>IF(E56="","",IF(③選手情報入力!L65="","",IF(I56=1,VLOOKUP(③選手情報入力!L65,種目情報!$A$4:$B$39,2,FALSE),VLOOKUP(③選手情報入力!L65,種目情報!$E$4:$F$40,2,FALSE))))</f>
        <v/>
      </c>
      <c r="T56" t="str">
        <f>IF(E56="","",IF(③選手情報入力!M65="","",③選手情報入力!M65))</f>
        <v/>
      </c>
      <c r="U56" s="34" t="str">
        <f>IF(E56="","",IF(③選手情報入力!K65="",0,1))</f>
        <v/>
      </c>
      <c r="V56" t="str">
        <f>IF(E56="","",IF(③選手情報入力!L65="","",IF(I56=1,VLOOKUP(③選手情報入力!L65,種目情報!$A$4:$C$39,3,FALSE),VLOOKUP(③選手情報入力!L65,種目情報!$E$4:$G$40,3,FALSE))))</f>
        <v/>
      </c>
      <c r="W56" t="str">
        <f>IF(E56="","",IF(③選手情報入力!O65="","",IF(I56=1,VLOOKUP(③選手情報入力!O65,種目情報!$A$4:$B$39,2,FALSE),VLOOKUP(③選手情報入力!O65,種目情報!$E$4:$F$40,2,FALSE))))</f>
        <v/>
      </c>
      <c r="X56" t="str">
        <f>IF(E56="","",IF(③選手情報入力!P65="","",③選手情報入力!P65))</f>
        <v/>
      </c>
      <c r="Y56" s="34" t="str">
        <f>IF(E56="","",IF(③選手情報入力!N65="",0,1))</f>
        <v/>
      </c>
      <c r="Z56" t="str">
        <f>IF(E56="","",IF(③選手情報入力!O65="","",IF(I56=1,VLOOKUP(③選手情報入力!O65,種目情報!$A$4:$C$39,3,FALSE),VLOOKUP(③選手情報入力!O65,種目情報!$E$4:$G$40,3,FALSE))))</f>
        <v/>
      </c>
      <c r="AA56" t="str">
        <f>IF(E56="","",IF(③選手情報入力!Q65="","",IF(I56=1,種目情報!$J$4,種目情報!$J$6)))</f>
        <v/>
      </c>
      <c r="AB56" t="str">
        <f>IF(E56="","",IF(③選手情報入力!Q65="","",IF(I56=1,IF(③選手情報入力!$R$6="","",③選手情報入力!$R$6),IF(③選手情報入力!$R$7="","",③選手情報入力!$R$7))))</f>
        <v/>
      </c>
      <c r="AC56" t="str">
        <f>IF(E56="","",IF(③選手情報入力!Q65="","",IF(I56=1,IF(③選手情報入力!$Q$6="",0,1),IF(③選手情報入力!$Q$7="",0,1))))</f>
        <v/>
      </c>
      <c r="AD56" t="str">
        <f>IF(E56="","",IF(③選手情報入力!Q65="","",2))</f>
        <v/>
      </c>
      <c r="AE56" t="str">
        <f>IF(E56="","",IF(③選手情報入力!S65="","",IF(I56=1,種目情報!$J$5,種目情報!$J$7)))</f>
        <v/>
      </c>
      <c r="AF56" t="str">
        <f>IF(E56="","",IF(③選手情報入力!S65="","",IF(I56=1,IF(③選手情報入力!$T$6="","",③選手情報入力!$T$6),IF(③選手情報入力!$T$7="","",③選手情報入力!$T$7))))</f>
        <v/>
      </c>
      <c r="AG56" t="str">
        <f>IF(E56="","",IF(③選手情報入力!S65="","",IF(I56=1,IF(③選手情報入力!$S$6="",0,1),IF(③選手情報入力!$S$7="",0,1))))</f>
        <v/>
      </c>
      <c r="AH56" t="str">
        <f>IF(E56="","",IF(③選手情報入力!S65="","",2))</f>
        <v/>
      </c>
    </row>
    <row r="57" spans="1:34">
      <c r="A57" t="str">
        <f>IF(E57="","",IF(①データ貼付け!B57="",I58*1000000+②団体情報入力!$D$3*1000+③選手情報入力!A66,①データ貼付け!B57))</f>
        <v/>
      </c>
      <c r="B57" t="str">
        <f>IF(E57="","",②団体情報入力!$D$3)</f>
        <v/>
      </c>
      <c r="D57" t="str">
        <f>IF(③選手情報入力!B66="","",LEFT(Sheet2!B57,2))</f>
        <v/>
      </c>
      <c r="E57" t="str">
        <f>IF(③選手情報入力!B66="","",REPLACE(Sheet2!B57,1,2,""))</f>
        <v/>
      </c>
      <c r="F57" t="str">
        <f>IF(E57="","",③選手情報入力!C66)</f>
        <v/>
      </c>
      <c r="G57" t="str">
        <f>IF(E57="","",③選手情報入力!D66)</f>
        <v/>
      </c>
      <c r="H57" t="str">
        <f t="shared" si="0"/>
        <v/>
      </c>
      <c r="I57" t="str">
        <f>IF(E57="","",IF(③選手情報入力!F66="男",1,2))</f>
        <v/>
      </c>
      <c r="J57" t="str">
        <f>IF(E57="","",IF(③選手情報入力!G66="","",③選手情報入力!G66))</f>
        <v/>
      </c>
      <c r="L57" t="str">
        <f t="shared" si="1"/>
        <v/>
      </c>
      <c r="M57" t="str">
        <f t="shared" si="2"/>
        <v/>
      </c>
      <c r="O57" t="str">
        <f>IF(E57="","",IF(③選手情報入力!I66="","",IF(I57=1,VLOOKUP(③選手情報入力!I66,種目情報!$A$4:$B$35,2,FALSE),VLOOKUP(③選手情報入力!I66,種目情報!$E$4:$F$35,2,FALSE))))</f>
        <v/>
      </c>
      <c r="P57" t="str">
        <f>IF(E57="","",IF(③選手情報入力!J66="","",③選手情報入力!J66))</f>
        <v/>
      </c>
      <c r="Q57" s="34" t="str">
        <f>IF(E57="","",IF(③選手情報入力!H66="",0,1))</f>
        <v/>
      </c>
      <c r="R57" t="str">
        <f>IF(E57="","",IF(③選手情報入力!I66="","",IF(I57=1,VLOOKUP(③選手情報入力!I66,種目情報!$A$4:$C$39,3,FALSE),VLOOKUP(③選手情報入力!I66,種目情報!$E$4:$G$40,3,FALSE))))</f>
        <v/>
      </c>
      <c r="S57" t="str">
        <f>IF(E57="","",IF(③選手情報入力!L66="","",IF(I57=1,VLOOKUP(③選手情報入力!L66,種目情報!$A$4:$B$39,2,FALSE),VLOOKUP(③選手情報入力!L66,種目情報!$E$4:$F$40,2,FALSE))))</f>
        <v/>
      </c>
      <c r="T57" t="str">
        <f>IF(E57="","",IF(③選手情報入力!M66="","",③選手情報入力!M66))</f>
        <v/>
      </c>
      <c r="U57" s="34" t="str">
        <f>IF(E57="","",IF(③選手情報入力!K66="",0,1))</f>
        <v/>
      </c>
      <c r="V57" t="str">
        <f>IF(E57="","",IF(③選手情報入力!L66="","",IF(I57=1,VLOOKUP(③選手情報入力!L66,種目情報!$A$4:$C$39,3,FALSE),VLOOKUP(③選手情報入力!L66,種目情報!$E$4:$G$40,3,FALSE))))</f>
        <v/>
      </c>
      <c r="W57" t="str">
        <f>IF(E57="","",IF(③選手情報入力!O66="","",IF(I57=1,VLOOKUP(③選手情報入力!O66,種目情報!$A$4:$B$39,2,FALSE),VLOOKUP(③選手情報入力!O66,種目情報!$E$4:$F$40,2,FALSE))))</f>
        <v/>
      </c>
      <c r="X57" t="str">
        <f>IF(E57="","",IF(③選手情報入力!P66="","",③選手情報入力!P66))</f>
        <v/>
      </c>
      <c r="Y57" s="34" t="str">
        <f>IF(E57="","",IF(③選手情報入力!N66="",0,1))</f>
        <v/>
      </c>
      <c r="Z57" t="str">
        <f>IF(E57="","",IF(③選手情報入力!O66="","",IF(I57=1,VLOOKUP(③選手情報入力!O66,種目情報!$A$4:$C$39,3,FALSE),VLOOKUP(③選手情報入力!O66,種目情報!$E$4:$G$40,3,FALSE))))</f>
        <v/>
      </c>
      <c r="AA57" t="str">
        <f>IF(E57="","",IF(③選手情報入力!Q66="","",IF(I57=1,種目情報!$J$4,種目情報!$J$6)))</f>
        <v/>
      </c>
      <c r="AB57" t="str">
        <f>IF(E57="","",IF(③選手情報入力!Q66="","",IF(I57=1,IF(③選手情報入力!$R$6="","",③選手情報入力!$R$6),IF(③選手情報入力!$R$7="","",③選手情報入力!$R$7))))</f>
        <v/>
      </c>
      <c r="AC57" t="str">
        <f>IF(E57="","",IF(③選手情報入力!Q66="","",IF(I57=1,IF(③選手情報入力!$Q$6="",0,1),IF(③選手情報入力!$Q$7="",0,1))))</f>
        <v/>
      </c>
      <c r="AD57" t="str">
        <f>IF(E57="","",IF(③選手情報入力!Q66="","",2))</f>
        <v/>
      </c>
      <c r="AE57" t="str">
        <f>IF(E57="","",IF(③選手情報入力!S66="","",IF(I57=1,種目情報!$J$5,種目情報!$J$7)))</f>
        <v/>
      </c>
      <c r="AF57" t="str">
        <f>IF(E57="","",IF(③選手情報入力!S66="","",IF(I57=1,IF(③選手情報入力!$T$6="","",③選手情報入力!$T$6),IF(③選手情報入力!$T$7="","",③選手情報入力!$T$7))))</f>
        <v/>
      </c>
      <c r="AG57" t="str">
        <f>IF(E57="","",IF(③選手情報入力!S66="","",IF(I57=1,IF(③選手情報入力!$S$6="",0,1),IF(③選手情報入力!$S$7="",0,1))))</f>
        <v/>
      </c>
      <c r="AH57" t="str">
        <f>IF(E57="","",IF(③選手情報入力!S66="","",2))</f>
        <v/>
      </c>
    </row>
    <row r="58" spans="1:34">
      <c r="A58" t="str">
        <f>IF(E58="","",IF(①データ貼付け!B58="",I59*1000000+②団体情報入力!$D$3*1000+③選手情報入力!A67,①データ貼付け!B58))</f>
        <v/>
      </c>
      <c r="B58" t="str">
        <f>IF(E58="","",②団体情報入力!$D$3)</f>
        <v/>
      </c>
      <c r="D58" t="str">
        <f>IF(③選手情報入力!B67="","",LEFT(Sheet2!B58,2))</f>
        <v/>
      </c>
      <c r="E58" t="str">
        <f>IF(③選手情報入力!B67="","",REPLACE(Sheet2!B58,1,2,""))</f>
        <v/>
      </c>
      <c r="F58" t="str">
        <f>IF(E58="","",③選手情報入力!C67)</f>
        <v/>
      </c>
      <c r="G58" t="str">
        <f>IF(E58="","",③選手情報入力!D67)</f>
        <v/>
      </c>
      <c r="H58" t="str">
        <f t="shared" si="0"/>
        <v/>
      </c>
      <c r="I58" t="str">
        <f>IF(E58="","",IF(③選手情報入力!F67="男",1,2))</f>
        <v/>
      </c>
      <c r="J58" t="str">
        <f>IF(E58="","",IF(③選手情報入力!G67="","",③選手情報入力!G67))</f>
        <v/>
      </c>
      <c r="L58" t="str">
        <f t="shared" si="1"/>
        <v/>
      </c>
      <c r="M58" t="str">
        <f t="shared" si="2"/>
        <v/>
      </c>
      <c r="O58" t="str">
        <f>IF(E58="","",IF(③選手情報入力!I67="","",IF(I58=1,VLOOKUP(③選手情報入力!I67,種目情報!$A$4:$B$35,2,FALSE),VLOOKUP(③選手情報入力!I67,種目情報!$E$4:$F$35,2,FALSE))))</f>
        <v/>
      </c>
      <c r="P58" t="str">
        <f>IF(E58="","",IF(③選手情報入力!J67="","",③選手情報入力!J67))</f>
        <v/>
      </c>
      <c r="Q58" s="34" t="str">
        <f>IF(E58="","",IF(③選手情報入力!H67="",0,1))</f>
        <v/>
      </c>
      <c r="R58" t="str">
        <f>IF(E58="","",IF(③選手情報入力!I67="","",IF(I58=1,VLOOKUP(③選手情報入力!I67,種目情報!$A$4:$C$39,3,FALSE),VLOOKUP(③選手情報入力!I67,種目情報!$E$4:$G$40,3,FALSE))))</f>
        <v/>
      </c>
      <c r="S58" t="str">
        <f>IF(E58="","",IF(③選手情報入力!L67="","",IF(I58=1,VLOOKUP(③選手情報入力!L67,種目情報!$A$4:$B$39,2,FALSE),VLOOKUP(③選手情報入力!L67,種目情報!$E$4:$F$40,2,FALSE))))</f>
        <v/>
      </c>
      <c r="T58" t="str">
        <f>IF(E58="","",IF(③選手情報入力!M67="","",③選手情報入力!M67))</f>
        <v/>
      </c>
      <c r="U58" s="34" t="str">
        <f>IF(E58="","",IF(③選手情報入力!K67="",0,1))</f>
        <v/>
      </c>
      <c r="V58" t="str">
        <f>IF(E58="","",IF(③選手情報入力!L67="","",IF(I58=1,VLOOKUP(③選手情報入力!L67,種目情報!$A$4:$C$39,3,FALSE),VLOOKUP(③選手情報入力!L67,種目情報!$E$4:$G$40,3,FALSE))))</f>
        <v/>
      </c>
      <c r="W58" t="str">
        <f>IF(E58="","",IF(③選手情報入力!O67="","",IF(I58=1,VLOOKUP(③選手情報入力!O67,種目情報!$A$4:$B$39,2,FALSE),VLOOKUP(③選手情報入力!O67,種目情報!$E$4:$F$40,2,FALSE))))</f>
        <v/>
      </c>
      <c r="X58" t="str">
        <f>IF(E58="","",IF(③選手情報入力!P67="","",③選手情報入力!P67))</f>
        <v/>
      </c>
      <c r="Y58" s="34" t="str">
        <f>IF(E58="","",IF(③選手情報入力!N67="",0,1))</f>
        <v/>
      </c>
      <c r="Z58" t="str">
        <f>IF(E58="","",IF(③選手情報入力!O67="","",IF(I58=1,VLOOKUP(③選手情報入力!O67,種目情報!$A$4:$C$39,3,FALSE),VLOOKUP(③選手情報入力!O67,種目情報!$E$4:$G$40,3,FALSE))))</f>
        <v/>
      </c>
      <c r="AA58" t="str">
        <f>IF(E58="","",IF(③選手情報入力!Q67="","",IF(I58=1,種目情報!$J$4,種目情報!$J$6)))</f>
        <v/>
      </c>
      <c r="AB58" t="str">
        <f>IF(E58="","",IF(③選手情報入力!Q67="","",IF(I58=1,IF(③選手情報入力!$R$6="","",③選手情報入力!$R$6),IF(③選手情報入力!$R$7="","",③選手情報入力!$R$7))))</f>
        <v/>
      </c>
      <c r="AC58" t="str">
        <f>IF(E58="","",IF(③選手情報入力!Q67="","",IF(I58=1,IF(③選手情報入力!$Q$6="",0,1),IF(③選手情報入力!$Q$7="",0,1))))</f>
        <v/>
      </c>
      <c r="AD58" t="str">
        <f>IF(E58="","",IF(③選手情報入力!Q67="","",2))</f>
        <v/>
      </c>
      <c r="AE58" t="str">
        <f>IF(E58="","",IF(③選手情報入力!S67="","",IF(I58=1,種目情報!$J$5,種目情報!$J$7)))</f>
        <v/>
      </c>
      <c r="AF58" t="str">
        <f>IF(E58="","",IF(③選手情報入力!S67="","",IF(I58=1,IF(③選手情報入力!$T$6="","",③選手情報入力!$T$6),IF(③選手情報入力!$T$7="","",③選手情報入力!$T$7))))</f>
        <v/>
      </c>
      <c r="AG58" t="str">
        <f>IF(E58="","",IF(③選手情報入力!S67="","",IF(I58=1,IF(③選手情報入力!$S$6="",0,1),IF(③選手情報入力!$S$7="",0,1))))</f>
        <v/>
      </c>
      <c r="AH58" t="str">
        <f>IF(E58="","",IF(③選手情報入力!S67="","",2))</f>
        <v/>
      </c>
    </row>
    <row r="59" spans="1:34">
      <c r="A59" t="str">
        <f>IF(E59="","",IF(①データ貼付け!A59="",I60*1000000+②団体情報入力!$D$3*1000+③選手情報入力!A68,①データ貼付け!A59))</f>
        <v/>
      </c>
      <c r="B59" t="str">
        <f>IF(E59="","",②団体情報入力!$D$3)</f>
        <v/>
      </c>
      <c r="D59" t="str">
        <f>IF(③選手情報入力!B68="","",LEFT(Sheet2!B59,2))</f>
        <v/>
      </c>
      <c r="E59" t="str">
        <f>IF(③選手情報入力!B68="","",REPLACE(Sheet2!B59,1,2,""))</f>
        <v/>
      </c>
      <c r="F59" t="str">
        <f>IF(E59="","",③選手情報入力!C68)</f>
        <v/>
      </c>
      <c r="G59" t="str">
        <f>IF(E59="","",③選手情報入力!D68)</f>
        <v/>
      </c>
      <c r="H59" t="str">
        <f t="shared" si="0"/>
        <v/>
      </c>
      <c r="I59" t="str">
        <f>IF(E59="","",IF(③選手情報入力!F68="男",1,2))</f>
        <v/>
      </c>
      <c r="J59" t="str">
        <f>IF(E59="","",IF(③選手情報入力!G68="","",③選手情報入力!G68))</f>
        <v/>
      </c>
      <c r="L59" t="str">
        <f t="shared" si="1"/>
        <v/>
      </c>
      <c r="M59" t="str">
        <f t="shared" si="2"/>
        <v/>
      </c>
      <c r="O59" t="str">
        <f>IF(E59="","",IF(③選手情報入力!I68="","",IF(I59=1,VLOOKUP(③選手情報入力!I68,種目情報!$A$4:$B$35,2,FALSE),VLOOKUP(③選手情報入力!I68,種目情報!$E$4:$F$35,2,FALSE))))</f>
        <v/>
      </c>
      <c r="P59" t="str">
        <f>IF(E59="","",IF(③選手情報入力!J68="","",③選手情報入力!J68))</f>
        <v/>
      </c>
      <c r="Q59" s="34" t="str">
        <f>IF(E59="","",IF(③選手情報入力!H68="",0,1))</f>
        <v/>
      </c>
      <c r="R59" t="str">
        <f>IF(E59="","",IF(③選手情報入力!I68="","",IF(I59=1,VLOOKUP(③選手情報入力!I68,種目情報!$A$4:$C$39,3,FALSE),VLOOKUP(③選手情報入力!I68,種目情報!$E$4:$G$40,3,FALSE))))</f>
        <v/>
      </c>
      <c r="S59" t="str">
        <f>IF(E59="","",IF(③選手情報入力!L68="","",IF(I59=1,VLOOKUP(③選手情報入力!L68,種目情報!$A$4:$B$39,2,FALSE),VLOOKUP(③選手情報入力!L68,種目情報!$E$4:$F$40,2,FALSE))))</f>
        <v/>
      </c>
      <c r="T59" t="str">
        <f>IF(E59="","",IF(③選手情報入力!M68="","",③選手情報入力!M68))</f>
        <v/>
      </c>
      <c r="U59" s="34" t="str">
        <f>IF(E59="","",IF(③選手情報入力!K68="",0,1))</f>
        <v/>
      </c>
      <c r="V59" t="str">
        <f>IF(E59="","",IF(③選手情報入力!L68="","",IF(I59=1,VLOOKUP(③選手情報入力!L68,種目情報!$A$4:$C$39,3,FALSE),VLOOKUP(③選手情報入力!L68,種目情報!$E$4:$G$40,3,FALSE))))</f>
        <v/>
      </c>
      <c r="W59" t="str">
        <f>IF(E59="","",IF(③選手情報入力!O68="","",IF(I59=1,VLOOKUP(③選手情報入力!O68,種目情報!$A$4:$B$39,2,FALSE),VLOOKUP(③選手情報入力!O68,種目情報!$E$4:$F$40,2,FALSE))))</f>
        <v/>
      </c>
      <c r="X59" t="str">
        <f>IF(E59="","",IF(③選手情報入力!P68="","",③選手情報入力!P68))</f>
        <v/>
      </c>
      <c r="Y59" s="34" t="str">
        <f>IF(E59="","",IF(③選手情報入力!N68="",0,1))</f>
        <v/>
      </c>
      <c r="Z59" t="str">
        <f>IF(E59="","",IF(③選手情報入力!O68="","",IF(I59=1,VLOOKUP(③選手情報入力!O68,種目情報!$A$4:$C$39,3,FALSE),VLOOKUP(③選手情報入力!O68,種目情報!$E$4:$G$40,3,FALSE))))</f>
        <v/>
      </c>
      <c r="AA59" t="str">
        <f>IF(E59="","",IF(③選手情報入力!Q68="","",IF(I59=1,種目情報!$J$4,種目情報!$J$6)))</f>
        <v/>
      </c>
      <c r="AB59" t="str">
        <f>IF(E59="","",IF(③選手情報入力!Q68="","",IF(I59=1,IF(③選手情報入力!$R$6="","",③選手情報入力!$R$6),IF(③選手情報入力!$R$7="","",③選手情報入力!$R$7))))</f>
        <v/>
      </c>
      <c r="AC59" t="str">
        <f>IF(E59="","",IF(③選手情報入力!Q68="","",IF(I59=1,IF(③選手情報入力!$Q$6="",0,1),IF(③選手情報入力!$Q$7="",0,1))))</f>
        <v/>
      </c>
      <c r="AD59" t="str">
        <f>IF(E59="","",IF(③選手情報入力!Q68="","",2))</f>
        <v/>
      </c>
      <c r="AE59" t="str">
        <f>IF(E59="","",IF(③選手情報入力!S68="","",IF(I59=1,種目情報!$J$5,種目情報!$J$7)))</f>
        <v/>
      </c>
      <c r="AF59" t="str">
        <f>IF(E59="","",IF(③選手情報入力!S68="","",IF(I59=1,IF(③選手情報入力!$T$6="","",③選手情報入力!$T$6),IF(③選手情報入力!$T$7="","",③選手情報入力!$T$7))))</f>
        <v/>
      </c>
      <c r="AG59" t="str">
        <f>IF(E59="","",IF(③選手情報入力!S68="","",IF(I59=1,IF(③選手情報入力!$S$6="",0,1),IF(③選手情報入力!$S$7="",0,1))))</f>
        <v/>
      </c>
      <c r="AH59" t="str">
        <f>IF(E59="","",IF(③選手情報入力!S68="","",2))</f>
        <v/>
      </c>
    </row>
    <row r="60" spans="1:34">
      <c r="A60" t="str">
        <f>IF(E60="","",IF(①データ貼付け!A60="",I61*1000000+②団体情報入力!$D$3*1000+③選手情報入力!A69,①データ貼付け!A60))</f>
        <v/>
      </c>
      <c r="B60" t="str">
        <f>IF(E60="","",②団体情報入力!$D$3)</f>
        <v/>
      </c>
      <c r="D60" t="str">
        <f>IF(③選手情報入力!B69="","",LEFT(Sheet2!B60,2))</f>
        <v/>
      </c>
      <c r="E60" t="str">
        <f>IF(③選手情報入力!B69="","",REPLACE(Sheet2!B60,1,2,""))</f>
        <v/>
      </c>
      <c r="F60" t="str">
        <f>IF(E60="","",③選手情報入力!C69)</f>
        <v/>
      </c>
      <c r="G60" t="str">
        <f>IF(E60="","",③選手情報入力!D69)</f>
        <v/>
      </c>
      <c r="H60" t="str">
        <f t="shared" si="0"/>
        <v/>
      </c>
      <c r="I60" t="str">
        <f>IF(E60="","",IF(③選手情報入力!F69="男",1,2))</f>
        <v/>
      </c>
      <c r="J60" t="str">
        <f>IF(E60="","",IF(③選手情報入力!G69="","",③選手情報入力!G69))</f>
        <v/>
      </c>
      <c r="L60" t="str">
        <f t="shared" si="1"/>
        <v/>
      </c>
      <c r="M60" t="str">
        <f t="shared" si="2"/>
        <v/>
      </c>
      <c r="O60" t="str">
        <f>IF(E60="","",IF(③選手情報入力!I69="","",IF(I60=1,VLOOKUP(③選手情報入力!I69,種目情報!$A$4:$B$35,2,FALSE),VLOOKUP(③選手情報入力!I69,種目情報!$E$4:$F$35,2,FALSE))))</f>
        <v/>
      </c>
      <c r="P60" t="str">
        <f>IF(E60="","",IF(③選手情報入力!J69="","",③選手情報入力!J69))</f>
        <v/>
      </c>
      <c r="Q60" s="34" t="str">
        <f>IF(E60="","",IF(③選手情報入力!H69="",0,1))</f>
        <v/>
      </c>
      <c r="R60" t="str">
        <f>IF(E60="","",IF(③選手情報入力!I69="","",IF(I60=1,VLOOKUP(③選手情報入力!I69,種目情報!$A$4:$C$39,3,FALSE),VLOOKUP(③選手情報入力!I69,種目情報!$E$4:$G$40,3,FALSE))))</f>
        <v/>
      </c>
      <c r="S60" t="str">
        <f>IF(E60="","",IF(③選手情報入力!L69="","",IF(I60=1,VLOOKUP(③選手情報入力!L69,種目情報!$A$4:$B$39,2,FALSE),VLOOKUP(③選手情報入力!L69,種目情報!$E$4:$F$40,2,FALSE))))</f>
        <v/>
      </c>
      <c r="T60" t="str">
        <f>IF(E60="","",IF(③選手情報入力!M69="","",③選手情報入力!M69))</f>
        <v/>
      </c>
      <c r="U60" s="34" t="str">
        <f>IF(E60="","",IF(③選手情報入力!K69="",0,1))</f>
        <v/>
      </c>
      <c r="V60" t="str">
        <f>IF(E60="","",IF(③選手情報入力!L69="","",IF(I60=1,VLOOKUP(③選手情報入力!L69,種目情報!$A$4:$C$39,3,FALSE),VLOOKUP(③選手情報入力!L69,種目情報!$E$4:$G$40,3,FALSE))))</f>
        <v/>
      </c>
      <c r="W60" t="str">
        <f>IF(E60="","",IF(③選手情報入力!O69="","",IF(I60=1,VLOOKUP(③選手情報入力!O69,種目情報!$A$4:$B$39,2,FALSE),VLOOKUP(③選手情報入力!O69,種目情報!$E$4:$F$40,2,FALSE))))</f>
        <v/>
      </c>
      <c r="X60" t="str">
        <f>IF(E60="","",IF(③選手情報入力!P69="","",③選手情報入力!P69))</f>
        <v/>
      </c>
      <c r="Y60" s="34" t="str">
        <f>IF(E60="","",IF(③選手情報入力!N69="",0,1))</f>
        <v/>
      </c>
      <c r="Z60" t="str">
        <f>IF(E60="","",IF(③選手情報入力!O69="","",IF(I60=1,VLOOKUP(③選手情報入力!O69,種目情報!$A$4:$C$39,3,FALSE),VLOOKUP(③選手情報入力!O69,種目情報!$E$4:$G$40,3,FALSE))))</f>
        <v/>
      </c>
      <c r="AA60" t="str">
        <f>IF(E60="","",IF(③選手情報入力!Q69="","",IF(I60=1,種目情報!$J$4,種目情報!$J$6)))</f>
        <v/>
      </c>
      <c r="AB60" t="str">
        <f>IF(E60="","",IF(③選手情報入力!Q69="","",IF(I60=1,IF(③選手情報入力!$R$6="","",③選手情報入力!$R$6),IF(③選手情報入力!$R$7="","",③選手情報入力!$R$7))))</f>
        <v/>
      </c>
      <c r="AC60" t="str">
        <f>IF(E60="","",IF(③選手情報入力!Q69="","",IF(I60=1,IF(③選手情報入力!$Q$6="",0,1),IF(③選手情報入力!$Q$7="",0,1))))</f>
        <v/>
      </c>
      <c r="AD60" t="str">
        <f>IF(E60="","",IF(③選手情報入力!Q69="","",2))</f>
        <v/>
      </c>
      <c r="AE60" t="str">
        <f>IF(E60="","",IF(③選手情報入力!S69="","",IF(I60=1,種目情報!$J$5,種目情報!$J$7)))</f>
        <v/>
      </c>
      <c r="AF60" t="str">
        <f>IF(E60="","",IF(③選手情報入力!S69="","",IF(I60=1,IF(③選手情報入力!$T$6="","",③選手情報入力!$T$6),IF(③選手情報入力!$T$7="","",③選手情報入力!$T$7))))</f>
        <v/>
      </c>
      <c r="AG60" t="str">
        <f>IF(E60="","",IF(③選手情報入力!S69="","",IF(I60=1,IF(③選手情報入力!$S$6="",0,1),IF(③選手情報入力!$S$7="",0,1))))</f>
        <v/>
      </c>
      <c r="AH60" t="str">
        <f>IF(E60="","",IF(③選手情報入力!S69="","",2))</f>
        <v/>
      </c>
    </row>
    <row r="61" spans="1:34">
      <c r="A61" t="str">
        <f>IF(E61="","",IF(①データ貼付け!A61="",I62*1000000+②団体情報入力!$D$3*1000+③選手情報入力!A70,①データ貼付け!A61))</f>
        <v/>
      </c>
      <c r="B61" t="str">
        <f>IF(E61="","",②団体情報入力!$D$3)</f>
        <v/>
      </c>
      <c r="D61" t="str">
        <f>IF(③選手情報入力!B70="","",LEFT(Sheet2!B61,2))</f>
        <v/>
      </c>
      <c r="E61" t="str">
        <f>IF(③選手情報入力!B70="","",REPLACE(Sheet2!B61,1,2,""))</f>
        <v/>
      </c>
      <c r="F61" t="str">
        <f>IF(E61="","",③選手情報入力!C70)</f>
        <v/>
      </c>
      <c r="G61" t="str">
        <f>IF(E61="","",③選手情報入力!D70)</f>
        <v/>
      </c>
      <c r="H61" t="str">
        <f t="shared" si="0"/>
        <v/>
      </c>
      <c r="I61" t="str">
        <f>IF(E61="","",IF(③選手情報入力!F70="男",1,2))</f>
        <v/>
      </c>
      <c r="J61" t="str">
        <f>IF(E61="","",IF(③選手情報入力!G70="","",③選手情報入力!G70))</f>
        <v/>
      </c>
      <c r="L61" t="str">
        <f t="shared" si="1"/>
        <v/>
      </c>
      <c r="M61" t="str">
        <f t="shared" si="2"/>
        <v/>
      </c>
      <c r="O61" t="str">
        <f>IF(E61="","",IF(③選手情報入力!I70="","",IF(I61=1,VLOOKUP(③選手情報入力!I70,種目情報!$A$4:$B$35,2,FALSE),VLOOKUP(③選手情報入力!I70,種目情報!$E$4:$F$35,2,FALSE))))</f>
        <v/>
      </c>
      <c r="P61" t="str">
        <f>IF(E61="","",IF(③選手情報入力!J70="","",③選手情報入力!J70))</f>
        <v/>
      </c>
      <c r="Q61" s="34" t="str">
        <f>IF(E61="","",IF(③選手情報入力!H70="",0,1))</f>
        <v/>
      </c>
      <c r="R61" t="str">
        <f>IF(E61="","",IF(③選手情報入力!I70="","",IF(I61=1,VLOOKUP(③選手情報入力!I70,種目情報!$A$4:$C$39,3,FALSE),VLOOKUP(③選手情報入力!I70,種目情報!$E$4:$G$40,3,FALSE))))</f>
        <v/>
      </c>
      <c r="S61" t="str">
        <f>IF(E61="","",IF(③選手情報入力!L70="","",IF(I61=1,VLOOKUP(③選手情報入力!L70,種目情報!$A$4:$B$39,2,FALSE),VLOOKUP(③選手情報入力!L70,種目情報!$E$4:$F$40,2,FALSE))))</f>
        <v/>
      </c>
      <c r="T61" t="str">
        <f>IF(E61="","",IF(③選手情報入力!M70="","",③選手情報入力!M70))</f>
        <v/>
      </c>
      <c r="U61" s="34" t="str">
        <f>IF(E61="","",IF(③選手情報入力!K70="",0,1))</f>
        <v/>
      </c>
      <c r="V61" t="str">
        <f>IF(E61="","",IF(③選手情報入力!L70="","",IF(I61=1,VLOOKUP(③選手情報入力!L70,種目情報!$A$4:$C$39,3,FALSE),VLOOKUP(③選手情報入力!L70,種目情報!$E$4:$G$40,3,FALSE))))</f>
        <v/>
      </c>
      <c r="W61" t="str">
        <f>IF(E61="","",IF(③選手情報入力!O70="","",IF(I61=1,VLOOKUP(③選手情報入力!O70,種目情報!$A$4:$B$39,2,FALSE),VLOOKUP(③選手情報入力!O70,種目情報!$E$4:$F$40,2,FALSE))))</f>
        <v/>
      </c>
      <c r="X61" t="str">
        <f>IF(E61="","",IF(③選手情報入力!P70="","",③選手情報入力!P70))</f>
        <v/>
      </c>
      <c r="Y61" s="34" t="str">
        <f>IF(E61="","",IF(③選手情報入力!N70="",0,1))</f>
        <v/>
      </c>
      <c r="Z61" t="str">
        <f>IF(E61="","",IF(③選手情報入力!O70="","",IF(I61=1,VLOOKUP(③選手情報入力!O70,種目情報!$A$4:$C$39,3,FALSE),VLOOKUP(③選手情報入力!O70,種目情報!$E$4:$G$40,3,FALSE))))</f>
        <v/>
      </c>
      <c r="AA61" t="str">
        <f>IF(E61="","",IF(③選手情報入力!Q70="","",IF(I61=1,種目情報!$J$4,種目情報!$J$6)))</f>
        <v/>
      </c>
      <c r="AB61" t="str">
        <f>IF(E61="","",IF(③選手情報入力!Q70="","",IF(I61=1,IF(③選手情報入力!$R$6="","",③選手情報入力!$R$6),IF(③選手情報入力!$R$7="","",③選手情報入力!$R$7))))</f>
        <v/>
      </c>
      <c r="AC61" t="str">
        <f>IF(E61="","",IF(③選手情報入力!Q70="","",IF(I61=1,IF(③選手情報入力!$Q$6="",0,1),IF(③選手情報入力!$Q$7="",0,1))))</f>
        <v/>
      </c>
      <c r="AD61" t="str">
        <f>IF(E61="","",IF(③選手情報入力!Q70="","",2))</f>
        <v/>
      </c>
      <c r="AE61" t="str">
        <f>IF(E61="","",IF(③選手情報入力!S70="","",IF(I61=1,種目情報!$J$5,種目情報!$J$7)))</f>
        <v/>
      </c>
      <c r="AF61" t="str">
        <f>IF(E61="","",IF(③選手情報入力!S70="","",IF(I61=1,IF(③選手情報入力!$T$6="","",③選手情報入力!$T$6),IF(③選手情報入力!$T$7="","",③選手情報入力!$T$7))))</f>
        <v/>
      </c>
      <c r="AG61" t="str">
        <f>IF(E61="","",IF(③選手情報入力!S70="","",IF(I61=1,IF(③選手情報入力!$S$6="",0,1),IF(③選手情報入力!$S$7="",0,1))))</f>
        <v/>
      </c>
      <c r="AH61" t="str">
        <f>IF(E61="","",IF(③選手情報入力!S70="","",2))</f>
        <v/>
      </c>
    </row>
    <row r="62" spans="1:34">
      <c r="A62" t="str">
        <f>IF(E62="","",IF(①データ貼付け!A62="",I63*1000000+②団体情報入力!$D$3*1000+③選手情報入力!A71,①データ貼付け!A62))</f>
        <v/>
      </c>
      <c r="B62" t="str">
        <f>IF(E62="","",②団体情報入力!$D$3)</f>
        <v/>
      </c>
      <c r="D62" t="str">
        <f>IF(③選手情報入力!B71="","",LEFT(Sheet2!B62,2))</f>
        <v/>
      </c>
      <c r="E62" t="str">
        <f>IF(③選手情報入力!B71="","",REPLACE(Sheet2!B62,1,2,""))</f>
        <v/>
      </c>
      <c r="F62" t="str">
        <f>IF(E62="","",③選手情報入力!C71)</f>
        <v/>
      </c>
      <c r="G62" t="str">
        <f>IF(E62="","",③選手情報入力!D71)</f>
        <v/>
      </c>
      <c r="H62" t="str">
        <f t="shared" si="0"/>
        <v/>
      </c>
      <c r="I62" t="str">
        <f>IF(E62="","",IF(③選手情報入力!F71="男",1,2))</f>
        <v/>
      </c>
      <c r="J62" t="str">
        <f>IF(E62="","",IF(③選手情報入力!G71="","",③選手情報入力!G71))</f>
        <v/>
      </c>
      <c r="L62" t="str">
        <f t="shared" si="1"/>
        <v/>
      </c>
      <c r="M62" t="str">
        <f t="shared" si="2"/>
        <v/>
      </c>
      <c r="O62" t="str">
        <f>IF(E62="","",IF(③選手情報入力!I71="","",IF(I62=1,VLOOKUP(③選手情報入力!I71,種目情報!$A$4:$B$35,2,FALSE),VLOOKUP(③選手情報入力!I71,種目情報!$E$4:$F$35,2,FALSE))))</f>
        <v/>
      </c>
      <c r="P62" t="str">
        <f>IF(E62="","",IF(③選手情報入力!J71="","",③選手情報入力!J71))</f>
        <v/>
      </c>
      <c r="Q62" s="34" t="str">
        <f>IF(E62="","",IF(③選手情報入力!H71="",0,1))</f>
        <v/>
      </c>
      <c r="R62" t="str">
        <f>IF(E62="","",IF(③選手情報入力!I71="","",IF(I62=1,VLOOKUP(③選手情報入力!I71,種目情報!$A$4:$C$39,3,FALSE),VLOOKUP(③選手情報入力!I71,種目情報!$E$4:$G$40,3,FALSE))))</f>
        <v/>
      </c>
      <c r="S62" t="str">
        <f>IF(E62="","",IF(③選手情報入力!L71="","",IF(I62=1,VLOOKUP(③選手情報入力!L71,種目情報!$A$4:$B$39,2,FALSE),VLOOKUP(③選手情報入力!L71,種目情報!$E$4:$F$40,2,FALSE))))</f>
        <v/>
      </c>
      <c r="T62" t="str">
        <f>IF(E62="","",IF(③選手情報入力!M71="","",③選手情報入力!M71))</f>
        <v/>
      </c>
      <c r="U62" s="34" t="str">
        <f>IF(E62="","",IF(③選手情報入力!K71="",0,1))</f>
        <v/>
      </c>
      <c r="V62" t="str">
        <f>IF(E62="","",IF(③選手情報入力!L71="","",IF(I62=1,VLOOKUP(③選手情報入力!L71,種目情報!$A$4:$C$39,3,FALSE),VLOOKUP(③選手情報入力!L71,種目情報!$E$4:$G$40,3,FALSE))))</f>
        <v/>
      </c>
      <c r="W62" t="str">
        <f>IF(E62="","",IF(③選手情報入力!O71="","",IF(I62=1,VLOOKUP(③選手情報入力!O71,種目情報!$A$4:$B$39,2,FALSE),VLOOKUP(③選手情報入力!O71,種目情報!$E$4:$F$40,2,FALSE))))</f>
        <v/>
      </c>
      <c r="X62" t="str">
        <f>IF(E62="","",IF(③選手情報入力!P71="","",③選手情報入力!P71))</f>
        <v/>
      </c>
      <c r="Y62" s="34" t="str">
        <f>IF(E62="","",IF(③選手情報入力!N71="",0,1))</f>
        <v/>
      </c>
      <c r="Z62" t="str">
        <f>IF(E62="","",IF(③選手情報入力!O71="","",IF(I62=1,VLOOKUP(③選手情報入力!O71,種目情報!$A$4:$C$39,3,FALSE),VLOOKUP(③選手情報入力!O71,種目情報!$E$4:$G$40,3,FALSE))))</f>
        <v/>
      </c>
      <c r="AA62" t="str">
        <f>IF(E62="","",IF(③選手情報入力!Q71="","",IF(I62=1,種目情報!$J$4,種目情報!$J$6)))</f>
        <v/>
      </c>
      <c r="AB62" t="str">
        <f>IF(E62="","",IF(③選手情報入力!Q71="","",IF(I62=1,IF(③選手情報入力!$R$6="","",③選手情報入力!$R$6),IF(③選手情報入力!$R$7="","",③選手情報入力!$R$7))))</f>
        <v/>
      </c>
      <c r="AC62" t="str">
        <f>IF(E62="","",IF(③選手情報入力!Q71="","",IF(I62=1,IF(③選手情報入力!$Q$6="",0,1),IF(③選手情報入力!$Q$7="",0,1))))</f>
        <v/>
      </c>
      <c r="AD62" t="str">
        <f>IF(E62="","",IF(③選手情報入力!Q71="","",2))</f>
        <v/>
      </c>
      <c r="AE62" t="str">
        <f>IF(E62="","",IF(③選手情報入力!S71="","",IF(I62=1,種目情報!$J$5,種目情報!$J$7)))</f>
        <v/>
      </c>
      <c r="AF62" t="str">
        <f>IF(E62="","",IF(③選手情報入力!S71="","",IF(I62=1,IF(③選手情報入力!$T$6="","",③選手情報入力!$T$6),IF(③選手情報入力!$T$7="","",③選手情報入力!$T$7))))</f>
        <v/>
      </c>
      <c r="AG62" t="str">
        <f>IF(E62="","",IF(③選手情報入力!S71="","",IF(I62=1,IF(③選手情報入力!$S$6="",0,1),IF(③選手情報入力!$S$7="",0,1))))</f>
        <v/>
      </c>
      <c r="AH62" t="str">
        <f>IF(E62="","",IF(③選手情報入力!S71="","",2))</f>
        <v/>
      </c>
    </row>
    <row r="63" spans="1:34">
      <c r="A63" t="str">
        <f>IF(E63="","",IF(①データ貼付け!A63="",I64*1000000+②団体情報入力!$D$3*1000+③選手情報入力!A72,①データ貼付け!A63))</f>
        <v/>
      </c>
      <c r="B63" t="str">
        <f>IF(E63="","",②団体情報入力!$D$3)</f>
        <v/>
      </c>
      <c r="D63" t="str">
        <f>IF(③選手情報入力!B72="","",LEFT(Sheet2!B63,2))</f>
        <v/>
      </c>
      <c r="E63" t="str">
        <f>IF(③選手情報入力!B72="","",REPLACE(Sheet2!B63,1,2,""))</f>
        <v/>
      </c>
      <c r="F63" t="str">
        <f>IF(E63="","",③選手情報入力!C72)</f>
        <v/>
      </c>
      <c r="G63" t="str">
        <f>IF(E63="","",③選手情報入力!D72)</f>
        <v/>
      </c>
      <c r="H63" t="str">
        <f t="shared" si="0"/>
        <v/>
      </c>
      <c r="I63" t="str">
        <f>IF(E63="","",IF(③選手情報入力!F72="男",1,2))</f>
        <v/>
      </c>
      <c r="J63" t="str">
        <f>IF(E63="","",IF(③選手情報入力!G72="","",③選手情報入力!G72))</f>
        <v/>
      </c>
      <c r="L63" t="str">
        <f t="shared" si="1"/>
        <v/>
      </c>
      <c r="M63" t="str">
        <f t="shared" si="2"/>
        <v/>
      </c>
      <c r="O63" t="str">
        <f>IF(E63="","",IF(③選手情報入力!I72="","",IF(I63=1,VLOOKUP(③選手情報入力!I72,種目情報!$A$4:$B$35,2,FALSE),VLOOKUP(③選手情報入力!I72,種目情報!$E$4:$F$35,2,FALSE))))</f>
        <v/>
      </c>
      <c r="P63" t="str">
        <f>IF(E63="","",IF(③選手情報入力!J72="","",③選手情報入力!J72))</f>
        <v/>
      </c>
      <c r="Q63" s="34" t="str">
        <f>IF(E63="","",IF(③選手情報入力!H72="",0,1))</f>
        <v/>
      </c>
      <c r="R63" t="str">
        <f>IF(E63="","",IF(③選手情報入力!I72="","",IF(I63=1,VLOOKUP(③選手情報入力!I72,種目情報!$A$4:$C$39,3,FALSE),VLOOKUP(③選手情報入力!I72,種目情報!$E$4:$G$40,3,FALSE))))</f>
        <v/>
      </c>
      <c r="S63" t="str">
        <f>IF(E63="","",IF(③選手情報入力!L72="","",IF(I63=1,VLOOKUP(③選手情報入力!L72,種目情報!$A$4:$B$39,2,FALSE),VLOOKUP(③選手情報入力!L72,種目情報!$E$4:$F$40,2,FALSE))))</f>
        <v/>
      </c>
      <c r="T63" t="str">
        <f>IF(E63="","",IF(③選手情報入力!M72="","",③選手情報入力!M72))</f>
        <v/>
      </c>
      <c r="U63" s="34" t="str">
        <f>IF(E63="","",IF(③選手情報入力!K72="",0,1))</f>
        <v/>
      </c>
      <c r="V63" t="str">
        <f>IF(E63="","",IF(③選手情報入力!L72="","",IF(I63=1,VLOOKUP(③選手情報入力!L72,種目情報!$A$4:$C$39,3,FALSE),VLOOKUP(③選手情報入力!L72,種目情報!$E$4:$G$40,3,FALSE))))</f>
        <v/>
      </c>
      <c r="W63" t="str">
        <f>IF(E63="","",IF(③選手情報入力!O72="","",IF(I63=1,VLOOKUP(③選手情報入力!O72,種目情報!$A$4:$B$39,2,FALSE),VLOOKUP(③選手情報入力!O72,種目情報!$E$4:$F$40,2,FALSE))))</f>
        <v/>
      </c>
      <c r="X63" t="str">
        <f>IF(E63="","",IF(③選手情報入力!P72="","",③選手情報入力!P72))</f>
        <v/>
      </c>
      <c r="Y63" s="34" t="str">
        <f>IF(E63="","",IF(③選手情報入力!N72="",0,1))</f>
        <v/>
      </c>
      <c r="Z63" t="str">
        <f>IF(E63="","",IF(③選手情報入力!O72="","",IF(I63=1,VLOOKUP(③選手情報入力!O72,種目情報!$A$4:$C$39,3,FALSE),VLOOKUP(③選手情報入力!O72,種目情報!$E$4:$G$40,3,FALSE))))</f>
        <v/>
      </c>
      <c r="AA63" t="str">
        <f>IF(E63="","",IF(③選手情報入力!Q72="","",IF(I63=1,種目情報!$J$4,種目情報!$J$6)))</f>
        <v/>
      </c>
      <c r="AB63" t="str">
        <f>IF(E63="","",IF(③選手情報入力!Q72="","",IF(I63=1,IF(③選手情報入力!$R$6="","",③選手情報入力!$R$6),IF(③選手情報入力!$R$7="","",③選手情報入力!$R$7))))</f>
        <v/>
      </c>
      <c r="AC63" t="str">
        <f>IF(E63="","",IF(③選手情報入力!Q72="","",IF(I63=1,IF(③選手情報入力!$Q$6="",0,1),IF(③選手情報入力!$Q$7="",0,1))))</f>
        <v/>
      </c>
      <c r="AD63" t="str">
        <f>IF(E63="","",IF(③選手情報入力!Q72="","",2))</f>
        <v/>
      </c>
      <c r="AE63" t="str">
        <f>IF(E63="","",IF(③選手情報入力!S72="","",IF(I63=1,種目情報!$J$5,種目情報!$J$7)))</f>
        <v/>
      </c>
      <c r="AF63" t="str">
        <f>IF(E63="","",IF(③選手情報入力!S72="","",IF(I63=1,IF(③選手情報入力!$T$6="","",③選手情報入力!$T$6),IF(③選手情報入力!$T$7="","",③選手情報入力!$T$7))))</f>
        <v/>
      </c>
      <c r="AG63" t="str">
        <f>IF(E63="","",IF(③選手情報入力!S72="","",IF(I63=1,IF(③選手情報入力!$S$6="",0,1),IF(③選手情報入力!$S$7="",0,1))))</f>
        <v/>
      </c>
      <c r="AH63" t="str">
        <f>IF(E63="","",IF(③選手情報入力!S72="","",2))</f>
        <v/>
      </c>
    </row>
    <row r="64" spans="1:34">
      <c r="A64" t="str">
        <f>IF(E64="","",IF(①データ貼付け!A64="",I65*1000000+②団体情報入力!$D$3*1000+③選手情報入力!A73,①データ貼付け!A64))</f>
        <v/>
      </c>
      <c r="B64" t="str">
        <f>IF(E64="","",②団体情報入力!$D$3)</f>
        <v/>
      </c>
      <c r="D64" t="str">
        <f>IF(③選手情報入力!B73="","",LEFT(Sheet2!B64,2))</f>
        <v/>
      </c>
      <c r="E64" t="str">
        <f>IF(③選手情報入力!B73="","",REPLACE(Sheet2!B64,1,2,""))</f>
        <v/>
      </c>
      <c r="F64" t="str">
        <f>IF(E64="","",③選手情報入力!C73)</f>
        <v/>
      </c>
      <c r="G64" t="str">
        <f>IF(E64="","",③選手情報入力!D73)</f>
        <v/>
      </c>
      <c r="H64" t="str">
        <f t="shared" si="0"/>
        <v/>
      </c>
      <c r="I64" t="str">
        <f>IF(E64="","",IF(③選手情報入力!F73="男",1,2))</f>
        <v/>
      </c>
      <c r="J64" t="str">
        <f>IF(E64="","",IF(③選手情報入力!G73="","",③選手情報入力!G73))</f>
        <v/>
      </c>
      <c r="L64" t="str">
        <f t="shared" si="1"/>
        <v/>
      </c>
      <c r="M64" t="str">
        <f t="shared" si="2"/>
        <v/>
      </c>
      <c r="O64" t="str">
        <f>IF(E64="","",IF(③選手情報入力!I73="","",IF(I64=1,VLOOKUP(③選手情報入力!I73,種目情報!$A$4:$B$35,2,FALSE),VLOOKUP(③選手情報入力!I73,種目情報!$E$4:$F$35,2,FALSE))))</f>
        <v/>
      </c>
      <c r="P64" t="str">
        <f>IF(E64="","",IF(③選手情報入力!J73="","",③選手情報入力!J73))</f>
        <v/>
      </c>
      <c r="Q64" s="34" t="str">
        <f>IF(E64="","",IF(③選手情報入力!H73="",0,1))</f>
        <v/>
      </c>
      <c r="R64" t="str">
        <f>IF(E64="","",IF(③選手情報入力!I73="","",IF(I64=1,VLOOKUP(③選手情報入力!I73,種目情報!$A$4:$C$39,3,FALSE),VLOOKUP(③選手情報入力!I73,種目情報!$E$4:$G$40,3,FALSE))))</f>
        <v/>
      </c>
      <c r="S64" t="str">
        <f>IF(E64="","",IF(③選手情報入力!L73="","",IF(I64=1,VLOOKUP(③選手情報入力!L73,種目情報!$A$4:$B$39,2,FALSE),VLOOKUP(③選手情報入力!L73,種目情報!$E$4:$F$40,2,FALSE))))</f>
        <v/>
      </c>
      <c r="T64" t="str">
        <f>IF(E64="","",IF(③選手情報入力!M73="","",③選手情報入力!M73))</f>
        <v/>
      </c>
      <c r="U64" s="34" t="str">
        <f>IF(E64="","",IF(③選手情報入力!K73="",0,1))</f>
        <v/>
      </c>
      <c r="V64" t="str">
        <f>IF(E64="","",IF(③選手情報入力!L73="","",IF(I64=1,VLOOKUP(③選手情報入力!L73,種目情報!$A$4:$C$39,3,FALSE),VLOOKUP(③選手情報入力!L73,種目情報!$E$4:$G$40,3,FALSE))))</f>
        <v/>
      </c>
      <c r="W64" t="str">
        <f>IF(E64="","",IF(③選手情報入力!O73="","",IF(I64=1,VLOOKUP(③選手情報入力!O73,種目情報!$A$4:$B$39,2,FALSE),VLOOKUP(③選手情報入力!O73,種目情報!$E$4:$F$40,2,FALSE))))</f>
        <v/>
      </c>
      <c r="X64" t="str">
        <f>IF(E64="","",IF(③選手情報入力!P73="","",③選手情報入力!P73))</f>
        <v/>
      </c>
      <c r="Y64" s="34" t="str">
        <f>IF(E64="","",IF(③選手情報入力!N73="",0,1))</f>
        <v/>
      </c>
      <c r="Z64" t="str">
        <f>IF(E64="","",IF(③選手情報入力!O73="","",IF(I64=1,VLOOKUP(③選手情報入力!O73,種目情報!$A$4:$C$39,3,FALSE),VLOOKUP(③選手情報入力!O73,種目情報!$E$4:$G$40,3,FALSE))))</f>
        <v/>
      </c>
      <c r="AA64" t="str">
        <f>IF(E64="","",IF(③選手情報入力!Q73="","",IF(I64=1,種目情報!$J$4,種目情報!$J$6)))</f>
        <v/>
      </c>
      <c r="AB64" t="str">
        <f>IF(E64="","",IF(③選手情報入力!Q73="","",IF(I64=1,IF(③選手情報入力!$R$6="","",③選手情報入力!$R$6),IF(③選手情報入力!$R$7="","",③選手情報入力!$R$7))))</f>
        <v/>
      </c>
      <c r="AC64" t="str">
        <f>IF(E64="","",IF(③選手情報入力!Q73="","",IF(I64=1,IF(③選手情報入力!$Q$6="",0,1),IF(③選手情報入力!$Q$7="",0,1))))</f>
        <v/>
      </c>
      <c r="AD64" t="str">
        <f>IF(E64="","",IF(③選手情報入力!Q73="","",2))</f>
        <v/>
      </c>
      <c r="AE64" t="str">
        <f>IF(E64="","",IF(③選手情報入力!S73="","",IF(I64=1,種目情報!$J$5,種目情報!$J$7)))</f>
        <v/>
      </c>
      <c r="AF64" t="str">
        <f>IF(E64="","",IF(③選手情報入力!S73="","",IF(I64=1,IF(③選手情報入力!$T$6="","",③選手情報入力!$T$6),IF(③選手情報入力!$T$7="","",③選手情報入力!$T$7))))</f>
        <v/>
      </c>
      <c r="AG64" t="str">
        <f>IF(E64="","",IF(③選手情報入力!S73="","",IF(I64=1,IF(③選手情報入力!$S$6="",0,1),IF(③選手情報入力!$S$7="",0,1))))</f>
        <v/>
      </c>
      <c r="AH64" t="str">
        <f>IF(E64="","",IF(③選手情報入力!S73="","",2))</f>
        <v/>
      </c>
    </row>
    <row r="65" spans="1:34">
      <c r="A65" t="str">
        <f>IF(E65="","",IF(①データ貼付け!A65="",I66*1000000+②団体情報入力!$D$3*1000+③選手情報入力!A74,①データ貼付け!A65))</f>
        <v/>
      </c>
      <c r="B65" t="str">
        <f>IF(E65="","",②団体情報入力!$D$3)</f>
        <v/>
      </c>
      <c r="D65" t="str">
        <f>IF(③選手情報入力!B74="","",LEFT(Sheet2!B65,2))</f>
        <v/>
      </c>
      <c r="E65" t="str">
        <f>IF(③選手情報入力!B74="","",REPLACE(Sheet2!B65,1,2,""))</f>
        <v/>
      </c>
      <c r="F65" t="str">
        <f>IF(E65="","",③選手情報入力!C74)</f>
        <v/>
      </c>
      <c r="G65" t="str">
        <f>IF(E65="","",③選手情報入力!D74)</f>
        <v/>
      </c>
      <c r="H65" t="str">
        <f t="shared" si="0"/>
        <v/>
      </c>
      <c r="I65" t="str">
        <f>IF(E65="","",IF(③選手情報入力!F74="男",1,2))</f>
        <v/>
      </c>
      <c r="J65" t="str">
        <f>IF(E65="","",IF(③選手情報入力!G74="","",③選手情報入力!G74))</f>
        <v/>
      </c>
      <c r="L65" t="str">
        <f t="shared" si="1"/>
        <v/>
      </c>
      <c r="M65" t="str">
        <f t="shared" si="2"/>
        <v/>
      </c>
      <c r="O65" t="str">
        <f>IF(E65="","",IF(③選手情報入力!I74="","",IF(I65=1,VLOOKUP(③選手情報入力!I74,種目情報!$A$4:$B$35,2,FALSE),VLOOKUP(③選手情報入力!I74,種目情報!$E$4:$F$35,2,FALSE))))</f>
        <v/>
      </c>
      <c r="P65" t="str">
        <f>IF(E65="","",IF(③選手情報入力!J74="","",③選手情報入力!J74))</f>
        <v/>
      </c>
      <c r="Q65" s="34" t="str">
        <f>IF(E65="","",IF(③選手情報入力!H74="",0,1))</f>
        <v/>
      </c>
      <c r="R65" t="str">
        <f>IF(E65="","",IF(③選手情報入力!I74="","",IF(I65=1,VLOOKUP(③選手情報入力!I74,種目情報!$A$4:$C$39,3,FALSE),VLOOKUP(③選手情報入力!I74,種目情報!$E$4:$G$40,3,FALSE))))</f>
        <v/>
      </c>
      <c r="S65" t="str">
        <f>IF(E65="","",IF(③選手情報入力!L74="","",IF(I65=1,VLOOKUP(③選手情報入力!L74,種目情報!$A$4:$B$39,2,FALSE),VLOOKUP(③選手情報入力!L74,種目情報!$E$4:$F$40,2,FALSE))))</f>
        <v/>
      </c>
      <c r="T65" t="str">
        <f>IF(E65="","",IF(③選手情報入力!M74="","",③選手情報入力!M74))</f>
        <v/>
      </c>
      <c r="U65" s="34" t="str">
        <f>IF(E65="","",IF(③選手情報入力!K74="",0,1))</f>
        <v/>
      </c>
      <c r="V65" t="str">
        <f>IF(E65="","",IF(③選手情報入力!L74="","",IF(I65=1,VLOOKUP(③選手情報入力!L74,種目情報!$A$4:$C$39,3,FALSE),VLOOKUP(③選手情報入力!L74,種目情報!$E$4:$G$40,3,FALSE))))</f>
        <v/>
      </c>
      <c r="W65" t="str">
        <f>IF(E65="","",IF(③選手情報入力!O74="","",IF(I65=1,VLOOKUP(③選手情報入力!O74,種目情報!$A$4:$B$39,2,FALSE),VLOOKUP(③選手情報入力!O74,種目情報!$E$4:$F$40,2,FALSE))))</f>
        <v/>
      </c>
      <c r="X65" t="str">
        <f>IF(E65="","",IF(③選手情報入力!P74="","",③選手情報入力!P74))</f>
        <v/>
      </c>
      <c r="Y65" s="34" t="str">
        <f>IF(E65="","",IF(③選手情報入力!N74="",0,1))</f>
        <v/>
      </c>
      <c r="Z65" t="str">
        <f>IF(E65="","",IF(③選手情報入力!O74="","",IF(I65=1,VLOOKUP(③選手情報入力!O74,種目情報!$A$4:$C$39,3,FALSE),VLOOKUP(③選手情報入力!O74,種目情報!$E$4:$G$40,3,FALSE))))</f>
        <v/>
      </c>
      <c r="AA65" t="str">
        <f>IF(E65="","",IF(③選手情報入力!Q74="","",IF(I65=1,種目情報!$J$4,種目情報!$J$6)))</f>
        <v/>
      </c>
      <c r="AB65" t="str">
        <f>IF(E65="","",IF(③選手情報入力!Q74="","",IF(I65=1,IF(③選手情報入力!$R$6="","",③選手情報入力!$R$6),IF(③選手情報入力!$R$7="","",③選手情報入力!$R$7))))</f>
        <v/>
      </c>
      <c r="AC65" t="str">
        <f>IF(E65="","",IF(③選手情報入力!Q74="","",IF(I65=1,IF(③選手情報入力!$Q$6="",0,1),IF(③選手情報入力!$Q$7="",0,1))))</f>
        <v/>
      </c>
      <c r="AD65" t="str">
        <f>IF(E65="","",IF(③選手情報入力!Q74="","",2))</f>
        <v/>
      </c>
      <c r="AE65" t="str">
        <f>IF(E65="","",IF(③選手情報入力!S74="","",IF(I65=1,種目情報!$J$5,種目情報!$J$7)))</f>
        <v/>
      </c>
      <c r="AF65" t="str">
        <f>IF(E65="","",IF(③選手情報入力!S74="","",IF(I65=1,IF(③選手情報入力!$T$6="","",③選手情報入力!$T$6),IF(③選手情報入力!$T$7="","",③選手情報入力!$T$7))))</f>
        <v/>
      </c>
      <c r="AG65" t="str">
        <f>IF(E65="","",IF(③選手情報入力!S74="","",IF(I65=1,IF(③選手情報入力!$S$6="",0,1),IF(③選手情報入力!$S$7="",0,1))))</f>
        <v/>
      </c>
      <c r="AH65" t="str">
        <f>IF(E65="","",IF(③選手情報入力!S74="","",2))</f>
        <v/>
      </c>
    </row>
    <row r="66" spans="1:34">
      <c r="A66" t="str">
        <f>IF(E66="","",IF(①データ貼付け!A66="",I67*1000000+②団体情報入力!$D$3*1000+③選手情報入力!A75,①データ貼付け!A66))</f>
        <v/>
      </c>
      <c r="B66" t="str">
        <f>IF(E66="","",②団体情報入力!$D$3)</f>
        <v/>
      </c>
      <c r="D66" t="str">
        <f>IF(③選手情報入力!B75="","",LEFT(Sheet2!B66,2))</f>
        <v/>
      </c>
      <c r="E66" t="str">
        <f>IF(③選手情報入力!B75="","",REPLACE(Sheet2!B66,1,2,""))</f>
        <v/>
      </c>
      <c r="F66" t="str">
        <f>IF(E66="","",③選手情報入力!C75)</f>
        <v/>
      </c>
      <c r="G66" t="str">
        <f>IF(E66="","",③選手情報入力!D75)</f>
        <v/>
      </c>
      <c r="H66" t="str">
        <f t="shared" si="0"/>
        <v/>
      </c>
      <c r="I66" t="str">
        <f>IF(E66="","",IF(③選手情報入力!F75="男",1,2))</f>
        <v/>
      </c>
      <c r="J66" t="str">
        <f>IF(E66="","",IF(③選手情報入力!G75="","",③選手情報入力!G75))</f>
        <v/>
      </c>
      <c r="L66" t="str">
        <f t="shared" si="1"/>
        <v/>
      </c>
      <c r="M66" t="str">
        <f t="shared" si="2"/>
        <v/>
      </c>
      <c r="O66" t="str">
        <f>IF(E66="","",IF(③選手情報入力!I75="","",IF(I66=1,VLOOKUP(③選手情報入力!I75,種目情報!$A$4:$B$35,2,FALSE),VLOOKUP(③選手情報入力!I75,種目情報!$E$4:$F$35,2,FALSE))))</f>
        <v/>
      </c>
      <c r="P66" t="str">
        <f>IF(E66="","",IF(③選手情報入力!J75="","",③選手情報入力!J75))</f>
        <v/>
      </c>
      <c r="Q66" s="34" t="str">
        <f>IF(E66="","",IF(③選手情報入力!H75="",0,1))</f>
        <v/>
      </c>
      <c r="R66" t="str">
        <f>IF(E66="","",IF(③選手情報入力!I75="","",IF(I66=1,VLOOKUP(③選手情報入力!I75,種目情報!$A$4:$C$39,3,FALSE),VLOOKUP(③選手情報入力!I75,種目情報!$E$4:$G$40,3,FALSE))))</f>
        <v/>
      </c>
      <c r="S66" t="str">
        <f>IF(E66="","",IF(③選手情報入力!L75="","",IF(I66=1,VLOOKUP(③選手情報入力!L75,種目情報!$A$4:$B$39,2,FALSE),VLOOKUP(③選手情報入力!L75,種目情報!$E$4:$F$40,2,FALSE))))</f>
        <v/>
      </c>
      <c r="T66" t="str">
        <f>IF(E66="","",IF(③選手情報入力!M75="","",③選手情報入力!M75))</f>
        <v/>
      </c>
      <c r="U66" s="34" t="str">
        <f>IF(E66="","",IF(③選手情報入力!K75="",0,1))</f>
        <v/>
      </c>
      <c r="V66" t="str">
        <f>IF(E66="","",IF(③選手情報入力!L75="","",IF(I66=1,VLOOKUP(③選手情報入力!L75,種目情報!$A$4:$C$39,3,FALSE),VLOOKUP(③選手情報入力!L75,種目情報!$E$4:$G$40,3,FALSE))))</f>
        <v/>
      </c>
      <c r="W66" t="str">
        <f>IF(E66="","",IF(③選手情報入力!O75="","",IF(I66=1,VLOOKUP(③選手情報入力!O75,種目情報!$A$4:$B$39,2,FALSE),VLOOKUP(③選手情報入力!O75,種目情報!$E$4:$F$40,2,FALSE))))</f>
        <v/>
      </c>
      <c r="X66" t="str">
        <f>IF(E66="","",IF(③選手情報入力!P75="","",③選手情報入力!P75))</f>
        <v/>
      </c>
      <c r="Y66" s="34" t="str">
        <f>IF(E66="","",IF(③選手情報入力!N75="",0,1))</f>
        <v/>
      </c>
      <c r="Z66" t="str">
        <f>IF(E66="","",IF(③選手情報入力!O75="","",IF(I66=1,VLOOKUP(③選手情報入力!O75,種目情報!$A$4:$C$39,3,FALSE),VLOOKUP(③選手情報入力!O75,種目情報!$E$4:$G$40,3,FALSE))))</f>
        <v/>
      </c>
      <c r="AA66" t="str">
        <f>IF(E66="","",IF(③選手情報入力!Q75="","",IF(I66=1,種目情報!$J$4,種目情報!$J$6)))</f>
        <v/>
      </c>
      <c r="AB66" t="str">
        <f>IF(E66="","",IF(③選手情報入力!Q75="","",IF(I66=1,IF(③選手情報入力!$R$6="","",③選手情報入力!$R$6),IF(③選手情報入力!$R$7="","",③選手情報入力!$R$7))))</f>
        <v/>
      </c>
      <c r="AC66" t="str">
        <f>IF(E66="","",IF(③選手情報入力!Q75="","",IF(I66=1,IF(③選手情報入力!$Q$6="",0,1),IF(③選手情報入力!$Q$7="",0,1))))</f>
        <v/>
      </c>
      <c r="AD66" t="str">
        <f>IF(E66="","",IF(③選手情報入力!Q75="","",2))</f>
        <v/>
      </c>
      <c r="AE66" t="str">
        <f>IF(E66="","",IF(③選手情報入力!S75="","",IF(I66=1,種目情報!$J$5,種目情報!$J$7)))</f>
        <v/>
      </c>
      <c r="AF66" t="str">
        <f>IF(E66="","",IF(③選手情報入力!S75="","",IF(I66=1,IF(③選手情報入力!$T$6="","",③選手情報入力!$T$6),IF(③選手情報入力!$T$7="","",③選手情報入力!$T$7))))</f>
        <v/>
      </c>
      <c r="AG66" t="str">
        <f>IF(E66="","",IF(③選手情報入力!S75="","",IF(I66=1,IF(③選手情報入力!$S$6="",0,1),IF(③選手情報入力!$S$7="",0,1))))</f>
        <v/>
      </c>
      <c r="AH66" t="str">
        <f>IF(E66="","",IF(③選手情報入力!S75="","",2))</f>
        <v/>
      </c>
    </row>
    <row r="67" spans="1:34">
      <c r="A67" t="str">
        <f>IF(E67="","",IF(①データ貼付け!A67="",I68*1000000+②団体情報入力!$D$3*1000+③選手情報入力!A76,①データ貼付け!A67))</f>
        <v/>
      </c>
      <c r="B67" t="str">
        <f>IF(E67="","",②団体情報入力!$D$3)</f>
        <v/>
      </c>
      <c r="D67" t="str">
        <f>IF(③選手情報入力!B76="","",LEFT(Sheet2!B67,2))</f>
        <v/>
      </c>
      <c r="E67" t="str">
        <f>IF(③選手情報入力!B76="","",REPLACE(Sheet2!B67,1,2,""))</f>
        <v/>
      </c>
      <c r="F67" t="str">
        <f>IF(E67="","",③選手情報入力!C76)</f>
        <v/>
      </c>
      <c r="G67" t="str">
        <f>IF(E67="","",③選手情報入力!D76)</f>
        <v/>
      </c>
      <c r="H67" t="str">
        <f t="shared" ref="H67:H91" si="3">IF(E67="","",F67)</f>
        <v/>
      </c>
      <c r="I67" t="str">
        <f>IF(E67="","",IF(③選手情報入力!F76="男",1,2))</f>
        <v/>
      </c>
      <c r="J67" t="str">
        <f>IF(E67="","",IF(③選手情報入力!G76="","",③選手情報入力!G76))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IF(E67="","",IF(③選手情報入力!I76="","",IF(I67=1,VLOOKUP(③選手情報入力!I76,種目情報!$A$4:$B$35,2,FALSE),VLOOKUP(③選手情報入力!I76,種目情報!$E$4:$F$35,2,FALSE))))</f>
        <v/>
      </c>
      <c r="P67" t="str">
        <f>IF(E67="","",IF(③選手情報入力!J76="","",③選手情報入力!J76))</f>
        <v/>
      </c>
      <c r="Q67" s="34" t="str">
        <f>IF(E67="","",IF(③選手情報入力!H76="",0,1))</f>
        <v/>
      </c>
      <c r="R67" t="str">
        <f>IF(E67="","",IF(③選手情報入力!I76="","",IF(I67=1,VLOOKUP(③選手情報入力!I76,種目情報!$A$4:$C$39,3,FALSE),VLOOKUP(③選手情報入力!I76,種目情報!$E$4:$G$40,3,FALSE))))</f>
        <v/>
      </c>
      <c r="S67" t="str">
        <f>IF(E67="","",IF(③選手情報入力!L76="","",IF(I67=1,VLOOKUP(③選手情報入力!L76,種目情報!$A$4:$B$39,2,FALSE),VLOOKUP(③選手情報入力!L76,種目情報!$E$4:$F$40,2,FALSE))))</f>
        <v/>
      </c>
      <c r="T67" t="str">
        <f>IF(E67="","",IF(③選手情報入力!M76="","",③選手情報入力!M76))</f>
        <v/>
      </c>
      <c r="U67" s="34" t="str">
        <f>IF(E67="","",IF(③選手情報入力!K76="",0,1))</f>
        <v/>
      </c>
      <c r="V67" t="str">
        <f>IF(E67="","",IF(③選手情報入力!L76="","",IF(I67=1,VLOOKUP(③選手情報入力!L76,種目情報!$A$4:$C$39,3,FALSE),VLOOKUP(③選手情報入力!L76,種目情報!$E$4:$G$40,3,FALSE))))</f>
        <v/>
      </c>
      <c r="W67" t="str">
        <f>IF(E67="","",IF(③選手情報入力!O76="","",IF(I67=1,VLOOKUP(③選手情報入力!O76,種目情報!$A$4:$B$39,2,FALSE),VLOOKUP(③選手情報入力!O76,種目情報!$E$4:$F$40,2,FALSE))))</f>
        <v/>
      </c>
      <c r="X67" t="str">
        <f>IF(E67="","",IF(③選手情報入力!P76="","",③選手情報入力!P76))</f>
        <v/>
      </c>
      <c r="Y67" s="34" t="str">
        <f>IF(E67="","",IF(③選手情報入力!N76="",0,1))</f>
        <v/>
      </c>
      <c r="Z67" t="str">
        <f>IF(E67="","",IF(③選手情報入力!O76="","",IF(I67=1,VLOOKUP(③選手情報入力!O76,種目情報!$A$4:$C$39,3,FALSE),VLOOKUP(③選手情報入力!O76,種目情報!$E$4:$G$40,3,FALSE))))</f>
        <v/>
      </c>
      <c r="AA67" t="str">
        <f>IF(E67="","",IF(③選手情報入力!Q76="","",IF(I67=1,種目情報!$J$4,種目情報!$J$6)))</f>
        <v/>
      </c>
      <c r="AB67" t="str">
        <f>IF(E67="","",IF(③選手情報入力!Q76="","",IF(I67=1,IF(③選手情報入力!$R$6="","",③選手情報入力!$R$6),IF(③選手情報入力!$R$7="","",③選手情報入力!$R$7))))</f>
        <v/>
      </c>
      <c r="AC67" t="str">
        <f>IF(E67="","",IF(③選手情報入力!Q76="","",IF(I67=1,IF(③選手情報入力!$Q$6="",0,1),IF(③選手情報入力!$Q$7="",0,1))))</f>
        <v/>
      </c>
      <c r="AD67" t="str">
        <f>IF(E67="","",IF(③選手情報入力!Q76="","",2))</f>
        <v/>
      </c>
      <c r="AE67" t="str">
        <f>IF(E67="","",IF(③選手情報入力!S76="","",IF(I67=1,種目情報!$J$5,種目情報!$J$7)))</f>
        <v/>
      </c>
      <c r="AF67" t="str">
        <f>IF(E67="","",IF(③選手情報入力!S76="","",IF(I67=1,IF(③選手情報入力!$T$6="","",③選手情報入力!$T$6),IF(③選手情報入力!$T$7="","",③選手情報入力!$T$7))))</f>
        <v/>
      </c>
      <c r="AG67" t="str">
        <f>IF(E67="","",IF(③選手情報入力!S76="","",IF(I67=1,IF(③選手情報入力!$S$6="",0,1),IF(③選手情報入力!$S$7="",0,1))))</f>
        <v/>
      </c>
      <c r="AH67" t="str">
        <f>IF(E67="","",IF(③選手情報入力!S76="","",2))</f>
        <v/>
      </c>
    </row>
    <row r="68" spans="1:34">
      <c r="A68" t="str">
        <f>IF(E68="","",IF(①データ貼付け!A68="",I69*1000000+②団体情報入力!$D$3*1000+③選手情報入力!A77,①データ貼付け!A68))</f>
        <v/>
      </c>
      <c r="B68" t="str">
        <f>IF(E68="","",②団体情報入力!$D$3)</f>
        <v/>
      </c>
      <c r="D68" t="str">
        <f>IF(③選手情報入力!B77="","",LEFT(Sheet2!B68,2))</f>
        <v/>
      </c>
      <c r="E68" t="str">
        <f>IF(③選手情報入力!B77="","",REPLACE(Sheet2!B68,1,2,""))</f>
        <v/>
      </c>
      <c r="F68" t="str">
        <f>IF(E68="","",③選手情報入力!C77)</f>
        <v/>
      </c>
      <c r="G68" t="str">
        <f>IF(E68="","",③選手情報入力!D77)</f>
        <v/>
      </c>
      <c r="H68" t="str">
        <f t="shared" si="3"/>
        <v/>
      </c>
      <c r="I68" t="str">
        <f>IF(E68="","",IF(③選手情報入力!F77="男",1,2))</f>
        <v/>
      </c>
      <c r="J68" t="str">
        <f>IF(E68="","",IF(③選手情報入力!G77="","",③選手情報入力!G77))</f>
        <v/>
      </c>
      <c r="L68" t="str">
        <f t="shared" si="4"/>
        <v/>
      </c>
      <c r="M68" t="str">
        <f t="shared" si="5"/>
        <v/>
      </c>
      <c r="O68" t="str">
        <f>IF(E68="","",IF(③選手情報入力!I77="","",IF(I68=1,VLOOKUP(③選手情報入力!I77,種目情報!$A$4:$B$35,2,FALSE),VLOOKUP(③選手情報入力!I77,種目情報!$E$4:$F$35,2,FALSE))))</f>
        <v/>
      </c>
      <c r="P68" t="str">
        <f>IF(E68="","",IF(③選手情報入力!J77="","",③選手情報入力!J77))</f>
        <v/>
      </c>
      <c r="Q68" s="34" t="str">
        <f>IF(E68="","",IF(③選手情報入力!H77="",0,1))</f>
        <v/>
      </c>
      <c r="R68" t="str">
        <f>IF(E68="","",IF(③選手情報入力!I77="","",IF(I68=1,VLOOKUP(③選手情報入力!I77,種目情報!$A$4:$C$39,3,FALSE),VLOOKUP(③選手情報入力!I77,種目情報!$E$4:$G$40,3,FALSE))))</f>
        <v/>
      </c>
      <c r="S68" t="str">
        <f>IF(E68="","",IF(③選手情報入力!L77="","",IF(I68=1,VLOOKUP(③選手情報入力!L77,種目情報!$A$4:$B$39,2,FALSE),VLOOKUP(③選手情報入力!L77,種目情報!$E$4:$F$40,2,FALSE))))</f>
        <v/>
      </c>
      <c r="T68" t="str">
        <f>IF(E68="","",IF(③選手情報入力!M77="","",③選手情報入力!M77))</f>
        <v/>
      </c>
      <c r="U68" s="34" t="str">
        <f>IF(E68="","",IF(③選手情報入力!K77="",0,1))</f>
        <v/>
      </c>
      <c r="V68" t="str">
        <f>IF(E68="","",IF(③選手情報入力!L77="","",IF(I68=1,VLOOKUP(③選手情報入力!L77,種目情報!$A$4:$C$39,3,FALSE),VLOOKUP(③選手情報入力!L77,種目情報!$E$4:$G$40,3,FALSE))))</f>
        <v/>
      </c>
      <c r="W68" t="str">
        <f>IF(E68="","",IF(③選手情報入力!O77="","",IF(I68=1,VLOOKUP(③選手情報入力!O77,種目情報!$A$4:$B$39,2,FALSE),VLOOKUP(③選手情報入力!O77,種目情報!$E$4:$F$40,2,FALSE))))</f>
        <v/>
      </c>
      <c r="X68" t="str">
        <f>IF(E68="","",IF(③選手情報入力!P77="","",③選手情報入力!P77))</f>
        <v/>
      </c>
      <c r="Y68" s="34" t="str">
        <f>IF(E68="","",IF(③選手情報入力!N77="",0,1))</f>
        <v/>
      </c>
      <c r="Z68" t="str">
        <f>IF(E68="","",IF(③選手情報入力!O77="","",IF(I68=1,VLOOKUP(③選手情報入力!O77,種目情報!$A$4:$C$39,3,FALSE),VLOOKUP(③選手情報入力!O77,種目情報!$E$4:$G$40,3,FALSE))))</f>
        <v/>
      </c>
      <c r="AA68" t="str">
        <f>IF(E68="","",IF(③選手情報入力!Q77="","",IF(I68=1,種目情報!$J$4,種目情報!$J$6)))</f>
        <v/>
      </c>
      <c r="AB68" t="str">
        <f>IF(E68="","",IF(③選手情報入力!Q77="","",IF(I68=1,IF(③選手情報入力!$R$6="","",③選手情報入力!$R$6),IF(③選手情報入力!$R$7="","",③選手情報入力!$R$7))))</f>
        <v/>
      </c>
      <c r="AC68" t="str">
        <f>IF(E68="","",IF(③選手情報入力!Q77="","",IF(I68=1,IF(③選手情報入力!$Q$6="",0,1),IF(③選手情報入力!$Q$7="",0,1))))</f>
        <v/>
      </c>
      <c r="AD68" t="str">
        <f>IF(E68="","",IF(③選手情報入力!Q77="","",2))</f>
        <v/>
      </c>
      <c r="AE68" t="str">
        <f>IF(E68="","",IF(③選手情報入力!S77="","",IF(I68=1,種目情報!$J$5,種目情報!$J$7)))</f>
        <v/>
      </c>
      <c r="AF68" t="str">
        <f>IF(E68="","",IF(③選手情報入力!S77="","",IF(I68=1,IF(③選手情報入力!$T$6="","",③選手情報入力!$T$6),IF(③選手情報入力!$T$7="","",③選手情報入力!$T$7))))</f>
        <v/>
      </c>
      <c r="AG68" t="str">
        <f>IF(E68="","",IF(③選手情報入力!S77="","",IF(I68=1,IF(③選手情報入力!$S$6="",0,1),IF(③選手情報入力!$S$7="",0,1))))</f>
        <v/>
      </c>
      <c r="AH68" t="str">
        <f>IF(E68="","",IF(③選手情報入力!S77="","",2))</f>
        <v/>
      </c>
    </row>
    <row r="69" spans="1:34">
      <c r="A69" t="str">
        <f>IF(E69="","",IF(①データ貼付け!A69="",I70*1000000+②団体情報入力!$D$3*1000+③選手情報入力!A78,①データ貼付け!A69))</f>
        <v/>
      </c>
      <c r="B69" t="str">
        <f>IF(E69="","",②団体情報入力!$D$3)</f>
        <v/>
      </c>
      <c r="D69" t="str">
        <f>IF(③選手情報入力!B78="","",LEFT(Sheet2!B69,2))</f>
        <v/>
      </c>
      <c r="E69" t="str">
        <f>IF(③選手情報入力!B78="","",REPLACE(Sheet2!B69,1,2,""))</f>
        <v/>
      </c>
      <c r="F69" t="str">
        <f>IF(E69="","",③選手情報入力!C78)</f>
        <v/>
      </c>
      <c r="G69" t="str">
        <f>IF(E69="","",③選手情報入力!D78)</f>
        <v/>
      </c>
      <c r="H69" t="str">
        <f t="shared" si="3"/>
        <v/>
      </c>
      <c r="I69" t="str">
        <f>IF(E69="","",IF(③選手情報入力!F78="男",1,2))</f>
        <v/>
      </c>
      <c r="J69" t="str">
        <f>IF(E69="","",IF(③選手情報入力!G78="","",③選手情報入力!G78))</f>
        <v/>
      </c>
      <c r="L69" t="str">
        <f t="shared" si="4"/>
        <v/>
      </c>
      <c r="M69" t="str">
        <f t="shared" si="5"/>
        <v/>
      </c>
      <c r="O69" t="str">
        <f>IF(E69="","",IF(③選手情報入力!I78="","",IF(I69=1,VLOOKUP(③選手情報入力!I78,種目情報!$A$4:$B$35,2,FALSE),VLOOKUP(③選手情報入力!I78,種目情報!$E$4:$F$35,2,FALSE))))</f>
        <v/>
      </c>
      <c r="P69" t="str">
        <f>IF(E69="","",IF(③選手情報入力!J78="","",③選手情報入力!J78))</f>
        <v/>
      </c>
      <c r="Q69" s="34" t="str">
        <f>IF(E69="","",IF(③選手情報入力!H78="",0,1))</f>
        <v/>
      </c>
      <c r="R69" t="str">
        <f>IF(E69="","",IF(③選手情報入力!I78="","",IF(I69=1,VLOOKUP(③選手情報入力!I78,種目情報!$A$4:$C$39,3,FALSE),VLOOKUP(③選手情報入力!I78,種目情報!$E$4:$G$40,3,FALSE))))</f>
        <v/>
      </c>
      <c r="S69" t="str">
        <f>IF(E69="","",IF(③選手情報入力!L78="","",IF(I69=1,VLOOKUP(③選手情報入力!L78,種目情報!$A$4:$B$39,2,FALSE),VLOOKUP(③選手情報入力!L78,種目情報!$E$4:$F$40,2,FALSE))))</f>
        <v/>
      </c>
      <c r="T69" t="str">
        <f>IF(E69="","",IF(③選手情報入力!M78="","",③選手情報入力!M78))</f>
        <v/>
      </c>
      <c r="U69" s="34" t="str">
        <f>IF(E69="","",IF(③選手情報入力!K78="",0,1))</f>
        <v/>
      </c>
      <c r="V69" t="str">
        <f>IF(E69="","",IF(③選手情報入力!L78="","",IF(I69=1,VLOOKUP(③選手情報入力!L78,種目情報!$A$4:$C$39,3,FALSE),VLOOKUP(③選手情報入力!L78,種目情報!$E$4:$G$40,3,FALSE))))</f>
        <v/>
      </c>
      <c r="W69" t="str">
        <f>IF(E69="","",IF(③選手情報入力!O78="","",IF(I69=1,VLOOKUP(③選手情報入力!O78,種目情報!$A$4:$B$39,2,FALSE),VLOOKUP(③選手情報入力!O78,種目情報!$E$4:$F$40,2,FALSE))))</f>
        <v/>
      </c>
      <c r="X69" t="str">
        <f>IF(E69="","",IF(③選手情報入力!P78="","",③選手情報入力!P78))</f>
        <v/>
      </c>
      <c r="Y69" s="34" t="str">
        <f>IF(E69="","",IF(③選手情報入力!N78="",0,1))</f>
        <v/>
      </c>
      <c r="Z69" t="str">
        <f>IF(E69="","",IF(③選手情報入力!O78="","",IF(I69=1,VLOOKUP(③選手情報入力!O78,種目情報!$A$4:$C$39,3,FALSE),VLOOKUP(③選手情報入力!O78,種目情報!$E$4:$G$40,3,FALSE))))</f>
        <v/>
      </c>
      <c r="AA69" t="str">
        <f>IF(E69="","",IF(③選手情報入力!Q78="","",IF(I69=1,種目情報!$J$4,種目情報!$J$6)))</f>
        <v/>
      </c>
      <c r="AB69" t="str">
        <f>IF(E69="","",IF(③選手情報入力!Q78="","",IF(I69=1,IF(③選手情報入力!$R$6="","",③選手情報入力!$R$6),IF(③選手情報入力!$R$7="","",③選手情報入力!$R$7))))</f>
        <v/>
      </c>
      <c r="AC69" t="str">
        <f>IF(E69="","",IF(③選手情報入力!Q78="","",IF(I69=1,IF(③選手情報入力!$Q$6="",0,1),IF(③選手情報入力!$Q$7="",0,1))))</f>
        <v/>
      </c>
      <c r="AD69" t="str">
        <f>IF(E69="","",IF(③選手情報入力!Q78="","",2))</f>
        <v/>
      </c>
      <c r="AE69" t="str">
        <f>IF(E69="","",IF(③選手情報入力!S78="","",IF(I69=1,種目情報!$J$5,種目情報!$J$7)))</f>
        <v/>
      </c>
      <c r="AF69" t="str">
        <f>IF(E69="","",IF(③選手情報入力!S78="","",IF(I69=1,IF(③選手情報入力!$T$6="","",③選手情報入力!$T$6),IF(③選手情報入力!$T$7="","",③選手情報入力!$T$7))))</f>
        <v/>
      </c>
      <c r="AG69" t="str">
        <f>IF(E69="","",IF(③選手情報入力!S78="","",IF(I69=1,IF(③選手情報入力!$S$6="",0,1),IF(③選手情報入力!$S$7="",0,1))))</f>
        <v/>
      </c>
      <c r="AH69" t="str">
        <f>IF(E69="","",IF(③選手情報入力!S78="","",2))</f>
        <v/>
      </c>
    </row>
    <row r="70" spans="1:34">
      <c r="A70" t="str">
        <f>IF(E70="","",IF(①データ貼付け!A70="",I71*1000000+②団体情報入力!$D$3*1000+③選手情報入力!A79,①データ貼付け!A70))</f>
        <v/>
      </c>
      <c r="B70" t="str">
        <f>IF(E70="","",②団体情報入力!$D$3)</f>
        <v/>
      </c>
      <c r="D70" t="str">
        <f>IF(③選手情報入力!B79="","",LEFT(Sheet2!B70,2))</f>
        <v/>
      </c>
      <c r="E70" t="str">
        <f>IF(③選手情報入力!B79="","",REPLACE(Sheet2!B70,1,2,""))</f>
        <v/>
      </c>
      <c r="F70" t="str">
        <f>IF(E70="","",③選手情報入力!C79)</f>
        <v/>
      </c>
      <c r="G70" t="str">
        <f>IF(E70="","",③選手情報入力!D79)</f>
        <v/>
      </c>
      <c r="H70" t="str">
        <f t="shared" si="3"/>
        <v/>
      </c>
      <c r="I70" t="str">
        <f>IF(E70="","",IF(③選手情報入力!F79="男",1,2))</f>
        <v/>
      </c>
      <c r="J70" t="str">
        <f>IF(E70="","",IF(③選手情報入力!G79="","",③選手情報入力!G79))</f>
        <v/>
      </c>
      <c r="L70" t="str">
        <f t="shared" si="4"/>
        <v/>
      </c>
      <c r="M70" t="str">
        <f t="shared" si="5"/>
        <v/>
      </c>
      <c r="O70" t="str">
        <f>IF(E70="","",IF(③選手情報入力!I79="","",IF(I70=1,VLOOKUP(③選手情報入力!I79,種目情報!$A$4:$B$35,2,FALSE),VLOOKUP(③選手情報入力!I79,種目情報!$E$4:$F$35,2,FALSE))))</f>
        <v/>
      </c>
      <c r="P70" t="str">
        <f>IF(E70="","",IF(③選手情報入力!J79="","",③選手情報入力!J79))</f>
        <v/>
      </c>
      <c r="Q70" s="34" t="str">
        <f>IF(E70="","",IF(③選手情報入力!H79="",0,1))</f>
        <v/>
      </c>
      <c r="R70" t="str">
        <f>IF(E70="","",IF(③選手情報入力!I79="","",IF(I70=1,VLOOKUP(③選手情報入力!I79,種目情報!$A$4:$C$39,3,FALSE),VLOOKUP(③選手情報入力!I79,種目情報!$E$4:$G$40,3,FALSE))))</f>
        <v/>
      </c>
      <c r="S70" t="str">
        <f>IF(E70="","",IF(③選手情報入力!L79="","",IF(I70=1,VLOOKUP(③選手情報入力!L79,種目情報!$A$4:$B$39,2,FALSE),VLOOKUP(③選手情報入力!L79,種目情報!$E$4:$F$40,2,FALSE))))</f>
        <v/>
      </c>
      <c r="T70" t="str">
        <f>IF(E70="","",IF(③選手情報入力!M79="","",③選手情報入力!M79))</f>
        <v/>
      </c>
      <c r="U70" s="34" t="str">
        <f>IF(E70="","",IF(③選手情報入力!K79="",0,1))</f>
        <v/>
      </c>
      <c r="V70" t="str">
        <f>IF(E70="","",IF(③選手情報入力!L79="","",IF(I70=1,VLOOKUP(③選手情報入力!L79,種目情報!$A$4:$C$39,3,FALSE),VLOOKUP(③選手情報入力!L79,種目情報!$E$4:$G$40,3,FALSE))))</f>
        <v/>
      </c>
      <c r="W70" t="str">
        <f>IF(E70="","",IF(③選手情報入力!O79="","",IF(I70=1,VLOOKUP(③選手情報入力!O79,種目情報!$A$4:$B$39,2,FALSE),VLOOKUP(③選手情報入力!O79,種目情報!$E$4:$F$40,2,FALSE))))</f>
        <v/>
      </c>
      <c r="X70" t="str">
        <f>IF(E70="","",IF(③選手情報入力!P79="","",③選手情報入力!P79))</f>
        <v/>
      </c>
      <c r="Y70" s="34" t="str">
        <f>IF(E70="","",IF(③選手情報入力!N79="",0,1))</f>
        <v/>
      </c>
      <c r="Z70" t="str">
        <f>IF(E70="","",IF(③選手情報入力!O79="","",IF(I70=1,VLOOKUP(③選手情報入力!O79,種目情報!$A$4:$C$39,3,FALSE),VLOOKUP(③選手情報入力!O79,種目情報!$E$4:$G$40,3,FALSE))))</f>
        <v/>
      </c>
      <c r="AA70" t="str">
        <f>IF(E70="","",IF(③選手情報入力!Q79="","",IF(I70=1,種目情報!$J$4,種目情報!$J$6)))</f>
        <v/>
      </c>
      <c r="AB70" t="str">
        <f>IF(E70="","",IF(③選手情報入力!Q79="","",IF(I70=1,IF(③選手情報入力!$R$6="","",③選手情報入力!$R$6),IF(③選手情報入力!$R$7="","",③選手情報入力!$R$7))))</f>
        <v/>
      </c>
      <c r="AC70" t="str">
        <f>IF(E70="","",IF(③選手情報入力!Q79="","",IF(I70=1,IF(③選手情報入力!$Q$6="",0,1),IF(③選手情報入力!$Q$7="",0,1))))</f>
        <v/>
      </c>
      <c r="AD70" t="str">
        <f>IF(E70="","",IF(③選手情報入力!Q79="","",2))</f>
        <v/>
      </c>
      <c r="AE70" t="str">
        <f>IF(E70="","",IF(③選手情報入力!S79="","",IF(I70=1,種目情報!$J$5,種目情報!$J$7)))</f>
        <v/>
      </c>
      <c r="AF70" t="str">
        <f>IF(E70="","",IF(③選手情報入力!S79="","",IF(I70=1,IF(③選手情報入力!$T$6="","",③選手情報入力!$T$6),IF(③選手情報入力!$T$7="","",③選手情報入力!$T$7))))</f>
        <v/>
      </c>
      <c r="AG70" t="str">
        <f>IF(E70="","",IF(③選手情報入力!S79="","",IF(I70=1,IF(③選手情報入力!$S$6="",0,1),IF(③選手情報入力!$S$7="",0,1))))</f>
        <v/>
      </c>
      <c r="AH70" t="str">
        <f>IF(E70="","",IF(③選手情報入力!S79="","",2))</f>
        <v/>
      </c>
    </row>
    <row r="71" spans="1:34">
      <c r="A71" t="str">
        <f>IF(E71="","",IF(①データ貼付け!A71="",I72*1000000+②団体情報入力!$D$3*1000+③選手情報入力!A80,①データ貼付け!A71))</f>
        <v/>
      </c>
      <c r="B71" t="str">
        <f>IF(E71="","",②団体情報入力!$D$3)</f>
        <v/>
      </c>
      <c r="D71" t="str">
        <f>IF(③選手情報入力!B80="","",LEFT(Sheet2!B71,2))</f>
        <v/>
      </c>
      <c r="E71" t="str">
        <f>IF(③選手情報入力!B80="","",REPLACE(Sheet2!B71,1,2,""))</f>
        <v/>
      </c>
      <c r="F71" t="str">
        <f>IF(E71="","",③選手情報入力!C80)</f>
        <v/>
      </c>
      <c r="G71" t="str">
        <f>IF(E71="","",③選手情報入力!D80)</f>
        <v/>
      </c>
      <c r="H71" t="str">
        <f t="shared" si="3"/>
        <v/>
      </c>
      <c r="I71" t="str">
        <f>IF(E71="","",IF(③選手情報入力!F80="男",1,2))</f>
        <v/>
      </c>
      <c r="J71" t="str">
        <f>IF(E71="","",IF(③選手情報入力!G80="","",③選手情報入力!G80))</f>
        <v/>
      </c>
      <c r="L71" t="str">
        <f t="shared" si="4"/>
        <v/>
      </c>
      <c r="M71" t="str">
        <f t="shared" si="5"/>
        <v/>
      </c>
      <c r="O71" t="str">
        <f>IF(E71="","",IF(③選手情報入力!I80="","",IF(I71=1,VLOOKUP(③選手情報入力!I80,種目情報!$A$4:$B$35,2,FALSE),VLOOKUP(③選手情報入力!I80,種目情報!$E$4:$F$35,2,FALSE))))</f>
        <v/>
      </c>
      <c r="P71" t="str">
        <f>IF(E71="","",IF(③選手情報入力!J80="","",③選手情報入力!J80))</f>
        <v/>
      </c>
      <c r="Q71" s="34" t="str">
        <f>IF(E71="","",IF(③選手情報入力!H80="",0,1))</f>
        <v/>
      </c>
      <c r="R71" t="str">
        <f>IF(E71="","",IF(③選手情報入力!I80="","",IF(I71=1,VLOOKUP(③選手情報入力!I80,種目情報!$A$4:$C$39,3,FALSE),VLOOKUP(③選手情報入力!I80,種目情報!$E$4:$G$40,3,FALSE))))</f>
        <v/>
      </c>
      <c r="S71" t="str">
        <f>IF(E71="","",IF(③選手情報入力!L80="","",IF(I71=1,VLOOKUP(③選手情報入力!L80,種目情報!$A$4:$B$39,2,FALSE),VLOOKUP(③選手情報入力!L80,種目情報!$E$4:$F$40,2,FALSE))))</f>
        <v/>
      </c>
      <c r="T71" t="str">
        <f>IF(E71="","",IF(③選手情報入力!M80="","",③選手情報入力!M80))</f>
        <v/>
      </c>
      <c r="U71" s="34" t="str">
        <f>IF(E71="","",IF(③選手情報入力!K80="",0,1))</f>
        <v/>
      </c>
      <c r="V71" t="str">
        <f>IF(E71="","",IF(③選手情報入力!L80="","",IF(I71=1,VLOOKUP(③選手情報入力!L80,種目情報!$A$4:$C$39,3,FALSE),VLOOKUP(③選手情報入力!L80,種目情報!$E$4:$G$40,3,FALSE))))</f>
        <v/>
      </c>
      <c r="W71" t="str">
        <f>IF(E71="","",IF(③選手情報入力!O80="","",IF(I71=1,VLOOKUP(③選手情報入力!O80,種目情報!$A$4:$B$39,2,FALSE),VLOOKUP(③選手情報入力!O80,種目情報!$E$4:$F$40,2,FALSE))))</f>
        <v/>
      </c>
      <c r="X71" t="str">
        <f>IF(E71="","",IF(③選手情報入力!P80="","",③選手情報入力!P80))</f>
        <v/>
      </c>
      <c r="Y71" s="34" t="str">
        <f>IF(E71="","",IF(③選手情報入力!N80="",0,1))</f>
        <v/>
      </c>
      <c r="Z71" t="str">
        <f>IF(E71="","",IF(③選手情報入力!O80="","",IF(I71=1,VLOOKUP(③選手情報入力!O80,種目情報!$A$4:$C$39,3,FALSE),VLOOKUP(③選手情報入力!O80,種目情報!$E$4:$G$40,3,FALSE))))</f>
        <v/>
      </c>
      <c r="AA71" t="str">
        <f>IF(E71="","",IF(③選手情報入力!Q80="","",IF(I71=1,種目情報!$J$4,種目情報!$J$6)))</f>
        <v/>
      </c>
      <c r="AB71" t="str">
        <f>IF(E71="","",IF(③選手情報入力!Q80="","",IF(I71=1,IF(③選手情報入力!$R$6="","",③選手情報入力!$R$6),IF(③選手情報入力!$R$7="","",③選手情報入力!$R$7))))</f>
        <v/>
      </c>
      <c r="AC71" t="str">
        <f>IF(E71="","",IF(③選手情報入力!Q80="","",IF(I71=1,IF(③選手情報入力!$Q$6="",0,1),IF(③選手情報入力!$Q$7="",0,1))))</f>
        <v/>
      </c>
      <c r="AD71" t="str">
        <f>IF(E71="","",IF(③選手情報入力!Q80="","",2))</f>
        <v/>
      </c>
      <c r="AE71" t="str">
        <f>IF(E71="","",IF(③選手情報入力!S80="","",IF(I71=1,種目情報!$J$5,種目情報!$J$7)))</f>
        <v/>
      </c>
      <c r="AF71" t="str">
        <f>IF(E71="","",IF(③選手情報入力!S80="","",IF(I71=1,IF(③選手情報入力!$T$6="","",③選手情報入力!$T$6),IF(③選手情報入力!$T$7="","",③選手情報入力!$T$7))))</f>
        <v/>
      </c>
      <c r="AG71" t="str">
        <f>IF(E71="","",IF(③選手情報入力!S80="","",IF(I71=1,IF(③選手情報入力!$S$6="",0,1),IF(③選手情報入力!$S$7="",0,1))))</f>
        <v/>
      </c>
      <c r="AH71" t="str">
        <f>IF(E71="","",IF(③選手情報入力!S80="","",2))</f>
        <v/>
      </c>
    </row>
    <row r="72" spans="1:34">
      <c r="A72" t="str">
        <f>IF(E72="","",IF(①データ貼付け!A72="",I73*1000000+②団体情報入力!$D$3*1000+③選手情報入力!A81,①データ貼付け!A72))</f>
        <v/>
      </c>
      <c r="B72" t="str">
        <f>IF(E72="","",②団体情報入力!$D$3)</f>
        <v/>
      </c>
      <c r="D72" t="str">
        <f>IF(③選手情報入力!B81="","",LEFT(Sheet2!B72,2))</f>
        <v/>
      </c>
      <c r="E72" t="str">
        <f>IF(③選手情報入力!B81="","",REPLACE(Sheet2!B72,1,2,""))</f>
        <v/>
      </c>
      <c r="F72" t="str">
        <f>IF(E72="","",③選手情報入力!C81)</f>
        <v/>
      </c>
      <c r="G72" t="str">
        <f>IF(E72="","",③選手情報入力!D81)</f>
        <v/>
      </c>
      <c r="H72" t="str">
        <f t="shared" si="3"/>
        <v/>
      </c>
      <c r="I72" t="str">
        <f>IF(E72="","",IF(③選手情報入力!F81="男",1,2))</f>
        <v/>
      </c>
      <c r="J72" t="str">
        <f>IF(E72="","",IF(③選手情報入力!G81="","",③選手情報入力!G81))</f>
        <v/>
      </c>
      <c r="L72" t="str">
        <f t="shared" si="4"/>
        <v/>
      </c>
      <c r="M72" t="str">
        <f t="shared" si="5"/>
        <v/>
      </c>
      <c r="O72" t="str">
        <f>IF(E72="","",IF(③選手情報入力!I81="","",IF(I72=1,VLOOKUP(③選手情報入力!I81,種目情報!$A$4:$B$35,2,FALSE),VLOOKUP(③選手情報入力!I81,種目情報!$E$4:$F$35,2,FALSE))))</f>
        <v/>
      </c>
      <c r="P72" t="str">
        <f>IF(E72="","",IF(③選手情報入力!J81="","",③選手情報入力!J81))</f>
        <v/>
      </c>
      <c r="Q72" s="34" t="str">
        <f>IF(E72="","",IF(③選手情報入力!H81="",0,1))</f>
        <v/>
      </c>
      <c r="R72" t="str">
        <f>IF(E72="","",IF(③選手情報入力!I81="","",IF(I72=1,VLOOKUP(③選手情報入力!I81,種目情報!$A$4:$C$39,3,FALSE),VLOOKUP(③選手情報入力!I81,種目情報!$E$4:$G$40,3,FALSE))))</f>
        <v/>
      </c>
      <c r="S72" t="str">
        <f>IF(E72="","",IF(③選手情報入力!L81="","",IF(I72=1,VLOOKUP(③選手情報入力!L81,種目情報!$A$4:$B$39,2,FALSE),VLOOKUP(③選手情報入力!L81,種目情報!$E$4:$F$40,2,FALSE))))</f>
        <v/>
      </c>
      <c r="T72" t="str">
        <f>IF(E72="","",IF(③選手情報入力!M81="","",③選手情報入力!M81))</f>
        <v/>
      </c>
      <c r="U72" s="34" t="str">
        <f>IF(E72="","",IF(③選手情報入力!K81="",0,1))</f>
        <v/>
      </c>
      <c r="V72" t="str">
        <f>IF(E72="","",IF(③選手情報入力!L81="","",IF(I72=1,VLOOKUP(③選手情報入力!L81,種目情報!$A$4:$C$39,3,FALSE),VLOOKUP(③選手情報入力!L81,種目情報!$E$4:$G$40,3,FALSE))))</f>
        <v/>
      </c>
      <c r="W72" t="str">
        <f>IF(E72="","",IF(③選手情報入力!O81="","",IF(I72=1,VLOOKUP(③選手情報入力!O81,種目情報!$A$4:$B$39,2,FALSE),VLOOKUP(③選手情報入力!O81,種目情報!$E$4:$F$40,2,FALSE))))</f>
        <v/>
      </c>
      <c r="X72" t="str">
        <f>IF(E72="","",IF(③選手情報入力!P81="","",③選手情報入力!P81))</f>
        <v/>
      </c>
      <c r="Y72" s="34" t="str">
        <f>IF(E72="","",IF(③選手情報入力!N81="",0,1))</f>
        <v/>
      </c>
      <c r="Z72" t="str">
        <f>IF(E72="","",IF(③選手情報入力!O81="","",IF(I72=1,VLOOKUP(③選手情報入力!O81,種目情報!$A$4:$C$39,3,FALSE),VLOOKUP(③選手情報入力!O81,種目情報!$E$4:$G$40,3,FALSE))))</f>
        <v/>
      </c>
      <c r="AA72" t="str">
        <f>IF(E72="","",IF(③選手情報入力!Q81="","",IF(I72=1,種目情報!$J$4,種目情報!$J$6)))</f>
        <v/>
      </c>
      <c r="AB72" t="str">
        <f>IF(E72="","",IF(③選手情報入力!Q81="","",IF(I72=1,IF(③選手情報入力!$R$6="","",③選手情報入力!$R$6),IF(③選手情報入力!$R$7="","",③選手情報入力!$R$7))))</f>
        <v/>
      </c>
      <c r="AC72" t="str">
        <f>IF(E72="","",IF(③選手情報入力!Q81="","",IF(I72=1,IF(③選手情報入力!$Q$6="",0,1),IF(③選手情報入力!$Q$7="",0,1))))</f>
        <v/>
      </c>
      <c r="AD72" t="str">
        <f>IF(E72="","",IF(③選手情報入力!Q81="","",2))</f>
        <v/>
      </c>
      <c r="AE72" t="str">
        <f>IF(E72="","",IF(③選手情報入力!S81="","",IF(I72=1,種目情報!$J$5,種目情報!$J$7)))</f>
        <v/>
      </c>
      <c r="AF72" t="str">
        <f>IF(E72="","",IF(③選手情報入力!S81="","",IF(I72=1,IF(③選手情報入力!$T$6="","",③選手情報入力!$T$6),IF(③選手情報入力!$T$7="","",③選手情報入力!$T$7))))</f>
        <v/>
      </c>
      <c r="AG72" t="str">
        <f>IF(E72="","",IF(③選手情報入力!S81="","",IF(I72=1,IF(③選手情報入力!$S$6="",0,1),IF(③選手情報入力!$S$7="",0,1))))</f>
        <v/>
      </c>
      <c r="AH72" t="str">
        <f>IF(E72="","",IF(③選手情報入力!S81="","",2))</f>
        <v/>
      </c>
    </row>
    <row r="73" spans="1:34">
      <c r="A73" t="str">
        <f>IF(E73="","",IF(①データ貼付け!A73="",I74*1000000+②団体情報入力!$D$3*1000+③選手情報入力!A82,①データ貼付け!A73))</f>
        <v/>
      </c>
      <c r="B73" t="str">
        <f>IF(E73="","",②団体情報入力!$D$3)</f>
        <v/>
      </c>
      <c r="D73" t="str">
        <f>IF(③選手情報入力!B82="","",LEFT(Sheet2!B73,2))</f>
        <v/>
      </c>
      <c r="E73" t="str">
        <f>IF(③選手情報入力!B82="","",REPLACE(Sheet2!B73,1,2,""))</f>
        <v/>
      </c>
      <c r="F73" t="str">
        <f>IF(E73="","",③選手情報入力!C82)</f>
        <v/>
      </c>
      <c r="G73" t="str">
        <f>IF(E73="","",③選手情報入力!D82)</f>
        <v/>
      </c>
      <c r="H73" t="str">
        <f t="shared" si="3"/>
        <v/>
      </c>
      <c r="I73" t="str">
        <f>IF(E73="","",IF(③選手情報入力!F82="男",1,2))</f>
        <v/>
      </c>
      <c r="J73" t="str">
        <f>IF(E73="","",IF(③選手情報入力!G82="","",③選手情報入力!G82))</f>
        <v/>
      </c>
      <c r="L73" t="str">
        <f t="shared" si="4"/>
        <v/>
      </c>
      <c r="M73" t="str">
        <f t="shared" si="5"/>
        <v/>
      </c>
      <c r="O73" t="str">
        <f>IF(E73="","",IF(③選手情報入力!I82="","",IF(I73=1,VLOOKUP(③選手情報入力!I82,種目情報!$A$4:$B$35,2,FALSE),VLOOKUP(③選手情報入力!I82,種目情報!$E$4:$F$35,2,FALSE))))</f>
        <v/>
      </c>
      <c r="P73" t="str">
        <f>IF(E73="","",IF(③選手情報入力!J82="","",③選手情報入力!J82))</f>
        <v/>
      </c>
      <c r="Q73" s="34" t="str">
        <f>IF(E73="","",IF(③選手情報入力!H82="",0,1))</f>
        <v/>
      </c>
      <c r="R73" t="str">
        <f>IF(E73="","",IF(③選手情報入力!I82="","",IF(I73=1,VLOOKUP(③選手情報入力!I82,種目情報!$A$4:$C$39,3,FALSE),VLOOKUP(③選手情報入力!I82,種目情報!$E$4:$G$40,3,FALSE))))</f>
        <v/>
      </c>
      <c r="S73" t="str">
        <f>IF(E73="","",IF(③選手情報入力!L82="","",IF(I73=1,VLOOKUP(③選手情報入力!L82,種目情報!$A$4:$B$39,2,FALSE),VLOOKUP(③選手情報入力!L82,種目情報!$E$4:$F$40,2,FALSE))))</f>
        <v/>
      </c>
      <c r="T73" t="str">
        <f>IF(E73="","",IF(③選手情報入力!M82="","",③選手情報入力!M82))</f>
        <v/>
      </c>
      <c r="U73" s="34" t="str">
        <f>IF(E73="","",IF(③選手情報入力!K82="",0,1))</f>
        <v/>
      </c>
      <c r="V73" t="str">
        <f>IF(E73="","",IF(③選手情報入力!L82="","",IF(I73=1,VLOOKUP(③選手情報入力!L82,種目情報!$A$4:$C$39,3,FALSE),VLOOKUP(③選手情報入力!L82,種目情報!$E$4:$G$40,3,FALSE))))</f>
        <v/>
      </c>
      <c r="W73" t="str">
        <f>IF(E73="","",IF(③選手情報入力!O82="","",IF(I73=1,VLOOKUP(③選手情報入力!O82,種目情報!$A$4:$B$39,2,FALSE),VLOOKUP(③選手情報入力!O82,種目情報!$E$4:$F$40,2,FALSE))))</f>
        <v/>
      </c>
      <c r="X73" t="str">
        <f>IF(E73="","",IF(③選手情報入力!P82="","",③選手情報入力!P82))</f>
        <v/>
      </c>
      <c r="Y73" s="34" t="str">
        <f>IF(E73="","",IF(③選手情報入力!N82="",0,1))</f>
        <v/>
      </c>
      <c r="Z73" t="str">
        <f>IF(E73="","",IF(③選手情報入力!O82="","",IF(I73=1,VLOOKUP(③選手情報入力!O82,種目情報!$A$4:$C$39,3,FALSE),VLOOKUP(③選手情報入力!O82,種目情報!$E$4:$G$40,3,FALSE))))</f>
        <v/>
      </c>
      <c r="AA73" t="str">
        <f>IF(E73="","",IF(③選手情報入力!Q82="","",IF(I73=1,種目情報!$J$4,種目情報!$J$6)))</f>
        <v/>
      </c>
      <c r="AB73" t="str">
        <f>IF(E73="","",IF(③選手情報入力!Q82="","",IF(I73=1,IF(③選手情報入力!$R$6="","",③選手情報入力!$R$6),IF(③選手情報入力!$R$7="","",③選手情報入力!$R$7))))</f>
        <v/>
      </c>
      <c r="AC73" t="str">
        <f>IF(E73="","",IF(③選手情報入力!Q82="","",IF(I73=1,IF(③選手情報入力!$Q$6="",0,1),IF(③選手情報入力!$Q$7="",0,1))))</f>
        <v/>
      </c>
      <c r="AD73" t="str">
        <f>IF(E73="","",IF(③選手情報入力!Q82="","",2))</f>
        <v/>
      </c>
      <c r="AE73" t="str">
        <f>IF(E73="","",IF(③選手情報入力!S82="","",IF(I73=1,種目情報!$J$5,種目情報!$J$7)))</f>
        <v/>
      </c>
      <c r="AF73" t="str">
        <f>IF(E73="","",IF(③選手情報入力!S82="","",IF(I73=1,IF(③選手情報入力!$T$6="","",③選手情報入力!$T$6),IF(③選手情報入力!$T$7="","",③選手情報入力!$T$7))))</f>
        <v/>
      </c>
      <c r="AG73" t="str">
        <f>IF(E73="","",IF(③選手情報入力!S82="","",IF(I73=1,IF(③選手情報入力!$S$6="",0,1),IF(③選手情報入力!$S$7="",0,1))))</f>
        <v/>
      </c>
      <c r="AH73" t="str">
        <f>IF(E73="","",IF(③選手情報入力!S82="","",2))</f>
        <v/>
      </c>
    </row>
    <row r="74" spans="1:34">
      <c r="A74" t="str">
        <f>IF(E74="","",IF(①データ貼付け!A74="",I75*1000000+②団体情報入力!$D$3*1000+③選手情報入力!A83,①データ貼付け!A74))</f>
        <v/>
      </c>
      <c r="B74" t="str">
        <f>IF(E74="","",②団体情報入力!$D$3)</f>
        <v/>
      </c>
      <c r="D74" t="str">
        <f>IF(③選手情報入力!B83="","",LEFT(Sheet2!B74,2))</f>
        <v/>
      </c>
      <c r="E74" t="str">
        <f>IF(③選手情報入力!B83="","",REPLACE(Sheet2!B74,1,2,""))</f>
        <v/>
      </c>
      <c r="F74" t="str">
        <f>IF(E74="","",③選手情報入力!C83)</f>
        <v/>
      </c>
      <c r="G74" t="str">
        <f>IF(E74="","",③選手情報入力!D83)</f>
        <v/>
      </c>
      <c r="H74" t="str">
        <f t="shared" si="3"/>
        <v/>
      </c>
      <c r="I74" t="str">
        <f>IF(E74="","",IF(③選手情報入力!F83="男",1,2))</f>
        <v/>
      </c>
      <c r="J74" t="str">
        <f>IF(E74="","",IF(③選手情報入力!G83="","",③選手情報入力!G83))</f>
        <v/>
      </c>
      <c r="L74" t="str">
        <f t="shared" si="4"/>
        <v/>
      </c>
      <c r="M74" t="str">
        <f t="shared" si="5"/>
        <v/>
      </c>
      <c r="O74" t="str">
        <f>IF(E74="","",IF(③選手情報入力!I83="","",IF(I74=1,VLOOKUP(③選手情報入力!I83,種目情報!$A$4:$B$35,2,FALSE),VLOOKUP(③選手情報入力!I83,種目情報!$E$4:$F$35,2,FALSE))))</f>
        <v/>
      </c>
      <c r="P74" t="str">
        <f>IF(E74="","",IF(③選手情報入力!J83="","",③選手情報入力!J83))</f>
        <v/>
      </c>
      <c r="Q74" s="34" t="str">
        <f>IF(E74="","",IF(③選手情報入力!H83="",0,1))</f>
        <v/>
      </c>
      <c r="R74" t="str">
        <f>IF(E74="","",IF(③選手情報入力!I83="","",IF(I74=1,VLOOKUP(③選手情報入力!I83,種目情報!$A$4:$C$39,3,FALSE),VLOOKUP(③選手情報入力!I83,種目情報!$E$4:$G$40,3,FALSE))))</f>
        <v/>
      </c>
      <c r="S74" t="str">
        <f>IF(E74="","",IF(③選手情報入力!L83="","",IF(I74=1,VLOOKUP(③選手情報入力!L83,種目情報!$A$4:$B$39,2,FALSE),VLOOKUP(③選手情報入力!L83,種目情報!$E$4:$F$40,2,FALSE))))</f>
        <v/>
      </c>
      <c r="T74" t="str">
        <f>IF(E74="","",IF(③選手情報入力!M83="","",③選手情報入力!M83))</f>
        <v/>
      </c>
      <c r="U74" s="34" t="str">
        <f>IF(E74="","",IF(③選手情報入力!K83="",0,1))</f>
        <v/>
      </c>
      <c r="V74" t="str">
        <f>IF(E74="","",IF(③選手情報入力!L83="","",IF(I74=1,VLOOKUP(③選手情報入力!L83,種目情報!$A$4:$C$39,3,FALSE),VLOOKUP(③選手情報入力!L83,種目情報!$E$4:$G$40,3,FALSE))))</f>
        <v/>
      </c>
      <c r="W74" t="str">
        <f>IF(E74="","",IF(③選手情報入力!O83="","",IF(I74=1,VLOOKUP(③選手情報入力!O83,種目情報!$A$4:$B$39,2,FALSE),VLOOKUP(③選手情報入力!O83,種目情報!$E$4:$F$40,2,FALSE))))</f>
        <v/>
      </c>
      <c r="X74" t="str">
        <f>IF(E74="","",IF(③選手情報入力!P83="","",③選手情報入力!P83))</f>
        <v/>
      </c>
      <c r="Y74" s="34" t="str">
        <f>IF(E74="","",IF(③選手情報入力!N83="",0,1))</f>
        <v/>
      </c>
      <c r="Z74" t="str">
        <f>IF(E74="","",IF(③選手情報入力!O83="","",IF(I74=1,VLOOKUP(③選手情報入力!O83,種目情報!$A$4:$C$39,3,FALSE),VLOOKUP(③選手情報入力!O83,種目情報!$E$4:$G$40,3,FALSE))))</f>
        <v/>
      </c>
      <c r="AA74" t="str">
        <f>IF(E74="","",IF(③選手情報入力!Q83="","",IF(I74=1,種目情報!$J$4,種目情報!$J$6)))</f>
        <v/>
      </c>
      <c r="AB74" t="str">
        <f>IF(E74="","",IF(③選手情報入力!Q83="","",IF(I74=1,IF(③選手情報入力!$R$6="","",③選手情報入力!$R$6),IF(③選手情報入力!$R$7="","",③選手情報入力!$R$7))))</f>
        <v/>
      </c>
      <c r="AC74" t="str">
        <f>IF(E74="","",IF(③選手情報入力!Q83="","",IF(I74=1,IF(③選手情報入力!$Q$6="",0,1),IF(③選手情報入力!$Q$7="",0,1))))</f>
        <v/>
      </c>
      <c r="AD74" t="str">
        <f>IF(E74="","",IF(③選手情報入力!Q83="","",2))</f>
        <v/>
      </c>
      <c r="AE74" t="str">
        <f>IF(E74="","",IF(③選手情報入力!S83="","",IF(I74=1,種目情報!$J$5,種目情報!$J$7)))</f>
        <v/>
      </c>
      <c r="AF74" t="str">
        <f>IF(E74="","",IF(③選手情報入力!S83="","",IF(I74=1,IF(③選手情報入力!$T$6="","",③選手情報入力!$T$6),IF(③選手情報入力!$T$7="","",③選手情報入力!$T$7))))</f>
        <v/>
      </c>
      <c r="AG74" t="str">
        <f>IF(E74="","",IF(③選手情報入力!S83="","",IF(I74=1,IF(③選手情報入力!$S$6="",0,1),IF(③選手情報入力!$S$7="",0,1))))</f>
        <v/>
      </c>
      <c r="AH74" t="str">
        <f>IF(E74="","",IF(③選手情報入力!S83="","",2))</f>
        <v/>
      </c>
    </row>
    <row r="75" spans="1:34">
      <c r="A75" t="str">
        <f>IF(E75="","",IF(①データ貼付け!A75="",I76*1000000+②団体情報入力!$D$3*1000+③選手情報入力!A84,①データ貼付け!A75))</f>
        <v/>
      </c>
      <c r="B75" t="str">
        <f>IF(E75="","",②団体情報入力!$D$3)</f>
        <v/>
      </c>
      <c r="D75" t="str">
        <f>IF(③選手情報入力!B84="","",LEFT(Sheet2!B75,2))</f>
        <v/>
      </c>
      <c r="E75" t="str">
        <f>IF(③選手情報入力!B84="","",REPLACE(Sheet2!B75,1,2,""))</f>
        <v/>
      </c>
      <c r="F75" t="str">
        <f>IF(E75="","",③選手情報入力!C84)</f>
        <v/>
      </c>
      <c r="G75" t="str">
        <f>IF(E75="","",③選手情報入力!D84)</f>
        <v/>
      </c>
      <c r="H75" t="str">
        <f t="shared" si="3"/>
        <v/>
      </c>
      <c r="I75" t="str">
        <f>IF(E75="","",IF(③選手情報入力!F84="男",1,2))</f>
        <v/>
      </c>
      <c r="J75" t="str">
        <f>IF(E75="","",IF(③選手情報入力!G84="","",③選手情報入力!G84))</f>
        <v/>
      </c>
      <c r="L75" t="str">
        <f t="shared" si="4"/>
        <v/>
      </c>
      <c r="M75" t="str">
        <f t="shared" si="5"/>
        <v/>
      </c>
      <c r="O75" t="str">
        <f>IF(E75="","",IF(③選手情報入力!I84="","",IF(I75=1,VLOOKUP(③選手情報入力!I84,種目情報!$A$4:$B$35,2,FALSE),VLOOKUP(③選手情報入力!I84,種目情報!$E$4:$F$35,2,FALSE))))</f>
        <v/>
      </c>
      <c r="P75" t="str">
        <f>IF(E75="","",IF(③選手情報入力!J84="","",③選手情報入力!J84))</f>
        <v/>
      </c>
      <c r="Q75" s="34" t="str">
        <f>IF(E75="","",IF(③選手情報入力!H84="",0,1))</f>
        <v/>
      </c>
      <c r="R75" t="str">
        <f>IF(E75="","",IF(③選手情報入力!I84="","",IF(I75=1,VLOOKUP(③選手情報入力!I84,種目情報!$A$4:$C$39,3,FALSE),VLOOKUP(③選手情報入力!I84,種目情報!$E$4:$G$40,3,FALSE))))</f>
        <v/>
      </c>
      <c r="S75" t="str">
        <f>IF(E75="","",IF(③選手情報入力!L84="","",IF(I75=1,VLOOKUP(③選手情報入力!L84,種目情報!$A$4:$B$39,2,FALSE),VLOOKUP(③選手情報入力!L84,種目情報!$E$4:$F$40,2,FALSE))))</f>
        <v/>
      </c>
      <c r="T75" t="str">
        <f>IF(E75="","",IF(③選手情報入力!M84="","",③選手情報入力!M84))</f>
        <v/>
      </c>
      <c r="U75" s="34" t="str">
        <f>IF(E75="","",IF(③選手情報入力!K84="",0,1))</f>
        <v/>
      </c>
      <c r="V75" t="str">
        <f>IF(E75="","",IF(③選手情報入力!L84="","",IF(I75=1,VLOOKUP(③選手情報入力!L84,種目情報!$A$4:$C$39,3,FALSE),VLOOKUP(③選手情報入力!L84,種目情報!$E$4:$G$40,3,FALSE))))</f>
        <v/>
      </c>
      <c r="W75" t="str">
        <f>IF(E75="","",IF(③選手情報入力!O84="","",IF(I75=1,VLOOKUP(③選手情報入力!O84,種目情報!$A$4:$B$39,2,FALSE),VLOOKUP(③選手情報入力!O84,種目情報!$E$4:$F$40,2,FALSE))))</f>
        <v/>
      </c>
      <c r="X75" t="str">
        <f>IF(E75="","",IF(③選手情報入力!P84="","",③選手情報入力!P84))</f>
        <v/>
      </c>
      <c r="Y75" s="34" t="str">
        <f>IF(E75="","",IF(③選手情報入力!N84="",0,1))</f>
        <v/>
      </c>
      <c r="Z75" t="str">
        <f>IF(E75="","",IF(③選手情報入力!O84="","",IF(I75=1,VLOOKUP(③選手情報入力!O84,種目情報!$A$4:$C$39,3,FALSE),VLOOKUP(③選手情報入力!O84,種目情報!$E$4:$G$40,3,FALSE))))</f>
        <v/>
      </c>
      <c r="AA75" t="str">
        <f>IF(E75="","",IF(③選手情報入力!Q84="","",IF(I75=1,種目情報!$J$4,種目情報!$J$6)))</f>
        <v/>
      </c>
      <c r="AB75" t="str">
        <f>IF(E75="","",IF(③選手情報入力!Q84="","",IF(I75=1,IF(③選手情報入力!$R$6="","",③選手情報入力!$R$6),IF(③選手情報入力!$R$7="","",③選手情報入力!$R$7))))</f>
        <v/>
      </c>
      <c r="AC75" t="str">
        <f>IF(E75="","",IF(③選手情報入力!Q84="","",IF(I75=1,IF(③選手情報入力!$Q$6="",0,1),IF(③選手情報入力!$Q$7="",0,1))))</f>
        <v/>
      </c>
      <c r="AD75" t="str">
        <f>IF(E75="","",IF(③選手情報入力!Q84="","",2))</f>
        <v/>
      </c>
      <c r="AE75" t="str">
        <f>IF(E75="","",IF(③選手情報入力!S84="","",IF(I75=1,種目情報!$J$5,種目情報!$J$7)))</f>
        <v/>
      </c>
      <c r="AF75" t="str">
        <f>IF(E75="","",IF(③選手情報入力!S84="","",IF(I75=1,IF(③選手情報入力!$T$6="","",③選手情報入力!$T$6),IF(③選手情報入力!$T$7="","",③選手情報入力!$T$7))))</f>
        <v/>
      </c>
      <c r="AG75" t="str">
        <f>IF(E75="","",IF(③選手情報入力!S84="","",IF(I75=1,IF(③選手情報入力!$S$6="",0,1),IF(③選手情報入力!$S$7="",0,1))))</f>
        <v/>
      </c>
      <c r="AH75" t="str">
        <f>IF(E75="","",IF(③選手情報入力!S84="","",2))</f>
        <v/>
      </c>
    </row>
    <row r="76" spans="1:34">
      <c r="A76" t="str">
        <f>IF(E76="","",IF(①データ貼付け!A76="",I77*1000000+②団体情報入力!$D$3*1000+③選手情報入力!A85,①データ貼付け!A76))</f>
        <v/>
      </c>
      <c r="B76" t="str">
        <f>IF(E76="","",②団体情報入力!$D$3)</f>
        <v/>
      </c>
      <c r="D76" t="str">
        <f>IF(③選手情報入力!B85="","",LEFT(Sheet2!B76,2))</f>
        <v/>
      </c>
      <c r="E76" t="str">
        <f>IF(③選手情報入力!B85="","",REPLACE(Sheet2!B76,1,2,""))</f>
        <v/>
      </c>
      <c r="F76" t="str">
        <f>IF(E76="","",③選手情報入力!C85)</f>
        <v/>
      </c>
      <c r="G76" t="str">
        <f>IF(E76="","",③選手情報入力!D85)</f>
        <v/>
      </c>
      <c r="H76" t="str">
        <f t="shared" si="3"/>
        <v/>
      </c>
      <c r="I76" t="str">
        <f>IF(E76="","",IF(③選手情報入力!F85="男",1,2))</f>
        <v/>
      </c>
      <c r="J76" t="str">
        <f>IF(E76="","",IF(③選手情報入力!G85="","",③選手情報入力!G85))</f>
        <v/>
      </c>
      <c r="L76" t="str">
        <f t="shared" si="4"/>
        <v/>
      </c>
      <c r="M76" t="str">
        <f t="shared" si="5"/>
        <v/>
      </c>
      <c r="O76" t="str">
        <f>IF(E76="","",IF(③選手情報入力!I85="","",IF(I76=1,VLOOKUP(③選手情報入力!I85,種目情報!$A$4:$B$35,2,FALSE),VLOOKUP(③選手情報入力!I85,種目情報!$E$4:$F$35,2,FALSE))))</f>
        <v/>
      </c>
      <c r="P76" t="str">
        <f>IF(E76="","",IF(③選手情報入力!J85="","",③選手情報入力!J85))</f>
        <v/>
      </c>
      <c r="Q76" s="34" t="str">
        <f>IF(E76="","",IF(③選手情報入力!H85="",0,1))</f>
        <v/>
      </c>
      <c r="R76" t="str">
        <f>IF(E76="","",IF(③選手情報入力!I85="","",IF(I76=1,VLOOKUP(③選手情報入力!I85,種目情報!$A$4:$C$39,3,FALSE),VLOOKUP(③選手情報入力!I85,種目情報!$E$4:$G$40,3,FALSE))))</f>
        <v/>
      </c>
      <c r="S76" t="str">
        <f>IF(E76="","",IF(③選手情報入力!L85="","",IF(I76=1,VLOOKUP(③選手情報入力!L85,種目情報!$A$4:$B$39,2,FALSE),VLOOKUP(③選手情報入力!L85,種目情報!$E$4:$F$40,2,FALSE))))</f>
        <v/>
      </c>
      <c r="T76" t="str">
        <f>IF(E76="","",IF(③選手情報入力!M85="","",③選手情報入力!M85))</f>
        <v/>
      </c>
      <c r="U76" s="34" t="str">
        <f>IF(E76="","",IF(③選手情報入力!K85="",0,1))</f>
        <v/>
      </c>
      <c r="V76" t="str">
        <f>IF(E76="","",IF(③選手情報入力!L85="","",IF(I76=1,VLOOKUP(③選手情報入力!L85,種目情報!$A$4:$C$39,3,FALSE),VLOOKUP(③選手情報入力!L85,種目情報!$E$4:$G$40,3,FALSE))))</f>
        <v/>
      </c>
      <c r="W76" t="str">
        <f>IF(E76="","",IF(③選手情報入力!O85="","",IF(I76=1,VLOOKUP(③選手情報入力!O85,種目情報!$A$4:$B$39,2,FALSE),VLOOKUP(③選手情報入力!O85,種目情報!$E$4:$F$40,2,FALSE))))</f>
        <v/>
      </c>
      <c r="X76" t="str">
        <f>IF(E76="","",IF(③選手情報入力!P85="","",③選手情報入力!P85))</f>
        <v/>
      </c>
      <c r="Y76" s="34" t="str">
        <f>IF(E76="","",IF(③選手情報入力!N85="",0,1))</f>
        <v/>
      </c>
      <c r="Z76" t="str">
        <f>IF(E76="","",IF(③選手情報入力!O85="","",IF(I76=1,VLOOKUP(③選手情報入力!O85,種目情報!$A$4:$C$39,3,FALSE),VLOOKUP(③選手情報入力!O85,種目情報!$E$4:$G$40,3,FALSE))))</f>
        <v/>
      </c>
      <c r="AA76" t="str">
        <f>IF(E76="","",IF(③選手情報入力!Q85="","",IF(I76=1,種目情報!$J$4,種目情報!$J$6)))</f>
        <v/>
      </c>
      <c r="AB76" t="str">
        <f>IF(E76="","",IF(③選手情報入力!Q85="","",IF(I76=1,IF(③選手情報入力!$R$6="","",③選手情報入力!$R$6),IF(③選手情報入力!$R$7="","",③選手情報入力!$R$7))))</f>
        <v/>
      </c>
      <c r="AC76" t="str">
        <f>IF(E76="","",IF(③選手情報入力!Q85="","",IF(I76=1,IF(③選手情報入力!$Q$6="",0,1),IF(③選手情報入力!$Q$7="",0,1))))</f>
        <v/>
      </c>
      <c r="AD76" t="str">
        <f>IF(E76="","",IF(③選手情報入力!Q85="","",2))</f>
        <v/>
      </c>
      <c r="AE76" t="str">
        <f>IF(E76="","",IF(③選手情報入力!S85="","",IF(I76=1,種目情報!$J$5,種目情報!$J$7)))</f>
        <v/>
      </c>
      <c r="AF76" t="str">
        <f>IF(E76="","",IF(③選手情報入力!S85="","",IF(I76=1,IF(③選手情報入力!$T$6="","",③選手情報入力!$T$6),IF(③選手情報入力!$T$7="","",③選手情報入力!$T$7))))</f>
        <v/>
      </c>
      <c r="AG76" t="str">
        <f>IF(E76="","",IF(③選手情報入力!S85="","",IF(I76=1,IF(③選手情報入力!$S$6="",0,1),IF(③選手情報入力!$S$7="",0,1))))</f>
        <v/>
      </c>
      <c r="AH76" t="str">
        <f>IF(E76="","",IF(③選手情報入力!S85="","",2))</f>
        <v/>
      </c>
    </row>
    <row r="77" spans="1:34">
      <c r="A77" t="str">
        <f>IF(E77="","",IF(①データ貼付け!A77="",I78*1000000+②団体情報入力!$D$3*1000+③選手情報入力!A86,①データ貼付け!A77))</f>
        <v/>
      </c>
      <c r="B77" t="str">
        <f>IF(E77="","",②団体情報入力!$D$3)</f>
        <v/>
      </c>
      <c r="D77" t="str">
        <f>IF(③選手情報入力!B86="","",LEFT(Sheet2!B77,2))</f>
        <v/>
      </c>
      <c r="E77" t="str">
        <f>IF(③選手情報入力!B86="","",REPLACE(Sheet2!B77,1,2,""))</f>
        <v/>
      </c>
      <c r="F77" t="str">
        <f>IF(E77="","",③選手情報入力!C86)</f>
        <v/>
      </c>
      <c r="G77" t="str">
        <f>IF(E77="","",③選手情報入力!D86)</f>
        <v/>
      </c>
      <c r="H77" t="str">
        <f t="shared" si="3"/>
        <v/>
      </c>
      <c r="I77" t="str">
        <f>IF(E77="","",IF(③選手情報入力!F86="男",1,2))</f>
        <v/>
      </c>
      <c r="J77" t="str">
        <f>IF(E77="","",IF(③選手情報入力!G86="","",③選手情報入力!G86))</f>
        <v/>
      </c>
      <c r="L77" t="str">
        <f t="shared" si="4"/>
        <v/>
      </c>
      <c r="M77" t="str">
        <f t="shared" si="5"/>
        <v/>
      </c>
      <c r="O77" t="str">
        <f>IF(E77="","",IF(③選手情報入力!I86="","",IF(I77=1,VLOOKUP(③選手情報入力!I86,種目情報!$A$4:$B$35,2,FALSE),VLOOKUP(③選手情報入力!I86,種目情報!$E$4:$F$35,2,FALSE))))</f>
        <v/>
      </c>
      <c r="P77" t="str">
        <f>IF(E77="","",IF(③選手情報入力!J86="","",③選手情報入力!J86))</f>
        <v/>
      </c>
      <c r="Q77" s="34" t="str">
        <f>IF(E77="","",IF(③選手情報入力!H86="",0,1))</f>
        <v/>
      </c>
      <c r="R77" t="str">
        <f>IF(E77="","",IF(③選手情報入力!I86="","",IF(I77=1,VLOOKUP(③選手情報入力!I86,種目情報!$A$4:$C$39,3,FALSE),VLOOKUP(③選手情報入力!I86,種目情報!$E$4:$G$40,3,FALSE))))</f>
        <v/>
      </c>
      <c r="S77" t="str">
        <f>IF(E77="","",IF(③選手情報入力!L86="","",IF(I77=1,VLOOKUP(③選手情報入力!L86,種目情報!$A$4:$B$39,2,FALSE),VLOOKUP(③選手情報入力!L86,種目情報!$E$4:$F$40,2,FALSE))))</f>
        <v/>
      </c>
      <c r="T77" t="str">
        <f>IF(E77="","",IF(③選手情報入力!M86="","",③選手情報入力!M86))</f>
        <v/>
      </c>
      <c r="U77" s="34" t="str">
        <f>IF(E77="","",IF(③選手情報入力!K86="",0,1))</f>
        <v/>
      </c>
      <c r="V77" t="str">
        <f>IF(E77="","",IF(③選手情報入力!L86="","",IF(I77=1,VLOOKUP(③選手情報入力!L86,種目情報!$A$4:$C$39,3,FALSE),VLOOKUP(③選手情報入力!L86,種目情報!$E$4:$G$40,3,FALSE))))</f>
        <v/>
      </c>
      <c r="W77" t="str">
        <f>IF(E77="","",IF(③選手情報入力!O86="","",IF(I77=1,VLOOKUP(③選手情報入力!O86,種目情報!$A$4:$B$39,2,FALSE),VLOOKUP(③選手情報入力!O86,種目情報!$E$4:$F$40,2,FALSE))))</f>
        <v/>
      </c>
      <c r="X77" t="str">
        <f>IF(E77="","",IF(③選手情報入力!P86="","",③選手情報入力!P86))</f>
        <v/>
      </c>
      <c r="Y77" s="34" t="str">
        <f>IF(E77="","",IF(③選手情報入力!N86="",0,1))</f>
        <v/>
      </c>
      <c r="Z77" t="str">
        <f>IF(E77="","",IF(③選手情報入力!O86="","",IF(I77=1,VLOOKUP(③選手情報入力!O86,種目情報!$A$4:$C$39,3,FALSE),VLOOKUP(③選手情報入力!O86,種目情報!$E$4:$G$40,3,FALSE))))</f>
        <v/>
      </c>
      <c r="AA77" t="str">
        <f>IF(E77="","",IF(③選手情報入力!Q86="","",IF(I77=1,種目情報!$J$4,種目情報!$J$6)))</f>
        <v/>
      </c>
      <c r="AB77" t="str">
        <f>IF(E77="","",IF(③選手情報入力!Q86="","",IF(I77=1,IF(③選手情報入力!$R$6="","",③選手情報入力!$R$6),IF(③選手情報入力!$R$7="","",③選手情報入力!$R$7))))</f>
        <v/>
      </c>
      <c r="AC77" t="str">
        <f>IF(E77="","",IF(③選手情報入力!Q86="","",IF(I77=1,IF(③選手情報入力!$Q$6="",0,1),IF(③選手情報入力!$Q$7="",0,1))))</f>
        <v/>
      </c>
      <c r="AD77" t="str">
        <f>IF(E77="","",IF(③選手情報入力!Q86="","",2))</f>
        <v/>
      </c>
      <c r="AE77" t="str">
        <f>IF(E77="","",IF(③選手情報入力!S86="","",IF(I77=1,種目情報!$J$5,種目情報!$J$7)))</f>
        <v/>
      </c>
      <c r="AF77" t="str">
        <f>IF(E77="","",IF(③選手情報入力!S86="","",IF(I77=1,IF(③選手情報入力!$T$6="","",③選手情報入力!$T$6),IF(③選手情報入力!$T$7="","",③選手情報入力!$T$7))))</f>
        <v/>
      </c>
      <c r="AG77" t="str">
        <f>IF(E77="","",IF(③選手情報入力!S86="","",IF(I77=1,IF(③選手情報入力!$S$6="",0,1),IF(③選手情報入力!$S$7="",0,1))))</f>
        <v/>
      </c>
      <c r="AH77" t="str">
        <f>IF(E77="","",IF(③選手情報入力!S86="","",2))</f>
        <v/>
      </c>
    </row>
    <row r="78" spans="1:34">
      <c r="A78" t="str">
        <f>IF(E78="","",IF(①データ貼付け!A78="",I79*1000000+②団体情報入力!$D$3*1000+③選手情報入力!A87,①データ貼付け!A78))</f>
        <v/>
      </c>
      <c r="B78" t="str">
        <f>IF(E78="","",②団体情報入力!$D$3)</f>
        <v/>
      </c>
      <c r="D78" t="str">
        <f>IF(③選手情報入力!B87="","",LEFT(Sheet2!B78,2))</f>
        <v/>
      </c>
      <c r="E78" t="str">
        <f>IF(③選手情報入力!B87="","",REPLACE(Sheet2!B78,1,2,""))</f>
        <v/>
      </c>
      <c r="F78" t="str">
        <f>IF(E78="","",③選手情報入力!C87)</f>
        <v/>
      </c>
      <c r="G78" t="str">
        <f>IF(E78="","",③選手情報入力!D87)</f>
        <v/>
      </c>
      <c r="H78" t="str">
        <f t="shared" si="3"/>
        <v/>
      </c>
      <c r="I78" t="str">
        <f>IF(E78="","",IF(③選手情報入力!F87="男",1,2))</f>
        <v/>
      </c>
      <c r="J78" t="str">
        <f>IF(E78="","",IF(③選手情報入力!G87="","",③選手情報入力!G87))</f>
        <v/>
      </c>
      <c r="L78" t="str">
        <f t="shared" si="4"/>
        <v/>
      </c>
      <c r="M78" t="str">
        <f t="shared" si="5"/>
        <v/>
      </c>
      <c r="O78" t="str">
        <f>IF(E78="","",IF(③選手情報入力!I87="","",IF(I78=1,VLOOKUP(③選手情報入力!I87,種目情報!$A$4:$B$35,2,FALSE),VLOOKUP(③選手情報入力!I87,種目情報!$E$4:$F$35,2,FALSE))))</f>
        <v/>
      </c>
      <c r="P78" t="str">
        <f>IF(E78="","",IF(③選手情報入力!J87="","",③選手情報入力!J87))</f>
        <v/>
      </c>
      <c r="Q78" s="34" t="str">
        <f>IF(E78="","",IF(③選手情報入力!H87="",0,1))</f>
        <v/>
      </c>
      <c r="R78" t="str">
        <f>IF(E78="","",IF(③選手情報入力!I87="","",IF(I78=1,VLOOKUP(③選手情報入力!I87,種目情報!$A$4:$C$39,3,FALSE),VLOOKUP(③選手情報入力!I87,種目情報!$E$4:$G$40,3,FALSE))))</f>
        <v/>
      </c>
      <c r="S78" t="str">
        <f>IF(E78="","",IF(③選手情報入力!L87="","",IF(I78=1,VLOOKUP(③選手情報入力!L87,種目情報!$A$4:$B$39,2,FALSE),VLOOKUP(③選手情報入力!L87,種目情報!$E$4:$F$40,2,FALSE))))</f>
        <v/>
      </c>
      <c r="T78" t="str">
        <f>IF(E78="","",IF(③選手情報入力!M87="","",③選手情報入力!M87))</f>
        <v/>
      </c>
      <c r="U78" s="34" t="str">
        <f>IF(E78="","",IF(③選手情報入力!K87="",0,1))</f>
        <v/>
      </c>
      <c r="V78" t="str">
        <f>IF(E78="","",IF(③選手情報入力!L87="","",IF(I78=1,VLOOKUP(③選手情報入力!L87,種目情報!$A$4:$C$39,3,FALSE),VLOOKUP(③選手情報入力!L87,種目情報!$E$4:$G$40,3,FALSE))))</f>
        <v/>
      </c>
      <c r="W78" t="str">
        <f>IF(E78="","",IF(③選手情報入力!O87="","",IF(I78=1,VLOOKUP(③選手情報入力!O87,種目情報!$A$4:$B$39,2,FALSE),VLOOKUP(③選手情報入力!O87,種目情報!$E$4:$F$40,2,FALSE))))</f>
        <v/>
      </c>
      <c r="X78" t="str">
        <f>IF(E78="","",IF(③選手情報入力!P87="","",③選手情報入力!P87))</f>
        <v/>
      </c>
      <c r="Y78" s="34" t="str">
        <f>IF(E78="","",IF(③選手情報入力!N87="",0,1))</f>
        <v/>
      </c>
      <c r="Z78" t="str">
        <f>IF(E78="","",IF(③選手情報入力!O87="","",IF(I78=1,VLOOKUP(③選手情報入力!O87,種目情報!$A$4:$C$39,3,FALSE),VLOOKUP(③選手情報入力!O87,種目情報!$E$4:$G$40,3,FALSE))))</f>
        <v/>
      </c>
      <c r="AA78" t="str">
        <f>IF(E78="","",IF(③選手情報入力!Q87="","",IF(I78=1,種目情報!$J$4,種目情報!$J$6)))</f>
        <v/>
      </c>
      <c r="AB78" t="str">
        <f>IF(E78="","",IF(③選手情報入力!Q87="","",IF(I78=1,IF(③選手情報入力!$R$6="","",③選手情報入力!$R$6),IF(③選手情報入力!$R$7="","",③選手情報入力!$R$7))))</f>
        <v/>
      </c>
      <c r="AC78" t="str">
        <f>IF(E78="","",IF(③選手情報入力!Q87="","",IF(I78=1,IF(③選手情報入力!$Q$6="",0,1),IF(③選手情報入力!$Q$7="",0,1))))</f>
        <v/>
      </c>
      <c r="AD78" t="str">
        <f>IF(E78="","",IF(③選手情報入力!Q87="","",2))</f>
        <v/>
      </c>
      <c r="AE78" t="str">
        <f>IF(E78="","",IF(③選手情報入力!S87="","",IF(I78=1,種目情報!$J$5,種目情報!$J$7)))</f>
        <v/>
      </c>
      <c r="AF78" t="str">
        <f>IF(E78="","",IF(③選手情報入力!S87="","",IF(I78=1,IF(③選手情報入力!$T$6="","",③選手情報入力!$T$6),IF(③選手情報入力!$T$7="","",③選手情報入力!$T$7))))</f>
        <v/>
      </c>
      <c r="AG78" t="str">
        <f>IF(E78="","",IF(③選手情報入力!S87="","",IF(I78=1,IF(③選手情報入力!$S$6="",0,1),IF(③選手情報入力!$S$7="",0,1))))</f>
        <v/>
      </c>
      <c r="AH78" t="str">
        <f>IF(E78="","",IF(③選手情報入力!S87="","",2))</f>
        <v/>
      </c>
    </row>
    <row r="79" spans="1:34">
      <c r="A79" t="str">
        <f>IF(E79="","",IF(①データ貼付け!A79="",I80*1000000+②団体情報入力!$D$3*1000+③選手情報入力!A88,①データ貼付け!A79))</f>
        <v/>
      </c>
      <c r="B79" t="str">
        <f>IF(E79="","",②団体情報入力!$D$3)</f>
        <v/>
      </c>
      <c r="D79" t="str">
        <f>IF(③選手情報入力!B88="","",LEFT(Sheet2!B79,2))</f>
        <v/>
      </c>
      <c r="E79" t="str">
        <f>IF(③選手情報入力!B88="","",REPLACE(Sheet2!B79,1,2,""))</f>
        <v/>
      </c>
      <c r="F79" t="str">
        <f>IF(E79="","",③選手情報入力!C88)</f>
        <v/>
      </c>
      <c r="G79" t="str">
        <f>IF(E79="","",③選手情報入力!D88)</f>
        <v/>
      </c>
      <c r="H79" t="str">
        <f t="shared" si="3"/>
        <v/>
      </c>
      <c r="I79" t="str">
        <f>IF(E79="","",IF(③選手情報入力!F88="男",1,2))</f>
        <v/>
      </c>
      <c r="J79" t="str">
        <f>IF(E79="","",IF(③選手情報入力!G88="","",③選手情報入力!G88))</f>
        <v/>
      </c>
      <c r="L79" t="str">
        <f t="shared" si="4"/>
        <v/>
      </c>
      <c r="M79" t="str">
        <f t="shared" si="5"/>
        <v/>
      </c>
      <c r="O79" t="str">
        <f>IF(E79="","",IF(③選手情報入力!I88="","",IF(I79=1,VLOOKUP(③選手情報入力!I88,種目情報!$A$4:$B$35,2,FALSE),VLOOKUP(③選手情報入力!I88,種目情報!$E$4:$F$35,2,FALSE))))</f>
        <v/>
      </c>
      <c r="P79" t="str">
        <f>IF(E79="","",IF(③選手情報入力!J88="","",③選手情報入力!J88))</f>
        <v/>
      </c>
      <c r="Q79" s="34" t="str">
        <f>IF(E79="","",IF(③選手情報入力!H88="",0,1))</f>
        <v/>
      </c>
      <c r="R79" t="str">
        <f>IF(E79="","",IF(③選手情報入力!I88="","",IF(I79=1,VLOOKUP(③選手情報入力!I88,種目情報!$A$4:$C$39,3,FALSE),VLOOKUP(③選手情報入力!I88,種目情報!$E$4:$G$40,3,FALSE))))</f>
        <v/>
      </c>
      <c r="S79" t="str">
        <f>IF(E79="","",IF(③選手情報入力!L88="","",IF(I79=1,VLOOKUP(③選手情報入力!L88,種目情報!$A$4:$B$39,2,FALSE),VLOOKUP(③選手情報入力!L88,種目情報!$E$4:$F$40,2,FALSE))))</f>
        <v/>
      </c>
      <c r="T79" t="str">
        <f>IF(E79="","",IF(③選手情報入力!M88="","",③選手情報入力!M88))</f>
        <v/>
      </c>
      <c r="U79" s="34" t="str">
        <f>IF(E79="","",IF(③選手情報入力!K88="",0,1))</f>
        <v/>
      </c>
      <c r="V79" t="str">
        <f>IF(E79="","",IF(③選手情報入力!L88="","",IF(I79=1,VLOOKUP(③選手情報入力!L88,種目情報!$A$4:$C$39,3,FALSE),VLOOKUP(③選手情報入力!L88,種目情報!$E$4:$G$40,3,FALSE))))</f>
        <v/>
      </c>
      <c r="W79" t="str">
        <f>IF(E79="","",IF(③選手情報入力!O88="","",IF(I79=1,VLOOKUP(③選手情報入力!O88,種目情報!$A$4:$B$39,2,FALSE),VLOOKUP(③選手情報入力!O88,種目情報!$E$4:$F$40,2,FALSE))))</f>
        <v/>
      </c>
      <c r="X79" t="str">
        <f>IF(E79="","",IF(③選手情報入力!P88="","",③選手情報入力!P88))</f>
        <v/>
      </c>
      <c r="Y79" s="34" t="str">
        <f>IF(E79="","",IF(③選手情報入力!N88="",0,1))</f>
        <v/>
      </c>
      <c r="Z79" t="str">
        <f>IF(E79="","",IF(③選手情報入力!O88="","",IF(I79=1,VLOOKUP(③選手情報入力!O88,種目情報!$A$4:$C$39,3,FALSE),VLOOKUP(③選手情報入力!O88,種目情報!$E$4:$G$40,3,FALSE))))</f>
        <v/>
      </c>
      <c r="AA79" t="str">
        <f>IF(E79="","",IF(③選手情報入力!Q88="","",IF(I79=1,種目情報!$J$4,種目情報!$J$6)))</f>
        <v/>
      </c>
      <c r="AB79" t="str">
        <f>IF(E79="","",IF(③選手情報入力!Q88="","",IF(I79=1,IF(③選手情報入力!$R$6="","",③選手情報入力!$R$6),IF(③選手情報入力!$R$7="","",③選手情報入力!$R$7))))</f>
        <v/>
      </c>
      <c r="AC79" t="str">
        <f>IF(E79="","",IF(③選手情報入力!Q88="","",IF(I79=1,IF(③選手情報入力!$Q$6="",0,1),IF(③選手情報入力!$Q$7="",0,1))))</f>
        <v/>
      </c>
      <c r="AD79" t="str">
        <f>IF(E79="","",IF(③選手情報入力!Q88="","",2))</f>
        <v/>
      </c>
      <c r="AE79" t="str">
        <f>IF(E79="","",IF(③選手情報入力!S88="","",IF(I79=1,種目情報!$J$5,種目情報!$J$7)))</f>
        <v/>
      </c>
      <c r="AF79" t="str">
        <f>IF(E79="","",IF(③選手情報入力!S88="","",IF(I79=1,IF(③選手情報入力!$T$6="","",③選手情報入力!$T$6),IF(③選手情報入力!$T$7="","",③選手情報入力!$T$7))))</f>
        <v/>
      </c>
      <c r="AG79" t="str">
        <f>IF(E79="","",IF(③選手情報入力!S88="","",IF(I79=1,IF(③選手情報入力!$S$6="",0,1),IF(③選手情報入力!$S$7="",0,1))))</f>
        <v/>
      </c>
      <c r="AH79" t="str">
        <f>IF(E79="","",IF(③選手情報入力!S88="","",2))</f>
        <v/>
      </c>
    </row>
    <row r="80" spans="1:34">
      <c r="A80" t="str">
        <f>IF(E80="","",IF(①データ貼付け!A80="",I81*1000000+②団体情報入力!$D$3*1000+③選手情報入力!A89,①データ貼付け!A80))</f>
        <v/>
      </c>
      <c r="B80" t="str">
        <f>IF(E80="","",②団体情報入力!$D$3)</f>
        <v/>
      </c>
      <c r="D80" t="str">
        <f>IF(③選手情報入力!B89="","",LEFT(Sheet2!B80,2))</f>
        <v/>
      </c>
      <c r="E80" t="str">
        <f>IF(③選手情報入力!B89="","",REPLACE(Sheet2!B80,1,2,""))</f>
        <v/>
      </c>
      <c r="F80" t="str">
        <f>IF(E80="","",③選手情報入力!C89)</f>
        <v/>
      </c>
      <c r="G80" t="str">
        <f>IF(E80="","",③選手情報入力!D89)</f>
        <v/>
      </c>
      <c r="H80" t="str">
        <f t="shared" si="3"/>
        <v/>
      </c>
      <c r="I80" t="str">
        <f>IF(E80="","",IF(③選手情報入力!F89="男",1,2))</f>
        <v/>
      </c>
      <c r="J80" t="str">
        <f>IF(E80="","",IF(③選手情報入力!G89="","",③選手情報入力!G89))</f>
        <v/>
      </c>
      <c r="L80" t="str">
        <f t="shared" si="4"/>
        <v/>
      </c>
      <c r="M80" t="str">
        <f t="shared" si="5"/>
        <v/>
      </c>
      <c r="O80" t="str">
        <f>IF(E80="","",IF(③選手情報入力!I89="","",IF(I80=1,VLOOKUP(③選手情報入力!I89,種目情報!$A$4:$B$35,2,FALSE),VLOOKUP(③選手情報入力!I89,種目情報!$E$4:$F$35,2,FALSE))))</f>
        <v/>
      </c>
      <c r="P80" t="str">
        <f>IF(E80="","",IF(③選手情報入力!J89="","",③選手情報入力!J89))</f>
        <v/>
      </c>
      <c r="Q80" s="34" t="str">
        <f>IF(E80="","",IF(③選手情報入力!H89="",0,1))</f>
        <v/>
      </c>
      <c r="R80" t="str">
        <f>IF(E80="","",IF(③選手情報入力!I89="","",IF(I80=1,VLOOKUP(③選手情報入力!I89,種目情報!$A$4:$C$39,3,FALSE),VLOOKUP(③選手情報入力!I89,種目情報!$E$4:$G$40,3,FALSE))))</f>
        <v/>
      </c>
      <c r="S80" t="str">
        <f>IF(E80="","",IF(③選手情報入力!L89="","",IF(I80=1,VLOOKUP(③選手情報入力!L89,種目情報!$A$4:$B$39,2,FALSE),VLOOKUP(③選手情報入力!L89,種目情報!$E$4:$F$40,2,FALSE))))</f>
        <v/>
      </c>
      <c r="T80" t="str">
        <f>IF(E80="","",IF(③選手情報入力!M89="","",③選手情報入力!M89))</f>
        <v/>
      </c>
      <c r="U80" s="34" t="str">
        <f>IF(E80="","",IF(③選手情報入力!K89="",0,1))</f>
        <v/>
      </c>
      <c r="V80" t="str">
        <f>IF(E80="","",IF(③選手情報入力!L89="","",IF(I80=1,VLOOKUP(③選手情報入力!L89,種目情報!$A$4:$C$39,3,FALSE),VLOOKUP(③選手情報入力!L89,種目情報!$E$4:$G$40,3,FALSE))))</f>
        <v/>
      </c>
      <c r="W80" t="str">
        <f>IF(E80="","",IF(③選手情報入力!O89="","",IF(I80=1,VLOOKUP(③選手情報入力!O89,種目情報!$A$4:$B$39,2,FALSE),VLOOKUP(③選手情報入力!O89,種目情報!$E$4:$F$40,2,FALSE))))</f>
        <v/>
      </c>
      <c r="X80" t="str">
        <f>IF(E80="","",IF(③選手情報入力!P89="","",③選手情報入力!P89))</f>
        <v/>
      </c>
      <c r="Y80" s="34" t="str">
        <f>IF(E80="","",IF(③選手情報入力!N89="",0,1))</f>
        <v/>
      </c>
      <c r="Z80" t="str">
        <f>IF(E80="","",IF(③選手情報入力!O89="","",IF(I80=1,VLOOKUP(③選手情報入力!O89,種目情報!$A$4:$C$39,3,FALSE),VLOOKUP(③選手情報入力!O89,種目情報!$E$4:$G$40,3,FALSE))))</f>
        <v/>
      </c>
      <c r="AA80" t="str">
        <f>IF(E80="","",IF(③選手情報入力!Q89="","",IF(I80=1,種目情報!$J$4,種目情報!$J$6)))</f>
        <v/>
      </c>
      <c r="AB80" t="str">
        <f>IF(E80="","",IF(③選手情報入力!Q89="","",IF(I80=1,IF(③選手情報入力!$R$6="","",③選手情報入力!$R$6),IF(③選手情報入力!$R$7="","",③選手情報入力!$R$7))))</f>
        <v/>
      </c>
      <c r="AC80" t="str">
        <f>IF(E80="","",IF(③選手情報入力!Q89="","",IF(I80=1,IF(③選手情報入力!$Q$6="",0,1),IF(③選手情報入力!$Q$7="",0,1))))</f>
        <v/>
      </c>
      <c r="AD80" t="str">
        <f>IF(E80="","",IF(③選手情報入力!Q89="","",2))</f>
        <v/>
      </c>
      <c r="AE80" t="str">
        <f>IF(E80="","",IF(③選手情報入力!S89="","",IF(I80=1,種目情報!$J$5,種目情報!$J$7)))</f>
        <v/>
      </c>
      <c r="AF80" t="str">
        <f>IF(E80="","",IF(③選手情報入力!S89="","",IF(I80=1,IF(③選手情報入力!$T$6="","",③選手情報入力!$T$6),IF(③選手情報入力!$T$7="","",③選手情報入力!$T$7))))</f>
        <v/>
      </c>
      <c r="AG80" t="str">
        <f>IF(E80="","",IF(③選手情報入力!S89="","",IF(I80=1,IF(③選手情報入力!$S$6="",0,1),IF(③選手情報入力!$S$7="",0,1))))</f>
        <v/>
      </c>
      <c r="AH80" t="str">
        <f>IF(E80="","",IF(③選手情報入力!S89="","",2))</f>
        <v/>
      </c>
    </row>
    <row r="81" spans="1:35">
      <c r="A81" t="str">
        <f>IF(E81="","",IF(①データ貼付け!A81="",I82*1000000+②団体情報入力!$D$3*1000+③選手情報入力!A90,①データ貼付け!A81))</f>
        <v/>
      </c>
      <c r="B81" t="str">
        <f>IF(E81="","",②団体情報入力!$D$3)</f>
        <v/>
      </c>
      <c r="D81" t="str">
        <f>IF(③選手情報入力!B90="","",LEFT(Sheet2!B81,2))</f>
        <v/>
      </c>
      <c r="E81" t="str">
        <f>IF(③選手情報入力!B90="","",REPLACE(Sheet2!B81,1,2,""))</f>
        <v/>
      </c>
      <c r="F81" t="str">
        <f>IF(E81="","",③選手情報入力!C90)</f>
        <v/>
      </c>
      <c r="G81" t="str">
        <f>IF(E81="","",③選手情報入力!D90)</f>
        <v/>
      </c>
      <c r="H81" t="str">
        <f t="shared" si="3"/>
        <v/>
      </c>
      <c r="I81" t="str">
        <f>IF(E81="","",IF(③選手情報入力!F90="男",1,2))</f>
        <v/>
      </c>
      <c r="J81" t="str">
        <f>IF(E81="","",IF(③選手情報入力!G90="","",③選手情報入力!G90))</f>
        <v/>
      </c>
      <c r="L81" t="str">
        <f t="shared" si="4"/>
        <v/>
      </c>
      <c r="M81" t="str">
        <f t="shared" si="5"/>
        <v/>
      </c>
      <c r="O81" t="str">
        <f>IF(E81="","",IF(③選手情報入力!I90="","",IF(I81=1,VLOOKUP(③選手情報入力!I90,種目情報!$A$4:$B$35,2,FALSE),VLOOKUP(③選手情報入力!I90,種目情報!$E$4:$F$35,2,FALSE))))</f>
        <v/>
      </c>
      <c r="P81" t="str">
        <f>IF(E81="","",IF(③選手情報入力!J90="","",③選手情報入力!J90))</f>
        <v/>
      </c>
      <c r="Q81" s="34" t="str">
        <f>IF(E81="","",IF(③選手情報入力!H90="",0,1))</f>
        <v/>
      </c>
      <c r="R81" t="str">
        <f>IF(E81="","",IF(③選手情報入力!I90="","",IF(I81=1,VLOOKUP(③選手情報入力!I90,種目情報!$A$4:$C$39,3,FALSE),VLOOKUP(③選手情報入力!I90,種目情報!$E$4:$G$40,3,FALSE))))</f>
        <v/>
      </c>
      <c r="S81" t="str">
        <f>IF(E81="","",IF(③選手情報入力!L90="","",IF(I81=1,VLOOKUP(③選手情報入力!L90,種目情報!$A$4:$B$39,2,FALSE),VLOOKUP(③選手情報入力!L90,種目情報!$E$4:$F$40,2,FALSE))))</f>
        <v/>
      </c>
      <c r="T81" t="str">
        <f>IF(E81="","",IF(③選手情報入力!M90="","",③選手情報入力!M90))</f>
        <v/>
      </c>
      <c r="U81" s="34" t="str">
        <f>IF(E81="","",IF(③選手情報入力!K90="",0,1))</f>
        <v/>
      </c>
      <c r="V81" t="str">
        <f>IF(E81="","",IF(③選手情報入力!L90="","",IF(I81=1,VLOOKUP(③選手情報入力!L90,種目情報!$A$4:$C$39,3,FALSE),VLOOKUP(③選手情報入力!L90,種目情報!$E$4:$G$40,3,FALSE))))</f>
        <v/>
      </c>
      <c r="W81" t="str">
        <f>IF(E81="","",IF(③選手情報入力!O90="","",IF(I81=1,VLOOKUP(③選手情報入力!O90,種目情報!$A$4:$B$39,2,FALSE),VLOOKUP(③選手情報入力!O90,種目情報!$E$4:$F$40,2,FALSE))))</f>
        <v/>
      </c>
      <c r="X81" t="str">
        <f>IF(E81="","",IF(③選手情報入力!P90="","",③選手情報入力!P90))</f>
        <v/>
      </c>
      <c r="Y81" s="34" t="str">
        <f>IF(E81="","",IF(③選手情報入力!N90="",0,1))</f>
        <v/>
      </c>
      <c r="Z81" t="str">
        <f>IF(E81="","",IF(③選手情報入力!O90="","",IF(I81=1,VLOOKUP(③選手情報入力!O90,種目情報!$A$4:$C$39,3,FALSE),VLOOKUP(③選手情報入力!O90,種目情報!$E$4:$G$40,3,FALSE))))</f>
        <v/>
      </c>
      <c r="AA81" t="str">
        <f>IF(E81="","",IF(③選手情報入力!Q90="","",IF(I81=1,種目情報!$J$4,種目情報!$J$6)))</f>
        <v/>
      </c>
      <c r="AB81" t="str">
        <f>IF(E81="","",IF(③選手情報入力!Q90="","",IF(I81=1,IF(③選手情報入力!$R$6="","",③選手情報入力!$R$6),IF(③選手情報入力!$R$7="","",③選手情報入力!$R$7))))</f>
        <v/>
      </c>
      <c r="AC81" t="str">
        <f>IF(E81="","",IF(③選手情報入力!Q90="","",IF(I81=1,IF(③選手情報入力!$Q$6="",0,1),IF(③選手情報入力!$Q$7="",0,1))))</f>
        <v/>
      </c>
      <c r="AD81" t="str">
        <f>IF(E81="","",IF(③選手情報入力!Q90="","",2))</f>
        <v/>
      </c>
      <c r="AE81" t="str">
        <f>IF(E81="","",IF(③選手情報入力!S90="","",IF(I81=1,種目情報!$J$5,種目情報!$J$7)))</f>
        <v/>
      </c>
      <c r="AF81" t="str">
        <f>IF(E81="","",IF(③選手情報入力!S90="","",IF(I81=1,IF(③選手情報入力!$T$6="","",③選手情報入力!$T$6),IF(③選手情報入力!$T$7="","",③選手情報入力!$T$7))))</f>
        <v/>
      </c>
      <c r="AG81" t="str">
        <f>IF(E81="","",IF(③選手情報入力!S90="","",IF(I81=1,IF(③選手情報入力!$S$6="",0,1),IF(③選手情報入力!$S$7="",0,1))))</f>
        <v/>
      </c>
      <c r="AH81" t="str">
        <f>IF(E81="","",IF(③選手情報入力!S90="","",2))</f>
        <v/>
      </c>
    </row>
    <row r="82" spans="1:35">
      <c r="A82" t="str">
        <f>IF(E82="","",IF(①データ貼付け!A82="",I83*1000000+②団体情報入力!$D$3*1000+③選手情報入力!A91,①データ貼付け!A82))</f>
        <v/>
      </c>
      <c r="B82" t="str">
        <f>IF(E82="","",②団体情報入力!$D$3)</f>
        <v/>
      </c>
      <c r="D82" t="str">
        <f>IF(③選手情報入力!B91="","",LEFT(Sheet2!B82,2))</f>
        <v/>
      </c>
      <c r="E82" t="str">
        <f>IF(③選手情報入力!B91="","",REPLACE(Sheet2!B82,1,2,""))</f>
        <v/>
      </c>
      <c r="F82" t="str">
        <f>IF(E82="","",③選手情報入力!C91)</f>
        <v/>
      </c>
      <c r="G82" t="str">
        <f>IF(E82="","",③選手情報入力!D91)</f>
        <v/>
      </c>
      <c r="H82" t="str">
        <f t="shared" si="3"/>
        <v/>
      </c>
      <c r="I82" t="str">
        <f>IF(E82="","",IF(③選手情報入力!F91="男",1,2))</f>
        <v/>
      </c>
      <c r="J82" t="str">
        <f>IF(E82="","",IF(③選手情報入力!G91="","",③選手情報入力!G91))</f>
        <v/>
      </c>
      <c r="L82" t="str">
        <f t="shared" si="4"/>
        <v/>
      </c>
      <c r="M82" t="str">
        <f t="shared" si="5"/>
        <v/>
      </c>
      <c r="O82" t="str">
        <f>IF(E82="","",IF(③選手情報入力!I91="","",IF(I82=1,VLOOKUP(③選手情報入力!I91,種目情報!$A$4:$B$35,2,FALSE),VLOOKUP(③選手情報入力!I91,種目情報!$E$4:$F$35,2,FALSE))))</f>
        <v/>
      </c>
      <c r="P82" t="str">
        <f>IF(E82="","",IF(③選手情報入力!J91="","",③選手情報入力!J91))</f>
        <v/>
      </c>
      <c r="Q82" s="34" t="str">
        <f>IF(E82="","",IF(③選手情報入力!H91="",0,1))</f>
        <v/>
      </c>
      <c r="R82" t="str">
        <f>IF(E82="","",IF(③選手情報入力!I91="","",IF(I82=1,VLOOKUP(③選手情報入力!I91,種目情報!$A$4:$C$39,3,FALSE),VLOOKUP(③選手情報入力!I91,種目情報!$E$4:$G$40,3,FALSE))))</f>
        <v/>
      </c>
      <c r="S82" t="str">
        <f>IF(E82="","",IF(③選手情報入力!L91="","",IF(I82=1,VLOOKUP(③選手情報入力!L91,種目情報!$A$4:$B$39,2,FALSE),VLOOKUP(③選手情報入力!L91,種目情報!$E$4:$F$40,2,FALSE))))</f>
        <v/>
      </c>
      <c r="T82" t="str">
        <f>IF(E82="","",IF(③選手情報入力!M91="","",③選手情報入力!M91))</f>
        <v/>
      </c>
      <c r="U82" s="34" t="str">
        <f>IF(E82="","",IF(③選手情報入力!K91="",0,1))</f>
        <v/>
      </c>
      <c r="V82" t="str">
        <f>IF(E82="","",IF(③選手情報入力!L91="","",IF(I82=1,VLOOKUP(③選手情報入力!L91,種目情報!$A$4:$C$39,3,FALSE),VLOOKUP(③選手情報入力!L91,種目情報!$E$4:$G$40,3,FALSE))))</f>
        <v/>
      </c>
      <c r="W82" t="str">
        <f>IF(E82="","",IF(③選手情報入力!O91="","",IF(I82=1,VLOOKUP(③選手情報入力!O91,種目情報!$A$4:$B$39,2,FALSE),VLOOKUP(③選手情報入力!O91,種目情報!$E$4:$F$40,2,FALSE))))</f>
        <v/>
      </c>
      <c r="X82" t="str">
        <f>IF(E82="","",IF(③選手情報入力!P91="","",③選手情報入力!P91))</f>
        <v/>
      </c>
      <c r="Y82" s="34" t="str">
        <f>IF(E82="","",IF(③選手情報入力!N91="",0,1))</f>
        <v/>
      </c>
      <c r="Z82" t="str">
        <f>IF(E82="","",IF(③選手情報入力!O91="","",IF(I82=1,VLOOKUP(③選手情報入力!O91,種目情報!$A$4:$C$39,3,FALSE),VLOOKUP(③選手情報入力!O91,種目情報!$E$4:$G$40,3,FALSE))))</f>
        <v/>
      </c>
      <c r="AA82" t="str">
        <f>IF(E82="","",IF(③選手情報入力!Q91="","",IF(I82=1,種目情報!$J$4,種目情報!$J$6)))</f>
        <v/>
      </c>
      <c r="AB82" t="str">
        <f>IF(E82="","",IF(③選手情報入力!Q91="","",IF(I82=1,IF(③選手情報入力!$R$6="","",③選手情報入力!$R$6),IF(③選手情報入力!$R$7="","",③選手情報入力!$R$7))))</f>
        <v/>
      </c>
      <c r="AC82" t="str">
        <f>IF(E82="","",IF(③選手情報入力!Q91="","",IF(I82=1,IF(③選手情報入力!$Q$6="",0,1),IF(③選手情報入力!$Q$7="",0,1))))</f>
        <v/>
      </c>
      <c r="AD82" t="str">
        <f>IF(E82="","",IF(③選手情報入力!Q91="","",2))</f>
        <v/>
      </c>
      <c r="AE82" t="str">
        <f>IF(E82="","",IF(③選手情報入力!S91="","",IF(I82=1,種目情報!$J$5,種目情報!$J$7)))</f>
        <v/>
      </c>
      <c r="AF82" t="str">
        <f>IF(E82="","",IF(③選手情報入力!S91="","",IF(I82=1,IF(③選手情報入力!$T$6="","",③選手情報入力!$T$6),IF(③選手情報入力!$T$7="","",③選手情報入力!$T$7))))</f>
        <v/>
      </c>
      <c r="AG82" t="str">
        <f>IF(E82="","",IF(③選手情報入力!S91="","",IF(I82=1,IF(③選手情報入力!$S$6="",0,1),IF(③選手情報入力!$S$7="",0,1))))</f>
        <v/>
      </c>
      <c r="AH82" t="str">
        <f>IF(E82="","",IF(③選手情報入力!S91="","",2))</f>
        <v/>
      </c>
    </row>
    <row r="83" spans="1:35">
      <c r="A83" t="str">
        <f>IF(E83="","",IF(①データ貼付け!A83="",I84*1000000+②団体情報入力!$D$3*1000+③選手情報入力!A92,①データ貼付け!A83))</f>
        <v/>
      </c>
      <c r="B83" t="str">
        <f>IF(E83="","",②団体情報入力!$D$3)</f>
        <v/>
      </c>
      <c r="D83" t="str">
        <f>IF(③選手情報入力!B92="","",LEFT(Sheet2!B83,2))</f>
        <v/>
      </c>
      <c r="E83" t="str">
        <f>IF(③選手情報入力!B92="","",REPLACE(Sheet2!B83,1,2,""))</f>
        <v/>
      </c>
      <c r="F83" t="str">
        <f>IF(E83="","",③選手情報入力!C92)</f>
        <v/>
      </c>
      <c r="G83" t="str">
        <f>IF(E83="","",③選手情報入力!D92)</f>
        <v/>
      </c>
      <c r="H83" t="str">
        <f t="shared" si="3"/>
        <v/>
      </c>
      <c r="I83" t="str">
        <f>IF(E83="","",IF(③選手情報入力!F92="男",1,2))</f>
        <v/>
      </c>
      <c r="J83" t="str">
        <f>IF(E83="","",IF(③選手情報入力!G92="","",③選手情報入力!G92))</f>
        <v/>
      </c>
      <c r="L83" t="str">
        <f t="shared" si="4"/>
        <v/>
      </c>
      <c r="M83" t="str">
        <f t="shared" si="5"/>
        <v/>
      </c>
      <c r="O83" t="str">
        <f>IF(E83="","",IF(③選手情報入力!I92="","",IF(I83=1,VLOOKUP(③選手情報入力!I92,種目情報!$A$4:$B$35,2,FALSE),VLOOKUP(③選手情報入力!I92,種目情報!$E$4:$F$35,2,FALSE))))</f>
        <v/>
      </c>
      <c r="P83" t="str">
        <f>IF(E83="","",IF(③選手情報入力!J92="","",③選手情報入力!J92))</f>
        <v/>
      </c>
      <c r="Q83" s="34" t="str">
        <f>IF(E83="","",IF(③選手情報入力!H92="",0,1))</f>
        <v/>
      </c>
      <c r="R83" t="str">
        <f>IF(E83="","",IF(③選手情報入力!I92="","",IF(I83=1,VLOOKUP(③選手情報入力!I92,種目情報!$A$4:$C$39,3,FALSE),VLOOKUP(③選手情報入力!I92,種目情報!$E$4:$G$40,3,FALSE))))</f>
        <v/>
      </c>
      <c r="S83" t="str">
        <f>IF(E83="","",IF(③選手情報入力!L92="","",IF(I83=1,VLOOKUP(③選手情報入力!L92,種目情報!$A$4:$B$39,2,FALSE),VLOOKUP(③選手情報入力!L92,種目情報!$E$4:$F$40,2,FALSE))))</f>
        <v/>
      </c>
      <c r="T83" t="str">
        <f>IF(E83="","",IF(③選手情報入力!M92="","",③選手情報入力!M92))</f>
        <v/>
      </c>
      <c r="U83" s="34" t="str">
        <f>IF(E83="","",IF(③選手情報入力!K92="",0,1))</f>
        <v/>
      </c>
      <c r="V83" t="str">
        <f>IF(E83="","",IF(③選手情報入力!L92="","",IF(I83=1,VLOOKUP(③選手情報入力!L92,種目情報!$A$4:$C$39,3,FALSE),VLOOKUP(③選手情報入力!L92,種目情報!$E$4:$G$40,3,FALSE))))</f>
        <v/>
      </c>
      <c r="W83" t="str">
        <f>IF(E83="","",IF(③選手情報入力!O92="","",IF(I83=1,VLOOKUP(③選手情報入力!O92,種目情報!$A$4:$B$39,2,FALSE),VLOOKUP(③選手情報入力!O92,種目情報!$E$4:$F$40,2,FALSE))))</f>
        <v/>
      </c>
      <c r="X83" t="str">
        <f>IF(E83="","",IF(③選手情報入力!P92="","",③選手情報入力!P92))</f>
        <v/>
      </c>
      <c r="Y83" s="34" t="str">
        <f>IF(E83="","",IF(③選手情報入力!N92="",0,1))</f>
        <v/>
      </c>
      <c r="Z83" t="str">
        <f>IF(E83="","",IF(③選手情報入力!O92="","",IF(I83=1,VLOOKUP(③選手情報入力!O92,種目情報!$A$4:$C$39,3,FALSE),VLOOKUP(③選手情報入力!O92,種目情報!$E$4:$G$40,3,FALSE))))</f>
        <v/>
      </c>
      <c r="AA83" t="str">
        <f>IF(E83="","",IF(③選手情報入力!Q92="","",IF(I83=1,種目情報!$J$4,種目情報!$J$6)))</f>
        <v/>
      </c>
      <c r="AB83" t="str">
        <f>IF(E83="","",IF(③選手情報入力!Q92="","",IF(I83=1,IF(③選手情報入力!$R$6="","",③選手情報入力!$R$6),IF(③選手情報入力!$R$7="","",③選手情報入力!$R$7))))</f>
        <v/>
      </c>
      <c r="AC83" t="str">
        <f>IF(E83="","",IF(③選手情報入力!Q92="","",IF(I83=1,IF(③選手情報入力!$Q$6="",0,1),IF(③選手情報入力!$Q$7="",0,1))))</f>
        <v/>
      </c>
      <c r="AD83" t="str">
        <f>IF(E83="","",IF(③選手情報入力!Q92="","",2))</f>
        <v/>
      </c>
      <c r="AE83" t="str">
        <f>IF(E83="","",IF(③選手情報入力!S92="","",IF(I83=1,種目情報!$J$5,種目情報!$J$7)))</f>
        <v/>
      </c>
      <c r="AF83" t="str">
        <f>IF(E83="","",IF(③選手情報入力!S92="","",IF(I83=1,IF(③選手情報入力!$T$6="","",③選手情報入力!$T$6),IF(③選手情報入力!$T$7="","",③選手情報入力!$T$7))))</f>
        <v/>
      </c>
      <c r="AG83" t="str">
        <f>IF(E83="","",IF(③選手情報入力!S92="","",IF(I83=1,IF(③選手情報入力!$S$6="",0,1),IF(③選手情報入力!$S$7="",0,1))))</f>
        <v/>
      </c>
      <c r="AH83" t="str">
        <f>IF(E83="","",IF(③選手情報入力!S92="","",2))</f>
        <v/>
      </c>
    </row>
    <row r="84" spans="1:35">
      <c r="A84" t="str">
        <f>IF(E84="","",IF(①データ貼付け!A84="",I85*1000000+②団体情報入力!$D$3*1000+③選手情報入力!A93,①データ貼付け!A84))</f>
        <v/>
      </c>
      <c r="B84" t="str">
        <f>IF(E84="","",②団体情報入力!$D$3)</f>
        <v/>
      </c>
      <c r="D84" t="str">
        <f>IF(③選手情報入力!B93="","",LEFT(Sheet2!B84,2))</f>
        <v/>
      </c>
      <c r="E84" t="str">
        <f>IF(③選手情報入力!B93="","",REPLACE(Sheet2!B84,1,2,""))</f>
        <v/>
      </c>
      <c r="F84" t="str">
        <f>IF(E84="","",③選手情報入力!C93)</f>
        <v/>
      </c>
      <c r="G84" t="str">
        <f>IF(E84="","",③選手情報入力!D93)</f>
        <v/>
      </c>
      <c r="H84" t="str">
        <f t="shared" si="3"/>
        <v/>
      </c>
      <c r="I84" t="str">
        <f>IF(E84="","",IF(③選手情報入力!F93="男",1,2))</f>
        <v/>
      </c>
      <c r="J84" t="str">
        <f>IF(E84="","",IF(③選手情報入力!G93="","",③選手情報入力!G93))</f>
        <v/>
      </c>
      <c r="L84" t="str">
        <f t="shared" si="4"/>
        <v/>
      </c>
      <c r="M84" t="str">
        <f t="shared" si="5"/>
        <v/>
      </c>
      <c r="O84" t="str">
        <f>IF(E84="","",IF(③選手情報入力!I93="","",IF(I84=1,VLOOKUP(③選手情報入力!I93,種目情報!$A$4:$B$35,2,FALSE),VLOOKUP(③選手情報入力!I93,種目情報!$E$4:$F$35,2,FALSE))))</f>
        <v/>
      </c>
      <c r="P84" t="str">
        <f>IF(E84="","",IF(③選手情報入力!J93="","",③選手情報入力!J93))</f>
        <v/>
      </c>
      <c r="Q84" s="34" t="str">
        <f>IF(E84="","",IF(③選手情報入力!H93="",0,1))</f>
        <v/>
      </c>
      <c r="R84" t="str">
        <f>IF(E84="","",IF(③選手情報入力!I93="","",IF(I84=1,VLOOKUP(③選手情報入力!I93,種目情報!$A$4:$C$39,3,FALSE),VLOOKUP(③選手情報入力!I93,種目情報!$E$4:$G$40,3,FALSE))))</f>
        <v/>
      </c>
      <c r="S84" t="str">
        <f>IF(E84="","",IF(③選手情報入力!L93="","",IF(I84=1,VLOOKUP(③選手情報入力!L93,種目情報!$A$4:$B$39,2,FALSE),VLOOKUP(③選手情報入力!L93,種目情報!$E$4:$F$40,2,FALSE))))</f>
        <v/>
      </c>
      <c r="T84" t="str">
        <f>IF(E84="","",IF(③選手情報入力!M93="","",③選手情報入力!M93))</f>
        <v/>
      </c>
      <c r="U84" s="34" t="str">
        <f>IF(E84="","",IF(③選手情報入力!K93="",0,1))</f>
        <v/>
      </c>
      <c r="V84" t="str">
        <f>IF(E84="","",IF(③選手情報入力!L93="","",IF(I84=1,VLOOKUP(③選手情報入力!L93,種目情報!$A$4:$C$39,3,FALSE),VLOOKUP(③選手情報入力!L93,種目情報!$E$4:$G$40,3,FALSE))))</f>
        <v/>
      </c>
      <c r="W84" t="str">
        <f>IF(E84="","",IF(③選手情報入力!O93="","",IF(I84=1,VLOOKUP(③選手情報入力!O93,種目情報!$A$4:$B$39,2,FALSE),VLOOKUP(③選手情報入力!O93,種目情報!$E$4:$F$40,2,FALSE))))</f>
        <v/>
      </c>
      <c r="X84" t="str">
        <f>IF(E84="","",IF(③選手情報入力!P93="","",③選手情報入力!P93))</f>
        <v/>
      </c>
      <c r="Y84" s="34" t="str">
        <f>IF(E84="","",IF(③選手情報入力!N93="",0,1))</f>
        <v/>
      </c>
      <c r="Z84" t="str">
        <f>IF(E84="","",IF(③選手情報入力!O93="","",IF(I84=1,VLOOKUP(③選手情報入力!O93,種目情報!$A$4:$C$39,3,FALSE),VLOOKUP(③選手情報入力!O93,種目情報!$E$4:$G$40,3,FALSE))))</f>
        <v/>
      </c>
      <c r="AA84" t="str">
        <f>IF(E84="","",IF(③選手情報入力!Q93="","",IF(I84=1,種目情報!$J$4,種目情報!$J$6)))</f>
        <v/>
      </c>
      <c r="AB84" t="str">
        <f>IF(E84="","",IF(③選手情報入力!Q93="","",IF(I84=1,IF(③選手情報入力!$R$6="","",③選手情報入力!$R$6),IF(③選手情報入力!$R$7="","",③選手情報入力!$R$7))))</f>
        <v/>
      </c>
      <c r="AC84" t="str">
        <f>IF(E84="","",IF(③選手情報入力!Q93="","",IF(I84=1,IF(③選手情報入力!$Q$6="",0,1),IF(③選手情報入力!$Q$7="",0,1))))</f>
        <v/>
      </c>
      <c r="AD84" t="str">
        <f>IF(E84="","",IF(③選手情報入力!Q93="","",2))</f>
        <v/>
      </c>
      <c r="AE84" t="str">
        <f>IF(E84="","",IF(③選手情報入力!S93="","",IF(I84=1,種目情報!$J$5,種目情報!$J$7)))</f>
        <v/>
      </c>
      <c r="AF84" t="str">
        <f>IF(E84="","",IF(③選手情報入力!S93="","",IF(I84=1,IF(③選手情報入力!$T$6="","",③選手情報入力!$T$6),IF(③選手情報入力!$T$7="","",③選手情報入力!$T$7))))</f>
        <v/>
      </c>
      <c r="AG84" t="str">
        <f>IF(E84="","",IF(③選手情報入力!S93="","",IF(I84=1,IF(③選手情報入力!$S$6="",0,1),IF(③選手情報入力!$S$7="",0,1))))</f>
        <v/>
      </c>
      <c r="AH84" t="str">
        <f>IF(E84="","",IF(③選手情報入力!S93="","",2))</f>
        <v/>
      </c>
    </row>
    <row r="85" spans="1:35">
      <c r="A85" t="str">
        <f>IF(E85="","",IF(①データ貼付け!A85="",I86*1000000+②団体情報入力!$D$3*1000+③選手情報入力!A94,①データ貼付け!A85))</f>
        <v/>
      </c>
      <c r="B85" t="str">
        <f>IF(E85="","",②団体情報入力!$D$3)</f>
        <v/>
      </c>
      <c r="D85" t="str">
        <f>IF(③選手情報入力!B94="","",LEFT(Sheet2!B85,2))</f>
        <v/>
      </c>
      <c r="E85" t="str">
        <f>IF(③選手情報入力!B94="","",REPLACE(Sheet2!B85,1,2,""))</f>
        <v/>
      </c>
      <c r="F85" t="str">
        <f>IF(E85="","",③選手情報入力!C94)</f>
        <v/>
      </c>
      <c r="G85" t="str">
        <f>IF(E85="","",③選手情報入力!D94)</f>
        <v/>
      </c>
      <c r="H85" t="str">
        <f t="shared" si="3"/>
        <v/>
      </c>
      <c r="I85" t="str">
        <f>IF(E85="","",IF(③選手情報入力!F94="男",1,2))</f>
        <v/>
      </c>
      <c r="J85" t="str">
        <f>IF(E85="","",IF(③選手情報入力!G94="","",③選手情報入力!G94))</f>
        <v/>
      </c>
      <c r="L85" t="str">
        <f t="shared" si="4"/>
        <v/>
      </c>
      <c r="M85" t="str">
        <f t="shared" si="5"/>
        <v/>
      </c>
      <c r="O85" t="str">
        <f>IF(E85="","",IF(③選手情報入力!I94="","",IF(I85=1,VLOOKUP(③選手情報入力!I94,種目情報!$A$4:$B$35,2,FALSE),VLOOKUP(③選手情報入力!I94,種目情報!$E$4:$F$35,2,FALSE))))</f>
        <v/>
      </c>
      <c r="P85" t="str">
        <f>IF(E85="","",IF(③選手情報入力!J94="","",③選手情報入力!J94))</f>
        <v/>
      </c>
      <c r="Q85" s="34" t="str">
        <f>IF(E85="","",IF(③選手情報入力!H94="",0,1))</f>
        <v/>
      </c>
      <c r="R85" t="str">
        <f>IF(E85="","",IF(③選手情報入力!I94="","",IF(I85=1,VLOOKUP(③選手情報入力!I94,種目情報!$A$4:$C$39,3,FALSE),VLOOKUP(③選手情報入力!I94,種目情報!$E$4:$G$40,3,FALSE))))</f>
        <v/>
      </c>
      <c r="S85" t="str">
        <f>IF(E85="","",IF(③選手情報入力!L94="","",IF(I85=1,VLOOKUP(③選手情報入力!L94,種目情報!$A$4:$B$39,2,FALSE),VLOOKUP(③選手情報入力!L94,種目情報!$E$4:$F$40,2,FALSE))))</f>
        <v/>
      </c>
      <c r="T85" t="str">
        <f>IF(E85="","",IF(③選手情報入力!M94="","",③選手情報入力!M94))</f>
        <v/>
      </c>
      <c r="U85" s="34" t="str">
        <f>IF(E85="","",IF(③選手情報入力!K94="",0,1))</f>
        <v/>
      </c>
      <c r="V85" t="str">
        <f>IF(E85="","",IF(③選手情報入力!L94="","",IF(I85=1,VLOOKUP(③選手情報入力!L94,種目情報!$A$4:$C$39,3,FALSE),VLOOKUP(③選手情報入力!L94,種目情報!$E$4:$G$40,3,FALSE))))</f>
        <v/>
      </c>
      <c r="W85" t="str">
        <f>IF(E85="","",IF(③選手情報入力!O94="","",IF(I85=1,VLOOKUP(③選手情報入力!O94,種目情報!$A$4:$B$39,2,FALSE),VLOOKUP(③選手情報入力!O94,種目情報!$E$4:$F$40,2,FALSE))))</f>
        <v/>
      </c>
      <c r="X85" t="str">
        <f>IF(E85="","",IF(③選手情報入力!P94="","",③選手情報入力!P94))</f>
        <v/>
      </c>
      <c r="Y85" s="34" t="str">
        <f>IF(E85="","",IF(③選手情報入力!N94="",0,1))</f>
        <v/>
      </c>
      <c r="Z85" t="str">
        <f>IF(E85="","",IF(③選手情報入力!O94="","",IF(I85=1,VLOOKUP(③選手情報入力!O94,種目情報!$A$4:$C$39,3,FALSE),VLOOKUP(③選手情報入力!O94,種目情報!$E$4:$G$40,3,FALSE))))</f>
        <v/>
      </c>
      <c r="AA85" t="str">
        <f>IF(E85="","",IF(③選手情報入力!Q94="","",IF(I85=1,種目情報!$J$4,種目情報!$J$6)))</f>
        <v/>
      </c>
      <c r="AB85" t="str">
        <f>IF(E85="","",IF(③選手情報入力!Q94="","",IF(I85=1,IF(③選手情報入力!$R$6="","",③選手情報入力!$R$6),IF(③選手情報入力!$R$7="","",③選手情報入力!$R$7))))</f>
        <v/>
      </c>
      <c r="AC85" t="str">
        <f>IF(E85="","",IF(③選手情報入力!Q94="","",IF(I85=1,IF(③選手情報入力!$Q$6="",0,1),IF(③選手情報入力!$Q$7="",0,1))))</f>
        <v/>
      </c>
      <c r="AD85" t="str">
        <f>IF(E85="","",IF(③選手情報入力!Q94="","",2))</f>
        <v/>
      </c>
      <c r="AE85" t="str">
        <f>IF(E85="","",IF(③選手情報入力!S94="","",IF(I85=1,種目情報!$J$5,種目情報!$J$7)))</f>
        <v/>
      </c>
      <c r="AF85" t="str">
        <f>IF(E85="","",IF(③選手情報入力!S94="","",IF(I85=1,IF(③選手情報入力!$T$6="","",③選手情報入力!$T$6),IF(③選手情報入力!$T$7="","",③選手情報入力!$T$7))))</f>
        <v/>
      </c>
      <c r="AG85" t="str">
        <f>IF(E85="","",IF(③選手情報入力!S94="","",IF(I85=1,IF(③選手情報入力!$S$6="",0,1),IF(③選手情報入力!$S$7="",0,1))))</f>
        <v/>
      </c>
      <c r="AH85" t="str">
        <f>IF(E85="","",IF(③選手情報入力!S94="","",2))</f>
        <v/>
      </c>
    </row>
    <row r="86" spans="1:35">
      <c r="A86" t="str">
        <f>IF(E86="","",IF(①データ貼付け!A86="",I87*1000000+②団体情報入力!$D$3*1000+③選手情報入力!A95,①データ貼付け!A86))</f>
        <v/>
      </c>
      <c r="B86" t="str">
        <f>IF(E86="","",②団体情報入力!$D$3)</f>
        <v/>
      </c>
      <c r="D86" t="str">
        <f>IF(③選手情報入力!B95="","",LEFT(Sheet2!B86,2))</f>
        <v/>
      </c>
      <c r="E86" t="str">
        <f>IF(③選手情報入力!B95="","",REPLACE(Sheet2!B86,1,2,""))</f>
        <v/>
      </c>
      <c r="F86" t="str">
        <f>IF(E86="","",③選手情報入力!C95)</f>
        <v/>
      </c>
      <c r="G86" t="str">
        <f>IF(E86="","",③選手情報入力!D95)</f>
        <v/>
      </c>
      <c r="H86" t="str">
        <f t="shared" si="3"/>
        <v/>
      </c>
      <c r="I86" t="str">
        <f>IF(E86="","",IF(③選手情報入力!F95="男",1,2))</f>
        <v/>
      </c>
      <c r="J86" t="str">
        <f>IF(E86="","",IF(③選手情報入力!G95="","",③選手情報入力!G95))</f>
        <v/>
      </c>
      <c r="L86" t="str">
        <f t="shared" si="4"/>
        <v/>
      </c>
      <c r="M86" t="str">
        <f t="shared" si="5"/>
        <v/>
      </c>
      <c r="O86" t="str">
        <f>IF(E86="","",IF(③選手情報入力!I95="","",IF(I86=1,VLOOKUP(③選手情報入力!I95,種目情報!$A$4:$B$35,2,FALSE),VLOOKUP(③選手情報入力!I95,種目情報!$E$4:$F$35,2,FALSE))))</f>
        <v/>
      </c>
      <c r="P86" t="str">
        <f>IF(E86="","",IF(③選手情報入力!J95="","",③選手情報入力!J95))</f>
        <v/>
      </c>
      <c r="Q86" s="34" t="str">
        <f>IF(E86="","",IF(③選手情報入力!H95="",0,1))</f>
        <v/>
      </c>
      <c r="R86" t="str">
        <f>IF(E86="","",IF(③選手情報入力!I95="","",IF(I86=1,VLOOKUP(③選手情報入力!I95,種目情報!$A$4:$C$39,3,FALSE),VLOOKUP(③選手情報入力!I95,種目情報!$E$4:$G$40,3,FALSE))))</f>
        <v/>
      </c>
      <c r="S86" t="str">
        <f>IF(E86="","",IF(③選手情報入力!L95="","",IF(I86=1,VLOOKUP(③選手情報入力!L95,種目情報!$A$4:$B$39,2,FALSE),VLOOKUP(③選手情報入力!L95,種目情報!$E$4:$F$40,2,FALSE))))</f>
        <v/>
      </c>
      <c r="T86" t="str">
        <f>IF(E86="","",IF(③選手情報入力!M95="","",③選手情報入力!M95))</f>
        <v/>
      </c>
      <c r="U86" s="34" t="str">
        <f>IF(E86="","",IF(③選手情報入力!K95="",0,1))</f>
        <v/>
      </c>
      <c r="V86" t="str">
        <f>IF(E86="","",IF(③選手情報入力!L95="","",IF(I86=1,VLOOKUP(③選手情報入力!L95,種目情報!$A$4:$C$39,3,FALSE),VLOOKUP(③選手情報入力!L95,種目情報!$E$4:$G$40,3,FALSE))))</f>
        <v/>
      </c>
      <c r="W86" t="str">
        <f>IF(E86="","",IF(③選手情報入力!O95="","",IF(I86=1,VLOOKUP(③選手情報入力!O95,種目情報!$A$4:$B$39,2,FALSE),VLOOKUP(③選手情報入力!O95,種目情報!$E$4:$F$40,2,FALSE))))</f>
        <v/>
      </c>
      <c r="X86" t="str">
        <f>IF(E86="","",IF(③選手情報入力!P95="","",③選手情報入力!P95))</f>
        <v/>
      </c>
      <c r="Y86" s="34" t="str">
        <f>IF(E86="","",IF(③選手情報入力!N95="",0,1))</f>
        <v/>
      </c>
      <c r="Z86" t="str">
        <f>IF(E86="","",IF(③選手情報入力!O95="","",IF(I86=1,VLOOKUP(③選手情報入力!O95,種目情報!$A$4:$C$39,3,FALSE),VLOOKUP(③選手情報入力!O95,種目情報!$E$4:$G$40,3,FALSE))))</f>
        <v/>
      </c>
      <c r="AA86" t="str">
        <f>IF(E86="","",IF(③選手情報入力!Q95="","",IF(I86=1,種目情報!$J$4,種目情報!$J$6)))</f>
        <v/>
      </c>
      <c r="AB86" t="str">
        <f>IF(E86="","",IF(③選手情報入力!Q95="","",IF(I86=1,IF(③選手情報入力!$R$6="","",③選手情報入力!$R$6),IF(③選手情報入力!$R$7="","",③選手情報入力!$R$7))))</f>
        <v/>
      </c>
      <c r="AC86" t="str">
        <f>IF(E86="","",IF(③選手情報入力!Q95="","",IF(I86=1,IF(③選手情報入力!$Q$6="",0,1),IF(③選手情報入力!$Q$7="",0,1))))</f>
        <v/>
      </c>
      <c r="AD86" t="str">
        <f>IF(E86="","",IF(③選手情報入力!Q95="","",2))</f>
        <v/>
      </c>
      <c r="AE86" t="str">
        <f>IF(E86="","",IF(③選手情報入力!S95="","",IF(I86=1,種目情報!$J$5,種目情報!$J$7)))</f>
        <v/>
      </c>
      <c r="AF86" t="str">
        <f>IF(E86="","",IF(③選手情報入力!S95="","",IF(I86=1,IF(③選手情報入力!$T$6="","",③選手情報入力!$T$6),IF(③選手情報入力!$T$7="","",③選手情報入力!$T$7))))</f>
        <v/>
      </c>
      <c r="AG86" t="str">
        <f>IF(E86="","",IF(③選手情報入力!S95="","",IF(I86=1,IF(③選手情報入力!$S$6="",0,1),IF(③選手情報入力!$S$7="",0,1))))</f>
        <v/>
      </c>
      <c r="AH86" t="str">
        <f>IF(E86="","",IF(③選手情報入力!S95="","",2))</f>
        <v/>
      </c>
    </row>
    <row r="87" spans="1:35">
      <c r="A87" t="str">
        <f>IF(E87="","",IF(①データ貼付け!A87="",I88*1000000+②団体情報入力!$D$3*1000+③選手情報入力!A96,①データ貼付け!A87))</f>
        <v/>
      </c>
      <c r="B87" t="str">
        <f>IF(E87="","",②団体情報入力!$D$3)</f>
        <v/>
      </c>
      <c r="D87" t="str">
        <f>IF(③選手情報入力!B96="","",LEFT(Sheet2!B87,2))</f>
        <v/>
      </c>
      <c r="E87" t="str">
        <f>IF(③選手情報入力!B96="","",REPLACE(Sheet2!B87,1,2,""))</f>
        <v/>
      </c>
      <c r="F87" t="str">
        <f>IF(E87="","",③選手情報入力!C96)</f>
        <v/>
      </c>
      <c r="G87" t="str">
        <f>IF(E87="","",③選手情報入力!D96)</f>
        <v/>
      </c>
      <c r="H87" t="str">
        <f t="shared" si="3"/>
        <v/>
      </c>
      <c r="I87" t="str">
        <f>IF(E87="","",IF(③選手情報入力!F96="男",1,2))</f>
        <v/>
      </c>
      <c r="J87" t="str">
        <f>IF(E87="","",IF(③選手情報入力!G96="","",③選手情報入力!G96))</f>
        <v/>
      </c>
      <c r="L87" t="str">
        <f t="shared" si="4"/>
        <v/>
      </c>
      <c r="M87" t="str">
        <f t="shared" si="5"/>
        <v/>
      </c>
      <c r="O87" t="str">
        <f>IF(E87="","",IF(③選手情報入力!I96="","",IF(I87=1,VLOOKUP(③選手情報入力!I96,種目情報!$A$4:$B$35,2,FALSE),VLOOKUP(③選手情報入力!I96,種目情報!$E$4:$F$35,2,FALSE))))</f>
        <v/>
      </c>
      <c r="P87" t="str">
        <f>IF(E87="","",IF(③選手情報入力!J96="","",③選手情報入力!J96))</f>
        <v/>
      </c>
      <c r="Q87" s="34" t="str">
        <f>IF(E87="","",IF(③選手情報入力!H96="",0,1))</f>
        <v/>
      </c>
      <c r="R87" t="str">
        <f>IF(E87="","",IF(③選手情報入力!I96="","",IF(I87=1,VLOOKUP(③選手情報入力!I96,種目情報!$A$4:$C$39,3,FALSE),VLOOKUP(③選手情報入力!I96,種目情報!$E$4:$G$40,3,FALSE))))</f>
        <v/>
      </c>
      <c r="S87" t="str">
        <f>IF(E87="","",IF(③選手情報入力!L96="","",IF(I87=1,VLOOKUP(③選手情報入力!L96,種目情報!$A$4:$B$39,2,FALSE),VLOOKUP(③選手情報入力!L96,種目情報!$E$4:$F$40,2,FALSE))))</f>
        <v/>
      </c>
      <c r="T87" t="str">
        <f>IF(E87="","",IF(③選手情報入力!M96="","",③選手情報入力!M96))</f>
        <v/>
      </c>
      <c r="U87" s="34" t="str">
        <f>IF(E87="","",IF(③選手情報入力!K96="",0,1))</f>
        <v/>
      </c>
      <c r="V87" t="str">
        <f>IF(E87="","",IF(③選手情報入力!L96="","",IF(I87=1,VLOOKUP(③選手情報入力!L96,種目情報!$A$4:$C$39,3,FALSE),VLOOKUP(③選手情報入力!L96,種目情報!$E$4:$G$40,3,FALSE))))</f>
        <v/>
      </c>
      <c r="W87" t="str">
        <f>IF(E87="","",IF(③選手情報入力!O96="","",IF(I87=1,VLOOKUP(③選手情報入力!O96,種目情報!$A$4:$B$39,2,FALSE),VLOOKUP(③選手情報入力!O96,種目情報!$E$4:$F$40,2,FALSE))))</f>
        <v/>
      </c>
      <c r="X87" t="str">
        <f>IF(E87="","",IF(③選手情報入力!P96="","",③選手情報入力!P96))</f>
        <v/>
      </c>
      <c r="Y87" s="34" t="str">
        <f>IF(E87="","",IF(③選手情報入力!N96="",0,1))</f>
        <v/>
      </c>
      <c r="Z87" t="str">
        <f>IF(E87="","",IF(③選手情報入力!O96="","",IF(I87=1,VLOOKUP(③選手情報入力!O96,種目情報!$A$4:$C$39,3,FALSE),VLOOKUP(③選手情報入力!O96,種目情報!$E$4:$G$40,3,FALSE))))</f>
        <v/>
      </c>
      <c r="AA87" t="str">
        <f>IF(E87="","",IF(③選手情報入力!Q96="","",IF(I87=1,種目情報!$J$4,種目情報!$J$6)))</f>
        <v/>
      </c>
      <c r="AB87" t="str">
        <f>IF(E87="","",IF(③選手情報入力!Q96="","",IF(I87=1,IF(③選手情報入力!$R$6="","",③選手情報入力!$R$6),IF(③選手情報入力!$R$7="","",③選手情報入力!$R$7))))</f>
        <v/>
      </c>
      <c r="AC87" t="str">
        <f>IF(E87="","",IF(③選手情報入力!Q96="","",IF(I87=1,IF(③選手情報入力!$Q$6="",0,1),IF(③選手情報入力!$Q$7="",0,1))))</f>
        <v/>
      </c>
      <c r="AD87" t="str">
        <f>IF(E87="","",IF(③選手情報入力!Q96="","",2))</f>
        <v/>
      </c>
      <c r="AE87" t="str">
        <f>IF(E87="","",IF(③選手情報入力!S96="","",IF(I87=1,種目情報!$J$5,種目情報!$J$7)))</f>
        <v/>
      </c>
      <c r="AF87" t="str">
        <f>IF(E87="","",IF(③選手情報入力!S96="","",IF(I87=1,IF(③選手情報入力!$T$6="","",③選手情報入力!$T$6),IF(③選手情報入力!$T$7="","",③選手情報入力!$T$7))))</f>
        <v/>
      </c>
      <c r="AG87" t="str">
        <f>IF(E87="","",IF(③選手情報入力!S96="","",IF(I87=1,IF(③選手情報入力!$S$6="",0,1),IF(③選手情報入力!$S$7="",0,1))))</f>
        <v/>
      </c>
      <c r="AH87" t="str">
        <f>IF(E87="","",IF(③選手情報入力!S96="","",2))</f>
        <v/>
      </c>
    </row>
    <row r="88" spans="1:35">
      <c r="A88" t="str">
        <f>IF(E88="","",IF(①データ貼付け!A88="",I89*1000000+②団体情報入力!$D$3*1000+③選手情報入力!A97,①データ貼付け!A88))</f>
        <v/>
      </c>
      <c r="B88" t="str">
        <f>IF(E88="","",②団体情報入力!$D$3)</f>
        <v/>
      </c>
      <c r="D88" t="str">
        <f>IF(③選手情報入力!B97="","",LEFT(Sheet2!B88,2))</f>
        <v/>
      </c>
      <c r="E88" t="str">
        <f>IF(③選手情報入力!B97="","",REPLACE(Sheet2!B88,1,2,""))</f>
        <v/>
      </c>
      <c r="F88" t="str">
        <f>IF(E88="","",③選手情報入力!C97)</f>
        <v/>
      </c>
      <c r="G88" t="str">
        <f>IF(E88="","",③選手情報入力!D97)</f>
        <v/>
      </c>
      <c r="H88" t="str">
        <f t="shared" si="3"/>
        <v/>
      </c>
      <c r="I88" t="str">
        <f>IF(E88="","",IF(③選手情報入力!F97="男",1,2))</f>
        <v/>
      </c>
      <c r="J88" t="str">
        <f>IF(E88="","",IF(③選手情報入力!G97="","",③選手情報入力!G97))</f>
        <v/>
      </c>
      <c r="L88" t="str">
        <f t="shared" si="4"/>
        <v/>
      </c>
      <c r="M88" t="str">
        <f t="shared" si="5"/>
        <v/>
      </c>
      <c r="O88" t="str">
        <f>IF(E88="","",IF(③選手情報入力!I97="","",IF(I88=1,VLOOKUP(③選手情報入力!I97,種目情報!$A$4:$B$35,2,FALSE),VLOOKUP(③選手情報入力!I97,種目情報!$E$4:$F$35,2,FALSE))))</f>
        <v/>
      </c>
      <c r="P88" t="str">
        <f>IF(E88="","",IF(③選手情報入力!J97="","",③選手情報入力!J97))</f>
        <v/>
      </c>
      <c r="Q88" s="34" t="str">
        <f>IF(E88="","",IF(③選手情報入力!H97="",0,1))</f>
        <v/>
      </c>
      <c r="R88" t="str">
        <f>IF(E88="","",IF(③選手情報入力!I97="","",IF(I88=1,VLOOKUP(③選手情報入力!I97,種目情報!$A$4:$C$39,3,FALSE),VLOOKUP(③選手情報入力!I97,種目情報!$E$4:$G$40,3,FALSE))))</f>
        <v/>
      </c>
      <c r="S88" t="str">
        <f>IF(E88="","",IF(③選手情報入力!L97="","",IF(I88=1,VLOOKUP(③選手情報入力!L97,種目情報!$A$4:$B$39,2,FALSE),VLOOKUP(③選手情報入力!L97,種目情報!$E$4:$F$40,2,FALSE))))</f>
        <v/>
      </c>
      <c r="T88" t="str">
        <f>IF(E88="","",IF(③選手情報入力!M97="","",③選手情報入力!M97))</f>
        <v/>
      </c>
      <c r="U88" s="34" t="str">
        <f>IF(E88="","",IF(③選手情報入力!K97="",0,1))</f>
        <v/>
      </c>
      <c r="V88" t="str">
        <f>IF(E88="","",IF(③選手情報入力!L97="","",IF(I88=1,VLOOKUP(③選手情報入力!L97,種目情報!$A$4:$C$39,3,FALSE),VLOOKUP(③選手情報入力!L97,種目情報!$E$4:$G$40,3,FALSE))))</f>
        <v/>
      </c>
      <c r="W88" t="str">
        <f>IF(E88="","",IF(③選手情報入力!O97="","",IF(I88=1,VLOOKUP(③選手情報入力!O97,種目情報!$A$4:$B$39,2,FALSE),VLOOKUP(③選手情報入力!O97,種目情報!$E$4:$F$40,2,FALSE))))</f>
        <v/>
      </c>
      <c r="X88" t="str">
        <f>IF(E88="","",IF(③選手情報入力!P97="","",③選手情報入力!P97))</f>
        <v/>
      </c>
      <c r="Y88" s="34" t="str">
        <f>IF(E88="","",IF(③選手情報入力!N97="",0,1))</f>
        <v/>
      </c>
      <c r="Z88" t="str">
        <f>IF(E88="","",IF(③選手情報入力!O97="","",IF(I88=1,VLOOKUP(③選手情報入力!O97,種目情報!$A$4:$C$39,3,FALSE),VLOOKUP(③選手情報入力!O97,種目情報!$E$4:$G$40,3,FALSE))))</f>
        <v/>
      </c>
      <c r="AA88" t="str">
        <f>IF(E88="","",IF(③選手情報入力!Q97="","",IF(I88=1,種目情報!$J$4,種目情報!$J$6)))</f>
        <v/>
      </c>
      <c r="AB88" t="str">
        <f>IF(E88="","",IF(③選手情報入力!Q97="","",IF(I88=1,IF(③選手情報入力!$R$6="","",③選手情報入力!$R$6),IF(③選手情報入力!$R$7="","",③選手情報入力!$R$7))))</f>
        <v/>
      </c>
      <c r="AC88" t="str">
        <f>IF(E88="","",IF(③選手情報入力!Q97="","",IF(I88=1,IF(③選手情報入力!$Q$6="",0,1),IF(③選手情報入力!$Q$7="",0,1))))</f>
        <v/>
      </c>
      <c r="AD88" t="str">
        <f>IF(E88="","",IF(③選手情報入力!Q97="","",2))</f>
        <v/>
      </c>
      <c r="AE88" t="str">
        <f>IF(E88="","",IF(③選手情報入力!S97="","",IF(I88=1,種目情報!$J$5,種目情報!$J$7)))</f>
        <v/>
      </c>
      <c r="AF88" t="str">
        <f>IF(E88="","",IF(③選手情報入力!S97="","",IF(I88=1,IF(③選手情報入力!$T$6="","",③選手情報入力!$T$6),IF(③選手情報入力!$T$7="","",③選手情報入力!$T$7))))</f>
        <v/>
      </c>
      <c r="AG88" t="str">
        <f>IF(E88="","",IF(③選手情報入力!S97="","",IF(I88=1,IF(③選手情報入力!$S$6="",0,1),IF(③選手情報入力!$S$7="",0,1))))</f>
        <v/>
      </c>
      <c r="AH88" t="str">
        <f>IF(E88="","",IF(③選手情報入力!S97="","",2))</f>
        <v/>
      </c>
    </row>
    <row r="89" spans="1:35">
      <c r="A89" t="str">
        <f>IF(E89="","",IF(①データ貼付け!A89="",I90*1000000+②団体情報入力!$D$3*1000+③選手情報入力!A98,①データ貼付け!A89))</f>
        <v/>
      </c>
      <c r="B89" t="str">
        <f>IF(E89="","",②団体情報入力!$D$3)</f>
        <v/>
      </c>
      <c r="D89" t="str">
        <f>IF(③選手情報入力!B98="","",LEFT(Sheet2!B89,2))</f>
        <v/>
      </c>
      <c r="E89" t="str">
        <f>IF(③選手情報入力!B98="","",REPLACE(Sheet2!B89,1,2,""))</f>
        <v/>
      </c>
      <c r="F89" t="str">
        <f>IF(E89="","",③選手情報入力!C98)</f>
        <v/>
      </c>
      <c r="G89" t="str">
        <f>IF(E89="","",③選手情報入力!D98)</f>
        <v/>
      </c>
      <c r="H89" t="str">
        <f t="shared" si="3"/>
        <v/>
      </c>
      <c r="I89" t="str">
        <f>IF(E89="","",IF(③選手情報入力!F98="男",1,2))</f>
        <v/>
      </c>
      <c r="J89" t="str">
        <f>IF(E89="","",IF(③選手情報入力!G98="","",③選手情報入力!G98))</f>
        <v/>
      </c>
      <c r="L89" t="str">
        <f t="shared" si="4"/>
        <v/>
      </c>
      <c r="M89" t="str">
        <f t="shared" si="5"/>
        <v/>
      </c>
      <c r="O89" t="str">
        <f>IF(E89="","",IF(③選手情報入力!I98="","",IF(I89=1,VLOOKUP(③選手情報入力!I98,種目情報!$A$4:$B$35,2,FALSE),VLOOKUP(③選手情報入力!I98,種目情報!$E$4:$F$35,2,FALSE))))</f>
        <v/>
      </c>
      <c r="P89" t="str">
        <f>IF(E89="","",IF(③選手情報入力!J98="","",③選手情報入力!J98))</f>
        <v/>
      </c>
      <c r="Q89" s="34" t="str">
        <f>IF(E89="","",IF(③選手情報入力!H98="",0,1))</f>
        <v/>
      </c>
      <c r="R89" t="str">
        <f>IF(E89="","",IF(③選手情報入力!I98="","",IF(I89=1,VLOOKUP(③選手情報入力!I98,種目情報!$A$4:$C$39,3,FALSE),VLOOKUP(③選手情報入力!I98,種目情報!$E$4:$G$40,3,FALSE))))</f>
        <v/>
      </c>
      <c r="S89" t="str">
        <f>IF(E89="","",IF(③選手情報入力!L98="","",IF(I89=1,VLOOKUP(③選手情報入力!L98,種目情報!$A$4:$B$39,2,FALSE),VLOOKUP(③選手情報入力!L98,種目情報!$E$4:$F$40,2,FALSE))))</f>
        <v/>
      </c>
      <c r="T89" t="str">
        <f>IF(E89="","",IF(③選手情報入力!M98="","",③選手情報入力!M98))</f>
        <v/>
      </c>
      <c r="U89" s="34" t="str">
        <f>IF(E89="","",IF(③選手情報入力!K98="",0,1))</f>
        <v/>
      </c>
      <c r="V89" t="str">
        <f>IF(E89="","",IF(③選手情報入力!L98="","",IF(I89=1,VLOOKUP(③選手情報入力!L98,種目情報!$A$4:$C$39,3,FALSE),VLOOKUP(③選手情報入力!L98,種目情報!$E$4:$G$40,3,FALSE))))</f>
        <v/>
      </c>
      <c r="W89" t="str">
        <f>IF(E89="","",IF(③選手情報入力!O98="","",IF(I89=1,VLOOKUP(③選手情報入力!O98,種目情報!$A$4:$B$39,2,FALSE),VLOOKUP(③選手情報入力!O98,種目情報!$E$4:$F$40,2,FALSE))))</f>
        <v/>
      </c>
      <c r="X89" t="str">
        <f>IF(E89="","",IF(③選手情報入力!P98="","",③選手情報入力!P98))</f>
        <v/>
      </c>
      <c r="Y89" s="34" t="str">
        <f>IF(E89="","",IF(③選手情報入力!N98="",0,1))</f>
        <v/>
      </c>
      <c r="Z89" t="str">
        <f>IF(E89="","",IF(③選手情報入力!O98="","",IF(I89=1,VLOOKUP(③選手情報入力!O98,種目情報!$A$4:$C$39,3,FALSE),VLOOKUP(③選手情報入力!O98,種目情報!$E$4:$G$40,3,FALSE))))</f>
        <v/>
      </c>
      <c r="AA89" t="str">
        <f>IF(E89="","",IF(③選手情報入力!Q98="","",IF(I89=1,種目情報!$J$4,種目情報!$J$6)))</f>
        <v/>
      </c>
      <c r="AB89" t="str">
        <f>IF(E89="","",IF(③選手情報入力!Q98="","",IF(I89=1,IF(③選手情報入力!$R$6="","",③選手情報入力!$R$6),IF(③選手情報入力!$R$7="","",③選手情報入力!$R$7))))</f>
        <v/>
      </c>
      <c r="AC89" t="str">
        <f>IF(E89="","",IF(③選手情報入力!Q98="","",IF(I89=1,IF(③選手情報入力!$Q$6="",0,1),IF(③選手情報入力!$Q$7="",0,1))))</f>
        <v/>
      </c>
      <c r="AD89" t="str">
        <f>IF(E89="","",IF(③選手情報入力!Q98="","",2))</f>
        <v/>
      </c>
      <c r="AE89" t="str">
        <f>IF(E89="","",IF(③選手情報入力!S98="","",IF(I89=1,種目情報!$J$5,種目情報!$J$7)))</f>
        <v/>
      </c>
      <c r="AF89" t="str">
        <f>IF(E89="","",IF(③選手情報入力!S98="","",IF(I89=1,IF(③選手情報入力!$T$6="","",③選手情報入力!$T$6),IF(③選手情報入力!$T$7="","",③選手情報入力!$T$7))))</f>
        <v/>
      </c>
      <c r="AG89" t="str">
        <f>IF(E89="","",IF(③選手情報入力!S98="","",IF(I89=1,IF(③選手情報入力!$S$6="",0,1),IF(③選手情報入力!$S$7="",0,1))))</f>
        <v/>
      </c>
      <c r="AH89" t="str">
        <f>IF(E89="","",IF(③選手情報入力!S98="","",2))</f>
        <v/>
      </c>
    </row>
    <row r="90" spans="1:35">
      <c r="A90" t="str">
        <f>IF(E90="","",IF(①データ貼付け!A90="",I91*1000000+②団体情報入力!$D$3*1000+③選手情報入力!A99,①データ貼付け!A90))</f>
        <v/>
      </c>
      <c r="B90" t="str">
        <f>IF(E90="","",②団体情報入力!$D$3)</f>
        <v/>
      </c>
      <c r="D90" t="str">
        <f>IF(③選手情報入力!B99="","",LEFT(Sheet2!B90,2))</f>
        <v/>
      </c>
      <c r="E90" t="str">
        <f>IF(③選手情報入力!B99="","",REPLACE(Sheet2!B90,1,2,""))</f>
        <v/>
      </c>
      <c r="F90" t="str">
        <f>IF(E90="","",③選手情報入力!C99)</f>
        <v/>
      </c>
      <c r="G90" t="str">
        <f>IF(E90="","",③選手情報入力!D99)</f>
        <v/>
      </c>
      <c r="H90" t="str">
        <f t="shared" si="3"/>
        <v/>
      </c>
      <c r="I90" t="str">
        <f>IF(E90="","",IF(③選手情報入力!F99="男",1,2))</f>
        <v/>
      </c>
      <c r="J90" t="str">
        <f>IF(E90="","",IF(③選手情報入力!G99="","",③選手情報入力!G99))</f>
        <v/>
      </c>
      <c r="L90" t="str">
        <f t="shared" si="4"/>
        <v/>
      </c>
      <c r="M90" t="str">
        <f t="shared" si="5"/>
        <v/>
      </c>
      <c r="O90" t="str">
        <f>IF(E90="","",IF(③選手情報入力!I99="","",IF(I90=1,VLOOKUP(③選手情報入力!I99,種目情報!$A$4:$B$35,2,FALSE),VLOOKUP(③選手情報入力!I99,種目情報!$E$4:$F$35,2,FALSE))))</f>
        <v/>
      </c>
      <c r="P90" t="str">
        <f>IF(E90="","",IF(③選手情報入力!J99="","",③選手情報入力!J99))</f>
        <v/>
      </c>
      <c r="Q90" s="34" t="str">
        <f>IF(E90="","",IF(③選手情報入力!H99="",0,1))</f>
        <v/>
      </c>
      <c r="R90" t="str">
        <f>IF(E90="","",IF(③選手情報入力!I99="","",IF(I90=1,VLOOKUP(③選手情報入力!I99,種目情報!$A$4:$C$39,3,FALSE),VLOOKUP(③選手情報入力!I99,種目情報!$E$4:$G$40,3,FALSE))))</f>
        <v/>
      </c>
      <c r="S90" t="str">
        <f>IF(E90="","",IF(③選手情報入力!L99="","",IF(I90=1,VLOOKUP(③選手情報入力!L99,種目情報!$A$4:$B$39,2,FALSE),VLOOKUP(③選手情報入力!L99,種目情報!$E$4:$F$40,2,FALSE))))</f>
        <v/>
      </c>
      <c r="T90" t="str">
        <f>IF(E90="","",IF(③選手情報入力!M99="","",③選手情報入力!M99))</f>
        <v/>
      </c>
      <c r="U90" s="34" t="str">
        <f>IF(E90="","",IF(③選手情報入力!K99="",0,1))</f>
        <v/>
      </c>
      <c r="V90" t="str">
        <f>IF(E90="","",IF(③選手情報入力!L99="","",IF(I90=1,VLOOKUP(③選手情報入力!L99,種目情報!$A$4:$C$39,3,FALSE),VLOOKUP(③選手情報入力!L99,種目情報!$E$4:$G$40,3,FALSE))))</f>
        <v/>
      </c>
      <c r="W90" t="str">
        <f>IF(E90="","",IF(③選手情報入力!O99="","",IF(I90=1,VLOOKUP(③選手情報入力!O99,種目情報!$A$4:$B$39,2,FALSE),VLOOKUP(③選手情報入力!O99,種目情報!$E$4:$F$40,2,FALSE))))</f>
        <v/>
      </c>
      <c r="X90" t="str">
        <f>IF(E90="","",IF(③選手情報入力!P99="","",③選手情報入力!P99))</f>
        <v/>
      </c>
      <c r="Y90" s="34" t="str">
        <f>IF(E90="","",IF(③選手情報入力!N99="",0,1))</f>
        <v/>
      </c>
      <c r="Z90" t="str">
        <f>IF(E90="","",IF(③選手情報入力!O99="","",IF(I90=1,VLOOKUP(③選手情報入力!O99,種目情報!$A$4:$C$39,3,FALSE),VLOOKUP(③選手情報入力!O99,種目情報!$E$4:$G$40,3,FALSE))))</f>
        <v/>
      </c>
      <c r="AA90" t="str">
        <f>IF(E90="","",IF(③選手情報入力!Q99="","",IF(I90=1,種目情報!$J$4,種目情報!$J$6)))</f>
        <v/>
      </c>
      <c r="AB90" t="str">
        <f>IF(E90="","",IF(③選手情報入力!Q99="","",IF(I90=1,IF(③選手情報入力!$R$6="","",③選手情報入力!$R$6),IF(③選手情報入力!$R$7="","",③選手情報入力!$R$7))))</f>
        <v/>
      </c>
      <c r="AC90" t="str">
        <f>IF(E90="","",IF(③選手情報入力!Q99="","",IF(I90=1,IF(③選手情報入力!$Q$6="",0,1),IF(③選手情報入力!$Q$7="",0,1))))</f>
        <v/>
      </c>
      <c r="AD90" t="str">
        <f>IF(E90="","",IF(③選手情報入力!Q99="","",2))</f>
        <v/>
      </c>
      <c r="AE90" t="str">
        <f>IF(E90="","",IF(③選手情報入力!S99="","",IF(I90=1,種目情報!$J$5,種目情報!$J$7)))</f>
        <v/>
      </c>
      <c r="AF90" t="str">
        <f>IF(E90="","",IF(③選手情報入力!S99="","",IF(I90=1,IF(③選手情報入力!$T$6="","",③選手情報入力!$T$6),IF(③選手情報入力!$T$7="","",③選手情報入力!$T$7))))</f>
        <v/>
      </c>
      <c r="AG90" t="str">
        <f>IF(E90="","",IF(③選手情報入力!S99="","",IF(I90=1,IF(③選手情報入力!$S$6="",0,1),IF(③選手情報入力!$S$7="",0,1))))</f>
        <v/>
      </c>
      <c r="AH90" t="str">
        <f>IF(E90="","",IF(③選手情報入力!S99="","",2))</f>
        <v/>
      </c>
    </row>
    <row r="91" spans="1:35">
      <c r="A91" t="str">
        <f>IF(E91="","",IF(①データ貼付け!A91="",I92*1000000+②団体情報入力!$D$3*1000+③選手情報入力!A100,①データ貼付け!A91))</f>
        <v/>
      </c>
      <c r="B91" t="str">
        <f>IF(E91="","",②団体情報入力!$D$3)</f>
        <v/>
      </c>
      <c r="D91" t="str">
        <f>IF(③選手情報入力!B100="","",LEFT(Sheet2!B91,2))</f>
        <v/>
      </c>
      <c r="E91" t="str">
        <f>IF(③選手情報入力!B100="","",REPLACE(Sheet2!B91,1,2,""))</f>
        <v/>
      </c>
      <c r="F91" t="str">
        <f>IF(E91="","",③選手情報入力!C100)</f>
        <v/>
      </c>
      <c r="G91" t="str">
        <f>IF(E91="","",③選手情報入力!D100)</f>
        <v/>
      </c>
      <c r="H91" t="str">
        <f t="shared" si="3"/>
        <v/>
      </c>
      <c r="I91" t="str">
        <f>IF(E91="","",IF(③選手情報入力!F100="男",1,2))</f>
        <v/>
      </c>
      <c r="J91" t="str">
        <f>IF(E91="","",IF(③選手情報入力!G100="","",③選手情報入力!G100))</f>
        <v/>
      </c>
      <c r="L91" t="str">
        <f t="shared" si="4"/>
        <v/>
      </c>
      <c r="M91" t="str">
        <f t="shared" si="5"/>
        <v/>
      </c>
      <c r="O91" t="str">
        <f>IF(E91="","",IF(③選手情報入力!I100="","",IF(I91=1,VLOOKUP(③選手情報入力!I100,種目情報!$A$4:$B$35,2,FALSE),VLOOKUP(③選手情報入力!I100,種目情報!$E$4:$F$35,2,FALSE))))</f>
        <v/>
      </c>
      <c r="P91" t="str">
        <f>IF(E91="","",IF(③選手情報入力!J100="","",③選手情報入力!J100))</f>
        <v/>
      </c>
      <c r="Q91" s="34" t="str">
        <f>IF(E91="","",IF(③選手情報入力!H100="",0,1))</f>
        <v/>
      </c>
      <c r="R91" t="str">
        <f>IF(E91="","",IF(③選手情報入力!I100="","",IF(I91=1,VLOOKUP(③選手情報入力!I100,種目情報!$A$4:$C$39,3,FALSE),VLOOKUP(③選手情報入力!I100,種目情報!$E$4:$G$40,3,FALSE))))</f>
        <v/>
      </c>
      <c r="S91" t="str">
        <f>IF(E91="","",IF(③選手情報入力!L100="","",IF(I91=1,VLOOKUP(③選手情報入力!L100,種目情報!$A$4:$B$39,2,FALSE),VLOOKUP(③選手情報入力!L100,種目情報!$E$4:$F$40,2,FALSE))))</f>
        <v/>
      </c>
      <c r="T91" t="str">
        <f>IF(E91="","",IF(③選手情報入力!M100="","",③選手情報入力!M100))</f>
        <v/>
      </c>
      <c r="U91" s="34" t="str">
        <f>IF(E91="","",IF(③選手情報入力!K100="",0,1))</f>
        <v/>
      </c>
      <c r="V91" t="str">
        <f>IF(E91="","",IF(③選手情報入力!L100="","",IF(I91=1,VLOOKUP(③選手情報入力!L100,種目情報!$A$4:$C$39,3,FALSE),VLOOKUP(③選手情報入力!L100,種目情報!$E$4:$G$40,3,FALSE))))</f>
        <v/>
      </c>
      <c r="W91" t="str">
        <f>IF(E91="","",IF(③選手情報入力!O100="","",IF(I91=1,VLOOKUP(③選手情報入力!O100,種目情報!$A$4:$B$39,2,FALSE),VLOOKUP(③選手情報入力!O100,種目情報!$E$4:$F$40,2,FALSE))))</f>
        <v/>
      </c>
      <c r="X91" t="str">
        <f>IF(E91="","",IF(③選手情報入力!P100="","",③選手情報入力!P100))</f>
        <v/>
      </c>
      <c r="Y91" s="34" t="str">
        <f>IF(E91="","",IF(③選手情報入力!N100="",0,1))</f>
        <v/>
      </c>
      <c r="Z91" t="str">
        <f>IF(E91="","",IF(③選手情報入力!O100="","",IF(I91=1,VLOOKUP(③選手情報入力!O100,種目情報!$A$4:$C$39,3,FALSE),VLOOKUP(③選手情報入力!O100,種目情報!$E$4:$G$40,3,FALSE))))</f>
        <v/>
      </c>
      <c r="AA91" t="str">
        <f>IF(E91="","",IF(③選手情報入力!Q100="","",IF(I91=1,種目情報!$J$4,種目情報!$J$6)))</f>
        <v/>
      </c>
      <c r="AB91" t="str">
        <f>IF(E91="","",IF(③選手情報入力!Q100="","",IF(I91=1,IF(③選手情報入力!$R$6="","",③選手情報入力!$R$6),IF(③選手情報入力!$R$7="","",③選手情報入力!$R$7))))</f>
        <v/>
      </c>
      <c r="AC91" t="str">
        <f>IF(E91="","",IF(③選手情報入力!Q100="","",IF(I91=1,IF(③選手情報入力!$Q$6="",0,1),IF(③選手情報入力!$Q$7="",0,1))))</f>
        <v/>
      </c>
      <c r="AD91" t="str">
        <f>IF(E91="","",IF(③選手情報入力!Q100="","",2))</f>
        <v/>
      </c>
      <c r="AE91" t="str">
        <f>IF(E91="","",IF(③選手情報入力!S100="","",IF(I91=1,種目情報!$J$5,種目情報!$J$7)))</f>
        <v/>
      </c>
      <c r="AF91" t="str">
        <f>IF(E91="","",IF(③選手情報入力!S100="","",IF(I91=1,IF(③選手情報入力!$T$6="","",③選手情報入力!$T$6),IF(③選手情報入力!$T$7="","",③選手情報入力!$T$7))))</f>
        <v/>
      </c>
      <c r="AG91" t="str">
        <f>IF(E91="","",IF(③選手情報入力!S100="","",IF(I91=1,IF(③選手情報入力!$S$6="",0,1),IF(③選手情報入力!$S$7="",0,1))))</f>
        <v/>
      </c>
      <c r="AH91" t="str">
        <f>IF(E91="","",IF(③選手情報入力!S100="","",2))</f>
        <v/>
      </c>
    </row>
    <row r="92" spans="1: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注意事項</vt:lpstr>
      <vt:lpstr>①データ貼付け</vt:lpstr>
      <vt:lpstr>②団体情報入力</vt:lpstr>
      <vt:lpstr>③選手情報入力</vt:lpstr>
      <vt:lpstr>④リレー情報確認</vt:lpstr>
      <vt:lpstr>⑤種目別人数</vt:lpstr>
      <vt:lpstr>⑥申込一覧表</vt:lpstr>
      <vt:lpstr>　　　　　</vt:lpstr>
      <vt:lpstr>data_kyogisha</vt:lpstr>
      <vt:lpstr>data_team</vt:lpstr>
      <vt:lpstr>種目情報</vt:lpstr>
      <vt:lpstr>Sheet2</vt:lpstr>
      <vt:lpstr>Sheet1</vt:lpstr>
      <vt:lpstr>⑤種目別人数!Print_Area</vt:lpstr>
      <vt:lpstr>⑥申込一覧表!Print_Area</vt:lpstr>
      <vt:lpstr>⑥申込一覧表!Print_Titles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KATSUMI</cp:lastModifiedBy>
  <cp:lastPrinted>2016-04-19T10:55:55Z</cp:lastPrinted>
  <dcterms:created xsi:type="dcterms:W3CDTF">2013-01-03T14:12:28Z</dcterms:created>
  <dcterms:modified xsi:type="dcterms:W3CDTF">2016-04-28T10:17:09Z</dcterms:modified>
  <cp:contentStatus/>
</cp:coreProperties>
</file>