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Nagoya\Desktop\2018県選予選\エントリーファイル\2018県選手権予選エントリーファイル\"/>
    </mc:Choice>
  </mc:AlternateContent>
  <bookViews>
    <workbookView xWindow="0" yWindow="30195" windowWidth="19200" windowHeight="12195" tabRatio="905"/>
  </bookViews>
  <sheets>
    <sheet name="注意事項" sheetId="4" r:id="rId1"/>
    <sheet name="①団体情報入力" sheetId="7" r:id="rId2"/>
    <sheet name="②選手情報入力" sheetId="3" r:id="rId3"/>
    <sheet name="③リレー情報確認" sheetId="5" r:id="rId4"/>
    <sheet name="④参加人数一覧表" sheetId="17" r:id="rId5"/>
    <sheet name="⑤リレーの選手が反映されない場合の対処" sheetId="24" r:id="rId6"/>
    <sheet name="　　　　　" sheetId="14" r:id="rId7"/>
    <sheet name="種目情報" sheetId="18" r:id="rId8"/>
    <sheet name="data_kyogisha" sheetId="2" r:id="rId9"/>
    <sheet name="data_team" sheetId="19" r:id="rId10"/>
    <sheet name="Sheet1" sheetId="22" r:id="rId11"/>
    <sheet name="Sheet2" sheetId="25" r:id="rId12"/>
  </sheets>
  <externalReferences>
    <externalReference r:id="rId13"/>
    <externalReference r:id="rId14"/>
    <externalReference r:id="rId15"/>
  </externalReferences>
  <definedNames>
    <definedName name="otoko" localSheetId="5">[1]一覧表!#REF!</definedName>
    <definedName name="otoko">[1]一覧表!#REF!</definedName>
    <definedName name="_xlnm.Print_Area" localSheetId="4">④参加人数一覧表!$A$1:$H$16</definedName>
    <definedName name="sin" localSheetId="5">[1]一覧表!#REF!</definedName>
    <definedName name="sin">[1]一覧表!#REF!</definedName>
    <definedName name="X" localSheetId="5">[1]一覧表!#REF!</definedName>
    <definedName name="X">[1]一覧表!#REF!</definedName>
    <definedName name="おもて" localSheetId="5">[1]一覧表!#REF!</definedName>
    <definedName name="おもて">[1]一覧表!#REF!</definedName>
    <definedName name="リレー">[2]一覧表!$R$13</definedName>
    <definedName name="女子種目">[3]一覧表!$U$13:$U$28</definedName>
    <definedName name="小" localSheetId="5">[1]一覧表!#REF!</definedName>
    <definedName name="小">[1]一覧表!#REF!</definedName>
    <definedName name="小リレー" localSheetId="5">[1]一覧表!#REF!</definedName>
    <definedName name="小リレー">[1]一覧表!#REF!</definedName>
    <definedName name="小学校" localSheetId="5">[1]一覧表!#REF!</definedName>
    <definedName name="小学校">[1]一覧表!#REF!</definedName>
    <definedName name="小学生" localSheetId="5">[1]一覧表!#REF!</definedName>
    <definedName name="小学生">[1]一覧表!#REF!</definedName>
    <definedName name="性別">[2]一覧表!$S$13:$S$14</definedName>
    <definedName name="団体カテゴリー" localSheetId="5">[1]一覧表!#REF!</definedName>
    <definedName name="団体カテゴリー">[1]一覧表!#REF!</definedName>
    <definedName name="団体申し込み" localSheetId="5">[1]一覧表!#REF!</definedName>
    <definedName name="団体申し込み">[1]一覧表!#REF!</definedName>
    <definedName name="男子種目">[2]一覧表!$T$13:$T$32</definedName>
    <definedName name="男種目">[3]一覧表!$T$13:$T$32</definedName>
  </definedNames>
  <calcPr calcId="152511"/>
</workbook>
</file>

<file path=xl/calcChain.xml><?xml version="1.0" encoding="utf-8"?>
<calcChain xmlns="http://schemas.openxmlformats.org/spreadsheetml/2006/main">
  <c r="C9" i="17" l="1"/>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2" i="2"/>
  <c r="A2" i="25"/>
  <c r="A3" i="25"/>
  <c r="A4" i="25"/>
  <c r="A5" i="25"/>
  <c r="A6" i="25"/>
  <c r="A7" i="25"/>
  <c r="A8" i="25"/>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A73" i="25"/>
  <c r="A74" i="25"/>
  <c r="A75" i="25"/>
  <c r="A76" i="25"/>
  <c r="A77" i="25"/>
  <c r="A78" i="25"/>
  <c r="A79" i="25"/>
  <c r="A80" i="25"/>
  <c r="A81" i="25"/>
  <c r="A82" i="25"/>
  <c r="A83" i="25"/>
  <c r="A84" i="25"/>
  <c r="A85" i="25"/>
  <c r="A86" i="25"/>
  <c r="A87" i="25"/>
  <c r="A88" i="25"/>
  <c r="A89" i="25"/>
  <c r="A90" i="25"/>
  <c r="A1" i="25"/>
  <c r="B12" i="3" l="1"/>
  <c r="D3" i="2" s="1"/>
  <c r="B13" i="3"/>
  <c r="D4" i="2" s="1"/>
  <c r="B14" i="3"/>
  <c r="D5" i="2" s="1"/>
  <c r="B15" i="3"/>
  <c r="D6" i="2" s="1"/>
  <c r="B16" i="3"/>
  <c r="D7" i="2" s="1"/>
  <c r="B17" i="3"/>
  <c r="D8" i="2" s="1"/>
  <c r="B18" i="3"/>
  <c r="D9" i="2" s="1"/>
  <c r="B19" i="3"/>
  <c r="D10" i="2" s="1"/>
  <c r="B20" i="3"/>
  <c r="D11" i="2" s="1"/>
  <c r="B21" i="3"/>
  <c r="D12" i="2" s="1"/>
  <c r="B22" i="3"/>
  <c r="D13" i="2" s="1"/>
  <c r="B23" i="3"/>
  <c r="D14" i="2" s="1"/>
  <c r="B24" i="3"/>
  <c r="D15" i="2" s="1"/>
  <c r="B25" i="3"/>
  <c r="D16" i="2" s="1"/>
  <c r="B26" i="3"/>
  <c r="D17" i="2" s="1"/>
  <c r="B27" i="3"/>
  <c r="D18" i="2" s="1"/>
  <c r="B28" i="3"/>
  <c r="D19" i="2" s="1"/>
  <c r="B29" i="3"/>
  <c r="D20" i="2" s="1"/>
  <c r="B30" i="3"/>
  <c r="D21" i="2" s="1"/>
  <c r="B31" i="3"/>
  <c r="D22" i="2" s="1"/>
  <c r="B32" i="3"/>
  <c r="D23" i="2" s="1"/>
  <c r="B33" i="3"/>
  <c r="D24" i="2" s="1"/>
  <c r="B34" i="3"/>
  <c r="D25" i="2" s="1"/>
  <c r="B35" i="3"/>
  <c r="D26" i="2" s="1"/>
  <c r="B36" i="3"/>
  <c r="D27" i="2" s="1"/>
  <c r="B37" i="3"/>
  <c r="D28" i="2" s="1"/>
  <c r="B38" i="3"/>
  <c r="D29" i="2" s="1"/>
  <c r="B39" i="3"/>
  <c r="D30" i="2" s="1"/>
  <c r="B40" i="3"/>
  <c r="D31" i="2" s="1"/>
  <c r="B41" i="3"/>
  <c r="D32" i="2" s="1"/>
  <c r="B42" i="3"/>
  <c r="D33" i="2" s="1"/>
  <c r="B43" i="3"/>
  <c r="D34" i="2" s="1"/>
  <c r="B44" i="3"/>
  <c r="D35" i="2" s="1"/>
  <c r="B45" i="3"/>
  <c r="D36" i="2" s="1"/>
  <c r="B46" i="3"/>
  <c r="D37" i="2" s="1"/>
  <c r="B47" i="3"/>
  <c r="D38" i="2" s="1"/>
  <c r="B48" i="3"/>
  <c r="D39" i="2" s="1"/>
  <c r="B49" i="3"/>
  <c r="D40" i="2" s="1"/>
  <c r="B50" i="3"/>
  <c r="D41" i="2" s="1"/>
  <c r="B51" i="3"/>
  <c r="D42" i="2" s="1"/>
  <c r="B52" i="3"/>
  <c r="D43" i="2" s="1"/>
  <c r="B53" i="3"/>
  <c r="D44" i="2" s="1"/>
  <c r="B54" i="3"/>
  <c r="D45" i="2" s="1"/>
  <c r="B55" i="3"/>
  <c r="D46" i="2" s="1"/>
  <c r="B56" i="3"/>
  <c r="D47" i="2" s="1"/>
  <c r="B57" i="3"/>
  <c r="D48" i="2" s="1"/>
  <c r="B58" i="3"/>
  <c r="D49" i="2" s="1"/>
  <c r="B59" i="3"/>
  <c r="D50" i="2" s="1"/>
  <c r="B60" i="3"/>
  <c r="D51" i="2" s="1"/>
  <c r="B61" i="3"/>
  <c r="D52" i="2" s="1"/>
  <c r="B62" i="3"/>
  <c r="D53" i="2" s="1"/>
  <c r="B63" i="3"/>
  <c r="D54" i="2" s="1"/>
  <c r="B64" i="3"/>
  <c r="D55" i="2" s="1"/>
  <c r="B65" i="3"/>
  <c r="D56" i="2" s="1"/>
  <c r="B66" i="3"/>
  <c r="D57" i="2" s="1"/>
  <c r="B67" i="3"/>
  <c r="D58" i="2" s="1"/>
  <c r="B68" i="3"/>
  <c r="D59" i="2" s="1"/>
  <c r="B69" i="3"/>
  <c r="D60" i="2" s="1"/>
  <c r="B70" i="3"/>
  <c r="D61" i="2" s="1"/>
  <c r="B71" i="3"/>
  <c r="D62" i="2" s="1"/>
  <c r="B72" i="3"/>
  <c r="D63" i="2" s="1"/>
  <c r="B73" i="3"/>
  <c r="D64" i="2" s="1"/>
  <c r="B74" i="3"/>
  <c r="D65" i="2" s="1"/>
  <c r="B75" i="3"/>
  <c r="D66" i="2" s="1"/>
  <c r="B76" i="3"/>
  <c r="D67" i="2" s="1"/>
  <c r="B77" i="3"/>
  <c r="D68" i="2" s="1"/>
  <c r="B78" i="3"/>
  <c r="D69" i="2" s="1"/>
  <c r="B79" i="3"/>
  <c r="D70" i="2" s="1"/>
  <c r="B80" i="3"/>
  <c r="D71" i="2" s="1"/>
  <c r="B81" i="3"/>
  <c r="D72" i="2" s="1"/>
  <c r="B82" i="3"/>
  <c r="D73" i="2" s="1"/>
  <c r="B83" i="3"/>
  <c r="D74" i="2" s="1"/>
  <c r="B84" i="3"/>
  <c r="D75" i="2" s="1"/>
  <c r="B85" i="3"/>
  <c r="D76" i="2" s="1"/>
  <c r="B86" i="3"/>
  <c r="D77" i="2" s="1"/>
  <c r="B87" i="3"/>
  <c r="D78" i="2" s="1"/>
  <c r="B88" i="3"/>
  <c r="D79" i="2" s="1"/>
  <c r="B89" i="3"/>
  <c r="D80" i="2" s="1"/>
  <c r="B90" i="3"/>
  <c r="D81" i="2" s="1"/>
  <c r="B91" i="3"/>
  <c r="D82" i="2" s="1"/>
  <c r="B92" i="3"/>
  <c r="D83" i="2" s="1"/>
  <c r="B93" i="3"/>
  <c r="D84" i="2" s="1"/>
  <c r="B94" i="3"/>
  <c r="D85" i="2" s="1"/>
  <c r="B95" i="3"/>
  <c r="D86" i="2" s="1"/>
  <c r="B96" i="3"/>
  <c r="D87" i="2" s="1"/>
  <c r="B97" i="3"/>
  <c r="D88" i="2" s="1"/>
  <c r="B98" i="3"/>
  <c r="D89" i="2" s="1"/>
  <c r="B99" i="3"/>
  <c r="D90" i="2" s="1"/>
  <c r="B100" i="3"/>
  <c r="D91" i="2" s="1"/>
  <c r="B11" i="3"/>
  <c r="D2" i="2" s="1"/>
  <c r="Z13" i="3" l="1"/>
  <c r="Z14" i="3"/>
  <c r="Z15" i="3"/>
  <c r="Z16" i="3"/>
  <c r="Z17" i="3"/>
  <c r="Z18" i="3"/>
  <c r="Z19" i="3"/>
  <c r="Z20" i="3"/>
  <c r="Z21" i="3"/>
  <c r="Z22" i="3"/>
  <c r="C4" i="7"/>
  <c r="B13" i="17" l="1"/>
  <c r="B12" i="17"/>
  <c r="C6" i="7"/>
  <c r="G3" i="17"/>
  <c r="C5" i="7"/>
  <c r="P2" i="7"/>
  <c r="Q3" i="7" s="1"/>
  <c r="P4" i="7" l="1"/>
  <c r="P3" i="7"/>
  <c r="Q4" i="7"/>
  <c r="Q5" i="7" s="1"/>
  <c r="P6" i="7" s="1"/>
  <c r="P5" i="7" l="1"/>
  <c r="Q6" i="7"/>
  <c r="Q7" i="7" s="1"/>
  <c r="P7" i="7" l="1"/>
  <c r="Q8" i="7"/>
  <c r="P8" i="7"/>
  <c r="Q9" i="7" l="1"/>
  <c r="P9" i="7"/>
  <c r="Q10" i="7" l="1"/>
  <c r="P10" i="7"/>
  <c r="Q11" i="7" l="1"/>
  <c r="P11" i="7"/>
  <c r="Q12" i="7" l="1"/>
  <c r="P12" i="7"/>
  <c r="Q13" i="7" l="1"/>
  <c r="P13" i="7"/>
  <c r="Q14" i="7" l="1"/>
  <c r="P14" i="7"/>
  <c r="Q15" i="7" l="1"/>
  <c r="P15" i="7"/>
  <c r="Q16" i="7" l="1"/>
  <c r="P16" i="7"/>
  <c r="Q17" i="7" l="1"/>
  <c r="P17" i="7"/>
  <c r="Q18" i="7" l="1"/>
  <c r="P18" i="7"/>
  <c r="Q19" i="7" l="1"/>
  <c r="P19" i="7"/>
  <c r="Q20" i="7" l="1"/>
  <c r="P20" i="7"/>
  <c r="Q21" i="7" l="1"/>
  <c r="P21" i="7"/>
  <c r="Q22" i="7" l="1"/>
  <c r="P22" i="7"/>
  <c r="Q23" i="7" l="1"/>
  <c r="P23" i="7"/>
  <c r="Q24" i="7" l="1"/>
  <c r="P24" i="7"/>
  <c r="Q25" i="7" l="1"/>
  <c r="P25" i="7"/>
  <c r="Q26" i="7" l="1"/>
  <c r="P26" i="7"/>
  <c r="Q27" i="7" l="1"/>
  <c r="P27" i="7"/>
  <c r="AU12" i="3" l="1"/>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8" i="3"/>
  <c r="AU49" i="3"/>
  <c r="AU50" i="3"/>
  <c r="AU51" i="3"/>
  <c r="AU52" i="3"/>
  <c r="AU53" i="3"/>
  <c r="AU54" i="3"/>
  <c r="AU55" i="3"/>
  <c r="AU56" i="3"/>
  <c r="AU57" i="3"/>
  <c r="AU58" i="3"/>
  <c r="AU59" i="3"/>
  <c r="AU60" i="3"/>
  <c r="AU61" i="3"/>
  <c r="AU62" i="3"/>
  <c r="AU63" i="3"/>
  <c r="AU64" i="3"/>
  <c r="AU65" i="3"/>
  <c r="AU66" i="3"/>
  <c r="AU67" i="3"/>
  <c r="AU68" i="3"/>
  <c r="AU69" i="3"/>
  <c r="AU70" i="3"/>
  <c r="AU71" i="3"/>
  <c r="AU72" i="3"/>
  <c r="AU73" i="3"/>
  <c r="AU74" i="3"/>
  <c r="AU75" i="3"/>
  <c r="AU76" i="3"/>
  <c r="AU77" i="3"/>
  <c r="AU78" i="3"/>
  <c r="AU79" i="3"/>
  <c r="AU80" i="3"/>
  <c r="AU81" i="3"/>
  <c r="AU82" i="3"/>
  <c r="AU83" i="3"/>
  <c r="AU84" i="3"/>
  <c r="AU85" i="3"/>
  <c r="AU86" i="3"/>
  <c r="AU87" i="3"/>
  <c r="AU88" i="3"/>
  <c r="AU89" i="3"/>
  <c r="AU90" i="3"/>
  <c r="AU91" i="3"/>
  <c r="AU92" i="3"/>
  <c r="AU93" i="3"/>
  <c r="AU94" i="3"/>
  <c r="AU95" i="3"/>
  <c r="AU96" i="3"/>
  <c r="AU97" i="3"/>
  <c r="AU98" i="3"/>
  <c r="AU99" i="3"/>
  <c r="AU100" i="3"/>
  <c r="AU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O11" i="3"/>
  <c r="AU10" i="3" l="1"/>
  <c r="AS10" i="3"/>
  <c r="AQ10" i="3"/>
  <c r="AO10" i="3"/>
  <c r="E3" i="2" l="1"/>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2" i="2"/>
  <c r="B86" i="2" l="1"/>
  <c r="G86" i="2"/>
  <c r="B82" i="2"/>
  <c r="G82" i="2"/>
  <c r="B78" i="2"/>
  <c r="G78" i="2"/>
  <c r="B74" i="2"/>
  <c r="G74" i="2"/>
  <c r="B70" i="2"/>
  <c r="G70" i="2"/>
  <c r="B66" i="2"/>
  <c r="G66" i="2"/>
  <c r="B62" i="2"/>
  <c r="G62" i="2"/>
  <c r="B58" i="2"/>
  <c r="G58" i="2"/>
  <c r="B54" i="2"/>
  <c r="G54" i="2"/>
  <c r="B50" i="2"/>
  <c r="G50" i="2"/>
  <c r="B46" i="2"/>
  <c r="G46" i="2"/>
  <c r="B42" i="2"/>
  <c r="B85" i="2"/>
  <c r="G85" i="2"/>
  <c r="B77" i="2"/>
  <c r="G77" i="2"/>
  <c r="B73" i="2"/>
  <c r="G73" i="2"/>
  <c r="B69" i="2"/>
  <c r="G69" i="2"/>
  <c r="B65" i="2"/>
  <c r="G65" i="2"/>
  <c r="B61" i="2"/>
  <c r="G61" i="2"/>
  <c r="B57" i="2"/>
  <c r="G57" i="2"/>
  <c r="B53" i="2"/>
  <c r="G53" i="2"/>
  <c r="B49" i="2"/>
  <c r="G49" i="2"/>
  <c r="B45" i="2"/>
  <c r="G45" i="2"/>
  <c r="B41" i="2"/>
  <c r="B89" i="2"/>
  <c r="G89" i="2"/>
  <c r="B88" i="2"/>
  <c r="G88" i="2"/>
  <c r="B84" i="2"/>
  <c r="G84" i="2"/>
  <c r="B80" i="2"/>
  <c r="G80" i="2"/>
  <c r="B76" i="2"/>
  <c r="G76" i="2"/>
  <c r="B72" i="2"/>
  <c r="G72" i="2"/>
  <c r="B68" i="2"/>
  <c r="G68" i="2"/>
  <c r="B64" i="2"/>
  <c r="G64" i="2"/>
  <c r="B60" i="2"/>
  <c r="G60" i="2"/>
  <c r="B56" i="2"/>
  <c r="G56" i="2"/>
  <c r="B52" i="2"/>
  <c r="G52" i="2"/>
  <c r="B48" i="2"/>
  <c r="G48" i="2"/>
  <c r="B44" i="2"/>
  <c r="B40" i="2"/>
  <c r="B90" i="2"/>
  <c r="G90" i="2"/>
  <c r="B81" i="2"/>
  <c r="G81" i="2"/>
  <c r="B91" i="2"/>
  <c r="G91" i="2"/>
  <c r="B87" i="2"/>
  <c r="G87" i="2"/>
  <c r="B83" i="2"/>
  <c r="G83" i="2"/>
  <c r="B79" i="2"/>
  <c r="G79" i="2"/>
  <c r="B75" i="2"/>
  <c r="G75" i="2"/>
  <c r="B71" i="2"/>
  <c r="G71" i="2"/>
  <c r="B67" i="2"/>
  <c r="G67" i="2"/>
  <c r="B63" i="2"/>
  <c r="G63" i="2"/>
  <c r="B59" i="2"/>
  <c r="G59" i="2"/>
  <c r="B55" i="2"/>
  <c r="G55" i="2"/>
  <c r="B51" i="2"/>
  <c r="G51" i="2"/>
  <c r="B47" i="2"/>
  <c r="G47" i="2"/>
  <c r="B43" i="2"/>
  <c r="B38" i="2"/>
  <c r="B30" i="2"/>
  <c r="B18" i="2"/>
  <c r="B10" i="2"/>
  <c r="B37" i="2"/>
  <c r="B33" i="2"/>
  <c r="B29" i="2"/>
  <c r="B25" i="2"/>
  <c r="B21" i="2"/>
  <c r="B17" i="2"/>
  <c r="B13" i="2"/>
  <c r="B9" i="2"/>
  <c r="B5" i="2"/>
  <c r="B36" i="2"/>
  <c r="B32" i="2"/>
  <c r="B28" i="2"/>
  <c r="B24" i="2"/>
  <c r="B20" i="2"/>
  <c r="B16" i="2"/>
  <c r="B12" i="2"/>
  <c r="B8" i="2"/>
  <c r="B4" i="2"/>
  <c r="B34" i="2"/>
  <c r="B26" i="2"/>
  <c r="B22" i="2"/>
  <c r="B14" i="2"/>
  <c r="B6" i="2"/>
  <c r="B39" i="2"/>
  <c r="B35" i="2"/>
  <c r="B31" i="2"/>
  <c r="B27" i="2"/>
  <c r="B23" i="2"/>
  <c r="B19" i="2"/>
  <c r="B15" i="2"/>
  <c r="B11" i="2"/>
  <c r="B7" i="2"/>
  <c r="B3" i="2"/>
  <c r="B2" i="2"/>
  <c r="G40" i="2"/>
  <c r="G24" i="2"/>
  <c r="G12" i="2"/>
  <c r="G43" i="2"/>
  <c r="G39" i="2"/>
  <c r="G35" i="2"/>
  <c r="G31" i="2"/>
  <c r="G27" i="2"/>
  <c r="G23" i="2"/>
  <c r="G19" i="2"/>
  <c r="G15" i="2"/>
  <c r="G11" i="2"/>
  <c r="G7" i="2"/>
  <c r="G3" i="2"/>
  <c r="G2" i="2"/>
  <c r="G36" i="2"/>
  <c r="G28" i="2"/>
  <c r="G16" i="2"/>
  <c r="G4" i="2"/>
  <c r="G42" i="2"/>
  <c r="G38" i="2"/>
  <c r="G34" i="2"/>
  <c r="G30" i="2"/>
  <c r="G26" i="2"/>
  <c r="G22" i="2"/>
  <c r="G18" i="2"/>
  <c r="G14" i="2"/>
  <c r="G10" i="2"/>
  <c r="G6" i="2"/>
  <c r="G44" i="2"/>
  <c r="G32" i="2"/>
  <c r="G20" i="2"/>
  <c r="G8" i="2"/>
  <c r="G41" i="2"/>
  <c r="G37" i="2"/>
  <c r="G33" i="2"/>
  <c r="G29" i="2"/>
  <c r="G25" i="2"/>
  <c r="G21" i="2"/>
  <c r="G17" i="2"/>
  <c r="G13" i="2"/>
  <c r="G9" i="2"/>
  <c r="G5" i="2"/>
  <c r="F4" i="2"/>
  <c r="O4" i="2"/>
  <c r="T4" i="2"/>
  <c r="W4" i="2"/>
  <c r="F5" i="2"/>
  <c r="Q5" i="2"/>
  <c r="U5" i="2"/>
  <c r="O6" i="2"/>
  <c r="W7" i="2"/>
  <c r="F8" i="2"/>
  <c r="O8" i="2"/>
  <c r="W8" i="2"/>
  <c r="F9" i="2"/>
  <c r="Q9" i="2"/>
  <c r="W9" i="2"/>
  <c r="O10" i="2"/>
  <c r="S10" i="2"/>
  <c r="AA10" i="2"/>
  <c r="F13" i="2"/>
  <c r="I13" i="2"/>
  <c r="L13" i="2"/>
  <c r="P13" i="2"/>
  <c r="Q13" i="2"/>
  <c r="S13" i="2"/>
  <c r="U13" i="2"/>
  <c r="W13" i="2"/>
  <c r="X13" i="2"/>
  <c r="AA13" i="2"/>
  <c r="AB13" i="2"/>
  <c r="AC13" i="2"/>
  <c r="AF13" i="2"/>
  <c r="AG13" i="2"/>
  <c r="L14" i="2"/>
  <c r="O14" i="2"/>
  <c r="R14" i="2"/>
  <c r="U14" i="2"/>
  <c r="W14" i="2"/>
  <c r="Z14" i="2"/>
  <c r="AC14" i="2"/>
  <c r="AE14" i="2"/>
  <c r="AH14" i="2"/>
  <c r="R15" i="2"/>
  <c r="AC15" i="2"/>
  <c r="M16" i="2"/>
  <c r="T16" i="2"/>
  <c r="AB16" i="2"/>
  <c r="F17" i="2"/>
  <c r="I17" i="2"/>
  <c r="J17" i="2"/>
  <c r="P17" i="2"/>
  <c r="Q17" i="2"/>
  <c r="U17" i="2"/>
  <c r="W17" i="2"/>
  <c r="AA17" i="2"/>
  <c r="AB17" i="2"/>
  <c r="AF17" i="2"/>
  <c r="AG17" i="2"/>
  <c r="S19" i="2"/>
  <c r="J20" i="2"/>
  <c r="T20" i="2"/>
  <c r="AB20" i="2"/>
  <c r="P21" i="2"/>
  <c r="U21" i="2"/>
  <c r="F22" i="2"/>
  <c r="J22" i="2"/>
  <c r="O22" i="2"/>
  <c r="P22" i="2"/>
  <c r="T22" i="2"/>
  <c r="W22" i="2"/>
  <c r="X22" i="2"/>
  <c r="AB22" i="2"/>
  <c r="AE22" i="2"/>
  <c r="AF22" i="2"/>
  <c r="W24" i="2"/>
  <c r="F25" i="2"/>
  <c r="J25" i="2"/>
  <c r="Q25" i="2"/>
  <c r="W25" i="2"/>
  <c r="AB25" i="2"/>
  <c r="AG25" i="2"/>
  <c r="F26" i="2"/>
  <c r="I26" i="2"/>
  <c r="J26" i="2"/>
  <c r="L26" i="2"/>
  <c r="P26" i="2"/>
  <c r="Q26" i="2"/>
  <c r="R26" i="2"/>
  <c r="S26" i="2"/>
  <c r="T26" i="2"/>
  <c r="U26" i="2"/>
  <c r="V26" i="2"/>
  <c r="W26" i="2"/>
  <c r="X26" i="2"/>
  <c r="Y26" i="2"/>
  <c r="Z26" i="2"/>
  <c r="AA26" i="2"/>
  <c r="AB26" i="2"/>
  <c r="AC26" i="2"/>
  <c r="AD26" i="2"/>
  <c r="AE26" i="2"/>
  <c r="AF26" i="2"/>
  <c r="AG26" i="2"/>
  <c r="AH26" i="2"/>
  <c r="I27" i="2"/>
  <c r="AA27" i="2"/>
  <c r="I28" i="2"/>
  <c r="J28" i="2"/>
  <c r="S28" i="2"/>
  <c r="W28" i="2"/>
  <c r="AB28" i="2"/>
  <c r="J29" i="2"/>
  <c r="L29" i="2"/>
  <c r="O29" i="2"/>
  <c r="Q29" i="2"/>
  <c r="S29" i="2"/>
  <c r="T29" i="2"/>
  <c r="W29" i="2"/>
  <c r="X29" i="2"/>
  <c r="Y29" i="2"/>
  <c r="AB29" i="2"/>
  <c r="AC29" i="2"/>
  <c r="AE29" i="2"/>
  <c r="AF29" i="2"/>
  <c r="AG29" i="2"/>
  <c r="F30" i="2"/>
  <c r="H30" i="2" s="1"/>
  <c r="I30" i="2"/>
  <c r="J30" i="2"/>
  <c r="L30" i="2"/>
  <c r="M30" i="2"/>
  <c r="O30" i="2"/>
  <c r="P30" i="2"/>
  <c r="Q30" i="2"/>
  <c r="R30" i="2"/>
  <c r="S30" i="2"/>
  <c r="T30" i="2"/>
  <c r="U30" i="2"/>
  <c r="V30" i="2"/>
  <c r="W30" i="2"/>
  <c r="X30" i="2"/>
  <c r="Y30" i="2"/>
  <c r="Z30" i="2"/>
  <c r="AA30" i="2"/>
  <c r="AB30" i="2"/>
  <c r="AC30" i="2"/>
  <c r="AD30" i="2"/>
  <c r="AE30" i="2"/>
  <c r="AF30" i="2"/>
  <c r="AG30" i="2"/>
  <c r="AH30" i="2"/>
  <c r="R31" i="2"/>
  <c r="P32" i="2"/>
  <c r="AA32" i="2"/>
  <c r="I33" i="2"/>
  <c r="L33" i="2"/>
  <c r="Q33" i="2"/>
  <c r="U33" i="2"/>
  <c r="X33" i="2"/>
  <c r="AB33" i="2"/>
  <c r="AE33" i="2"/>
  <c r="AG33" i="2"/>
  <c r="W34" i="2"/>
  <c r="AE35" i="2"/>
  <c r="AH36" i="2"/>
  <c r="I38" i="2"/>
  <c r="L38" i="2"/>
  <c r="O38" i="2"/>
  <c r="Q38" i="2"/>
  <c r="S38" i="2"/>
  <c r="U38" i="2"/>
  <c r="W38" i="2"/>
  <c r="Y38" i="2"/>
  <c r="AA38" i="2"/>
  <c r="AC38" i="2"/>
  <c r="AE38" i="2"/>
  <c r="AG38" i="2"/>
  <c r="L39" i="2"/>
  <c r="S39" i="2"/>
  <c r="U39" i="2"/>
  <c r="Z39" i="2"/>
  <c r="AH39" i="2"/>
  <c r="O40" i="2"/>
  <c r="V40" i="2"/>
  <c r="AB40" i="2"/>
  <c r="I41" i="2"/>
  <c r="J41" i="2"/>
  <c r="P41" i="2"/>
  <c r="Q41" i="2"/>
  <c r="U41" i="2"/>
  <c r="W41" i="2"/>
  <c r="AA41" i="2"/>
  <c r="AB41" i="2"/>
  <c r="AF41" i="2"/>
  <c r="AG41" i="2"/>
  <c r="I42" i="2"/>
  <c r="O42" i="2"/>
  <c r="AE42" i="2"/>
  <c r="O43" i="2"/>
  <c r="W43" i="2"/>
  <c r="AE43" i="2"/>
  <c r="F44" i="2"/>
  <c r="J44" i="2"/>
  <c r="Q44" i="2"/>
  <c r="W44" i="2"/>
  <c r="AB44" i="2"/>
  <c r="AG44" i="2"/>
  <c r="W45" i="2"/>
  <c r="O45" i="2"/>
  <c r="AE45" i="2"/>
  <c r="O47" i="2"/>
  <c r="W47" i="2"/>
  <c r="I49" i="2"/>
  <c r="O49" i="2"/>
  <c r="S49" i="2"/>
  <c r="W49" i="2"/>
  <c r="AA49" i="2"/>
  <c r="AE49" i="2"/>
  <c r="I50" i="2"/>
  <c r="J51" i="2"/>
  <c r="O51" i="2"/>
  <c r="T51" i="2"/>
  <c r="W51" i="2"/>
  <c r="AB51" i="2"/>
  <c r="AE51" i="2"/>
  <c r="I52" i="2"/>
  <c r="J52" i="2"/>
  <c r="O52" i="2"/>
  <c r="P52" i="2"/>
  <c r="T52" i="2"/>
  <c r="U52" i="2"/>
  <c r="W52" i="2"/>
  <c r="X52" i="2"/>
  <c r="Y52" i="2"/>
  <c r="AA52" i="2"/>
  <c r="AB52" i="2"/>
  <c r="AC52" i="2"/>
  <c r="AE52" i="2"/>
  <c r="AF52" i="2"/>
  <c r="AG52" i="2"/>
  <c r="H53" i="2"/>
  <c r="R53" i="2"/>
  <c r="AB53" i="2"/>
  <c r="AH53" i="2"/>
  <c r="S54" i="2"/>
  <c r="O55" i="2"/>
  <c r="J56" i="2"/>
  <c r="Q56" i="2"/>
  <c r="L57" i="2"/>
  <c r="O57" i="2"/>
  <c r="Q57" i="2"/>
  <c r="U57" i="2"/>
  <c r="W57" i="2"/>
  <c r="Y57" i="2"/>
  <c r="AC57" i="2"/>
  <c r="AD57" i="2"/>
  <c r="AE57" i="2"/>
  <c r="AH57" i="2"/>
  <c r="O58" i="2"/>
  <c r="J59" i="2"/>
  <c r="I59" i="2"/>
  <c r="O59" i="2"/>
  <c r="R59" i="2"/>
  <c r="S59" i="2"/>
  <c r="W59" i="2"/>
  <c r="X59" i="2"/>
  <c r="Z59" i="2"/>
  <c r="AD59" i="2"/>
  <c r="AE59" i="2"/>
  <c r="AH59" i="2"/>
  <c r="AG60" i="2"/>
  <c r="I61" i="2"/>
  <c r="L61" i="2"/>
  <c r="O61" i="2"/>
  <c r="Q61" i="2"/>
  <c r="S61" i="2"/>
  <c r="U61" i="2"/>
  <c r="W61" i="2"/>
  <c r="Y61" i="2"/>
  <c r="AA61" i="2"/>
  <c r="AC61" i="2"/>
  <c r="AE61" i="2"/>
  <c r="AG61" i="2"/>
  <c r="AC62" i="2"/>
  <c r="R62" i="2"/>
  <c r="AH62" i="2"/>
  <c r="H63" i="2"/>
  <c r="V63" i="2"/>
  <c r="O64" i="2"/>
  <c r="U64" i="2"/>
  <c r="L65" i="2"/>
  <c r="O65" i="2"/>
  <c r="Q65" i="2"/>
  <c r="U65" i="2"/>
  <c r="W65" i="2"/>
  <c r="Y65" i="2"/>
  <c r="AC65" i="2"/>
  <c r="AE65" i="2"/>
  <c r="AG65" i="2"/>
  <c r="S66" i="2"/>
  <c r="AH66" i="2"/>
  <c r="P67" i="2"/>
  <c r="X67" i="2"/>
  <c r="I68" i="2"/>
  <c r="L68" i="2"/>
  <c r="O68" i="2"/>
  <c r="Q68" i="2"/>
  <c r="S68" i="2"/>
  <c r="U68" i="2"/>
  <c r="W68" i="2"/>
  <c r="Y68" i="2"/>
  <c r="AA68" i="2"/>
  <c r="AC68" i="2"/>
  <c r="AE68" i="2"/>
  <c r="AG68" i="2"/>
  <c r="I69" i="2"/>
  <c r="L69" i="2"/>
  <c r="M69" i="2"/>
  <c r="Q69" i="2"/>
  <c r="R69" i="2"/>
  <c r="S69" i="2"/>
  <c r="V69" i="2"/>
  <c r="W69" i="2"/>
  <c r="Y69" i="2"/>
  <c r="AA69" i="2"/>
  <c r="AC69" i="2"/>
  <c r="AD69" i="2"/>
  <c r="AG69" i="2"/>
  <c r="AH69" i="2"/>
  <c r="I72" i="2"/>
  <c r="AA72" i="2"/>
  <c r="H73" i="2"/>
  <c r="L73" i="2"/>
  <c r="O73" i="2"/>
  <c r="R73" i="2"/>
  <c r="U73" i="2"/>
  <c r="W73" i="2"/>
  <c r="Z73" i="2"/>
  <c r="AC73" i="2"/>
  <c r="AE73" i="2"/>
  <c r="AH73" i="2"/>
  <c r="F75" i="2"/>
  <c r="J75" i="2"/>
  <c r="O75" i="2"/>
  <c r="P75" i="2"/>
  <c r="T75" i="2"/>
  <c r="W75" i="2"/>
  <c r="X75" i="2"/>
  <c r="AA75" i="2"/>
  <c r="AB75" i="2"/>
  <c r="AE75" i="2"/>
  <c r="AF75" i="2"/>
  <c r="F76" i="2"/>
  <c r="H76" i="2"/>
  <c r="I76" i="2"/>
  <c r="J76" i="2"/>
  <c r="M76" i="2"/>
  <c r="O76" i="2"/>
  <c r="P76" i="2"/>
  <c r="R76" i="2"/>
  <c r="S76" i="2"/>
  <c r="T76" i="2"/>
  <c r="V76" i="2"/>
  <c r="W76" i="2"/>
  <c r="X76" i="2"/>
  <c r="Z76" i="2"/>
  <c r="AA76" i="2"/>
  <c r="AB76" i="2"/>
  <c r="AD76" i="2"/>
  <c r="AE76" i="2"/>
  <c r="AF76" i="2"/>
  <c r="AH76" i="2"/>
  <c r="M77" i="2"/>
  <c r="R77" i="2"/>
  <c r="V77" i="2"/>
  <c r="Y77" i="2"/>
  <c r="AC77" i="2"/>
  <c r="AG77" i="2"/>
  <c r="H78" i="2"/>
  <c r="I78" i="2"/>
  <c r="O78" i="2"/>
  <c r="R78" i="2"/>
  <c r="S78" i="2"/>
  <c r="W78" i="2"/>
  <c r="Z78" i="2"/>
  <c r="AA78" i="2"/>
  <c r="AE78" i="2"/>
  <c r="AH78" i="2"/>
  <c r="F79" i="2"/>
  <c r="I79" i="2"/>
  <c r="O79" i="2"/>
  <c r="P79" i="2"/>
  <c r="S79" i="2"/>
  <c r="W79" i="2"/>
  <c r="X79" i="2"/>
  <c r="AA79" i="2"/>
  <c r="AE79" i="2"/>
  <c r="AF79" i="2"/>
  <c r="I80" i="2"/>
  <c r="O80" i="2"/>
  <c r="S80" i="2"/>
  <c r="W80" i="2"/>
  <c r="AA80" i="2"/>
  <c r="AE80" i="2"/>
  <c r="R81" i="2"/>
  <c r="W81" i="2"/>
  <c r="AC81" i="2"/>
  <c r="AH81" i="2"/>
  <c r="P83" i="2"/>
  <c r="X83" i="2"/>
  <c r="I84" i="2"/>
  <c r="O84" i="2"/>
  <c r="S84" i="2"/>
  <c r="U84" i="2"/>
  <c r="W84" i="2"/>
  <c r="Y84" i="2"/>
  <c r="AA84" i="2"/>
  <c r="AC84" i="2"/>
  <c r="AE84" i="2"/>
  <c r="AG84" i="2"/>
  <c r="I85" i="2"/>
  <c r="L85" i="2"/>
  <c r="M85" i="2"/>
  <c r="Q85" i="2"/>
  <c r="R85" i="2"/>
  <c r="S85" i="2"/>
  <c r="V85" i="2"/>
  <c r="W85" i="2"/>
  <c r="Y85" i="2"/>
  <c r="AA85" i="2"/>
  <c r="AC85" i="2"/>
  <c r="AD85" i="2"/>
  <c r="AG85" i="2"/>
  <c r="AH85" i="2"/>
  <c r="O88" i="2"/>
  <c r="W88" i="2"/>
  <c r="AC88" i="2"/>
  <c r="AE88" i="2"/>
  <c r="AH88" i="2"/>
  <c r="L89" i="2"/>
  <c r="R89" i="2"/>
  <c r="W89" i="2"/>
  <c r="AC89" i="2"/>
  <c r="AH89" i="2"/>
  <c r="H90" i="2"/>
  <c r="M90" i="2"/>
  <c r="R90" i="2"/>
  <c r="T90" i="2"/>
  <c r="X90" i="2"/>
  <c r="AB90" i="2"/>
  <c r="AE90" i="2"/>
  <c r="F91" i="2"/>
  <c r="I91" i="2"/>
  <c r="J91" i="2"/>
  <c r="L91" i="2"/>
  <c r="P91" i="2"/>
  <c r="Q91" i="2"/>
  <c r="S91" i="2"/>
  <c r="U91" i="2"/>
  <c r="W91" i="2"/>
  <c r="X91" i="2"/>
  <c r="AA91" i="2"/>
  <c r="AB91" i="2"/>
  <c r="AC91" i="2"/>
  <c r="AF91" i="2"/>
  <c r="AG91" i="2"/>
  <c r="AH90" i="2" l="1"/>
  <c r="Z90" i="2"/>
  <c r="S90" i="2"/>
  <c r="J90" i="2"/>
  <c r="Y89" i="2"/>
  <c r="M89" i="2"/>
  <c r="AD88" i="2"/>
  <c r="Y88" i="2"/>
  <c r="Q88" i="2"/>
  <c r="AF84" i="2"/>
  <c r="AB84" i="2"/>
  <c r="X84" i="2"/>
  <c r="T84" i="2"/>
  <c r="P84" i="2"/>
  <c r="J84" i="2"/>
  <c r="F84" i="2"/>
  <c r="AF83" i="2"/>
  <c r="F83" i="2"/>
  <c r="Z81" i="2"/>
  <c r="O81" i="2"/>
  <c r="AD77" i="2"/>
  <c r="W77" i="2"/>
  <c r="Q77" i="2"/>
  <c r="AG76" i="2"/>
  <c r="AC76" i="2"/>
  <c r="Y76" i="2"/>
  <c r="U76" i="2"/>
  <c r="Q76" i="2"/>
  <c r="L76" i="2"/>
  <c r="S75" i="2"/>
  <c r="I75" i="2"/>
  <c r="W72" i="2"/>
  <c r="AF68" i="2"/>
  <c r="AB68" i="2"/>
  <c r="X68" i="2"/>
  <c r="T68" i="2"/>
  <c r="P68" i="2"/>
  <c r="J68" i="2"/>
  <c r="F68" i="2"/>
  <c r="AF67" i="2"/>
  <c r="F67" i="2"/>
  <c r="AD66" i="2"/>
  <c r="R66" i="2"/>
  <c r="AA65" i="2"/>
  <c r="S65" i="2"/>
  <c r="I65" i="2"/>
  <c r="AF63" i="2"/>
  <c r="R63" i="2"/>
  <c r="L62" i="2"/>
  <c r="AB60" i="2"/>
  <c r="AB59" i="2"/>
  <c r="T59" i="2"/>
  <c r="AG57" i="2"/>
  <c r="AA57" i="2"/>
  <c r="S57" i="2"/>
  <c r="I57" i="2"/>
  <c r="AE53" i="2"/>
  <c r="T53" i="2"/>
  <c r="AC49" i="2"/>
  <c r="U49" i="2"/>
  <c r="L49" i="2"/>
  <c r="AE47" i="2"/>
  <c r="L81" i="2"/>
  <c r="S72" i="2"/>
  <c r="AC66" i="2"/>
  <c r="L66" i="2"/>
  <c r="AB63" i="2"/>
  <c r="O63" i="2"/>
  <c r="Q60" i="2"/>
  <c r="O54" i="2"/>
  <c r="AE54" i="2"/>
  <c r="W54" i="2"/>
  <c r="I53" i="2"/>
  <c r="P53" i="2"/>
  <c r="V53" i="2"/>
  <c r="AA53" i="2"/>
  <c r="AF53" i="2"/>
  <c r="F53" i="2"/>
  <c r="M53" i="2"/>
  <c r="S53" i="2"/>
  <c r="X53" i="2"/>
  <c r="AD53" i="2"/>
  <c r="AD90" i="2"/>
  <c r="W90" i="2"/>
  <c r="O90" i="2"/>
  <c r="F90" i="2"/>
  <c r="AD89" i="2"/>
  <c r="S89" i="2"/>
  <c r="AG88" i="2"/>
  <c r="AA88" i="2"/>
  <c r="U88" i="2"/>
  <c r="L88" i="2"/>
  <c r="AE86" i="2"/>
  <c r="AH84" i="2"/>
  <c r="AD84" i="2"/>
  <c r="Z84" i="2"/>
  <c r="V84" i="2"/>
  <c r="R84" i="2"/>
  <c r="M84" i="2"/>
  <c r="H84" i="2"/>
  <c r="W83" i="2"/>
  <c r="AE81" i="2"/>
  <c r="U81" i="2"/>
  <c r="H81" i="2"/>
  <c r="AH77" i="2"/>
  <c r="AA77" i="2"/>
  <c r="S77" i="2"/>
  <c r="L77" i="2"/>
  <c r="AH68" i="2"/>
  <c r="AD68" i="2"/>
  <c r="Z68" i="2"/>
  <c r="V68" i="2"/>
  <c r="R68" i="2"/>
  <c r="M68" i="2"/>
  <c r="H68" i="2"/>
  <c r="W67" i="2"/>
  <c r="W66" i="2"/>
  <c r="Z63" i="2"/>
  <c r="I63" i="2"/>
  <c r="J60" i="2"/>
  <c r="F59" i="2"/>
  <c r="P59" i="2"/>
  <c r="V59" i="2"/>
  <c r="AA59" i="2"/>
  <c r="AF59" i="2"/>
  <c r="F57" i="2"/>
  <c r="J57" i="2"/>
  <c r="P57" i="2"/>
  <c r="T57" i="2"/>
  <c r="X57" i="2"/>
  <c r="AB57" i="2"/>
  <c r="AF57" i="2"/>
  <c r="H57" i="2"/>
  <c r="M57" i="2"/>
  <c r="R57" i="2"/>
  <c r="V57" i="2"/>
  <c r="Z57" i="2"/>
  <c r="Z53" i="2"/>
  <c r="O53" i="2"/>
  <c r="AG49" i="2"/>
  <c r="Y49" i="2"/>
  <c r="Q49" i="2"/>
  <c r="F45" i="2"/>
  <c r="I45" i="2"/>
  <c r="AA45" i="2"/>
  <c r="S45" i="2"/>
  <c r="Z88" i="2"/>
  <c r="S88" i="2"/>
  <c r="I88" i="2"/>
  <c r="Q84" i="2"/>
  <c r="L84" i="2"/>
  <c r="I77" i="2"/>
  <c r="AA54" i="2"/>
  <c r="W53" i="2"/>
  <c r="J53" i="2"/>
  <c r="H49" i="2"/>
  <c r="M49" i="2"/>
  <c r="R49" i="2"/>
  <c r="V49" i="2"/>
  <c r="Z49" i="2"/>
  <c r="AD49" i="2"/>
  <c r="AH49" i="2"/>
  <c r="F49" i="2"/>
  <c r="J49" i="2"/>
  <c r="P49" i="2"/>
  <c r="T49" i="2"/>
  <c r="X49" i="2"/>
  <c r="AB49" i="2"/>
  <c r="AF49" i="2"/>
  <c r="P47" i="2"/>
  <c r="AF47" i="2"/>
  <c r="F47" i="2"/>
  <c r="X47" i="2"/>
  <c r="AA44" i="2"/>
  <c r="P44" i="2"/>
  <c r="T43" i="2"/>
  <c r="AE40" i="2"/>
  <c r="W40" i="2"/>
  <c r="P40" i="2"/>
  <c r="H40" i="2"/>
  <c r="AC39" i="2"/>
  <c r="M39" i="2"/>
  <c r="AH38" i="2"/>
  <c r="AD38" i="2"/>
  <c r="Z38" i="2"/>
  <c r="V38" i="2"/>
  <c r="R38" i="2"/>
  <c r="M38" i="2"/>
  <c r="H38" i="2"/>
  <c r="AF33" i="2"/>
  <c r="AA33" i="2"/>
  <c r="S33" i="2"/>
  <c r="J33" i="2"/>
  <c r="AA31" i="2"/>
  <c r="AA28" i="2"/>
  <c r="O28" i="2"/>
  <c r="O26" i="2"/>
  <c r="X25" i="2"/>
  <c r="L25" i="2"/>
  <c r="AA21" i="2"/>
  <c r="I21" i="2"/>
  <c r="W20" i="2"/>
  <c r="AD16" i="2"/>
  <c r="W16" i="2"/>
  <c r="O16" i="2"/>
  <c r="F16" i="2"/>
  <c r="AD15" i="2"/>
  <c r="S15" i="2"/>
  <c r="AG14" i="2"/>
  <c r="AA14" i="2"/>
  <c r="V14" i="2"/>
  <c r="Q14" i="2"/>
  <c r="I14" i="2"/>
  <c r="AE13" i="2"/>
  <c r="Y13" i="2"/>
  <c r="T13" i="2"/>
  <c r="O13" i="2"/>
  <c r="I10" i="2"/>
  <c r="U9" i="2"/>
  <c r="I9" i="2"/>
  <c r="AF9" i="2" s="1"/>
  <c r="S7" i="2"/>
  <c r="W6" i="2"/>
  <c r="P5" i="2"/>
  <c r="X4" i="2"/>
  <c r="W3" i="2"/>
  <c r="S6" i="2"/>
  <c r="W5" i="2"/>
  <c r="O3" i="2"/>
  <c r="AB56" i="2"/>
  <c r="W55" i="2"/>
  <c r="AF44" i="2"/>
  <c r="U44" i="2"/>
  <c r="I44" i="2"/>
  <c r="AB43" i="2"/>
  <c r="J43" i="2"/>
  <c r="W42" i="2"/>
  <c r="AH40" i="2"/>
  <c r="AA40" i="2"/>
  <c r="T40" i="2"/>
  <c r="J40" i="2"/>
  <c r="AF38" i="2"/>
  <c r="AB38" i="2"/>
  <c r="X38" i="2"/>
  <c r="T38" i="2"/>
  <c r="P38" i="2"/>
  <c r="J38" i="2"/>
  <c r="F38" i="2"/>
  <c r="AB37" i="2"/>
  <c r="W36" i="2"/>
  <c r="AC33" i="2"/>
  <c r="W33" i="2"/>
  <c r="P33" i="2"/>
  <c r="F33" i="2"/>
  <c r="AE28" i="2"/>
  <c r="T28" i="2"/>
  <c r="AC25" i="2"/>
  <c r="S25" i="2"/>
  <c r="AF21" i="2"/>
  <c r="Q21" i="2"/>
  <c r="AH16" i="2"/>
  <c r="Z16" i="2"/>
  <c r="S16" i="2"/>
  <c r="J16" i="2"/>
  <c r="Y15" i="2"/>
  <c r="M15" i="2"/>
  <c r="AD14" i="2"/>
  <c r="Y14" i="2"/>
  <c r="S14" i="2"/>
  <c r="M14" i="2"/>
  <c r="W10" i="2"/>
  <c r="AA9" i="2"/>
  <c r="P9" i="2"/>
  <c r="T8" i="2"/>
  <c r="I6" i="2"/>
  <c r="I5" i="2"/>
  <c r="AF40" i="2"/>
  <c r="Z40" i="2"/>
  <c r="R40" i="2"/>
  <c r="I40" i="2"/>
  <c r="AB21" i="2"/>
  <c r="AE16" i="2"/>
  <c r="X16" i="2"/>
  <c r="R16" i="2"/>
  <c r="H16" i="2"/>
  <c r="AH15" i="2"/>
  <c r="W15" i="2"/>
  <c r="L15" i="2"/>
  <c r="H82" i="2"/>
  <c r="Z82" i="2"/>
  <c r="O82" i="2"/>
  <c r="AE82" i="2"/>
  <c r="R82" i="2"/>
  <c r="AH82" i="2"/>
  <c r="H74" i="2"/>
  <c r="R74" i="2"/>
  <c r="Z74" i="2"/>
  <c r="AH74" i="2"/>
  <c r="I74" i="2"/>
  <c r="S74" i="2"/>
  <c r="AA74" i="2"/>
  <c r="M74" i="2"/>
  <c r="V74" i="2"/>
  <c r="AD74" i="2"/>
  <c r="H48" i="2"/>
  <c r="O48" i="2"/>
  <c r="T48" i="2"/>
  <c r="Y48" i="2"/>
  <c r="AE48" i="2"/>
  <c r="I48" i="2"/>
  <c r="P48" i="2"/>
  <c r="U48" i="2"/>
  <c r="AA48" i="2"/>
  <c r="AF48" i="2"/>
  <c r="F48" i="2"/>
  <c r="S48" i="2"/>
  <c r="AC48" i="2"/>
  <c r="J48" i="2"/>
  <c r="W48" i="2"/>
  <c r="AG48" i="2"/>
  <c r="L48" i="2"/>
  <c r="X48" i="2"/>
  <c r="L18" i="2"/>
  <c r="Q18" i="2"/>
  <c r="U18" i="2"/>
  <c r="Y18" i="2"/>
  <c r="AC18" i="2"/>
  <c r="AG18" i="2"/>
  <c r="H18" i="2"/>
  <c r="M18" i="2"/>
  <c r="R18" i="2"/>
  <c r="V18" i="2"/>
  <c r="Z18" i="2"/>
  <c r="AD18" i="2"/>
  <c r="AH18" i="2"/>
  <c r="F18" i="2"/>
  <c r="P18" i="2"/>
  <c r="X18" i="2"/>
  <c r="AF18" i="2"/>
  <c r="I18" i="2"/>
  <c r="S18" i="2"/>
  <c r="AA18" i="2"/>
  <c r="J18" i="2"/>
  <c r="T18" i="2"/>
  <c r="AB18" i="2"/>
  <c r="O18" i="2"/>
  <c r="W18" i="2"/>
  <c r="AE18" i="2"/>
  <c r="H91" i="2"/>
  <c r="H88" i="2"/>
  <c r="M88" i="2"/>
  <c r="R88" i="2"/>
  <c r="V88" i="2"/>
  <c r="F88" i="2"/>
  <c r="J88" i="2"/>
  <c r="P88" i="2"/>
  <c r="T88" i="2"/>
  <c r="X88" i="2"/>
  <c r="AB88" i="2"/>
  <c r="AF88" i="2"/>
  <c r="F80" i="2"/>
  <c r="J80" i="2"/>
  <c r="P80" i="2"/>
  <c r="T80" i="2"/>
  <c r="X80" i="2"/>
  <c r="AB80" i="2"/>
  <c r="AF80" i="2"/>
  <c r="L80" i="2"/>
  <c r="Q80" i="2"/>
  <c r="U80" i="2"/>
  <c r="Y80" i="2"/>
  <c r="AC80" i="2"/>
  <c r="AG80" i="2"/>
  <c r="H80" i="2"/>
  <c r="M80" i="2"/>
  <c r="R80" i="2"/>
  <c r="V80" i="2"/>
  <c r="Z80" i="2"/>
  <c r="AD80" i="2"/>
  <c r="AH80" i="2"/>
  <c r="AE74" i="2"/>
  <c r="F72" i="2"/>
  <c r="J72" i="2"/>
  <c r="P72" i="2"/>
  <c r="T72" i="2"/>
  <c r="X72" i="2"/>
  <c r="AB72" i="2"/>
  <c r="AF72" i="2"/>
  <c r="L72" i="2"/>
  <c r="Q72" i="2"/>
  <c r="U72" i="2"/>
  <c r="Y72" i="2"/>
  <c r="AC72" i="2"/>
  <c r="AG72" i="2"/>
  <c r="H72" i="2"/>
  <c r="M72" i="2"/>
  <c r="R72" i="2"/>
  <c r="V72" i="2"/>
  <c r="Z72" i="2"/>
  <c r="AD72" i="2"/>
  <c r="AH72" i="2"/>
  <c r="H58" i="2"/>
  <c r="R58" i="2"/>
  <c r="Z58" i="2"/>
  <c r="AH58" i="2"/>
  <c r="I58" i="2"/>
  <c r="S58" i="2"/>
  <c r="AA58" i="2"/>
  <c r="M58" i="2"/>
  <c r="V58" i="2"/>
  <c r="AD58" i="2"/>
  <c r="AG56" i="2"/>
  <c r="F34" i="2"/>
  <c r="J34" i="2"/>
  <c r="P34" i="2"/>
  <c r="T34" i="2"/>
  <c r="X34" i="2"/>
  <c r="AB34" i="2"/>
  <c r="AF34" i="2"/>
  <c r="L34" i="2"/>
  <c r="Q34" i="2"/>
  <c r="U34" i="2"/>
  <c r="Y34" i="2"/>
  <c r="AC34" i="2"/>
  <c r="AG34" i="2"/>
  <c r="H34" i="2"/>
  <c r="M34" i="2"/>
  <c r="R34" i="2"/>
  <c r="V34" i="2"/>
  <c r="Z34" i="2"/>
  <c r="AD34" i="2"/>
  <c r="AH34" i="2"/>
  <c r="I34" i="2"/>
  <c r="AA34" i="2"/>
  <c r="O34" i="2"/>
  <c r="AE34" i="2"/>
  <c r="S34" i="2"/>
  <c r="W74" i="2"/>
  <c r="P64" i="2"/>
  <c r="W64" i="2"/>
  <c r="AE64" i="2"/>
  <c r="I64" i="2"/>
  <c r="Q64" i="2"/>
  <c r="Y64" i="2"/>
  <c r="AF64" i="2"/>
  <c r="J64" i="2"/>
  <c r="T64" i="2"/>
  <c r="AA64" i="2"/>
  <c r="AG64" i="2"/>
  <c r="M62" i="2"/>
  <c r="S62" i="2"/>
  <c r="Y62" i="2"/>
  <c r="AD62" i="2"/>
  <c r="H62" i="2"/>
  <c r="O62" i="2"/>
  <c r="U62" i="2"/>
  <c r="Z62" i="2"/>
  <c r="AE62" i="2"/>
  <c r="I62" i="2"/>
  <c r="Q62" i="2"/>
  <c r="V62" i="2"/>
  <c r="AA62" i="2"/>
  <c r="AG62" i="2"/>
  <c r="AE58" i="2"/>
  <c r="H56" i="2"/>
  <c r="F56" i="2"/>
  <c r="L56" i="2"/>
  <c r="S56" i="2"/>
  <c r="X56" i="2"/>
  <c r="AC56" i="2"/>
  <c r="O56" i="2"/>
  <c r="T56" i="2"/>
  <c r="Y56" i="2"/>
  <c r="AE56" i="2"/>
  <c r="I56" i="2"/>
  <c r="P56" i="2"/>
  <c r="U56" i="2"/>
  <c r="AA56" i="2"/>
  <c r="AF56" i="2"/>
  <c r="AB48" i="2"/>
  <c r="AE91" i="2"/>
  <c r="Y91" i="2"/>
  <c r="T91" i="2"/>
  <c r="O91" i="2"/>
  <c r="W82" i="2"/>
  <c r="O74" i="2"/>
  <c r="AE72" i="2"/>
  <c r="O72" i="2"/>
  <c r="AB64" i="2"/>
  <c r="W62" i="2"/>
  <c r="W58" i="2"/>
  <c r="W56" i="2"/>
  <c r="Q48" i="2"/>
  <c r="AE87" i="2"/>
  <c r="AE85" i="2"/>
  <c r="Z85" i="2"/>
  <c r="U85" i="2"/>
  <c r="O85" i="2"/>
  <c r="H85" i="2"/>
  <c r="AE83" i="2"/>
  <c r="O83" i="2"/>
  <c r="AD81" i="2"/>
  <c r="Y81" i="2"/>
  <c r="S81" i="2"/>
  <c r="M81" i="2"/>
  <c r="AE77" i="2"/>
  <c r="Z77" i="2"/>
  <c r="U77" i="2"/>
  <c r="O77" i="2"/>
  <c r="H77" i="2"/>
  <c r="AD73" i="2"/>
  <c r="Y73" i="2"/>
  <c r="S73" i="2"/>
  <c r="M73" i="2"/>
  <c r="AE69" i="2"/>
  <c r="Z69" i="2"/>
  <c r="U69" i="2"/>
  <c r="O69" i="2"/>
  <c r="H69" i="2"/>
  <c r="AE67" i="2"/>
  <c r="O67" i="2"/>
  <c r="AF65" i="2"/>
  <c r="AB65" i="2"/>
  <c r="X65" i="2"/>
  <c r="T65" i="2"/>
  <c r="P65" i="2"/>
  <c r="J65" i="2"/>
  <c r="F65" i="2"/>
  <c r="AE63" i="2"/>
  <c r="W63" i="2"/>
  <c r="P63" i="2"/>
  <c r="AF61" i="2"/>
  <c r="AB61" i="2"/>
  <c r="X61" i="2"/>
  <c r="T61" i="2"/>
  <c r="P61" i="2"/>
  <c r="J61" i="2"/>
  <c r="F61" i="2"/>
  <c r="AD54" i="2"/>
  <c r="V54" i="2"/>
  <c r="I54" i="2"/>
  <c r="AG53" i="2"/>
  <c r="AC53" i="2"/>
  <c r="Y53" i="2"/>
  <c r="U53" i="2"/>
  <c r="Q53" i="2"/>
  <c r="L53" i="2"/>
  <c r="Q52" i="2"/>
  <c r="I47" i="2"/>
  <c r="S47" i="2"/>
  <c r="AA47" i="2"/>
  <c r="J47" i="2"/>
  <c r="T47" i="2"/>
  <c r="AB47" i="2"/>
  <c r="AF45" i="2"/>
  <c r="X45" i="2"/>
  <c r="P45" i="2"/>
  <c r="AA42" i="2"/>
  <c r="F63" i="2"/>
  <c r="W50" i="2"/>
  <c r="AA50" i="2"/>
  <c r="L45" i="2"/>
  <c r="Q45" i="2"/>
  <c r="U45" i="2"/>
  <c r="Y45" i="2"/>
  <c r="AC45" i="2"/>
  <c r="AG45" i="2"/>
  <c r="H45" i="2"/>
  <c r="M45" i="2"/>
  <c r="R45" i="2"/>
  <c r="V45" i="2"/>
  <c r="Z45" i="2"/>
  <c r="AD45" i="2"/>
  <c r="AH45" i="2"/>
  <c r="F42" i="2"/>
  <c r="J42" i="2"/>
  <c r="P42" i="2"/>
  <c r="T42" i="2"/>
  <c r="X42" i="2"/>
  <c r="AB42" i="2"/>
  <c r="AF42" i="2"/>
  <c r="L42" i="2"/>
  <c r="Q42" i="2"/>
  <c r="U42" i="2"/>
  <c r="Y42" i="2"/>
  <c r="AC42" i="2"/>
  <c r="AG42" i="2"/>
  <c r="H42" i="2"/>
  <c r="M42" i="2"/>
  <c r="R42" i="2"/>
  <c r="V42" i="2"/>
  <c r="Z42" i="2"/>
  <c r="AD42" i="2"/>
  <c r="AH42" i="2"/>
  <c r="F32" i="2"/>
  <c r="S32" i="2"/>
  <c r="AE32" i="2"/>
  <c r="I32" i="2"/>
  <c r="W32" i="2"/>
  <c r="AF32" i="2"/>
  <c r="O32" i="2"/>
  <c r="X32" i="2"/>
  <c r="S31" i="2"/>
  <c r="AE31" i="2"/>
  <c r="I31" i="2"/>
  <c r="W31" i="2"/>
  <c r="AH31" i="2"/>
  <c r="O31" i="2"/>
  <c r="Z31" i="2"/>
  <c r="AG81" i="2"/>
  <c r="AA81" i="2"/>
  <c r="V81" i="2"/>
  <c r="Q81" i="2"/>
  <c r="I81" i="2"/>
  <c r="AG73" i="2"/>
  <c r="AA73" i="2"/>
  <c r="V73" i="2"/>
  <c r="Q73" i="2"/>
  <c r="I73" i="2"/>
  <c r="J71" i="2"/>
  <c r="AH65" i="2"/>
  <c r="AD65" i="2"/>
  <c r="Z65" i="2"/>
  <c r="V65" i="2"/>
  <c r="R65" i="2"/>
  <c r="M65" i="2"/>
  <c r="H65" i="2"/>
  <c r="AH63" i="2"/>
  <c r="AA63" i="2"/>
  <c r="T63" i="2"/>
  <c r="J63" i="2"/>
  <c r="AH61" i="2"/>
  <c r="AD61" i="2"/>
  <c r="Z61" i="2"/>
  <c r="V61" i="2"/>
  <c r="R61" i="2"/>
  <c r="M61" i="2"/>
  <c r="H61" i="2"/>
  <c r="AH54" i="2"/>
  <c r="Z54" i="2"/>
  <c r="R54" i="2"/>
  <c r="H52" i="2"/>
  <c r="F52" i="2"/>
  <c r="L52" i="2"/>
  <c r="S52" i="2"/>
  <c r="F51" i="2"/>
  <c r="P51" i="2"/>
  <c r="X51" i="2"/>
  <c r="AF51" i="2"/>
  <c r="I51" i="2"/>
  <c r="S51" i="2"/>
  <c r="AA51" i="2"/>
  <c r="W46" i="2"/>
  <c r="AB45" i="2"/>
  <c r="T45" i="2"/>
  <c r="J45" i="2"/>
  <c r="S42" i="2"/>
  <c r="I24" i="2"/>
  <c r="S24" i="2"/>
  <c r="AA24" i="2"/>
  <c r="J24" i="2"/>
  <c r="T24" i="2"/>
  <c r="AB24" i="2"/>
  <c r="F24" i="2"/>
  <c r="H24" i="2" s="1"/>
  <c r="X24" i="2"/>
  <c r="O24" i="2"/>
  <c r="AE24" i="2"/>
  <c r="P24" i="2"/>
  <c r="AF24" i="2"/>
  <c r="AE44" i="2"/>
  <c r="Y44" i="2"/>
  <c r="T44" i="2"/>
  <c r="O44" i="2"/>
  <c r="AA43" i="2"/>
  <c r="S43" i="2"/>
  <c r="I43" i="2"/>
  <c r="AE41" i="2"/>
  <c r="Y41" i="2"/>
  <c r="T41" i="2"/>
  <c r="O41" i="2"/>
  <c r="AD40" i="2"/>
  <c r="X40" i="2"/>
  <c r="S40" i="2"/>
  <c r="M40" i="2"/>
  <c r="F40" i="2"/>
  <c r="AE39" i="2"/>
  <c r="Y39" i="2"/>
  <c r="R39" i="2"/>
  <c r="H39" i="2"/>
  <c r="O36" i="2"/>
  <c r="W35" i="2"/>
  <c r="Y33" i="2"/>
  <c r="T33" i="2"/>
  <c r="O33" i="2"/>
  <c r="AA29" i="2"/>
  <c r="U29" i="2"/>
  <c r="P29" i="2"/>
  <c r="I29" i="2"/>
  <c r="L22" i="2"/>
  <c r="Q22" i="2"/>
  <c r="U22" i="2"/>
  <c r="Y22" i="2"/>
  <c r="AC22" i="2"/>
  <c r="AG22" i="2"/>
  <c r="H22" i="2"/>
  <c r="M22" i="2"/>
  <c r="R22" i="2"/>
  <c r="V22" i="2"/>
  <c r="Z22" i="2"/>
  <c r="AD22" i="2"/>
  <c r="AH22" i="2"/>
  <c r="H21" i="2"/>
  <c r="F21" i="2"/>
  <c r="L21" i="2"/>
  <c r="S21" i="2"/>
  <c r="X21" i="2"/>
  <c r="AC21" i="2"/>
  <c r="O21" i="2"/>
  <c r="T21" i="2"/>
  <c r="Y21" i="2"/>
  <c r="AE21" i="2"/>
  <c r="F20" i="2"/>
  <c r="P20" i="2"/>
  <c r="X20" i="2"/>
  <c r="AF20" i="2"/>
  <c r="I20" i="2"/>
  <c r="S20" i="2"/>
  <c r="AA20" i="2"/>
  <c r="I19" i="2"/>
  <c r="AA19" i="2"/>
  <c r="O19" i="2"/>
  <c r="AE19" i="2"/>
  <c r="AE10" i="2"/>
  <c r="AE6" i="2"/>
  <c r="AC44" i="2"/>
  <c r="X44" i="2"/>
  <c r="S44" i="2"/>
  <c r="L44" i="2"/>
  <c r="AF43" i="2"/>
  <c r="X43" i="2"/>
  <c r="P43" i="2"/>
  <c r="F43" i="2"/>
  <c r="AC41" i="2"/>
  <c r="X41" i="2"/>
  <c r="S41" i="2"/>
  <c r="L41" i="2"/>
  <c r="F41" i="2"/>
  <c r="AD39" i="2"/>
  <c r="W39" i="2"/>
  <c r="O39" i="2"/>
  <c r="O35" i="2"/>
  <c r="W23" i="2"/>
  <c r="H44" i="2"/>
  <c r="H33" i="2"/>
  <c r="F29" i="2"/>
  <c r="H29" i="2" s="1"/>
  <c r="F28" i="2"/>
  <c r="P28" i="2"/>
  <c r="X28" i="2"/>
  <c r="AF28" i="2"/>
  <c r="W27" i="2"/>
  <c r="H25" i="2"/>
  <c r="O25" i="2"/>
  <c r="T25" i="2"/>
  <c r="Y25" i="2"/>
  <c r="AE25" i="2"/>
  <c r="I25" i="2"/>
  <c r="P25" i="2"/>
  <c r="U25" i="2"/>
  <c r="AA25" i="2"/>
  <c r="AF25" i="2"/>
  <c r="AA22" i="2"/>
  <c r="S22" i="2"/>
  <c r="I22" i="2"/>
  <c r="AG21" i="2"/>
  <c r="W21" i="2"/>
  <c r="J21" i="2"/>
  <c r="AE20" i="2"/>
  <c r="O20" i="2"/>
  <c r="W19" i="2"/>
  <c r="F10" i="2"/>
  <c r="H10" i="2" s="1"/>
  <c r="P10" i="2"/>
  <c r="T10" i="2"/>
  <c r="X10" i="2"/>
  <c r="AB10" i="2"/>
  <c r="AF10" i="2"/>
  <c r="L10" i="2"/>
  <c r="Q10" i="2"/>
  <c r="U10" i="2"/>
  <c r="Y10" i="2"/>
  <c r="AC10" i="2"/>
  <c r="AG10" i="2"/>
  <c r="M10" i="2"/>
  <c r="R10" i="2"/>
  <c r="V10" i="2"/>
  <c r="Z10" i="2"/>
  <c r="AD10" i="2"/>
  <c r="AH10" i="2"/>
  <c r="F6" i="2"/>
  <c r="H6" i="2" s="1"/>
  <c r="P6" i="2"/>
  <c r="T6" i="2"/>
  <c r="X6" i="2"/>
  <c r="L6" i="2"/>
  <c r="Q6" i="2"/>
  <c r="U6" i="2"/>
  <c r="Y6" i="2"/>
  <c r="AG6" i="2"/>
  <c r="M6" i="2"/>
  <c r="R6" i="2"/>
  <c r="V6" i="2"/>
  <c r="Z6" i="2"/>
  <c r="AD6" i="2"/>
  <c r="AH6" i="2"/>
  <c r="AE17" i="2"/>
  <c r="Y17" i="2"/>
  <c r="T17" i="2"/>
  <c r="O17" i="2"/>
  <c r="AF14" i="2"/>
  <c r="AB14" i="2"/>
  <c r="X14" i="2"/>
  <c r="T14" i="2"/>
  <c r="P14" i="2"/>
  <c r="J14" i="2"/>
  <c r="F14" i="2"/>
  <c r="H14" i="2" s="1"/>
  <c r="H13" i="2"/>
  <c r="AE9" i="2"/>
  <c r="Y9" i="2"/>
  <c r="T9" i="2"/>
  <c r="O9" i="2"/>
  <c r="AA8" i="2"/>
  <c r="S8" i="2"/>
  <c r="I8" i="2"/>
  <c r="O7" i="2"/>
  <c r="AE5" i="2"/>
  <c r="Y5" i="2"/>
  <c r="T5" i="2"/>
  <c r="O5" i="2"/>
  <c r="S4" i="2"/>
  <c r="I4" i="2"/>
  <c r="AE3" i="2"/>
  <c r="I3" i="2"/>
  <c r="M26" i="2"/>
  <c r="H26" i="2"/>
  <c r="AC17" i="2"/>
  <c r="X17" i="2"/>
  <c r="S17" i="2"/>
  <c r="L17" i="2"/>
  <c r="O11" i="2"/>
  <c r="AC9" i="2"/>
  <c r="X9" i="2"/>
  <c r="S9" i="2"/>
  <c r="L9" i="2"/>
  <c r="AF8" i="2"/>
  <c r="X8" i="2"/>
  <c r="P8" i="2"/>
  <c r="I7" i="2"/>
  <c r="AM16" i="3" s="1"/>
  <c r="AC5" i="2"/>
  <c r="X5" i="2"/>
  <c r="S5" i="2"/>
  <c r="L5" i="2"/>
  <c r="P4" i="2"/>
  <c r="H17" i="2"/>
  <c r="H9" i="2"/>
  <c r="H5" i="2"/>
  <c r="O87" i="2"/>
  <c r="F86" i="2"/>
  <c r="J86" i="2"/>
  <c r="P86" i="2"/>
  <c r="T86" i="2"/>
  <c r="X86" i="2"/>
  <c r="AB86" i="2"/>
  <c r="AF86" i="2"/>
  <c r="L86" i="2"/>
  <c r="Q86" i="2"/>
  <c r="U86" i="2"/>
  <c r="Y86" i="2"/>
  <c r="AC86" i="2"/>
  <c r="AG86" i="2"/>
  <c r="F70" i="2"/>
  <c r="J70" i="2"/>
  <c r="P70" i="2"/>
  <c r="T70" i="2"/>
  <c r="X70" i="2"/>
  <c r="AB70" i="2"/>
  <c r="AF70" i="2"/>
  <c r="L70" i="2"/>
  <c r="Q70" i="2"/>
  <c r="U70" i="2"/>
  <c r="Y70" i="2"/>
  <c r="AC70" i="2"/>
  <c r="AG70" i="2"/>
  <c r="F89" i="2"/>
  <c r="J89" i="2"/>
  <c r="P89" i="2"/>
  <c r="T89" i="2"/>
  <c r="X89" i="2"/>
  <c r="AB89" i="2"/>
  <c r="AF89" i="2"/>
  <c r="AB87" i="2"/>
  <c r="T87" i="2"/>
  <c r="J87" i="2"/>
  <c r="AD86" i="2"/>
  <c r="V86" i="2"/>
  <c r="M86" i="2"/>
  <c r="L83" i="2"/>
  <c r="Q83" i="2"/>
  <c r="U83" i="2"/>
  <c r="Y83" i="2"/>
  <c r="AC83" i="2"/>
  <c r="AG83" i="2"/>
  <c r="H83" i="2"/>
  <c r="M83" i="2"/>
  <c r="R83" i="2"/>
  <c r="V83" i="2"/>
  <c r="Z83" i="2"/>
  <c r="AD83" i="2"/>
  <c r="AH83" i="2"/>
  <c r="F82" i="2"/>
  <c r="J82" i="2"/>
  <c r="P82" i="2"/>
  <c r="T82" i="2"/>
  <c r="X82" i="2"/>
  <c r="AB82" i="2"/>
  <c r="AF82" i="2"/>
  <c r="L82" i="2"/>
  <c r="Q82" i="2"/>
  <c r="U82" i="2"/>
  <c r="Y82" i="2"/>
  <c r="AC82" i="2"/>
  <c r="AG82" i="2"/>
  <c r="AB71" i="2"/>
  <c r="T71" i="2"/>
  <c r="AD70" i="2"/>
  <c r="V70" i="2"/>
  <c r="M70" i="2"/>
  <c r="L67" i="2"/>
  <c r="Q67" i="2"/>
  <c r="U67" i="2"/>
  <c r="Y67" i="2"/>
  <c r="AC67" i="2"/>
  <c r="AG67" i="2"/>
  <c r="H67" i="2"/>
  <c r="M67" i="2"/>
  <c r="R67" i="2"/>
  <c r="V67" i="2"/>
  <c r="Z67" i="2"/>
  <c r="AD67" i="2"/>
  <c r="AH67" i="2"/>
  <c r="F46" i="2"/>
  <c r="J46" i="2"/>
  <c r="P46" i="2"/>
  <c r="T46" i="2"/>
  <c r="X46" i="2"/>
  <c r="AB46" i="2"/>
  <c r="AF46" i="2"/>
  <c r="L46" i="2"/>
  <c r="Q46" i="2"/>
  <c r="U46" i="2"/>
  <c r="Y46" i="2"/>
  <c r="AC46" i="2"/>
  <c r="AG46" i="2"/>
  <c r="H46" i="2"/>
  <c r="M46" i="2"/>
  <c r="R46" i="2"/>
  <c r="V46" i="2"/>
  <c r="Z46" i="2"/>
  <c r="AD46" i="2"/>
  <c r="AH46" i="2"/>
  <c r="I46" i="2"/>
  <c r="AA46" i="2"/>
  <c r="O46" i="2"/>
  <c r="AE46" i="2"/>
  <c r="S46" i="2"/>
  <c r="H37" i="2"/>
  <c r="M37" i="2"/>
  <c r="R37" i="2"/>
  <c r="V37" i="2"/>
  <c r="Z37" i="2"/>
  <c r="AD37" i="2"/>
  <c r="AH37" i="2"/>
  <c r="F37" i="2"/>
  <c r="L37" i="2"/>
  <c r="S37" i="2"/>
  <c r="X37" i="2"/>
  <c r="AC37" i="2"/>
  <c r="O37" i="2"/>
  <c r="T37" i="2"/>
  <c r="Y37" i="2"/>
  <c r="AE37" i="2"/>
  <c r="I37" i="2"/>
  <c r="P37" i="2"/>
  <c r="U37" i="2"/>
  <c r="AA37" i="2"/>
  <c r="AF37" i="2"/>
  <c r="J37" i="2"/>
  <c r="AG37" i="2"/>
  <c r="Q37" i="2"/>
  <c r="W37" i="2"/>
  <c r="W87" i="2"/>
  <c r="O86" i="2"/>
  <c r="L71" i="2"/>
  <c r="Q71" i="2"/>
  <c r="U71" i="2"/>
  <c r="Y71" i="2"/>
  <c r="AC71" i="2"/>
  <c r="AG71" i="2"/>
  <c r="H71" i="2"/>
  <c r="M71" i="2"/>
  <c r="R71" i="2"/>
  <c r="V71" i="2"/>
  <c r="Z71" i="2"/>
  <c r="AD71" i="2"/>
  <c r="AH71" i="2"/>
  <c r="W70" i="2"/>
  <c r="L90" i="2"/>
  <c r="Q90" i="2"/>
  <c r="U90" i="2"/>
  <c r="Y90" i="2"/>
  <c r="AC90" i="2"/>
  <c r="AG90" i="2"/>
  <c r="AG89" i="2"/>
  <c r="AA89" i="2"/>
  <c r="V89" i="2"/>
  <c r="Q89" i="2"/>
  <c r="I89" i="2"/>
  <c r="AA87" i="2"/>
  <c r="S87" i="2"/>
  <c r="I87" i="2"/>
  <c r="AA86" i="2"/>
  <c r="S86" i="2"/>
  <c r="I86" i="2"/>
  <c r="AB83" i="2"/>
  <c r="T83" i="2"/>
  <c r="J83" i="2"/>
  <c r="AD82" i="2"/>
  <c r="V82" i="2"/>
  <c r="M82" i="2"/>
  <c r="L79" i="2"/>
  <c r="Q79" i="2"/>
  <c r="U79" i="2"/>
  <c r="Y79" i="2"/>
  <c r="AC79" i="2"/>
  <c r="AG79" i="2"/>
  <c r="H79" i="2"/>
  <c r="M79" i="2"/>
  <c r="R79" i="2"/>
  <c r="V79" i="2"/>
  <c r="Z79" i="2"/>
  <c r="AD79" i="2"/>
  <c r="AH79" i="2"/>
  <c r="F78" i="2"/>
  <c r="J78" i="2"/>
  <c r="P78" i="2"/>
  <c r="T78" i="2"/>
  <c r="X78" i="2"/>
  <c r="AB78" i="2"/>
  <c r="AF78" i="2"/>
  <c r="L78" i="2"/>
  <c r="Q78" i="2"/>
  <c r="U78" i="2"/>
  <c r="Y78" i="2"/>
  <c r="AC78" i="2"/>
  <c r="AG78" i="2"/>
  <c r="AA71" i="2"/>
  <c r="S71" i="2"/>
  <c r="I71" i="2"/>
  <c r="AA70" i="2"/>
  <c r="S70" i="2"/>
  <c r="I70" i="2"/>
  <c r="AB67" i="2"/>
  <c r="T67" i="2"/>
  <c r="J67" i="2"/>
  <c r="F66" i="2"/>
  <c r="J66" i="2"/>
  <c r="P66" i="2"/>
  <c r="T66" i="2"/>
  <c r="X66" i="2"/>
  <c r="AB66" i="2"/>
  <c r="AF66" i="2"/>
  <c r="H66" i="2"/>
  <c r="O66" i="2"/>
  <c r="U66" i="2"/>
  <c r="Z66" i="2"/>
  <c r="AE66" i="2"/>
  <c r="I66" i="2"/>
  <c r="Q66" i="2"/>
  <c r="V66" i="2"/>
  <c r="AA66" i="2"/>
  <c r="AG66" i="2"/>
  <c r="H60" i="2"/>
  <c r="M60" i="2"/>
  <c r="R60" i="2"/>
  <c r="V60" i="2"/>
  <c r="Z60" i="2"/>
  <c r="AD60" i="2"/>
  <c r="AH60" i="2"/>
  <c r="F60" i="2"/>
  <c r="L60" i="2"/>
  <c r="S60" i="2"/>
  <c r="X60" i="2"/>
  <c r="AC60" i="2"/>
  <c r="O60" i="2"/>
  <c r="T60" i="2"/>
  <c r="Y60" i="2"/>
  <c r="AE60" i="2"/>
  <c r="I60" i="2"/>
  <c r="P60" i="2"/>
  <c r="U60" i="2"/>
  <c r="AA60" i="2"/>
  <c r="AF60" i="2"/>
  <c r="L55" i="2"/>
  <c r="Q55" i="2"/>
  <c r="U55" i="2"/>
  <c r="Y55" i="2"/>
  <c r="AC55" i="2"/>
  <c r="AG55" i="2"/>
  <c r="H55" i="2"/>
  <c r="M55" i="2"/>
  <c r="R55" i="2"/>
  <c r="V55" i="2"/>
  <c r="Z55" i="2"/>
  <c r="AD55" i="2"/>
  <c r="AH55" i="2"/>
  <c r="F55" i="2"/>
  <c r="P55" i="2"/>
  <c r="X55" i="2"/>
  <c r="AF55" i="2"/>
  <c r="I55" i="2"/>
  <c r="S55" i="2"/>
  <c r="AA55" i="2"/>
  <c r="J55" i="2"/>
  <c r="T55" i="2"/>
  <c r="AB55" i="2"/>
  <c r="L87" i="2"/>
  <c r="Q87" i="2"/>
  <c r="U87" i="2"/>
  <c r="Y87" i="2"/>
  <c r="AC87" i="2"/>
  <c r="AG87" i="2"/>
  <c r="H87" i="2"/>
  <c r="M87" i="2"/>
  <c r="R87" i="2"/>
  <c r="V87" i="2"/>
  <c r="Z87" i="2"/>
  <c r="AD87" i="2"/>
  <c r="AH87" i="2"/>
  <c r="W86" i="2"/>
  <c r="AE71" i="2"/>
  <c r="W71" i="2"/>
  <c r="O71" i="2"/>
  <c r="AE70" i="2"/>
  <c r="O70" i="2"/>
  <c r="AH91" i="2"/>
  <c r="AD91" i="2"/>
  <c r="Z91" i="2"/>
  <c r="V91" i="2"/>
  <c r="R91" i="2"/>
  <c r="M91" i="2"/>
  <c r="AF90" i="2"/>
  <c r="AA90" i="2"/>
  <c r="V90" i="2"/>
  <c r="P90" i="2"/>
  <c r="I90" i="2"/>
  <c r="AE89" i="2"/>
  <c r="Z89" i="2"/>
  <c r="U89" i="2"/>
  <c r="O89" i="2"/>
  <c r="H89" i="2"/>
  <c r="AF87" i="2"/>
  <c r="X87" i="2"/>
  <c r="P87" i="2"/>
  <c r="F87" i="2"/>
  <c r="AH86" i="2"/>
  <c r="Z86" i="2"/>
  <c r="R86" i="2"/>
  <c r="H86" i="2"/>
  <c r="AA83" i="2"/>
  <c r="S83" i="2"/>
  <c r="I83" i="2"/>
  <c r="AA82" i="2"/>
  <c r="S82" i="2"/>
  <c r="I82" i="2"/>
  <c r="AB79" i="2"/>
  <c r="T79" i="2"/>
  <c r="J79" i="2"/>
  <c r="AD78" i="2"/>
  <c r="V78" i="2"/>
  <c r="M78" i="2"/>
  <c r="L75" i="2"/>
  <c r="Q75" i="2"/>
  <c r="U75" i="2"/>
  <c r="Y75" i="2"/>
  <c r="AC75" i="2"/>
  <c r="AG75" i="2"/>
  <c r="H75" i="2"/>
  <c r="M75" i="2"/>
  <c r="R75" i="2"/>
  <c r="V75" i="2"/>
  <c r="Z75" i="2"/>
  <c r="AD75" i="2"/>
  <c r="AH75" i="2"/>
  <c r="F74" i="2"/>
  <c r="J74" i="2"/>
  <c r="P74" i="2"/>
  <c r="T74" i="2"/>
  <c r="X74" i="2"/>
  <c r="AB74" i="2"/>
  <c r="AF74" i="2"/>
  <c r="L74" i="2"/>
  <c r="Q74" i="2"/>
  <c r="U74" i="2"/>
  <c r="Y74" i="2"/>
  <c r="AC74" i="2"/>
  <c r="AG74" i="2"/>
  <c r="AF71" i="2"/>
  <c r="X71" i="2"/>
  <c r="P71" i="2"/>
  <c r="F71" i="2"/>
  <c r="AH70" i="2"/>
  <c r="Z70" i="2"/>
  <c r="R70" i="2"/>
  <c r="H70" i="2"/>
  <c r="AA67" i="2"/>
  <c r="S67" i="2"/>
  <c r="I67" i="2"/>
  <c r="Y66" i="2"/>
  <c r="M66" i="2"/>
  <c r="W60" i="2"/>
  <c r="AE55" i="2"/>
  <c r="F50" i="2"/>
  <c r="J50" i="2"/>
  <c r="P50" i="2"/>
  <c r="T50" i="2"/>
  <c r="X50" i="2"/>
  <c r="AB50" i="2"/>
  <c r="AF50" i="2"/>
  <c r="L50" i="2"/>
  <c r="Q50" i="2"/>
  <c r="U50" i="2"/>
  <c r="Y50" i="2"/>
  <c r="AC50" i="2"/>
  <c r="AG50" i="2"/>
  <c r="H50" i="2"/>
  <c r="M50" i="2"/>
  <c r="R50" i="2"/>
  <c r="V50" i="2"/>
  <c r="Z50" i="2"/>
  <c r="AD50" i="2"/>
  <c r="AH50" i="2"/>
  <c r="F23" i="2"/>
  <c r="J23" i="2"/>
  <c r="P23" i="2"/>
  <c r="T23" i="2"/>
  <c r="X23" i="2"/>
  <c r="AB23" i="2"/>
  <c r="AF23" i="2"/>
  <c r="L23" i="2"/>
  <c r="Q23" i="2"/>
  <c r="U23" i="2"/>
  <c r="Y23" i="2"/>
  <c r="AC23" i="2"/>
  <c r="AG23" i="2"/>
  <c r="H23" i="2"/>
  <c r="M23" i="2"/>
  <c r="R23" i="2"/>
  <c r="V23" i="2"/>
  <c r="Z23" i="2"/>
  <c r="AD23" i="2"/>
  <c r="AH23" i="2"/>
  <c r="I23" i="2"/>
  <c r="AA23" i="2"/>
  <c r="O23" i="2"/>
  <c r="AE23" i="2"/>
  <c r="S23" i="2"/>
  <c r="AF85" i="2"/>
  <c r="AB85" i="2"/>
  <c r="X85" i="2"/>
  <c r="T85" i="2"/>
  <c r="P85" i="2"/>
  <c r="J85" i="2"/>
  <c r="F85" i="2"/>
  <c r="AF81" i="2"/>
  <c r="AB81" i="2"/>
  <c r="X81" i="2"/>
  <c r="T81" i="2"/>
  <c r="P81" i="2"/>
  <c r="J81" i="2"/>
  <c r="F81" i="2"/>
  <c r="AF77" i="2"/>
  <c r="AB77" i="2"/>
  <c r="X77" i="2"/>
  <c r="T77" i="2"/>
  <c r="P77" i="2"/>
  <c r="J77" i="2"/>
  <c r="F77" i="2"/>
  <c r="AF73" i="2"/>
  <c r="AB73" i="2"/>
  <c r="X73" i="2"/>
  <c r="T73" i="2"/>
  <c r="P73" i="2"/>
  <c r="J73" i="2"/>
  <c r="F73" i="2"/>
  <c r="AF69" i="2"/>
  <c r="AB69" i="2"/>
  <c r="X69" i="2"/>
  <c r="T69" i="2"/>
  <c r="P69" i="2"/>
  <c r="J69" i="2"/>
  <c r="F69" i="2"/>
  <c r="AC64" i="2"/>
  <c r="X64" i="2"/>
  <c r="S64" i="2"/>
  <c r="L64" i="2"/>
  <c r="F64" i="2"/>
  <c r="AD63" i="2"/>
  <c r="X63" i="2"/>
  <c r="S63" i="2"/>
  <c r="M63" i="2"/>
  <c r="F62" i="2"/>
  <c r="J62" i="2"/>
  <c r="P62" i="2"/>
  <c r="T62" i="2"/>
  <c r="X62" i="2"/>
  <c r="AB62" i="2"/>
  <c r="AF62" i="2"/>
  <c r="L59" i="2"/>
  <c r="Q59" i="2"/>
  <c r="U59" i="2"/>
  <c r="Y59" i="2"/>
  <c r="AC59" i="2"/>
  <c r="AG59" i="2"/>
  <c r="H59" i="2"/>
  <c r="M59" i="2"/>
  <c r="F58" i="2"/>
  <c r="J58" i="2"/>
  <c r="P58" i="2"/>
  <c r="T58" i="2"/>
  <c r="X58" i="2"/>
  <c r="AB58" i="2"/>
  <c r="AF58" i="2"/>
  <c r="L58" i="2"/>
  <c r="Q58" i="2"/>
  <c r="U58" i="2"/>
  <c r="Y58" i="2"/>
  <c r="AC58" i="2"/>
  <c r="AG58" i="2"/>
  <c r="F54" i="2"/>
  <c r="J54" i="2"/>
  <c r="P54" i="2"/>
  <c r="T54" i="2"/>
  <c r="X54" i="2"/>
  <c r="AB54" i="2"/>
  <c r="AF54" i="2"/>
  <c r="L54" i="2"/>
  <c r="Q54" i="2"/>
  <c r="U54" i="2"/>
  <c r="Y54" i="2"/>
  <c r="AC54" i="2"/>
  <c r="AG54" i="2"/>
  <c r="H54" i="2"/>
  <c r="M54" i="2"/>
  <c r="S50" i="2"/>
  <c r="L36" i="2"/>
  <c r="Q36" i="2"/>
  <c r="U36" i="2"/>
  <c r="Y36" i="2"/>
  <c r="AC36" i="2"/>
  <c r="AG36" i="2"/>
  <c r="H36" i="2"/>
  <c r="M36" i="2"/>
  <c r="R36" i="2"/>
  <c r="V36" i="2"/>
  <c r="F36" i="2"/>
  <c r="P36" i="2"/>
  <c r="X36" i="2"/>
  <c r="AD36" i="2"/>
  <c r="I36" i="2"/>
  <c r="S36" i="2"/>
  <c r="Z36" i="2"/>
  <c r="AE36" i="2"/>
  <c r="J36" i="2"/>
  <c r="T36" i="2"/>
  <c r="AA36" i="2"/>
  <c r="AF36" i="2"/>
  <c r="L12" i="2"/>
  <c r="Q12" i="2"/>
  <c r="U12" i="2"/>
  <c r="Y12" i="2"/>
  <c r="AC12" i="2"/>
  <c r="AG12" i="2"/>
  <c r="M12" i="2"/>
  <c r="R12" i="2"/>
  <c r="V12" i="2"/>
  <c r="Z12" i="2"/>
  <c r="AD12" i="2"/>
  <c r="AH12" i="2"/>
  <c r="F12" i="2"/>
  <c r="H12" i="2" s="1"/>
  <c r="P12" i="2"/>
  <c r="X12" i="2"/>
  <c r="AF12" i="2"/>
  <c r="I12" i="2"/>
  <c r="S12" i="2"/>
  <c r="AA12" i="2"/>
  <c r="T12" i="2"/>
  <c r="AB12" i="2"/>
  <c r="O12" i="2"/>
  <c r="W12" i="2"/>
  <c r="AE12" i="2"/>
  <c r="H64" i="2"/>
  <c r="M64" i="2"/>
  <c r="R64" i="2"/>
  <c r="V64" i="2"/>
  <c r="Z64" i="2"/>
  <c r="AD64" i="2"/>
  <c r="AH64" i="2"/>
  <c r="L63" i="2"/>
  <c r="Q63" i="2"/>
  <c r="U63" i="2"/>
  <c r="Y63" i="2"/>
  <c r="AC63" i="2"/>
  <c r="AG63" i="2"/>
  <c r="AE50" i="2"/>
  <c r="O50" i="2"/>
  <c r="AB36" i="2"/>
  <c r="F35" i="2"/>
  <c r="J35" i="2"/>
  <c r="P35" i="2"/>
  <c r="T35" i="2"/>
  <c r="X35" i="2"/>
  <c r="AB35" i="2"/>
  <c r="AF35" i="2"/>
  <c r="L35" i="2"/>
  <c r="Q35" i="2"/>
  <c r="U35" i="2"/>
  <c r="Y35" i="2"/>
  <c r="AC35" i="2"/>
  <c r="AG35" i="2"/>
  <c r="H35" i="2"/>
  <c r="R35" i="2"/>
  <c r="Z35" i="2"/>
  <c r="AH35" i="2"/>
  <c r="I35" i="2"/>
  <c r="S35" i="2"/>
  <c r="AA35" i="2"/>
  <c r="M35" i="2"/>
  <c r="V35" i="2"/>
  <c r="AD35" i="2"/>
  <c r="F27" i="2"/>
  <c r="H27" i="2" s="1"/>
  <c r="J27" i="2"/>
  <c r="P27" i="2"/>
  <c r="T27" i="2"/>
  <c r="X27" i="2"/>
  <c r="AB27" i="2"/>
  <c r="AF27" i="2"/>
  <c r="L27" i="2"/>
  <c r="Q27" i="2"/>
  <c r="U27" i="2"/>
  <c r="Y27" i="2"/>
  <c r="AC27" i="2"/>
  <c r="AG27" i="2"/>
  <c r="M27" i="2"/>
  <c r="R27" i="2"/>
  <c r="V27" i="2"/>
  <c r="Z27" i="2"/>
  <c r="AD27" i="2"/>
  <c r="AH27" i="2"/>
  <c r="F11" i="2"/>
  <c r="H11" i="2" s="1"/>
  <c r="P11" i="2"/>
  <c r="T11" i="2"/>
  <c r="X11" i="2"/>
  <c r="AB11" i="2"/>
  <c r="AF11" i="2"/>
  <c r="L11" i="2"/>
  <c r="Q11" i="2"/>
  <c r="U11" i="2"/>
  <c r="Y11" i="2"/>
  <c r="AC11" i="2"/>
  <c r="AG11" i="2"/>
  <c r="R11" i="2"/>
  <c r="Z11" i="2"/>
  <c r="AH11" i="2"/>
  <c r="I11" i="2"/>
  <c r="S11" i="2"/>
  <c r="AA11" i="2"/>
  <c r="M11" i="2"/>
  <c r="V11" i="2"/>
  <c r="AD11" i="2"/>
  <c r="AH51" i="2"/>
  <c r="AD51" i="2"/>
  <c r="Z51" i="2"/>
  <c r="V51" i="2"/>
  <c r="R51" i="2"/>
  <c r="M51" i="2"/>
  <c r="H51" i="2"/>
  <c r="AH47" i="2"/>
  <c r="AD47" i="2"/>
  <c r="Z47" i="2"/>
  <c r="V47" i="2"/>
  <c r="R47" i="2"/>
  <c r="M47" i="2"/>
  <c r="H47" i="2"/>
  <c r="AH43" i="2"/>
  <c r="AD43" i="2"/>
  <c r="Z43" i="2"/>
  <c r="V43" i="2"/>
  <c r="R43" i="2"/>
  <c r="M43" i="2"/>
  <c r="H43" i="2"/>
  <c r="F39" i="2"/>
  <c r="J39" i="2"/>
  <c r="P39" i="2"/>
  <c r="T39" i="2"/>
  <c r="X39" i="2"/>
  <c r="AB39" i="2"/>
  <c r="AF39" i="2"/>
  <c r="L32" i="2"/>
  <c r="Q32" i="2"/>
  <c r="U32" i="2"/>
  <c r="Y32" i="2"/>
  <c r="AC32" i="2"/>
  <c r="AG32" i="2"/>
  <c r="H32" i="2"/>
  <c r="M32" i="2"/>
  <c r="R32" i="2"/>
  <c r="V32" i="2"/>
  <c r="Z32" i="2"/>
  <c r="AD32" i="2"/>
  <c r="AH32" i="2"/>
  <c r="F31" i="2"/>
  <c r="H31" i="2" s="1"/>
  <c r="J31" i="2"/>
  <c r="P31" i="2"/>
  <c r="T31" i="2"/>
  <c r="X31" i="2"/>
  <c r="AB31" i="2"/>
  <c r="AF31" i="2"/>
  <c r="L31" i="2"/>
  <c r="Q31" i="2"/>
  <c r="U31" i="2"/>
  <c r="Y31" i="2"/>
  <c r="AC31" i="2"/>
  <c r="AG31" i="2"/>
  <c r="S27" i="2"/>
  <c r="AE11" i="2"/>
  <c r="AH56" i="2"/>
  <c r="AD56" i="2"/>
  <c r="Z56" i="2"/>
  <c r="V56" i="2"/>
  <c r="R56" i="2"/>
  <c r="M56" i="2"/>
  <c r="AH52" i="2"/>
  <c r="AD52" i="2"/>
  <c r="Z52" i="2"/>
  <c r="V52" i="2"/>
  <c r="R52" i="2"/>
  <c r="M52" i="2"/>
  <c r="AG51" i="2"/>
  <c r="AC51" i="2"/>
  <c r="Y51" i="2"/>
  <c r="U51" i="2"/>
  <c r="Q51" i="2"/>
  <c r="L51" i="2"/>
  <c r="AH48" i="2"/>
  <c r="AD48" i="2"/>
  <c r="Z48" i="2"/>
  <c r="V48" i="2"/>
  <c r="R48" i="2"/>
  <c r="M48" i="2"/>
  <c r="AG47" i="2"/>
  <c r="AC47" i="2"/>
  <c r="Y47" i="2"/>
  <c r="U47" i="2"/>
  <c r="Q47" i="2"/>
  <c r="L47" i="2"/>
  <c r="AH44" i="2"/>
  <c r="AD44" i="2"/>
  <c r="Z44" i="2"/>
  <c r="V44" i="2"/>
  <c r="R44" i="2"/>
  <c r="M44" i="2"/>
  <c r="AG43" i="2"/>
  <c r="AC43" i="2"/>
  <c r="Y43" i="2"/>
  <c r="U43" i="2"/>
  <c r="Q43" i="2"/>
  <c r="L43" i="2"/>
  <c r="H41" i="2"/>
  <c r="M41" i="2"/>
  <c r="R41" i="2"/>
  <c r="V41" i="2"/>
  <c r="Z41" i="2"/>
  <c r="AD41" i="2"/>
  <c r="AH41" i="2"/>
  <c r="L40" i="2"/>
  <c r="Q40" i="2"/>
  <c r="U40" i="2"/>
  <c r="Y40" i="2"/>
  <c r="AC40" i="2"/>
  <c r="AG40" i="2"/>
  <c r="AG39" i="2"/>
  <c r="AA39" i="2"/>
  <c r="V39" i="2"/>
  <c r="Q39" i="2"/>
  <c r="I39" i="2"/>
  <c r="AB32" i="2"/>
  <c r="T32" i="2"/>
  <c r="J32" i="2"/>
  <c r="AD31" i="2"/>
  <c r="V31" i="2"/>
  <c r="M31" i="2"/>
  <c r="AE27" i="2"/>
  <c r="O27" i="2"/>
  <c r="F19" i="2"/>
  <c r="J19" i="2"/>
  <c r="P19" i="2"/>
  <c r="T19" i="2"/>
  <c r="X19" i="2"/>
  <c r="AB19" i="2"/>
  <c r="AF19" i="2"/>
  <c r="L19" i="2"/>
  <c r="Q19" i="2"/>
  <c r="U19" i="2"/>
  <c r="Y19" i="2"/>
  <c r="AC19" i="2"/>
  <c r="AG19" i="2"/>
  <c r="H19" i="2"/>
  <c r="M19" i="2"/>
  <c r="R19" i="2"/>
  <c r="V19" i="2"/>
  <c r="Z19" i="2"/>
  <c r="AD19" i="2"/>
  <c r="AH19" i="2"/>
  <c r="W11" i="2"/>
  <c r="F15" i="2"/>
  <c r="J15" i="2"/>
  <c r="P15" i="2"/>
  <c r="T15" i="2"/>
  <c r="X15" i="2"/>
  <c r="AB15" i="2"/>
  <c r="AF15" i="2"/>
  <c r="AH28" i="2"/>
  <c r="AD28" i="2"/>
  <c r="Z28" i="2"/>
  <c r="V28" i="2"/>
  <c r="R28" i="2"/>
  <c r="M28" i="2"/>
  <c r="H28" i="2"/>
  <c r="AH24" i="2"/>
  <c r="AD24" i="2"/>
  <c r="Z24" i="2"/>
  <c r="V24" i="2"/>
  <c r="R24" i="2"/>
  <c r="M24" i="2"/>
  <c r="AH20" i="2"/>
  <c r="AD20" i="2"/>
  <c r="Z20" i="2"/>
  <c r="V20" i="2"/>
  <c r="R20" i="2"/>
  <c r="M20" i="2"/>
  <c r="H20" i="2"/>
  <c r="L16" i="2"/>
  <c r="Q16" i="2"/>
  <c r="U16" i="2"/>
  <c r="Y16" i="2"/>
  <c r="AC16" i="2"/>
  <c r="AG16" i="2"/>
  <c r="AG15" i="2"/>
  <c r="AA15" i="2"/>
  <c r="V15" i="2"/>
  <c r="Q15" i="2"/>
  <c r="I15" i="2"/>
  <c r="AG24" i="3" s="1"/>
  <c r="F3" i="2"/>
  <c r="H3" i="2" s="1"/>
  <c r="P3" i="2"/>
  <c r="T3" i="2"/>
  <c r="X3" i="2"/>
  <c r="AB3" i="2"/>
  <c r="AF3" i="2"/>
  <c r="L3" i="2"/>
  <c r="Q3" i="2"/>
  <c r="U3" i="2"/>
  <c r="Y3" i="2"/>
  <c r="AC3" i="2"/>
  <c r="AG3" i="2"/>
  <c r="M3" i="2"/>
  <c r="R3" i="2"/>
  <c r="V3" i="2"/>
  <c r="Z3" i="2"/>
  <c r="AD3" i="2"/>
  <c r="AH3" i="2"/>
  <c r="AH33" i="2"/>
  <c r="AD33" i="2"/>
  <c r="Z33" i="2"/>
  <c r="V33" i="2"/>
  <c r="R33" i="2"/>
  <c r="M33" i="2"/>
  <c r="AH29" i="2"/>
  <c r="AD29" i="2"/>
  <c r="Z29" i="2"/>
  <c r="V29" i="2"/>
  <c r="R29" i="2"/>
  <c r="M29" i="2"/>
  <c r="AG28" i="2"/>
  <c r="AC28" i="2"/>
  <c r="Y28" i="2"/>
  <c r="U28" i="2"/>
  <c r="Q28" i="2"/>
  <c r="L28" i="2"/>
  <c r="AH25" i="2"/>
  <c r="AD25" i="2"/>
  <c r="Z25" i="2"/>
  <c r="V25" i="2"/>
  <c r="R25" i="2"/>
  <c r="M25" i="2"/>
  <c r="AG24" i="2"/>
  <c r="AC24" i="2"/>
  <c r="Y24" i="2"/>
  <c r="U24" i="2"/>
  <c r="Q24" i="2"/>
  <c r="L24" i="2"/>
  <c r="AH21" i="2"/>
  <c r="AD21" i="2"/>
  <c r="Z21" i="2"/>
  <c r="V21" i="2"/>
  <c r="R21" i="2"/>
  <c r="M21" i="2"/>
  <c r="AG20" i="2"/>
  <c r="AC20" i="2"/>
  <c r="Y20" i="2"/>
  <c r="U20" i="2"/>
  <c r="Q20" i="2"/>
  <c r="L20" i="2"/>
  <c r="AH17" i="2"/>
  <c r="AD17" i="2"/>
  <c r="Z17" i="2"/>
  <c r="V17" i="2"/>
  <c r="R17" i="2"/>
  <c r="M17" i="2"/>
  <c r="AF16" i="2"/>
  <c r="AA16" i="2"/>
  <c r="V16" i="2"/>
  <c r="P16" i="2"/>
  <c r="I16" i="2"/>
  <c r="AE15" i="2"/>
  <c r="Z15" i="2"/>
  <c r="U15" i="2"/>
  <c r="O15" i="2"/>
  <c r="H15" i="2"/>
  <c r="F7" i="2"/>
  <c r="H7" i="2" s="1"/>
  <c r="P7" i="2"/>
  <c r="T7" i="2"/>
  <c r="X7" i="2"/>
  <c r="L7" i="2"/>
  <c r="Q7" i="2"/>
  <c r="U7" i="2"/>
  <c r="Y7" i="2"/>
  <c r="AG7" i="2"/>
  <c r="M7" i="2"/>
  <c r="R7" i="2"/>
  <c r="V7" i="2"/>
  <c r="Z7" i="2"/>
  <c r="AD7" i="2"/>
  <c r="AH7" i="2"/>
  <c r="S3" i="2"/>
  <c r="AH8" i="2"/>
  <c r="AD8" i="2"/>
  <c r="Z8" i="2"/>
  <c r="V8" i="2"/>
  <c r="R8" i="2"/>
  <c r="M8" i="2"/>
  <c r="H8" i="2"/>
  <c r="AH4" i="2"/>
  <c r="AD4" i="2"/>
  <c r="Z4" i="2"/>
  <c r="V4" i="2"/>
  <c r="R4" i="2"/>
  <c r="M4" i="2"/>
  <c r="H4" i="2"/>
  <c r="AH13" i="2"/>
  <c r="AD13" i="2"/>
  <c r="Z13" i="2"/>
  <c r="V13" i="2"/>
  <c r="R13" i="2"/>
  <c r="M13" i="2"/>
  <c r="AH9" i="2"/>
  <c r="AD9" i="2"/>
  <c r="Z9" i="2"/>
  <c r="V9" i="2"/>
  <c r="R9" i="2"/>
  <c r="M9" i="2"/>
  <c r="AG8" i="2"/>
  <c r="AC8" i="2"/>
  <c r="Y8" i="2"/>
  <c r="U8" i="2"/>
  <c r="Q8" i="2"/>
  <c r="L8" i="2"/>
  <c r="AH5" i="2"/>
  <c r="AD5" i="2"/>
  <c r="Z5" i="2"/>
  <c r="V5" i="2"/>
  <c r="R5" i="2"/>
  <c r="M5" i="2"/>
  <c r="AG4" i="2"/>
  <c r="AC4" i="2"/>
  <c r="Y4" i="2"/>
  <c r="U4" i="2"/>
  <c r="Q4" i="2"/>
  <c r="L4" i="2"/>
  <c r="J101" i="3"/>
  <c r="M101" i="3"/>
  <c r="P101" i="3"/>
  <c r="AM26" i="3"/>
  <c r="AJ30" i="3"/>
  <c r="AB31" i="3"/>
  <c r="Y13" i="3"/>
  <c r="Y14" i="3"/>
  <c r="Y15" i="3"/>
  <c r="Y16" i="3"/>
  <c r="Y17" i="3"/>
  <c r="Y18" i="3"/>
  <c r="Y19" i="3"/>
  <c r="Y20" i="3"/>
  <c r="Y21" i="3"/>
  <c r="AD13" i="3"/>
  <c r="AI17" i="3"/>
  <c r="AG43" i="3"/>
  <c r="AB47" i="3"/>
  <c r="AD50" i="3"/>
  <c r="AL58" i="3"/>
  <c r="AG59" i="3"/>
  <c r="AH66" i="3"/>
  <c r="AG73" i="3"/>
  <c r="AF74" i="3"/>
  <c r="AM78" i="3"/>
  <c r="AD82" i="3"/>
  <c r="AG83" i="3"/>
  <c r="AF86" i="3"/>
  <c r="AI94" i="3"/>
  <c r="AJ99" i="3"/>
  <c r="AG21" i="3"/>
  <c r="AG25" i="3"/>
  <c r="AG28" i="3"/>
  <c r="AG29" i="3"/>
  <c r="AG34" i="3"/>
  <c r="AG39" i="3"/>
  <c r="AG47" i="3"/>
  <c r="AG63" i="3"/>
  <c r="AG74" i="3"/>
  <c r="AG75" i="3"/>
  <c r="AG79" i="3"/>
  <c r="AG91" i="3"/>
  <c r="AG95" i="3"/>
  <c r="AM37" i="3"/>
  <c r="AM57" i="3"/>
  <c r="AM63" i="3"/>
  <c r="AM65" i="3"/>
  <c r="AM71" i="3"/>
  <c r="AM79" i="3"/>
  <c r="J4" i="2"/>
  <c r="J6" i="2"/>
  <c r="J10" i="2"/>
  <c r="AB12" i="3"/>
  <c r="AB13" i="3"/>
  <c r="AB18" i="3"/>
  <c r="AB21" i="3"/>
  <c r="AB23" i="3"/>
  <c r="AB24" i="3"/>
  <c r="AB25" i="3"/>
  <c r="AB28" i="3"/>
  <c r="AB29" i="3"/>
  <c r="AB33" i="3"/>
  <c r="AB39" i="3"/>
  <c r="AB41" i="3"/>
  <c r="AB53" i="3"/>
  <c r="AB54" i="3"/>
  <c r="AB56" i="3"/>
  <c r="AB59" i="3"/>
  <c r="AB61" i="3"/>
  <c r="AB63" i="3"/>
  <c r="AB67" i="3"/>
  <c r="AB69" i="3"/>
  <c r="AB71" i="3"/>
  <c r="AB72" i="3"/>
  <c r="AB73" i="3"/>
  <c r="AB75" i="3"/>
  <c r="AB79" i="3"/>
  <c r="AB81" i="3"/>
  <c r="AB83" i="3"/>
  <c r="AB87" i="3"/>
  <c r="AB89" i="3"/>
  <c r="AB91" i="3"/>
  <c r="AB95" i="3"/>
  <c r="AB11" i="3"/>
  <c r="AH15" i="3"/>
  <c r="AH16" i="3"/>
  <c r="AH18" i="3"/>
  <c r="AH19" i="3"/>
  <c r="AH20" i="3"/>
  <c r="AH26" i="3"/>
  <c r="AH29" i="3"/>
  <c r="AH33" i="3"/>
  <c r="AH39" i="3"/>
  <c r="AH41" i="3"/>
  <c r="AH42" i="3"/>
  <c r="AH53" i="3"/>
  <c r="AH57" i="3"/>
  <c r="AH59" i="3"/>
  <c r="AH61" i="3"/>
  <c r="AH62" i="3"/>
  <c r="AH63" i="3"/>
  <c r="AH67" i="3"/>
  <c r="AH71" i="3"/>
  <c r="AH73" i="3"/>
  <c r="AH75" i="3"/>
  <c r="AH77" i="3"/>
  <c r="AH78" i="3"/>
  <c r="AH79" i="3"/>
  <c r="AH83" i="3"/>
  <c r="AH87" i="3"/>
  <c r="AH89" i="3"/>
  <c r="AH91" i="3"/>
  <c r="AH95" i="3"/>
  <c r="AH97" i="3"/>
  <c r="P1" i="5"/>
  <c r="D6" i="17"/>
  <c r="K7" i="17"/>
  <c r="K8" i="17"/>
  <c r="A3" i="17"/>
  <c r="AR11" i="3"/>
  <c r="AR12" i="3" s="1"/>
  <c r="AN11" i="3"/>
  <c r="AC71" i="3"/>
  <c r="AC73" i="3"/>
  <c r="C5" i="17"/>
  <c r="G9" i="17"/>
  <c r="C13" i="17"/>
  <c r="C12" i="17"/>
  <c r="B6" i="17"/>
  <c r="X8" i="5"/>
  <c r="R8" i="5"/>
  <c r="L8" i="5"/>
  <c r="F8" i="5"/>
  <c r="F13" i="17"/>
  <c r="Z12" i="3"/>
  <c r="Y12" i="3"/>
  <c r="AJ16" i="3"/>
  <c r="AJ18" i="3"/>
  <c r="AJ22" i="3"/>
  <c r="AJ27" i="3"/>
  <c r="AJ32" i="3"/>
  <c r="AJ33" i="3"/>
  <c r="AJ34" i="3"/>
  <c r="AJ39" i="3"/>
  <c r="AJ41" i="3"/>
  <c r="AJ44" i="3"/>
  <c r="AJ50" i="3"/>
  <c r="AJ53" i="3"/>
  <c r="AJ56" i="3"/>
  <c r="AJ57" i="3"/>
  <c r="AJ59" i="3"/>
  <c r="AJ63" i="3"/>
  <c r="AJ65" i="3"/>
  <c r="AJ67" i="3"/>
  <c r="AJ71" i="3"/>
  <c r="AJ72" i="3"/>
  <c r="AJ73" i="3"/>
  <c r="AJ75" i="3"/>
  <c r="AJ79" i="3"/>
  <c r="AJ81" i="3"/>
  <c r="AJ83" i="3"/>
  <c r="AJ87" i="3"/>
  <c r="AJ88" i="3"/>
  <c r="AJ91" i="3"/>
  <c r="AJ95" i="3"/>
  <c r="AJ97" i="3"/>
  <c r="AJ98" i="3"/>
  <c r="AD14" i="3"/>
  <c r="AD16" i="3"/>
  <c r="AD18" i="3"/>
  <c r="AD26" i="3"/>
  <c r="AD27" i="3"/>
  <c r="AD32" i="3"/>
  <c r="AD33" i="3"/>
  <c r="AD34" i="3"/>
  <c r="AD39" i="3"/>
  <c r="AD41" i="3"/>
  <c r="AD43" i="3"/>
  <c r="AD45" i="3"/>
  <c r="AD47" i="3"/>
  <c r="AD49" i="3"/>
  <c r="AD51" i="3"/>
  <c r="AD54" i="3"/>
  <c r="AD55" i="3"/>
  <c r="AD57" i="3"/>
  <c r="AD59" i="3"/>
  <c r="AD61" i="3"/>
  <c r="AD62" i="3"/>
  <c r="AD63" i="3"/>
  <c r="AD65" i="3"/>
  <c r="AD66" i="3"/>
  <c r="AD67" i="3"/>
  <c r="AD71" i="3"/>
  <c r="AD73" i="3"/>
  <c r="AD75" i="3"/>
  <c r="AD77" i="3"/>
  <c r="AD79" i="3"/>
  <c r="AD81" i="3"/>
  <c r="AD83" i="3"/>
  <c r="AD86" i="3"/>
  <c r="AD87" i="3"/>
  <c r="AD89" i="3"/>
  <c r="AD91" i="3"/>
  <c r="AD95" i="3"/>
  <c r="AD97" i="3"/>
  <c r="AI11" i="3"/>
  <c r="AL14" i="3"/>
  <c r="AL18" i="3"/>
  <c r="AL22" i="3"/>
  <c r="AL25" i="3"/>
  <c r="AL30" i="3"/>
  <c r="AL35" i="3"/>
  <c r="AL37" i="3"/>
  <c r="AL39" i="3"/>
  <c r="AL41" i="3"/>
  <c r="AL42" i="3"/>
  <c r="AL43" i="3"/>
  <c r="AL45" i="3"/>
  <c r="AL47" i="3"/>
  <c r="AL50" i="3"/>
  <c r="AL51" i="3"/>
  <c r="AL53" i="3"/>
  <c r="AL55" i="3"/>
  <c r="AL57" i="3"/>
  <c r="AL59" i="3"/>
  <c r="AL61" i="3"/>
  <c r="AL62" i="3"/>
  <c r="AL63" i="3"/>
  <c r="AL67" i="3"/>
  <c r="AL69" i="3"/>
  <c r="AL71" i="3"/>
  <c r="AL73" i="3"/>
  <c r="AL74" i="3"/>
  <c r="AL75" i="3"/>
  <c r="AL77" i="3"/>
  <c r="AL79" i="3"/>
  <c r="AL82" i="3"/>
  <c r="AL83" i="3"/>
  <c r="AL85" i="3"/>
  <c r="AL87" i="3"/>
  <c r="AL89" i="3"/>
  <c r="AL91" i="3"/>
  <c r="AL94" i="3"/>
  <c r="AL95" i="3"/>
  <c r="AL97" i="3"/>
  <c r="AL99" i="3"/>
  <c r="AF12" i="3"/>
  <c r="AF13" i="3"/>
  <c r="AF14" i="3"/>
  <c r="AF18" i="3"/>
  <c r="AF24" i="3"/>
  <c r="AF27" i="3"/>
  <c r="AF28" i="3"/>
  <c r="AF32" i="3"/>
  <c r="AF33" i="3"/>
  <c r="AF39" i="3"/>
  <c r="AF41" i="3"/>
  <c r="AF43" i="3"/>
  <c r="AF45" i="3"/>
  <c r="AF46" i="3"/>
  <c r="AF47" i="3"/>
  <c r="AF49" i="3"/>
  <c r="AF50" i="3"/>
  <c r="AF51" i="3"/>
  <c r="AF53" i="3"/>
  <c r="AF55" i="3"/>
  <c r="AF57" i="3"/>
  <c r="AF59" i="3"/>
  <c r="AF61" i="3"/>
  <c r="AF62" i="3"/>
  <c r="AF63" i="3"/>
  <c r="AF65" i="3"/>
  <c r="AF66" i="3"/>
  <c r="AF67" i="3"/>
  <c r="AF69" i="3"/>
  <c r="AF71" i="3"/>
  <c r="AF73" i="3"/>
  <c r="AF75" i="3"/>
  <c r="AF77" i="3"/>
  <c r="AF78" i="3"/>
  <c r="AF79" i="3"/>
  <c r="AF81" i="3"/>
  <c r="AF82" i="3"/>
  <c r="AF83" i="3"/>
  <c r="AF85" i="3"/>
  <c r="AF87" i="3"/>
  <c r="AF89" i="3"/>
  <c r="AF91" i="3"/>
  <c r="AF95" i="3"/>
  <c r="AF97" i="3"/>
  <c r="AL11" i="3"/>
  <c r="AK97" i="3"/>
  <c r="AK96" i="3"/>
  <c r="AK95" i="3"/>
  <c r="AK93" i="3"/>
  <c r="AK92" i="3"/>
  <c r="AK91" i="3"/>
  <c r="AK89" i="3"/>
  <c r="AK88" i="3"/>
  <c r="AK87" i="3"/>
  <c r="AK85" i="3"/>
  <c r="AK84" i="3"/>
  <c r="AK83" i="3"/>
  <c r="AK81" i="3"/>
  <c r="AK80" i="3"/>
  <c r="AK79" i="3"/>
  <c r="AK77" i="3"/>
  <c r="AK76" i="3"/>
  <c r="AK75" i="3"/>
  <c r="AK73" i="3"/>
  <c r="AK72" i="3"/>
  <c r="AK71" i="3"/>
  <c r="AK69" i="3"/>
  <c r="AK68" i="3"/>
  <c r="AK67" i="3"/>
  <c r="AK65" i="3"/>
  <c r="AK64" i="3"/>
  <c r="AK63" i="3"/>
  <c r="AK61" i="3"/>
  <c r="AK60" i="3"/>
  <c r="AK59" i="3"/>
  <c r="AK57" i="3"/>
  <c r="AK56" i="3"/>
  <c r="AK55" i="3"/>
  <c r="AK53" i="3"/>
  <c r="AK52" i="3"/>
  <c r="AK51" i="3"/>
  <c r="AK49" i="3"/>
  <c r="AK48" i="3"/>
  <c r="AK47" i="3"/>
  <c r="AK45" i="3"/>
  <c r="AK44" i="3"/>
  <c r="AK43" i="3"/>
  <c r="AK41" i="3"/>
  <c r="AK40" i="3"/>
  <c r="AK39" i="3"/>
  <c r="AK37" i="3"/>
  <c r="AK36" i="3"/>
  <c r="AK33" i="3"/>
  <c r="AK30" i="3"/>
  <c r="AK28" i="3"/>
  <c r="AK26" i="3"/>
  <c r="AK24" i="3"/>
  <c r="AK20" i="3"/>
  <c r="AK19" i="3"/>
  <c r="AK18" i="3"/>
  <c r="AK16" i="3"/>
  <c r="AK15" i="3"/>
  <c r="AK14" i="3"/>
  <c r="AK12" i="3"/>
  <c r="AK11" i="3"/>
  <c r="AI99" i="3"/>
  <c r="AI97" i="3"/>
  <c r="AI95" i="3"/>
  <c r="AI92" i="3"/>
  <c r="AI91" i="3"/>
  <c r="AI90" i="3"/>
  <c r="AI89" i="3"/>
  <c r="AI88" i="3"/>
  <c r="AI87" i="3"/>
  <c r="AI86" i="3"/>
  <c r="AI85" i="3"/>
  <c r="AI84" i="3"/>
  <c r="AI83" i="3"/>
  <c r="AI82" i="3"/>
  <c r="AI81" i="3"/>
  <c r="AI80" i="3"/>
  <c r="AI79" i="3"/>
  <c r="AI78" i="3"/>
  <c r="AI77" i="3"/>
  <c r="AI76" i="3"/>
  <c r="AI75" i="3"/>
  <c r="AI74" i="3"/>
  <c r="AI73" i="3"/>
  <c r="AI72" i="3"/>
  <c r="AI71" i="3"/>
  <c r="AI70" i="3"/>
  <c r="AI69" i="3"/>
  <c r="AI68" i="3"/>
  <c r="AI67" i="3"/>
  <c r="AI66" i="3"/>
  <c r="AI65" i="3"/>
  <c r="AI64" i="3"/>
  <c r="AI63" i="3"/>
  <c r="AI62" i="3"/>
  <c r="AI61" i="3"/>
  <c r="AI60" i="3"/>
  <c r="AI59" i="3"/>
  <c r="AI58" i="3"/>
  <c r="AI57" i="3"/>
  <c r="AI56" i="3"/>
  <c r="AI55" i="3"/>
  <c r="AI54" i="3"/>
  <c r="AI53" i="3"/>
  <c r="AI52" i="3"/>
  <c r="AI51" i="3"/>
  <c r="AI50" i="3"/>
  <c r="AI49" i="3"/>
  <c r="AI48" i="3"/>
  <c r="AI47" i="3"/>
  <c r="AI46" i="3"/>
  <c r="AI45" i="3"/>
  <c r="AI44" i="3"/>
  <c r="AI43" i="3"/>
  <c r="AI42" i="3"/>
  <c r="AI41" i="3"/>
  <c r="AI40" i="3"/>
  <c r="AI39" i="3"/>
  <c r="AI38" i="3"/>
  <c r="AI37" i="3"/>
  <c r="AI36" i="3"/>
  <c r="AI35" i="3"/>
  <c r="AI34" i="3"/>
  <c r="AI33" i="3"/>
  <c r="AI32" i="3"/>
  <c r="AI30" i="3"/>
  <c r="AI28" i="3"/>
  <c r="AI26" i="3"/>
  <c r="AI24" i="3"/>
  <c r="AI20" i="3"/>
  <c r="AI18" i="3"/>
  <c r="AI14" i="3"/>
  <c r="AI13" i="3"/>
  <c r="AI12" i="3"/>
  <c r="AE12" i="3"/>
  <c r="AC13" i="3"/>
  <c r="AC14" i="3"/>
  <c r="AE14" i="3"/>
  <c r="AE15" i="3"/>
  <c r="AC16" i="3"/>
  <c r="AE17" i="3"/>
  <c r="AC18" i="3"/>
  <c r="AE18" i="3"/>
  <c r="AE19" i="3"/>
  <c r="AC20" i="3"/>
  <c r="AE20" i="3"/>
  <c r="AE21" i="3"/>
  <c r="AC22" i="3"/>
  <c r="AE22" i="3"/>
  <c r="AC24" i="3"/>
  <c r="AE24" i="3"/>
  <c r="AE25" i="3"/>
  <c r="AE26" i="3"/>
  <c r="AC27" i="3"/>
  <c r="AC28" i="3"/>
  <c r="AE28" i="3"/>
  <c r="AE29" i="3"/>
  <c r="AC30" i="3"/>
  <c r="AE31" i="3"/>
  <c r="AC33" i="3"/>
  <c r="AE33" i="3"/>
  <c r="AC34" i="3"/>
  <c r="AE34" i="3"/>
  <c r="AE36" i="3"/>
  <c r="AC37" i="3"/>
  <c r="AE37" i="3"/>
  <c r="AC38" i="3"/>
  <c r="AE38" i="3"/>
  <c r="AC39" i="3"/>
  <c r="AE39" i="3"/>
  <c r="AE40" i="3"/>
  <c r="AC41" i="3"/>
  <c r="AE41" i="3"/>
  <c r="AC42" i="3"/>
  <c r="AE42" i="3"/>
  <c r="AC43" i="3"/>
  <c r="AE43" i="3"/>
  <c r="AE44" i="3"/>
  <c r="AC45" i="3"/>
  <c r="AE45" i="3"/>
  <c r="AE46" i="3"/>
  <c r="AC47" i="3"/>
  <c r="AE47" i="3"/>
  <c r="AE48" i="3"/>
  <c r="AC49" i="3"/>
  <c r="AE49" i="3"/>
  <c r="AC50" i="3"/>
  <c r="AC51" i="3"/>
  <c r="AE51" i="3"/>
  <c r="AE52" i="3"/>
  <c r="AC53" i="3"/>
  <c r="AE53" i="3"/>
  <c r="AC54" i="3"/>
  <c r="AE54" i="3"/>
  <c r="AC55" i="3"/>
  <c r="AE55" i="3"/>
  <c r="AE56" i="3"/>
  <c r="AC57" i="3"/>
  <c r="AE57" i="3"/>
  <c r="AC58" i="3"/>
  <c r="AE58" i="3"/>
  <c r="AC59" i="3"/>
  <c r="AE59" i="3"/>
  <c r="AE60" i="3"/>
  <c r="AC61" i="3"/>
  <c r="AE61" i="3"/>
  <c r="AE62" i="3"/>
  <c r="AC63" i="3"/>
  <c r="AE63" i="3"/>
  <c r="AE64" i="3"/>
  <c r="AC65" i="3"/>
  <c r="AE65" i="3"/>
  <c r="AC66" i="3"/>
  <c r="AC67" i="3"/>
  <c r="AE67" i="3"/>
  <c r="AE68" i="3"/>
  <c r="AE69" i="3"/>
  <c r="AE70" i="3"/>
  <c r="AE71" i="3"/>
  <c r="AE72" i="3"/>
  <c r="AE73" i="3"/>
  <c r="AC74" i="3"/>
  <c r="AE74" i="3"/>
  <c r="AC75" i="3"/>
  <c r="AE75" i="3"/>
  <c r="AC77" i="3"/>
  <c r="AE77" i="3"/>
  <c r="AC78" i="3"/>
  <c r="AC79" i="3"/>
  <c r="AE79" i="3"/>
  <c r="AC81" i="3"/>
  <c r="AE81" i="3"/>
  <c r="AC82" i="3"/>
  <c r="AE82" i="3"/>
  <c r="AC83" i="3"/>
  <c r="AE83" i="3"/>
  <c r="AC85" i="3"/>
  <c r="AE85" i="3"/>
  <c r="AC86" i="3"/>
  <c r="AC87" i="3"/>
  <c r="AE87" i="3"/>
  <c r="AC89" i="3"/>
  <c r="AE89" i="3"/>
  <c r="AC90" i="3"/>
  <c r="AE90" i="3"/>
  <c r="AC91" i="3"/>
  <c r="AE91" i="3"/>
  <c r="AC94" i="3"/>
  <c r="AE94" i="3"/>
  <c r="AC95" i="3"/>
  <c r="AE95" i="3"/>
  <c r="AC96" i="3"/>
  <c r="AC97" i="3"/>
  <c r="AE97" i="3"/>
  <c r="AE98" i="3"/>
  <c r="AE11" i="3"/>
  <c r="AN12" i="3" l="1"/>
  <c r="C8" i="5"/>
  <c r="A2" i="19" s="1"/>
  <c r="B2" i="19" s="1"/>
  <c r="AC7" i="2"/>
  <c r="AA7" i="2"/>
  <c r="AE7" i="2"/>
  <c r="AF7" i="2"/>
  <c r="AE8" i="2"/>
  <c r="AB8" i="2"/>
  <c r="AB7" i="2"/>
  <c r="AG9" i="2"/>
  <c r="AB9" i="2"/>
  <c r="AG15" i="3"/>
  <c r="AA6" i="2"/>
  <c r="AC6" i="2"/>
  <c r="AF6" i="2"/>
  <c r="AB6" i="2"/>
  <c r="AG5" i="2"/>
  <c r="AB5" i="2"/>
  <c r="AF5" i="2"/>
  <c r="AA5" i="2"/>
  <c r="AE4" i="2"/>
  <c r="AF4" i="2"/>
  <c r="AB4" i="2"/>
  <c r="AA4" i="2"/>
  <c r="AA3" i="2"/>
  <c r="G101" i="3"/>
  <c r="C7" i="17" s="1"/>
  <c r="G7" i="17" s="1"/>
  <c r="J8" i="2"/>
  <c r="J9" i="2"/>
  <c r="J3" i="2"/>
  <c r="J11" i="2"/>
  <c r="J13" i="2"/>
  <c r="J12" i="2"/>
  <c r="J5" i="2"/>
  <c r="J7" i="2"/>
  <c r="AG68" i="3"/>
  <c r="AM95" i="3"/>
  <c r="AM47" i="3"/>
  <c r="AG87" i="3"/>
  <c r="AM87" i="3"/>
  <c r="AM64" i="3"/>
  <c r="AM39" i="3"/>
  <c r="AM14" i="3"/>
  <c r="AG71" i="3"/>
  <c r="AG55" i="3"/>
  <c r="AI31" i="3"/>
  <c r="AL27" i="3"/>
  <c r="AR13" i="3"/>
  <c r="AR14" i="3" s="1"/>
  <c r="AR15" i="3" s="1"/>
  <c r="AR16" i="3" s="1"/>
  <c r="AR17" i="3" s="1"/>
  <c r="AR18" i="3" s="1"/>
  <c r="AR19" i="3" s="1"/>
  <c r="AR20" i="3" s="1"/>
  <c r="AR21" i="3" s="1"/>
  <c r="AR22" i="3" s="1"/>
  <c r="AR23" i="3" s="1"/>
  <c r="AR24" i="3" s="1"/>
  <c r="AR25" i="3" s="1"/>
  <c r="AR26" i="3" s="1"/>
  <c r="AR27" i="3" s="1"/>
  <c r="AR28" i="3" s="1"/>
  <c r="AR29" i="3" s="1"/>
  <c r="AR30" i="3" s="1"/>
  <c r="AR31" i="3" s="1"/>
  <c r="AR32" i="3" s="1"/>
  <c r="AR33" i="3" s="1"/>
  <c r="AR34" i="3" s="1"/>
  <c r="AR35" i="3" s="1"/>
  <c r="AR36" i="3" s="1"/>
  <c r="AR37" i="3" s="1"/>
  <c r="AR38" i="3" s="1"/>
  <c r="AR39" i="3" s="1"/>
  <c r="AR40" i="3" s="1"/>
  <c r="AR41" i="3" s="1"/>
  <c r="AR42" i="3" s="1"/>
  <c r="AR43" i="3" s="1"/>
  <c r="AR44" i="3" s="1"/>
  <c r="AR45" i="3" s="1"/>
  <c r="AR46" i="3" s="1"/>
  <c r="AR47" i="3" s="1"/>
  <c r="AR48" i="3" s="1"/>
  <c r="AR49" i="3" s="1"/>
  <c r="AR50" i="3" s="1"/>
  <c r="AR51" i="3" s="1"/>
  <c r="AR52" i="3" s="1"/>
  <c r="AR53" i="3" s="1"/>
  <c r="AR54" i="3" s="1"/>
  <c r="AR55" i="3" s="1"/>
  <c r="AR56" i="3" s="1"/>
  <c r="AR57" i="3" s="1"/>
  <c r="AR58" i="3" s="1"/>
  <c r="AR59" i="3" s="1"/>
  <c r="AR60" i="3" s="1"/>
  <c r="AR61" i="3" s="1"/>
  <c r="AR62" i="3" s="1"/>
  <c r="AR63" i="3" s="1"/>
  <c r="AR64" i="3" s="1"/>
  <c r="AR65" i="3" s="1"/>
  <c r="AR66" i="3" s="1"/>
  <c r="AR67" i="3" s="1"/>
  <c r="AR68" i="3" s="1"/>
  <c r="AR69" i="3" s="1"/>
  <c r="AR70" i="3" s="1"/>
  <c r="AR71" i="3" s="1"/>
  <c r="AR72" i="3" s="1"/>
  <c r="AR73" i="3" s="1"/>
  <c r="AR74" i="3" s="1"/>
  <c r="AR75" i="3" s="1"/>
  <c r="AR76" i="3" s="1"/>
  <c r="AR77" i="3" s="1"/>
  <c r="AR78" i="3" s="1"/>
  <c r="AR79" i="3" s="1"/>
  <c r="AR80" i="3" s="1"/>
  <c r="AR81" i="3" s="1"/>
  <c r="AR82" i="3" s="1"/>
  <c r="AR83" i="3" s="1"/>
  <c r="AR84" i="3" s="1"/>
  <c r="AR85" i="3" s="1"/>
  <c r="AR86" i="3" s="1"/>
  <c r="AR87" i="3" s="1"/>
  <c r="AR88" i="3" s="1"/>
  <c r="AR89" i="3" s="1"/>
  <c r="AR90" i="3" s="1"/>
  <c r="AR91" i="3" s="1"/>
  <c r="AR92" i="3" s="1"/>
  <c r="AR93" i="3" s="1"/>
  <c r="AR94" i="3" s="1"/>
  <c r="AR95" i="3" s="1"/>
  <c r="AR96" i="3" s="1"/>
  <c r="AR97" i="3" s="1"/>
  <c r="AR98" i="3" s="1"/>
  <c r="AR99" i="3" s="1"/>
  <c r="AR100" i="3" s="1"/>
  <c r="AB27" i="3"/>
  <c r="AL98" i="3"/>
  <c r="AD90" i="3"/>
  <c r="AH70" i="3"/>
  <c r="AL70" i="3"/>
  <c r="AH54" i="3"/>
  <c r="AJ54" i="3"/>
  <c r="AL54" i="3"/>
  <c r="AD42" i="3"/>
  <c r="AG38" i="3"/>
  <c r="AB38" i="3"/>
  <c r="AL38" i="3"/>
  <c r="AL20" i="3"/>
  <c r="AF20" i="3"/>
  <c r="AB16" i="3"/>
  <c r="AG16" i="3"/>
  <c r="AH12" i="3"/>
  <c r="AJ12" i="3"/>
  <c r="AD12" i="3"/>
  <c r="AC98" i="3"/>
  <c r="AE86" i="3"/>
  <c r="AE78" i="3"/>
  <c r="AE66" i="3"/>
  <c r="AC62" i="3"/>
  <c r="AE50" i="3"/>
  <c r="AC46" i="3"/>
  <c r="AE30" i="3"/>
  <c r="AC26" i="3"/>
  <c r="AE23" i="3"/>
  <c r="AE16" i="3"/>
  <c r="AC12" i="3"/>
  <c r="AI16" i="3"/>
  <c r="AI22" i="3"/>
  <c r="AI27" i="3"/>
  <c r="AI98" i="3"/>
  <c r="AK13" i="3"/>
  <c r="AK17" i="3"/>
  <c r="AK22" i="3"/>
  <c r="AK27" i="3"/>
  <c r="AK38" i="3"/>
  <c r="AK42" i="3"/>
  <c r="AK46" i="3"/>
  <c r="AK50" i="3"/>
  <c r="AK54" i="3"/>
  <c r="AK58" i="3"/>
  <c r="AK62" i="3"/>
  <c r="AK66" i="3"/>
  <c r="AK70" i="3"/>
  <c r="AK74" i="3"/>
  <c r="AK78" i="3"/>
  <c r="AK82" i="3"/>
  <c r="AK86" i="3"/>
  <c r="AK90" i="3"/>
  <c r="AK94" i="3"/>
  <c r="AK98" i="3"/>
  <c r="AF70" i="3"/>
  <c r="AF54" i="3"/>
  <c r="AF38" i="3"/>
  <c r="AF30" i="3"/>
  <c r="AF23" i="3"/>
  <c r="AF16" i="3"/>
  <c r="AL78" i="3"/>
  <c r="AL66" i="3"/>
  <c r="AL46" i="3"/>
  <c r="AL34" i="3"/>
  <c r="AL17" i="3"/>
  <c r="AL12" i="3"/>
  <c r="AD78" i="3"/>
  <c r="AD46" i="3"/>
  <c r="AD22" i="3"/>
  <c r="AJ20" i="3"/>
  <c r="AH82" i="3"/>
  <c r="AB20" i="3"/>
  <c r="AM50" i="3"/>
  <c r="AM27" i="3"/>
  <c r="AM11" i="3"/>
  <c r="AP11" i="3"/>
  <c r="AP12" i="3" s="1"/>
  <c r="AP13" i="3" s="1"/>
  <c r="AP14" i="3" s="1"/>
  <c r="AP15" i="3" s="1"/>
  <c r="AP16" i="3" s="1"/>
  <c r="AP17" i="3" s="1"/>
  <c r="AP18" i="3" s="1"/>
  <c r="AP19" i="3" s="1"/>
  <c r="AP20" i="3" s="1"/>
  <c r="AP21" i="3" s="1"/>
  <c r="AP22" i="3" s="1"/>
  <c r="AP23" i="3" s="1"/>
  <c r="AP24" i="3" s="1"/>
  <c r="AP25" i="3" s="1"/>
  <c r="AP26" i="3" s="1"/>
  <c r="AP27" i="3" s="1"/>
  <c r="AP28" i="3" s="1"/>
  <c r="AP29" i="3" s="1"/>
  <c r="AP30" i="3" s="1"/>
  <c r="AP31" i="3" s="1"/>
  <c r="AP32" i="3" s="1"/>
  <c r="AP33" i="3" s="1"/>
  <c r="AP34" i="3" s="1"/>
  <c r="AP35" i="3" s="1"/>
  <c r="AP36" i="3" s="1"/>
  <c r="AP37" i="3" s="1"/>
  <c r="AP38" i="3" s="1"/>
  <c r="AP39" i="3" s="1"/>
  <c r="AP40" i="3" s="1"/>
  <c r="AP41" i="3" s="1"/>
  <c r="AP42" i="3" s="1"/>
  <c r="AP43" i="3" s="1"/>
  <c r="AP44" i="3" s="1"/>
  <c r="AP45" i="3" s="1"/>
  <c r="AP46" i="3" s="1"/>
  <c r="AP47" i="3" s="1"/>
  <c r="AP48" i="3" s="1"/>
  <c r="AP49" i="3" s="1"/>
  <c r="AP50" i="3" s="1"/>
  <c r="AP51" i="3" s="1"/>
  <c r="AP52" i="3" s="1"/>
  <c r="AP53" i="3" s="1"/>
  <c r="AP54" i="3" s="1"/>
  <c r="AP55" i="3" s="1"/>
  <c r="AP56" i="3" s="1"/>
  <c r="AP57" i="3" s="1"/>
  <c r="AP58" i="3" s="1"/>
  <c r="AP59" i="3" s="1"/>
  <c r="AP60" i="3" s="1"/>
  <c r="AP61" i="3" s="1"/>
  <c r="AP62" i="3" s="1"/>
  <c r="AP63" i="3" s="1"/>
  <c r="AP64" i="3" s="1"/>
  <c r="AP65" i="3" s="1"/>
  <c r="AP66" i="3" s="1"/>
  <c r="AP67" i="3" s="1"/>
  <c r="AP68" i="3" s="1"/>
  <c r="AP69" i="3" s="1"/>
  <c r="AP70" i="3" s="1"/>
  <c r="AP71" i="3" s="1"/>
  <c r="AP72" i="3" s="1"/>
  <c r="AP73" i="3" s="1"/>
  <c r="AP74" i="3" s="1"/>
  <c r="AP75" i="3" s="1"/>
  <c r="AP76" i="3" s="1"/>
  <c r="AP77" i="3" s="1"/>
  <c r="AP78" i="3" s="1"/>
  <c r="AP79" i="3" s="1"/>
  <c r="AP80" i="3" s="1"/>
  <c r="AP81" i="3" s="1"/>
  <c r="AP82" i="3" s="1"/>
  <c r="AP83" i="3" s="1"/>
  <c r="AP84" i="3" s="1"/>
  <c r="AP85" i="3" s="1"/>
  <c r="AP86" i="3" s="1"/>
  <c r="AP87" i="3" s="1"/>
  <c r="AP88" i="3" s="1"/>
  <c r="AP89" i="3" s="1"/>
  <c r="AP90" i="3" s="1"/>
  <c r="AP91" i="3" s="1"/>
  <c r="AP92" i="3" s="1"/>
  <c r="AP93" i="3" s="1"/>
  <c r="AP94" i="3" s="1"/>
  <c r="AP95" i="3" s="1"/>
  <c r="AP96" i="3" s="1"/>
  <c r="AP97" i="3" s="1"/>
  <c r="AP98" i="3" s="1"/>
  <c r="AP99" i="3" s="1"/>
  <c r="AP100" i="3" s="1"/>
  <c r="AJ11" i="3"/>
  <c r="AG97" i="3"/>
  <c r="AM97" i="3"/>
  <c r="AB97" i="3"/>
  <c r="AB93" i="3"/>
  <c r="AG89" i="3"/>
  <c r="AJ89" i="3"/>
  <c r="AB85" i="3"/>
  <c r="AH85" i="3"/>
  <c r="AJ85" i="3"/>
  <c r="AD85" i="3"/>
  <c r="AG81" i="3"/>
  <c r="AH81" i="3"/>
  <c r="AL81" i="3"/>
  <c r="AB77" i="3"/>
  <c r="AJ77" i="3"/>
  <c r="AH69" i="3"/>
  <c r="AC69" i="3"/>
  <c r="AJ69" i="3"/>
  <c r="AD69" i="3"/>
  <c r="AG65" i="3"/>
  <c r="AB65" i="3"/>
  <c r="AH65" i="3"/>
  <c r="AL65" i="3"/>
  <c r="AJ61" i="3"/>
  <c r="AG57" i="3"/>
  <c r="AB57" i="3"/>
  <c r="AD53" i="3"/>
  <c r="AG49" i="3"/>
  <c r="AB49" i="3"/>
  <c r="AH49" i="3"/>
  <c r="AJ49" i="3"/>
  <c r="AL49" i="3"/>
  <c r="AM45" i="3"/>
  <c r="AB45" i="3"/>
  <c r="AH45" i="3"/>
  <c r="AJ45" i="3"/>
  <c r="AG41" i="3"/>
  <c r="AB37" i="3"/>
  <c r="AH37" i="3"/>
  <c r="AJ37" i="3"/>
  <c r="AD37" i="3"/>
  <c r="AF37" i="3"/>
  <c r="AG33" i="3"/>
  <c r="AL33" i="3"/>
  <c r="AJ31" i="3"/>
  <c r="AG31" i="3"/>
  <c r="AM31" i="3"/>
  <c r="AD31" i="3"/>
  <c r="AF31" i="3"/>
  <c r="AJ23" i="3"/>
  <c r="AG23" i="3"/>
  <c r="AM23" i="3"/>
  <c r="AH23" i="3"/>
  <c r="AD23" i="3"/>
  <c r="AK31" i="3"/>
  <c r="AF17" i="3"/>
  <c r="AJ13" i="3"/>
  <c r="AE27" i="3"/>
  <c r="AC23" i="3"/>
  <c r="AE13" i="3"/>
  <c r="AI23" i="3"/>
  <c r="AK23" i="3"/>
  <c r="AK34" i="3"/>
  <c r="AF90" i="3"/>
  <c r="AF58" i="3"/>
  <c r="AF42" i="3"/>
  <c r="AF34" i="3"/>
  <c r="AF22" i="3"/>
  <c r="AL90" i="3"/>
  <c r="AL31" i="3"/>
  <c r="AL23" i="3"/>
  <c r="AL16" i="3"/>
  <c r="AD70" i="3"/>
  <c r="AD38" i="3"/>
  <c r="AD30" i="3"/>
  <c r="AD20" i="3"/>
  <c r="AH27" i="3"/>
  <c r="AM85" i="3"/>
  <c r="AH17" i="3"/>
  <c r="AJ17" i="3"/>
  <c r="AB17" i="3"/>
  <c r="AD17" i="3"/>
  <c r="AG27" i="3"/>
  <c r="AH13" i="3"/>
  <c r="AC31" i="3"/>
  <c r="AC17" i="3"/>
  <c r="AL13" i="3"/>
  <c r="AH31" i="3"/>
  <c r="AH94" i="3"/>
  <c r="AL86" i="3"/>
  <c r="AM82" i="3"/>
  <c r="AH74" i="3"/>
  <c r="AD74" i="3"/>
  <c r="AH58" i="3"/>
  <c r="AD58" i="3"/>
  <c r="AG30" i="3"/>
  <c r="AM30" i="3"/>
  <c r="AB30" i="3"/>
  <c r="AH30" i="3"/>
  <c r="AG26" i="3"/>
  <c r="AB26" i="3"/>
  <c r="AJ26" i="3"/>
  <c r="AL26" i="3"/>
  <c r="AF26" i="3"/>
  <c r="AG22" i="3"/>
  <c r="AM22" i="3"/>
  <c r="AH22" i="3"/>
  <c r="AB22" i="3"/>
  <c r="AC100" i="3"/>
  <c r="AC92" i="3"/>
  <c r="AC88" i="3"/>
  <c r="AC84" i="3"/>
  <c r="AC80" i="3"/>
  <c r="AC76" i="3"/>
  <c r="AE32" i="3"/>
  <c r="AK21" i="3"/>
  <c r="AK25" i="3"/>
  <c r="AK29" i="3"/>
  <c r="AL92" i="3"/>
  <c r="AL88" i="3"/>
  <c r="AL84" i="3"/>
  <c r="AL80" i="3"/>
  <c r="AL76" i="3"/>
  <c r="AL72" i="3"/>
  <c r="AL68" i="3"/>
  <c r="AL64" i="3"/>
  <c r="AL60" i="3"/>
  <c r="AL56" i="3"/>
  <c r="AL52" i="3"/>
  <c r="AL48" i="3"/>
  <c r="AL44" i="3"/>
  <c r="AL40" i="3"/>
  <c r="AL36" i="3"/>
  <c r="AL32" i="3"/>
  <c r="AD25" i="3"/>
  <c r="AJ80" i="3"/>
  <c r="AJ64" i="3"/>
  <c r="AJ48" i="3"/>
  <c r="AJ40" i="3"/>
  <c r="AJ25" i="3"/>
  <c r="AH100" i="3"/>
  <c r="AH21" i="3"/>
  <c r="AB80" i="3"/>
  <c r="AB64" i="3"/>
  <c r="AM61" i="3"/>
  <c r="AM53" i="3"/>
  <c r="AM48" i="3"/>
  <c r="AM41" i="3"/>
  <c r="AM25" i="3"/>
  <c r="AM20" i="3"/>
  <c r="AM12" i="3"/>
  <c r="AG88" i="3"/>
  <c r="AG72" i="3"/>
  <c r="AG60" i="3"/>
  <c r="AE96" i="3"/>
  <c r="AC32" i="3"/>
  <c r="AI15" i="3"/>
  <c r="AI19" i="3"/>
  <c r="AI96" i="3"/>
  <c r="AI100" i="3"/>
  <c r="AK100" i="3"/>
  <c r="AF96" i="3"/>
  <c r="AF29" i="3"/>
  <c r="AF25" i="3"/>
  <c r="AF21" i="3"/>
  <c r="AL100" i="3"/>
  <c r="AL96" i="3"/>
  <c r="AL21" i="3"/>
  <c r="AD96" i="3"/>
  <c r="AD29" i="3"/>
  <c r="AJ84" i="3"/>
  <c r="AJ68" i="3"/>
  <c r="AJ52" i="3"/>
  <c r="AJ29" i="3"/>
  <c r="AJ19" i="3"/>
  <c r="AJ15" i="3"/>
  <c r="G103" i="3"/>
  <c r="AH52" i="3"/>
  <c r="AH44" i="3"/>
  <c r="AH25" i="3"/>
  <c r="AB68" i="3"/>
  <c r="AB52" i="3"/>
  <c r="AB44" i="3"/>
  <c r="AM60" i="3"/>
  <c r="AM52" i="3"/>
  <c r="AM29" i="3"/>
  <c r="AG100" i="3"/>
  <c r="AG76" i="3"/>
  <c r="AG44" i="3"/>
  <c r="AE100" i="3"/>
  <c r="AE92" i="3"/>
  <c r="AE88" i="3"/>
  <c r="AE84" i="3"/>
  <c r="AE80" i="3"/>
  <c r="AE76" i="3"/>
  <c r="AC68" i="3"/>
  <c r="AC64" i="3"/>
  <c r="AC60" i="3"/>
  <c r="AC56" i="3"/>
  <c r="AC52" i="3"/>
  <c r="AC48" i="3"/>
  <c r="AC44" i="3"/>
  <c r="AC40" i="3"/>
  <c r="AC36" i="3"/>
  <c r="AC29" i="3"/>
  <c r="AC25" i="3"/>
  <c r="AC21" i="3"/>
  <c r="AC19" i="3"/>
  <c r="AC15" i="3"/>
  <c r="AI21" i="3"/>
  <c r="AI25" i="3"/>
  <c r="AI29" i="3"/>
  <c r="AK32" i="3"/>
  <c r="AF100" i="3"/>
  <c r="AF92" i="3"/>
  <c r="AF88" i="3"/>
  <c r="AF84" i="3"/>
  <c r="AF80" i="3"/>
  <c r="AF76" i="3"/>
  <c r="AF72" i="3"/>
  <c r="AF68" i="3"/>
  <c r="AF64" i="3"/>
  <c r="AF60" i="3"/>
  <c r="AF56" i="3"/>
  <c r="AF52" i="3"/>
  <c r="AF48" i="3"/>
  <c r="AF44" i="3"/>
  <c r="AF40" i="3"/>
  <c r="AF36" i="3"/>
  <c r="AL29" i="3"/>
  <c r="AD100" i="3"/>
  <c r="AD92" i="3"/>
  <c r="AD88" i="3"/>
  <c r="AD84" i="3"/>
  <c r="AD80" i="3"/>
  <c r="AD76" i="3"/>
  <c r="AD72" i="3"/>
  <c r="AD68" i="3"/>
  <c r="AD64" i="3"/>
  <c r="AD60" i="3"/>
  <c r="AD56" i="3"/>
  <c r="AD52" i="3"/>
  <c r="AD48" i="3"/>
  <c r="AD44" i="3"/>
  <c r="AD40" i="3"/>
  <c r="AD36" i="3"/>
  <c r="AD21" i="3"/>
  <c r="AJ100" i="3"/>
  <c r="AJ92" i="3"/>
  <c r="AJ76" i="3"/>
  <c r="AJ60" i="3"/>
  <c r="AJ36" i="3"/>
  <c r="AJ21" i="3"/>
  <c r="AC72" i="3"/>
  <c r="AH80" i="3"/>
  <c r="AH76" i="3"/>
  <c r="AH72" i="3"/>
  <c r="AH68" i="3"/>
  <c r="AH64" i="3"/>
  <c r="AH60" i="3"/>
  <c r="AH56" i="3"/>
  <c r="AH48" i="3"/>
  <c r="AH32" i="3"/>
  <c r="AB100" i="3"/>
  <c r="AB76" i="3"/>
  <c r="AB60" i="3"/>
  <c r="AB48" i="3"/>
  <c r="AB32" i="3"/>
  <c r="AM89" i="3"/>
  <c r="AM56" i="3"/>
  <c r="AM49" i="3"/>
  <c r="AM44" i="3"/>
  <c r="AM21" i="3"/>
  <c r="AG80" i="3"/>
  <c r="AG52" i="3"/>
  <c r="AG20" i="3"/>
  <c r="AG12" i="3"/>
  <c r="AT11" i="3"/>
  <c r="AT12" i="3" s="1"/>
  <c r="AT13" i="3" s="1"/>
  <c r="AT14" i="3" s="1"/>
  <c r="AT15" i="3" s="1"/>
  <c r="AT16" i="3" s="1"/>
  <c r="AT17" i="3" s="1"/>
  <c r="AT18" i="3" s="1"/>
  <c r="AT19" i="3" s="1"/>
  <c r="AT20" i="3" s="1"/>
  <c r="AT21" i="3" s="1"/>
  <c r="AT22" i="3" s="1"/>
  <c r="AT23" i="3" s="1"/>
  <c r="AT24" i="3" s="1"/>
  <c r="AT25" i="3" s="1"/>
  <c r="AT26" i="3" s="1"/>
  <c r="AT27" i="3" s="1"/>
  <c r="AT28" i="3" s="1"/>
  <c r="AT29" i="3" s="1"/>
  <c r="AT30" i="3" s="1"/>
  <c r="AT31" i="3" s="1"/>
  <c r="AT32" i="3" s="1"/>
  <c r="AT33" i="3" s="1"/>
  <c r="AT34" i="3" s="1"/>
  <c r="AT35" i="3" s="1"/>
  <c r="AT36" i="3" s="1"/>
  <c r="AT37" i="3" s="1"/>
  <c r="AT38" i="3" s="1"/>
  <c r="AT39" i="3" s="1"/>
  <c r="AT40" i="3" s="1"/>
  <c r="AT41" i="3" s="1"/>
  <c r="AT42" i="3" s="1"/>
  <c r="AT43" i="3" s="1"/>
  <c r="AT44" i="3" s="1"/>
  <c r="AT45" i="3" s="1"/>
  <c r="AT46" i="3" s="1"/>
  <c r="AT47" i="3" s="1"/>
  <c r="AT48" i="3" s="1"/>
  <c r="AT49" i="3" s="1"/>
  <c r="AT50" i="3" s="1"/>
  <c r="AT51" i="3" s="1"/>
  <c r="AT52" i="3" s="1"/>
  <c r="AT53" i="3" s="1"/>
  <c r="AT54" i="3" s="1"/>
  <c r="AT55" i="3" s="1"/>
  <c r="AT56" i="3" s="1"/>
  <c r="AT57" i="3" s="1"/>
  <c r="AT58" i="3" s="1"/>
  <c r="AT59" i="3" s="1"/>
  <c r="AT60" i="3" s="1"/>
  <c r="AT61" i="3" s="1"/>
  <c r="AT62" i="3" s="1"/>
  <c r="AT63" i="3" s="1"/>
  <c r="AT64" i="3" s="1"/>
  <c r="AT65" i="3" s="1"/>
  <c r="AT66" i="3" s="1"/>
  <c r="AT67" i="3" s="1"/>
  <c r="AT68" i="3" s="1"/>
  <c r="AT69" i="3" s="1"/>
  <c r="AT70" i="3" s="1"/>
  <c r="AT71" i="3" s="1"/>
  <c r="AT72" i="3" s="1"/>
  <c r="AT73" i="3" s="1"/>
  <c r="AT74" i="3" s="1"/>
  <c r="AT75" i="3" s="1"/>
  <c r="AT76" i="3" s="1"/>
  <c r="AT77" i="3" s="1"/>
  <c r="AT78" i="3" s="1"/>
  <c r="AT79" i="3" s="1"/>
  <c r="AT80" i="3" s="1"/>
  <c r="AT81" i="3" s="1"/>
  <c r="AT82" i="3" s="1"/>
  <c r="AT83" i="3" s="1"/>
  <c r="AT84" i="3" s="1"/>
  <c r="AT85" i="3" s="1"/>
  <c r="AT86" i="3" s="1"/>
  <c r="AT87" i="3" s="1"/>
  <c r="AT88" i="3" s="1"/>
  <c r="AT89" i="3" s="1"/>
  <c r="AT90" i="3" s="1"/>
  <c r="AT91" i="3" s="1"/>
  <c r="AT92" i="3" s="1"/>
  <c r="AT93" i="3" s="1"/>
  <c r="AT94" i="3" s="1"/>
  <c r="AT95" i="3" s="1"/>
  <c r="AT96" i="3" s="1"/>
  <c r="AT97" i="3" s="1"/>
  <c r="AT98" i="3" s="1"/>
  <c r="AT99" i="3" s="1"/>
  <c r="AT100" i="3" s="1"/>
  <c r="AH11" i="3"/>
  <c r="AD11" i="3"/>
  <c r="AF98" i="3"/>
  <c r="AF94" i="3"/>
  <c r="AL28" i="3"/>
  <c r="AL24" i="3"/>
  <c r="AD98" i="3"/>
  <c r="AD94" i="3"/>
  <c r="AD28" i="3"/>
  <c r="AD24" i="3"/>
  <c r="AJ90" i="3"/>
  <c r="AJ86" i="3"/>
  <c r="AJ82" i="3"/>
  <c r="AJ78" i="3"/>
  <c r="AJ74" i="3"/>
  <c r="AJ70" i="3"/>
  <c r="AJ66" i="3"/>
  <c r="AJ62" i="3"/>
  <c r="AJ58" i="3"/>
  <c r="AJ42" i="3"/>
  <c r="AJ38" i="3"/>
  <c r="AC70" i="3"/>
  <c r="AH98" i="3"/>
  <c r="AH86" i="3"/>
  <c r="AH46" i="3"/>
  <c r="AH34" i="3"/>
  <c r="AB94" i="3"/>
  <c r="AB82" i="3"/>
  <c r="AB78" i="3"/>
  <c r="AB74" i="3"/>
  <c r="AB70" i="3"/>
  <c r="AB66" i="3"/>
  <c r="AB62" i="3"/>
  <c r="AB58" i="3"/>
  <c r="AB42" i="3"/>
  <c r="AB19" i="3"/>
  <c r="AB15" i="3"/>
  <c r="AM70" i="3"/>
  <c r="AM42" i="3"/>
  <c r="AM34" i="3"/>
  <c r="AM19" i="3"/>
  <c r="AM15" i="3"/>
  <c r="AG50" i="3"/>
  <c r="AG42" i="3"/>
  <c r="AG19" i="3"/>
  <c r="AF11" i="3"/>
  <c r="AF19" i="3"/>
  <c r="AF15" i="3"/>
  <c r="AL19" i="3"/>
  <c r="AL15" i="3"/>
  <c r="AD19" i="3"/>
  <c r="AD15" i="3"/>
  <c r="AJ94" i="3"/>
  <c r="AJ46" i="3"/>
  <c r="AJ28" i="3"/>
  <c r="AJ24" i="3"/>
  <c r="AH90" i="3"/>
  <c r="AH50" i="3"/>
  <c r="AB98" i="3"/>
  <c r="AB86" i="3"/>
  <c r="AB46" i="3"/>
  <c r="AB34" i="3"/>
  <c r="AM94" i="3"/>
  <c r="AM86" i="3"/>
  <c r="AG98" i="3"/>
  <c r="AG90" i="3"/>
  <c r="AG58" i="3"/>
  <c r="AH38" i="3"/>
  <c r="AH28" i="3"/>
  <c r="AH24" i="3"/>
  <c r="AB90" i="3"/>
  <c r="AB50" i="3"/>
  <c r="AM98" i="3"/>
  <c r="AM90" i="3"/>
  <c r="AM74" i="3"/>
  <c r="AM58" i="3"/>
  <c r="AM28" i="3"/>
  <c r="AM24" i="3"/>
  <c r="AG82" i="3"/>
  <c r="AG62" i="3"/>
  <c r="AG46" i="3"/>
  <c r="AC11" i="3"/>
  <c r="AJ96" i="3"/>
  <c r="AJ55" i="3"/>
  <c r="AJ51" i="3"/>
  <c r="AJ47" i="3"/>
  <c r="AJ43" i="3"/>
  <c r="AJ14" i="3"/>
  <c r="AH92" i="3"/>
  <c r="AH88" i="3"/>
  <c r="AH84" i="3"/>
  <c r="AH40" i="3"/>
  <c r="AH36" i="3"/>
  <c r="AB92" i="3"/>
  <c r="AB88" i="3"/>
  <c r="AB84" i="3"/>
  <c r="AB40" i="3"/>
  <c r="AB36" i="3"/>
  <c r="AM69" i="3"/>
  <c r="AG92" i="3"/>
  <c r="AG14" i="3"/>
  <c r="AH96" i="3"/>
  <c r="AH55" i="3"/>
  <c r="AH51" i="3"/>
  <c r="AH47" i="3"/>
  <c r="AH43" i="3"/>
  <c r="AH14" i="3"/>
  <c r="AB96" i="3"/>
  <c r="AB55" i="3"/>
  <c r="AB51" i="3"/>
  <c r="AB43" i="3"/>
  <c r="AB14" i="3"/>
  <c r="AM81" i="3"/>
  <c r="AM73" i="3"/>
  <c r="AM55" i="3"/>
  <c r="AM36" i="3"/>
  <c r="AG96" i="3"/>
  <c r="AG84" i="3"/>
  <c r="AG66" i="3"/>
  <c r="AG51" i="3"/>
  <c r="AM66" i="3"/>
  <c r="AM40" i="3"/>
  <c r="AM33" i="3"/>
  <c r="AG36" i="3"/>
  <c r="E1" i="3"/>
  <c r="J1" i="5"/>
  <c r="P2" i="2"/>
  <c r="T2" i="2"/>
  <c r="AM35" i="3"/>
  <c r="AG35" i="3"/>
  <c r="AB35" i="3"/>
  <c r="AH35" i="3"/>
  <c r="AE35" i="3"/>
  <c r="AD99" i="3"/>
  <c r="AD35" i="3"/>
  <c r="AJ35" i="3"/>
  <c r="AH2" i="2"/>
  <c r="AD2" i="2"/>
  <c r="AA2" i="2"/>
  <c r="W2" i="2"/>
  <c r="S2" i="2"/>
  <c r="O2" i="2"/>
  <c r="I2" i="2"/>
  <c r="Z2" i="2"/>
  <c r="V2" i="2"/>
  <c r="R2" i="2"/>
  <c r="AF2" i="2"/>
  <c r="AC2" i="2"/>
  <c r="Y2" i="2"/>
  <c r="U2" i="2"/>
  <c r="Q2" i="2"/>
  <c r="J2" i="2"/>
  <c r="F2" i="2"/>
  <c r="H2" i="2" s="1"/>
  <c r="M2" i="2"/>
  <c r="AG93" i="3"/>
  <c r="AM93" i="3"/>
  <c r="AJ93" i="3"/>
  <c r="AF93" i="3"/>
  <c r="AE99" i="3"/>
  <c r="AE93" i="3"/>
  <c r="AC35" i="3"/>
  <c r="AI93" i="3"/>
  <c r="AK35" i="3"/>
  <c r="AK99" i="3"/>
  <c r="AL93" i="3"/>
  <c r="X2" i="2"/>
  <c r="AM99" i="3"/>
  <c r="AG99" i="3"/>
  <c r="AB99" i="3"/>
  <c r="AH99" i="3"/>
  <c r="AC99" i="3"/>
  <c r="AC93" i="3"/>
  <c r="AF99" i="3"/>
  <c r="AF35" i="3"/>
  <c r="AD93" i="3"/>
  <c r="G104" i="3"/>
  <c r="AH93" i="3"/>
  <c r="L2" i="2"/>
  <c r="AB2" i="2"/>
  <c r="AM51" i="3"/>
  <c r="AG45" i="3"/>
  <c r="AM67" i="3"/>
  <c r="AG67" i="3"/>
  <c r="AG61" i="3"/>
  <c r="AM83" i="3"/>
  <c r="AG77" i="3"/>
  <c r="AM77" i="3"/>
  <c r="AM96" i="3"/>
  <c r="AG86" i="3"/>
  <c r="AM80" i="3"/>
  <c r="AG70" i="3"/>
  <c r="AG64" i="3"/>
  <c r="AM54" i="3"/>
  <c r="AG48" i="3"/>
  <c r="AM38" i="3"/>
  <c r="AG32" i="3"/>
  <c r="AM32" i="3"/>
  <c r="AM17" i="3"/>
  <c r="AG17" i="3"/>
  <c r="AM13" i="3"/>
  <c r="AG13" i="3"/>
  <c r="AG54" i="3"/>
  <c r="AM91" i="3"/>
  <c r="AG85" i="3"/>
  <c r="AM75" i="3"/>
  <c r="AG69" i="3"/>
  <c r="AM59" i="3"/>
  <c r="AG53" i="3"/>
  <c r="AM43" i="3"/>
  <c r="AG37" i="3"/>
  <c r="AG94" i="3"/>
  <c r="AM88" i="3"/>
  <c r="AG78" i="3"/>
  <c r="AM72" i="3"/>
  <c r="AM62" i="3"/>
  <c r="AG56" i="3"/>
  <c r="AM46" i="3"/>
  <c r="AG40" i="3"/>
  <c r="AM100" i="3"/>
  <c r="AM92" i="3"/>
  <c r="AM84" i="3"/>
  <c r="AM76" i="3"/>
  <c r="AM68" i="3"/>
  <c r="AN13" i="3" l="1"/>
  <c r="AN14" i="3" s="1"/>
  <c r="AN15" i="3" s="1"/>
  <c r="AN16" i="3" s="1"/>
  <c r="AN17" i="3" s="1"/>
  <c r="AN18" i="3" s="1"/>
  <c r="AN19" i="3" s="1"/>
  <c r="C9" i="5"/>
  <c r="A3" i="19" s="1"/>
  <c r="B3" i="19" s="1"/>
  <c r="C12" i="5"/>
  <c r="A6" i="19" s="1"/>
  <c r="B6" i="19" s="1"/>
  <c r="C11" i="5"/>
  <c r="A5" i="19" s="1"/>
  <c r="B5" i="19" s="1"/>
  <c r="C10" i="5"/>
  <c r="A4" i="19" s="1"/>
  <c r="B4" i="19" s="1"/>
  <c r="AM18" i="3"/>
  <c r="AG18" i="3"/>
  <c r="AN20" i="3"/>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N100" i="3" s="1"/>
  <c r="AG11" i="3"/>
  <c r="AE2" i="2"/>
  <c r="AG2" i="2"/>
  <c r="I13" i="5"/>
  <c r="A13" i="19" s="1"/>
  <c r="B13" i="19" s="1"/>
  <c r="G105" i="3"/>
  <c r="G11" i="17" s="1"/>
  <c r="C13" i="5" l="1"/>
  <c r="A7" i="19" s="1"/>
  <c r="B7" i="19" s="1"/>
  <c r="F14" i="5"/>
  <c r="I9" i="5"/>
  <c r="A9" i="19" s="1"/>
  <c r="B9" i="19" s="1"/>
  <c r="I10" i="5"/>
  <c r="A10" i="19" s="1"/>
  <c r="B10" i="19" s="1"/>
  <c r="D9" i="5"/>
  <c r="D11" i="5"/>
  <c r="I12" i="5"/>
  <c r="I11" i="5"/>
  <c r="A11" i="19" s="1"/>
  <c r="B11" i="19" s="1"/>
  <c r="L14" i="5"/>
  <c r="I8" i="5"/>
  <c r="U13" i="5"/>
  <c r="A25" i="19" s="1"/>
  <c r="B25" i="19" s="1"/>
  <c r="U12" i="5"/>
  <c r="A24" i="19" s="1"/>
  <c r="B24" i="19" s="1"/>
  <c r="U11" i="5"/>
  <c r="A23" i="19" s="1"/>
  <c r="B23" i="19" s="1"/>
  <c r="X14" i="5"/>
  <c r="U10" i="5"/>
  <c r="A22" i="19" s="1"/>
  <c r="B22" i="19" s="1"/>
  <c r="U8" i="5"/>
  <c r="A20" i="19" s="1"/>
  <c r="B20" i="19" s="1"/>
  <c r="U9" i="5"/>
  <c r="A21" i="19" s="1"/>
  <c r="B21" i="19" s="1"/>
  <c r="O12" i="5"/>
  <c r="A18" i="19" s="1"/>
  <c r="B18" i="19" s="1"/>
  <c r="O13" i="5"/>
  <c r="A19" i="19" s="1"/>
  <c r="B19" i="19" s="1"/>
  <c r="O9" i="5"/>
  <c r="A15" i="19" s="1"/>
  <c r="B15" i="19" s="1"/>
  <c r="R14" i="5"/>
  <c r="O11" i="5"/>
  <c r="A17" i="19" s="1"/>
  <c r="B17" i="19" s="1"/>
  <c r="O10" i="5"/>
  <c r="A16" i="19" s="1"/>
  <c r="B16" i="19" s="1"/>
  <c r="O8" i="5"/>
  <c r="A14" i="19" s="1"/>
  <c r="B14" i="19" s="1"/>
  <c r="D8" i="5"/>
  <c r="E8" i="5"/>
  <c r="K13" i="5"/>
  <c r="J13" i="5"/>
  <c r="J8" i="5" l="1"/>
  <c r="A8" i="19"/>
  <c r="B8" i="19" s="1"/>
  <c r="K12" i="5"/>
  <c r="A12" i="19"/>
  <c r="B12" i="19" s="1"/>
  <c r="K9" i="5"/>
  <c r="D12" i="5"/>
  <c r="I6" i="19" s="1"/>
  <c r="E12" i="5"/>
  <c r="H6" i="19" s="1"/>
  <c r="E13" i="5"/>
  <c r="D13" i="5"/>
  <c r="J12" i="5"/>
  <c r="J9" i="5"/>
  <c r="J5" i="19"/>
  <c r="I7" i="19"/>
  <c r="E11" i="5"/>
  <c r="J10" i="5"/>
  <c r="I10" i="19" s="1"/>
  <c r="K11" i="5"/>
  <c r="H11" i="19" s="1"/>
  <c r="I3" i="19"/>
  <c r="K8" i="5"/>
  <c r="D10" i="5"/>
  <c r="I4" i="19" s="1"/>
  <c r="L8" i="19"/>
  <c r="E10" i="5"/>
  <c r="H4" i="19" s="1"/>
  <c r="J11" i="5"/>
  <c r="I11" i="19" s="1"/>
  <c r="E9" i="5"/>
  <c r="K10" i="5"/>
  <c r="H10" i="19" s="1"/>
  <c r="M2" i="19"/>
  <c r="H2" i="19"/>
  <c r="L2" i="19"/>
  <c r="K2" i="19"/>
  <c r="I2" i="19"/>
  <c r="D2" i="19"/>
  <c r="C2" i="19"/>
  <c r="J2" i="19"/>
  <c r="P8" i="5"/>
  <c r="Q8" i="5"/>
  <c r="Q9" i="5"/>
  <c r="P9" i="5"/>
  <c r="K9" i="19"/>
  <c r="L9" i="19"/>
  <c r="D9" i="19"/>
  <c r="I9" i="19"/>
  <c r="H9" i="19"/>
  <c r="M9" i="19"/>
  <c r="J9" i="19"/>
  <c r="C9" i="19"/>
  <c r="D6" i="19"/>
  <c r="C6" i="19"/>
  <c r="L6" i="19"/>
  <c r="J6" i="19"/>
  <c r="K6" i="19"/>
  <c r="M6" i="19"/>
  <c r="V9" i="5"/>
  <c r="W9" i="5"/>
  <c r="V11" i="5"/>
  <c r="W11" i="5"/>
  <c r="M13" i="19"/>
  <c r="K13" i="19"/>
  <c r="L13" i="19"/>
  <c r="I13" i="19"/>
  <c r="H13" i="19"/>
  <c r="C13" i="19"/>
  <c r="D13" i="19"/>
  <c r="J13" i="19"/>
  <c r="P10" i="5"/>
  <c r="Q10" i="5"/>
  <c r="P13" i="5"/>
  <c r="Q13" i="5"/>
  <c r="K4" i="19"/>
  <c r="C4" i="19"/>
  <c r="D4" i="19"/>
  <c r="L4" i="19"/>
  <c r="J4" i="19"/>
  <c r="M4" i="19"/>
  <c r="M11" i="19"/>
  <c r="J11" i="19"/>
  <c r="C11" i="19"/>
  <c r="D11" i="19"/>
  <c r="K11" i="19"/>
  <c r="L11" i="19"/>
  <c r="K10" i="19"/>
  <c r="M10" i="19"/>
  <c r="J10" i="19"/>
  <c r="D10" i="19"/>
  <c r="L10" i="19"/>
  <c r="C10" i="19"/>
  <c r="G102" i="3"/>
  <c r="C8" i="17" s="1"/>
  <c r="G8" i="17" s="1"/>
  <c r="G10" i="17" s="1"/>
  <c r="P11" i="5"/>
  <c r="Q11" i="5"/>
  <c r="P12" i="5"/>
  <c r="Q12" i="5"/>
  <c r="V8" i="5"/>
  <c r="W8" i="5"/>
  <c r="V12" i="5"/>
  <c r="W12" i="5"/>
  <c r="W10" i="5"/>
  <c r="V10" i="5"/>
  <c r="W13" i="5"/>
  <c r="V13" i="5"/>
  <c r="D12" i="19" l="1"/>
  <c r="H12" i="19"/>
  <c r="I12" i="19"/>
  <c r="K12" i="19"/>
  <c r="C12" i="19"/>
  <c r="J12" i="19"/>
  <c r="M12" i="19"/>
  <c r="C5" i="19"/>
  <c r="K5" i="19"/>
  <c r="I5" i="19"/>
  <c r="D5" i="19"/>
  <c r="M5" i="19"/>
  <c r="L5" i="19"/>
  <c r="H5" i="19"/>
  <c r="L7" i="19"/>
  <c r="H7" i="19"/>
  <c r="D7" i="19"/>
  <c r="K7" i="19"/>
  <c r="C7" i="19"/>
  <c r="J7" i="19"/>
  <c r="M7" i="19"/>
  <c r="L12" i="19"/>
  <c r="M3" i="19"/>
  <c r="C3" i="19"/>
  <c r="L3" i="19"/>
  <c r="K3" i="19"/>
  <c r="J3" i="19"/>
  <c r="H3" i="19"/>
  <c r="D3" i="19"/>
  <c r="M8" i="19"/>
  <c r="I8" i="19"/>
  <c r="H8" i="19"/>
  <c r="D8" i="19"/>
  <c r="K8" i="19"/>
  <c r="J8" i="19"/>
  <c r="C8" i="19"/>
  <c r="K22" i="19"/>
  <c r="J22" i="19"/>
  <c r="C22" i="19"/>
  <c r="L22" i="19"/>
  <c r="M22" i="19"/>
  <c r="H22" i="19"/>
  <c r="D22" i="19"/>
  <c r="I22" i="19"/>
  <c r="J24" i="19"/>
  <c r="L24" i="19"/>
  <c r="C24" i="19"/>
  <c r="K24" i="19"/>
  <c r="I24" i="19"/>
  <c r="M24" i="19"/>
  <c r="D24" i="19"/>
  <c r="H24" i="19"/>
  <c r="J19" i="19"/>
  <c r="M19" i="19"/>
  <c r="H19" i="19"/>
  <c r="D19" i="19"/>
  <c r="K19" i="19"/>
  <c r="I19" i="19"/>
  <c r="L19" i="19"/>
  <c r="C19" i="19"/>
  <c r="K14" i="19"/>
  <c r="L14" i="19"/>
  <c r="C14" i="19"/>
  <c r="D14" i="19"/>
  <c r="H14" i="19"/>
  <c r="J14" i="19"/>
  <c r="I14" i="19"/>
  <c r="M14" i="19"/>
  <c r="L25" i="19"/>
  <c r="M25" i="19"/>
  <c r="H25" i="19"/>
  <c r="C25" i="19"/>
  <c r="D25" i="19"/>
  <c r="I25" i="19"/>
  <c r="K25" i="19"/>
  <c r="J25" i="19"/>
  <c r="M18" i="19"/>
  <c r="K18" i="19"/>
  <c r="H18" i="19"/>
  <c r="C18" i="19"/>
  <c r="I18" i="19"/>
  <c r="L18" i="19"/>
  <c r="J18" i="19"/>
  <c r="D18" i="19"/>
  <c r="J20" i="19"/>
  <c r="C20" i="19"/>
  <c r="D20" i="19"/>
  <c r="H20" i="19"/>
  <c r="L20" i="19"/>
  <c r="I20" i="19"/>
  <c r="K20" i="19"/>
  <c r="M20" i="19"/>
  <c r="K17" i="19"/>
  <c r="J17" i="19"/>
  <c r="H17" i="19"/>
  <c r="M17" i="19"/>
  <c r="C17" i="19"/>
  <c r="I17" i="19"/>
  <c r="L17" i="19"/>
  <c r="D17" i="19"/>
  <c r="L21" i="19"/>
  <c r="J21" i="19"/>
  <c r="D21" i="19"/>
  <c r="M21" i="19"/>
  <c r="C21" i="19"/>
  <c r="K21" i="19"/>
  <c r="H21" i="19"/>
  <c r="I21" i="19"/>
  <c r="M15" i="19"/>
  <c r="J15" i="19"/>
  <c r="D15" i="19"/>
  <c r="I15" i="19"/>
  <c r="H15" i="19"/>
  <c r="K15" i="19"/>
  <c r="C15" i="19"/>
  <c r="L15" i="19"/>
  <c r="J16" i="19"/>
  <c r="L16" i="19"/>
  <c r="H16" i="19"/>
  <c r="I16" i="19"/>
  <c r="D16" i="19"/>
  <c r="C16" i="19"/>
  <c r="M16" i="19"/>
  <c r="K16" i="19"/>
  <c r="M23" i="19"/>
  <c r="H23" i="19"/>
  <c r="L23" i="19"/>
  <c r="D23" i="19"/>
  <c r="J23" i="19"/>
  <c r="C23" i="19"/>
  <c r="I23" i="19"/>
  <c r="K23" i="19"/>
</calcChain>
</file>

<file path=xl/comments1.xml><?xml version="1.0" encoding="utf-8"?>
<comments xmlns="http://schemas.openxmlformats.org/spreadsheetml/2006/main">
  <authors>
    <author>KATSUMI</author>
    <author>nagoya area</author>
  </authors>
  <commentList>
    <comment ref="C3" authorId="0" shapeId="0">
      <text>
        <r>
          <rPr>
            <b/>
            <sz val="14"/>
            <color indexed="81"/>
            <rFont val="ＭＳ Ｐゴシック"/>
            <family val="3"/>
            <charset val="128"/>
          </rPr>
          <t xml:space="preserve">団体名の一部を入力しないとリスト表示されません
</t>
        </r>
      </text>
    </comment>
    <comment ref="C9" authorId="1" shapeId="0">
      <text>
        <r>
          <rPr>
            <b/>
            <sz val="14"/>
            <color indexed="81"/>
            <rFont val="ＭＳ Ｐゴシック"/>
            <family val="3"/>
            <charset val="128"/>
          </rPr>
          <t>半角大文字以外はエラーになります。</t>
        </r>
      </text>
    </comment>
    <comment ref="C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nagoya area</author>
  </authors>
  <commentList>
    <comment ref="R6" authorId="0" shapeId="0">
      <text>
        <r>
          <rPr>
            <sz val="11"/>
            <color indexed="81"/>
            <rFont val="ＭＳ Ｐゴシック"/>
            <family val="3"/>
            <charset val="128"/>
          </rPr>
          <t>県選手権の出場資格がある場合には、OPを選択してください！</t>
        </r>
      </text>
    </comment>
    <comment ref="S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6" authorId="0" shapeId="0">
      <text>
        <r>
          <rPr>
            <sz val="11"/>
            <color indexed="81"/>
            <rFont val="ＭＳ Ｐゴシック"/>
            <family val="3"/>
            <charset val="128"/>
          </rPr>
          <t>県選手権の出場資格がある場合には、OPを選択してください！</t>
        </r>
      </text>
    </comment>
    <comment ref="U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R7" authorId="0" shapeId="0">
      <text>
        <r>
          <rPr>
            <sz val="11"/>
            <color indexed="81"/>
            <rFont val="ＭＳ Ｐゴシック"/>
            <family val="3"/>
            <charset val="128"/>
          </rPr>
          <t>県選手権の出場資格がある場合には、OPを選択してください！</t>
        </r>
      </text>
    </comment>
    <comment ref="S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T7" authorId="0" shapeId="0">
      <text>
        <r>
          <rPr>
            <sz val="11"/>
            <color indexed="81"/>
            <rFont val="ＭＳ Ｐゴシック"/>
            <family val="3"/>
            <charset val="128"/>
          </rPr>
          <t>県選手権の出場資格がある場合には、OPを選択してください！</t>
        </r>
      </text>
    </comment>
    <comment ref="U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2" shapeId="0">
      <text>
        <r>
          <rPr>
            <b/>
            <sz val="9"/>
            <color indexed="81"/>
            <rFont val="ＭＳ Ｐゴシック"/>
            <family val="3"/>
            <charset val="128"/>
          </rPr>
          <t>セルをロックしてあります。
団体情報入力シートで入力してください。</t>
        </r>
      </text>
    </comment>
    <comment ref="C1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F11" authorId="1" shapeId="0">
      <text>
        <r>
          <rPr>
            <b/>
            <sz val="9"/>
            <color indexed="81"/>
            <rFont val="ＭＳ ゴシック"/>
            <family val="3"/>
            <charset val="128"/>
          </rPr>
          <t>入力の必要はありません</t>
        </r>
      </text>
    </comment>
    <comment ref="I11" authorId="0" shapeId="0">
      <text>
        <r>
          <rPr>
            <sz val="11"/>
            <color indexed="81"/>
            <rFont val="ＭＳ Ｐゴシック"/>
            <family val="3"/>
            <charset val="128"/>
          </rPr>
          <t>県選手権の出場資格がある場合には、OPを選択してください！</t>
        </r>
      </text>
    </comment>
    <comment ref="K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sz val="11"/>
            <color indexed="81"/>
            <rFont val="ＭＳ Ｐゴシック"/>
            <family val="3"/>
            <charset val="128"/>
          </rPr>
          <t>県選手権の出場資格がある場合には、OPを選択してください！</t>
        </r>
      </text>
    </comment>
    <comment ref="N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1" authorId="0" shapeId="0">
      <text>
        <r>
          <rPr>
            <sz val="11"/>
            <color indexed="81"/>
            <rFont val="ＭＳ Ｐゴシック"/>
            <family val="3"/>
            <charset val="128"/>
          </rPr>
          <t>県選手権の出場資格がある場合には、OPを選択してください！</t>
        </r>
      </text>
    </comment>
    <comment ref="Q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2" authorId="0" shapeId="0">
      <text>
        <r>
          <rPr>
            <sz val="11"/>
            <color indexed="81"/>
            <rFont val="ＭＳ Ｐゴシック"/>
            <family val="3"/>
            <charset val="128"/>
          </rPr>
          <t>県選手権の出場資格がある場合には、OPを選択してください！</t>
        </r>
      </text>
    </comment>
    <comment ref="K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sz val="11"/>
            <color indexed="81"/>
            <rFont val="ＭＳ Ｐゴシック"/>
            <family val="3"/>
            <charset val="128"/>
          </rPr>
          <t>県選手権の出場資格がある場合には、OPを選択してください！</t>
        </r>
      </text>
    </comment>
    <comment ref="N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2" authorId="0" shapeId="0">
      <text>
        <r>
          <rPr>
            <sz val="11"/>
            <color indexed="81"/>
            <rFont val="ＭＳ Ｐゴシック"/>
            <family val="3"/>
            <charset val="128"/>
          </rPr>
          <t>県選手権の出場資格がある場合には、OPを選択してください！</t>
        </r>
      </text>
    </comment>
    <comment ref="Q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3" authorId="0" shapeId="0">
      <text>
        <r>
          <rPr>
            <sz val="11"/>
            <color indexed="81"/>
            <rFont val="ＭＳ Ｐゴシック"/>
            <family val="3"/>
            <charset val="128"/>
          </rPr>
          <t>県選手権の出場資格がある場合には、OPを選択してください！</t>
        </r>
      </text>
    </comment>
    <comment ref="K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sz val="11"/>
            <color indexed="81"/>
            <rFont val="ＭＳ Ｐゴシック"/>
            <family val="3"/>
            <charset val="128"/>
          </rPr>
          <t>県選手権の出場資格がある場合には、OPを選択してください！</t>
        </r>
      </text>
    </comment>
    <comment ref="N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3" authorId="0" shapeId="0">
      <text>
        <r>
          <rPr>
            <sz val="11"/>
            <color indexed="81"/>
            <rFont val="ＭＳ Ｐゴシック"/>
            <family val="3"/>
            <charset val="128"/>
          </rPr>
          <t>県選手権の出場資格がある場合には、OPを選択してください！</t>
        </r>
      </text>
    </comment>
    <comment ref="Q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4" authorId="0" shapeId="0">
      <text>
        <r>
          <rPr>
            <sz val="11"/>
            <color indexed="81"/>
            <rFont val="ＭＳ Ｐゴシック"/>
            <family val="3"/>
            <charset val="128"/>
          </rPr>
          <t>県選手権の出場資格がある場合には、OPを選択してください！</t>
        </r>
      </text>
    </comment>
    <comment ref="K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sz val="11"/>
            <color indexed="81"/>
            <rFont val="ＭＳ Ｐゴシック"/>
            <family val="3"/>
            <charset val="128"/>
          </rPr>
          <t>県選手権の出場資格がある場合には、OPを選択してください！</t>
        </r>
      </text>
    </comment>
    <comment ref="N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4" authorId="0" shapeId="0">
      <text>
        <r>
          <rPr>
            <sz val="11"/>
            <color indexed="81"/>
            <rFont val="ＭＳ Ｐゴシック"/>
            <family val="3"/>
            <charset val="128"/>
          </rPr>
          <t>県選手権の出場資格がある場合には、OPを選択してください！</t>
        </r>
      </text>
    </comment>
    <comment ref="Q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5" authorId="0" shapeId="0">
      <text>
        <r>
          <rPr>
            <sz val="11"/>
            <color indexed="81"/>
            <rFont val="ＭＳ Ｐゴシック"/>
            <family val="3"/>
            <charset val="128"/>
          </rPr>
          <t>県選手権の出場資格がある場合には、OPを選択してください！</t>
        </r>
      </text>
    </comment>
    <comment ref="K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sz val="11"/>
            <color indexed="81"/>
            <rFont val="ＭＳ Ｐゴシック"/>
            <family val="3"/>
            <charset val="128"/>
          </rPr>
          <t>県選手権の出場資格がある場合には、OPを選択してください！</t>
        </r>
      </text>
    </comment>
    <comment ref="N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5" authorId="0" shapeId="0">
      <text>
        <r>
          <rPr>
            <sz val="11"/>
            <color indexed="81"/>
            <rFont val="ＭＳ Ｐゴシック"/>
            <family val="3"/>
            <charset val="128"/>
          </rPr>
          <t>県選手権の出場資格がある場合には、OPを選択してください！</t>
        </r>
      </text>
    </comment>
    <comment ref="Q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6" authorId="0" shapeId="0">
      <text>
        <r>
          <rPr>
            <sz val="11"/>
            <color indexed="81"/>
            <rFont val="ＭＳ Ｐゴシック"/>
            <family val="3"/>
            <charset val="128"/>
          </rPr>
          <t>県選手権の出場資格がある場合には、OPを選択してください！</t>
        </r>
      </text>
    </comment>
    <comment ref="K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sz val="11"/>
            <color indexed="81"/>
            <rFont val="ＭＳ Ｐゴシック"/>
            <family val="3"/>
            <charset val="128"/>
          </rPr>
          <t>県選手権の出場資格がある場合には、OPを選択してください！</t>
        </r>
      </text>
    </comment>
    <comment ref="N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6" authorId="0" shapeId="0">
      <text>
        <r>
          <rPr>
            <sz val="11"/>
            <color indexed="81"/>
            <rFont val="ＭＳ Ｐゴシック"/>
            <family val="3"/>
            <charset val="128"/>
          </rPr>
          <t>県選手権の出場資格がある場合には、OPを選択してください！</t>
        </r>
      </text>
    </comment>
    <comment ref="Q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7" authorId="0" shapeId="0">
      <text>
        <r>
          <rPr>
            <sz val="11"/>
            <color indexed="81"/>
            <rFont val="ＭＳ Ｐゴシック"/>
            <family val="3"/>
            <charset val="128"/>
          </rPr>
          <t>県選手権の出場資格がある場合には、OPを選択してください！</t>
        </r>
      </text>
    </comment>
    <comment ref="K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sz val="11"/>
            <color indexed="81"/>
            <rFont val="ＭＳ Ｐゴシック"/>
            <family val="3"/>
            <charset val="128"/>
          </rPr>
          <t>県選手権の出場資格がある場合には、OPを選択してください！</t>
        </r>
      </text>
    </comment>
    <comment ref="N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7" authorId="0" shapeId="0">
      <text>
        <r>
          <rPr>
            <sz val="11"/>
            <color indexed="81"/>
            <rFont val="ＭＳ Ｐゴシック"/>
            <family val="3"/>
            <charset val="128"/>
          </rPr>
          <t>県選手権の出場資格がある場合には、OPを選択してください！</t>
        </r>
      </text>
    </comment>
    <comment ref="Q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8" authorId="0" shapeId="0">
      <text>
        <r>
          <rPr>
            <sz val="11"/>
            <color indexed="81"/>
            <rFont val="ＭＳ Ｐゴシック"/>
            <family val="3"/>
            <charset val="128"/>
          </rPr>
          <t>県選手権の出場資格がある場合には、OPを選択してください！</t>
        </r>
      </text>
    </comment>
    <comment ref="K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sz val="11"/>
            <color indexed="81"/>
            <rFont val="ＭＳ Ｐゴシック"/>
            <family val="3"/>
            <charset val="128"/>
          </rPr>
          <t>県選手権の出場資格がある場合には、OPを選択してください！</t>
        </r>
      </text>
    </comment>
    <comment ref="N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8" authorId="0" shapeId="0">
      <text>
        <r>
          <rPr>
            <sz val="11"/>
            <color indexed="81"/>
            <rFont val="ＭＳ Ｐゴシック"/>
            <family val="3"/>
            <charset val="128"/>
          </rPr>
          <t>県選手権の出場資格がある場合には、OPを選択してください！</t>
        </r>
      </text>
    </comment>
    <comment ref="Q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9" authorId="0" shapeId="0">
      <text>
        <r>
          <rPr>
            <sz val="11"/>
            <color indexed="81"/>
            <rFont val="ＭＳ Ｐゴシック"/>
            <family val="3"/>
            <charset val="128"/>
          </rPr>
          <t>県選手権の出場資格がある場合には、OPを選択してください！</t>
        </r>
      </text>
    </comment>
    <comment ref="K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sz val="11"/>
            <color indexed="81"/>
            <rFont val="ＭＳ Ｐゴシック"/>
            <family val="3"/>
            <charset val="128"/>
          </rPr>
          <t>県選手権の出場資格がある場合には、OPを選択してください！</t>
        </r>
      </text>
    </comment>
    <comment ref="N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9" authorId="0" shapeId="0">
      <text>
        <r>
          <rPr>
            <sz val="11"/>
            <color indexed="81"/>
            <rFont val="ＭＳ Ｐゴシック"/>
            <family val="3"/>
            <charset val="128"/>
          </rPr>
          <t>県選手権の出場資格がある場合には、OPを選択してください！</t>
        </r>
      </text>
    </comment>
    <comment ref="Q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0" authorId="0" shapeId="0">
      <text>
        <r>
          <rPr>
            <sz val="11"/>
            <color indexed="81"/>
            <rFont val="ＭＳ Ｐゴシック"/>
            <family val="3"/>
            <charset val="128"/>
          </rPr>
          <t>県選手権の出場資格がある場合には、OPを選択してください！</t>
        </r>
      </text>
    </comment>
    <comment ref="K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sz val="11"/>
            <color indexed="81"/>
            <rFont val="ＭＳ Ｐゴシック"/>
            <family val="3"/>
            <charset val="128"/>
          </rPr>
          <t>県選手権の出場資格がある場合には、OPを選択してください！</t>
        </r>
      </text>
    </comment>
    <comment ref="N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0" authorId="0" shapeId="0">
      <text>
        <r>
          <rPr>
            <sz val="11"/>
            <color indexed="81"/>
            <rFont val="ＭＳ Ｐゴシック"/>
            <family val="3"/>
            <charset val="128"/>
          </rPr>
          <t>県選手権の出場資格がある場合には、OPを選択してください！</t>
        </r>
      </text>
    </comment>
    <comment ref="Q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1" authorId="0" shapeId="0">
      <text>
        <r>
          <rPr>
            <sz val="11"/>
            <color indexed="81"/>
            <rFont val="ＭＳ Ｐゴシック"/>
            <family val="3"/>
            <charset val="128"/>
          </rPr>
          <t>県選手権の出場資格がある場合には、OPを選択してください！</t>
        </r>
      </text>
    </comment>
    <comment ref="K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sz val="11"/>
            <color indexed="81"/>
            <rFont val="ＭＳ Ｐゴシック"/>
            <family val="3"/>
            <charset val="128"/>
          </rPr>
          <t>県選手権の出場資格がある場合には、OPを選択してください！</t>
        </r>
      </text>
    </comment>
    <comment ref="N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1" authorId="0" shapeId="0">
      <text>
        <r>
          <rPr>
            <sz val="11"/>
            <color indexed="81"/>
            <rFont val="ＭＳ Ｐゴシック"/>
            <family val="3"/>
            <charset val="128"/>
          </rPr>
          <t>県選手権の出場資格がある場合には、OPを選択してください！</t>
        </r>
      </text>
    </comment>
    <comment ref="Q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2" authorId="0" shapeId="0">
      <text>
        <r>
          <rPr>
            <sz val="11"/>
            <color indexed="81"/>
            <rFont val="ＭＳ Ｐゴシック"/>
            <family val="3"/>
            <charset val="128"/>
          </rPr>
          <t>県選手権の出場資格がある場合には、OPを選択してください！</t>
        </r>
      </text>
    </comment>
    <comment ref="K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sz val="11"/>
            <color indexed="81"/>
            <rFont val="ＭＳ Ｐゴシック"/>
            <family val="3"/>
            <charset val="128"/>
          </rPr>
          <t>県選手権の出場資格がある場合には、OPを選択してください！</t>
        </r>
      </text>
    </comment>
    <comment ref="N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2" authorId="0" shapeId="0">
      <text>
        <r>
          <rPr>
            <sz val="11"/>
            <color indexed="81"/>
            <rFont val="ＭＳ Ｐゴシック"/>
            <family val="3"/>
            <charset val="128"/>
          </rPr>
          <t>県選手権の出場資格がある場合には、OPを選択してください！</t>
        </r>
      </text>
    </comment>
    <comment ref="Q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3" authorId="0" shapeId="0">
      <text>
        <r>
          <rPr>
            <sz val="11"/>
            <color indexed="81"/>
            <rFont val="ＭＳ Ｐゴシック"/>
            <family val="3"/>
            <charset val="128"/>
          </rPr>
          <t>県選手権の出場資格がある場合には、OPを選択してください！</t>
        </r>
      </text>
    </comment>
    <comment ref="K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sz val="11"/>
            <color indexed="81"/>
            <rFont val="ＭＳ Ｐゴシック"/>
            <family val="3"/>
            <charset val="128"/>
          </rPr>
          <t>県選手権の出場資格がある場合には、OPを選択してください！</t>
        </r>
      </text>
    </comment>
    <comment ref="N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3" authorId="0" shapeId="0">
      <text>
        <r>
          <rPr>
            <sz val="11"/>
            <color indexed="81"/>
            <rFont val="ＭＳ Ｐゴシック"/>
            <family val="3"/>
            <charset val="128"/>
          </rPr>
          <t>県選手権の出場資格がある場合には、OPを選択してください！</t>
        </r>
      </text>
    </comment>
    <comment ref="Q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4" authorId="0" shapeId="0">
      <text>
        <r>
          <rPr>
            <sz val="11"/>
            <color indexed="81"/>
            <rFont val="ＭＳ Ｐゴシック"/>
            <family val="3"/>
            <charset val="128"/>
          </rPr>
          <t>県選手権の出場資格がある場合には、OPを選択してください！</t>
        </r>
      </text>
    </comment>
    <comment ref="K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sz val="11"/>
            <color indexed="81"/>
            <rFont val="ＭＳ Ｐゴシック"/>
            <family val="3"/>
            <charset val="128"/>
          </rPr>
          <t>県選手権の出場資格がある場合には、OPを選択してください！</t>
        </r>
      </text>
    </comment>
    <comment ref="N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4" authorId="0" shapeId="0">
      <text>
        <r>
          <rPr>
            <sz val="11"/>
            <color indexed="81"/>
            <rFont val="ＭＳ Ｐゴシック"/>
            <family val="3"/>
            <charset val="128"/>
          </rPr>
          <t>県選手権の出場資格がある場合には、OPを選択してください！</t>
        </r>
      </text>
    </comment>
    <comment ref="Q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5" authorId="0" shapeId="0">
      <text>
        <r>
          <rPr>
            <sz val="11"/>
            <color indexed="81"/>
            <rFont val="ＭＳ Ｐゴシック"/>
            <family val="3"/>
            <charset val="128"/>
          </rPr>
          <t>県選手権の出場資格がある場合には、OPを選択してください！</t>
        </r>
      </text>
    </comment>
    <comment ref="K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sz val="11"/>
            <color indexed="81"/>
            <rFont val="ＭＳ Ｐゴシック"/>
            <family val="3"/>
            <charset val="128"/>
          </rPr>
          <t>県選手権の出場資格がある場合には、OPを選択してください！</t>
        </r>
      </text>
    </comment>
    <comment ref="N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5" authorId="0" shapeId="0">
      <text>
        <r>
          <rPr>
            <sz val="11"/>
            <color indexed="81"/>
            <rFont val="ＭＳ Ｐゴシック"/>
            <family val="3"/>
            <charset val="128"/>
          </rPr>
          <t>県選手権の出場資格がある場合には、OPを選択してください！</t>
        </r>
      </text>
    </comment>
    <comment ref="Q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6" authorId="0" shapeId="0">
      <text>
        <r>
          <rPr>
            <sz val="11"/>
            <color indexed="81"/>
            <rFont val="ＭＳ Ｐゴシック"/>
            <family val="3"/>
            <charset val="128"/>
          </rPr>
          <t>県選手権の出場資格がある場合には、OPを選択してください！</t>
        </r>
      </text>
    </comment>
    <comment ref="K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sz val="11"/>
            <color indexed="81"/>
            <rFont val="ＭＳ Ｐゴシック"/>
            <family val="3"/>
            <charset val="128"/>
          </rPr>
          <t>県選手権の出場資格がある場合には、OPを選択してください！</t>
        </r>
      </text>
    </comment>
    <comment ref="N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6" authorId="0" shapeId="0">
      <text>
        <r>
          <rPr>
            <sz val="11"/>
            <color indexed="81"/>
            <rFont val="ＭＳ Ｐゴシック"/>
            <family val="3"/>
            <charset val="128"/>
          </rPr>
          <t>県選手権の出場資格がある場合には、OPを選択してください！</t>
        </r>
      </text>
    </comment>
    <comment ref="Q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7" authorId="0" shapeId="0">
      <text>
        <r>
          <rPr>
            <sz val="11"/>
            <color indexed="81"/>
            <rFont val="ＭＳ Ｐゴシック"/>
            <family val="3"/>
            <charset val="128"/>
          </rPr>
          <t>県選手権の出場資格がある場合には、OPを選択してください！</t>
        </r>
      </text>
    </comment>
    <comment ref="K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sz val="11"/>
            <color indexed="81"/>
            <rFont val="ＭＳ Ｐゴシック"/>
            <family val="3"/>
            <charset val="128"/>
          </rPr>
          <t>県選手権の出場資格がある場合には、OPを選択してください！</t>
        </r>
      </text>
    </comment>
    <comment ref="N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7" authorId="0" shapeId="0">
      <text>
        <r>
          <rPr>
            <sz val="11"/>
            <color indexed="81"/>
            <rFont val="ＭＳ Ｐゴシック"/>
            <family val="3"/>
            <charset val="128"/>
          </rPr>
          <t>県選手権の出場資格がある場合には、OPを選択してください！</t>
        </r>
      </text>
    </comment>
    <comment ref="Q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8" authorId="0" shapeId="0">
      <text>
        <r>
          <rPr>
            <sz val="11"/>
            <color indexed="81"/>
            <rFont val="ＭＳ Ｐゴシック"/>
            <family val="3"/>
            <charset val="128"/>
          </rPr>
          <t>県選手権の出場資格がある場合には、OPを選択してください！</t>
        </r>
      </text>
    </comment>
    <comment ref="K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sz val="11"/>
            <color indexed="81"/>
            <rFont val="ＭＳ Ｐゴシック"/>
            <family val="3"/>
            <charset val="128"/>
          </rPr>
          <t>県選手権の出場資格がある場合には、OPを選択してください！</t>
        </r>
      </text>
    </comment>
    <comment ref="N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8" authorId="0" shapeId="0">
      <text>
        <r>
          <rPr>
            <sz val="11"/>
            <color indexed="81"/>
            <rFont val="ＭＳ Ｐゴシック"/>
            <family val="3"/>
            <charset val="128"/>
          </rPr>
          <t>県選手権の出場資格がある場合には、OPを選択してください！</t>
        </r>
      </text>
    </comment>
    <comment ref="Q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29" authorId="0" shapeId="0">
      <text>
        <r>
          <rPr>
            <sz val="11"/>
            <color indexed="81"/>
            <rFont val="ＭＳ Ｐゴシック"/>
            <family val="3"/>
            <charset val="128"/>
          </rPr>
          <t>県選手権の出場資格がある場合には、OPを選択してください！</t>
        </r>
      </text>
    </comment>
    <comment ref="K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sz val="11"/>
            <color indexed="81"/>
            <rFont val="ＭＳ Ｐゴシック"/>
            <family val="3"/>
            <charset val="128"/>
          </rPr>
          <t>県選手権の出場資格がある場合には、OPを選択してください！</t>
        </r>
      </text>
    </comment>
    <comment ref="N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29" authorId="0" shapeId="0">
      <text>
        <r>
          <rPr>
            <sz val="11"/>
            <color indexed="81"/>
            <rFont val="ＭＳ Ｐゴシック"/>
            <family val="3"/>
            <charset val="128"/>
          </rPr>
          <t>県選手権の出場資格がある場合には、OPを選択してください！</t>
        </r>
      </text>
    </comment>
    <comment ref="Q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0" authorId="0" shapeId="0">
      <text>
        <r>
          <rPr>
            <sz val="11"/>
            <color indexed="81"/>
            <rFont val="ＭＳ Ｐゴシック"/>
            <family val="3"/>
            <charset val="128"/>
          </rPr>
          <t>県選手権の出場資格がある場合には、OPを選択してください！</t>
        </r>
      </text>
    </comment>
    <comment ref="K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sz val="11"/>
            <color indexed="81"/>
            <rFont val="ＭＳ Ｐゴシック"/>
            <family val="3"/>
            <charset val="128"/>
          </rPr>
          <t>県選手権の出場資格がある場合には、OPを選択してください！</t>
        </r>
      </text>
    </comment>
    <comment ref="N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0" authorId="0" shapeId="0">
      <text>
        <r>
          <rPr>
            <sz val="11"/>
            <color indexed="81"/>
            <rFont val="ＭＳ Ｐゴシック"/>
            <family val="3"/>
            <charset val="128"/>
          </rPr>
          <t>県選手権の出場資格がある場合には、OPを選択してください！</t>
        </r>
      </text>
    </comment>
    <comment ref="Q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1" authorId="0" shapeId="0">
      <text>
        <r>
          <rPr>
            <sz val="11"/>
            <color indexed="81"/>
            <rFont val="ＭＳ Ｐゴシック"/>
            <family val="3"/>
            <charset val="128"/>
          </rPr>
          <t>県選手権の出場資格がある場合には、OPを選択してください！</t>
        </r>
      </text>
    </comment>
    <comment ref="K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sz val="11"/>
            <color indexed="81"/>
            <rFont val="ＭＳ Ｐゴシック"/>
            <family val="3"/>
            <charset val="128"/>
          </rPr>
          <t>県選手権の出場資格がある場合には、OPを選択してください！</t>
        </r>
      </text>
    </comment>
    <comment ref="N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1" authorId="0" shapeId="0">
      <text>
        <r>
          <rPr>
            <sz val="11"/>
            <color indexed="81"/>
            <rFont val="ＭＳ Ｐゴシック"/>
            <family val="3"/>
            <charset val="128"/>
          </rPr>
          <t>県選手権の出場資格がある場合には、OPを選択してください！</t>
        </r>
      </text>
    </comment>
    <comment ref="Q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2" authorId="0" shapeId="0">
      <text>
        <r>
          <rPr>
            <sz val="11"/>
            <color indexed="81"/>
            <rFont val="ＭＳ Ｐゴシック"/>
            <family val="3"/>
            <charset val="128"/>
          </rPr>
          <t>県選手権の出場資格がある場合には、OPを選択してください！</t>
        </r>
      </text>
    </comment>
    <comment ref="K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sz val="11"/>
            <color indexed="81"/>
            <rFont val="ＭＳ Ｐゴシック"/>
            <family val="3"/>
            <charset val="128"/>
          </rPr>
          <t>県選手権の出場資格がある場合には、OPを選択してください！</t>
        </r>
      </text>
    </comment>
    <comment ref="N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2" authorId="0" shapeId="0">
      <text>
        <r>
          <rPr>
            <sz val="11"/>
            <color indexed="81"/>
            <rFont val="ＭＳ Ｐゴシック"/>
            <family val="3"/>
            <charset val="128"/>
          </rPr>
          <t>県選手権の出場資格がある場合には、OPを選択してください！</t>
        </r>
      </text>
    </comment>
    <comment ref="Q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3" authorId="0" shapeId="0">
      <text>
        <r>
          <rPr>
            <sz val="11"/>
            <color indexed="81"/>
            <rFont val="ＭＳ Ｐゴシック"/>
            <family val="3"/>
            <charset val="128"/>
          </rPr>
          <t>県選手権の出場資格がある場合には、OPを選択してください！</t>
        </r>
      </text>
    </comment>
    <comment ref="K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sz val="11"/>
            <color indexed="81"/>
            <rFont val="ＭＳ Ｐゴシック"/>
            <family val="3"/>
            <charset val="128"/>
          </rPr>
          <t>県選手権の出場資格がある場合には、OPを選択してください！</t>
        </r>
      </text>
    </comment>
    <comment ref="N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3" authorId="0" shapeId="0">
      <text>
        <r>
          <rPr>
            <sz val="11"/>
            <color indexed="81"/>
            <rFont val="ＭＳ Ｐゴシック"/>
            <family val="3"/>
            <charset val="128"/>
          </rPr>
          <t>県選手権の出場資格がある場合には、OPを選択してください！</t>
        </r>
      </text>
    </comment>
    <comment ref="Q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4" authorId="0" shapeId="0">
      <text>
        <r>
          <rPr>
            <sz val="11"/>
            <color indexed="81"/>
            <rFont val="ＭＳ Ｐゴシック"/>
            <family val="3"/>
            <charset val="128"/>
          </rPr>
          <t>県選手権の出場資格がある場合には、OPを選択してください！</t>
        </r>
      </text>
    </comment>
    <comment ref="K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sz val="11"/>
            <color indexed="81"/>
            <rFont val="ＭＳ Ｐゴシック"/>
            <family val="3"/>
            <charset val="128"/>
          </rPr>
          <t>県選手権の出場資格がある場合には、OPを選択してください！</t>
        </r>
      </text>
    </comment>
    <comment ref="N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4" authorId="0" shapeId="0">
      <text>
        <r>
          <rPr>
            <sz val="11"/>
            <color indexed="81"/>
            <rFont val="ＭＳ Ｐゴシック"/>
            <family val="3"/>
            <charset val="128"/>
          </rPr>
          <t>県選手権の出場資格がある場合には、OPを選択してください！</t>
        </r>
      </text>
    </comment>
    <comment ref="Q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5" authorId="0" shapeId="0">
      <text>
        <r>
          <rPr>
            <sz val="11"/>
            <color indexed="81"/>
            <rFont val="ＭＳ Ｐゴシック"/>
            <family val="3"/>
            <charset val="128"/>
          </rPr>
          <t>県選手権の出場資格がある場合には、OPを選択してください！</t>
        </r>
      </text>
    </comment>
    <comment ref="K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sz val="11"/>
            <color indexed="81"/>
            <rFont val="ＭＳ Ｐゴシック"/>
            <family val="3"/>
            <charset val="128"/>
          </rPr>
          <t>県選手権の出場資格がある場合には、OPを選択してください！</t>
        </r>
      </text>
    </comment>
    <comment ref="N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5" authorId="0" shapeId="0">
      <text>
        <r>
          <rPr>
            <sz val="11"/>
            <color indexed="81"/>
            <rFont val="ＭＳ Ｐゴシック"/>
            <family val="3"/>
            <charset val="128"/>
          </rPr>
          <t>県選手権の出場資格がある場合には、OPを選択してください！</t>
        </r>
      </text>
    </comment>
    <comment ref="Q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6" authorId="0" shapeId="0">
      <text>
        <r>
          <rPr>
            <sz val="11"/>
            <color indexed="81"/>
            <rFont val="ＭＳ Ｐゴシック"/>
            <family val="3"/>
            <charset val="128"/>
          </rPr>
          <t>県選手権の出場資格がある場合には、OPを選択してください！</t>
        </r>
      </text>
    </comment>
    <comment ref="K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sz val="11"/>
            <color indexed="81"/>
            <rFont val="ＭＳ Ｐゴシック"/>
            <family val="3"/>
            <charset val="128"/>
          </rPr>
          <t>県選手権の出場資格がある場合には、OPを選択してください！</t>
        </r>
      </text>
    </comment>
    <comment ref="N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6" authorId="0" shapeId="0">
      <text>
        <r>
          <rPr>
            <sz val="11"/>
            <color indexed="81"/>
            <rFont val="ＭＳ Ｐゴシック"/>
            <family val="3"/>
            <charset val="128"/>
          </rPr>
          <t>県選手権の出場資格がある場合には、OPを選択してください！</t>
        </r>
      </text>
    </comment>
    <comment ref="Q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7" authorId="0" shapeId="0">
      <text>
        <r>
          <rPr>
            <sz val="11"/>
            <color indexed="81"/>
            <rFont val="ＭＳ Ｐゴシック"/>
            <family val="3"/>
            <charset val="128"/>
          </rPr>
          <t>県選手権の出場資格がある場合には、OPを選択してください！</t>
        </r>
      </text>
    </comment>
    <comment ref="K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sz val="11"/>
            <color indexed="81"/>
            <rFont val="ＭＳ Ｐゴシック"/>
            <family val="3"/>
            <charset val="128"/>
          </rPr>
          <t>県選手権の出場資格がある場合には、OPを選択してください！</t>
        </r>
      </text>
    </comment>
    <comment ref="N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7" authorId="0" shapeId="0">
      <text>
        <r>
          <rPr>
            <sz val="11"/>
            <color indexed="81"/>
            <rFont val="ＭＳ Ｐゴシック"/>
            <family val="3"/>
            <charset val="128"/>
          </rPr>
          <t>県選手権の出場資格がある場合には、OPを選択してください！</t>
        </r>
      </text>
    </comment>
    <comment ref="Q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8" authorId="0" shapeId="0">
      <text>
        <r>
          <rPr>
            <sz val="11"/>
            <color indexed="81"/>
            <rFont val="ＭＳ Ｐゴシック"/>
            <family val="3"/>
            <charset val="128"/>
          </rPr>
          <t>県選手権の出場資格がある場合には、OPを選択してください！</t>
        </r>
      </text>
    </comment>
    <comment ref="K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sz val="11"/>
            <color indexed="81"/>
            <rFont val="ＭＳ Ｐゴシック"/>
            <family val="3"/>
            <charset val="128"/>
          </rPr>
          <t>県選手権の出場資格がある場合には、OPを選択してください！</t>
        </r>
      </text>
    </comment>
    <comment ref="N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8" authorId="0" shapeId="0">
      <text>
        <r>
          <rPr>
            <sz val="11"/>
            <color indexed="81"/>
            <rFont val="ＭＳ Ｐゴシック"/>
            <family val="3"/>
            <charset val="128"/>
          </rPr>
          <t>県選手権の出場資格がある場合には、OPを選択してください！</t>
        </r>
      </text>
    </comment>
    <comment ref="Q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39" authorId="0" shapeId="0">
      <text>
        <r>
          <rPr>
            <sz val="11"/>
            <color indexed="81"/>
            <rFont val="ＭＳ Ｐゴシック"/>
            <family val="3"/>
            <charset val="128"/>
          </rPr>
          <t>県選手権の出場資格がある場合には、OPを選択してください！</t>
        </r>
      </text>
    </comment>
    <comment ref="K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sz val="11"/>
            <color indexed="81"/>
            <rFont val="ＭＳ Ｐゴシック"/>
            <family val="3"/>
            <charset val="128"/>
          </rPr>
          <t>県選手権の出場資格がある場合には、OPを選択してください！</t>
        </r>
      </text>
    </comment>
    <comment ref="N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39" authorId="0" shapeId="0">
      <text>
        <r>
          <rPr>
            <sz val="11"/>
            <color indexed="81"/>
            <rFont val="ＭＳ Ｐゴシック"/>
            <family val="3"/>
            <charset val="128"/>
          </rPr>
          <t>県選手権の出場資格がある場合には、OPを選択してください！</t>
        </r>
      </text>
    </comment>
    <comment ref="Q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0" authorId="0" shapeId="0">
      <text>
        <r>
          <rPr>
            <sz val="11"/>
            <color indexed="81"/>
            <rFont val="ＭＳ Ｐゴシック"/>
            <family val="3"/>
            <charset val="128"/>
          </rPr>
          <t>県選手権の出場資格がある場合には、OPを選択してください！</t>
        </r>
      </text>
    </comment>
    <comment ref="K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sz val="11"/>
            <color indexed="81"/>
            <rFont val="ＭＳ Ｐゴシック"/>
            <family val="3"/>
            <charset val="128"/>
          </rPr>
          <t>県選手権の出場資格がある場合には、OPを選択してください！</t>
        </r>
      </text>
    </comment>
    <comment ref="N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0" authorId="0" shapeId="0">
      <text>
        <r>
          <rPr>
            <sz val="11"/>
            <color indexed="81"/>
            <rFont val="ＭＳ Ｐゴシック"/>
            <family val="3"/>
            <charset val="128"/>
          </rPr>
          <t>県選手権の出場資格がある場合には、OPを選択してください！</t>
        </r>
      </text>
    </comment>
    <comment ref="Q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1" authorId="0" shapeId="0">
      <text>
        <r>
          <rPr>
            <sz val="11"/>
            <color indexed="81"/>
            <rFont val="ＭＳ Ｐゴシック"/>
            <family val="3"/>
            <charset val="128"/>
          </rPr>
          <t>県選手権の出場資格がある場合には、OPを選択してください！</t>
        </r>
      </text>
    </comment>
    <comment ref="K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sz val="11"/>
            <color indexed="81"/>
            <rFont val="ＭＳ Ｐゴシック"/>
            <family val="3"/>
            <charset val="128"/>
          </rPr>
          <t>県選手権の出場資格がある場合には、OPを選択してください！</t>
        </r>
      </text>
    </comment>
    <comment ref="N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1" authorId="0" shapeId="0">
      <text>
        <r>
          <rPr>
            <sz val="11"/>
            <color indexed="81"/>
            <rFont val="ＭＳ Ｐゴシック"/>
            <family val="3"/>
            <charset val="128"/>
          </rPr>
          <t>県選手権の出場資格がある場合には、OPを選択してください！</t>
        </r>
      </text>
    </comment>
    <comment ref="Q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2" authorId="0" shapeId="0">
      <text>
        <r>
          <rPr>
            <sz val="11"/>
            <color indexed="81"/>
            <rFont val="ＭＳ Ｐゴシック"/>
            <family val="3"/>
            <charset val="128"/>
          </rPr>
          <t>県選手権の出場資格がある場合には、OPを選択してください！</t>
        </r>
      </text>
    </comment>
    <comment ref="K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sz val="11"/>
            <color indexed="81"/>
            <rFont val="ＭＳ Ｐゴシック"/>
            <family val="3"/>
            <charset val="128"/>
          </rPr>
          <t>県選手権の出場資格がある場合には、OPを選択してください！</t>
        </r>
      </text>
    </comment>
    <comment ref="N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2" authorId="0" shapeId="0">
      <text>
        <r>
          <rPr>
            <sz val="11"/>
            <color indexed="81"/>
            <rFont val="ＭＳ Ｐゴシック"/>
            <family val="3"/>
            <charset val="128"/>
          </rPr>
          <t>県選手権の出場資格がある場合には、OPを選択してください！</t>
        </r>
      </text>
    </comment>
    <comment ref="Q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3" authorId="0" shapeId="0">
      <text>
        <r>
          <rPr>
            <sz val="11"/>
            <color indexed="81"/>
            <rFont val="ＭＳ Ｐゴシック"/>
            <family val="3"/>
            <charset val="128"/>
          </rPr>
          <t>県選手権の出場資格がある場合には、OPを選択してください！</t>
        </r>
      </text>
    </comment>
    <comment ref="K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sz val="11"/>
            <color indexed="81"/>
            <rFont val="ＭＳ Ｐゴシック"/>
            <family val="3"/>
            <charset val="128"/>
          </rPr>
          <t>県選手権の出場資格がある場合には、OPを選択してください！</t>
        </r>
      </text>
    </comment>
    <comment ref="N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3" authorId="0" shapeId="0">
      <text>
        <r>
          <rPr>
            <sz val="11"/>
            <color indexed="81"/>
            <rFont val="ＭＳ Ｐゴシック"/>
            <family val="3"/>
            <charset val="128"/>
          </rPr>
          <t>県選手権の出場資格がある場合には、OPを選択してください！</t>
        </r>
      </text>
    </comment>
    <comment ref="Q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4" authorId="0" shapeId="0">
      <text>
        <r>
          <rPr>
            <sz val="11"/>
            <color indexed="81"/>
            <rFont val="ＭＳ Ｐゴシック"/>
            <family val="3"/>
            <charset val="128"/>
          </rPr>
          <t>県選手権の出場資格がある場合には、OPを選択してください！</t>
        </r>
      </text>
    </comment>
    <comment ref="K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sz val="11"/>
            <color indexed="81"/>
            <rFont val="ＭＳ Ｐゴシック"/>
            <family val="3"/>
            <charset val="128"/>
          </rPr>
          <t>県選手権の出場資格がある場合には、OPを選択してください！</t>
        </r>
      </text>
    </comment>
    <comment ref="N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4" authorId="0" shapeId="0">
      <text>
        <r>
          <rPr>
            <sz val="11"/>
            <color indexed="81"/>
            <rFont val="ＭＳ Ｐゴシック"/>
            <family val="3"/>
            <charset val="128"/>
          </rPr>
          <t>県選手権の出場資格がある場合には、OPを選択してください！</t>
        </r>
      </text>
    </comment>
    <comment ref="Q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5" authorId="0" shapeId="0">
      <text>
        <r>
          <rPr>
            <sz val="11"/>
            <color indexed="81"/>
            <rFont val="ＭＳ Ｐゴシック"/>
            <family val="3"/>
            <charset val="128"/>
          </rPr>
          <t>県選手権の出場資格がある場合には、OPを選択してください！</t>
        </r>
      </text>
    </comment>
    <comment ref="K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sz val="11"/>
            <color indexed="81"/>
            <rFont val="ＭＳ Ｐゴシック"/>
            <family val="3"/>
            <charset val="128"/>
          </rPr>
          <t>県選手権の出場資格がある場合には、OPを選択してください！</t>
        </r>
      </text>
    </comment>
    <comment ref="N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5" authorId="0" shapeId="0">
      <text>
        <r>
          <rPr>
            <sz val="11"/>
            <color indexed="81"/>
            <rFont val="ＭＳ Ｐゴシック"/>
            <family val="3"/>
            <charset val="128"/>
          </rPr>
          <t>県選手権の出場資格がある場合には、OPを選択してください！</t>
        </r>
      </text>
    </comment>
    <comment ref="Q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6" authorId="0" shapeId="0">
      <text>
        <r>
          <rPr>
            <sz val="11"/>
            <color indexed="81"/>
            <rFont val="ＭＳ Ｐゴシック"/>
            <family val="3"/>
            <charset val="128"/>
          </rPr>
          <t>県選手権の出場資格がある場合には、OPを選択してください！</t>
        </r>
      </text>
    </comment>
    <comment ref="K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sz val="11"/>
            <color indexed="81"/>
            <rFont val="ＭＳ Ｐゴシック"/>
            <family val="3"/>
            <charset val="128"/>
          </rPr>
          <t>県選手権の出場資格がある場合には、OPを選択してください！</t>
        </r>
      </text>
    </comment>
    <comment ref="N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6" authorId="0" shapeId="0">
      <text>
        <r>
          <rPr>
            <sz val="11"/>
            <color indexed="81"/>
            <rFont val="ＭＳ Ｐゴシック"/>
            <family val="3"/>
            <charset val="128"/>
          </rPr>
          <t>県選手権の出場資格がある場合には、OPを選択してください！</t>
        </r>
      </text>
    </comment>
    <comment ref="Q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7" authorId="0" shapeId="0">
      <text>
        <r>
          <rPr>
            <sz val="11"/>
            <color indexed="81"/>
            <rFont val="ＭＳ Ｐゴシック"/>
            <family val="3"/>
            <charset val="128"/>
          </rPr>
          <t>県選手権の出場資格がある場合には、OPを選択してください！</t>
        </r>
      </text>
    </comment>
    <comment ref="K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sz val="11"/>
            <color indexed="81"/>
            <rFont val="ＭＳ Ｐゴシック"/>
            <family val="3"/>
            <charset val="128"/>
          </rPr>
          <t>県選手権の出場資格がある場合には、OPを選択してください！</t>
        </r>
      </text>
    </comment>
    <comment ref="N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7" authorId="0" shapeId="0">
      <text>
        <r>
          <rPr>
            <sz val="11"/>
            <color indexed="81"/>
            <rFont val="ＭＳ Ｐゴシック"/>
            <family val="3"/>
            <charset val="128"/>
          </rPr>
          <t>県選手権の出場資格がある場合には、OPを選択してください！</t>
        </r>
      </text>
    </comment>
    <comment ref="Q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8" authorId="0" shapeId="0">
      <text>
        <r>
          <rPr>
            <sz val="11"/>
            <color indexed="81"/>
            <rFont val="ＭＳ Ｐゴシック"/>
            <family val="3"/>
            <charset val="128"/>
          </rPr>
          <t>県選手権の出場資格がある場合には、OPを選択してください！</t>
        </r>
      </text>
    </comment>
    <comment ref="K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sz val="11"/>
            <color indexed="81"/>
            <rFont val="ＭＳ Ｐゴシック"/>
            <family val="3"/>
            <charset val="128"/>
          </rPr>
          <t>県選手権の出場資格がある場合には、OPを選択してください！</t>
        </r>
      </text>
    </comment>
    <comment ref="N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8" authorId="0" shapeId="0">
      <text>
        <r>
          <rPr>
            <sz val="11"/>
            <color indexed="81"/>
            <rFont val="ＭＳ Ｐゴシック"/>
            <family val="3"/>
            <charset val="128"/>
          </rPr>
          <t>県選手権の出場資格がある場合には、OPを選択してください！</t>
        </r>
      </text>
    </comment>
    <comment ref="Q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49" authorId="0" shapeId="0">
      <text>
        <r>
          <rPr>
            <sz val="11"/>
            <color indexed="81"/>
            <rFont val="ＭＳ Ｐゴシック"/>
            <family val="3"/>
            <charset val="128"/>
          </rPr>
          <t>県選手権の出場資格がある場合には、OPを選択してください！</t>
        </r>
      </text>
    </comment>
    <comment ref="K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sz val="11"/>
            <color indexed="81"/>
            <rFont val="ＭＳ Ｐゴシック"/>
            <family val="3"/>
            <charset val="128"/>
          </rPr>
          <t>県選手権の出場資格がある場合には、OPを選択してください！</t>
        </r>
      </text>
    </comment>
    <comment ref="N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49" authorId="0" shapeId="0">
      <text>
        <r>
          <rPr>
            <sz val="11"/>
            <color indexed="81"/>
            <rFont val="ＭＳ Ｐゴシック"/>
            <family val="3"/>
            <charset val="128"/>
          </rPr>
          <t>県選手権の出場資格がある場合には、OPを選択してください！</t>
        </r>
      </text>
    </comment>
    <comment ref="Q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0" authorId="0" shapeId="0">
      <text>
        <r>
          <rPr>
            <sz val="11"/>
            <color indexed="81"/>
            <rFont val="ＭＳ Ｐゴシック"/>
            <family val="3"/>
            <charset val="128"/>
          </rPr>
          <t>県選手権の出場資格がある場合には、OPを選択してください！</t>
        </r>
      </text>
    </comment>
    <comment ref="K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sz val="11"/>
            <color indexed="81"/>
            <rFont val="ＭＳ Ｐゴシック"/>
            <family val="3"/>
            <charset val="128"/>
          </rPr>
          <t>県選手権の出場資格がある場合には、OPを選択してください！</t>
        </r>
      </text>
    </comment>
    <comment ref="N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0" authorId="0" shapeId="0">
      <text>
        <r>
          <rPr>
            <sz val="11"/>
            <color indexed="81"/>
            <rFont val="ＭＳ Ｐゴシック"/>
            <family val="3"/>
            <charset val="128"/>
          </rPr>
          <t>県選手権の出場資格がある場合には、OPを選択してください！</t>
        </r>
      </text>
    </comment>
    <comment ref="Q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1" authorId="0" shapeId="0">
      <text>
        <r>
          <rPr>
            <sz val="11"/>
            <color indexed="81"/>
            <rFont val="ＭＳ Ｐゴシック"/>
            <family val="3"/>
            <charset val="128"/>
          </rPr>
          <t>県選手権の出場資格がある場合には、OPを選択してください！</t>
        </r>
      </text>
    </comment>
    <comment ref="K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sz val="11"/>
            <color indexed="81"/>
            <rFont val="ＭＳ Ｐゴシック"/>
            <family val="3"/>
            <charset val="128"/>
          </rPr>
          <t>県選手権の出場資格がある場合には、OPを選択してください！</t>
        </r>
      </text>
    </comment>
    <comment ref="N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1" authorId="0" shapeId="0">
      <text>
        <r>
          <rPr>
            <sz val="11"/>
            <color indexed="81"/>
            <rFont val="ＭＳ Ｐゴシック"/>
            <family val="3"/>
            <charset val="128"/>
          </rPr>
          <t>県選手権の出場資格がある場合には、OPを選択してください！</t>
        </r>
      </text>
    </comment>
    <comment ref="Q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2" authorId="0" shapeId="0">
      <text>
        <r>
          <rPr>
            <sz val="11"/>
            <color indexed="81"/>
            <rFont val="ＭＳ Ｐゴシック"/>
            <family val="3"/>
            <charset val="128"/>
          </rPr>
          <t>県選手権の出場資格がある場合には、OPを選択してください！</t>
        </r>
      </text>
    </comment>
    <comment ref="K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sz val="11"/>
            <color indexed="81"/>
            <rFont val="ＭＳ Ｐゴシック"/>
            <family val="3"/>
            <charset val="128"/>
          </rPr>
          <t>県選手権の出場資格がある場合には、OPを選択してください！</t>
        </r>
      </text>
    </comment>
    <comment ref="N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2" authorId="0" shapeId="0">
      <text>
        <r>
          <rPr>
            <sz val="11"/>
            <color indexed="81"/>
            <rFont val="ＭＳ Ｐゴシック"/>
            <family val="3"/>
            <charset val="128"/>
          </rPr>
          <t>県選手権の出場資格がある場合には、OPを選択してください！</t>
        </r>
      </text>
    </comment>
    <comment ref="Q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3" authorId="0" shapeId="0">
      <text>
        <r>
          <rPr>
            <sz val="11"/>
            <color indexed="81"/>
            <rFont val="ＭＳ Ｐゴシック"/>
            <family val="3"/>
            <charset val="128"/>
          </rPr>
          <t>県選手権の出場資格がある場合には、OPを選択してください！</t>
        </r>
      </text>
    </comment>
    <comment ref="K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sz val="11"/>
            <color indexed="81"/>
            <rFont val="ＭＳ Ｐゴシック"/>
            <family val="3"/>
            <charset val="128"/>
          </rPr>
          <t>県選手権の出場資格がある場合には、OPを選択してください！</t>
        </r>
      </text>
    </comment>
    <comment ref="N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3" authorId="0" shapeId="0">
      <text>
        <r>
          <rPr>
            <sz val="11"/>
            <color indexed="81"/>
            <rFont val="ＭＳ Ｐゴシック"/>
            <family val="3"/>
            <charset val="128"/>
          </rPr>
          <t>県選手権の出場資格がある場合には、OPを選択してください！</t>
        </r>
      </text>
    </comment>
    <comment ref="Q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4" authorId="0" shapeId="0">
      <text>
        <r>
          <rPr>
            <sz val="11"/>
            <color indexed="81"/>
            <rFont val="ＭＳ Ｐゴシック"/>
            <family val="3"/>
            <charset val="128"/>
          </rPr>
          <t>県選手権の出場資格がある場合には、OPを選択してください！</t>
        </r>
      </text>
    </comment>
    <comment ref="K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sz val="11"/>
            <color indexed="81"/>
            <rFont val="ＭＳ Ｐゴシック"/>
            <family val="3"/>
            <charset val="128"/>
          </rPr>
          <t>県選手権の出場資格がある場合には、OPを選択してください！</t>
        </r>
      </text>
    </comment>
    <comment ref="N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4" authorId="0" shapeId="0">
      <text>
        <r>
          <rPr>
            <sz val="11"/>
            <color indexed="81"/>
            <rFont val="ＭＳ Ｐゴシック"/>
            <family val="3"/>
            <charset val="128"/>
          </rPr>
          <t>県選手権の出場資格がある場合には、OPを選択してください！</t>
        </r>
      </text>
    </comment>
    <comment ref="Q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5" authorId="0" shapeId="0">
      <text>
        <r>
          <rPr>
            <sz val="11"/>
            <color indexed="81"/>
            <rFont val="ＭＳ Ｐゴシック"/>
            <family val="3"/>
            <charset val="128"/>
          </rPr>
          <t>県選手権の出場資格がある場合には、OPを選択してください！</t>
        </r>
      </text>
    </comment>
    <comment ref="K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sz val="11"/>
            <color indexed="81"/>
            <rFont val="ＭＳ Ｐゴシック"/>
            <family val="3"/>
            <charset val="128"/>
          </rPr>
          <t>県選手権の出場資格がある場合には、OPを選択してください！</t>
        </r>
      </text>
    </comment>
    <comment ref="N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5" authorId="0" shapeId="0">
      <text>
        <r>
          <rPr>
            <sz val="11"/>
            <color indexed="81"/>
            <rFont val="ＭＳ Ｐゴシック"/>
            <family val="3"/>
            <charset val="128"/>
          </rPr>
          <t>県選手権の出場資格がある場合には、OPを選択してください！</t>
        </r>
      </text>
    </comment>
    <comment ref="Q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6" authorId="0" shapeId="0">
      <text>
        <r>
          <rPr>
            <sz val="11"/>
            <color indexed="81"/>
            <rFont val="ＭＳ Ｐゴシック"/>
            <family val="3"/>
            <charset val="128"/>
          </rPr>
          <t>県選手権の出場資格がある場合には、OPを選択してください！</t>
        </r>
      </text>
    </comment>
    <comment ref="K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sz val="11"/>
            <color indexed="81"/>
            <rFont val="ＭＳ Ｐゴシック"/>
            <family val="3"/>
            <charset val="128"/>
          </rPr>
          <t>県選手権の出場資格がある場合には、OPを選択してください！</t>
        </r>
      </text>
    </comment>
    <comment ref="N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6" authorId="0" shapeId="0">
      <text>
        <r>
          <rPr>
            <sz val="11"/>
            <color indexed="81"/>
            <rFont val="ＭＳ Ｐゴシック"/>
            <family val="3"/>
            <charset val="128"/>
          </rPr>
          <t>県選手権の出場資格がある場合には、OPを選択してください！</t>
        </r>
      </text>
    </comment>
    <comment ref="Q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7" authorId="0" shapeId="0">
      <text>
        <r>
          <rPr>
            <sz val="11"/>
            <color indexed="81"/>
            <rFont val="ＭＳ Ｐゴシック"/>
            <family val="3"/>
            <charset val="128"/>
          </rPr>
          <t>県選手権の出場資格がある場合には、OPを選択してください！</t>
        </r>
      </text>
    </comment>
    <comment ref="K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sz val="11"/>
            <color indexed="81"/>
            <rFont val="ＭＳ Ｐゴシック"/>
            <family val="3"/>
            <charset val="128"/>
          </rPr>
          <t>県選手権の出場資格がある場合には、OPを選択してください！</t>
        </r>
      </text>
    </comment>
    <comment ref="N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7" authorId="0" shapeId="0">
      <text>
        <r>
          <rPr>
            <sz val="11"/>
            <color indexed="81"/>
            <rFont val="ＭＳ Ｐゴシック"/>
            <family val="3"/>
            <charset val="128"/>
          </rPr>
          <t>県選手権の出場資格がある場合には、OPを選択してください！</t>
        </r>
      </text>
    </comment>
    <comment ref="Q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8" authorId="0" shapeId="0">
      <text>
        <r>
          <rPr>
            <sz val="11"/>
            <color indexed="81"/>
            <rFont val="ＭＳ Ｐゴシック"/>
            <family val="3"/>
            <charset val="128"/>
          </rPr>
          <t>県選手権の出場資格がある場合には、OPを選択してください！</t>
        </r>
      </text>
    </comment>
    <comment ref="K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sz val="11"/>
            <color indexed="81"/>
            <rFont val="ＭＳ Ｐゴシック"/>
            <family val="3"/>
            <charset val="128"/>
          </rPr>
          <t>県選手権の出場資格がある場合には、OPを選択してください！</t>
        </r>
      </text>
    </comment>
    <comment ref="N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8" authorId="0" shapeId="0">
      <text>
        <r>
          <rPr>
            <sz val="11"/>
            <color indexed="81"/>
            <rFont val="ＭＳ Ｐゴシック"/>
            <family val="3"/>
            <charset val="128"/>
          </rPr>
          <t>県選手権の出場資格がある場合には、OPを選択してください！</t>
        </r>
      </text>
    </comment>
    <comment ref="Q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59" authorId="0" shapeId="0">
      <text>
        <r>
          <rPr>
            <sz val="11"/>
            <color indexed="81"/>
            <rFont val="ＭＳ Ｐゴシック"/>
            <family val="3"/>
            <charset val="128"/>
          </rPr>
          <t>県選手権の出場資格がある場合には、OPを選択してください！</t>
        </r>
      </text>
    </comment>
    <comment ref="K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sz val="11"/>
            <color indexed="81"/>
            <rFont val="ＭＳ Ｐゴシック"/>
            <family val="3"/>
            <charset val="128"/>
          </rPr>
          <t>県選手権の出場資格がある場合には、OPを選択してください！</t>
        </r>
      </text>
    </comment>
    <comment ref="N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59" authorId="0" shapeId="0">
      <text>
        <r>
          <rPr>
            <sz val="11"/>
            <color indexed="81"/>
            <rFont val="ＭＳ Ｐゴシック"/>
            <family val="3"/>
            <charset val="128"/>
          </rPr>
          <t>県選手権の出場資格がある場合には、OPを選択してください！</t>
        </r>
      </text>
    </comment>
    <comment ref="Q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0" authorId="0" shapeId="0">
      <text>
        <r>
          <rPr>
            <sz val="11"/>
            <color indexed="81"/>
            <rFont val="ＭＳ Ｐゴシック"/>
            <family val="3"/>
            <charset val="128"/>
          </rPr>
          <t>県選手権の出場資格がある場合には、OPを選択してください！</t>
        </r>
      </text>
    </comment>
    <comment ref="K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sz val="11"/>
            <color indexed="81"/>
            <rFont val="ＭＳ Ｐゴシック"/>
            <family val="3"/>
            <charset val="128"/>
          </rPr>
          <t>県選手権の出場資格がある場合には、OPを選択してください！</t>
        </r>
      </text>
    </comment>
    <comment ref="N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0" authorId="0" shapeId="0">
      <text>
        <r>
          <rPr>
            <sz val="11"/>
            <color indexed="81"/>
            <rFont val="ＭＳ Ｐゴシック"/>
            <family val="3"/>
            <charset val="128"/>
          </rPr>
          <t>県選手権の出場資格がある場合には、OPを選択してください！</t>
        </r>
      </text>
    </comment>
    <comment ref="Q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1" authorId="0" shapeId="0">
      <text>
        <r>
          <rPr>
            <sz val="11"/>
            <color indexed="81"/>
            <rFont val="ＭＳ Ｐゴシック"/>
            <family val="3"/>
            <charset val="128"/>
          </rPr>
          <t>県選手権の出場資格がある場合には、OPを選択してください！</t>
        </r>
      </text>
    </comment>
    <comment ref="K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sz val="11"/>
            <color indexed="81"/>
            <rFont val="ＭＳ Ｐゴシック"/>
            <family val="3"/>
            <charset val="128"/>
          </rPr>
          <t>県選手権の出場資格がある場合には、OPを選択してください！</t>
        </r>
      </text>
    </comment>
    <comment ref="N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1" authorId="0" shapeId="0">
      <text>
        <r>
          <rPr>
            <sz val="11"/>
            <color indexed="81"/>
            <rFont val="ＭＳ Ｐゴシック"/>
            <family val="3"/>
            <charset val="128"/>
          </rPr>
          <t>県選手権の出場資格がある場合には、OPを選択してください！</t>
        </r>
      </text>
    </comment>
    <comment ref="Q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2" authorId="0" shapeId="0">
      <text>
        <r>
          <rPr>
            <sz val="11"/>
            <color indexed="81"/>
            <rFont val="ＭＳ Ｐゴシック"/>
            <family val="3"/>
            <charset val="128"/>
          </rPr>
          <t>県選手権の出場資格がある場合には、OPを選択してください！</t>
        </r>
      </text>
    </comment>
    <comment ref="K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sz val="11"/>
            <color indexed="81"/>
            <rFont val="ＭＳ Ｐゴシック"/>
            <family val="3"/>
            <charset val="128"/>
          </rPr>
          <t>県選手権の出場資格がある場合には、OPを選択してください！</t>
        </r>
      </text>
    </comment>
    <comment ref="N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2" authorId="0" shapeId="0">
      <text>
        <r>
          <rPr>
            <sz val="11"/>
            <color indexed="81"/>
            <rFont val="ＭＳ Ｐゴシック"/>
            <family val="3"/>
            <charset val="128"/>
          </rPr>
          <t>県選手権の出場資格がある場合には、OPを選択してください！</t>
        </r>
      </text>
    </comment>
    <comment ref="Q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3" authorId="0" shapeId="0">
      <text>
        <r>
          <rPr>
            <sz val="11"/>
            <color indexed="81"/>
            <rFont val="ＭＳ Ｐゴシック"/>
            <family val="3"/>
            <charset val="128"/>
          </rPr>
          <t>県選手権の出場資格がある場合には、OPを選択してください！</t>
        </r>
      </text>
    </comment>
    <comment ref="K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sz val="11"/>
            <color indexed="81"/>
            <rFont val="ＭＳ Ｐゴシック"/>
            <family val="3"/>
            <charset val="128"/>
          </rPr>
          <t>県選手権の出場資格がある場合には、OPを選択してください！</t>
        </r>
      </text>
    </comment>
    <comment ref="N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3" authorId="0" shapeId="0">
      <text>
        <r>
          <rPr>
            <sz val="11"/>
            <color indexed="81"/>
            <rFont val="ＭＳ Ｐゴシック"/>
            <family val="3"/>
            <charset val="128"/>
          </rPr>
          <t>県選手権の出場資格がある場合には、OPを選択してください！</t>
        </r>
      </text>
    </comment>
    <comment ref="Q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4" authorId="0" shapeId="0">
      <text>
        <r>
          <rPr>
            <sz val="11"/>
            <color indexed="81"/>
            <rFont val="ＭＳ Ｐゴシック"/>
            <family val="3"/>
            <charset val="128"/>
          </rPr>
          <t>県選手権の出場資格がある場合には、OPを選択してください！</t>
        </r>
      </text>
    </comment>
    <comment ref="K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sz val="11"/>
            <color indexed="81"/>
            <rFont val="ＭＳ Ｐゴシック"/>
            <family val="3"/>
            <charset val="128"/>
          </rPr>
          <t>県選手権の出場資格がある場合には、OPを選択してください！</t>
        </r>
      </text>
    </comment>
    <comment ref="N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4" authorId="0" shapeId="0">
      <text>
        <r>
          <rPr>
            <sz val="11"/>
            <color indexed="81"/>
            <rFont val="ＭＳ Ｐゴシック"/>
            <family val="3"/>
            <charset val="128"/>
          </rPr>
          <t>県選手権の出場資格がある場合には、OPを選択してください！</t>
        </r>
      </text>
    </comment>
    <comment ref="Q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5" authorId="0" shapeId="0">
      <text>
        <r>
          <rPr>
            <sz val="11"/>
            <color indexed="81"/>
            <rFont val="ＭＳ Ｐゴシック"/>
            <family val="3"/>
            <charset val="128"/>
          </rPr>
          <t>県選手権の出場資格がある場合には、OPを選択してください！</t>
        </r>
      </text>
    </comment>
    <comment ref="K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sz val="11"/>
            <color indexed="81"/>
            <rFont val="ＭＳ Ｐゴシック"/>
            <family val="3"/>
            <charset val="128"/>
          </rPr>
          <t>県選手権の出場資格がある場合には、OPを選択してください！</t>
        </r>
      </text>
    </comment>
    <comment ref="N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5" authorId="0" shapeId="0">
      <text>
        <r>
          <rPr>
            <sz val="11"/>
            <color indexed="81"/>
            <rFont val="ＭＳ Ｐゴシック"/>
            <family val="3"/>
            <charset val="128"/>
          </rPr>
          <t>県選手権の出場資格がある場合には、OPを選択してください！</t>
        </r>
      </text>
    </comment>
    <comment ref="Q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6" authorId="0" shapeId="0">
      <text>
        <r>
          <rPr>
            <sz val="11"/>
            <color indexed="81"/>
            <rFont val="ＭＳ Ｐゴシック"/>
            <family val="3"/>
            <charset val="128"/>
          </rPr>
          <t>県選手権の出場資格がある場合には、OPを選択してください！</t>
        </r>
      </text>
    </comment>
    <comment ref="K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sz val="11"/>
            <color indexed="81"/>
            <rFont val="ＭＳ Ｐゴシック"/>
            <family val="3"/>
            <charset val="128"/>
          </rPr>
          <t>県選手権の出場資格がある場合には、OPを選択してください！</t>
        </r>
      </text>
    </comment>
    <comment ref="N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6" authorId="0" shapeId="0">
      <text>
        <r>
          <rPr>
            <sz val="11"/>
            <color indexed="81"/>
            <rFont val="ＭＳ Ｐゴシック"/>
            <family val="3"/>
            <charset val="128"/>
          </rPr>
          <t>県選手権の出場資格がある場合には、OPを選択してください！</t>
        </r>
      </text>
    </comment>
    <comment ref="Q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7" authorId="0" shapeId="0">
      <text>
        <r>
          <rPr>
            <sz val="11"/>
            <color indexed="81"/>
            <rFont val="ＭＳ Ｐゴシック"/>
            <family val="3"/>
            <charset val="128"/>
          </rPr>
          <t>県選手権の出場資格がある場合には、OPを選択してください！</t>
        </r>
      </text>
    </comment>
    <comment ref="K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sz val="11"/>
            <color indexed="81"/>
            <rFont val="ＭＳ Ｐゴシック"/>
            <family val="3"/>
            <charset val="128"/>
          </rPr>
          <t>県選手権の出場資格がある場合には、OPを選択してください！</t>
        </r>
      </text>
    </comment>
    <comment ref="N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7" authorId="0" shapeId="0">
      <text>
        <r>
          <rPr>
            <sz val="11"/>
            <color indexed="81"/>
            <rFont val="ＭＳ Ｐゴシック"/>
            <family val="3"/>
            <charset val="128"/>
          </rPr>
          <t>県選手権の出場資格がある場合には、OPを選択してください！</t>
        </r>
      </text>
    </comment>
    <comment ref="Q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8" authorId="0" shapeId="0">
      <text>
        <r>
          <rPr>
            <sz val="11"/>
            <color indexed="81"/>
            <rFont val="ＭＳ Ｐゴシック"/>
            <family val="3"/>
            <charset val="128"/>
          </rPr>
          <t>県選手権の出場資格がある場合には、OPを選択してください！</t>
        </r>
      </text>
    </comment>
    <comment ref="K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sz val="11"/>
            <color indexed="81"/>
            <rFont val="ＭＳ Ｐゴシック"/>
            <family val="3"/>
            <charset val="128"/>
          </rPr>
          <t>県選手権の出場資格がある場合には、OPを選択してください！</t>
        </r>
      </text>
    </comment>
    <comment ref="N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8" authorId="0" shapeId="0">
      <text>
        <r>
          <rPr>
            <sz val="11"/>
            <color indexed="81"/>
            <rFont val="ＭＳ Ｐゴシック"/>
            <family val="3"/>
            <charset val="128"/>
          </rPr>
          <t>県選手権の出場資格がある場合には、OPを選択してください！</t>
        </r>
      </text>
    </comment>
    <comment ref="Q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69" authorId="0" shapeId="0">
      <text>
        <r>
          <rPr>
            <sz val="11"/>
            <color indexed="81"/>
            <rFont val="ＭＳ Ｐゴシック"/>
            <family val="3"/>
            <charset val="128"/>
          </rPr>
          <t>県選手権の出場資格がある場合には、OPを選択してください！</t>
        </r>
      </text>
    </comment>
    <comment ref="K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sz val="11"/>
            <color indexed="81"/>
            <rFont val="ＭＳ Ｐゴシック"/>
            <family val="3"/>
            <charset val="128"/>
          </rPr>
          <t>県選手権の出場資格がある場合には、OPを選択してください！</t>
        </r>
      </text>
    </comment>
    <comment ref="N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69" authorId="0" shapeId="0">
      <text>
        <r>
          <rPr>
            <sz val="11"/>
            <color indexed="81"/>
            <rFont val="ＭＳ Ｐゴシック"/>
            <family val="3"/>
            <charset val="128"/>
          </rPr>
          <t>県選手権の出場資格がある場合には、OPを選択してください！</t>
        </r>
      </text>
    </comment>
    <comment ref="Q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0" authorId="0" shapeId="0">
      <text>
        <r>
          <rPr>
            <sz val="11"/>
            <color indexed="81"/>
            <rFont val="ＭＳ Ｐゴシック"/>
            <family val="3"/>
            <charset val="128"/>
          </rPr>
          <t>県選手権の出場資格がある場合には、OPを選択してください！</t>
        </r>
      </text>
    </comment>
    <comment ref="K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sz val="11"/>
            <color indexed="81"/>
            <rFont val="ＭＳ Ｐゴシック"/>
            <family val="3"/>
            <charset val="128"/>
          </rPr>
          <t>県選手権の出場資格がある場合には、OPを選択してください！</t>
        </r>
      </text>
    </comment>
    <comment ref="N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0" authorId="0" shapeId="0">
      <text>
        <r>
          <rPr>
            <sz val="11"/>
            <color indexed="81"/>
            <rFont val="ＭＳ Ｐゴシック"/>
            <family val="3"/>
            <charset val="128"/>
          </rPr>
          <t>県選手権の出場資格がある場合には、OPを選択してください！</t>
        </r>
      </text>
    </comment>
    <comment ref="Q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1" authorId="0" shapeId="0">
      <text>
        <r>
          <rPr>
            <sz val="11"/>
            <color indexed="81"/>
            <rFont val="ＭＳ Ｐゴシック"/>
            <family val="3"/>
            <charset val="128"/>
          </rPr>
          <t>県選手権の出場資格がある場合には、OPを選択してください！</t>
        </r>
      </text>
    </comment>
    <comment ref="K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sz val="11"/>
            <color indexed="81"/>
            <rFont val="ＭＳ Ｐゴシック"/>
            <family val="3"/>
            <charset val="128"/>
          </rPr>
          <t>県選手権の出場資格がある場合には、OPを選択してください！</t>
        </r>
      </text>
    </comment>
    <comment ref="N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1" authorId="0" shapeId="0">
      <text>
        <r>
          <rPr>
            <sz val="11"/>
            <color indexed="81"/>
            <rFont val="ＭＳ Ｐゴシック"/>
            <family val="3"/>
            <charset val="128"/>
          </rPr>
          <t>県選手権の出場資格がある場合には、OPを選択してください！</t>
        </r>
      </text>
    </comment>
    <comment ref="Q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2" authorId="0" shapeId="0">
      <text>
        <r>
          <rPr>
            <sz val="11"/>
            <color indexed="81"/>
            <rFont val="ＭＳ Ｐゴシック"/>
            <family val="3"/>
            <charset val="128"/>
          </rPr>
          <t>県選手権の出場資格がある場合には、OPを選択してください！</t>
        </r>
      </text>
    </comment>
    <comment ref="K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sz val="11"/>
            <color indexed="81"/>
            <rFont val="ＭＳ Ｐゴシック"/>
            <family val="3"/>
            <charset val="128"/>
          </rPr>
          <t>県選手権の出場資格がある場合には、OPを選択してください！</t>
        </r>
      </text>
    </comment>
    <comment ref="N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2" authorId="0" shapeId="0">
      <text>
        <r>
          <rPr>
            <sz val="11"/>
            <color indexed="81"/>
            <rFont val="ＭＳ Ｐゴシック"/>
            <family val="3"/>
            <charset val="128"/>
          </rPr>
          <t>県選手権の出場資格がある場合には、OPを選択してください！</t>
        </r>
      </text>
    </comment>
    <comment ref="Q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3" authorId="0" shapeId="0">
      <text>
        <r>
          <rPr>
            <sz val="11"/>
            <color indexed="81"/>
            <rFont val="ＭＳ Ｐゴシック"/>
            <family val="3"/>
            <charset val="128"/>
          </rPr>
          <t>県選手権の出場資格がある場合には、OPを選択してください！</t>
        </r>
      </text>
    </comment>
    <comment ref="K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sz val="11"/>
            <color indexed="81"/>
            <rFont val="ＭＳ Ｐゴシック"/>
            <family val="3"/>
            <charset val="128"/>
          </rPr>
          <t>県選手権の出場資格がある場合には、OPを選択してください！</t>
        </r>
      </text>
    </comment>
    <comment ref="N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3" authorId="0" shapeId="0">
      <text>
        <r>
          <rPr>
            <sz val="11"/>
            <color indexed="81"/>
            <rFont val="ＭＳ Ｐゴシック"/>
            <family val="3"/>
            <charset val="128"/>
          </rPr>
          <t>県選手権の出場資格がある場合には、OPを選択してください！</t>
        </r>
      </text>
    </comment>
    <comment ref="Q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4" authorId="0" shapeId="0">
      <text>
        <r>
          <rPr>
            <sz val="11"/>
            <color indexed="81"/>
            <rFont val="ＭＳ Ｐゴシック"/>
            <family val="3"/>
            <charset val="128"/>
          </rPr>
          <t>県選手権の出場資格がある場合には、OPを選択してください！</t>
        </r>
      </text>
    </comment>
    <comment ref="K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sz val="11"/>
            <color indexed="81"/>
            <rFont val="ＭＳ Ｐゴシック"/>
            <family val="3"/>
            <charset val="128"/>
          </rPr>
          <t>県選手権の出場資格がある場合には、OPを選択してください！</t>
        </r>
      </text>
    </comment>
    <comment ref="N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4" authorId="0" shapeId="0">
      <text>
        <r>
          <rPr>
            <sz val="11"/>
            <color indexed="81"/>
            <rFont val="ＭＳ Ｐゴシック"/>
            <family val="3"/>
            <charset val="128"/>
          </rPr>
          <t>県選手権の出場資格がある場合には、OPを選択してください！</t>
        </r>
      </text>
    </comment>
    <comment ref="Q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5" authorId="0" shapeId="0">
      <text>
        <r>
          <rPr>
            <sz val="11"/>
            <color indexed="81"/>
            <rFont val="ＭＳ Ｐゴシック"/>
            <family val="3"/>
            <charset val="128"/>
          </rPr>
          <t>県選手権の出場資格がある場合には、OPを選択してください！</t>
        </r>
      </text>
    </comment>
    <comment ref="K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sz val="11"/>
            <color indexed="81"/>
            <rFont val="ＭＳ Ｐゴシック"/>
            <family val="3"/>
            <charset val="128"/>
          </rPr>
          <t>県選手権の出場資格がある場合には、OPを選択してください！</t>
        </r>
      </text>
    </comment>
    <comment ref="N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5" authorId="0" shapeId="0">
      <text>
        <r>
          <rPr>
            <sz val="11"/>
            <color indexed="81"/>
            <rFont val="ＭＳ Ｐゴシック"/>
            <family val="3"/>
            <charset val="128"/>
          </rPr>
          <t>県選手権の出場資格がある場合には、OPを選択してください！</t>
        </r>
      </text>
    </comment>
    <comment ref="Q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6" authorId="0" shapeId="0">
      <text>
        <r>
          <rPr>
            <sz val="11"/>
            <color indexed="81"/>
            <rFont val="ＭＳ Ｐゴシック"/>
            <family val="3"/>
            <charset val="128"/>
          </rPr>
          <t>県選手権の出場資格がある場合には、OPを選択してください！</t>
        </r>
      </text>
    </comment>
    <comment ref="K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sz val="11"/>
            <color indexed="81"/>
            <rFont val="ＭＳ Ｐゴシック"/>
            <family val="3"/>
            <charset val="128"/>
          </rPr>
          <t>県選手権の出場資格がある場合には、OPを選択してください！</t>
        </r>
      </text>
    </comment>
    <comment ref="N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6" authorId="0" shapeId="0">
      <text>
        <r>
          <rPr>
            <sz val="11"/>
            <color indexed="81"/>
            <rFont val="ＭＳ Ｐゴシック"/>
            <family val="3"/>
            <charset val="128"/>
          </rPr>
          <t>県選手権の出場資格がある場合には、OPを選択してください！</t>
        </r>
      </text>
    </comment>
    <comment ref="Q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7" authorId="0" shapeId="0">
      <text>
        <r>
          <rPr>
            <sz val="11"/>
            <color indexed="81"/>
            <rFont val="ＭＳ Ｐゴシック"/>
            <family val="3"/>
            <charset val="128"/>
          </rPr>
          <t>県選手権の出場資格がある場合には、OPを選択してください！</t>
        </r>
      </text>
    </comment>
    <comment ref="K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sz val="11"/>
            <color indexed="81"/>
            <rFont val="ＭＳ Ｐゴシック"/>
            <family val="3"/>
            <charset val="128"/>
          </rPr>
          <t>県選手権の出場資格がある場合には、OPを選択してください！</t>
        </r>
      </text>
    </comment>
    <comment ref="N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7" authorId="0" shapeId="0">
      <text>
        <r>
          <rPr>
            <sz val="11"/>
            <color indexed="81"/>
            <rFont val="ＭＳ Ｐゴシック"/>
            <family val="3"/>
            <charset val="128"/>
          </rPr>
          <t>県選手権の出場資格がある場合には、OPを選択してください！</t>
        </r>
      </text>
    </comment>
    <comment ref="Q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8" authorId="0" shapeId="0">
      <text>
        <r>
          <rPr>
            <sz val="11"/>
            <color indexed="81"/>
            <rFont val="ＭＳ Ｐゴシック"/>
            <family val="3"/>
            <charset val="128"/>
          </rPr>
          <t>県選手権の出場資格がある場合には、OPを選択してください！</t>
        </r>
      </text>
    </comment>
    <comment ref="K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sz val="11"/>
            <color indexed="81"/>
            <rFont val="ＭＳ Ｐゴシック"/>
            <family val="3"/>
            <charset val="128"/>
          </rPr>
          <t>県選手権の出場資格がある場合には、OPを選択してください！</t>
        </r>
      </text>
    </comment>
    <comment ref="N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8" authorId="0" shapeId="0">
      <text>
        <r>
          <rPr>
            <sz val="11"/>
            <color indexed="81"/>
            <rFont val="ＭＳ Ｐゴシック"/>
            <family val="3"/>
            <charset val="128"/>
          </rPr>
          <t>県選手権の出場資格がある場合には、OPを選択してください！</t>
        </r>
      </text>
    </comment>
    <comment ref="Q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79" authorId="0" shapeId="0">
      <text>
        <r>
          <rPr>
            <sz val="11"/>
            <color indexed="81"/>
            <rFont val="ＭＳ Ｐゴシック"/>
            <family val="3"/>
            <charset val="128"/>
          </rPr>
          <t>県選手権の出場資格がある場合には、OPを選択してください！</t>
        </r>
      </text>
    </comment>
    <comment ref="K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sz val="11"/>
            <color indexed="81"/>
            <rFont val="ＭＳ Ｐゴシック"/>
            <family val="3"/>
            <charset val="128"/>
          </rPr>
          <t>県選手権の出場資格がある場合には、OPを選択してください！</t>
        </r>
      </text>
    </comment>
    <comment ref="N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79" authorId="0" shapeId="0">
      <text>
        <r>
          <rPr>
            <sz val="11"/>
            <color indexed="81"/>
            <rFont val="ＭＳ Ｐゴシック"/>
            <family val="3"/>
            <charset val="128"/>
          </rPr>
          <t>県選手権の出場資格がある場合には、OPを選択してください！</t>
        </r>
      </text>
    </comment>
    <comment ref="Q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0" authorId="0" shapeId="0">
      <text>
        <r>
          <rPr>
            <sz val="11"/>
            <color indexed="81"/>
            <rFont val="ＭＳ Ｐゴシック"/>
            <family val="3"/>
            <charset val="128"/>
          </rPr>
          <t>県選手権の出場資格がある場合には、OPを選択してください！</t>
        </r>
      </text>
    </comment>
    <comment ref="K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sz val="11"/>
            <color indexed="81"/>
            <rFont val="ＭＳ Ｐゴシック"/>
            <family val="3"/>
            <charset val="128"/>
          </rPr>
          <t>県選手権の出場資格がある場合には、OPを選択してください！</t>
        </r>
      </text>
    </comment>
    <comment ref="N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0" authorId="0" shapeId="0">
      <text>
        <r>
          <rPr>
            <sz val="11"/>
            <color indexed="81"/>
            <rFont val="ＭＳ Ｐゴシック"/>
            <family val="3"/>
            <charset val="128"/>
          </rPr>
          <t>県選手権の出場資格がある場合には、OPを選択してください！</t>
        </r>
      </text>
    </comment>
    <comment ref="Q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1" authorId="0" shapeId="0">
      <text>
        <r>
          <rPr>
            <sz val="11"/>
            <color indexed="81"/>
            <rFont val="ＭＳ Ｐゴシック"/>
            <family val="3"/>
            <charset val="128"/>
          </rPr>
          <t>県選手権の出場資格がある場合には、OPを選択してください！</t>
        </r>
      </text>
    </comment>
    <comment ref="K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sz val="11"/>
            <color indexed="81"/>
            <rFont val="ＭＳ Ｐゴシック"/>
            <family val="3"/>
            <charset val="128"/>
          </rPr>
          <t>県選手権の出場資格がある場合には、OPを選択してください！</t>
        </r>
      </text>
    </comment>
    <comment ref="N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1" authorId="0" shapeId="0">
      <text>
        <r>
          <rPr>
            <sz val="11"/>
            <color indexed="81"/>
            <rFont val="ＭＳ Ｐゴシック"/>
            <family val="3"/>
            <charset val="128"/>
          </rPr>
          <t>県選手権の出場資格がある場合には、OPを選択してください！</t>
        </r>
      </text>
    </comment>
    <comment ref="Q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2" authorId="0" shapeId="0">
      <text>
        <r>
          <rPr>
            <sz val="11"/>
            <color indexed="81"/>
            <rFont val="ＭＳ Ｐゴシック"/>
            <family val="3"/>
            <charset val="128"/>
          </rPr>
          <t>県選手権の出場資格がある場合には、OPを選択してください！</t>
        </r>
      </text>
    </comment>
    <comment ref="K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sz val="11"/>
            <color indexed="81"/>
            <rFont val="ＭＳ Ｐゴシック"/>
            <family val="3"/>
            <charset val="128"/>
          </rPr>
          <t>県選手権の出場資格がある場合には、OPを選択してください！</t>
        </r>
      </text>
    </comment>
    <comment ref="N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2" authorId="0" shapeId="0">
      <text>
        <r>
          <rPr>
            <sz val="11"/>
            <color indexed="81"/>
            <rFont val="ＭＳ Ｐゴシック"/>
            <family val="3"/>
            <charset val="128"/>
          </rPr>
          <t>県選手権の出場資格がある場合には、OPを選択してください！</t>
        </r>
      </text>
    </comment>
    <comment ref="Q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3" authorId="0" shapeId="0">
      <text>
        <r>
          <rPr>
            <sz val="11"/>
            <color indexed="81"/>
            <rFont val="ＭＳ Ｐゴシック"/>
            <family val="3"/>
            <charset val="128"/>
          </rPr>
          <t>県選手権の出場資格がある場合には、OPを選択してください！</t>
        </r>
      </text>
    </comment>
    <comment ref="K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sz val="11"/>
            <color indexed="81"/>
            <rFont val="ＭＳ Ｐゴシック"/>
            <family val="3"/>
            <charset val="128"/>
          </rPr>
          <t>県選手権の出場資格がある場合には、OPを選択してください！</t>
        </r>
      </text>
    </comment>
    <comment ref="N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3" authorId="0" shapeId="0">
      <text>
        <r>
          <rPr>
            <sz val="11"/>
            <color indexed="81"/>
            <rFont val="ＭＳ Ｐゴシック"/>
            <family val="3"/>
            <charset val="128"/>
          </rPr>
          <t>県選手権の出場資格がある場合には、OPを選択してください！</t>
        </r>
      </text>
    </comment>
    <comment ref="Q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4" authorId="0" shapeId="0">
      <text>
        <r>
          <rPr>
            <sz val="11"/>
            <color indexed="81"/>
            <rFont val="ＭＳ Ｐゴシック"/>
            <family val="3"/>
            <charset val="128"/>
          </rPr>
          <t>県選手権の出場資格がある場合には、OPを選択してください！</t>
        </r>
      </text>
    </comment>
    <comment ref="K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sz val="11"/>
            <color indexed="81"/>
            <rFont val="ＭＳ Ｐゴシック"/>
            <family val="3"/>
            <charset val="128"/>
          </rPr>
          <t>県選手権の出場資格がある場合には、OPを選択してください！</t>
        </r>
      </text>
    </comment>
    <comment ref="N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4" authorId="0" shapeId="0">
      <text>
        <r>
          <rPr>
            <sz val="11"/>
            <color indexed="81"/>
            <rFont val="ＭＳ Ｐゴシック"/>
            <family val="3"/>
            <charset val="128"/>
          </rPr>
          <t>県選手権の出場資格がある場合には、OPを選択してください！</t>
        </r>
      </text>
    </comment>
    <comment ref="Q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5" authorId="0" shapeId="0">
      <text>
        <r>
          <rPr>
            <sz val="11"/>
            <color indexed="81"/>
            <rFont val="ＭＳ Ｐゴシック"/>
            <family val="3"/>
            <charset val="128"/>
          </rPr>
          <t>県選手権の出場資格がある場合には、OPを選択してください！</t>
        </r>
      </text>
    </comment>
    <comment ref="K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sz val="11"/>
            <color indexed="81"/>
            <rFont val="ＭＳ Ｐゴシック"/>
            <family val="3"/>
            <charset val="128"/>
          </rPr>
          <t>県選手権の出場資格がある場合には、OPを選択してください！</t>
        </r>
      </text>
    </comment>
    <comment ref="N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5" authorId="0" shapeId="0">
      <text>
        <r>
          <rPr>
            <sz val="11"/>
            <color indexed="81"/>
            <rFont val="ＭＳ Ｐゴシック"/>
            <family val="3"/>
            <charset val="128"/>
          </rPr>
          <t>県選手権の出場資格がある場合には、OPを選択してください！</t>
        </r>
      </text>
    </comment>
    <comment ref="Q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6" authorId="0" shapeId="0">
      <text>
        <r>
          <rPr>
            <sz val="11"/>
            <color indexed="81"/>
            <rFont val="ＭＳ Ｐゴシック"/>
            <family val="3"/>
            <charset val="128"/>
          </rPr>
          <t>県選手権の出場資格がある場合には、OPを選択してください！</t>
        </r>
      </text>
    </comment>
    <comment ref="K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sz val="11"/>
            <color indexed="81"/>
            <rFont val="ＭＳ Ｐゴシック"/>
            <family val="3"/>
            <charset val="128"/>
          </rPr>
          <t>県選手権の出場資格がある場合には、OPを選択してください！</t>
        </r>
      </text>
    </comment>
    <comment ref="N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6" authorId="0" shapeId="0">
      <text>
        <r>
          <rPr>
            <sz val="11"/>
            <color indexed="81"/>
            <rFont val="ＭＳ Ｐゴシック"/>
            <family val="3"/>
            <charset val="128"/>
          </rPr>
          <t>県選手権の出場資格がある場合には、OPを選択してください！</t>
        </r>
      </text>
    </comment>
    <comment ref="Q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7" authorId="0" shapeId="0">
      <text>
        <r>
          <rPr>
            <sz val="11"/>
            <color indexed="81"/>
            <rFont val="ＭＳ Ｐゴシック"/>
            <family val="3"/>
            <charset val="128"/>
          </rPr>
          <t>県選手権の出場資格がある場合には、OPを選択してください！</t>
        </r>
      </text>
    </comment>
    <comment ref="K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sz val="11"/>
            <color indexed="81"/>
            <rFont val="ＭＳ Ｐゴシック"/>
            <family val="3"/>
            <charset val="128"/>
          </rPr>
          <t>県選手権の出場資格がある場合には、OPを選択してください！</t>
        </r>
      </text>
    </comment>
    <comment ref="N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7" authorId="0" shapeId="0">
      <text>
        <r>
          <rPr>
            <sz val="11"/>
            <color indexed="81"/>
            <rFont val="ＭＳ Ｐゴシック"/>
            <family val="3"/>
            <charset val="128"/>
          </rPr>
          <t>県選手権の出場資格がある場合には、OPを選択してください！</t>
        </r>
      </text>
    </comment>
    <comment ref="Q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8" authorId="0" shapeId="0">
      <text>
        <r>
          <rPr>
            <sz val="11"/>
            <color indexed="81"/>
            <rFont val="ＭＳ Ｐゴシック"/>
            <family val="3"/>
            <charset val="128"/>
          </rPr>
          <t>県選手権の出場資格がある場合には、OPを選択してください！</t>
        </r>
      </text>
    </comment>
    <comment ref="K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sz val="11"/>
            <color indexed="81"/>
            <rFont val="ＭＳ Ｐゴシック"/>
            <family val="3"/>
            <charset val="128"/>
          </rPr>
          <t>県選手権の出場資格がある場合には、OPを選択してください！</t>
        </r>
      </text>
    </comment>
    <comment ref="N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8" authorId="0" shapeId="0">
      <text>
        <r>
          <rPr>
            <sz val="11"/>
            <color indexed="81"/>
            <rFont val="ＭＳ Ｐゴシック"/>
            <family val="3"/>
            <charset val="128"/>
          </rPr>
          <t>県選手権の出場資格がある場合には、OPを選択してください！</t>
        </r>
      </text>
    </comment>
    <comment ref="Q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89" authorId="0" shapeId="0">
      <text>
        <r>
          <rPr>
            <sz val="11"/>
            <color indexed="81"/>
            <rFont val="ＭＳ Ｐゴシック"/>
            <family val="3"/>
            <charset val="128"/>
          </rPr>
          <t>県選手権の出場資格がある場合には、OPを選択してください！</t>
        </r>
      </text>
    </comment>
    <comment ref="K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sz val="11"/>
            <color indexed="81"/>
            <rFont val="ＭＳ Ｐゴシック"/>
            <family val="3"/>
            <charset val="128"/>
          </rPr>
          <t>県選手権の出場資格がある場合には、OPを選択してください！</t>
        </r>
      </text>
    </comment>
    <comment ref="N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89" authorId="0" shapeId="0">
      <text>
        <r>
          <rPr>
            <sz val="11"/>
            <color indexed="81"/>
            <rFont val="ＭＳ Ｐゴシック"/>
            <family val="3"/>
            <charset val="128"/>
          </rPr>
          <t>県選手権の出場資格がある場合には、OPを選択してください！</t>
        </r>
      </text>
    </comment>
    <comment ref="Q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0" authorId="0" shapeId="0">
      <text>
        <r>
          <rPr>
            <sz val="11"/>
            <color indexed="81"/>
            <rFont val="ＭＳ Ｐゴシック"/>
            <family val="3"/>
            <charset val="128"/>
          </rPr>
          <t>県選手権の出場資格がある場合には、OPを選択してください！</t>
        </r>
      </text>
    </comment>
    <comment ref="K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sz val="11"/>
            <color indexed="81"/>
            <rFont val="ＭＳ Ｐゴシック"/>
            <family val="3"/>
            <charset val="128"/>
          </rPr>
          <t>県選手権の出場資格がある場合には、OPを選択してください！</t>
        </r>
      </text>
    </comment>
    <comment ref="N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0" authorId="0" shapeId="0">
      <text>
        <r>
          <rPr>
            <sz val="11"/>
            <color indexed="81"/>
            <rFont val="ＭＳ Ｐゴシック"/>
            <family val="3"/>
            <charset val="128"/>
          </rPr>
          <t>県選手権の出場資格がある場合には、OPを選択してください！</t>
        </r>
      </text>
    </comment>
    <comment ref="Q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1"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1" authorId="0" shapeId="0">
      <text>
        <r>
          <rPr>
            <sz val="11"/>
            <color indexed="81"/>
            <rFont val="ＭＳ Ｐゴシック"/>
            <family val="3"/>
            <charset val="128"/>
          </rPr>
          <t>県選手権の出場資格がある場合には、OPを選択してください！</t>
        </r>
      </text>
    </comment>
    <comment ref="K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sz val="11"/>
            <color indexed="81"/>
            <rFont val="ＭＳ Ｐゴシック"/>
            <family val="3"/>
            <charset val="128"/>
          </rPr>
          <t>県選手権の出場資格がある場合には、OPを選択してください！</t>
        </r>
      </text>
    </comment>
    <comment ref="N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1" authorId="0" shapeId="0">
      <text>
        <r>
          <rPr>
            <sz val="11"/>
            <color indexed="81"/>
            <rFont val="ＭＳ Ｐゴシック"/>
            <family val="3"/>
            <charset val="128"/>
          </rPr>
          <t>県選手権の出場資格がある場合には、OPを選択してください！</t>
        </r>
      </text>
    </comment>
    <comment ref="Q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2"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2" authorId="0" shapeId="0">
      <text>
        <r>
          <rPr>
            <sz val="11"/>
            <color indexed="81"/>
            <rFont val="ＭＳ Ｐゴシック"/>
            <family val="3"/>
            <charset val="128"/>
          </rPr>
          <t>県選手権の出場資格がある場合には、OPを選択してください！</t>
        </r>
      </text>
    </comment>
    <comment ref="K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sz val="11"/>
            <color indexed="81"/>
            <rFont val="ＭＳ Ｐゴシック"/>
            <family val="3"/>
            <charset val="128"/>
          </rPr>
          <t>県選手権の出場資格がある場合には、OPを選択してください！</t>
        </r>
      </text>
    </comment>
    <comment ref="N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2" authorId="0" shapeId="0">
      <text>
        <r>
          <rPr>
            <sz val="11"/>
            <color indexed="81"/>
            <rFont val="ＭＳ Ｐゴシック"/>
            <family val="3"/>
            <charset val="128"/>
          </rPr>
          <t>県選手権の出場資格がある場合には、OPを選択してください！</t>
        </r>
      </text>
    </comment>
    <comment ref="Q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3"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3" authorId="0" shapeId="0">
      <text>
        <r>
          <rPr>
            <sz val="11"/>
            <color indexed="81"/>
            <rFont val="ＭＳ Ｐゴシック"/>
            <family val="3"/>
            <charset val="128"/>
          </rPr>
          <t>県選手権の出場資格がある場合には、OPを選択してください！</t>
        </r>
      </text>
    </comment>
    <comment ref="K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sz val="11"/>
            <color indexed="81"/>
            <rFont val="ＭＳ Ｐゴシック"/>
            <family val="3"/>
            <charset val="128"/>
          </rPr>
          <t>県選手権の出場資格がある場合には、OPを選択してください！</t>
        </r>
      </text>
    </comment>
    <comment ref="N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3" authorId="0" shapeId="0">
      <text>
        <r>
          <rPr>
            <sz val="11"/>
            <color indexed="81"/>
            <rFont val="ＭＳ Ｐゴシック"/>
            <family val="3"/>
            <charset val="128"/>
          </rPr>
          <t>県選手権の出場資格がある場合には、OPを選択してください！</t>
        </r>
      </text>
    </comment>
    <comment ref="Q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4"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4" authorId="0" shapeId="0">
      <text>
        <r>
          <rPr>
            <sz val="11"/>
            <color indexed="81"/>
            <rFont val="ＭＳ Ｐゴシック"/>
            <family val="3"/>
            <charset val="128"/>
          </rPr>
          <t>県選手権の出場資格がある場合には、OPを選択してください！</t>
        </r>
      </text>
    </comment>
    <comment ref="K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sz val="11"/>
            <color indexed="81"/>
            <rFont val="ＭＳ Ｐゴシック"/>
            <family val="3"/>
            <charset val="128"/>
          </rPr>
          <t>県選手権の出場資格がある場合には、OPを選択してください！</t>
        </r>
      </text>
    </comment>
    <comment ref="N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4" authorId="0" shapeId="0">
      <text>
        <r>
          <rPr>
            <sz val="11"/>
            <color indexed="81"/>
            <rFont val="ＭＳ Ｐゴシック"/>
            <family val="3"/>
            <charset val="128"/>
          </rPr>
          <t>県選手権の出場資格がある場合には、OPを選択してください！</t>
        </r>
      </text>
    </comment>
    <comment ref="Q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5"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5" authorId="0" shapeId="0">
      <text>
        <r>
          <rPr>
            <sz val="11"/>
            <color indexed="81"/>
            <rFont val="ＭＳ Ｐゴシック"/>
            <family val="3"/>
            <charset val="128"/>
          </rPr>
          <t>県選手権の出場資格がある場合には、OPを選択してください！</t>
        </r>
      </text>
    </comment>
    <comment ref="K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sz val="11"/>
            <color indexed="81"/>
            <rFont val="ＭＳ Ｐゴシック"/>
            <family val="3"/>
            <charset val="128"/>
          </rPr>
          <t>県選手権の出場資格がある場合には、OPを選択してください！</t>
        </r>
      </text>
    </comment>
    <comment ref="N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5" authorId="0" shapeId="0">
      <text>
        <r>
          <rPr>
            <sz val="11"/>
            <color indexed="81"/>
            <rFont val="ＭＳ Ｐゴシック"/>
            <family val="3"/>
            <charset val="128"/>
          </rPr>
          <t>県選手権の出場資格がある場合には、OPを選択してください！</t>
        </r>
      </text>
    </comment>
    <comment ref="Q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6"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6" authorId="0" shapeId="0">
      <text>
        <r>
          <rPr>
            <sz val="11"/>
            <color indexed="81"/>
            <rFont val="ＭＳ Ｐゴシック"/>
            <family val="3"/>
            <charset val="128"/>
          </rPr>
          <t>県選手権の出場資格がある場合には、OPを選択してください！</t>
        </r>
      </text>
    </comment>
    <comment ref="K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sz val="11"/>
            <color indexed="81"/>
            <rFont val="ＭＳ Ｐゴシック"/>
            <family val="3"/>
            <charset val="128"/>
          </rPr>
          <t>県選手権の出場資格がある場合には、OPを選択してください！</t>
        </r>
      </text>
    </comment>
    <comment ref="N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6" authorId="0" shapeId="0">
      <text>
        <r>
          <rPr>
            <sz val="11"/>
            <color indexed="81"/>
            <rFont val="ＭＳ Ｐゴシック"/>
            <family val="3"/>
            <charset val="128"/>
          </rPr>
          <t>県選手権の出場資格がある場合には、OPを選択してください！</t>
        </r>
      </text>
    </comment>
    <comment ref="Q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7"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7" authorId="0" shapeId="0">
      <text>
        <r>
          <rPr>
            <sz val="11"/>
            <color indexed="81"/>
            <rFont val="ＭＳ Ｐゴシック"/>
            <family val="3"/>
            <charset val="128"/>
          </rPr>
          <t>県選手権の出場資格がある場合には、OPを選択してください！</t>
        </r>
      </text>
    </comment>
    <comment ref="K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sz val="11"/>
            <color indexed="81"/>
            <rFont val="ＭＳ Ｐゴシック"/>
            <family val="3"/>
            <charset val="128"/>
          </rPr>
          <t>県選手権の出場資格がある場合には、OPを選択してください！</t>
        </r>
      </text>
    </comment>
    <comment ref="N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7" authorId="0" shapeId="0">
      <text>
        <r>
          <rPr>
            <sz val="11"/>
            <color indexed="81"/>
            <rFont val="ＭＳ Ｐゴシック"/>
            <family val="3"/>
            <charset val="128"/>
          </rPr>
          <t>県選手権の出場資格がある場合には、OPを選択してください！</t>
        </r>
      </text>
    </comment>
    <comment ref="Q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8"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8" authorId="0" shapeId="0">
      <text>
        <r>
          <rPr>
            <sz val="11"/>
            <color indexed="81"/>
            <rFont val="ＭＳ Ｐゴシック"/>
            <family val="3"/>
            <charset val="128"/>
          </rPr>
          <t>県選手権の出場資格がある場合には、OPを選択してください！</t>
        </r>
      </text>
    </comment>
    <comment ref="K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sz val="11"/>
            <color indexed="81"/>
            <rFont val="ＭＳ Ｐゴシック"/>
            <family val="3"/>
            <charset val="128"/>
          </rPr>
          <t>県選手権の出場資格がある場合には、OPを選択してください！</t>
        </r>
      </text>
    </comment>
    <comment ref="N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8" authorId="0" shapeId="0">
      <text>
        <r>
          <rPr>
            <sz val="11"/>
            <color indexed="81"/>
            <rFont val="ＭＳ Ｐゴシック"/>
            <family val="3"/>
            <charset val="128"/>
          </rPr>
          <t>県選手権の出場資格がある場合には、OPを選択してください！</t>
        </r>
      </text>
    </comment>
    <comment ref="Q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9"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99" authorId="0" shapeId="0">
      <text>
        <r>
          <rPr>
            <sz val="11"/>
            <color indexed="81"/>
            <rFont val="ＭＳ Ｐゴシック"/>
            <family val="3"/>
            <charset val="128"/>
          </rPr>
          <t>県選手権の出場資格がある場合には、OPを選択してください！</t>
        </r>
      </text>
    </comment>
    <comment ref="K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sz val="11"/>
            <color indexed="81"/>
            <rFont val="ＭＳ Ｐゴシック"/>
            <family val="3"/>
            <charset val="128"/>
          </rPr>
          <t>県選手権の出場資格がある場合には、OPを選択してください！</t>
        </r>
      </text>
    </comment>
    <comment ref="N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99" authorId="0" shapeId="0">
      <text>
        <r>
          <rPr>
            <sz val="11"/>
            <color indexed="81"/>
            <rFont val="ＭＳ Ｐゴシック"/>
            <family val="3"/>
            <charset val="128"/>
          </rPr>
          <t>県選手権の出場資格がある場合には、OPを選択してください！</t>
        </r>
      </text>
    </comment>
    <comment ref="Q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00" authorId="0" shapeId="0">
      <text>
        <r>
          <rPr>
            <b/>
            <sz val="12"/>
            <color indexed="81"/>
            <rFont val="ＭＳ Ｐゴシック"/>
            <family val="3"/>
            <charset val="128"/>
          </rPr>
          <t>アルファベットを入力するとエラーになります！！
リレー情報に反映されていない場合は（入力したナンバーがセル内で左寄りの場合）、セルの数字が文字列になっています。数値に変換して下さい。</t>
        </r>
      </text>
    </comment>
    <comment ref="I100" authorId="0" shapeId="0">
      <text>
        <r>
          <rPr>
            <sz val="11"/>
            <color indexed="81"/>
            <rFont val="ＭＳ Ｐゴシック"/>
            <family val="3"/>
            <charset val="128"/>
          </rPr>
          <t>県選手権の出場資格がある場合には、OPを選択してください！</t>
        </r>
      </text>
    </comment>
    <comment ref="K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0" authorId="0" shapeId="0">
      <text>
        <r>
          <rPr>
            <sz val="11"/>
            <color indexed="81"/>
            <rFont val="ＭＳ Ｐゴシック"/>
            <family val="3"/>
            <charset val="128"/>
          </rPr>
          <t>県選手権の出場資格がある場合には、OPを選択してください！</t>
        </r>
      </text>
    </comment>
    <comment ref="N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O100" authorId="0" shapeId="0">
      <text>
        <r>
          <rPr>
            <sz val="11"/>
            <color indexed="81"/>
            <rFont val="ＭＳ Ｐゴシック"/>
            <family val="3"/>
            <charset val="128"/>
          </rPr>
          <t>県選手権の出場資格がある場合には、OPを選択してください！</t>
        </r>
      </text>
    </comment>
    <comment ref="Q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<sst xmlns="http://schemas.openxmlformats.org/spreadsheetml/2006/main" count="1042" uniqueCount="730">
  <si>
    <t>ﾅﾝﾊﾞｰ</t>
    <phoneticPr fontId="4"/>
  </si>
  <si>
    <t>学年</t>
    <rPh sb="0" eb="2">
      <t>ガクネン</t>
    </rPh>
    <phoneticPr fontId="4"/>
  </si>
  <si>
    <t>男</t>
    <rPh sb="0" eb="1">
      <t>オトコ</t>
    </rPh>
    <phoneticPr fontId="4"/>
  </si>
  <si>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</si>
  <si>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</si>
  <si>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</si>
  <si>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</si>
  <si>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</si>
  <si>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</si>
  <si>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</si>
  <si>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</si>
  <si>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</si>
  <si>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</si>
  <si>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</si>
  <si>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</si>
  <si>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</si>
  <si>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</si>
  <si>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</si>
  <si>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</si>
  <si>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</si>
  <si>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</si>
  <si>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</si>
  <si>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</si>
  <si>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</si>
  <si>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</si>
  <si>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</si>
  <si>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</si>
  <si>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</si>
  <si>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</si>
  <si>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</si>
  <si>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</si>
  <si>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</si>
  <si>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</si>
  <si>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</si>
  <si>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</si>
  <si>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</si>
  <si>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</si>
  <si>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4"/>
  </si>
  <si>
    <t>性別</t>
    <rPh sb="0" eb="2">
      <t>セイベツ</t>
    </rPh>
    <phoneticPr fontId="4"/>
  </si>
  <si>
    <t>学年</t>
    <rPh sb="0" eb="2">
      <t>ガクネン</t>
    </rPh>
    <phoneticPr fontId="4"/>
  </si>
  <si>
    <t>記録</t>
    <rPh sb="0" eb="2">
      <t>キロク</t>
    </rPh>
    <phoneticPr fontId="4"/>
  </si>
  <si>
    <t>種目１</t>
    <rPh sb="0" eb="2">
      <t>シュモク</t>
    </rPh>
    <phoneticPr fontId="4"/>
  </si>
  <si>
    <t>記録１</t>
    <rPh sb="0" eb="2">
      <t>キロク</t>
    </rPh>
    <phoneticPr fontId="4"/>
  </si>
  <si>
    <t>種目２</t>
    <rPh sb="0" eb="2">
      <t>シュモク</t>
    </rPh>
    <phoneticPr fontId="4"/>
  </si>
  <si>
    <t>記録２</t>
    <rPh sb="0" eb="2">
      <t>キロク</t>
    </rPh>
    <phoneticPr fontId="4"/>
  </si>
  <si>
    <t>種目３</t>
    <rPh sb="0" eb="2">
      <t>シュモク</t>
    </rPh>
    <phoneticPr fontId="4"/>
  </si>
  <si>
    <t>記録３</t>
    <rPh sb="0" eb="2">
      <t>キロク</t>
    </rPh>
    <phoneticPr fontId="4"/>
  </si>
  <si>
    <t>例</t>
    <rPh sb="0" eb="1">
      <t>レイ</t>
    </rPh>
    <phoneticPr fontId="4"/>
  </si>
  <si>
    <t>西三　太郎</t>
    <rPh sb="0" eb="1">
      <t>セイ</t>
    </rPh>
    <rPh sb="1" eb="2">
      <t>サン</t>
    </rPh>
    <rPh sb="3" eb="5">
      <t>タロウ</t>
    </rPh>
    <phoneticPr fontId="4"/>
  </si>
  <si>
    <t>4X100mR</t>
    <phoneticPr fontId="4"/>
  </si>
  <si>
    <t>4X400mR</t>
    <phoneticPr fontId="4"/>
  </si>
  <si>
    <t>氏　名</t>
    <rPh sb="0" eb="1">
      <t>シ</t>
    </rPh>
    <rPh sb="2" eb="3">
      <t>メイ</t>
    </rPh>
    <phoneticPr fontId="4"/>
  </si>
  <si>
    <t>A4サイズ</t>
    <phoneticPr fontId="8"/>
  </si>
  <si>
    <t>女</t>
    <rPh sb="0" eb="1">
      <t>オンナ</t>
    </rPh>
    <phoneticPr fontId="4"/>
  </si>
  <si>
    <t>男</t>
    <rPh sb="0" eb="1">
      <t>オトコ</t>
    </rPh>
    <phoneticPr fontId="4"/>
  </si>
  <si>
    <t>○</t>
    <phoneticPr fontId="4"/>
  </si>
  <si>
    <t>大会名</t>
    <rPh sb="0" eb="2">
      <t>タイカイ</t>
    </rPh>
    <rPh sb="2" eb="3">
      <t>メイ</t>
    </rPh>
    <phoneticPr fontId="4"/>
  </si>
  <si>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</si>
  <si>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</si>
  <si>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</si>
  <si>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</si>
  <si>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</si>
  <si>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</si>
  <si>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</si>
  <si>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</si>
  <si>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</si>
  <si>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</si>
  <si>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</si>
  <si>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4"/>
  </si>
  <si>
    <t>申込チーム数</t>
    <rPh sb="0" eb="2">
      <t>モウシコミ</t>
    </rPh>
    <rPh sb="5" eb="6">
      <t>スウ</t>
    </rPh>
    <phoneticPr fontId="4"/>
  </si>
  <si>
    <t>②選手情報入力</t>
    <rPh sb="1" eb="3">
      <t>センシュ</t>
    </rPh>
    <rPh sb="3" eb="5">
      <t>ジョウホウ</t>
    </rPh>
    <rPh sb="5" eb="7">
      <t>ニュウリョク</t>
    </rPh>
    <phoneticPr fontId="4"/>
  </si>
  <si>
    <t xml:space="preserve">チーム名 </t>
    <rPh sb="3" eb="4">
      <t>メイ</t>
    </rPh>
    <phoneticPr fontId="4"/>
  </si>
  <si>
    <t>12m00</t>
    <phoneticPr fontId="4"/>
  </si>
  <si>
    <t>54秒23</t>
    <rPh sb="2" eb="3">
      <t>ビョウ</t>
    </rPh>
    <phoneticPr fontId="4"/>
  </si>
  <si>
    <t>↓</t>
    <phoneticPr fontId="4"/>
  </si>
  <si>
    <t>期　日</t>
    <rPh sb="0" eb="1">
      <t>キ</t>
    </rPh>
    <rPh sb="2" eb="3">
      <t>ヒ</t>
    </rPh>
    <phoneticPr fontId="4"/>
  </si>
  <si>
    <t>会　場</t>
    <rPh sb="0" eb="1">
      <t>カイ</t>
    </rPh>
    <rPh sb="2" eb="3">
      <t>バ</t>
    </rPh>
    <phoneticPr fontId="4"/>
  </si>
  <si>
    <t>　★作業の流れは次のとおりです。</t>
    <rPh sb="2" eb="4">
      <t>サギョウ</t>
    </rPh>
    <rPh sb="5" eb="6">
      <t>ナガ</t>
    </rPh>
    <rPh sb="8" eb="9">
      <t>ツギ</t>
    </rPh>
    <phoneticPr fontId="4"/>
  </si>
  <si>
    <t>送付先</t>
    <rPh sb="0" eb="2">
      <t>ソウフ</t>
    </rPh>
    <rPh sb="2" eb="3">
      <t>サキ</t>
    </rPh>
    <phoneticPr fontId="4"/>
  </si>
  <si>
    <t>　★データ入力前にこのページの内容を必ずお読みください。</t>
    <rPh sb="5" eb="7">
      <t>ニュウリョク</t>
    </rPh>
    <rPh sb="7" eb="8">
      <t>マエ</t>
    </rPh>
    <rPh sb="15" eb="17">
      <t>ナイヨウ</t>
    </rPh>
    <rPh sb="18" eb="19">
      <t>カナラ</t>
    </rPh>
    <rPh sb="21" eb="22">
      <t>ヨ</t>
    </rPh>
    <phoneticPr fontId="4"/>
  </si>
  <si>
    <t>　　 のときは整数で表示されます。</t>
    <rPh sb="7" eb="9">
      <t>セイスウ</t>
    </rPh>
    <rPh sb="10" eb="12">
      <t>ヒョウジ</t>
    </rPh>
    <phoneticPr fontId="4"/>
  </si>
  <si>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4"/>
  </si>
  <si>
    <t>　　なっていることを確認してください。</t>
    <rPh sb="10" eb="12">
      <t>カクニン</t>
    </rPh>
    <phoneticPr fontId="4"/>
  </si>
  <si>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4"/>
  </si>
  <si>
    <t>○</t>
    <phoneticPr fontId="4"/>
  </si>
  <si>
    <t>男100m</t>
    <rPh sb="0" eb="1">
      <t>ダン</t>
    </rPh>
    <phoneticPr fontId="4"/>
  </si>
  <si>
    <t>男砲丸投</t>
    <rPh sb="0" eb="1">
      <t>オトコ</t>
    </rPh>
    <rPh sb="1" eb="4">
      <t>ホウガンナ</t>
    </rPh>
    <phoneticPr fontId="8"/>
  </si>
  <si>
    <t>男1500m</t>
    <phoneticPr fontId="4"/>
  </si>
  <si>
    <t>★記録がない場合は空欄にしてください。</t>
    <rPh sb="1" eb="3">
      <t>キロク</t>
    </rPh>
    <rPh sb="6" eb="8">
      <t>バアイ</t>
    </rPh>
    <rPh sb="9" eb="11">
      <t>クウラン</t>
    </rPh>
    <phoneticPr fontId="4"/>
  </si>
  <si>
    <t>Ord</t>
    <phoneticPr fontId="4"/>
  </si>
  <si>
    <r>
      <t>　　※</t>
    </r>
    <r>
      <rPr>
        <b/>
        <sz val="11"/>
        <color indexed="10"/>
        <rFont val="ＭＳ ゴシック"/>
        <family val="3"/>
        <charset val="128"/>
      </rPr>
      <t>記録は、次のとおり入力してください。</t>
    </r>
    <rPh sb="3" eb="5">
      <t>キロク</t>
    </rPh>
    <rPh sb="7" eb="8">
      <t>ツギ</t>
    </rPh>
    <rPh sb="12" eb="14">
      <t>ニュウリョク</t>
    </rPh>
    <phoneticPr fontId="4"/>
  </si>
  <si>
    <t>4分07秒00</t>
    <rPh sb="1" eb="2">
      <t>フン</t>
    </rPh>
    <rPh sb="4" eb="5">
      <t>ビョウ</t>
    </rPh>
    <phoneticPr fontId="4"/>
  </si>
  <si>
    <t>4.07.00</t>
    <phoneticPr fontId="4"/>
  </si>
  <si>
    <t>氏　名</t>
    <rPh sb="0" eb="1">
      <t>シ</t>
    </rPh>
    <rPh sb="2" eb="3">
      <t>メイ</t>
    </rPh>
    <phoneticPr fontId="4"/>
  </si>
  <si>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4"/>
  </si>
  <si>
    <t>　＜注意事項等＞</t>
    <rPh sb="2" eb="4">
      <t>チュウイ</t>
    </rPh>
    <rPh sb="4" eb="6">
      <t>ジコウ</t>
    </rPh>
    <rPh sb="6" eb="7">
      <t>トウ</t>
    </rPh>
    <phoneticPr fontId="4"/>
  </si>
  <si>
    <t>　 ※記録が１分未満で、10分の1以下が「00」</t>
    <rPh sb="3" eb="5">
      <t>キロク</t>
    </rPh>
    <rPh sb="7" eb="8">
      <t>フン</t>
    </rPh>
    <rPh sb="8" eb="10">
      <t>ミマン</t>
    </rPh>
    <rPh sb="14" eb="15">
      <t>ブン</t>
    </rPh>
    <rPh sb="17" eb="19">
      <t>イカ</t>
    </rPh>
    <phoneticPr fontId="4"/>
  </si>
  <si>
    <t>例１</t>
    <rPh sb="0" eb="1">
      <t>レイ</t>
    </rPh>
    <phoneticPr fontId="4"/>
  </si>
  <si>
    <t>例２</t>
    <rPh sb="0" eb="1">
      <t>レイ</t>
    </rPh>
    <phoneticPr fontId="4"/>
  </si>
  <si>
    <t>例３</t>
    <rPh sb="0" eb="1">
      <t>レイ</t>
    </rPh>
    <phoneticPr fontId="4"/>
  </si>
  <si>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4"/>
  </si>
  <si>
    <t>ｾｲｻﾝ ﾀﾛｳ</t>
    <phoneticPr fontId="4"/>
  </si>
  <si>
    <t>ﾌﾘｶﾞﾅ</t>
    <phoneticPr fontId="4"/>
  </si>
  <si>
    <t>種目</t>
    <rPh sb="0" eb="2">
      <t>シュモク</t>
    </rPh>
    <phoneticPr fontId="40"/>
  </si>
  <si>
    <t>男4X100mR</t>
    <rPh sb="0" eb="1">
      <t>オトコ</t>
    </rPh>
    <phoneticPr fontId="4"/>
  </si>
  <si>
    <t>男4X400mR</t>
    <rPh sb="0" eb="1">
      <t>オトコ</t>
    </rPh>
    <phoneticPr fontId="4"/>
  </si>
  <si>
    <t>女4X100mR</t>
    <phoneticPr fontId="4"/>
  </si>
  <si>
    <t>女4X400mR</t>
    <phoneticPr fontId="4"/>
  </si>
  <si>
    <t>男子</t>
    <rPh sb="0" eb="2">
      <t>ダンシ</t>
    </rPh>
    <phoneticPr fontId="40"/>
  </si>
  <si>
    <t>女子</t>
    <rPh sb="0" eb="2">
      <t>ジョシ</t>
    </rPh>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</si>
  <si>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</si>
  <si>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</si>
  <si>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</si>
  <si>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ｶﾅ</t>
    <phoneticPr fontId="4"/>
  </si>
  <si>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4"/>
  </si>
  <si>
    <t>　・必要事項を入力してください。</t>
    <rPh sb="2" eb="4">
      <t>ヒツヨウ</t>
    </rPh>
    <rPh sb="4" eb="6">
      <t>ジコウ</t>
    </rPh>
    <rPh sb="7" eb="9">
      <t>ニュウリョク</t>
    </rPh>
    <phoneticPr fontId="4"/>
  </si>
  <si>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4"/>
  </si>
  <si>
    <t>男　　　子</t>
    <rPh sb="0" eb="1">
      <t>オトコ</t>
    </rPh>
    <rPh sb="4" eb="5">
      <t>コ</t>
    </rPh>
    <phoneticPr fontId="40"/>
  </si>
  <si>
    <t>女　　　子</t>
    <rPh sb="0" eb="1">
      <t>オンナ</t>
    </rPh>
    <rPh sb="4" eb="5">
      <t>コ</t>
    </rPh>
    <phoneticPr fontId="40"/>
  </si>
  <si>
    <t>一覧表用　種目名</t>
    <rPh sb="0" eb="2">
      <t>イチラン</t>
    </rPh>
    <rPh sb="2" eb="3">
      <t>ヒョウ</t>
    </rPh>
    <rPh sb="3" eb="4">
      <t>ヨウ</t>
    </rPh>
    <rPh sb="5" eb="7">
      <t>シュモク</t>
    </rPh>
    <rPh sb="7" eb="8">
      <t>メイ</t>
    </rPh>
    <phoneticPr fontId="40"/>
  </si>
  <si>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5"/>
  </si>
  <si>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4"/>
  </si>
  <si>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4"/>
  </si>
  <si>
    <t>競技者NO</t>
    <rPh sb="0" eb="3">
      <t>キョウギシャ</t>
    </rPh>
    <phoneticPr fontId="4"/>
  </si>
  <si>
    <t>男400R</t>
    <rPh sb="0" eb="1">
      <t>オトコ</t>
    </rPh>
    <phoneticPr fontId="4"/>
  </si>
  <si>
    <t>リレー記録</t>
    <rPh sb="3" eb="5">
      <t>キロク</t>
    </rPh>
    <phoneticPr fontId="4"/>
  </si>
  <si>
    <t>4X100mR</t>
  </si>
  <si>
    <t>4X400mR</t>
  </si>
  <si>
    <t>男子</t>
    <rPh sb="0" eb="2">
      <t>ダンシ</t>
    </rPh>
    <phoneticPr fontId="4"/>
  </si>
  <si>
    <t>女子</t>
    <rPh sb="0" eb="2">
      <t>ジョシ</t>
    </rPh>
    <phoneticPr fontId="4"/>
  </si>
  <si>
    <t>男1600R</t>
    <rPh sb="0" eb="1">
      <t>オトコ</t>
    </rPh>
    <phoneticPr fontId="4"/>
  </si>
  <si>
    <t>女400R</t>
    <rPh sb="0" eb="1">
      <t>オンナ</t>
    </rPh>
    <phoneticPr fontId="4"/>
  </si>
  <si>
    <t>女1600R</t>
    <rPh sb="0" eb="1">
      <t>オンナ</t>
    </rPh>
    <phoneticPr fontId="4"/>
  </si>
  <si>
    <t>※リレーにエントリーをする選手とチームの記録を確認してください。</t>
    <rPh sb="13" eb="15">
      <t>センシュ</t>
    </rPh>
    <rPh sb="20" eb="22">
      <t>キロク</t>
    </rPh>
    <rPh sb="23" eb="25">
      <t>カクニン</t>
    </rPh>
    <phoneticPr fontId="4"/>
  </si>
  <si>
    <t>③リレー情報確認</t>
    <rPh sb="4" eb="6">
      <t>ジョウホウ</t>
    </rPh>
    <rPh sb="6" eb="8">
      <t>カクニン</t>
    </rPh>
    <phoneticPr fontId="4"/>
  </si>
  <si>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4"/>
  </si>
  <si>
    <t>　・リレーにエントリーをする選手のナンバーと、チームの記録を確認してください。</t>
    <rPh sb="14" eb="16">
      <t>センシュ</t>
    </rPh>
    <rPh sb="27" eb="29">
      <t>キロク</t>
    </rPh>
    <rPh sb="30" eb="32">
      <t>カクニン</t>
    </rPh>
    <phoneticPr fontId="4"/>
  </si>
  <si>
    <t>パロマ瑞穂スタジアム・パロマ瑞穂北陸上競技場</t>
    <rPh sb="3" eb="5">
      <t>ミズホ</t>
    </rPh>
    <rPh sb="14" eb="16">
      <t>ミズホ</t>
    </rPh>
    <rPh sb="16" eb="17">
      <t>キタ</t>
    </rPh>
    <rPh sb="17" eb="22">
      <t>リクジョウキョウギジョウ</t>
    </rPh>
    <phoneticPr fontId="4"/>
  </si>
  <si>
    <t>〒463-8799　守山郵便局　私書箱１４号　名古屋地区陸上競技協会</t>
    <rPh sb="23" eb="26">
      <t>ナゴヤ</t>
    </rPh>
    <rPh sb="26" eb="28">
      <t>チク</t>
    </rPh>
    <phoneticPr fontId="4"/>
  </si>
  <si>
    <t>勝見　昌弘　宛</t>
    <rPh sb="0" eb="2">
      <t>カツミ</t>
    </rPh>
    <rPh sb="3" eb="5">
      <t>マサヒロ</t>
    </rPh>
    <rPh sb="6" eb="7">
      <t>アテ</t>
    </rPh>
    <phoneticPr fontId="4"/>
  </si>
  <si>
    <t>男子4X100mR</t>
  </si>
  <si>
    <t>男子4X400mR</t>
  </si>
  <si>
    <t>女子4X100mR</t>
  </si>
  <si>
    <t>女子4X400mR</t>
  </si>
  <si>
    <t>種目計</t>
    <rPh sb="0" eb="2">
      <t>シュモク</t>
    </rPh>
    <rPh sb="2" eb="3">
      <t>ケイ</t>
    </rPh>
    <phoneticPr fontId="4"/>
  </si>
  <si>
    <t>種目数</t>
    <rPh sb="0" eb="3">
      <t>シュモクスウ</t>
    </rPh>
    <phoneticPr fontId="8"/>
  </si>
  <si>
    <t>リレー</t>
    <phoneticPr fontId="8"/>
  </si>
  <si>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4"/>
  </si>
  <si>
    <t>リレー計</t>
    <rPh sb="3" eb="4">
      <t>ケイ</t>
    </rPh>
    <phoneticPr fontId="4"/>
  </si>
  <si>
    <t>プログラム購入部数</t>
    <phoneticPr fontId="8"/>
  </si>
  <si>
    <t>リレー参加数✕1000円</t>
    <rPh sb="3" eb="6">
      <t>サンカスウ</t>
    </rPh>
    <rPh sb="11" eb="12">
      <t>エン</t>
    </rPh>
    <phoneticPr fontId="8"/>
  </si>
  <si>
    <t>支払金額</t>
    <rPh sb="0" eb="4">
      <t>シハライキンガク</t>
    </rPh>
    <phoneticPr fontId="8"/>
  </si>
  <si>
    <t>部</t>
    <rPh sb="0" eb="1">
      <t>ブ</t>
    </rPh>
    <phoneticPr fontId="8"/>
  </si>
  <si>
    <t>役員のできる方のお名前を入力してください</t>
    <rPh sb="0" eb="2">
      <t>ヤクイン</t>
    </rPh>
    <rPh sb="6" eb="7">
      <t>カタ</t>
    </rPh>
    <rPh sb="9" eb="11">
      <t>ナマ</t>
    </rPh>
    <rPh sb="12" eb="14">
      <t>ニュウリョク</t>
    </rPh>
    <phoneticPr fontId="4"/>
  </si>
  <si>
    <t>男</t>
    <rPh sb="0" eb="1">
      <t>オトコ</t>
    </rPh>
    <phoneticPr fontId="4"/>
  </si>
  <si>
    <t>女</t>
    <rPh sb="0" eb="1">
      <t>オンナ</t>
    </rPh>
    <phoneticPr fontId="4"/>
  </si>
  <si>
    <t>申込責任者</t>
    <rPh sb="0" eb="2">
      <t>モウシコミ</t>
    </rPh>
    <rPh sb="2" eb="5">
      <t>セキニンシャ</t>
    </rPh>
    <phoneticPr fontId="4"/>
  </si>
  <si>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4"/>
  </si>
  <si>
    <r>
      <t>　・入力したファイルを送信してください。</t>
    </r>
    <r>
      <rPr>
        <b/>
        <sz val="12"/>
        <color theme="1"/>
        <rFont val="ＭＳ 明朝"/>
        <family val="1"/>
        <charset val="128"/>
      </rPr>
      <t/>
    </r>
    <rPh sb="2" eb="4">
      <t>ニュウリョク</t>
    </rPh>
    <phoneticPr fontId="4"/>
  </si>
  <si>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4"/>
  </si>
  <si>
    <t>男100m</t>
  </si>
  <si>
    <t>女100m</t>
  </si>
  <si>
    <t>男200m</t>
  </si>
  <si>
    <t>女200m</t>
  </si>
  <si>
    <t>男400m</t>
  </si>
  <si>
    <t>女400m</t>
  </si>
  <si>
    <t>男800m</t>
  </si>
  <si>
    <t>女800m</t>
  </si>
  <si>
    <t>男1500m</t>
  </si>
  <si>
    <t>女1500m</t>
  </si>
  <si>
    <t>男5000m</t>
  </si>
  <si>
    <t>女100mH</t>
  </si>
  <si>
    <t>男110mH</t>
  </si>
  <si>
    <t>女400mH</t>
  </si>
  <si>
    <t>男400mH</t>
  </si>
  <si>
    <t>男3000mSC</t>
  </si>
  <si>
    <t>女走高跳</t>
  </si>
  <si>
    <t>男5000mW</t>
  </si>
  <si>
    <t>女棒高跳</t>
    <rPh sb="1" eb="2">
      <t>ボウ</t>
    </rPh>
    <phoneticPr fontId="60"/>
  </si>
  <si>
    <t>男走高跳</t>
  </si>
  <si>
    <t>女走幅跳</t>
  </si>
  <si>
    <t>男棒高跳</t>
    <rPh sb="1" eb="2">
      <t>ボウ</t>
    </rPh>
    <phoneticPr fontId="60"/>
  </si>
  <si>
    <t>女三段跳</t>
    <rPh sb="1" eb="3">
      <t>サンダ</t>
    </rPh>
    <phoneticPr fontId="59"/>
  </si>
  <si>
    <t>男走幅跳</t>
  </si>
  <si>
    <t>女砲丸投</t>
  </si>
  <si>
    <t>男三段跳</t>
    <rPh sb="1" eb="3">
      <t>サンダン</t>
    </rPh>
    <phoneticPr fontId="59"/>
  </si>
  <si>
    <t>女中学砲丸投</t>
  </si>
  <si>
    <t>男砲丸投</t>
    <rPh sb="1" eb="4">
      <t>ホウガンナゲ</t>
    </rPh>
    <phoneticPr fontId="59"/>
  </si>
  <si>
    <t>女円盤投</t>
    <rPh sb="1" eb="3">
      <t>エンバン</t>
    </rPh>
    <phoneticPr fontId="59"/>
  </si>
  <si>
    <t>男円盤投</t>
    <rPh sb="1" eb="4">
      <t>エンバンナゲ</t>
    </rPh>
    <phoneticPr fontId="59"/>
  </si>
  <si>
    <t>女ﾊﾝﾏｰ投</t>
    <rPh sb="5" eb="6">
      <t>ナ</t>
    </rPh>
    <phoneticPr fontId="59"/>
  </si>
  <si>
    <t>男ﾊﾝﾏｰ投</t>
  </si>
  <si>
    <t>女やり投</t>
    <rPh sb="3" eb="4">
      <t>ナ</t>
    </rPh>
    <phoneticPr fontId="59"/>
  </si>
  <si>
    <t>男やり投</t>
    <rPh sb="3" eb="4">
      <t>ナ</t>
    </rPh>
    <phoneticPr fontId="59"/>
  </si>
  <si>
    <t>男高校砲丸投</t>
  </si>
  <si>
    <t>男高校円盤投</t>
  </si>
  <si>
    <t>男中学砲丸投</t>
  </si>
  <si>
    <t>男中学円盤投</t>
  </si>
  <si>
    <t>メール送信期限</t>
    <rPh sb="3" eb="5">
      <t>ソウシン</t>
    </rPh>
    <rPh sb="5" eb="7">
      <t>キゲン</t>
    </rPh>
    <phoneticPr fontId="4"/>
  </si>
  <si>
    <t>部</t>
    <rPh sb="0" eb="1">
      <t>ブ</t>
    </rPh>
    <phoneticPr fontId="4"/>
  </si>
  <si>
    <t>ﾅﾝﾊﾞｰ1</t>
    <phoneticPr fontId="4"/>
  </si>
  <si>
    <t>※種目数・参加料等を確認してから印刷をしてください。</t>
  </si>
  <si>
    <r>
      <t>　　　帳票印刷ボタンをクリックして印刷を行ってください。</t>
    </r>
    <r>
      <rPr>
        <b/>
        <sz val="16"/>
        <color rgb="FFFF0000"/>
        <rFont val="ＭＳ ゴシック"/>
        <family val="3"/>
        <charset val="128"/>
      </rPr>
      <t>↓</t>
    </r>
    <r>
      <rPr>
        <b/>
        <sz val="12"/>
        <color rgb="FFFF0000"/>
        <rFont val="ＭＳ ゴシック"/>
        <family val="3"/>
        <charset val="128"/>
      </rPr>
      <t>　　</t>
    </r>
    <rPh sb="3" eb="5">
      <t>チョウヒョウ</t>
    </rPh>
    <rPh sb="5" eb="7">
      <t>インサツ</t>
    </rPh>
    <rPh sb="17" eb="19">
      <t>インサツ</t>
    </rPh>
    <rPh sb="20" eb="21">
      <t>オコナ</t>
    </rPh>
    <phoneticPr fontId="4"/>
  </si>
  <si>
    <t>役員のできる方のお名前</t>
    <rPh sb="0" eb="2">
      <t>ヤクイン</t>
    </rPh>
    <rPh sb="6" eb="7">
      <t>カタ</t>
    </rPh>
    <rPh sb="9" eb="11">
      <t>ナマ</t>
    </rPh>
    <phoneticPr fontId="4"/>
  </si>
  <si>
    <t>女5000m</t>
    <rPh sb="0" eb="1">
      <t>オンナ</t>
    </rPh>
    <phoneticPr fontId="5"/>
  </si>
  <si>
    <t>男10000m</t>
  </si>
  <si>
    <t>OP</t>
    <phoneticPr fontId="4"/>
  </si>
  <si>
    <t>OP1</t>
    <phoneticPr fontId="4"/>
  </si>
  <si>
    <t>OP2</t>
    <phoneticPr fontId="4"/>
  </si>
  <si>
    <t>OP3</t>
    <phoneticPr fontId="4"/>
  </si>
  <si>
    <t>記録</t>
    <rPh sb="0" eb="2">
      <t>キロク</t>
    </rPh>
    <phoneticPr fontId="4"/>
  </si>
  <si>
    <t>男女計</t>
    <rPh sb="0" eb="3">
      <t>ダンジョケイ</t>
    </rPh>
    <phoneticPr fontId="4"/>
  </si>
  <si>
    <t>参加人数</t>
    <rPh sb="0" eb="4">
      <t>サンカニンズウ</t>
    </rPh>
    <phoneticPr fontId="4"/>
  </si>
  <si>
    <t>　・プログラム購入部数、合計金額を確認してください。</t>
    <rPh sb="7" eb="9">
      <t>コウニュウ</t>
    </rPh>
    <rPh sb="9" eb="11">
      <t>ブスウ</t>
    </rPh>
    <rPh sb="12" eb="16">
      <t>ゴウケイキンガク</t>
    </rPh>
    <rPh sb="17" eb="19">
      <t>カクニン</t>
    </rPh>
    <phoneticPr fontId="4"/>
  </si>
  <si>
    <t>リレー</t>
    <phoneticPr fontId="40"/>
  </si>
  <si>
    <t>No</t>
    <phoneticPr fontId="40"/>
  </si>
  <si>
    <t>FLAG</t>
    <phoneticPr fontId="40"/>
  </si>
  <si>
    <t>女50000mW</t>
  </si>
  <si>
    <t>種目数×500円</t>
    <rPh sb="0" eb="2">
      <t>シュモク</t>
    </rPh>
    <rPh sb="2" eb="3">
      <t>スウ</t>
    </rPh>
    <rPh sb="7" eb="8">
      <t>エン</t>
    </rPh>
    <phoneticPr fontId="8"/>
  </si>
  <si>
    <t>※必要事項を全て入力してください。</t>
    <rPh sb="1" eb="3">
      <t>ヒツヨウ</t>
    </rPh>
    <rPh sb="3" eb="5">
      <t>ジコウ</t>
    </rPh>
    <rPh sb="6" eb="7">
      <t>スベ</t>
    </rPh>
    <rPh sb="8" eb="10">
      <t>ニュウリョク</t>
    </rPh>
    <phoneticPr fontId="4"/>
  </si>
  <si>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4"/>
  </si>
  <si>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4"/>
  </si>
  <si>
    <t>※データを修正する場合は、必ず「Delete」キーを使用してください。</t>
    <rPh sb="5" eb="7">
      <t>シュウセイ</t>
    </rPh>
    <rPh sb="9" eb="11">
      <t>バアイ</t>
    </rPh>
    <rPh sb="13" eb="14">
      <t>カナラ</t>
    </rPh>
    <rPh sb="26" eb="28">
      <t>シヨウ</t>
    </rPh>
    <phoneticPr fontId="4"/>
  </si>
  <si>
    <t>４種目以上エントリーする場合は２行使用して、どちらにもﾅﾝﾊﾞｰ･氏名等を入力してください。</t>
    <rPh sb="1" eb="3">
      <t>シュモク</t>
    </rPh>
    <rPh sb="3" eb="5">
      <t>イジョウ</t>
    </rPh>
    <rPh sb="12" eb="14">
      <t>バアイ</t>
    </rPh>
    <rPh sb="16" eb="17">
      <t>ギョウ</t>
    </rPh>
    <rPh sb="17" eb="19">
      <t>シヨウ</t>
    </rPh>
    <rPh sb="33" eb="35">
      <t>シメイ</t>
    </rPh>
    <rPh sb="35" eb="36">
      <t>ナド</t>
    </rPh>
    <rPh sb="37" eb="39">
      <t>ニュウリョク</t>
    </rPh>
    <phoneticPr fontId="4"/>
  </si>
  <si>
    <t>　　③リレー情報の確認</t>
    <rPh sb="6" eb="8">
      <t>ジョウホウ</t>
    </rPh>
    <rPh sb="9" eb="11">
      <t>カクニン</t>
    </rPh>
    <phoneticPr fontId="4"/>
  </si>
  <si>
    <t>　　④種目別人数の確認</t>
    <rPh sb="3" eb="6">
      <t>シュモクベツ</t>
    </rPh>
    <rPh sb="6" eb="8">
      <t>ニンズウ</t>
    </rPh>
    <rPh sb="9" eb="11">
      <t>カクニン</t>
    </rPh>
    <phoneticPr fontId="4"/>
  </si>
  <si>
    <t>　★問い合わせ先</t>
    <rPh sb="2" eb="3">
      <t>ト</t>
    </rPh>
    <rPh sb="4" eb="5">
      <t>ア</t>
    </rPh>
    <rPh sb="7" eb="8">
      <t>サキ</t>
    </rPh>
    <phoneticPr fontId="4"/>
  </si>
  <si>
    <t>A</t>
    <phoneticPr fontId="4"/>
  </si>
  <si>
    <t>プログラム部数✕800円</t>
    <rPh sb="5" eb="7">
      <t>ブスウ</t>
    </rPh>
    <rPh sb="11" eb="12">
      <t>エン</t>
    </rPh>
    <phoneticPr fontId="8"/>
  </si>
  <si>
    <t>中学･クラブ用</t>
    <rPh sb="0" eb="2">
      <t>チュウガク</t>
    </rPh>
    <rPh sb="6" eb="7">
      <t>ヨウ</t>
    </rPh>
    <phoneticPr fontId="4"/>
  </si>
  <si>
    <t>１</t>
    <phoneticPr fontId="4"/>
  </si>
  <si>
    <t>２</t>
  </si>
  <si>
    <t>３</t>
  </si>
  <si>
    <t>４</t>
  </si>
  <si>
    <t>５</t>
  </si>
  <si>
    <t>６</t>
  </si>
  <si>
    <t>７</t>
  </si>
  <si>
    <t>①選手情報、②団体情報の各シートに上書きをすると式が消えますのでご注意ください。</t>
    <rPh sb="33" eb="35">
      <t>チュウイ</t>
    </rPh>
    <phoneticPr fontId="4"/>
  </si>
  <si>
    <t>↓</t>
    <phoneticPr fontId="4"/>
  </si>
  <si>
    <t>⇒</t>
    <phoneticPr fontId="4"/>
  </si>
  <si>
    <t>↓</t>
  </si>
  <si>
    <t>⇒</t>
  </si>
  <si>
    <t>4.07.00 ○</t>
  </si>
  <si>
    <t>4.7 X</t>
  </si>
  <si>
    <t>長距離の記録入力に注意してください。</t>
    <rPh sb="0" eb="3">
      <t>チョウ</t>
    </rPh>
    <rPh sb="4" eb="6">
      <t>キロク</t>
    </rPh>
    <rPh sb="6" eb="8">
      <t>ニュウリョク</t>
    </rPh>
    <rPh sb="9" eb="11">
      <t>チュウイ</t>
    </rPh>
    <phoneticPr fontId="4"/>
  </si>
  <si>
    <t>12.00</t>
    <phoneticPr fontId="4"/>
  </si>
  <si>
    <t>↓</t>
    <phoneticPr fontId="4"/>
  </si>
  <si>
    <t>20m</t>
    <phoneticPr fontId="4"/>
  </si>
  <si>
    <t>20m00</t>
    <phoneticPr fontId="4"/>
  </si>
  <si>
    <t>E-mail：</t>
    <phoneticPr fontId="4"/>
  </si>
  <si>
    <t xml:space="preserve">nagoya.yosen@gmail.com </t>
    <phoneticPr fontId="4"/>
  </si>
  <si>
    <t>　・この大会から、申し込みメールへの返信は行いません。</t>
    <rPh sb="4" eb="6">
      <t>タイカイ</t>
    </rPh>
    <rPh sb="9" eb="10">
      <t>モウ</t>
    </rPh>
    <rPh sb="11" eb="12">
      <t>コ</t>
    </rPh>
    <rPh sb="18" eb="20">
      <t>ヘンシン</t>
    </rPh>
    <rPh sb="21" eb="22">
      <t>オコナ</t>
    </rPh>
    <phoneticPr fontId="4"/>
  </si>
  <si>
    <t>↓</t>
    <phoneticPr fontId="52"/>
  </si>
  <si>
    <t>mail：</t>
    <phoneticPr fontId="4"/>
  </si>
  <si>
    <t>toiawase.nagoya@gmail.com</t>
    <phoneticPr fontId="4"/>
  </si>
  <si>
    <t>絶対に、行を空けて入力しないでください。</t>
    <rPh sb="0" eb="2">
      <t>ゼッタイ</t>
    </rPh>
    <rPh sb="4" eb="5">
      <t>ギョウ</t>
    </rPh>
    <rPh sb="6" eb="7">
      <t>ア</t>
    </rPh>
    <rPh sb="9" eb="11">
      <t>ニュウリョク</t>
    </rPh>
    <phoneticPr fontId="4"/>
  </si>
  <si>
    <t>※ナンバーを入力してもリレーメンバーが反映されない場合、ナンバーのセルが文字列になっています。</t>
    <rPh sb="6" eb="8">
      <t>ニュウリョク</t>
    </rPh>
    <rPh sb="19" eb="21">
      <t>ハンエイ</t>
    </rPh>
    <rPh sb="25" eb="27">
      <t>バアイ</t>
    </rPh>
    <rPh sb="36" eb="39">
      <t>モジレツ</t>
    </rPh>
    <phoneticPr fontId="4"/>
  </si>
  <si>
    <t>※リレーエントリーに○を付けても、データが反映されない場合、「②選手権情報入力」のナンバーのセルが文字列になっていますので数値に変換してください。</t>
    <rPh sb="12" eb="13">
      <t>ツ</t>
    </rPh>
    <rPh sb="21" eb="23">
      <t>ハンエイ</t>
    </rPh>
    <rPh sb="27" eb="29">
      <t>バアイ</t>
    </rPh>
    <rPh sb="32" eb="35">
      <t>センシュケン</t>
    </rPh>
    <rPh sb="35" eb="37">
      <t>ジョウホウ</t>
    </rPh>
    <rPh sb="37" eb="39">
      <t>ニュウリョク</t>
    </rPh>
    <rPh sb="49" eb="52">
      <t>モジレツ</t>
    </rPh>
    <rPh sb="61" eb="63">
      <t>スウチ</t>
    </rPh>
    <rPh sb="64" eb="66">
      <t>ヘンカン</t>
    </rPh>
    <phoneticPr fontId="4"/>
  </si>
  <si>
    <t>No</t>
    <phoneticPr fontId="40"/>
  </si>
  <si>
    <t>団体名略称</t>
  </si>
  <si>
    <t>団体コード</t>
    <phoneticPr fontId="60"/>
  </si>
  <si>
    <t>団体名カナ</t>
  </si>
  <si>
    <r>
      <t>N</t>
    </r>
    <r>
      <rPr>
        <sz val="11"/>
        <color theme="1"/>
        <rFont val="ＭＳ ゴシック"/>
        <family val="2"/>
        <charset val="128"/>
      </rPr>
      <t>o</t>
    </r>
    <phoneticPr fontId="40"/>
  </si>
  <si>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</si>
  <si>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</si>
  <si>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</si>
  <si>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</si>
  <si>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</si>
  <si>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</si>
  <si>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</si>
  <si>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</si>
  <si>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</si>
  <si>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</si>
  <si>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</si>
  <si>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</si>
  <si>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</si>
  <si>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</si>
  <si>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</si>
  <si>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</si>
  <si>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</si>
  <si>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</si>
  <si>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</si>
  <si>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</si>
  <si>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</si>
  <si>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</si>
  <si>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</si>
  <si>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</si>
  <si>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</si>
  <si>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</si>
  <si>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</si>
  <si>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</si>
  <si>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</si>
  <si>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</si>
  <si>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</si>
  <si>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</si>
  <si>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</si>
  <si>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</si>
  <si>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</si>
  <si>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</si>
  <si>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</si>
  <si>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</si>
  <si>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</si>
  <si>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</si>
  <si>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</si>
  <si>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</si>
  <si>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</si>
  <si>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</si>
  <si>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</si>
  <si>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</si>
  <si>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</si>
  <si>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</si>
  <si>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</si>
  <si>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</si>
  <si>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</si>
  <si>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</si>
  <si>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</si>
  <si>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</si>
  <si>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</si>
  <si>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</si>
  <si>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</si>
  <si>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</si>
  <si>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</si>
  <si>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</si>
  <si>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</si>
  <si>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</si>
  <si>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</si>
  <si>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</si>
  <si>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</si>
  <si>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</si>
  <si>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</si>
  <si>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</si>
  <si>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</si>
  <si>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</si>
  <si>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</si>
  <si>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</si>
  <si>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</si>
  <si>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</si>
  <si>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</si>
  <si>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</si>
  <si>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</si>
  <si>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</si>
  <si>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</si>
  <si>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</si>
  <si>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</si>
  <si>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</si>
  <si>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</si>
  <si>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</si>
  <si>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</si>
  <si>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</si>
  <si>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</si>
  <si>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</si>
  <si>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</si>
  <si>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</si>
  <si>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</si>
  <si>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</si>
  <si>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</si>
  <si>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</si>
  <si>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</si>
  <si>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</si>
  <si>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</si>
  <si>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</si>
  <si>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</si>
  <si>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</si>
  <si>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</si>
  <si>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</si>
  <si>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</si>
  <si>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</si>
  <si>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</si>
  <si>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</si>
  <si>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</si>
  <si>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</si>
  <si>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</si>
  <si>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</si>
  <si>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</si>
  <si>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</si>
  <si>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</si>
  <si>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</si>
  <si>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</si>
  <si>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</si>
  <si>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</si>
  <si>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</si>
  <si>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</si>
  <si>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</si>
  <si>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</si>
  <si>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</si>
  <si>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</si>
  <si>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</si>
  <si>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</si>
  <si>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</si>
  <si>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</si>
  <si>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</si>
  <si>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</si>
  <si>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</si>
  <si>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</si>
  <si>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</si>
  <si>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</si>
  <si>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</si>
  <si>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</si>
  <si>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</si>
  <si>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</si>
  <si>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</si>
  <si>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</si>
  <si>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</si>
  <si>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</si>
  <si>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</si>
  <si>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</si>
  <si>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</si>
  <si>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</si>
  <si>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</si>
  <si>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</si>
  <si>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</si>
  <si>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</si>
  <si>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HIDESONZ</t>
    <phoneticPr fontId="40"/>
  </si>
  <si>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</si>
  <si>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</si>
  <si>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</si>
  <si>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</si>
  <si>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</si>
  <si>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</si>
  <si>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</si>
  <si>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</si>
  <si>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</si>
  <si>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</si>
  <si>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</si>
  <si>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</si>
  <si>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</si>
  <si>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</si>
  <si>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</si>
  <si>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</si>
  <si>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</si>
  <si>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</si>
  <si>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</si>
  <si>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</si>
  <si>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</si>
  <si>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</si>
  <si>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</si>
  <si>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</si>
  <si>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</si>
  <si>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</si>
  <si>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</si>
  <si>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</si>
  <si>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</si>
  <si>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</si>
  <si>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</si>
  <si>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</si>
  <si>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</si>
  <si>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</si>
  <si>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</si>
  <si>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</si>
  <si>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</si>
  <si>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</si>
  <si>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</si>
  <si>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</si>
  <si>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</si>
  <si>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</si>
  <si>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</si>
  <si>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日進中</t>
  </si>
  <si>
    <t>ニッシンチュウ</t>
    <phoneticPr fontId="40"/>
  </si>
  <si>
    <t>田光中</t>
  </si>
  <si>
    <t>タコウチュウ</t>
    <phoneticPr fontId="40"/>
  </si>
  <si>
    <t>城山中</t>
  </si>
  <si>
    <t>シロヤマチュウ</t>
  </si>
  <si>
    <t>千種台中</t>
  </si>
  <si>
    <t>チクサダイ</t>
  </si>
  <si>
    <t>振甫中</t>
  </si>
  <si>
    <t>シンポ</t>
    <phoneticPr fontId="40"/>
  </si>
  <si>
    <t>若水中</t>
  </si>
  <si>
    <t>ワカミズチュウ</t>
    <phoneticPr fontId="40"/>
  </si>
  <si>
    <t>千種中</t>
  </si>
  <si>
    <t>チクサチュウ</t>
  </si>
  <si>
    <t>冨士中</t>
  </si>
  <si>
    <t>フジチュウ</t>
  </si>
  <si>
    <t>北陵中</t>
  </si>
  <si>
    <t>ホクリョウチュウ</t>
  </si>
  <si>
    <t>大曽根中</t>
  </si>
  <si>
    <t>オオゾネチュウ</t>
  </si>
  <si>
    <t>名古屋北中</t>
  </si>
  <si>
    <t>ナゴヤキタ</t>
  </si>
  <si>
    <t>名塚中</t>
    <phoneticPr fontId="40"/>
  </si>
  <si>
    <t>名塚中</t>
  </si>
  <si>
    <t>ナヅカ</t>
  </si>
  <si>
    <t>天神山中</t>
  </si>
  <si>
    <t>テンジンヤマチュウ</t>
  </si>
  <si>
    <t>豊国中</t>
  </si>
  <si>
    <t>トヨクニチュウ</t>
  </si>
  <si>
    <t>豊正中</t>
  </si>
  <si>
    <t>ホウセイ</t>
  </si>
  <si>
    <t>伊勢山中</t>
  </si>
  <si>
    <t>イセヤマチュウ</t>
  </si>
  <si>
    <t>瑞穂ヶ丘中</t>
  </si>
  <si>
    <t>ミズホガオカチュウ</t>
  </si>
  <si>
    <t>萩山中</t>
  </si>
  <si>
    <t>ハギヤマチュウ</t>
  </si>
  <si>
    <t>汐路中</t>
  </si>
  <si>
    <t>シオジチュウ</t>
  </si>
  <si>
    <t>沢上中</t>
  </si>
  <si>
    <t>サワカミチュウ</t>
  </si>
  <si>
    <t>日比野中</t>
  </si>
  <si>
    <t>ヒビノチュウ</t>
  </si>
  <si>
    <t>長良中</t>
  </si>
  <si>
    <t>ナガラチュウ</t>
  </si>
  <si>
    <t>一柳中</t>
  </si>
  <si>
    <t>イチヤナギチュウ</t>
  </si>
  <si>
    <t>富田中</t>
  </si>
  <si>
    <t>トミダチュウ</t>
  </si>
  <si>
    <t>はとり中</t>
    <phoneticPr fontId="40"/>
  </si>
  <si>
    <t>はとり中</t>
  </si>
  <si>
    <t>ハトリ</t>
  </si>
  <si>
    <t>港南中</t>
  </si>
  <si>
    <t>コウナンチュウ</t>
  </si>
  <si>
    <t>東港中</t>
  </si>
  <si>
    <t>トウコウ</t>
  </si>
  <si>
    <t>南陽中</t>
  </si>
  <si>
    <t>ナンヨウチュウ</t>
  </si>
  <si>
    <t>宝神中</t>
  </si>
  <si>
    <t>ホウジン</t>
  </si>
  <si>
    <t>当知中</t>
  </si>
  <si>
    <t>トウチチュウ</t>
  </si>
  <si>
    <t>桜田中</t>
  </si>
  <si>
    <t>サクラダチュウ</t>
  </si>
  <si>
    <t>南光中</t>
  </si>
  <si>
    <t>ナンコウチュウ</t>
  </si>
  <si>
    <t>守山中</t>
    <phoneticPr fontId="40"/>
  </si>
  <si>
    <t>守山中</t>
  </si>
  <si>
    <t>モリヤマ</t>
  </si>
  <si>
    <t>守山東中</t>
  </si>
  <si>
    <t>モリヤマヒガシ</t>
  </si>
  <si>
    <t>守山西中</t>
    <phoneticPr fontId="40"/>
  </si>
  <si>
    <t>守山西中</t>
  </si>
  <si>
    <t>モリヤマニシチュウ</t>
  </si>
  <si>
    <t>鳴海中</t>
  </si>
  <si>
    <t>ナルミチュウ</t>
  </si>
  <si>
    <t>鳴子台中</t>
  </si>
  <si>
    <t>ナルコダイチュウ</t>
  </si>
  <si>
    <t>大高中</t>
  </si>
  <si>
    <t>オオダカチュウ</t>
  </si>
  <si>
    <t>有松中</t>
    <phoneticPr fontId="40"/>
  </si>
  <si>
    <t>有松中</t>
  </si>
  <si>
    <t>アリマツ</t>
  </si>
  <si>
    <t>千鳥丘中</t>
  </si>
  <si>
    <t>チドリガオカチュウ</t>
  </si>
  <si>
    <t>扇台中</t>
    <phoneticPr fontId="40"/>
  </si>
  <si>
    <t>扇台中</t>
  </si>
  <si>
    <t>オウギダイチュウ</t>
  </si>
  <si>
    <t>鎌倉台中</t>
  </si>
  <si>
    <t>カマクラダイチュウ</t>
  </si>
  <si>
    <t>神の倉中</t>
  </si>
  <si>
    <t>カミノクラ</t>
  </si>
  <si>
    <t>猪高中</t>
  </si>
  <si>
    <t>イタカチュウ</t>
  </si>
  <si>
    <t>神丘中</t>
  </si>
  <si>
    <t>カミオカチュウ</t>
  </si>
  <si>
    <t>高針台中</t>
    <phoneticPr fontId="40"/>
  </si>
  <si>
    <t>高針台中</t>
  </si>
  <si>
    <t>タカバリダイ</t>
  </si>
  <si>
    <t>藤森中</t>
  </si>
  <si>
    <t>フジモリチュウ</t>
  </si>
  <si>
    <t>牧の池中</t>
  </si>
  <si>
    <t>マキノイケチュウ</t>
  </si>
  <si>
    <t>御幸山中</t>
    <phoneticPr fontId="40"/>
  </si>
  <si>
    <t>御幸山中</t>
  </si>
  <si>
    <t>ミユキヤマ</t>
  </si>
  <si>
    <t>平針中</t>
  </si>
  <si>
    <t>ヒラバリ</t>
  </si>
  <si>
    <t>水無瀬中</t>
  </si>
  <si>
    <t>セトシリツミナセチュウ</t>
  </si>
  <si>
    <t>瀬戸南山中</t>
    <phoneticPr fontId="40"/>
  </si>
  <si>
    <t>瀬戸南山中</t>
  </si>
  <si>
    <t>セトミナミヤマ</t>
  </si>
  <si>
    <t>トウブチュウ</t>
  </si>
  <si>
    <t>チュウブチュウ</t>
  </si>
  <si>
    <t>高蔵寺中</t>
  </si>
  <si>
    <t>コウゾウジチュウ</t>
  </si>
  <si>
    <t>高森台中</t>
  </si>
  <si>
    <t>タカモリダイチュウ</t>
  </si>
  <si>
    <t>味美中</t>
  </si>
  <si>
    <t>アジヨシチュウ</t>
  </si>
  <si>
    <t>味岡中</t>
  </si>
  <si>
    <t>アジオカチュウ</t>
    <phoneticPr fontId="40"/>
  </si>
  <si>
    <t>尾張旭東中</t>
    <phoneticPr fontId="40"/>
  </si>
  <si>
    <t>尾張旭東中</t>
  </si>
  <si>
    <t>オワリアサヒシリツヒガシチュウ</t>
  </si>
  <si>
    <t>尾張旭西中</t>
    <phoneticPr fontId="40"/>
  </si>
  <si>
    <t>尾張旭西中</t>
  </si>
  <si>
    <t>オワリアサヒシリツニシチュウ</t>
  </si>
  <si>
    <t>豊明中</t>
    <phoneticPr fontId="40"/>
  </si>
  <si>
    <t>豊明中</t>
  </si>
  <si>
    <t>トヨアケ</t>
  </si>
  <si>
    <t>栄中</t>
  </si>
  <si>
    <t>サカエチュウ</t>
    <phoneticPr fontId="40"/>
  </si>
  <si>
    <t>沓掛中</t>
  </si>
  <si>
    <t>クツカケチュウ</t>
  </si>
  <si>
    <t>日進西中</t>
  </si>
  <si>
    <t>ニッシンニシチュウ</t>
  </si>
  <si>
    <t>日進東中</t>
  </si>
  <si>
    <t>ニッシンヒガシチュウ</t>
  </si>
  <si>
    <t>春木中</t>
  </si>
  <si>
    <t>ハルキチュウ</t>
    <phoneticPr fontId="40"/>
  </si>
  <si>
    <t>長久手中</t>
    <phoneticPr fontId="40"/>
  </si>
  <si>
    <t>長久手中</t>
  </si>
  <si>
    <t>ナガクテ</t>
  </si>
  <si>
    <t>亀崎中</t>
  </si>
  <si>
    <t>カメザキチュウ</t>
  </si>
  <si>
    <t>横須賀中</t>
  </si>
  <si>
    <t>ヨコスカチュウ</t>
    <phoneticPr fontId="40"/>
  </si>
  <si>
    <t>大府中</t>
  </si>
  <si>
    <t>オオブチュウ</t>
    <phoneticPr fontId="40"/>
  </si>
  <si>
    <t>大府西中</t>
    <phoneticPr fontId="40"/>
  </si>
  <si>
    <t>大府西中</t>
  </si>
  <si>
    <t>オオブニシ</t>
  </si>
  <si>
    <t>大府北中</t>
  </si>
  <si>
    <t>オオブキタチュウ</t>
    <phoneticPr fontId="40"/>
  </si>
  <si>
    <t>知多中</t>
  </si>
  <si>
    <t>チタシツリチタチュウ</t>
  </si>
  <si>
    <t>知多東部中</t>
  </si>
  <si>
    <t>チタトウブチュウ</t>
    <phoneticPr fontId="40"/>
  </si>
  <si>
    <t>知多中部中</t>
    <phoneticPr fontId="40"/>
  </si>
  <si>
    <t>知多中部中</t>
  </si>
  <si>
    <t>チタチュウブ</t>
  </si>
  <si>
    <t>東浦北部中</t>
  </si>
  <si>
    <t>ヒガシウラホクブチュウ</t>
    <phoneticPr fontId="40"/>
  </si>
  <si>
    <t>東浦西部中</t>
  </si>
  <si>
    <t>ヒガシウラセイブチュウ</t>
  </si>
  <si>
    <t>野間中</t>
  </si>
  <si>
    <t>ノマチュウ</t>
    <phoneticPr fontId="40"/>
  </si>
  <si>
    <t>河和中</t>
  </si>
  <si>
    <t>コウワチュウ</t>
  </si>
  <si>
    <t>武豊中</t>
    <phoneticPr fontId="40"/>
  </si>
  <si>
    <t>武豊中</t>
  </si>
  <si>
    <t>タケトヨ</t>
  </si>
  <si>
    <t>富貴中</t>
    <phoneticPr fontId="40"/>
  </si>
  <si>
    <t>富貴中</t>
  </si>
  <si>
    <t>フキ</t>
  </si>
  <si>
    <t>愛知中</t>
    <phoneticPr fontId="40"/>
  </si>
  <si>
    <t>愛知中</t>
  </si>
  <si>
    <t>アイチ</t>
  </si>
  <si>
    <t>椙山女学園中</t>
  </si>
  <si>
    <t>スギヤマジョガクエンチュウ</t>
  </si>
  <si>
    <t>愛知淑徳中</t>
  </si>
  <si>
    <t>アイチシュクトクチュウ</t>
  </si>
  <si>
    <t>東海中</t>
  </si>
  <si>
    <t>トウカイ</t>
  </si>
  <si>
    <t>名古屋中</t>
  </si>
  <si>
    <t>ナゴヤチュウ</t>
  </si>
  <si>
    <t>南山中男子部</t>
    <rPh sb="2" eb="3">
      <t>チュウ</t>
    </rPh>
    <phoneticPr fontId="40"/>
  </si>
  <si>
    <t>南山中男子部</t>
  </si>
  <si>
    <t>ナンザンチュウ　ダンシブ</t>
  </si>
  <si>
    <t>名古屋女子大学中</t>
  </si>
  <si>
    <t>ナゴヤジョシダイガクチュウ</t>
  </si>
  <si>
    <t>名経大高蔵中</t>
    <phoneticPr fontId="40"/>
  </si>
  <si>
    <t>名経大高蔵中</t>
  </si>
  <si>
    <t>メイケイダイタカクラ</t>
  </si>
  <si>
    <t>聖霊中</t>
  </si>
  <si>
    <t>セイレイチュウ</t>
  </si>
  <si>
    <t>長久手北中</t>
  </si>
  <si>
    <t>ナガクテシリツキタチュウ</t>
  </si>
  <si>
    <t>吉根中</t>
  </si>
  <si>
    <t>キッコチュウ</t>
  </si>
  <si>
    <t>阿久比中</t>
  </si>
  <si>
    <t>ｱｸﾞｲﾁｭｳ</t>
    <phoneticPr fontId="40"/>
  </si>
  <si>
    <t>乙川中</t>
  </si>
  <si>
    <t>ｵｯｶﾜﾁｭｳ</t>
    <phoneticPr fontId="40"/>
  </si>
  <si>
    <t>東浦中</t>
  </si>
  <si>
    <t>ﾋｶﾞｼｳﾗﾁｭｳ</t>
    <phoneticPr fontId="40"/>
  </si>
  <si>
    <t>北山中</t>
  </si>
  <si>
    <t>ｷﾀﾔﾏﾁｭｳ</t>
    <phoneticPr fontId="40"/>
  </si>
  <si>
    <t>前津中</t>
  </si>
  <si>
    <t>ﾏｴﾂﾞﾁｭｳ</t>
    <phoneticPr fontId="40"/>
  </si>
  <si>
    <t>①団体情報入力</t>
    <rPh sb="1" eb="3">
      <t>ダン</t>
    </rPh>
    <rPh sb="3" eb="5">
      <t>ジョウホウ</t>
    </rPh>
    <rPh sb="5" eb="7">
      <t>ニュウリョク</t>
    </rPh>
    <phoneticPr fontId="4"/>
  </si>
  <si>
    <t>団体名</t>
    <rPh sb="0" eb="2">
      <t>ダンタイ</t>
    </rPh>
    <rPh sb="2" eb="3">
      <t>メイ</t>
    </rPh>
    <phoneticPr fontId="4"/>
  </si>
  <si>
    <t>団体コード</t>
    <rPh sb="0" eb="2">
      <t>ダンタイ</t>
    </rPh>
    <phoneticPr fontId="4"/>
  </si>
  <si>
    <t>略称団体名</t>
    <rPh sb="0" eb="2">
      <t>リャクショウ</t>
    </rPh>
    <rPh sb="2" eb="4">
      <t>ダンタ</t>
    </rPh>
    <rPh sb="4" eb="5">
      <t>メイ</t>
    </rPh>
    <phoneticPr fontId="4"/>
  </si>
  <si>
    <t>団体名ﾌﾘｶﾞﾅ</t>
    <rPh sb="0" eb="3">
      <t>ダンタイメイ</t>
    </rPh>
    <phoneticPr fontId="4"/>
  </si>
  <si>
    <t>←入力</t>
    <rPh sb="1" eb="3">
      <t>ニュウリョク</t>
    </rPh>
    <phoneticPr fontId="4"/>
  </si>
  <si>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4"/>
  </si>
  <si>
    <t>ナンバーのアルファベット</t>
    <phoneticPr fontId="4"/>
  </si>
  <si>
    <t>←入力　ナンバーのアルファベットを入力してください。</t>
    <rPh sb="1" eb="3">
      <t>ニュウリョク</t>
    </rPh>
    <rPh sb="17" eb="19">
      <t>ニュウ</t>
    </rPh>
    <phoneticPr fontId="4"/>
  </si>
  <si>
    <t>プログラム購入部数</t>
    <phoneticPr fontId="4"/>
  </si>
  <si>
    <t>中学･中学クラブチーム用</t>
    <rPh sb="0" eb="2">
      <t>チュウガク</t>
    </rPh>
    <rPh sb="3" eb="5">
      <t>チュウガク</t>
    </rPh>
    <rPh sb="11" eb="12">
      <t>ヨウ</t>
    </rPh>
    <phoneticPr fontId="4"/>
  </si>
  <si>
    <t>振込明細書のコピーを以下に添付してください</t>
    <rPh sb="0" eb="2">
      <t>フリコミ</t>
    </rPh>
    <rPh sb="2" eb="5">
      <t>メイサイショ</t>
    </rPh>
    <rPh sb="10" eb="12">
      <t>イカ</t>
    </rPh>
    <rPh sb="13" eb="15">
      <t>テンプ</t>
    </rPh>
    <phoneticPr fontId="4"/>
  </si>
  <si>
    <t>申込責任者/電話番号</t>
    <rPh sb="0" eb="2">
      <t>モウシコミ</t>
    </rPh>
    <rPh sb="2" eb="5">
      <t>セキニ</t>
    </rPh>
    <rPh sb="6" eb="10">
      <t>デンワバンゴウ</t>
    </rPh>
    <phoneticPr fontId="4"/>
  </si>
  <si>
    <t>④参加人数一覧表</t>
    <rPh sb="1" eb="3">
      <t>サンカ</t>
    </rPh>
    <rPh sb="3" eb="5">
      <t>ニンズウ</t>
    </rPh>
    <rPh sb="5" eb="7">
      <t>イチラン</t>
    </rPh>
    <rPh sb="7" eb="8">
      <t>ヒョウ</t>
    </rPh>
    <phoneticPr fontId="4"/>
  </si>
  <si>
    <t>申込人数一覧表</t>
    <rPh sb="0" eb="1">
      <t>サル</t>
    </rPh>
    <rPh sb="1" eb="2">
      <t>コミ</t>
    </rPh>
    <rPh sb="2" eb="3">
      <t>ジン</t>
    </rPh>
    <rPh sb="3" eb="4">
      <t>カズ</t>
    </rPh>
    <rPh sb="4" eb="5">
      <t>イチ</t>
    </rPh>
    <rPh sb="5" eb="6">
      <t>ラン</t>
    </rPh>
    <rPh sb="6" eb="7">
      <t>ヒョウ</t>
    </rPh>
    <phoneticPr fontId="8"/>
  </si>
  <si>
    <t>※このファイルをメールに添付して送信してください！</t>
    <rPh sb="12" eb="14">
      <t>テンプ</t>
    </rPh>
    <rPh sb="16" eb="18">
      <t>ソウシン</t>
    </rPh>
    <phoneticPr fontId="4"/>
  </si>
  <si>
    <t>８</t>
    <phoneticPr fontId="4"/>
  </si>
  <si>
    <t>９</t>
    <phoneticPr fontId="4"/>
  </si>
  <si>
    <t>団体名検索</t>
    <rPh sb="0" eb="2">
      <t>ダンタイ</t>
    </rPh>
    <rPh sb="2" eb="3">
      <t>メイ</t>
    </rPh>
    <rPh sb="3" eb="5">
      <t>ケンサク</t>
    </rPh>
    <phoneticPr fontId="4"/>
  </si>
  <si>
    <t>春日井東部中</t>
    <rPh sb="0" eb="3">
      <t>カス</t>
    </rPh>
    <phoneticPr fontId="40"/>
  </si>
  <si>
    <t>春日井中部中</t>
    <rPh sb="0" eb="3">
      <t>カ</t>
    </rPh>
    <phoneticPr fontId="40"/>
  </si>
  <si>
    <t>新規登録団体の場合は以下に団体名とフリガナを入力してください</t>
    <rPh sb="0" eb="4">
      <t>シンキトウロク</t>
    </rPh>
    <rPh sb="4" eb="6">
      <t>ダンタイ</t>
    </rPh>
    <rPh sb="7" eb="9">
      <t>バアイ</t>
    </rPh>
    <rPh sb="10" eb="12">
      <t>イカ</t>
    </rPh>
    <rPh sb="13" eb="16">
      <t>ダンタイメイ</t>
    </rPh>
    <rPh sb="22" eb="30">
      <t>ニュウリョ</t>
    </rPh>
    <phoneticPr fontId="4"/>
  </si>
  <si>
    <r>
      <t>◎トラック種目・・・・</t>
    </r>
    <r>
      <rPr>
        <b/>
        <sz val="18"/>
        <color theme="1"/>
        <rFont val="ＭＳ ゴシック"/>
        <family val="3"/>
        <charset val="128"/>
      </rPr>
      <t>分秒をドット「．」で区切り</t>
    </r>
    <r>
      <rPr>
        <sz val="11"/>
        <color theme="1"/>
        <rFont val="ＭＳ 明朝"/>
        <family val="1"/>
        <charset val="128"/>
      </rPr>
      <t>、すべての種目で</t>
    </r>
    <r>
      <rPr>
        <b/>
        <u/>
        <sz val="18"/>
        <color rgb="FFFF0000"/>
        <rFont val="ＭＳ ゴシック"/>
        <family val="3"/>
        <charset val="128"/>
      </rPr>
      <t>100分の1秒まで入力してください。</t>
    </r>
    <rPh sb="5" eb="7">
      <t>シュモク</t>
    </rPh>
    <rPh sb="29" eb="31">
      <t>シュモク</t>
    </rPh>
    <phoneticPr fontId="4"/>
  </si>
  <si>
    <r>
      <t>　　※</t>
    </r>
    <r>
      <rPr>
        <b/>
        <u/>
        <sz val="11"/>
        <color rgb="FF00B050"/>
        <rFont val="ＭＳ 明朝"/>
        <family val="1"/>
        <charset val="128"/>
      </rPr>
      <t>入力は、男子を先に入力し、続けて女子を入力してください。</t>
    </r>
    <r>
      <rPr>
        <b/>
        <u/>
        <sz val="14"/>
        <color rgb="FF00B050"/>
        <rFont val="ＭＳ ゴシック"/>
        <family val="3"/>
        <charset val="128"/>
      </rPr>
      <t>絶対に行を空けないでください。行を空けると空いた行以下のデータは反映されません。</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rPh sb="46" eb="47">
      <t>ギョウ</t>
    </rPh>
    <rPh sb="48" eb="49">
      <t>ア</t>
    </rPh>
    <rPh sb="52" eb="53">
      <t>ア</t>
    </rPh>
    <rPh sb="55" eb="56">
      <t>ギョウ</t>
    </rPh>
    <rPh sb="56" eb="58">
      <t>イカ</t>
    </rPh>
    <rPh sb="63" eb="65">
      <t>ハンエイ</t>
    </rPh>
    <phoneticPr fontId="4"/>
  </si>
  <si>
    <t>　　※ナンバーは、アルファベットと数字を分けて入力してください。アルファベットは、団体情報入力シートで入力して下さい。</t>
    <rPh sb="17" eb="19">
      <t>スウジ</t>
    </rPh>
    <rPh sb="20" eb="21">
      <t>ワ</t>
    </rPh>
    <rPh sb="23" eb="25">
      <t>ニュウリョク</t>
    </rPh>
    <rPh sb="41" eb="43">
      <t>ダンタイ</t>
    </rPh>
    <rPh sb="43" eb="45">
      <t>ジョウホウ</t>
    </rPh>
    <rPh sb="45" eb="47">
      <t>ニュウリョク</t>
    </rPh>
    <rPh sb="51" eb="53">
      <t>ニュウリョク</t>
    </rPh>
    <rPh sb="55" eb="56">
      <t>クダ</t>
    </rPh>
    <phoneticPr fontId="4"/>
  </si>
  <si>
    <t xml:space="preserve">      大学生は、地域学連コード番号をハイフンを除いて、アルファベットと同様に入力してください。</t>
    <rPh sb="26" eb="27">
      <t>ノゾ</t>
    </rPh>
    <rPh sb="38" eb="40">
      <t>ドウヨウ</t>
    </rPh>
    <phoneticPr fontId="4"/>
  </si>
  <si>
    <r>
      <t>◎フィールド種目・・・</t>
    </r>
    <r>
      <rPr>
        <sz val="18"/>
        <color theme="1"/>
        <rFont val="ＭＳ ゴシック"/>
        <family val="3"/>
        <charset val="128"/>
      </rPr>
      <t>メートルを「m」で区切り</t>
    </r>
    <r>
      <rPr>
        <sz val="18"/>
        <color theme="1"/>
        <rFont val="ＭＳ 明朝"/>
        <family val="1"/>
        <charset val="128"/>
      </rPr>
      <t>、</t>
    </r>
    <r>
      <rPr>
        <u/>
        <sz val="18"/>
        <color rgb="FFFF0000"/>
        <rFont val="ＭＳ ゴシック"/>
        <family val="3"/>
        <charset val="128"/>
      </rPr>
      <t>cm単位まで入力</t>
    </r>
    <r>
      <rPr>
        <b/>
        <u/>
        <sz val="18"/>
        <color rgb="FFFF0000"/>
        <rFont val="ＭＳ ゴシック"/>
        <family val="3"/>
        <charset val="128"/>
      </rPr>
      <t>（「cm」の文字は入れないでください</t>
    </r>
    <r>
      <rPr>
        <b/>
        <u/>
        <sz val="11"/>
        <color rgb="FFFF0000"/>
        <rFont val="ＭＳ ゴシック"/>
        <family val="3"/>
        <charset val="128"/>
      </rPr>
      <t>）</t>
    </r>
    <rPh sb="6" eb="8">
      <t>シュモク</t>
    </rPh>
    <phoneticPr fontId="4"/>
  </si>
  <si>
    <t>　②必ず、ファイル名を団体名に変更して下さい。</t>
    <rPh sb="2" eb="3">
      <t>カナラ</t>
    </rPh>
    <rPh sb="9" eb="10">
      <t>メイ</t>
    </rPh>
    <rPh sb="11" eb="14">
      <t>ダンタイメイ</t>
    </rPh>
    <rPh sb="15" eb="17">
      <t>ヘンコウ</t>
    </rPh>
    <rPh sb="19" eb="20">
      <t>クダ</t>
    </rPh>
    <phoneticPr fontId="4"/>
  </si>
  <si>
    <t>　③ファイルの内容に訂正がある場合は、ファイル名の後に訂正版等の文字を入れて下さい。</t>
    <rPh sb="7" eb="9">
      <t>ナイヨウ</t>
    </rPh>
    <rPh sb="10" eb="12">
      <t>テイセイ</t>
    </rPh>
    <rPh sb="15" eb="17">
      <t>バアイ</t>
    </rPh>
    <rPh sb="23" eb="24">
      <t>メイ</t>
    </rPh>
    <rPh sb="25" eb="26">
      <t>アト</t>
    </rPh>
    <rPh sb="27" eb="30">
      <t>テイセイバン</t>
    </rPh>
    <rPh sb="30" eb="31">
      <t>ナド</t>
    </rPh>
    <rPh sb="32" eb="34">
      <t>モジ</t>
    </rPh>
    <rPh sb="35" eb="36">
      <t>イ</t>
    </rPh>
    <rPh sb="38" eb="39">
      <t>クダ</t>
    </rPh>
    <phoneticPr fontId="4"/>
  </si>
  <si>
    <t>郵送の際は、速達や書留はお断りします。</t>
    <rPh sb="0" eb="2">
      <t>ユウソウ</t>
    </rPh>
    <rPh sb="3" eb="4">
      <t>サイ</t>
    </rPh>
    <rPh sb="6" eb="8">
      <t>ソクタツ</t>
    </rPh>
    <rPh sb="9" eb="11">
      <t>カキトメ</t>
    </rPh>
    <rPh sb="13" eb="14">
      <t>コトワ</t>
    </rPh>
    <phoneticPr fontId="4"/>
  </si>
  <si>
    <t>←団体名を選択すると、自動で入力されます。
　団体コードを変更しないで下さい。</t>
    <rPh sb="1" eb="3">
      <t>ダンタイ</t>
    </rPh>
    <rPh sb="3" eb="4">
      <t>メイ</t>
    </rPh>
    <rPh sb="5" eb="7">
      <t>センタク</t>
    </rPh>
    <rPh sb="11" eb="13">
      <t>ジドウ</t>
    </rPh>
    <rPh sb="14" eb="16">
      <t>ニュウリョク</t>
    </rPh>
    <rPh sb="23" eb="25">
      <t>ダンタイ</t>
    </rPh>
    <rPh sb="29" eb="31">
      <t>ヘンコウ</t>
    </rPh>
    <rPh sb="35" eb="36">
      <t>クダ</t>
    </rPh>
    <phoneticPr fontId="4"/>
  </si>
  <si>
    <r>
      <t>←団体名の</t>
    </r>
    <r>
      <rPr>
        <b/>
        <sz val="18"/>
        <color rgb="FFFF0000"/>
        <rFont val="ＭＳ ゴシック"/>
        <family val="3"/>
        <charset val="128"/>
      </rPr>
      <t>最初の一文字</t>
    </r>
    <r>
      <rPr>
        <sz val="11"/>
        <color rgb="FFFF0000"/>
        <rFont val="ＭＳ 明朝"/>
        <family val="1"/>
        <charset val="128"/>
      </rPr>
      <t>を入力してください。</t>
    </r>
    <rPh sb="5" eb="7">
      <t>サイショ</t>
    </rPh>
    <rPh sb="8" eb="11">
      <t>ヒトモジ</t>
    </rPh>
    <rPh sb="12" eb="21">
      <t>ニュウリョク</t>
    </rPh>
    <phoneticPr fontId="4"/>
  </si>
  <si>
    <r>
      <t>　・「④参加人数一覧表」にある、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6">
      <t>サンカ</t>
    </rPh>
    <rPh sb="6" eb="8">
      <t>ニンズウ</t>
    </rPh>
    <rPh sb="8" eb="10">
      <t>イチラン</t>
    </rPh>
    <rPh sb="10" eb="11">
      <t>ヒョウ</t>
    </rPh>
    <rPh sb="16" eb="20">
      <t>チョウ</t>
    </rPh>
    <rPh sb="30" eb="33">
      <t>イン</t>
    </rPh>
    <rPh sb="33" eb="36">
      <t>オコ</t>
    </rPh>
    <phoneticPr fontId="4"/>
  </si>
  <si>
    <t>　①ファイルの送信がないと受付けしたことにはなりません。</t>
    <rPh sb="7" eb="9">
      <t>ソウシン</t>
    </rPh>
    <rPh sb="13" eb="15">
      <t>ウケツ</t>
    </rPh>
    <phoneticPr fontId="4"/>
  </si>
  <si>
    <t>振り込み･郵送期限</t>
    <rPh sb="0" eb="1">
      <t>フ</t>
    </rPh>
    <rPh sb="2" eb="3">
      <t>コ</t>
    </rPh>
    <rPh sb="5" eb="7">
      <t>ユウソウ</t>
    </rPh>
    <rPh sb="7" eb="9">
      <t>キゲン</t>
    </rPh>
    <phoneticPr fontId="4"/>
  </si>
  <si>
    <t>文字列を数値に変換する</t>
  </si>
  <si>
    <t>エクセルでは数値と判断できる文字列を数式に使用したとき、自動で数値に変換されます。</t>
  </si>
  <si>
    <t>これらの文字列を数値に変換するには、[セル] をクリックしてエラーチェックの機能から [数値に変換する] をクリックします。変換したいセルを範囲選択してから行うと一括で変換できます。</t>
  </si>
  <si>
    <t>文字列が数値に変換されます。</t>
  </si>
  <si>
    <t>　⑤リレー情報確認で、メンバーが反映されていることを必ず確認してください。</t>
    <rPh sb="5" eb="7">
      <t>ジョウホウ</t>
    </rPh>
    <rPh sb="7" eb="9">
      <t>カクニン</t>
    </rPh>
    <rPh sb="28" eb="30">
      <t>カクニン</t>
    </rPh>
    <phoneticPr fontId="4"/>
  </si>
  <si>
    <t>第７８回愛知陸上競技選手権 名古屋地区予選会</t>
    <rPh sb="0" eb="1">
      <t>ダイ</t>
    </rPh>
    <rPh sb="3" eb="4">
      <t>カイ</t>
    </rPh>
    <rPh sb="4" eb="6">
      <t>アイチ</t>
    </rPh>
    <rPh sb="6" eb="10">
      <t>リクジョウキョウギ</t>
    </rPh>
    <rPh sb="10" eb="13">
      <t>センシュケン</t>
    </rPh>
    <rPh sb="14" eb="17">
      <t>ナゴヤ</t>
    </rPh>
    <rPh sb="17" eb="22">
      <t>チクヨセンカイ</t>
    </rPh>
    <phoneticPr fontId="4"/>
  </si>
  <si>
    <t>団体名</t>
    <rPh sb="0" eb="2">
      <t>ダンタイ</t>
    </rPh>
    <rPh sb="2" eb="3">
      <t>メイ</t>
    </rPh>
    <phoneticPr fontId="8"/>
  </si>
  <si>
    <r>
      <t>　　ナンバーが正しく入力されていて情報が反映されていない場合、選手情報入力シートのナンバーが左寄りになってい 　
　　ます。この場合、ナンバーのセルが文字列になっていますので数値に変換してください。
    方法は、</t>
    </r>
    <r>
      <rPr>
        <b/>
        <sz val="18"/>
        <rFont val="ＭＳ ゴシック"/>
        <family val="3"/>
        <charset val="128"/>
      </rPr>
      <t>⑤リレーの選手が反映されない場合の対処をご覧ください。</t>
    </r>
    <rPh sb="7" eb="8">
      <t>タダ</t>
    </rPh>
    <rPh sb="10" eb="12">
      <t>ニュウ</t>
    </rPh>
    <rPh sb="17" eb="19">
      <t>ジョウホウ</t>
    </rPh>
    <rPh sb="20" eb="22">
      <t>ハンエイ</t>
    </rPh>
    <rPh sb="28" eb="30">
      <t>バアイ</t>
    </rPh>
    <rPh sb="31" eb="33">
      <t>センシュ</t>
    </rPh>
    <rPh sb="33" eb="35">
      <t>ジョウホウ</t>
    </rPh>
    <rPh sb="35" eb="37">
      <t>ニュウリョク</t>
    </rPh>
    <rPh sb="46" eb="48">
      <t>ヒダリヨ</t>
    </rPh>
    <rPh sb="64" eb="66">
      <t>バアイ</t>
    </rPh>
    <rPh sb="75" eb="85">
      <t>モジレ</t>
    </rPh>
    <rPh sb="87" eb="89">
      <t>スウチ</t>
    </rPh>
    <rPh sb="104" eb="106">
      <t>ホウホウ</t>
    </rPh>
    <rPh sb="129" eb="130">
      <t>ラン</t>
    </rPh>
    <phoneticPr fontId="4"/>
  </si>
  <si>
    <t>　　修正がある場合は、「②選手情報入力」で修正してください。</t>
    <rPh sb="2" eb="4">
      <t>シュウセイ</t>
    </rPh>
    <rPh sb="7" eb="9">
      <t>バアイ</t>
    </rPh>
    <rPh sb="13" eb="15">
      <t>センシュ</t>
    </rPh>
    <rPh sb="15" eb="17">
      <t>ジョウホウ</t>
    </rPh>
    <rPh sb="17" eb="19">
      <t>ニュウリョク</t>
    </rPh>
    <rPh sb="21" eb="23">
      <t>シュウセイ</t>
    </rPh>
    <phoneticPr fontId="4"/>
  </si>
  <si>
    <t>　　⑤参加人数一覧表の印刷</t>
    <rPh sb="3" eb="7">
      <t>サンカニン</t>
    </rPh>
    <rPh sb="7" eb="9">
      <t>イチラン</t>
    </rPh>
    <rPh sb="9" eb="10">
      <t>ヒョウ</t>
    </rPh>
    <rPh sb="11" eb="13">
      <t>インサツ</t>
    </rPh>
    <phoneticPr fontId="4"/>
  </si>
  <si>
    <t>　　⑥ファイルの保存</t>
    <rPh sb="8" eb="10">
      <t>ホゾン</t>
    </rPh>
    <phoneticPr fontId="4"/>
  </si>
  <si>
    <r>
      <t>　・</t>
    </r>
    <r>
      <rPr>
        <b/>
        <u/>
        <sz val="11"/>
        <color indexed="10"/>
        <rFont val="ＭＳ ゴシック"/>
        <family val="3"/>
        <charset val="128"/>
      </rPr>
      <t>ファイル名を団体名（例：○○中）に変更し</t>
    </r>
    <r>
      <rPr>
        <sz val="11"/>
        <color indexed="8"/>
        <rFont val="ＭＳ 明朝"/>
        <family val="1"/>
        <charset val="128"/>
      </rPr>
      <t>保存してください。メールに添付するときは、ファイル名が団体名に</t>
    </r>
    <rPh sb="6" eb="7">
      <t>メイ</t>
    </rPh>
    <rPh sb="8" eb="10">
      <t>ダンタイ</t>
    </rPh>
    <rPh sb="10" eb="11">
      <t>メイ</t>
    </rPh>
    <rPh sb="12" eb="13">
      <t>レイ</t>
    </rPh>
    <rPh sb="16" eb="17">
      <t>チュウ</t>
    </rPh>
    <rPh sb="19" eb="21">
      <t>ヘンコウ</t>
    </rPh>
    <rPh sb="22" eb="24">
      <t>ホゾン</t>
    </rPh>
    <rPh sb="35" eb="37">
      <t>テンプ</t>
    </rPh>
    <rPh sb="47" eb="48">
      <t>メイ</t>
    </rPh>
    <rPh sb="49" eb="51">
      <t>ダンタイ</t>
    </rPh>
    <rPh sb="51" eb="52">
      <t>メイ</t>
    </rPh>
    <phoneticPr fontId="4"/>
  </si>
  <si>
    <t>　　⑦メール送信</t>
    <rPh sb="6" eb="8">
      <t>ソウシン</t>
    </rPh>
    <phoneticPr fontId="4"/>
  </si>
  <si>
    <t>　　⑧参加料の振込</t>
    <rPh sb="3" eb="6">
      <t>サンカリョウ</t>
    </rPh>
    <rPh sb="7" eb="9">
      <t>フリコミ</t>
    </rPh>
    <phoneticPr fontId="52"/>
  </si>
  <si>
    <r>
      <t>　・振込明細書のコピーを添付した</t>
    </r>
    <r>
      <rPr>
        <b/>
        <sz val="11"/>
        <color rgb="FFFF0000"/>
        <rFont val="ＭＳ 明朝"/>
        <family val="1"/>
        <charset val="128"/>
      </rPr>
      <t>「④参加人数一覧表」</t>
    </r>
    <r>
      <rPr>
        <b/>
        <sz val="11"/>
        <color theme="1"/>
        <rFont val="ＭＳ 明朝"/>
        <family val="1"/>
        <charset val="128"/>
      </rPr>
      <t>を郵送してください。</t>
    </r>
    <rPh sb="18" eb="20">
      <t>サンカ</t>
    </rPh>
    <rPh sb="20" eb="22">
      <t>ニンズウ</t>
    </rPh>
    <rPh sb="22" eb="25">
      <t>イチランヒョウ</t>
    </rPh>
    <rPh sb="27" eb="29">
      <t>ユウソウ</t>
    </rPh>
    <phoneticPr fontId="4"/>
  </si>
  <si>
    <t>　　⑨郵送</t>
    <rPh sb="3" eb="5">
      <t>ユウソウ</t>
    </rPh>
    <phoneticPr fontId="4"/>
  </si>
  <si>
    <t>　　⑩申込完了</t>
    <rPh sb="3" eb="5">
      <t>モウシコミ</t>
    </rPh>
    <rPh sb="5" eb="7">
      <t>カンリョウ</t>
    </rPh>
    <phoneticPr fontId="4"/>
  </si>
  <si>
    <t>このアドレスには、絶対にデータを送信しないで下さい。</t>
    <phoneticPr fontId="4"/>
  </si>
  <si>
    <r>
      <t>　・参加料を振り込み、</t>
    </r>
    <r>
      <rPr>
        <b/>
        <sz val="11"/>
        <color rgb="FFFF0000"/>
        <rFont val="ＭＳ ゴシック"/>
        <family val="3"/>
        <charset val="128"/>
      </rPr>
      <t>明細書のコピーを「④参加人数一覧表」に添付</t>
    </r>
    <r>
      <rPr>
        <sz val="11"/>
        <color theme="1"/>
        <rFont val="ＭＳ 明朝"/>
        <family val="1"/>
        <charset val="128"/>
      </rPr>
      <t>してください。</t>
    </r>
    <rPh sb="2" eb="5">
      <t>サンカリョウ</t>
    </rPh>
    <rPh sb="6" eb="7">
      <t>フ</t>
    </rPh>
    <rPh sb="8" eb="9">
      <t>コ</t>
    </rPh>
    <rPh sb="11" eb="14">
      <t>メイサイショ</t>
    </rPh>
    <rPh sb="21" eb="23">
      <t>サンカ</t>
    </rPh>
    <rPh sb="23" eb="25">
      <t>ニンズウ</t>
    </rPh>
    <rPh sb="25" eb="27">
      <t>イチラン</t>
    </rPh>
    <rPh sb="27" eb="28">
      <t>ヒョウ</t>
    </rPh>
    <rPh sb="30" eb="32">
      <t>テンプ</t>
    </rPh>
    <phoneticPr fontId="40"/>
  </si>
  <si>
    <t>　  郵送の際には、書留や速達はやめて下さい。</t>
    <rPh sb="3" eb="5">
      <t>ユウソウ</t>
    </rPh>
    <rPh sb="6" eb="7">
      <t>サイ</t>
    </rPh>
    <rPh sb="10" eb="12">
      <t>カキトメ</t>
    </rPh>
    <rPh sb="13" eb="15">
      <t>ソクタツ</t>
    </rPh>
    <rPh sb="19" eb="20">
      <t>クダ</t>
    </rPh>
    <phoneticPr fontId="4"/>
  </si>
  <si>
    <t>　　トラックレースでは最後の組以降に新たに組を追加する場合があります。リレーの場合は、再番編を行う場合があります。</t>
    <rPh sb="11" eb="13">
      <t>サイゴ</t>
    </rPh>
    <rPh sb="14" eb="15">
      <t>クミ</t>
    </rPh>
    <rPh sb="15" eb="17">
      <t>イコウ</t>
    </rPh>
    <rPh sb="18" eb="19">
      <t>アラ</t>
    </rPh>
    <rPh sb="21" eb="22">
      <t>クミ</t>
    </rPh>
    <rPh sb="23" eb="25">
      <t>ツイカ</t>
    </rPh>
    <rPh sb="27" eb="29">
      <t>バアイ</t>
    </rPh>
    <rPh sb="39" eb="41">
      <t>バアイ</t>
    </rPh>
    <rPh sb="43" eb="44">
      <t>サイ</t>
    </rPh>
    <rPh sb="44" eb="45">
      <t>バン</t>
    </rPh>
    <rPh sb="45" eb="46">
      <t>ヘン</t>
    </rPh>
    <rPh sb="47" eb="48">
      <t>オコナ</t>
    </rPh>
    <phoneticPr fontId="4"/>
  </si>
  <si>
    <t>　④ファイルの送信忘れ・訂正時のファイル名の変更がない場合等によりプログラムから漏れた場合には、</t>
    <rPh sb="7" eb="9">
      <t>ソウシン</t>
    </rPh>
    <rPh sb="9" eb="10">
      <t>ワス</t>
    </rPh>
    <rPh sb="12" eb="14">
      <t>テイセイ</t>
    </rPh>
    <rPh sb="14" eb="15">
      <t>ジ</t>
    </rPh>
    <rPh sb="20" eb="21">
      <t>メイ</t>
    </rPh>
    <rPh sb="22" eb="24">
      <t>ヘンコウ</t>
    </rPh>
    <rPh sb="27" eb="29">
      <t>バアイ</t>
    </rPh>
    <rPh sb="29" eb="30">
      <t>ナド</t>
    </rPh>
    <rPh sb="40" eb="41">
      <t>モ</t>
    </rPh>
    <rPh sb="43" eb="45">
      <t>バア</t>
    </rPh>
    <phoneticPr fontId="4"/>
  </si>
  <si>
    <t>　　フィールド種目では、１番記録の近い組の一番最後に追加します。</t>
    <rPh sb="21" eb="25">
      <t>イチバンサイゴ</t>
    </rPh>
    <phoneticPr fontId="4"/>
  </si>
  <si>
    <t>←直接団体名を入力しないで下さい。
　上のセルで、団体名の最初の一文字を入力すると、候補がドロップダウンに表示されますので選択してください。</t>
    <rPh sb="1" eb="3">
      <t>ty</t>
    </rPh>
    <rPh sb="3" eb="5">
      <t>ダンタイ</t>
    </rPh>
    <rPh sb="5" eb="6">
      <t>メイ</t>
    </rPh>
    <rPh sb="7" eb="9">
      <t>ニュウリョク</t>
    </rPh>
    <rPh sb="13" eb="14">
      <t>クダ</t>
    </rPh>
    <rPh sb="19" eb="20">
      <t>ウエ</t>
    </rPh>
    <rPh sb="25" eb="27">
      <t>d</t>
    </rPh>
    <rPh sb="27" eb="28">
      <t>メイ</t>
    </rPh>
    <rPh sb="29" eb="31">
      <t>サイショ</t>
    </rPh>
    <rPh sb="32" eb="35">
      <t>ヒトモジ</t>
    </rPh>
    <rPh sb="36" eb="38">
      <t>ニュウリョク</t>
    </rPh>
    <rPh sb="42" eb="44">
      <t>コウホ</t>
    </rPh>
    <rPh sb="53" eb="55">
      <t>ヒョウジ</t>
    </rPh>
    <rPh sb="61" eb="63">
      <t>センタク</t>
    </rPh>
    <phoneticPr fontId="4"/>
  </si>
  <si>
    <t>　　①団体情報の入力</t>
    <rPh sb="3" eb="5">
      <t>ダ</t>
    </rPh>
    <rPh sb="5" eb="7">
      <t>ジョウホウ</t>
    </rPh>
    <rPh sb="8" eb="10">
      <t>ニュウリョク</t>
    </rPh>
    <phoneticPr fontId="4"/>
  </si>
  <si>
    <t>　　②選手情報の入力</t>
    <rPh sb="3" eb="5">
      <t>センシュ</t>
    </rPh>
    <rPh sb="5" eb="7">
      <t>ジョウホウ</t>
    </rPh>
    <rPh sb="8" eb="10">
      <t>ニュウリョク</t>
    </rPh>
    <phoneticPr fontId="4"/>
  </si>
  <si>
    <t>Ver3</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</si>
</sst>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 numFmtId="179" formatCode="[$-411]m&quot;月&quot;d&quot;日&quot;&quot;(&quot;aaa&quot;)メール必着&quot;"/>
  </numFmts>
  <fonts count="86">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1"/>
      <name val="ＤＦ平成明朝体W7"/>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4"/>
      <color indexed="10"/>
      <name val="ＭＳ 明朝"/>
      <family val="1"/>
      <charset val="128"/>
    </font>
    <font>
      <sz val="11"/>
      <color theme="1"/>
      <name val="ＭＳ Ｐゴシック"/>
      <family val="3"/>
      <charset val="128"/>
      <scheme val="minor"/>
    </font>
    <font>
      <sz val="6"/>
      <name val="ＭＳ ゴシック"/>
      <family val="2"/>
      <charset val="128"/>
    </font>
    <font>
      <b/>
      <sz val="14"/>
      <name val="ＭＳ Ｐ明朝"/>
      <family val="1"/>
      <charset val="128"/>
    </font>
    <font>
      <b/>
      <sz val="16"/>
      <color rgb="FFFF0000"/>
      <name val="ＭＳ 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b/>
      <u/>
      <sz val="18"/>
      <color rgb="FFFF0000"/>
      <name val="ＭＳ ゴシック"/>
      <family val="3"/>
      <charset val="128"/>
    </font>
    <font>
      <b/>
      <sz val="12"/>
      <color indexed="81"/>
      <name val="ＭＳ Ｐゴシック"/>
      <family val="3"/>
      <charset val="128"/>
    </font>
    <font>
      <sz val="11"/>
      <name val="ＤＦ平成明朝体W7"/>
      <family val="1"/>
      <charset val="128"/>
    </font>
    <font>
      <b/>
      <sz val="16"/>
      <name val="ＭＳ Ｐゴシック"/>
      <family val="3"/>
      <charset val="128"/>
    </font>
    <font>
      <b/>
      <sz val="9"/>
      <color indexed="81"/>
      <name val="ＭＳ Ｐゴシック"/>
      <family val="3"/>
      <charset val="128"/>
    </font>
    <font>
      <b/>
      <sz val="18"/>
      <color theme="1"/>
      <name val="ＭＳ ゴシック"/>
      <family val="3"/>
      <charset val="128"/>
    </font>
    <font>
      <b/>
      <u/>
      <sz val="14"/>
      <color rgb="FF00B050"/>
      <name val="ＭＳ ゴシック"/>
      <family val="3"/>
      <charset val="128"/>
    </font>
    <font>
      <sz val="18"/>
      <color theme="1"/>
      <name val="ＭＳ ゴシック"/>
      <family val="3"/>
      <charset val="128"/>
    </font>
    <font>
      <sz val="18"/>
      <color theme="1"/>
      <name val="ＭＳ 明朝"/>
      <family val="1"/>
      <charset val="128"/>
    </font>
    <font>
      <u/>
      <sz val="18"/>
      <color rgb="FFFF0000"/>
      <name val="ＭＳ ゴシック"/>
      <family val="3"/>
      <charset val="128"/>
    </font>
    <font>
      <b/>
      <sz val="18"/>
      <color rgb="FFFF0000"/>
      <name val="ＭＳ ゴシック"/>
      <family val="3"/>
      <charset val="128"/>
    </font>
    <font>
      <b/>
      <sz val="16"/>
      <color rgb="FF0886E0"/>
      <name val="メイリオ"/>
      <family val="3"/>
      <charset val="128"/>
    </font>
    <font>
      <sz val="11"/>
      <color rgb="FF000000"/>
      <name val="メイリオ"/>
      <family val="3"/>
      <charset val="128"/>
    </font>
    <font>
      <b/>
      <sz val="18"/>
      <name val="ＭＳ ゴシック"/>
      <family val="3"/>
      <charset val="128"/>
    </font>
    <font>
      <sz val="14"/>
      <color rgb="FFFF0000"/>
      <name val="HG創英角ﾎﾟｯﾌﾟ体"/>
      <family val="3"/>
      <charset val="128"/>
    </font>
    <font>
      <i/>
      <sz val="28"/>
      <color theme="1"/>
      <name val="ＭＳ ゴシック"/>
      <family val="3"/>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rgb="FFFFC000"/>
        <bgColor indexed="64"/>
      </patternFill>
    </fill>
  </fills>
  <borders count="9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23" fillId="0" borderId="0"/>
    <xf numFmtId="0" fontId="12" fillId="0" borderId="0">
      <alignment vertical="center"/>
    </xf>
    <xf numFmtId="0" fontId="3" fillId="0" borderId="0">
      <alignment vertical="center"/>
    </xf>
    <xf numFmtId="0" fontId="2" fillId="0" borderId="0">
      <alignment vertical="center"/>
    </xf>
  </cellStyleXfs>
  <cellXfs count="368">
    <xf numFmtId="0" fontId="0" fillId="0" borderId="0" xfId="0">
      <alignment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ill="1">
      <alignment vertical="center"/>
    </xf>
    <xf numFmtId="0" fontId="29" fillId="0" borderId="0" xfId="0" applyFont="1" applyAlignment="1">
      <alignment vertical="center"/>
    </xf>
    <xf numFmtId="0" fontId="24"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4" fillId="0" borderId="0" xfId="0" applyFont="1">
      <alignment vertical="center"/>
    </xf>
    <xf numFmtId="49" fontId="24" fillId="0" borderId="0" xfId="0" applyNumberFormat="1" applyFont="1" applyAlignment="1">
      <alignment horizontal="right" vertical="center"/>
    </xf>
    <xf numFmtId="0" fontId="24" fillId="0" borderId="0" xfId="0" applyFont="1" applyAlignment="1">
      <alignment horizontal="right" vertical="center"/>
    </xf>
    <xf numFmtId="0" fontId="25" fillId="0" borderId="0" xfId="0" applyFont="1">
      <alignment vertical="center"/>
    </xf>
    <xf numFmtId="0" fontId="28" fillId="3" borderId="3" xfId="0" applyFont="1" applyFill="1" applyBorder="1" applyAlignment="1">
      <alignment horizontal="center" vertical="center"/>
    </xf>
    <xf numFmtId="0" fontId="24" fillId="5" borderId="0" xfId="0" applyFont="1" applyFill="1">
      <alignment vertical="center"/>
    </xf>
    <xf numFmtId="0" fontId="34" fillId="5" borderId="0" xfId="0" applyFont="1" applyFill="1">
      <alignment vertical="center"/>
    </xf>
    <xf numFmtId="0" fontId="24" fillId="0" borderId="26" xfId="0" applyFont="1" applyBorder="1" applyAlignment="1">
      <alignment horizontal="center" vertical="center"/>
    </xf>
    <xf numFmtId="0" fontId="24" fillId="0" borderId="19" xfId="0" applyFont="1" applyBorder="1" applyAlignment="1">
      <alignment horizontal="center" vertical="center"/>
    </xf>
    <xf numFmtId="0" fontId="0" fillId="0" borderId="29" xfId="0" applyBorder="1">
      <alignment vertical="center"/>
    </xf>
    <xf numFmtId="0" fontId="24" fillId="0" borderId="23" xfId="0" applyFont="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4" fillId="2" borderId="23" xfId="0" applyFont="1" applyFill="1" applyBorder="1" applyAlignment="1">
      <alignment horizontal="center" vertical="center"/>
    </xf>
    <xf numFmtId="0" fontId="24" fillId="0" borderId="19" xfId="0" applyFont="1" applyBorder="1" applyAlignment="1">
      <alignment horizontal="center" vertical="center" wrapText="1"/>
    </xf>
    <xf numFmtId="0" fontId="35" fillId="3" borderId="6" xfId="0" applyFont="1" applyFill="1" applyBorder="1" applyAlignment="1">
      <alignment horizontal="center" vertical="center"/>
    </xf>
    <xf numFmtId="0" fontId="24" fillId="0" borderId="6" xfId="0" applyFont="1" applyBorder="1" applyAlignment="1">
      <alignment horizontal="center" vertical="center"/>
    </xf>
    <xf numFmtId="0" fontId="0" fillId="0" borderId="0" xfId="0" applyBorder="1">
      <alignment vertical="center"/>
    </xf>
    <xf numFmtId="0" fontId="2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Protection="1">
      <alignment vertical="center"/>
    </xf>
    <xf numFmtId="0" fontId="24" fillId="0" borderId="0" xfId="0" applyFont="1" applyFill="1" applyBorder="1" applyAlignment="1" applyProtection="1">
      <alignment vertical="center"/>
    </xf>
    <xf numFmtId="0" fontId="0" fillId="0" borderId="0" xfId="0" applyFill="1" applyProtection="1">
      <alignment vertical="center"/>
    </xf>
    <xf numFmtId="0" fontId="24" fillId="5" borderId="0" xfId="0" applyFont="1" applyFill="1" applyBorder="1" applyAlignment="1">
      <alignment horizontal="center" vertical="center"/>
    </xf>
    <xf numFmtId="0" fontId="0" fillId="5" borderId="0" xfId="0" applyFill="1">
      <alignment vertical="center"/>
    </xf>
    <xf numFmtId="0" fontId="24" fillId="5" borderId="0" xfId="0" applyFont="1" applyFill="1" applyAlignment="1">
      <alignment horizontal="right" vertical="center"/>
    </xf>
    <xf numFmtId="0" fontId="24" fillId="5" borderId="40" xfId="0" applyFont="1" applyFill="1" applyBorder="1">
      <alignment vertical="center"/>
    </xf>
    <xf numFmtId="0" fontId="24" fillId="5" borderId="41" xfId="0" applyFont="1" applyFill="1" applyBorder="1">
      <alignment vertical="center"/>
    </xf>
    <xf numFmtId="0" fontId="24" fillId="5" borderId="42" xfId="0" applyFont="1" applyFill="1" applyBorder="1">
      <alignment vertical="center"/>
    </xf>
    <xf numFmtId="0" fontId="24" fillId="5" borderId="0" xfId="0" applyFont="1" applyFill="1" applyBorder="1" applyAlignment="1">
      <alignment horizontal="right" vertical="center"/>
    </xf>
    <xf numFmtId="0" fontId="24" fillId="5" borderId="43" xfId="0" applyFont="1" applyFill="1" applyBorder="1">
      <alignment vertical="center"/>
    </xf>
    <xf numFmtId="0" fontId="24" fillId="5" borderId="0" xfId="0" applyFont="1" applyFill="1" applyBorder="1">
      <alignment vertical="center"/>
    </xf>
    <xf numFmtId="0" fontId="24" fillId="5" borderId="44" xfId="0" applyFont="1" applyFill="1" applyBorder="1">
      <alignment vertical="center"/>
    </xf>
    <xf numFmtId="0" fontId="24" fillId="5" borderId="45" xfId="0" applyFont="1" applyFill="1" applyBorder="1" applyAlignment="1">
      <alignment horizontal="right" vertical="center"/>
    </xf>
    <xf numFmtId="0" fontId="24" fillId="5" borderId="46" xfId="0" applyFont="1" applyFill="1" applyBorder="1" applyAlignment="1">
      <alignment horizontal="left" vertical="center"/>
    </xf>
    <xf numFmtId="0" fontId="24" fillId="5" borderId="47" xfId="0" applyFont="1" applyFill="1" applyBorder="1">
      <alignment vertical="center"/>
    </xf>
    <xf numFmtId="0" fontId="24" fillId="0" borderId="3"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0" xfId="0" applyFont="1" applyFill="1" applyBorder="1" applyAlignment="1" applyProtection="1">
      <alignment horizontal="right" vertical="center"/>
    </xf>
    <xf numFmtId="0" fontId="24" fillId="0" borderId="48" xfId="0" applyFont="1" applyBorder="1" applyAlignment="1">
      <alignment vertical="center"/>
    </xf>
    <xf numFmtId="0" fontId="24" fillId="0" borderId="51" xfId="0" applyFont="1" applyBorder="1" applyAlignment="1">
      <alignment horizontal="center" vertical="center"/>
    </xf>
    <xf numFmtId="0" fontId="24" fillId="0" borderId="53" xfId="0" applyFont="1" applyBorder="1" applyAlignment="1">
      <alignment vertical="center"/>
    </xf>
    <xf numFmtId="0" fontId="24" fillId="0" borderId="56" xfId="0" applyFont="1" applyBorder="1" applyAlignment="1">
      <alignment vertical="center"/>
    </xf>
    <xf numFmtId="0" fontId="25" fillId="0" borderId="0" xfId="0" applyFont="1" applyAlignment="1">
      <alignment horizontal="center" vertical="center"/>
    </xf>
    <xf numFmtId="0" fontId="0" fillId="0" borderId="0" xfId="0" applyAlignment="1">
      <alignment vertical="center"/>
    </xf>
    <xf numFmtId="0" fontId="0" fillId="0" borderId="51" xfId="0" applyBorder="1">
      <alignment vertical="center"/>
    </xf>
    <xf numFmtId="0" fontId="0" fillId="0" borderId="56" xfId="0" applyBorder="1">
      <alignment vertical="center"/>
    </xf>
    <xf numFmtId="0" fontId="0" fillId="0" borderId="52" xfId="0" applyBorder="1">
      <alignment vertical="center"/>
    </xf>
    <xf numFmtId="0" fontId="44" fillId="5" borderId="0" xfId="0" applyFont="1" applyFill="1" applyAlignment="1">
      <alignment vertical="center"/>
    </xf>
    <xf numFmtId="0" fontId="24" fillId="0" borderId="48" xfId="0" applyFont="1" applyBorder="1">
      <alignment vertical="center"/>
    </xf>
    <xf numFmtId="0" fontId="24" fillId="0" borderId="50" xfId="0" applyFont="1" applyBorder="1">
      <alignment vertical="center"/>
    </xf>
    <xf numFmtId="0" fontId="28" fillId="0" borderId="50" xfId="0" applyFont="1" applyBorder="1">
      <alignment vertical="center"/>
    </xf>
    <xf numFmtId="0" fontId="24" fillId="0" borderId="51" xfId="0" applyFont="1" applyBorder="1">
      <alignment vertical="center"/>
    </xf>
    <xf numFmtId="0" fontId="24" fillId="0" borderId="53" xfId="0" applyFont="1" applyBorder="1">
      <alignment vertical="center"/>
    </xf>
    <xf numFmtId="0" fontId="24" fillId="0" borderId="0" xfId="0" applyFont="1" applyBorder="1">
      <alignment vertical="center"/>
    </xf>
    <xf numFmtId="0" fontId="24" fillId="0" borderId="56" xfId="0" applyFont="1" applyBorder="1">
      <alignment vertical="center"/>
    </xf>
    <xf numFmtId="0" fontId="24" fillId="0" borderId="12" xfId="0" applyFont="1" applyBorder="1">
      <alignment vertical="center"/>
    </xf>
    <xf numFmtId="0" fontId="24" fillId="0" borderId="39" xfId="0" applyFont="1" applyBorder="1">
      <alignment vertical="center"/>
    </xf>
    <xf numFmtId="0" fontId="24" fillId="0" borderId="52" xfId="0" applyFont="1" applyBorder="1">
      <alignment vertical="center"/>
    </xf>
    <xf numFmtId="0" fontId="27" fillId="0" borderId="0" xfId="0" applyFont="1">
      <alignment vertical="center"/>
    </xf>
    <xf numFmtId="0" fontId="27" fillId="0" borderId="3" xfId="0" applyFont="1" applyBorder="1" applyAlignment="1">
      <alignment horizontal="center" vertical="center"/>
    </xf>
    <xf numFmtId="0" fontId="24" fillId="0" borderId="0" xfId="0" applyFont="1" applyFill="1" applyAlignment="1">
      <alignment horizontal="center" vertical="center"/>
    </xf>
    <xf numFmtId="0" fontId="0" fillId="0" borderId="50" xfId="0" applyBorder="1">
      <alignment vertical="center"/>
    </xf>
    <xf numFmtId="0" fontId="0" fillId="0" borderId="39" xfId="0" applyBorder="1">
      <alignment vertical="center"/>
    </xf>
    <xf numFmtId="0" fontId="0" fillId="5" borderId="6" xfId="0" applyFill="1" applyBorder="1" applyAlignment="1">
      <alignment vertical="center" textRotation="255"/>
    </xf>
    <xf numFmtId="0" fontId="0" fillId="5" borderId="18" xfId="0" applyFill="1" applyBorder="1">
      <alignment vertical="center"/>
    </xf>
    <xf numFmtId="0" fontId="0" fillId="5" borderId="32" xfId="0" applyFill="1" applyBorder="1">
      <alignment vertical="center"/>
    </xf>
    <xf numFmtId="0" fontId="37" fillId="0" borderId="15" xfId="0" applyFont="1" applyFill="1" applyBorder="1" applyAlignment="1" applyProtection="1">
      <alignment horizontal="center" vertical="center" shrinkToFit="1"/>
    </xf>
    <xf numFmtId="0" fontId="37" fillId="0" borderId="16" xfId="0" applyFont="1" applyFill="1" applyBorder="1" applyAlignment="1" applyProtection="1">
      <alignment horizontal="center" vertical="center" shrinkToFit="1"/>
    </xf>
    <xf numFmtId="0" fontId="37" fillId="0" borderId="17" xfId="0" applyFont="1" applyFill="1" applyBorder="1" applyAlignment="1" applyProtection="1">
      <alignment horizontal="center" vertical="center" shrinkToFit="1"/>
    </xf>
    <xf numFmtId="0" fontId="20" fillId="0" borderId="0" xfId="1" applyFont="1" applyFill="1" applyBorder="1" applyAlignment="1" applyProtection="1">
      <alignment horizontal="center" vertical="center"/>
    </xf>
    <xf numFmtId="0" fontId="26" fillId="0" borderId="0" xfId="0" applyFont="1" applyBorder="1" applyAlignment="1">
      <alignment vertical="center"/>
    </xf>
    <xf numFmtId="0" fontId="25" fillId="0" borderId="0" xfId="3" applyFont="1">
      <alignment vertical="center"/>
    </xf>
    <xf numFmtId="0" fontId="24" fillId="0" borderId="0" xfId="3" applyFont="1">
      <alignment vertical="center"/>
    </xf>
    <xf numFmtId="0" fontId="24" fillId="0" borderId="0" xfId="3" applyFont="1" applyAlignment="1">
      <alignment horizontal="right" vertical="center"/>
    </xf>
    <xf numFmtId="0" fontId="27" fillId="0" borderId="0" xfId="0" applyFont="1" applyFill="1" applyBorder="1" applyAlignment="1" applyProtection="1">
      <alignment horizontal="center" vertical="center"/>
    </xf>
    <xf numFmtId="0" fontId="24" fillId="0" borderId="31" xfId="0" applyFont="1" applyBorder="1" applyAlignment="1">
      <alignment horizontal="center" vertical="center"/>
    </xf>
    <xf numFmtId="0" fontId="25" fillId="0" borderId="0" xfId="0" applyFont="1" applyAlignment="1" applyProtection="1">
      <alignment vertical="center"/>
    </xf>
    <xf numFmtId="0" fontId="7" fillId="5" borderId="0" xfId="0" applyFont="1" applyFill="1" applyBorder="1" applyAlignment="1" applyProtection="1">
      <alignment vertical="center"/>
    </xf>
    <xf numFmtId="0" fontId="24" fillId="5" borderId="0" xfId="0" applyFont="1" applyFill="1" applyAlignment="1" applyProtection="1">
      <alignment horizontal="center" vertical="center"/>
    </xf>
    <xf numFmtId="0" fontId="24" fillId="0" borderId="0" xfId="0" applyFont="1" applyAlignment="1" applyProtection="1">
      <alignment horizontal="center" vertical="center"/>
    </xf>
    <xf numFmtId="0" fontId="25"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22"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36" fillId="0" borderId="29" xfId="0" applyFont="1" applyFill="1" applyBorder="1" applyAlignment="1" applyProtection="1">
      <alignment vertical="center"/>
    </xf>
    <xf numFmtId="0" fontId="36" fillId="0" borderId="29"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8" fillId="0" borderId="0"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4" fillId="0" borderId="36" xfId="0" applyFont="1" applyFill="1" applyBorder="1" applyProtection="1">
      <alignment vertical="center"/>
    </xf>
    <xf numFmtId="0" fontId="0" fillId="0" borderId="36" xfId="0" applyFill="1" applyBorder="1" applyProtection="1">
      <alignment vertical="center"/>
    </xf>
    <xf numFmtId="0" fontId="24" fillId="0" borderId="0" xfId="0" applyFont="1" applyFill="1" applyAlignment="1" applyProtection="1">
      <alignment horizontal="center" vertical="center"/>
    </xf>
    <xf numFmtId="0" fontId="23" fillId="0" borderId="0" xfId="1" applyAlignment="1" applyProtection="1">
      <alignment horizontal="right" vertical="center" shrinkToFit="1"/>
    </xf>
    <xf numFmtId="0" fontId="23" fillId="0" borderId="0" xfId="1" applyAlignment="1" applyProtection="1">
      <alignment vertical="center"/>
    </xf>
    <xf numFmtId="0" fontId="30" fillId="0" borderId="0" xfId="1" applyFont="1" applyFill="1" applyBorder="1" applyAlignment="1" applyProtection="1">
      <alignment horizontal="right" vertical="center"/>
    </xf>
    <xf numFmtId="0" fontId="32" fillId="0" borderId="0" xfId="1" applyFont="1" applyFill="1" applyBorder="1" applyAlignment="1" applyProtection="1">
      <alignment horizontal="center" vertical="center"/>
    </xf>
    <xf numFmtId="0" fontId="27" fillId="0" borderId="0" xfId="1" applyFont="1" applyFill="1" applyBorder="1" applyAlignment="1" applyProtection="1"/>
    <xf numFmtId="0" fontId="0" fillId="0" borderId="0" xfId="0" applyProtection="1">
      <alignment vertical="center"/>
    </xf>
    <xf numFmtId="0" fontId="43" fillId="0" borderId="0" xfId="0" applyFont="1" applyBorder="1" applyAlignment="1" applyProtection="1">
      <alignment vertical="center"/>
    </xf>
    <xf numFmtId="0" fontId="23" fillId="0" borderId="0" xfId="1" applyFont="1" applyAlignment="1" applyProtection="1">
      <alignment vertical="center"/>
    </xf>
    <xf numFmtId="0" fontId="9" fillId="0" borderId="0" xfId="1" applyFont="1" applyAlignment="1" applyProtection="1">
      <alignment horizontal="center" shrinkToFit="1"/>
    </xf>
    <xf numFmtId="0" fontId="11" fillId="0" borderId="0" xfId="1" applyFont="1" applyBorder="1" applyAlignment="1" applyProtection="1">
      <alignment vertical="center" shrinkToFit="1"/>
    </xf>
    <xf numFmtId="0" fontId="12" fillId="0" borderId="0" xfId="1" applyFont="1" applyAlignment="1" applyProtection="1">
      <alignment horizontal="left" vertical="center"/>
    </xf>
    <xf numFmtId="0" fontId="15" fillId="0" borderId="0" xfId="1" applyFont="1" applyBorder="1" applyAlignment="1" applyProtection="1">
      <alignment horizontal="left" vertical="center"/>
    </xf>
    <xf numFmtId="0" fontId="13" fillId="0" borderId="10" xfId="1" applyFont="1" applyBorder="1" applyAlignment="1" applyProtection="1">
      <alignment horizontal="distributed" vertical="center" indent="2"/>
    </xf>
    <xf numFmtId="0" fontId="13" fillId="0" borderId="37" xfId="1" applyFont="1" applyBorder="1" applyAlignment="1" applyProtection="1">
      <alignment horizontal="distributed" vertical="center" indent="1"/>
    </xf>
    <xf numFmtId="5" fontId="20" fillId="0" borderId="20" xfId="1" applyNumberFormat="1" applyFont="1" applyBorder="1" applyAlignment="1" applyProtection="1">
      <alignment vertical="center"/>
    </xf>
    <xf numFmtId="0" fontId="13" fillId="0" borderId="73" xfId="1" applyFont="1" applyBorder="1" applyAlignment="1" applyProtection="1">
      <alignment horizontal="distributed" vertical="center" indent="2"/>
    </xf>
    <xf numFmtId="0" fontId="23" fillId="0" borderId="0" xfId="1" applyBorder="1" applyAlignment="1" applyProtection="1">
      <alignment vertical="center"/>
    </xf>
    <xf numFmtId="0" fontId="32" fillId="0" borderId="0" xfId="1" applyFont="1" applyBorder="1" applyAlignment="1" applyProtection="1">
      <alignment vertical="center" shrinkToFit="1"/>
    </xf>
    <xf numFmtId="0" fontId="16" fillId="0" borderId="0" xfId="1" applyFont="1" applyBorder="1" applyAlignment="1" applyProtection="1"/>
    <xf numFmtId="0" fontId="23" fillId="0" borderId="0" xfId="1" applyBorder="1" applyAlignment="1" applyProtection="1">
      <alignment horizontal="right" shrinkToFit="1"/>
    </xf>
    <xf numFmtId="0" fontId="23" fillId="0" borderId="0" xfId="1" applyBorder="1" applyAlignment="1" applyProtection="1">
      <alignment horizontal="right"/>
    </xf>
    <xf numFmtId="2" fontId="24" fillId="0" borderId="7" xfId="0" applyNumberFormat="1" applyFont="1" applyBorder="1" applyAlignment="1" applyProtection="1">
      <alignment horizontal="center" vertical="center" shrinkToFit="1"/>
      <protection locked="0"/>
    </xf>
    <xf numFmtId="2" fontId="24" fillId="0" borderId="54" xfId="0" applyNumberFormat="1" applyFont="1" applyBorder="1" applyAlignment="1" applyProtection="1">
      <alignment horizontal="center" vertical="center"/>
      <protection locked="0"/>
    </xf>
    <xf numFmtId="0" fontId="24" fillId="0" borderId="24" xfId="0" applyNumberFormat="1" applyFont="1" applyBorder="1" applyAlignment="1" applyProtection="1">
      <alignment horizontal="center" vertical="center"/>
      <protection locked="0"/>
    </xf>
    <xf numFmtId="2" fontId="24" fillId="2" borderId="7" xfId="0" applyNumberFormat="1" applyFont="1" applyFill="1" applyBorder="1" applyAlignment="1" applyProtection="1">
      <alignment horizontal="center" vertical="center" shrinkToFit="1"/>
      <protection locked="0"/>
    </xf>
    <xf numFmtId="0" fontId="0" fillId="0" borderId="0" xfId="0" applyFill="1" applyBorder="1">
      <alignment vertical="center"/>
    </xf>
    <xf numFmtId="0" fontId="53" fillId="0" borderId="0" xfId="0" applyFont="1" applyFill="1">
      <alignment vertical="center"/>
    </xf>
    <xf numFmtId="0" fontId="27" fillId="0" borderId="0" xfId="0" applyFont="1" applyAlignment="1">
      <alignment vertical="center" shrinkToFit="1"/>
    </xf>
    <xf numFmtId="0" fontId="47" fillId="0" borderId="3" xfId="0" applyFont="1" applyBorder="1" applyAlignment="1" applyProtection="1">
      <alignment horizontal="center" vertical="center" shrinkToFit="1"/>
    </xf>
    <xf numFmtId="0" fontId="13" fillId="0" borderId="12" xfId="1" applyFont="1" applyBorder="1" applyAlignment="1" applyProtection="1">
      <alignment horizontal="distributed" vertical="center" indent="1"/>
    </xf>
    <xf numFmtId="5" fontId="20" fillId="0" borderId="28" xfId="1" applyNumberFormat="1" applyFont="1" applyBorder="1" applyAlignment="1" applyProtection="1">
      <alignment vertical="center"/>
    </xf>
    <xf numFmtId="5" fontId="20" fillId="0" borderId="80" xfId="1" applyNumberFormat="1" applyFont="1" applyBorder="1" applyAlignment="1" applyProtection="1">
      <alignment vertical="center"/>
    </xf>
    <xf numFmtId="0" fontId="13" fillId="0" borderId="52" xfId="1" applyFont="1" applyBorder="1" applyAlignment="1" applyProtection="1">
      <alignment horizontal="center" vertical="center"/>
    </xf>
    <xf numFmtId="0" fontId="24" fillId="0" borderId="82" xfId="0" applyFont="1" applyBorder="1" applyAlignment="1">
      <alignment horizontal="center" vertical="center" wrapText="1"/>
    </xf>
    <xf numFmtId="0" fontId="28" fillId="3" borderId="83" xfId="0" applyNumberFormat="1" applyFont="1" applyFill="1" applyBorder="1" applyAlignment="1">
      <alignment horizontal="center" vertical="center"/>
    </xf>
    <xf numFmtId="0" fontId="13" fillId="7" borderId="12" xfId="1" applyFont="1" applyFill="1" applyBorder="1" applyAlignment="1" applyProtection="1">
      <alignment horizontal="distributed" vertical="center" indent="2"/>
    </xf>
    <xf numFmtId="0" fontId="54" fillId="0" borderId="0" xfId="0" applyFont="1" applyFill="1" applyAlignment="1">
      <alignment horizontal="right" vertical="center"/>
    </xf>
    <xf numFmtId="0" fontId="29" fillId="0" borderId="0" xfId="1" applyFont="1" applyAlignment="1" applyProtection="1">
      <alignment horizontal="center" vertical="center"/>
    </xf>
    <xf numFmtId="176" fontId="24" fillId="0" borderId="0" xfId="0" applyNumberFormat="1" applyFont="1" applyAlignment="1">
      <alignment vertical="center"/>
    </xf>
    <xf numFmtId="0" fontId="24" fillId="0" borderId="3" xfId="0" applyFont="1" applyBorder="1" applyAlignment="1">
      <alignment horizontal="center" vertical="center" shrinkToFit="1"/>
    </xf>
    <xf numFmtId="0" fontId="20" fillId="0" borderId="85" xfId="1" applyNumberFormat="1" applyFont="1" applyBorder="1" applyAlignment="1" applyProtection="1">
      <alignment horizontal="center" vertical="center"/>
      <protection locked="0"/>
    </xf>
    <xf numFmtId="0" fontId="20" fillId="0" borderId="38" xfId="1" applyNumberFormat="1" applyFont="1" applyBorder="1" applyAlignment="1" applyProtection="1">
      <alignment vertical="center"/>
    </xf>
    <xf numFmtId="0" fontId="27" fillId="0" borderId="0" xfId="0" applyFont="1" applyAlignment="1">
      <alignment vertical="center"/>
    </xf>
    <xf numFmtId="0" fontId="20" fillId="0" borderId="81" xfId="1" applyNumberFormat="1" applyFont="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35" fillId="0" borderId="0" xfId="1" applyFont="1" applyAlignment="1" applyProtection="1">
      <alignment vertical="center"/>
    </xf>
    <xf numFmtId="0" fontId="26" fillId="0" borderId="0" xfId="0" applyFont="1">
      <alignment vertical="center"/>
    </xf>
    <xf numFmtId="0" fontId="11" fillId="0" borderId="72" xfId="1" applyFont="1" applyBorder="1" applyAlignment="1" applyProtection="1">
      <alignment horizontal="center" vertical="center" shrinkToFit="1"/>
    </xf>
    <xf numFmtId="0" fontId="11" fillId="0" borderId="76" xfId="1" applyFont="1" applyBorder="1" applyAlignment="1" applyProtection="1">
      <alignment horizontal="center" vertical="center" shrinkToFit="1"/>
    </xf>
    <xf numFmtId="0" fontId="24" fillId="0" borderId="34" xfId="0" applyFont="1" applyBorder="1" applyAlignment="1">
      <alignment horizontal="center" vertical="center"/>
    </xf>
    <xf numFmtId="0" fontId="35" fillId="3" borderId="35" xfId="0" applyFont="1" applyFill="1" applyBorder="1" applyAlignment="1">
      <alignment horizontal="center" vertical="center"/>
    </xf>
    <xf numFmtId="0" fontId="65" fillId="0" borderId="37" xfId="1" applyFont="1" applyBorder="1" applyAlignment="1" applyProtection="1">
      <alignment horizontal="distributed" vertical="center" indent="1"/>
    </xf>
    <xf numFmtId="0" fontId="65" fillId="0" borderId="79" xfId="1" applyFont="1" applyBorder="1" applyAlignment="1" applyProtection="1">
      <alignment horizontal="distributed" vertical="center" indent="1"/>
    </xf>
    <xf numFmtId="0" fontId="24" fillId="0" borderId="83" xfId="0" applyNumberFormat="1" applyFont="1" applyBorder="1" applyAlignment="1" applyProtection="1">
      <alignment horizontal="center" vertical="center" shrinkToFit="1"/>
    </xf>
    <xf numFmtId="0" fontId="28" fillId="3" borderId="35" xfId="0" applyFont="1" applyFill="1" applyBorder="1" applyAlignment="1">
      <alignment horizontal="center" vertical="center"/>
    </xf>
    <xf numFmtId="0" fontId="24" fillId="0" borderId="35" xfId="0" applyFont="1" applyBorder="1" applyAlignment="1" applyProtection="1">
      <alignment horizontal="center" vertical="center" shrinkToFit="1"/>
      <protection locked="0"/>
    </xf>
    <xf numFmtId="0" fontId="24" fillId="2" borderId="34" xfId="0" applyFont="1" applyFill="1" applyBorder="1" applyAlignment="1">
      <alignment horizontal="center" vertical="center"/>
    </xf>
    <xf numFmtId="2" fontId="24" fillId="0" borderId="57" xfId="0" applyNumberFormat="1" applyFont="1" applyBorder="1" applyAlignment="1" applyProtection="1">
      <alignment horizontal="center" vertical="center"/>
      <protection locked="0"/>
    </xf>
    <xf numFmtId="0" fontId="24" fillId="0" borderId="30" xfId="0" applyFont="1" applyBorder="1" applyAlignment="1">
      <alignment horizontal="center" vertical="center"/>
    </xf>
    <xf numFmtId="2" fontId="24" fillId="0" borderId="35" xfId="0" applyNumberFormat="1" applyFont="1" applyBorder="1" applyAlignment="1" applyProtection="1">
      <alignment horizontal="center" vertical="center"/>
      <protection locked="0"/>
    </xf>
    <xf numFmtId="2" fontId="24" fillId="0" borderId="18" xfId="0" applyNumberFormat="1" applyFont="1" applyBorder="1" applyAlignment="1" applyProtection="1">
      <alignment horizontal="center" vertical="center"/>
      <protection locked="0"/>
    </xf>
    <xf numFmtId="0" fontId="24" fillId="0" borderId="7" xfId="0" applyNumberFormat="1" applyFont="1" applyBorder="1" applyAlignment="1" applyProtection="1">
      <alignment horizontal="center" vertical="center"/>
      <protection locked="0"/>
    </xf>
    <xf numFmtId="0" fontId="24" fillId="0" borderId="35" xfId="0" applyFont="1" applyBorder="1" applyAlignment="1">
      <alignment horizontal="center" vertical="center"/>
    </xf>
    <xf numFmtId="0" fontId="24" fillId="0" borderId="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0" fillId="0" borderId="20" xfId="1" applyNumberFormat="1" applyFont="1" applyBorder="1" applyAlignment="1" applyProtection="1">
      <alignment vertical="center"/>
    </xf>
    <xf numFmtId="0" fontId="0" fillId="0" borderId="0" xfId="0" applyAlignment="1">
      <alignment horizontal="center" vertical="center"/>
    </xf>
    <xf numFmtId="0" fontId="24" fillId="0" borderId="1" xfId="0" applyFont="1" applyBorder="1" applyAlignment="1">
      <alignment horizontal="right" vertical="center"/>
    </xf>
    <xf numFmtId="0" fontId="38" fillId="0" borderId="0" xfId="0" applyFont="1" applyBorder="1" applyAlignment="1">
      <alignment vertical="center"/>
    </xf>
    <xf numFmtId="0" fontId="24" fillId="0" borderId="18" xfId="0" applyFont="1" applyBorder="1" applyAlignment="1">
      <alignment horizontal="right" vertical="center"/>
    </xf>
    <xf numFmtId="0" fontId="27" fillId="5" borderId="0" xfId="0" applyFont="1" applyFill="1">
      <alignment vertical="center"/>
    </xf>
    <xf numFmtId="0" fontId="14" fillId="5" borderId="0" xfId="0" applyFont="1" applyFill="1">
      <alignment vertical="center"/>
    </xf>
    <xf numFmtId="0" fontId="24" fillId="0" borderId="8" xfId="0" applyFont="1" applyBorder="1" applyAlignment="1">
      <alignment horizontal="center" vertical="center"/>
    </xf>
    <xf numFmtId="0" fontId="24" fillId="0" borderId="25" xfId="0" applyFont="1" applyBorder="1" applyAlignment="1" applyProtection="1">
      <alignment horizontal="center" vertical="center" shrinkToFit="1"/>
      <protection locked="0"/>
    </xf>
    <xf numFmtId="0" fontId="24" fillId="0" borderId="89" xfId="0" applyNumberFormat="1" applyFont="1" applyBorder="1" applyAlignment="1" applyProtection="1">
      <alignment horizontal="center" vertical="center" shrinkToFit="1"/>
    </xf>
    <xf numFmtId="0" fontId="24" fillId="0" borderId="9"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24" fillId="0" borderId="88" xfId="0" applyFont="1" applyBorder="1" applyAlignment="1" applyProtection="1">
      <alignment horizontal="center" vertical="center" shrinkToFit="1"/>
      <protection locked="0"/>
    </xf>
    <xf numFmtId="2" fontId="24" fillId="0" borderId="9" xfId="0" applyNumberFormat="1" applyFont="1" applyBorder="1" applyAlignment="1" applyProtection="1">
      <alignment horizontal="center" vertical="center" shrinkToFit="1"/>
      <protection locked="0"/>
    </xf>
    <xf numFmtId="2" fontId="24" fillId="2" borderId="9" xfId="0" applyNumberFormat="1" applyFont="1" applyFill="1" applyBorder="1" applyAlignment="1" applyProtection="1">
      <alignment horizontal="center" vertical="center" shrinkToFit="1"/>
      <protection locked="0"/>
    </xf>
    <xf numFmtId="0" fontId="24" fillId="0" borderId="50" xfId="0" applyFont="1" applyBorder="1" applyAlignment="1">
      <alignment horizontal="center" vertical="center"/>
    </xf>
    <xf numFmtId="0" fontId="24" fillId="0" borderId="50" xfId="0" applyFont="1" applyBorder="1" applyAlignment="1">
      <alignment horizontal="right" vertical="center"/>
    </xf>
    <xf numFmtId="0" fontId="25" fillId="0" borderId="50" xfId="0" applyFont="1" applyBorder="1" applyAlignment="1">
      <alignment horizontal="center" vertical="center"/>
    </xf>
    <xf numFmtId="0" fontId="24" fillId="0" borderId="50" xfId="0" applyFont="1" applyBorder="1" applyAlignment="1">
      <alignment vertical="center"/>
    </xf>
    <xf numFmtId="0" fontId="24" fillId="0" borderId="53" xfId="0" applyFont="1" applyBorder="1" applyAlignment="1">
      <alignment horizontal="center" vertical="center"/>
    </xf>
    <xf numFmtId="0" fontId="67" fillId="5" borderId="0" xfId="0" applyFont="1" applyFill="1" applyAlignment="1">
      <alignment vertical="center"/>
    </xf>
    <xf numFmtId="0" fontId="7" fillId="5" borderId="0" xfId="0" applyFont="1" applyFill="1" applyAlignment="1">
      <alignment vertical="center"/>
    </xf>
    <xf numFmtId="0" fontId="26" fillId="5" borderId="0" xfId="0" applyFont="1" applyFill="1" applyAlignment="1">
      <alignment vertical="center"/>
    </xf>
    <xf numFmtId="0" fontId="68" fillId="0" borderId="0" xfId="0" applyFont="1">
      <alignment vertical="center"/>
    </xf>
    <xf numFmtId="0" fontId="63" fillId="0" borderId="0" xfId="0" applyFont="1" applyAlignment="1">
      <alignment vertical="center"/>
    </xf>
    <xf numFmtId="0" fontId="24" fillId="5" borderId="0" xfId="0" applyFont="1" applyFill="1" applyBorder="1" applyAlignment="1">
      <alignment horizontal="left" vertical="center"/>
    </xf>
    <xf numFmtId="0" fontId="24" fillId="5" borderId="46" xfId="0" applyFont="1" applyFill="1" applyBorder="1" applyAlignment="1">
      <alignment horizontal="center" vertical="center"/>
    </xf>
    <xf numFmtId="0" fontId="24" fillId="5" borderId="0" xfId="0" applyFont="1" applyFill="1" applyAlignment="1">
      <alignment horizontal="center" vertical="center"/>
    </xf>
    <xf numFmtId="49" fontId="24" fillId="5" borderId="46" xfId="0" applyNumberFormat="1" applyFont="1" applyFill="1" applyBorder="1" applyAlignment="1">
      <alignment horizontal="right" vertical="center"/>
    </xf>
    <xf numFmtId="0" fontId="24" fillId="5" borderId="0" xfId="0" applyFont="1" applyFill="1" applyBorder="1" applyAlignment="1" applyProtection="1">
      <alignment horizontal="center" vertical="center"/>
    </xf>
    <xf numFmtId="0" fontId="0" fillId="5" borderId="0" xfId="0" applyFill="1" applyProtection="1">
      <alignment vertical="center"/>
    </xf>
    <xf numFmtId="0" fontId="25" fillId="5" borderId="0" xfId="0" applyFont="1" applyFill="1" applyBorder="1" applyAlignment="1" applyProtection="1">
      <alignment vertical="center"/>
    </xf>
    <xf numFmtId="0" fontId="36" fillId="0" borderId="0" xfId="0" applyFont="1" applyFill="1" applyBorder="1" applyAlignment="1" applyProtection="1">
      <alignment vertical="center"/>
    </xf>
    <xf numFmtId="0" fontId="2" fillId="0" borderId="0" xfId="4" applyAlignment="1"/>
    <xf numFmtId="0" fontId="2" fillId="0" borderId="0" xfId="4" applyFont="1" applyAlignment="1"/>
    <xf numFmtId="0" fontId="2" fillId="0" borderId="0" xfId="4">
      <alignment vertical="center"/>
    </xf>
    <xf numFmtId="0" fontId="2" fillId="0" borderId="0" xfId="4" applyFont="1">
      <alignment vertical="center"/>
    </xf>
    <xf numFmtId="0" fontId="24" fillId="0" borderId="95" xfId="0" applyFont="1" applyBorder="1" applyAlignment="1" applyProtection="1">
      <alignment horizontal="center" vertical="center"/>
    </xf>
    <xf numFmtId="0" fontId="24" fillId="0" borderId="94" xfId="0" applyFont="1" applyBorder="1" applyAlignment="1" applyProtection="1">
      <alignment horizontal="center" vertical="center"/>
    </xf>
    <xf numFmtId="0" fontId="80" fillId="0" borderId="0" xfId="0" applyFont="1" applyBorder="1" applyAlignment="1">
      <alignment horizontal="center" vertical="center"/>
    </xf>
    <xf numFmtId="0" fontId="80" fillId="0" borderId="0" xfId="0" applyFont="1" applyBorder="1" applyAlignment="1">
      <alignment horizontal="left" vertical="center"/>
    </xf>
    <xf numFmtId="176" fontId="75" fillId="0" borderId="0" xfId="0" applyNumberFormat="1" applyFont="1" applyAlignment="1">
      <alignment vertical="center"/>
    </xf>
    <xf numFmtId="0" fontId="80" fillId="0" borderId="0" xfId="0" applyFont="1" applyBorder="1" applyAlignment="1">
      <alignment horizontal="center" vertical="center"/>
    </xf>
    <xf numFmtId="0" fontId="80" fillId="0" borderId="0" xfId="0" applyFont="1" applyBorder="1" applyAlignment="1">
      <alignment vertical="center"/>
    </xf>
    <xf numFmtId="0" fontId="81" fillId="0" borderId="0" xfId="0" applyFont="1" applyAlignment="1">
      <alignment horizontal="left" vertical="center" wrapText="1" indent="1"/>
    </xf>
    <xf numFmtId="0" fontId="82" fillId="0" borderId="0" xfId="0" applyFont="1" applyAlignment="1">
      <alignment horizontal="left" vertical="center" wrapText="1" indent="1"/>
    </xf>
    <xf numFmtId="0" fontId="82" fillId="0" borderId="0" xfId="0" applyFont="1">
      <alignment vertical="center"/>
    </xf>
    <xf numFmtId="0" fontId="10" fillId="0" borderId="84" xfId="1" applyFont="1" applyBorder="1" applyAlignment="1" applyProtection="1">
      <alignment horizontal="center" vertical="center" shrinkToFit="1"/>
    </xf>
    <xf numFmtId="0" fontId="24" fillId="0" borderId="35" xfId="0" applyFont="1" applyBorder="1" applyAlignment="1" applyProtection="1">
      <alignment vertical="center"/>
      <protection locked="0"/>
    </xf>
    <xf numFmtId="0" fontId="24" fillId="0" borderId="88" xfId="0" applyFont="1" applyBorder="1" applyAlignment="1" applyProtection="1">
      <alignment vertical="center"/>
      <protection locked="0"/>
    </xf>
    <xf numFmtId="0" fontId="31" fillId="5" borderId="0" xfId="0" applyFont="1" applyFill="1">
      <alignment vertical="center"/>
    </xf>
    <xf numFmtId="0" fontId="84" fillId="5" borderId="0" xfId="0" applyFont="1" applyFill="1">
      <alignment vertical="center"/>
    </xf>
    <xf numFmtId="0" fontId="80" fillId="0" borderId="0" xfId="0" applyFont="1" applyBorder="1" applyAlignment="1">
      <alignment horizontal="center" vertical="center"/>
    </xf>
    <xf numFmtId="0" fontId="46" fillId="0" borderId="0" xfId="0" applyFont="1" applyBorder="1" applyAlignment="1">
      <alignment vertical="center" wrapText="1"/>
    </xf>
    <xf numFmtId="0" fontId="78" fillId="5" borderId="0" xfId="0" applyFont="1" applyFill="1">
      <alignment vertical="center"/>
    </xf>
    <xf numFmtId="0" fontId="64" fillId="0" borderId="0" xfId="0" applyFont="1">
      <alignment vertical="center"/>
    </xf>
    <xf numFmtId="0" fontId="33" fillId="5" borderId="0" xfId="0" applyFont="1" applyFill="1" applyAlignment="1">
      <alignment horizontal="center" vertical="center"/>
    </xf>
    <xf numFmtId="0" fontId="51" fillId="3" borderId="68" xfId="0" applyFont="1" applyFill="1" applyBorder="1" applyAlignment="1">
      <alignment horizontal="center" vertical="center" shrinkToFit="1"/>
    </xf>
    <xf numFmtId="0" fontId="51" fillId="3" borderId="70" xfId="0" applyFont="1" applyFill="1" applyBorder="1" applyAlignment="1">
      <alignment horizontal="center" vertical="center" shrinkToFit="1"/>
    </xf>
    <xf numFmtId="179" fontId="73" fillId="3" borderId="69" xfId="0" applyNumberFormat="1" applyFont="1" applyFill="1" applyBorder="1" applyAlignment="1">
      <alignment horizontal="center" vertical="center"/>
    </xf>
    <xf numFmtId="179" fontId="73" fillId="3" borderId="70" xfId="0" applyNumberFormat="1" applyFont="1" applyFill="1" applyBorder="1" applyAlignment="1">
      <alignment horizontal="center" vertical="center"/>
    </xf>
    <xf numFmtId="0" fontId="24" fillId="8" borderId="37" xfId="0" applyFont="1" applyFill="1" applyBorder="1" applyAlignment="1">
      <alignment horizontal="left" vertical="center"/>
    </xf>
    <xf numFmtId="0" fontId="24" fillId="8" borderId="49" xfId="0" applyFont="1" applyFill="1" applyBorder="1" applyAlignment="1">
      <alignment horizontal="left" vertical="center"/>
    </xf>
    <xf numFmtId="177" fontId="61" fillId="8" borderId="49" xfId="0" applyNumberFormat="1" applyFont="1" applyFill="1" applyBorder="1" applyAlignment="1">
      <alignment horizontal="center" vertical="center"/>
    </xf>
    <xf numFmtId="177" fontId="61" fillId="8" borderId="38" xfId="0" applyNumberFormat="1" applyFont="1" applyFill="1" applyBorder="1" applyAlignment="1">
      <alignment horizontal="center" vertical="center"/>
    </xf>
    <xf numFmtId="0" fontId="38" fillId="0" borderId="1" xfId="0" applyFont="1" applyBorder="1" applyAlignment="1">
      <alignment horizontal="center" vertical="center" shrinkToFit="1"/>
    </xf>
    <xf numFmtId="0" fontId="41" fillId="5" borderId="58" xfId="0" applyFont="1" applyFill="1" applyBorder="1" applyAlignment="1">
      <alignment horizontal="center" vertical="center" shrinkToFit="1"/>
    </xf>
    <xf numFmtId="0" fontId="41" fillId="5" borderId="59" xfId="0" applyFont="1" applyFill="1" applyBorder="1" applyAlignment="1">
      <alignment horizontal="center" vertical="center" shrinkToFit="1"/>
    </xf>
    <xf numFmtId="0" fontId="41" fillId="5" borderId="60" xfId="0" applyFont="1" applyFill="1" applyBorder="1" applyAlignment="1">
      <alignment horizontal="center" vertical="center" shrinkToFit="1"/>
    </xf>
    <xf numFmtId="0" fontId="41" fillId="5" borderId="61" xfId="0" applyFont="1" applyFill="1" applyBorder="1" applyAlignment="1">
      <alignment horizontal="center" vertical="center" shrinkToFit="1"/>
    </xf>
    <xf numFmtId="0" fontId="41" fillId="5" borderId="0" xfId="0" applyFont="1" applyFill="1" applyBorder="1" applyAlignment="1">
      <alignment horizontal="center" vertical="center" shrinkToFit="1"/>
    </xf>
    <xf numFmtId="0" fontId="41" fillId="5" borderId="62" xfId="0" applyFont="1" applyFill="1" applyBorder="1" applyAlignment="1">
      <alignment horizontal="center" vertical="center" shrinkToFit="1"/>
    </xf>
    <xf numFmtId="0" fontId="41" fillId="5" borderId="63" xfId="0" applyFont="1" applyFill="1" applyBorder="1" applyAlignment="1">
      <alignment horizontal="center" vertical="center" shrinkToFit="1"/>
    </xf>
    <xf numFmtId="0" fontId="41" fillId="5" borderId="64" xfId="0" applyFont="1" applyFill="1" applyBorder="1" applyAlignment="1">
      <alignment horizontal="center" vertical="center" shrinkToFit="1"/>
    </xf>
    <xf numFmtId="0" fontId="41" fillId="5" borderId="65" xfId="0" applyFont="1" applyFill="1" applyBorder="1" applyAlignment="1">
      <alignment horizontal="center" vertical="center" shrinkToFit="1"/>
    </xf>
    <xf numFmtId="0" fontId="38" fillId="0" borderId="18" xfId="0" applyFont="1" applyBorder="1" applyAlignment="1">
      <alignment horizontal="center" vertical="center" shrinkToFit="1"/>
    </xf>
    <xf numFmtId="178" fontId="56" fillId="0" borderId="18" xfId="0" applyNumberFormat="1" applyFont="1" applyBorder="1" applyAlignment="1">
      <alignment horizontal="center" vertical="center"/>
    </xf>
    <xf numFmtId="177" fontId="56" fillId="0" borderId="0" xfId="0" applyNumberFormat="1" applyFont="1" applyAlignment="1">
      <alignment horizontal="center" vertical="center"/>
    </xf>
    <xf numFmtId="0" fontId="80" fillId="0" borderId="0" xfId="0" applyFont="1" applyBorder="1" applyAlignment="1">
      <alignment horizontal="center" vertical="center"/>
    </xf>
    <xf numFmtId="0" fontId="80" fillId="0" borderId="0" xfId="0" applyFont="1" applyBorder="1" applyAlignment="1">
      <alignment horizontal="left" vertical="top" wrapText="1"/>
    </xf>
    <xf numFmtId="0" fontId="24" fillId="0" borderId="6" xfId="0" applyFont="1" applyBorder="1" applyAlignment="1">
      <alignment horizontal="distributed" vertical="center" indent="1"/>
    </xf>
    <xf numFmtId="0" fontId="24" fillId="0" borderId="3" xfId="0" applyFont="1" applyBorder="1" applyAlignment="1">
      <alignment horizontal="distributed" vertical="center" indent="1"/>
    </xf>
    <xf numFmtId="0" fontId="24" fillId="0" borderId="13"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32"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49"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24" fillId="0" borderId="27" xfId="0" applyFont="1" applyBorder="1" applyAlignment="1">
      <alignment horizontal="distributed" vertical="center" indent="1"/>
    </xf>
    <xf numFmtId="0" fontId="24" fillId="0" borderId="21" xfId="0" applyFont="1" applyBorder="1" applyAlignment="1">
      <alignment horizontal="distributed" vertical="center" indent="1"/>
    </xf>
    <xf numFmtId="0" fontId="24" fillId="0" borderId="55" xfId="0" applyFont="1" applyBorder="1" applyAlignment="1" applyProtection="1">
      <alignment horizontal="center" vertical="center"/>
      <protection locked="0"/>
    </xf>
    <xf numFmtId="0" fontId="24" fillId="0" borderId="57" xfId="0" applyFont="1" applyBorder="1" applyAlignment="1" applyProtection="1">
      <alignment horizontal="center" vertical="center"/>
      <protection locked="0"/>
    </xf>
    <xf numFmtId="0" fontId="24" fillId="0" borderId="66" xfId="0" applyFont="1" applyBorder="1" applyAlignment="1" applyProtection="1">
      <alignment horizontal="center" vertical="center"/>
      <protection locked="0"/>
    </xf>
    <xf numFmtId="0" fontId="26" fillId="0" borderId="53" xfId="0" applyFont="1" applyFill="1" applyBorder="1" applyAlignment="1">
      <alignment vertical="center" wrapText="1"/>
    </xf>
    <xf numFmtId="0" fontId="26" fillId="0" borderId="0" xfId="0" applyFont="1" applyFill="1" applyBorder="1" applyAlignment="1">
      <alignment vertical="center"/>
    </xf>
    <xf numFmtId="0" fontId="26" fillId="0" borderId="53" xfId="0" applyFont="1" applyFill="1" applyBorder="1" applyAlignment="1">
      <alignment vertical="center"/>
    </xf>
    <xf numFmtId="0" fontId="27" fillId="0" borderId="27" xfId="0" applyFont="1" applyFill="1" applyBorder="1" applyAlignment="1" applyProtection="1">
      <alignment horizontal="center" vertical="center"/>
      <protection locked="0"/>
    </xf>
    <xf numFmtId="0" fontId="27" fillId="0" borderId="21"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72" fillId="9" borderId="37" xfId="1" applyFont="1" applyFill="1" applyBorder="1" applyAlignment="1" applyProtection="1">
      <alignment horizontal="center" vertical="center"/>
    </xf>
    <xf numFmtId="0" fontId="72" fillId="9" borderId="77" xfId="1" applyFont="1" applyFill="1" applyBorder="1" applyAlignment="1" applyProtection="1">
      <alignment horizontal="center" vertical="center"/>
    </xf>
    <xf numFmtId="0" fontId="24" fillId="7" borderId="10" xfId="0" applyFont="1" applyFill="1" applyBorder="1" applyAlignment="1">
      <alignment horizontal="center" vertical="center"/>
    </xf>
    <xf numFmtId="0" fontId="24" fillId="7" borderId="93" xfId="0" applyFont="1" applyFill="1" applyBorder="1" applyAlignment="1">
      <alignment horizontal="center" vertical="center"/>
    </xf>
    <xf numFmtId="0" fontId="24" fillId="7" borderId="14" xfId="0" applyFont="1" applyFill="1" applyBorder="1" applyAlignment="1">
      <alignment horizontal="center" vertical="center"/>
    </xf>
    <xf numFmtId="0" fontId="57" fillId="7" borderId="37" xfId="0" applyFont="1" applyFill="1" applyBorder="1" applyAlignment="1" applyProtection="1">
      <alignment horizontal="center" vertical="center"/>
    </xf>
    <xf numFmtId="0" fontId="57" fillId="7" borderId="49" xfId="0" applyFont="1" applyFill="1" applyBorder="1" applyAlignment="1" applyProtection="1">
      <alignment horizontal="center" vertical="center"/>
    </xf>
    <xf numFmtId="0" fontId="27" fillId="8" borderId="11" xfId="0" applyFont="1" applyFill="1" applyBorder="1" applyAlignment="1" applyProtection="1">
      <alignment horizontal="center" vertical="center" shrinkToFit="1"/>
    </xf>
    <xf numFmtId="0" fontId="27" fillId="8" borderId="18" xfId="0" applyFont="1" applyFill="1" applyBorder="1" applyAlignment="1" applyProtection="1">
      <alignment horizontal="center" vertical="center" shrinkToFit="1"/>
    </xf>
    <xf numFmtId="0" fontId="27" fillId="8" borderId="32" xfId="0" applyFont="1" applyFill="1" applyBorder="1" applyAlignment="1" applyProtection="1">
      <alignment horizontal="center" vertical="center" shrinkToFit="1"/>
    </xf>
    <xf numFmtId="0" fontId="46" fillId="0" borderId="53" xfId="0" applyFont="1" applyBorder="1" applyAlignment="1">
      <alignment vertical="center" wrapText="1"/>
    </xf>
    <xf numFmtId="0" fontId="46" fillId="0" borderId="0" xfId="0" applyFont="1" applyBorder="1" applyAlignment="1">
      <alignment vertical="center" wrapText="1"/>
    </xf>
    <xf numFmtId="0" fontId="24" fillId="0" borderId="84" xfId="0" applyFont="1" applyBorder="1" applyAlignment="1">
      <alignment horizontal="distributed" vertical="center" indent="1"/>
    </xf>
    <xf numFmtId="0" fontId="24" fillId="0" borderId="85" xfId="0" applyFont="1" applyBorder="1" applyAlignment="1">
      <alignment horizontal="distributed" vertical="center" indent="1"/>
    </xf>
    <xf numFmtId="0" fontId="63" fillId="0" borderId="53" xfId="0" applyFont="1" applyBorder="1" applyAlignment="1">
      <alignment vertical="center"/>
    </xf>
    <xf numFmtId="0" fontId="63" fillId="0" borderId="0" xfId="0" applyFont="1" applyAlignment="1">
      <alignment vertical="center"/>
    </xf>
    <xf numFmtId="0" fontId="24" fillId="0" borderId="3" xfId="0" applyFont="1" applyBorder="1" applyAlignment="1">
      <alignment vertical="center" shrinkToFit="1"/>
    </xf>
    <xf numFmtId="0" fontId="24" fillId="0" borderId="13" xfId="0" applyFont="1" applyBorder="1" applyAlignment="1">
      <alignment vertical="center" shrinkToFit="1"/>
    </xf>
    <xf numFmtId="49" fontId="27" fillId="0" borderId="27" xfId="0" applyNumberFormat="1" applyFont="1" applyFill="1" applyBorder="1" applyAlignment="1" applyProtection="1">
      <alignment horizontal="center" vertical="center"/>
      <protection locked="0"/>
    </xf>
    <xf numFmtId="49" fontId="27" fillId="0" borderId="21" xfId="0" applyNumberFormat="1" applyFont="1" applyFill="1" applyBorder="1" applyAlignment="1" applyProtection="1">
      <alignment horizontal="center" vertical="center"/>
      <protection locked="0"/>
    </xf>
    <xf numFmtId="49" fontId="27" fillId="0" borderId="24" xfId="0" applyNumberFormat="1" applyFont="1" applyFill="1" applyBorder="1" applyAlignment="1" applyProtection="1">
      <alignment horizontal="center" vertical="center"/>
      <protection locked="0"/>
    </xf>
    <xf numFmtId="0" fontId="27" fillId="8" borderId="4" xfId="0" applyFont="1" applyFill="1" applyBorder="1" applyAlignment="1" applyProtection="1">
      <alignment horizontal="center" vertical="center"/>
      <protection locked="0"/>
    </xf>
    <xf numFmtId="0" fontId="27" fillId="8" borderId="22" xfId="0" applyFont="1" applyFill="1" applyBorder="1" applyAlignment="1" applyProtection="1">
      <alignment horizontal="center" vertical="center"/>
      <protection locked="0"/>
    </xf>
    <xf numFmtId="0" fontId="27" fillId="8" borderId="5" xfId="0" applyFont="1" applyFill="1" applyBorder="1" applyAlignment="1" applyProtection="1">
      <alignment horizontal="center" vertical="center"/>
      <protection locked="0"/>
    </xf>
    <xf numFmtId="0" fontId="24" fillId="0" borderId="13" xfId="0" applyFont="1" applyBorder="1" applyAlignment="1">
      <alignment horizontal="distributed" vertical="center" indent="1"/>
    </xf>
    <xf numFmtId="0" fontId="27" fillId="5" borderId="26" xfId="0" applyFont="1" applyFill="1" applyBorder="1" applyAlignment="1" applyProtection="1">
      <alignment horizontal="center" vertical="center"/>
      <protection hidden="1"/>
    </xf>
    <xf numFmtId="0" fontId="27" fillId="5" borderId="19" xfId="0" applyFont="1" applyFill="1" applyBorder="1" applyAlignment="1" applyProtection="1">
      <alignment horizontal="center" vertical="center"/>
      <protection hidden="1"/>
    </xf>
    <xf numFmtId="0" fontId="27" fillId="5" borderId="23" xfId="0" applyFont="1" applyFill="1" applyBorder="1" applyAlignment="1" applyProtection="1">
      <alignment horizontal="center" vertical="center"/>
      <protection hidden="1"/>
    </xf>
    <xf numFmtId="0" fontId="27" fillId="8" borderId="6" xfId="0" applyFont="1" applyFill="1" applyBorder="1" applyAlignment="1" applyProtection="1">
      <alignment horizontal="center" vertical="center"/>
    </xf>
    <xf numFmtId="0" fontId="27" fillId="8" borderId="3" xfId="0" applyFont="1" applyFill="1" applyBorder="1" applyAlignment="1" applyProtection="1">
      <alignment horizontal="center" vertical="center"/>
    </xf>
    <xf numFmtId="0" fontId="27" fillId="8" borderId="7" xfId="0" applyFont="1" applyFill="1" applyBorder="1" applyAlignment="1" applyProtection="1">
      <alignment horizontal="center" vertical="center"/>
    </xf>
    <xf numFmtId="0" fontId="27" fillId="0" borderId="6"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27" fillId="0" borderId="7" xfId="0" applyFont="1" applyFill="1" applyBorder="1" applyAlignment="1" applyProtection="1">
      <alignment horizontal="center" vertical="center"/>
      <protection locked="0"/>
    </xf>
    <xf numFmtId="0" fontId="24" fillId="0" borderId="22" xfId="0" applyFont="1" applyBorder="1" applyAlignment="1">
      <alignment horizontal="distributed" vertical="center" indent="1"/>
    </xf>
    <xf numFmtId="0" fontId="24" fillId="0" borderId="92" xfId="0" applyFont="1" applyBorder="1" applyAlignment="1">
      <alignment horizontal="distributed" vertical="center" indent="1"/>
    </xf>
    <xf numFmtId="0" fontId="24" fillId="0" borderId="33" xfId="0" applyFont="1" applyBorder="1" applyAlignment="1">
      <alignment horizontal="center" vertical="center"/>
    </xf>
    <xf numFmtId="0" fontId="24" fillId="0" borderId="34" xfId="0" applyFont="1" applyBorder="1" applyAlignment="1">
      <alignment horizontal="center" vertical="center"/>
    </xf>
    <xf numFmtId="0" fontId="24" fillId="0" borderId="11" xfId="0" applyFont="1" applyBorder="1" applyAlignment="1" applyProtection="1">
      <alignment horizontal="center" vertical="center" shrinkToFit="1"/>
      <protection locked="0"/>
    </xf>
    <xf numFmtId="0" fontId="24" fillId="0" borderId="32" xfId="0" applyFont="1" applyBorder="1" applyAlignment="1" applyProtection="1">
      <alignment horizontal="center" vertical="center" shrinkToFit="1"/>
      <protection locked="0"/>
    </xf>
    <xf numFmtId="0" fontId="24" fillId="0" borderId="90" xfId="0" applyFont="1" applyBorder="1" applyAlignment="1" applyProtection="1">
      <alignment horizontal="center" vertical="center" shrinkToFit="1"/>
      <protection locked="0"/>
    </xf>
    <xf numFmtId="0" fontId="24" fillId="0" borderId="91" xfId="0" applyFont="1" applyBorder="1" applyAlignment="1" applyProtection="1">
      <alignment horizontal="center" vertical="center" shrinkToFit="1"/>
      <protection locked="0"/>
    </xf>
    <xf numFmtId="2" fontId="24" fillId="2" borderId="11" xfId="0" applyNumberFormat="1" applyFont="1" applyFill="1" applyBorder="1" applyAlignment="1" applyProtection="1">
      <alignment horizontal="center" vertical="center" shrinkToFit="1"/>
      <protection locked="0"/>
    </xf>
    <xf numFmtId="2" fontId="24" fillId="2" borderId="32" xfId="0" applyNumberFormat="1" applyFont="1" applyFill="1" applyBorder="1" applyAlignment="1" applyProtection="1">
      <alignment horizontal="center" vertical="center" shrinkToFit="1"/>
      <protection locked="0"/>
    </xf>
    <xf numFmtId="2" fontId="24" fillId="2" borderId="90" xfId="0" applyNumberFormat="1" applyFont="1" applyFill="1" applyBorder="1" applyAlignment="1" applyProtection="1">
      <alignment horizontal="center" vertical="center" shrinkToFit="1"/>
      <protection locked="0"/>
    </xf>
    <xf numFmtId="2" fontId="24" fillId="2" borderId="91" xfId="0" applyNumberFormat="1" applyFont="1" applyFill="1" applyBorder="1" applyAlignment="1" applyProtection="1">
      <alignment horizontal="center" vertical="center" shrinkToFit="1"/>
      <protection locked="0"/>
    </xf>
    <xf numFmtId="0" fontId="24" fillId="0" borderId="10" xfId="0" applyFont="1" applyBorder="1" applyAlignment="1">
      <alignment horizontal="center" vertical="center"/>
    </xf>
    <xf numFmtId="0" fontId="24" fillId="0" borderId="14" xfId="0" applyFont="1" applyBorder="1" applyAlignment="1">
      <alignment horizontal="center" vertical="center"/>
    </xf>
    <xf numFmtId="0" fontId="28" fillId="3" borderId="11" xfId="0" applyFont="1" applyFill="1" applyBorder="1" applyAlignment="1">
      <alignment horizontal="center" vertical="center"/>
    </xf>
    <xf numFmtId="0" fontId="28" fillId="3" borderId="32" xfId="0" applyFont="1" applyFill="1" applyBorder="1" applyAlignment="1">
      <alignment horizontal="center" vertical="center"/>
    </xf>
    <xf numFmtId="0" fontId="25" fillId="6" borderId="0" xfId="0" applyFont="1" applyFill="1" applyBorder="1" applyAlignment="1">
      <alignment horizontal="center" vertical="center"/>
    </xf>
    <xf numFmtId="0" fontId="24" fillId="0" borderId="71" xfId="0" applyFont="1" applyBorder="1" applyAlignment="1">
      <alignment horizontal="center" vertical="center"/>
    </xf>
    <xf numFmtId="0" fontId="24" fillId="0" borderId="78" xfId="0" applyFont="1" applyBorder="1" applyAlignment="1">
      <alignment horizontal="center" vertical="center"/>
    </xf>
    <xf numFmtId="0" fontId="27" fillId="0" borderId="37" xfId="0" applyFont="1" applyFill="1" applyBorder="1" applyAlignment="1" applyProtection="1">
      <alignment horizontal="center" vertical="center"/>
    </xf>
    <xf numFmtId="0" fontId="27" fillId="0" borderId="49" xfId="0" applyFont="1" applyFill="1" applyBorder="1" applyAlignment="1" applyProtection="1">
      <alignment horizontal="center" vertical="center"/>
    </xf>
    <xf numFmtId="0" fontId="27" fillId="0" borderId="38"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4" borderId="13" xfId="0" applyFont="1" applyFill="1" applyBorder="1" applyAlignment="1" applyProtection="1">
      <alignment horizontal="center" vertical="center"/>
    </xf>
    <xf numFmtId="0" fontId="27" fillId="4" borderId="18" xfId="0" applyFont="1" applyFill="1" applyBorder="1" applyAlignment="1" applyProtection="1">
      <alignment horizontal="center" vertical="center"/>
    </xf>
    <xf numFmtId="0" fontId="27" fillId="4" borderId="35"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4" fillId="0" borderId="36"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57" fillId="7" borderId="38" xfId="0" applyFont="1" applyFill="1" applyBorder="1" applyAlignment="1" applyProtection="1">
      <alignment horizontal="center" vertical="center"/>
    </xf>
    <xf numFmtId="0" fontId="20" fillId="0" borderId="86" xfId="1" applyNumberFormat="1" applyFont="1" applyBorder="1" applyAlignment="1" applyProtection="1">
      <alignment horizontal="center" vertical="center"/>
    </xf>
    <xf numFmtId="0" fontId="20" fillId="0" borderId="87" xfId="1" applyNumberFormat="1" applyFont="1" applyBorder="1" applyAlignment="1" applyProtection="1">
      <alignment horizontal="center" vertical="center"/>
    </xf>
    <xf numFmtId="176" fontId="42" fillId="0" borderId="0" xfId="1" applyNumberFormat="1" applyFont="1" applyAlignment="1" applyProtection="1">
      <alignment horizontal="distributed" vertical="center" indent="4"/>
    </xf>
    <xf numFmtId="0" fontId="0" fillId="0" borderId="55" xfId="0" applyBorder="1" applyAlignment="1" applyProtection="1">
      <alignment horizontal="center" vertical="center"/>
    </xf>
    <xf numFmtId="0" fontId="0" fillId="0" borderId="57" xfId="0" applyBorder="1" applyAlignment="1" applyProtection="1">
      <alignment horizontal="center" vertical="center"/>
    </xf>
    <xf numFmtId="0" fontId="0" fillId="0" borderId="66" xfId="0"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14" xfId="1" applyNumberFormat="1" applyFont="1" applyBorder="1" applyAlignment="1" applyProtection="1">
      <alignment horizontal="center" vertical="center"/>
    </xf>
    <xf numFmtId="0" fontId="0" fillId="0" borderId="19" xfId="0" applyBorder="1" applyAlignment="1" applyProtection="1">
      <alignment horizontal="center" vertical="center"/>
    </xf>
    <xf numFmtId="0" fontId="0" fillId="0" borderId="23" xfId="0" applyBorder="1" applyAlignment="1" applyProtection="1">
      <alignment horizontal="center" vertical="center"/>
    </xf>
    <xf numFmtId="0" fontId="39" fillId="5" borderId="0" xfId="1" applyFont="1" applyFill="1" applyAlignment="1" applyProtection="1">
      <alignment horizontal="left" vertical="center"/>
    </xf>
    <xf numFmtId="0" fontId="56" fillId="0" borderId="0" xfId="1" applyFont="1" applyAlignment="1" applyProtection="1">
      <alignment horizontal="distributed" vertical="center" indent="8" shrinkToFit="1"/>
    </xf>
    <xf numFmtId="0" fontId="43" fillId="0" borderId="13" xfId="0" applyFont="1" applyBorder="1" applyAlignment="1" applyProtection="1">
      <alignment horizontal="center" vertical="center" shrinkToFit="1"/>
    </xf>
    <xf numFmtId="0" fontId="43" fillId="0" borderId="18" xfId="0" applyFont="1" applyBorder="1" applyAlignment="1" applyProtection="1">
      <alignment horizontal="center" vertical="center" shrinkToFit="1"/>
    </xf>
    <xf numFmtId="0" fontId="43" fillId="0" borderId="35" xfId="0" applyFont="1" applyBorder="1" applyAlignment="1" applyProtection="1">
      <alignment horizontal="center" vertical="center" shrinkToFit="1"/>
    </xf>
    <xf numFmtId="0" fontId="10" fillId="0" borderId="85" xfId="1" applyFont="1" applyBorder="1" applyAlignment="1" applyProtection="1">
      <alignment horizontal="center" vertical="center" shrinkToFit="1"/>
    </xf>
    <xf numFmtId="0" fontId="10" fillId="0" borderId="49" xfId="1" applyFont="1" applyBorder="1" applyAlignment="1" applyProtection="1">
      <alignment horizontal="center" vertical="center" shrinkToFit="1"/>
    </xf>
    <xf numFmtId="0" fontId="10" fillId="0" borderId="38" xfId="1" applyFont="1" applyBorder="1" applyAlignment="1" applyProtection="1">
      <alignment horizontal="center" vertical="center" shrinkToFit="1"/>
    </xf>
    <xf numFmtId="0" fontId="18" fillId="0" borderId="37" xfId="1" applyFont="1" applyBorder="1" applyAlignment="1" applyProtection="1">
      <alignment horizontal="center" shrinkToFit="1"/>
    </xf>
    <xf numFmtId="0" fontId="18" fillId="0" borderId="49" xfId="1" applyFont="1" applyBorder="1" applyAlignment="1" applyProtection="1">
      <alignment horizontal="center" shrinkToFit="1"/>
    </xf>
    <xf numFmtId="0" fontId="18" fillId="0" borderId="38" xfId="1" applyFont="1" applyBorder="1" applyAlignment="1" applyProtection="1">
      <alignment horizontal="center" shrinkToFit="1"/>
    </xf>
    <xf numFmtId="0" fontId="0" fillId="0" borderId="74" xfId="0" applyBorder="1" applyAlignment="1">
      <alignment horizontal="center" vertical="center" textRotation="255"/>
    </xf>
    <xf numFmtId="0" fontId="0" fillId="0" borderId="75" xfId="0" applyBorder="1" applyAlignment="1">
      <alignment horizontal="center" vertical="center" textRotation="255"/>
    </xf>
    <xf numFmtId="0" fontId="0" fillId="0" borderId="67" xfId="0" applyBorder="1" applyAlignment="1">
      <alignment horizontal="center" vertical="center" textRotation="255"/>
    </xf>
    <xf numFmtId="0" fontId="0" fillId="0" borderId="0" xfId="0" applyAlignment="1">
      <alignment horizontal="center" vertical="center"/>
    </xf>
    <xf numFmtId="0" fontId="24" fillId="5" borderId="0" xfId="0" applyFont="1" applyFill="1" applyProtection="1">
      <alignment vertical="center"/>
    </xf>
    <xf numFmtId="0" fontId="85" fillId="0" borderId="61" xfId="0" applyFont="1" applyBorder="1" applyAlignment="1">
      <alignment horizontal="center" vertical="center"/>
    </xf>
    <xf numFmtId="0" fontId="85" fillId="0" borderId="0" xfId="0" applyFont="1" applyAlignment="1">
      <alignment horizontal="center" vertical="center"/>
    </xf>
  </cellXfs>
  <cellStyles count="5">
    <cellStyle name="標準" xfId="0" builtinId="0"/>
    <cellStyle name="標準 2" xfId="1"/>
    <cellStyle name="標準 3" xfId="2"/>
    <cellStyle name="標準 4" xfId="3"/>
    <cellStyle name="標準 5 2" xfId="4"/>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drawing2.xml.rels><?xml version="1.0" encoding="UTF-8" standalone="yes"?>
<Relationships xmlns="http://schemas.openxmlformats.org/package/2006/relationships"><Relationship Id="rId3" Type="http://schemas.openxmlformats.org/officeDocument/2006/relationships/hyperlink" Target="https://c.tipsfound.com/excel/02105/15.png" TargetMode="External"/><Relationship Id="rId2" Type="http://schemas.openxmlformats.org/officeDocument/2006/relationships/image" Target="../media/image2.png"/><Relationship Id="rId1" Type="http://schemas.openxmlformats.org/officeDocument/2006/relationships/hyperlink" Target="https://c.tipsfound.com/excel/02105/14.png" TargetMode="External"/><Relationship Id="rId6" Type="http://schemas.openxmlformats.org/officeDocument/2006/relationships/image" Target="../media/image4.png"/><Relationship Id="rId5" Type="http://schemas.openxmlformats.org/officeDocument/2006/relationships/hyperlink" Target="https://c.tipsfound.com/excel/02105/16.png" TargetMode="External"/><Relationship Id="rId4"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2762250</xdr:colOff>
      <xdr:row>12</xdr:row>
      <xdr:rowOff>47625</xdr:rowOff>
    </xdr:to>
    <xdr:pic>
      <xdr:nvPicPr>
        <xdr:cNvPr id="2" name="図 1" descr="14">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23900"/>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3133725</xdr:colOff>
      <xdr:row>22</xdr:row>
      <xdr:rowOff>28575</xdr:rowOff>
    </xdr:to>
    <xdr:pic>
      <xdr:nvPicPr>
        <xdr:cNvPr id="3" name="図 2" descr="15">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5800" y="2809875"/>
          <a:ext cx="3133725" cy="1638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2762250</xdr:colOff>
      <xdr:row>32</xdr:row>
      <xdr:rowOff>114300</xdr:rowOff>
    </xdr:to>
    <xdr:pic>
      <xdr:nvPicPr>
        <xdr:cNvPr id="4" name="図 3" descr="16">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5800" y="4657725"/>
          <a:ext cx="2762250" cy="1657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control" Target="../activeX/activeX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81"/>
  <sheetViews>
    <sheetView showGridLines="0" tabSelected="1" workbookViewId="0">
      <selection activeCell="M5" sqref="M5:N5"/>
    </sheetView>
  </sheetViews>
  <sheetFormatPr defaultColWidth="9" defaultRowHeight="13.5"/>
  <cols>
    <col min="1" max="3" width="9" style="11"/>
    <col min="4" max="4" width="9" style="11" customWidth="1"/>
    <col min="5" max="6" width="9" style="11"/>
    <col min="7" max="7" width="11.75" style="11" customWidth="1"/>
    <col min="8" max="16384" width="9" style="11"/>
  </cols>
  <sheetData>
    <row r="1" spans="1:20" ht="16.5" customHeight="1">
      <c r="A1" s="231" t="s">
        <v>79</v>
      </c>
      <c r="B1" s="231"/>
      <c r="C1" s="231"/>
      <c r="D1" s="231"/>
      <c r="E1" s="231"/>
      <c r="F1" s="231"/>
      <c r="G1" s="231"/>
      <c r="H1" s="231"/>
      <c r="I1" s="231"/>
      <c r="J1" s="231"/>
      <c r="K1" s="231"/>
      <c r="L1" s="231"/>
      <c r="M1" s="231"/>
      <c r="N1" s="231"/>
    </row>
    <row r="2" spans="1:20" customFormat="1" ht="7.5" customHeight="1" thickBot="1">
      <c r="A2" s="36"/>
    </row>
    <row r="3" spans="1:20" ht="19.5" customHeight="1" thickTop="1">
      <c r="A3" s="365"/>
      <c r="B3" s="177" t="s">
        <v>56</v>
      </c>
      <c r="C3" s="240" t="s">
        <v>708</v>
      </c>
      <c r="D3" s="240"/>
      <c r="E3" s="240"/>
      <c r="F3" s="240"/>
      <c r="G3" s="240"/>
      <c r="H3" s="240"/>
      <c r="I3" s="178"/>
      <c r="J3" s="241" t="s">
        <v>229</v>
      </c>
      <c r="K3" s="242"/>
      <c r="L3" s="243"/>
    </row>
    <row r="4" spans="1:20" ht="18.75" customHeight="1">
      <c r="B4" s="179" t="s">
        <v>75</v>
      </c>
      <c r="C4" s="251">
        <v>43260</v>
      </c>
      <c r="D4" s="251"/>
      <c r="E4" s="251"/>
      <c r="F4" s="251"/>
      <c r="G4" s="252">
        <v>43261</v>
      </c>
      <c r="H4" s="252"/>
      <c r="I4" s="178"/>
      <c r="J4" s="244"/>
      <c r="K4" s="245"/>
      <c r="L4" s="246"/>
    </row>
    <row r="5" spans="1:20" ht="33" thickBot="1">
      <c r="B5" s="179" t="s">
        <v>76</v>
      </c>
      <c r="C5" s="250" t="s">
        <v>137</v>
      </c>
      <c r="D5" s="250"/>
      <c r="E5" s="250"/>
      <c r="F5" s="250"/>
      <c r="G5" s="250"/>
      <c r="H5" s="250"/>
      <c r="I5" s="178"/>
      <c r="J5" s="247"/>
      <c r="K5" s="248"/>
      <c r="L5" s="249"/>
      <c r="M5" s="366" t="s">
        <v>729</v>
      </c>
      <c r="N5" s="367"/>
    </row>
    <row r="6" spans="1:20" customFormat="1" ht="7.5" customHeight="1" thickTop="1" thickBot="1"/>
    <row r="7" spans="1:20" ht="19.5" customHeight="1" thickBot="1">
      <c r="B7" s="232" t="s">
        <v>198</v>
      </c>
      <c r="C7" s="233"/>
      <c r="D7" s="234">
        <v>43238</v>
      </c>
      <c r="E7" s="234"/>
      <c r="F7" s="234"/>
      <c r="G7" s="234"/>
      <c r="H7" s="235"/>
      <c r="J7" s="84"/>
      <c r="K7" s="84"/>
      <c r="L7" s="84"/>
      <c r="M7" s="84"/>
      <c r="N7" s="3"/>
    </row>
    <row r="8" spans="1:20" ht="35.25" customHeight="1">
      <c r="B8" s="253" t="s">
        <v>683</v>
      </c>
      <c r="C8" s="253"/>
      <c r="D8" s="253"/>
      <c r="E8" s="253"/>
      <c r="F8" s="253"/>
      <c r="G8" s="253"/>
      <c r="H8" s="253"/>
      <c r="I8" s="253"/>
      <c r="J8" s="253"/>
    </row>
    <row r="9" spans="1:20" ht="35.25" customHeight="1">
      <c r="B9" s="218" t="s">
        <v>701</v>
      </c>
      <c r="C9" s="218"/>
      <c r="D9" s="218"/>
      <c r="E9" s="218"/>
      <c r="F9" s="218"/>
      <c r="G9" s="218"/>
      <c r="H9" s="218"/>
      <c r="I9" s="218"/>
      <c r="J9" s="218"/>
    </row>
    <row r="10" spans="1:20" ht="35.25" customHeight="1">
      <c r="B10" s="215" t="s">
        <v>695</v>
      </c>
      <c r="C10" s="214"/>
      <c r="D10" s="214"/>
      <c r="E10" s="214"/>
      <c r="F10" s="214"/>
      <c r="G10" s="214"/>
      <c r="H10" s="214"/>
      <c r="I10" s="214"/>
      <c r="J10" s="214"/>
    </row>
    <row r="11" spans="1:20" ht="35.25" customHeight="1">
      <c r="B11" s="215" t="s">
        <v>696</v>
      </c>
      <c r="C11" s="214"/>
      <c r="D11" s="214"/>
      <c r="E11" s="214"/>
      <c r="F11" s="214"/>
      <c r="G11" s="214"/>
      <c r="H11" s="214"/>
      <c r="I11" s="214"/>
      <c r="J11" s="214"/>
    </row>
    <row r="12" spans="1:20" ht="35.25" customHeight="1">
      <c r="B12" s="215" t="s">
        <v>724</v>
      </c>
      <c r="C12" s="227"/>
      <c r="D12" s="227"/>
      <c r="E12" s="227"/>
      <c r="F12" s="227"/>
      <c r="G12" s="227"/>
      <c r="H12" s="227"/>
      <c r="I12" s="227"/>
      <c r="J12" s="227"/>
    </row>
    <row r="13" spans="1:20" ht="35.25" customHeight="1">
      <c r="B13" s="215" t="s">
        <v>723</v>
      </c>
      <c r="C13" s="227"/>
      <c r="D13" s="227"/>
      <c r="E13" s="227"/>
      <c r="F13" s="227"/>
      <c r="G13" s="227"/>
      <c r="H13" s="227"/>
      <c r="I13" s="227"/>
      <c r="J13" s="227"/>
    </row>
    <row r="14" spans="1:20" ht="35.25" customHeight="1">
      <c r="B14" s="215" t="s">
        <v>725</v>
      </c>
      <c r="C14" s="227"/>
      <c r="D14" s="227"/>
      <c r="E14" s="227"/>
      <c r="F14" s="227"/>
      <c r="G14" s="227"/>
      <c r="H14" s="227"/>
      <c r="I14" s="227"/>
      <c r="J14" s="227"/>
    </row>
    <row r="15" spans="1:20" ht="35.25" customHeight="1">
      <c r="B15" s="215" t="s">
        <v>707</v>
      </c>
      <c r="C15" s="217"/>
      <c r="D15" s="217"/>
      <c r="E15" s="217"/>
      <c r="F15" s="217"/>
      <c r="G15" s="217"/>
      <c r="H15" s="217"/>
      <c r="I15" s="217"/>
      <c r="J15" s="217"/>
    </row>
    <row r="16" spans="1:20" ht="81" customHeight="1" thickBot="1">
      <c r="B16" s="254" t="s">
        <v>710</v>
      </c>
      <c r="C16" s="254"/>
      <c r="D16" s="254"/>
      <c r="E16" s="254"/>
      <c r="F16" s="254"/>
      <c r="G16" s="254"/>
      <c r="H16" s="254"/>
      <c r="I16" s="254"/>
      <c r="J16" s="254"/>
      <c r="K16" s="254"/>
      <c r="L16" s="254"/>
      <c r="M16" s="254"/>
      <c r="N16" s="254"/>
      <c r="O16" s="254"/>
      <c r="P16" s="254"/>
      <c r="Q16" s="254"/>
      <c r="R16" s="254"/>
      <c r="S16" s="254"/>
      <c r="T16" s="254"/>
    </row>
    <row r="17" spans="1:15" customFormat="1" ht="24.75" customHeight="1" thickBot="1">
      <c r="B17" s="236" t="s">
        <v>702</v>
      </c>
      <c r="C17" s="237"/>
      <c r="D17" s="238">
        <v>43241</v>
      </c>
      <c r="E17" s="238"/>
      <c r="F17" s="239"/>
      <c r="G17" s="216" t="s">
        <v>697</v>
      </c>
      <c r="H17" s="147"/>
    </row>
    <row r="18" spans="1:15" ht="16.5" customHeight="1">
      <c r="A18" s="14" t="s">
        <v>95</v>
      </c>
    </row>
    <row r="19" spans="1:15" ht="16.5" customHeight="1">
      <c r="A19" s="12" t="s">
        <v>230</v>
      </c>
      <c r="B19" s="11" t="s">
        <v>114</v>
      </c>
    </row>
    <row r="20" spans="1:15" ht="16.5" customHeight="1">
      <c r="A20" s="12" t="s">
        <v>231</v>
      </c>
      <c r="B20" s="11" t="s">
        <v>81</v>
      </c>
    </row>
    <row r="21" spans="1:15" ht="16.5" customHeight="1">
      <c r="A21" s="12" t="s">
        <v>232</v>
      </c>
      <c r="B21" s="11" t="s">
        <v>100</v>
      </c>
    </row>
    <row r="22" spans="1:15" ht="16.5" customHeight="1">
      <c r="A22" s="12" t="s">
        <v>233</v>
      </c>
      <c r="B22" s="180" t="s">
        <v>116</v>
      </c>
      <c r="C22" s="16"/>
      <c r="D22" s="16"/>
      <c r="E22" s="16"/>
      <c r="F22" s="16"/>
      <c r="G22" s="16"/>
      <c r="H22" s="16"/>
      <c r="I22" s="16"/>
      <c r="J22" s="16"/>
      <c r="K22" s="16"/>
      <c r="L22" s="16"/>
      <c r="M22" s="16"/>
      <c r="N22" s="16"/>
      <c r="O22" s="16"/>
    </row>
    <row r="23" spans="1:15" ht="16.5" customHeight="1">
      <c r="A23" s="12" t="s">
        <v>234</v>
      </c>
      <c r="B23" s="181" t="s">
        <v>157</v>
      </c>
      <c r="C23" s="16"/>
      <c r="D23" s="16"/>
      <c r="E23" s="16"/>
      <c r="F23" s="16"/>
      <c r="G23" s="16"/>
      <c r="H23" s="16"/>
      <c r="I23" s="16"/>
      <c r="J23" s="16"/>
      <c r="K23" s="16"/>
      <c r="L23" s="16"/>
      <c r="M23" s="16"/>
      <c r="N23" s="16"/>
      <c r="O23" s="16"/>
    </row>
    <row r="24" spans="1:15" ht="16.5" customHeight="1">
      <c r="A24" s="12" t="s">
        <v>235</v>
      </c>
      <c r="B24" s="11" t="s">
        <v>120</v>
      </c>
    </row>
    <row r="25" spans="1:15" ht="16.5" customHeight="1">
      <c r="A25" s="12" t="s">
        <v>236</v>
      </c>
      <c r="B25" s="11" t="s">
        <v>94</v>
      </c>
    </row>
    <row r="26" spans="1:15" ht="16.5" customHeight="1">
      <c r="A26" s="12" t="s">
        <v>684</v>
      </c>
      <c r="B26" s="11" t="s">
        <v>237</v>
      </c>
    </row>
    <row r="27" spans="1:15" ht="16.5" customHeight="1">
      <c r="A27" s="12" t="s">
        <v>685</v>
      </c>
      <c r="B27" s="11" t="s">
        <v>223</v>
      </c>
    </row>
    <row r="28" spans="1:15" ht="16.5" customHeight="1">
      <c r="A28" s="12"/>
      <c r="B28" s="14"/>
    </row>
    <row r="29" spans="1:15" ht="16.5" customHeight="1">
      <c r="A29" s="11" t="s">
        <v>77</v>
      </c>
    </row>
    <row r="30" spans="1:15" ht="16.5" customHeight="1">
      <c r="A30" s="14"/>
    </row>
    <row r="31" spans="1:15" ht="16.5" customHeight="1">
      <c r="A31" s="14" t="s">
        <v>727</v>
      </c>
    </row>
    <row r="32" spans="1:15" ht="16.5" customHeight="1">
      <c r="A32" s="13" t="s">
        <v>74</v>
      </c>
      <c r="B32" s="11" t="s">
        <v>115</v>
      </c>
    </row>
    <row r="33" spans="1:18" ht="16.5" customHeight="1">
      <c r="A33" s="14" t="s">
        <v>728</v>
      </c>
    </row>
    <row r="34" spans="1:18" ht="16.5" customHeight="1">
      <c r="A34" s="13" t="s">
        <v>74</v>
      </c>
      <c r="B34" s="11" t="s">
        <v>692</v>
      </c>
    </row>
    <row r="35" spans="1:18" ht="16.5" customHeight="1">
      <c r="A35" s="13"/>
      <c r="B35" s="11" t="s">
        <v>693</v>
      </c>
    </row>
    <row r="36" spans="1:18" ht="16.5" customHeight="1">
      <c r="A36" s="13" t="s">
        <v>74</v>
      </c>
      <c r="B36" s="198" t="s">
        <v>691</v>
      </c>
    </row>
    <row r="37" spans="1:18" ht="16.5" customHeight="1">
      <c r="A37" s="13" t="s">
        <v>74</v>
      </c>
      <c r="B37" s="11" t="s">
        <v>121</v>
      </c>
    </row>
    <row r="38" spans="1:18" ht="16.5" customHeight="1">
      <c r="A38" s="13" t="s">
        <v>74</v>
      </c>
      <c r="B38" s="11" t="s">
        <v>122</v>
      </c>
    </row>
    <row r="39" spans="1:18" ht="16.5" customHeight="1">
      <c r="A39" s="13" t="s">
        <v>74</v>
      </c>
      <c r="B39" s="17" t="s">
        <v>90</v>
      </c>
      <c r="C39" s="17"/>
      <c r="D39" s="17"/>
      <c r="E39" s="17"/>
      <c r="F39" s="17"/>
      <c r="G39" s="16"/>
      <c r="H39" s="16"/>
      <c r="I39" s="16"/>
      <c r="J39" s="16"/>
      <c r="K39" s="16"/>
      <c r="L39" s="16"/>
      <c r="M39" s="16"/>
      <c r="N39" s="16"/>
      <c r="O39" s="16"/>
      <c r="P39" s="16"/>
      <c r="Q39" s="16"/>
      <c r="R39" s="16"/>
    </row>
    <row r="40" spans="1:18" ht="27.6" customHeight="1">
      <c r="A40" s="13" t="s">
        <v>74</v>
      </c>
      <c r="B40" s="16"/>
      <c r="C40" s="16" t="s">
        <v>690</v>
      </c>
      <c r="D40" s="16"/>
      <c r="E40" s="16"/>
      <c r="F40" s="16"/>
      <c r="G40" s="16"/>
      <c r="H40" s="16"/>
      <c r="I40" s="16"/>
      <c r="J40" s="16"/>
      <c r="K40" s="16"/>
      <c r="L40" s="16"/>
      <c r="M40" s="16"/>
      <c r="N40" s="16"/>
      <c r="O40" s="16"/>
      <c r="P40" s="16"/>
      <c r="Q40" s="16"/>
      <c r="R40" s="16"/>
    </row>
    <row r="41" spans="1:18" ht="16.5" customHeight="1">
      <c r="A41" s="13" t="s">
        <v>238</v>
      </c>
      <c r="B41" s="16"/>
      <c r="C41" s="37" t="s">
        <v>97</v>
      </c>
      <c r="D41" s="16"/>
      <c r="E41" s="202" t="s">
        <v>73</v>
      </c>
      <c r="F41" s="202" t="s">
        <v>239</v>
      </c>
      <c r="G41" s="202">
        <v>54.23</v>
      </c>
      <c r="H41" s="16"/>
      <c r="I41" s="16"/>
      <c r="J41" s="16"/>
      <c r="K41" s="16"/>
      <c r="L41" s="16"/>
      <c r="M41" s="16"/>
      <c r="N41" s="16"/>
      <c r="O41" s="16"/>
      <c r="P41" s="16"/>
      <c r="Q41" s="16"/>
      <c r="R41" s="16"/>
    </row>
    <row r="42" spans="1:18" ht="21.75" thickBot="1">
      <c r="A42" s="13" t="s">
        <v>240</v>
      </c>
      <c r="B42" s="16"/>
      <c r="C42" s="37" t="s">
        <v>98</v>
      </c>
      <c r="D42" s="16"/>
      <c r="E42" s="202" t="s">
        <v>91</v>
      </c>
      <c r="F42" s="202" t="s">
        <v>241</v>
      </c>
      <c r="G42" s="202" t="s">
        <v>242</v>
      </c>
      <c r="H42" s="16"/>
      <c r="I42" s="16" t="s">
        <v>243</v>
      </c>
      <c r="J42" s="229" t="s">
        <v>244</v>
      </c>
      <c r="K42" s="16"/>
      <c r="L42" s="16"/>
      <c r="M42" s="16"/>
      <c r="N42" s="16"/>
      <c r="O42" s="16"/>
      <c r="P42" s="16"/>
      <c r="Q42" s="16"/>
      <c r="R42" s="16"/>
    </row>
    <row r="43" spans="1:18" ht="16.5" customHeight="1">
      <c r="A43" s="13" t="s">
        <v>74</v>
      </c>
      <c r="B43" s="16"/>
      <c r="C43" s="37"/>
      <c r="D43" s="38" t="s">
        <v>96</v>
      </c>
      <c r="E43" s="39"/>
      <c r="F43" s="39"/>
      <c r="G43" s="39"/>
      <c r="H43" s="40"/>
      <c r="I43" s="16"/>
      <c r="J43" s="41"/>
      <c r="K43" s="41"/>
      <c r="L43" s="35"/>
      <c r="M43" s="200"/>
      <c r="N43" s="43"/>
      <c r="O43" s="16"/>
      <c r="P43" s="16"/>
      <c r="Q43" s="16"/>
      <c r="R43" s="16"/>
    </row>
    <row r="44" spans="1:18" ht="16.5" customHeight="1">
      <c r="A44" s="13" t="s">
        <v>74</v>
      </c>
      <c r="B44" s="16"/>
      <c r="C44" s="37"/>
      <c r="D44" s="42" t="s">
        <v>80</v>
      </c>
      <c r="E44" s="43"/>
      <c r="F44" s="43"/>
      <c r="G44" s="43"/>
      <c r="H44" s="44"/>
      <c r="I44" s="16"/>
      <c r="J44" s="41"/>
      <c r="K44" s="41"/>
      <c r="L44" s="35"/>
      <c r="M44" s="200"/>
      <c r="N44" s="43"/>
      <c r="O44" s="16"/>
      <c r="P44" s="16"/>
      <c r="Q44" s="16"/>
      <c r="R44" s="16"/>
    </row>
    <row r="45" spans="1:18" ht="16.5" customHeight="1" thickBot="1">
      <c r="A45" s="13" t="s">
        <v>238</v>
      </c>
      <c r="B45" s="16"/>
      <c r="C45" s="37"/>
      <c r="D45" s="45" t="s">
        <v>47</v>
      </c>
      <c r="E45" s="203" t="s">
        <v>245</v>
      </c>
      <c r="F45" s="201" t="s">
        <v>239</v>
      </c>
      <c r="G45" s="46">
        <v>12</v>
      </c>
      <c r="H45" s="47"/>
      <c r="I45" s="16"/>
      <c r="J45" s="41"/>
      <c r="K45" s="41"/>
      <c r="L45" s="35"/>
      <c r="M45" s="200"/>
      <c r="N45" s="43"/>
      <c r="O45" s="16"/>
      <c r="P45" s="16"/>
      <c r="Q45" s="16"/>
      <c r="R45" s="16"/>
    </row>
    <row r="46" spans="1:18" ht="24.6" customHeight="1">
      <c r="A46" s="13" t="s">
        <v>246</v>
      </c>
      <c r="B46" s="16"/>
      <c r="C46" s="16" t="s">
        <v>694</v>
      </c>
      <c r="D46" s="16"/>
      <c r="E46" s="16"/>
      <c r="F46" s="16"/>
      <c r="G46" s="16"/>
      <c r="H46" s="16"/>
      <c r="I46" s="16"/>
      <c r="J46" s="16"/>
      <c r="K46" s="16"/>
      <c r="L46" s="16"/>
      <c r="M46" s="16"/>
      <c r="N46" s="16"/>
      <c r="O46" s="16"/>
      <c r="P46" s="16"/>
      <c r="Q46" s="16"/>
      <c r="R46" s="16"/>
    </row>
    <row r="47" spans="1:18" ht="16.5" customHeight="1">
      <c r="A47" s="13" t="s">
        <v>74</v>
      </c>
      <c r="B47" s="16"/>
      <c r="C47" s="37" t="s">
        <v>99</v>
      </c>
      <c r="D47" s="16"/>
      <c r="E47" s="202" t="s">
        <v>247</v>
      </c>
      <c r="F47" s="202" t="s">
        <v>239</v>
      </c>
      <c r="G47" s="202" t="s">
        <v>248</v>
      </c>
      <c r="H47" s="16"/>
      <c r="I47" s="16"/>
      <c r="J47" s="16"/>
      <c r="K47" s="16"/>
      <c r="L47" s="16"/>
      <c r="M47" s="16"/>
      <c r="N47" s="16"/>
      <c r="O47" s="16"/>
      <c r="P47" s="16"/>
      <c r="Q47" s="16"/>
      <c r="R47" s="16"/>
    </row>
    <row r="48" spans="1:18" ht="16.5" customHeight="1">
      <c r="A48" s="13" t="s">
        <v>74</v>
      </c>
      <c r="B48" s="16"/>
      <c r="C48" s="61" t="s">
        <v>88</v>
      </c>
      <c r="D48" s="16"/>
      <c r="E48" s="202"/>
      <c r="F48" s="202"/>
      <c r="G48" s="202"/>
      <c r="H48" s="16"/>
      <c r="I48" s="16"/>
      <c r="J48" s="16"/>
      <c r="K48" s="16"/>
      <c r="L48" s="16"/>
      <c r="M48" s="16"/>
      <c r="N48" s="16"/>
      <c r="O48" s="16"/>
      <c r="P48" s="16"/>
      <c r="Q48" s="16"/>
      <c r="R48" s="16"/>
    </row>
    <row r="49" spans="1:8" ht="16.5" customHeight="1">
      <c r="A49" s="13" t="s">
        <v>74</v>
      </c>
      <c r="B49" s="11" t="s">
        <v>83</v>
      </c>
    </row>
    <row r="50" spans="1:8" ht="16.5" customHeight="1">
      <c r="A50" s="14" t="s">
        <v>224</v>
      </c>
    </row>
    <row r="51" spans="1:8" ht="16.5" customHeight="1">
      <c r="A51" s="13" t="s">
        <v>246</v>
      </c>
      <c r="B51" s="11" t="s">
        <v>136</v>
      </c>
    </row>
    <row r="52" spans="1:8" ht="16.5" customHeight="1">
      <c r="A52" s="13" t="s">
        <v>238</v>
      </c>
      <c r="B52" s="11" t="s">
        <v>711</v>
      </c>
    </row>
    <row r="53" spans="1:8" ht="16.5" customHeight="1">
      <c r="A53" s="14" t="s">
        <v>225</v>
      </c>
    </row>
    <row r="54" spans="1:8" ht="16.5" customHeight="1">
      <c r="A54" s="13" t="s">
        <v>74</v>
      </c>
      <c r="B54" s="11" t="s">
        <v>147</v>
      </c>
    </row>
    <row r="55" spans="1:8" ht="16.5" customHeight="1">
      <c r="A55" s="13" t="s">
        <v>74</v>
      </c>
      <c r="B55" s="11" t="s">
        <v>213</v>
      </c>
    </row>
    <row r="56" spans="1:8" ht="16.5" customHeight="1">
      <c r="A56" s="156" t="s">
        <v>712</v>
      </c>
    </row>
    <row r="57" spans="1:8" ht="16.5" customHeight="1">
      <c r="A57" s="13" t="s">
        <v>74</v>
      </c>
      <c r="B57" s="11" t="s">
        <v>700</v>
      </c>
    </row>
    <row r="58" spans="1:8" ht="16.5" customHeight="1">
      <c r="A58" s="14" t="s">
        <v>713</v>
      </c>
    </row>
    <row r="59" spans="1:8" ht="16.5" customHeight="1">
      <c r="A59" s="13" t="s">
        <v>246</v>
      </c>
      <c r="B59" s="11" t="s">
        <v>714</v>
      </c>
    </row>
    <row r="60" spans="1:8" ht="16.5" customHeight="1">
      <c r="A60" s="13" t="s">
        <v>74</v>
      </c>
      <c r="B60" s="11" t="s">
        <v>82</v>
      </c>
    </row>
    <row r="61" spans="1:8" ht="16.5" customHeight="1">
      <c r="A61" s="13" t="s">
        <v>74</v>
      </c>
    </row>
    <row r="62" spans="1:8" ht="27.6" customHeight="1">
      <c r="A62" s="14" t="s">
        <v>715</v>
      </c>
      <c r="D62" s="11" t="s">
        <v>249</v>
      </c>
      <c r="E62" s="230" t="s">
        <v>250</v>
      </c>
      <c r="F62" s="230"/>
      <c r="G62" s="230"/>
      <c r="H62" s="230"/>
    </row>
    <row r="63" spans="1:8" ht="16.5" customHeight="1">
      <c r="A63" s="13" t="s">
        <v>246</v>
      </c>
      <c r="B63" s="11" t="s">
        <v>158</v>
      </c>
    </row>
    <row r="64" spans="1:8" ht="16.5" customHeight="1">
      <c r="A64" s="13" t="s">
        <v>74</v>
      </c>
      <c r="B64" s="11" t="s">
        <v>159</v>
      </c>
    </row>
    <row r="65" spans="1:10" ht="16.5" customHeight="1">
      <c r="A65" s="13" t="s">
        <v>74</v>
      </c>
      <c r="B65" s="14" t="s">
        <v>251</v>
      </c>
    </row>
    <row r="66" spans="1:10" s="86" customFormat="1" ht="16.5" customHeight="1">
      <c r="A66" s="85" t="s">
        <v>716</v>
      </c>
    </row>
    <row r="67" spans="1:10" s="86" customFormat="1" ht="16.5" customHeight="1">
      <c r="A67" s="87" t="s">
        <v>252</v>
      </c>
      <c r="B67" s="86" t="s">
        <v>721</v>
      </c>
    </row>
    <row r="68" spans="1:10" ht="16.5" customHeight="1">
      <c r="A68" s="14" t="s">
        <v>718</v>
      </c>
    </row>
    <row r="69" spans="1:10" ht="16.5" customHeight="1">
      <c r="A69" s="13" t="s">
        <v>74</v>
      </c>
      <c r="B69" s="72" t="s">
        <v>717</v>
      </c>
    </row>
    <row r="70" spans="1:10" ht="33.75" customHeight="1">
      <c r="A70" s="13" t="s">
        <v>74</v>
      </c>
      <c r="B70" s="226" t="s">
        <v>722</v>
      </c>
      <c r="C70" s="225"/>
      <c r="D70" s="225"/>
      <c r="E70" s="225"/>
      <c r="F70" s="225"/>
      <c r="G70" s="16"/>
    </row>
    <row r="71" spans="1:10" ht="16.5" customHeight="1">
      <c r="A71" s="13" t="s">
        <v>74</v>
      </c>
      <c r="C71" s="73" t="s">
        <v>78</v>
      </c>
    </row>
    <row r="72" spans="1:10" ht="16.5" customHeight="1">
      <c r="A72" s="13" t="s">
        <v>246</v>
      </c>
      <c r="C72" s="72" t="s">
        <v>138</v>
      </c>
      <c r="D72" s="72"/>
      <c r="E72" s="72"/>
      <c r="F72" s="72"/>
      <c r="G72" s="72"/>
      <c r="H72" s="72"/>
    </row>
    <row r="73" spans="1:10" ht="16.5" customHeight="1">
      <c r="A73" s="14" t="s">
        <v>719</v>
      </c>
    </row>
    <row r="74" spans="1:10" ht="16.5" customHeight="1" thickBot="1"/>
    <row r="75" spans="1:10" ht="16.5" customHeight="1">
      <c r="B75" s="62" t="s">
        <v>226</v>
      </c>
      <c r="C75" s="63"/>
      <c r="D75" s="64"/>
      <c r="E75" s="63"/>
      <c r="F75" s="63"/>
      <c r="G75" s="63"/>
      <c r="H75" s="63"/>
      <c r="I75" s="63"/>
      <c r="J75" s="65"/>
    </row>
    <row r="76" spans="1:10" ht="16.5" customHeight="1">
      <c r="B76" s="66"/>
      <c r="D76" s="67"/>
      <c r="E76" s="67"/>
      <c r="F76" s="67"/>
      <c r="G76" s="67"/>
      <c r="H76" s="67"/>
      <c r="I76" s="67"/>
      <c r="J76" s="68"/>
    </row>
    <row r="77" spans="1:10" ht="25.15" customHeight="1">
      <c r="B77" s="66"/>
      <c r="C77" s="145" t="s">
        <v>253</v>
      </c>
      <c r="D77" s="230" t="s">
        <v>254</v>
      </c>
      <c r="E77" s="230"/>
      <c r="F77" s="230"/>
      <c r="G77" s="230"/>
      <c r="H77" s="230"/>
      <c r="I77" s="67"/>
      <c r="J77" s="68"/>
    </row>
    <row r="78" spans="1:10" ht="16.5" customHeight="1">
      <c r="B78" s="66"/>
      <c r="C78" s="135" t="s">
        <v>139</v>
      </c>
      <c r="D78" s="67"/>
      <c r="E78" s="67" t="s">
        <v>720</v>
      </c>
      <c r="F78" s="67"/>
      <c r="G78" s="67"/>
      <c r="H78" s="67"/>
      <c r="I78" s="67"/>
      <c r="J78" s="68"/>
    </row>
    <row r="79" spans="1:10" ht="16.5" customHeight="1" thickBot="1">
      <c r="B79" s="69"/>
      <c r="C79" s="70"/>
      <c r="D79" s="70"/>
      <c r="E79" s="70"/>
      <c r="F79" s="70"/>
      <c r="G79" s="70"/>
      <c r="H79" s="70"/>
      <c r="I79" s="70"/>
      <c r="J79" s="71"/>
    </row>
    <row r="80" spans="1:10" ht="16.5" customHeight="1"/>
    <row r="81" ht="16.5" customHeight="1"/>
  </sheetData>
  <sheetProtection selectLockedCells="1" selectUnlockedCells="1"/>
  <mergeCells count="15">
    <mergeCell ref="E62:H62"/>
    <mergeCell ref="D77:H77"/>
    <mergeCell ref="A1:N1"/>
    <mergeCell ref="B7:C7"/>
    <mergeCell ref="D7:H7"/>
    <mergeCell ref="B17:C17"/>
    <mergeCell ref="D17:F17"/>
    <mergeCell ref="C3:H3"/>
    <mergeCell ref="J3:L5"/>
    <mergeCell ref="C5:H5"/>
    <mergeCell ref="C4:F4"/>
    <mergeCell ref="G4:H4"/>
    <mergeCell ref="B8:J8"/>
    <mergeCell ref="B16:T16"/>
    <mergeCell ref="M5:N5"/>
  </mergeCells>
  <phoneticPr fontId="4"/>
  <pageMargins left="0.7" right="0.7" top="0.75" bottom="0.75" header="0.3" footer="0.3"/>
  <pageSetup paperSize="9" scale="48"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pane ySplit="1" topLeftCell="A2" activePane="bottomLeft" state="frozen"/>
      <selection pane="bottomLeft" activeCell="F23" sqref="F23"/>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57</v>
      </c>
      <c r="B1" t="s">
        <v>58</v>
      </c>
      <c r="C1" t="s">
        <v>59</v>
      </c>
      <c r="D1" t="s">
        <v>60</v>
      </c>
      <c r="E1" t="s">
        <v>61</v>
      </c>
      <c r="F1" t="s">
        <v>62</v>
      </c>
      <c r="G1" t="s">
        <v>63</v>
      </c>
      <c r="H1" t="s">
        <v>3</v>
      </c>
      <c r="I1" t="s">
        <v>8</v>
      </c>
      <c r="J1" t="s">
        <v>64</v>
      </c>
      <c r="K1" t="s">
        <v>65</v>
      </c>
      <c r="L1" t="s">
        <v>66</v>
      </c>
      <c r="M1" t="s">
        <v>67</v>
      </c>
    </row>
    <row r="2" spans="1:13">
      <c r="A2" t="str">
        <f>IF(③リレー情報確認!C8="","",410000+①団体情報入力!$C$4*10)</f>
        <v/>
      </c>
      <c r="B2" t="str">
        <f>IF(A2="","",①団体情報入力!$C$4)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IF(A2="","",IF(②選手情報入力!$R$6="",0,1))</f>
        <v/>
      </c>
      <c r="M2" t="str">
        <f>IF(A2="","",種目情報!$K$4)</f>
        <v/>
      </c>
    </row>
    <row r="3" spans="1:13">
      <c r="A3" t="str">
        <f>IF(③リレー情報確認!C9="","",410000+①団体情報入力!$C$4*10)</f>
        <v/>
      </c>
      <c r="B3" t="str">
        <f>IF(A3="","",①団体情報入力!$C$4)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IF(A3="","",IF(②選手情報入力!$R$6="",0,1))</f>
        <v/>
      </c>
      <c r="M3" t="str">
        <f>IF(A3="","",種目情報!$K$4)</f>
        <v/>
      </c>
    </row>
    <row r="4" spans="1:13">
      <c r="A4" t="str">
        <f>IF(③リレー情報確認!C10="","",410000+①団体情報入力!$C$4*10)</f>
        <v/>
      </c>
      <c r="B4" t="str">
        <f>IF(A4="","",①団体情報入力!$C$4)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IF(A4="","",IF(②選手情報入力!$R$6="",0,1))</f>
        <v/>
      </c>
      <c r="M4" t="str">
        <f>IF(A4="","",種目情報!$K$4)</f>
        <v/>
      </c>
    </row>
    <row r="5" spans="1:13">
      <c r="A5" t="str">
        <f>IF(③リレー情報確認!C11="","",410000+①団体情報入力!$C$4*10)</f>
        <v/>
      </c>
      <c r="B5" t="str">
        <f>IF(A5="","",①団体情報入力!$C$4)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IF(A5="","",IF(②選手情報入力!$R$6="",0,1))</f>
        <v/>
      </c>
      <c r="M5" t="str">
        <f>IF(A5="","",種目情報!$K$4)</f>
        <v/>
      </c>
    </row>
    <row r="6" spans="1:13">
      <c r="A6" t="str">
        <f>IF(③リレー情報確認!C12="","",410000+①団体情報入力!$C$4*10)</f>
        <v/>
      </c>
      <c r="B6" t="str">
        <f>IF(A6="","",①団体情報入力!$C$4)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IF(A6="","",IF(②選手情報入力!$R$6="",0,1))</f>
        <v/>
      </c>
      <c r="M6" t="str">
        <f>IF(A6="","",種目情報!$K$4)</f>
        <v/>
      </c>
    </row>
    <row r="7" spans="1:13">
      <c r="A7" t="str">
        <f>IF(③リレー情報確認!C13="","",410000+①団体情報入力!$C$4*10)</f>
        <v/>
      </c>
      <c r="B7" t="str">
        <f>IF(A7="","",①団体情報入力!$C$4)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IF(A7="","",IF(②選手情報入力!$R$6="",0,1))</f>
        <v/>
      </c>
      <c r="M7" t="str">
        <f>IF(A7="","",種目情報!$K$4)</f>
        <v/>
      </c>
    </row>
    <row r="8" spans="1:13">
      <c r="A8" s="10" t="str">
        <f>IF(③リレー情報確認!I8="","",1610000+①団体情報入力!$C$4*10)</f>
        <v/>
      </c>
      <c r="B8" s="10" t="str">
        <f>IF(A8="","",①団体情報入力!$C$4)</f>
        <v/>
      </c>
      <c r="C8" s="10" t="str">
        <f>IF(A8="","",③リレー情報確認!$J$1)</f>
        <v/>
      </c>
      <c r="D8" s="10" t="str">
        <f>IF(A8="","",③リレー情報確認!$P$1)</f>
        <v/>
      </c>
      <c r="E8" s="10"/>
      <c r="F8" s="10"/>
      <c r="G8" s="10">
        <v>1</v>
      </c>
      <c r="H8" s="10" t="str">
        <f>IF(A8="","",③リレー情報確認!K8)</f>
        <v/>
      </c>
      <c r="I8" s="10" t="str">
        <f>IF(A8="","",③リレー情報確認!J8)</f>
        <v/>
      </c>
      <c r="J8" s="10" t="str">
        <f>IF(A8="","",種目情報!$J$5)</f>
        <v/>
      </c>
      <c r="K8" s="10" t="str">
        <f>IF(A8="","",③リレー情報確認!$L$8)</f>
        <v/>
      </c>
      <c r="L8" s="10" t="str">
        <f>IF(A8="","",0)</f>
        <v/>
      </c>
      <c r="M8" s="10" t="str">
        <f>IF(A8="","",種目情報!$K$5)</f>
        <v/>
      </c>
    </row>
    <row r="9" spans="1:13">
      <c r="A9" s="10" t="str">
        <f>IF(③リレー情報確認!I9="","",1610000+①団体情報入力!$C$4*10)</f>
        <v/>
      </c>
      <c r="B9" s="10" t="str">
        <f>IF(A9="","",①団体情報入力!$C$4)</f>
        <v/>
      </c>
      <c r="C9" s="10" t="str">
        <f>IF(A9="","",③リレー情報確認!$J$1)</f>
        <v/>
      </c>
      <c r="D9" s="10" t="str">
        <f>IF(A9="","",③リレー情報確認!$P$1)</f>
        <v/>
      </c>
      <c r="E9" s="10"/>
      <c r="F9" s="10"/>
      <c r="G9" s="10">
        <v>2</v>
      </c>
      <c r="H9" s="10" t="str">
        <f>IF(A9="","",③リレー情報確認!K9)</f>
        <v/>
      </c>
      <c r="I9" s="10" t="str">
        <f>IF(A9="","",③リレー情報確認!J9)</f>
        <v/>
      </c>
      <c r="J9" s="10" t="str">
        <f>IF(A9="","",種目情報!$J$5)</f>
        <v/>
      </c>
      <c r="K9" s="10" t="str">
        <f>IF(A9="","",③リレー情報確認!$L$8)</f>
        <v/>
      </c>
      <c r="L9" s="10" t="str">
        <f t="shared" ref="L9:L13" si="0">IF(A9="","",0)</f>
        <v/>
      </c>
      <c r="M9" s="10" t="str">
        <f>IF(A9="","",種目情報!$K$5)</f>
        <v/>
      </c>
    </row>
    <row r="10" spans="1:13">
      <c r="A10" s="10" t="str">
        <f>IF(③リレー情報確認!I10="","",1610000+①団体情報入力!$C$4*10)</f>
        <v/>
      </c>
      <c r="B10" s="10" t="str">
        <f>IF(A10="","",①団体情報入力!$C$4)</f>
        <v/>
      </c>
      <c r="C10" s="10" t="str">
        <f>IF(A10="","",③リレー情報確認!$J$1)</f>
        <v/>
      </c>
      <c r="D10" s="10" t="str">
        <f>IF(A10="","",③リレー情報確認!$P$1)</f>
        <v/>
      </c>
      <c r="E10" s="10"/>
      <c r="F10" s="10"/>
      <c r="G10" s="10">
        <v>3</v>
      </c>
      <c r="H10" s="10" t="str">
        <f>IF(A10="","",③リレー情報確認!K10)</f>
        <v/>
      </c>
      <c r="I10" s="10" t="str">
        <f>IF(A10="","",③リレー情報確認!J10)</f>
        <v/>
      </c>
      <c r="J10" s="10" t="str">
        <f>IF(A10="","",種目情報!$J$5)</f>
        <v/>
      </c>
      <c r="K10" s="10" t="str">
        <f>IF(A10="","",③リレー情報確認!$L$8)</f>
        <v/>
      </c>
      <c r="L10" s="10" t="str">
        <f t="shared" si="0"/>
        <v/>
      </c>
      <c r="M10" s="10" t="str">
        <f>IF(A10="","",種目情報!$K$5)</f>
        <v/>
      </c>
    </row>
    <row r="11" spans="1:13">
      <c r="A11" s="10" t="str">
        <f>IF(③リレー情報確認!I11="","",1610000+①団体情報入力!$C$4*10)</f>
        <v/>
      </c>
      <c r="B11" s="10" t="str">
        <f>IF(A11="","",①団体情報入力!$C$4)</f>
        <v/>
      </c>
      <c r="C11" s="10" t="str">
        <f>IF(A11="","",③リレー情報確認!$J$1)</f>
        <v/>
      </c>
      <c r="D11" s="10" t="str">
        <f>IF(A11="","",③リレー情報確認!$P$1)</f>
        <v/>
      </c>
      <c r="E11" s="10"/>
      <c r="F11" s="10"/>
      <c r="G11" s="10">
        <v>4</v>
      </c>
      <c r="H11" s="10" t="str">
        <f>IF(A11="","",③リレー情報確認!K11)</f>
        <v/>
      </c>
      <c r="I11" s="10" t="str">
        <f>IF(A11="","",③リレー情報確認!J11)</f>
        <v/>
      </c>
      <c r="J11" s="10" t="str">
        <f>IF(A11="","",種目情報!$J$5)</f>
        <v/>
      </c>
      <c r="K11" s="10" t="str">
        <f>IF(A11="","",③リレー情報確認!$L$8)</f>
        <v/>
      </c>
      <c r="L11" s="10" t="str">
        <f t="shared" si="0"/>
        <v/>
      </c>
      <c r="M11" s="10" t="str">
        <f>IF(A11="","",種目情報!$K$5)</f>
        <v/>
      </c>
    </row>
    <row r="12" spans="1:13">
      <c r="A12" s="10" t="str">
        <f>IF(③リレー情報確認!I12="","",1610000+①団体情報入力!$C$4*10)</f>
        <v/>
      </c>
      <c r="B12" s="10" t="str">
        <f>IF(A12="","",①団体情報入力!$C$4)</f>
        <v/>
      </c>
      <c r="C12" s="10" t="str">
        <f>IF(A12="","",③リレー情報確認!$J$1)</f>
        <v/>
      </c>
      <c r="D12" s="10" t="str">
        <f>IF(A12="","",③リレー情報確認!$P$1)</f>
        <v/>
      </c>
      <c r="E12" s="10"/>
      <c r="F12" s="10"/>
      <c r="G12" s="10">
        <v>5</v>
      </c>
      <c r="H12" s="10" t="str">
        <f>IF(A12="","",③リレー情報確認!K12)</f>
        <v/>
      </c>
      <c r="I12" s="10" t="str">
        <f>IF(A12="","",③リレー情報確認!J12)</f>
        <v/>
      </c>
      <c r="J12" s="10" t="str">
        <f>IF(A12="","",種目情報!$J$5)</f>
        <v/>
      </c>
      <c r="K12" s="10" t="str">
        <f>IF(A12="","",③リレー情報確認!$L$8)</f>
        <v/>
      </c>
      <c r="L12" s="10" t="str">
        <f t="shared" si="0"/>
        <v/>
      </c>
      <c r="M12" s="10" t="str">
        <f>IF(A12="","",種目情報!$K$5)</f>
        <v/>
      </c>
    </row>
    <row r="13" spans="1:13">
      <c r="A13" s="10" t="str">
        <f>IF(③リレー情報確認!I13="","",1610000+①団体情報入力!$C$4*10)</f>
        <v/>
      </c>
      <c r="B13" s="10" t="str">
        <f>IF(A13="","",①団体情報入力!$C$4)</f>
        <v/>
      </c>
      <c r="C13" s="10" t="str">
        <f>IF(A13="","",③リレー情報確認!$J$1)</f>
        <v/>
      </c>
      <c r="D13" s="10" t="str">
        <f>IF(A13="","",③リレー情報確認!$P$1)</f>
        <v/>
      </c>
      <c r="E13" s="10"/>
      <c r="F13" s="10"/>
      <c r="G13" s="10">
        <v>6</v>
      </c>
      <c r="H13" s="10" t="str">
        <f>IF(A13="","",③リレー情報確認!K13)</f>
        <v/>
      </c>
      <c r="I13" s="10" t="str">
        <f>IF(A13="","",③リレー情報確認!J13)</f>
        <v/>
      </c>
      <c r="J13" s="10" t="str">
        <f>IF(A13="","",種目情報!$J$5)</f>
        <v/>
      </c>
      <c r="K13" s="10" t="str">
        <f>IF(A13="","",③リレー情報確認!$L$8)</f>
        <v/>
      </c>
      <c r="L13" s="10" t="str">
        <f t="shared" si="0"/>
        <v/>
      </c>
      <c r="M13" s="10" t="str">
        <f>IF(A13="","",種目情報!$K$5)</f>
        <v/>
      </c>
    </row>
    <row r="14" spans="1:13">
      <c r="A14" t="str">
        <f>IF(③リレー情報確認!O8="","",420000+①団体情報入力!$C$4*10)</f>
        <v/>
      </c>
      <c r="B14" t="str">
        <f>IF(A14="","",①団体情報入力!$C$4)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IF(③リレー情報確認!O9="","",420000+①団体情報入力!$C$4*10)</f>
        <v/>
      </c>
      <c r="B15" t="str">
        <f>IF(A15="","",①団体情報入力!$C$4)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1">IF(A15="","",0)</f>
        <v/>
      </c>
      <c r="M15" t="str">
        <f>IF(A15="","",種目情報!$K$6)</f>
        <v/>
      </c>
    </row>
    <row r="16" spans="1:13">
      <c r="A16" t="str">
        <f>IF(③リレー情報確認!O10="","",420000+①団体情報入力!$C$4*10)</f>
        <v/>
      </c>
      <c r="B16" t="str">
        <f>IF(A16="","",①団体情報入力!$C$4)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1"/>
        <v/>
      </c>
      <c r="M16" t="str">
        <f>IF(A16="","",種目情報!$K$6)</f>
        <v/>
      </c>
    </row>
    <row r="17" spans="1:13">
      <c r="A17" t="str">
        <f>IF(③リレー情報確認!O11="","",420000+①団体情報入力!$C$4*10)</f>
        <v/>
      </c>
      <c r="B17" t="str">
        <f>IF(A17="","",①団体情報入力!$C$4)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1"/>
        <v/>
      </c>
      <c r="M17" t="str">
        <f>IF(A17="","",種目情報!$K$6)</f>
        <v/>
      </c>
    </row>
    <row r="18" spans="1:13">
      <c r="A18" t="str">
        <f>IF(③リレー情報確認!O12="","",420000+①団体情報入力!$C$4*10)</f>
        <v/>
      </c>
      <c r="B18" t="str">
        <f>IF(A18="","",①団体情報入力!$C$4)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1"/>
        <v/>
      </c>
      <c r="M18" t="str">
        <f>IF(A18="","",種目情報!$K$6)</f>
        <v/>
      </c>
    </row>
    <row r="19" spans="1:13">
      <c r="A19" t="str">
        <f>IF(③リレー情報確認!O13="","",420000+①団体情報入力!$C$4*10)</f>
        <v/>
      </c>
      <c r="B19" t="str">
        <f>IF(A19="","",①団体情報入力!$C$4)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1"/>
        <v/>
      </c>
      <c r="M19" t="str">
        <f>IF(A19="","",種目情報!$K$6)</f>
        <v/>
      </c>
    </row>
    <row r="20" spans="1:13">
      <c r="A20" s="9" t="str">
        <f>IF(③リレー情報確認!U8="","",1620000+①団体情報入力!$C$4*10)</f>
        <v/>
      </c>
      <c r="B20" s="9" t="str">
        <f>IF(A20="","",①団体情報入力!$C$4)</f>
        <v/>
      </c>
      <c r="C20" s="9" t="str">
        <f>IF(A20="","",③リレー情報確認!$J$1)</f>
        <v/>
      </c>
      <c r="D20" s="9" t="str">
        <f>IF(A20="","",③リレー情報確認!$P$1)</f>
        <v/>
      </c>
      <c r="E20" s="9"/>
      <c r="F20" s="9"/>
      <c r="G20" s="9">
        <v>1</v>
      </c>
      <c r="H20" s="9" t="str">
        <f>IF(A20="","",③リレー情報確認!W8)</f>
        <v/>
      </c>
      <c r="I20" s="9" t="str">
        <f>IF(A20="","",③リレー情報確認!V8)</f>
        <v/>
      </c>
      <c r="J20" s="9" t="str">
        <f>IF(A20="","",種目情報!$J$7)</f>
        <v/>
      </c>
      <c r="K20" s="9" t="str">
        <f>IF(A20="","",③リレー情報確認!$X$8)</f>
        <v/>
      </c>
      <c r="L20" s="9" t="str">
        <f t="shared" ref="L20" si="2">IF(A20="","",0)</f>
        <v/>
      </c>
      <c r="M20" s="9" t="str">
        <f>IF(A20="","",種目情報!$K$7)</f>
        <v/>
      </c>
    </row>
    <row r="21" spans="1:13">
      <c r="A21" s="9" t="str">
        <f>IF(③リレー情報確認!U9="","",1620000+①団体情報入力!$C$4*10)</f>
        <v/>
      </c>
      <c r="B21" s="9" t="str">
        <f>IF(A21="","",①団体情報入力!$C$4)</f>
        <v/>
      </c>
      <c r="C21" s="9" t="str">
        <f>IF(A21="","",③リレー情報確認!$J$1)</f>
        <v/>
      </c>
      <c r="D21" s="9" t="str">
        <f>IF(A21="","",③リレー情報確認!$P$1)</f>
        <v/>
      </c>
      <c r="E21" s="9"/>
      <c r="F21" s="9"/>
      <c r="G21" s="9">
        <v>2</v>
      </c>
      <c r="H21" s="9" t="str">
        <f>IF(A21="","",③リレー情報確認!W9)</f>
        <v/>
      </c>
      <c r="I21" s="9" t="str">
        <f>IF(A21="","",③リレー情報確認!V9)</f>
        <v/>
      </c>
      <c r="J21" s="9" t="str">
        <f>IF(A21="","",種目情報!$J$7)</f>
        <v/>
      </c>
      <c r="K21" s="9" t="str">
        <f>IF(A21="","",③リレー情報確認!$X$8)</f>
        <v/>
      </c>
      <c r="L21" s="9" t="str">
        <f t="shared" ref="L21:L25" si="3">IF(A21="","",0)</f>
        <v/>
      </c>
      <c r="M21" s="9" t="str">
        <f>IF(A21="","",種目情報!$K$7)</f>
        <v/>
      </c>
    </row>
    <row r="22" spans="1:13">
      <c r="A22" s="9" t="str">
        <f>IF(③リレー情報確認!U10="","",1620000+①団体情報入力!$C$4*10)</f>
        <v/>
      </c>
      <c r="B22" s="9" t="str">
        <f>IF(A22="","",①団体情報入力!$C$4)</f>
        <v/>
      </c>
      <c r="C22" s="9" t="str">
        <f>IF(A22="","",③リレー情報確認!$J$1)</f>
        <v/>
      </c>
      <c r="D22" s="9" t="str">
        <f>IF(A22="","",③リレー情報確認!$P$1)</f>
        <v/>
      </c>
      <c r="E22" s="9"/>
      <c r="F22" s="9"/>
      <c r="G22" s="9">
        <v>3</v>
      </c>
      <c r="H22" s="9" t="str">
        <f>IF(A22="","",③リレー情報確認!W10)</f>
        <v/>
      </c>
      <c r="I22" s="9" t="str">
        <f>IF(A22="","",③リレー情報確認!V10)</f>
        <v/>
      </c>
      <c r="J22" s="9" t="str">
        <f>IF(A22="","",種目情報!$J$7)</f>
        <v/>
      </c>
      <c r="K22" s="9" t="str">
        <f>IF(A22="","",③リレー情報確認!$X$8)</f>
        <v/>
      </c>
      <c r="L22" s="9" t="str">
        <f t="shared" si="3"/>
        <v/>
      </c>
      <c r="M22" s="9" t="str">
        <f>IF(A22="","",種目情報!$K$7)</f>
        <v/>
      </c>
    </row>
    <row r="23" spans="1:13">
      <c r="A23" s="9" t="str">
        <f>IF(③リレー情報確認!U11="","",1620000+①団体情報入力!$C$4*10)</f>
        <v/>
      </c>
      <c r="B23" s="9" t="str">
        <f>IF(A23="","",①団体情報入力!$C$4)</f>
        <v/>
      </c>
      <c r="C23" s="9" t="str">
        <f>IF(A23="","",③リレー情報確認!$J$1)</f>
        <v/>
      </c>
      <c r="D23" s="9" t="str">
        <f>IF(A23="","",③リレー情報確認!$P$1)</f>
        <v/>
      </c>
      <c r="E23" s="9"/>
      <c r="F23" s="9"/>
      <c r="G23" s="9">
        <v>4</v>
      </c>
      <c r="H23" s="9" t="str">
        <f>IF(A23="","",③リレー情報確認!W11)</f>
        <v/>
      </c>
      <c r="I23" s="9" t="str">
        <f>IF(A23="","",③リレー情報確認!V11)</f>
        <v/>
      </c>
      <c r="J23" s="9" t="str">
        <f>IF(A23="","",種目情報!$J$7)</f>
        <v/>
      </c>
      <c r="K23" s="9" t="str">
        <f>IF(A23="","",③リレー情報確認!$X$8)</f>
        <v/>
      </c>
      <c r="L23" s="9" t="str">
        <f t="shared" si="3"/>
        <v/>
      </c>
      <c r="M23" s="9" t="str">
        <f>IF(A23="","",種目情報!$K$7)</f>
        <v/>
      </c>
    </row>
    <row r="24" spans="1:13">
      <c r="A24" s="9" t="str">
        <f>IF(③リレー情報確認!U12="","",1620000+①団体情報入力!$C$4*10)</f>
        <v/>
      </c>
      <c r="B24" s="9" t="str">
        <f>IF(A24="","",①団体情報入力!$C$4)</f>
        <v/>
      </c>
      <c r="C24" s="9" t="str">
        <f>IF(A24="","",③リレー情報確認!$J$1)</f>
        <v/>
      </c>
      <c r="D24" s="9" t="str">
        <f>IF(A24="","",③リレー情報確認!$P$1)</f>
        <v/>
      </c>
      <c r="E24" s="9"/>
      <c r="F24" s="9"/>
      <c r="G24" s="9">
        <v>5</v>
      </c>
      <c r="H24" s="9" t="str">
        <f>IF(A24="","",③リレー情報確認!W12)</f>
        <v/>
      </c>
      <c r="I24" s="9" t="str">
        <f>IF(A24="","",③リレー情報確認!V12)</f>
        <v/>
      </c>
      <c r="J24" s="9" t="str">
        <f>IF(A24="","",種目情報!$J$7)</f>
        <v/>
      </c>
      <c r="K24" s="9" t="str">
        <f>IF(A24="","",③リレー情報確認!$X$8)</f>
        <v/>
      </c>
      <c r="L24" s="9" t="str">
        <f t="shared" si="3"/>
        <v/>
      </c>
      <c r="M24" s="9" t="str">
        <f>IF(A24="","",種目情報!$K$7)</f>
        <v/>
      </c>
    </row>
    <row r="25" spans="1:13">
      <c r="A25" s="9" t="str">
        <f>IF(③リレー情報確認!U13="","",1620000+①団体情報入力!$C$4*10)</f>
        <v/>
      </c>
      <c r="B25" s="9" t="str">
        <f>IF(A25="","",①団体情報入力!$C$4)</f>
        <v/>
      </c>
      <c r="C25" s="9" t="str">
        <f>IF(A25="","",③リレー情報確認!$J$1)</f>
        <v/>
      </c>
      <c r="D25" s="9" t="str">
        <f>IF(A25="","",③リレー情報確認!$P$1)</f>
        <v/>
      </c>
      <c r="E25" s="9"/>
      <c r="F25" s="9"/>
      <c r="G25" s="9">
        <v>6</v>
      </c>
      <c r="H25" s="9" t="str">
        <f>IF(A25="","",③リレー情報確認!W13)</f>
        <v/>
      </c>
      <c r="I25" s="9" t="str">
        <f>IF(A25="","",③リレー情報確認!V13)</f>
        <v/>
      </c>
      <c r="J25" s="9" t="str">
        <f>IF(A25="","",種目情報!$J$7)</f>
        <v/>
      </c>
      <c r="K25" s="9" t="str">
        <f>IF(A25="","",③リレー情報確認!$X$8)</f>
        <v/>
      </c>
      <c r="L25" s="9" t="str">
        <f t="shared" si="3"/>
        <v/>
      </c>
      <c r="M25" s="9" t="str">
        <f>IF(A25="","",種目情報!$K$7)</f>
        <v/>
      </c>
    </row>
  </sheetData>
  <phoneticPr fontId="40"/>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96"/>
  <sheetViews>
    <sheetView workbookViewId="0">
      <selection activeCell="D154" sqref="D154"/>
    </sheetView>
  </sheetViews>
  <sheetFormatPr defaultRowHeight="13.5"/>
  <sheetData>
    <row r="1" spans="1:6">
      <c r="A1" s="208" t="s">
        <v>258</v>
      </c>
      <c r="B1" s="208" t="s">
        <v>259</v>
      </c>
      <c r="C1" s="208" t="s">
        <v>260</v>
      </c>
      <c r="D1" s="208" t="s">
        <v>259</v>
      </c>
      <c r="E1" s="208" t="s">
        <v>261</v>
      </c>
      <c r="F1" s="209" t="s">
        <v>262</v>
      </c>
    </row>
    <row r="2" spans="1:6">
      <c r="A2" s="210">
        <v>1</v>
      </c>
      <c r="B2" s="210" t="s">
        <v>263</v>
      </c>
      <c r="C2" s="210">
        <v>230431</v>
      </c>
      <c r="D2" s="210" t="s">
        <v>263</v>
      </c>
      <c r="E2" s="210" t="s">
        <v>264</v>
      </c>
      <c r="F2" s="210">
        <v>1</v>
      </c>
    </row>
    <row r="3" spans="1:6">
      <c r="A3" s="210">
        <v>2</v>
      </c>
      <c r="B3" s="211" t="s">
        <v>265</v>
      </c>
      <c r="C3" s="210">
        <v>230165</v>
      </c>
      <c r="D3" s="211" t="s">
        <v>265</v>
      </c>
      <c r="E3" s="210" t="s">
        <v>266</v>
      </c>
      <c r="F3" s="210">
        <v>2</v>
      </c>
    </row>
    <row r="4" spans="1:6">
      <c r="A4" s="210">
        <v>3</v>
      </c>
      <c r="B4" s="210" t="s">
        <v>267</v>
      </c>
      <c r="C4" s="210">
        <v>230090</v>
      </c>
      <c r="D4" s="210" t="s">
        <v>267</v>
      </c>
      <c r="E4" s="210" t="s">
        <v>268</v>
      </c>
      <c r="F4" s="210">
        <v>3</v>
      </c>
    </row>
    <row r="5" spans="1:6">
      <c r="A5" s="210">
        <v>4</v>
      </c>
      <c r="B5" s="210" t="s">
        <v>269</v>
      </c>
      <c r="C5" s="210">
        <v>230091</v>
      </c>
      <c r="D5" s="210" t="s">
        <v>269</v>
      </c>
      <c r="E5" s="210" t="s">
        <v>270</v>
      </c>
      <c r="F5" s="210">
        <v>4</v>
      </c>
    </row>
    <row r="6" spans="1:6">
      <c r="A6" s="210">
        <v>5</v>
      </c>
      <c r="B6" s="210" t="s">
        <v>271</v>
      </c>
      <c r="C6" s="210">
        <v>230366</v>
      </c>
      <c r="D6" s="210" t="s">
        <v>271</v>
      </c>
      <c r="E6" s="210" t="s">
        <v>272</v>
      </c>
      <c r="F6" s="210">
        <v>5</v>
      </c>
    </row>
    <row r="7" spans="1:6">
      <c r="A7" s="210">
        <v>6</v>
      </c>
      <c r="B7" s="210" t="s">
        <v>273</v>
      </c>
      <c r="C7" s="210">
        <v>230124</v>
      </c>
      <c r="D7" s="210" t="s">
        <v>273</v>
      </c>
      <c r="E7" s="210" t="s">
        <v>274</v>
      </c>
      <c r="F7" s="210">
        <v>6</v>
      </c>
    </row>
    <row r="8" spans="1:6">
      <c r="A8" s="210">
        <v>7</v>
      </c>
      <c r="B8" s="210" t="s">
        <v>275</v>
      </c>
      <c r="C8" s="210">
        <v>230026</v>
      </c>
      <c r="D8" s="210" t="s">
        <v>275</v>
      </c>
      <c r="E8" s="210" t="s">
        <v>276</v>
      </c>
      <c r="F8" s="210">
        <v>7</v>
      </c>
    </row>
    <row r="9" spans="1:6">
      <c r="A9" s="210">
        <v>8</v>
      </c>
      <c r="B9" s="210" t="s">
        <v>277</v>
      </c>
      <c r="C9" s="210">
        <v>230036</v>
      </c>
      <c r="D9" s="210" t="s">
        <v>277</v>
      </c>
      <c r="E9" s="210" t="s">
        <v>278</v>
      </c>
      <c r="F9" s="210">
        <v>8</v>
      </c>
    </row>
    <row r="10" spans="1:6">
      <c r="A10" s="210">
        <v>9</v>
      </c>
      <c r="B10" s="210" t="s">
        <v>279</v>
      </c>
      <c r="C10" s="210">
        <v>230403</v>
      </c>
      <c r="D10" s="210" t="s">
        <v>279</v>
      </c>
      <c r="E10" s="210" t="s">
        <v>280</v>
      </c>
      <c r="F10" s="210">
        <v>9</v>
      </c>
    </row>
    <row r="11" spans="1:6">
      <c r="A11" s="210">
        <v>10</v>
      </c>
      <c r="B11" s="210" t="s">
        <v>281</v>
      </c>
      <c r="C11" s="210">
        <v>230095</v>
      </c>
      <c r="D11" s="210" t="s">
        <v>281</v>
      </c>
      <c r="E11" s="210" t="s">
        <v>282</v>
      </c>
      <c r="F11" s="210">
        <v>10</v>
      </c>
    </row>
    <row r="12" spans="1:6">
      <c r="A12" s="210">
        <v>11</v>
      </c>
      <c r="B12" s="210" t="s">
        <v>283</v>
      </c>
      <c r="C12" s="210">
        <v>230268</v>
      </c>
      <c r="D12" s="210" t="s">
        <v>283</v>
      </c>
      <c r="E12" s="210" t="s">
        <v>284</v>
      </c>
      <c r="F12" s="210">
        <v>11</v>
      </c>
    </row>
    <row r="13" spans="1:6">
      <c r="A13" s="210">
        <v>12</v>
      </c>
      <c r="B13" s="210" t="s">
        <v>285</v>
      </c>
      <c r="C13" s="210">
        <v>230238</v>
      </c>
      <c r="D13" s="210" t="s">
        <v>285</v>
      </c>
      <c r="E13" s="210" t="s">
        <v>286</v>
      </c>
      <c r="F13" s="210">
        <v>12</v>
      </c>
    </row>
    <row r="14" spans="1:6">
      <c r="A14" s="210">
        <v>13</v>
      </c>
      <c r="B14" s="210" t="s">
        <v>287</v>
      </c>
      <c r="C14" s="210">
        <v>230019</v>
      </c>
      <c r="D14" s="210" t="s">
        <v>287</v>
      </c>
      <c r="E14" s="210" t="s">
        <v>288</v>
      </c>
      <c r="F14" s="210">
        <v>13</v>
      </c>
    </row>
    <row r="15" spans="1:6">
      <c r="A15" s="210">
        <v>14</v>
      </c>
      <c r="B15" s="210" t="s">
        <v>289</v>
      </c>
      <c r="C15" s="210">
        <v>230029</v>
      </c>
      <c r="D15" s="210" t="s">
        <v>289</v>
      </c>
      <c r="E15" s="210" t="s">
        <v>290</v>
      </c>
      <c r="F15" s="210">
        <v>14</v>
      </c>
    </row>
    <row r="16" spans="1:6">
      <c r="A16" s="210">
        <v>15</v>
      </c>
      <c r="B16" s="210" t="s">
        <v>291</v>
      </c>
      <c r="C16" s="210">
        <v>230000</v>
      </c>
      <c r="D16" s="210" t="s">
        <v>291</v>
      </c>
      <c r="E16" s="210" t="s">
        <v>292</v>
      </c>
      <c r="F16" s="210">
        <v>15</v>
      </c>
    </row>
    <row r="17" spans="1:6">
      <c r="A17" s="210">
        <v>16</v>
      </c>
      <c r="B17" s="210" t="s">
        <v>293</v>
      </c>
      <c r="C17" s="210">
        <v>230442</v>
      </c>
      <c r="D17" s="210" t="s">
        <v>293</v>
      </c>
      <c r="E17" s="210" t="s">
        <v>294</v>
      </c>
      <c r="F17" s="210">
        <v>16</v>
      </c>
    </row>
    <row r="18" spans="1:6">
      <c r="A18" s="210">
        <v>17</v>
      </c>
      <c r="B18" s="210" t="s">
        <v>295</v>
      </c>
      <c r="C18" s="210">
        <v>230226</v>
      </c>
      <c r="D18" s="210" t="s">
        <v>295</v>
      </c>
      <c r="E18" s="210" t="s">
        <v>296</v>
      </c>
      <c r="F18" s="210">
        <v>17</v>
      </c>
    </row>
    <row r="19" spans="1:6">
      <c r="A19" s="210">
        <v>18</v>
      </c>
      <c r="B19" s="210" t="s">
        <v>297</v>
      </c>
      <c r="C19" s="210">
        <v>230355</v>
      </c>
      <c r="D19" s="210" t="s">
        <v>297</v>
      </c>
      <c r="E19" s="210" t="s">
        <v>298</v>
      </c>
      <c r="F19" s="210">
        <v>18</v>
      </c>
    </row>
    <row r="20" spans="1:6">
      <c r="A20" s="210">
        <v>19</v>
      </c>
      <c r="B20" s="210" t="s">
        <v>299</v>
      </c>
      <c r="C20" s="210">
        <v>230372</v>
      </c>
      <c r="D20" s="210" t="s">
        <v>299</v>
      </c>
      <c r="E20" s="210" t="s">
        <v>300</v>
      </c>
      <c r="F20" s="210">
        <v>19</v>
      </c>
    </row>
    <row r="21" spans="1:6">
      <c r="A21" s="210">
        <v>20</v>
      </c>
      <c r="B21" s="210" t="s">
        <v>301</v>
      </c>
      <c r="C21" s="210">
        <v>230424</v>
      </c>
      <c r="D21" s="210" t="s">
        <v>301</v>
      </c>
      <c r="E21" s="210" t="s">
        <v>302</v>
      </c>
      <c r="F21" s="210">
        <v>20</v>
      </c>
    </row>
    <row r="22" spans="1:6">
      <c r="A22" s="210">
        <v>21</v>
      </c>
      <c r="B22" s="210" t="s">
        <v>303</v>
      </c>
      <c r="C22" s="210">
        <v>230075</v>
      </c>
      <c r="D22" s="210" t="s">
        <v>303</v>
      </c>
      <c r="E22" s="210" t="s">
        <v>304</v>
      </c>
      <c r="F22" s="210">
        <v>21</v>
      </c>
    </row>
    <row r="23" spans="1:6">
      <c r="A23" s="210">
        <v>22</v>
      </c>
      <c r="B23" s="210" t="s">
        <v>305</v>
      </c>
      <c r="C23" s="210">
        <v>230394</v>
      </c>
      <c r="D23" s="210" t="s">
        <v>305</v>
      </c>
      <c r="E23" s="210" t="s">
        <v>306</v>
      </c>
      <c r="F23" s="210">
        <v>22</v>
      </c>
    </row>
    <row r="24" spans="1:6">
      <c r="A24" s="210">
        <v>23</v>
      </c>
      <c r="B24" s="210" t="s">
        <v>307</v>
      </c>
      <c r="C24" s="210">
        <v>230060</v>
      </c>
      <c r="D24" s="210" t="s">
        <v>307</v>
      </c>
      <c r="E24" s="210" t="s">
        <v>308</v>
      </c>
      <c r="F24" s="210">
        <v>23</v>
      </c>
    </row>
    <row r="25" spans="1:6">
      <c r="A25" s="210">
        <v>24</v>
      </c>
      <c r="B25" s="210" t="s">
        <v>309</v>
      </c>
      <c r="C25" s="210">
        <v>230440</v>
      </c>
      <c r="D25" s="210" t="s">
        <v>309</v>
      </c>
      <c r="E25" s="210" t="s">
        <v>310</v>
      </c>
      <c r="F25" s="210">
        <v>24</v>
      </c>
    </row>
    <row r="26" spans="1:6">
      <c r="A26" s="210">
        <v>25</v>
      </c>
      <c r="B26" s="210" t="s">
        <v>311</v>
      </c>
      <c r="C26" s="210">
        <v>230384</v>
      </c>
      <c r="D26" s="210" t="s">
        <v>311</v>
      </c>
      <c r="E26" s="210" t="s">
        <v>312</v>
      </c>
      <c r="F26" s="210">
        <v>25</v>
      </c>
    </row>
    <row r="27" spans="1:6">
      <c r="A27" s="210">
        <v>26</v>
      </c>
      <c r="B27" s="210" t="s">
        <v>313</v>
      </c>
      <c r="C27" s="210">
        <v>230093</v>
      </c>
      <c r="D27" s="210" t="s">
        <v>313</v>
      </c>
      <c r="E27" s="210" t="s">
        <v>314</v>
      </c>
      <c r="F27" s="210">
        <v>26</v>
      </c>
    </row>
    <row r="28" spans="1:6">
      <c r="A28" s="210">
        <v>27</v>
      </c>
      <c r="B28" s="210" t="s">
        <v>315</v>
      </c>
      <c r="C28" s="210">
        <v>230338</v>
      </c>
      <c r="D28" s="210" t="s">
        <v>315</v>
      </c>
      <c r="E28" s="210" t="s">
        <v>316</v>
      </c>
      <c r="F28" s="210">
        <v>27</v>
      </c>
    </row>
    <row r="29" spans="1:6">
      <c r="A29" s="210">
        <v>28</v>
      </c>
      <c r="B29" s="210" t="s">
        <v>317</v>
      </c>
      <c r="C29" s="210">
        <v>230414</v>
      </c>
      <c r="D29" s="210" t="s">
        <v>317</v>
      </c>
      <c r="E29" s="210" t="s">
        <v>318</v>
      </c>
      <c r="F29" s="210">
        <v>28</v>
      </c>
    </row>
    <row r="30" spans="1:6">
      <c r="A30" s="210">
        <v>29</v>
      </c>
      <c r="B30" s="210" t="s">
        <v>319</v>
      </c>
      <c r="C30" s="210">
        <v>230435</v>
      </c>
      <c r="D30" s="210" t="s">
        <v>319</v>
      </c>
      <c r="E30" s="210" t="s">
        <v>319</v>
      </c>
      <c r="F30" s="210">
        <v>29</v>
      </c>
    </row>
    <row r="31" spans="1:6">
      <c r="A31" s="210">
        <v>30</v>
      </c>
      <c r="B31" s="210" t="s">
        <v>320</v>
      </c>
      <c r="C31" s="210">
        <v>230198</v>
      </c>
      <c r="D31" s="210" t="s">
        <v>320</v>
      </c>
      <c r="E31" s="210" t="s">
        <v>321</v>
      </c>
      <c r="F31" s="210">
        <v>30</v>
      </c>
    </row>
    <row r="32" spans="1:6">
      <c r="A32" s="210">
        <v>31</v>
      </c>
      <c r="B32" s="210" t="s">
        <v>322</v>
      </c>
      <c r="C32" s="210">
        <v>230139</v>
      </c>
      <c r="D32" s="210" t="s">
        <v>322</v>
      </c>
      <c r="E32" s="210" t="s">
        <v>323</v>
      </c>
      <c r="F32" s="210">
        <v>31</v>
      </c>
    </row>
    <row r="33" spans="1:6">
      <c r="A33" s="210">
        <v>32</v>
      </c>
      <c r="B33" s="210" t="s">
        <v>324</v>
      </c>
      <c r="C33" s="210">
        <v>230437</v>
      </c>
      <c r="D33" s="210" t="s">
        <v>324</v>
      </c>
      <c r="E33" s="210" t="s">
        <v>325</v>
      </c>
      <c r="F33" s="210">
        <v>32</v>
      </c>
    </row>
    <row r="34" spans="1:6">
      <c r="A34" s="210">
        <v>33</v>
      </c>
      <c r="B34" s="210" t="s">
        <v>326</v>
      </c>
      <c r="C34" s="210">
        <v>230340</v>
      </c>
      <c r="D34" s="210" t="s">
        <v>326</v>
      </c>
      <c r="E34" s="210" t="s">
        <v>327</v>
      </c>
      <c r="F34" s="210">
        <v>33</v>
      </c>
    </row>
    <row r="35" spans="1:6">
      <c r="A35" s="210">
        <v>34</v>
      </c>
      <c r="B35" s="210" t="s">
        <v>328</v>
      </c>
      <c r="C35" s="210">
        <v>230169</v>
      </c>
      <c r="D35" s="210" t="s">
        <v>328</v>
      </c>
      <c r="E35" s="210" t="s">
        <v>329</v>
      </c>
      <c r="F35" s="210">
        <v>34</v>
      </c>
    </row>
    <row r="36" spans="1:6">
      <c r="A36" s="210">
        <v>35</v>
      </c>
      <c r="B36" s="210" t="s">
        <v>330</v>
      </c>
      <c r="C36" s="210">
        <v>230154</v>
      </c>
      <c r="D36" s="210" t="s">
        <v>330</v>
      </c>
      <c r="E36" s="210" t="s">
        <v>331</v>
      </c>
      <c r="F36" s="210">
        <v>35</v>
      </c>
    </row>
    <row r="37" spans="1:6">
      <c r="A37" s="210">
        <v>36</v>
      </c>
      <c r="B37" s="210" t="s">
        <v>332</v>
      </c>
      <c r="C37" s="210">
        <v>230416</v>
      </c>
      <c r="D37" s="210" t="s">
        <v>332</v>
      </c>
      <c r="E37" s="210" t="s">
        <v>333</v>
      </c>
      <c r="F37" s="210">
        <v>36</v>
      </c>
    </row>
    <row r="38" spans="1:6">
      <c r="A38" s="210">
        <v>37</v>
      </c>
      <c r="B38" s="210" t="s">
        <v>334</v>
      </c>
      <c r="C38" s="210">
        <v>230449</v>
      </c>
      <c r="D38" s="210" t="s">
        <v>334</v>
      </c>
      <c r="E38" s="210" t="s">
        <v>335</v>
      </c>
      <c r="F38" s="210">
        <v>37</v>
      </c>
    </row>
    <row r="39" spans="1:6">
      <c r="A39" s="210">
        <v>38</v>
      </c>
      <c r="B39" s="210" t="s">
        <v>336</v>
      </c>
      <c r="C39" s="210">
        <v>230099</v>
      </c>
      <c r="D39" s="210" t="s">
        <v>336</v>
      </c>
      <c r="E39" s="210" t="s">
        <v>337</v>
      </c>
      <c r="F39" s="210">
        <v>38</v>
      </c>
    </row>
    <row r="40" spans="1:6">
      <c r="A40" s="210">
        <v>39</v>
      </c>
      <c r="B40" s="210" t="s">
        <v>338</v>
      </c>
      <c r="C40" s="210">
        <v>230123</v>
      </c>
      <c r="D40" s="210" t="s">
        <v>338</v>
      </c>
      <c r="E40" s="210" t="s">
        <v>339</v>
      </c>
      <c r="F40" s="210">
        <v>39</v>
      </c>
    </row>
    <row r="41" spans="1:6">
      <c r="A41" s="210">
        <v>40</v>
      </c>
      <c r="B41" s="210" t="s">
        <v>340</v>
      </c>
      <c r="C41" s="210">
        <v>230438</v>
      </c>
      <c r="D41" s="210" t="s">
        <v>340</v>
      </c>
      <c r="E41" s="210" t="s">
        <v>341</v>
      </c>
      <c r="F41" s="210">
        <v>40</v>
      </c>
    </row>
    <row r="42" spans="1:6">
      <c r="A42" s="210">
        <v>41</v>
      </c>
      <c r="B42" s="210" t="s">
        <v>342</v>
      </c>
      <c r="C42" s="210">
        <v>230368</v>
      </c>
      <c r="D42" s="210" t="s">
        <v>342</v>
      </c>
      <c r="E42" s="210" t="s">
        <v>343</v>
      </c>
      <c r="F42" s="210">
        <v>41</v>
      </c>
    </row>
    <row r="43" spans="1:6">
      <c r="A43" s="210">
        <v>42</v>
      </c>
      <c r="B43" s="210" t="s">
        <v>344</v>
      </c>
      <c r="C43" s="210">
        <v>230083</v>
      </c>
      <c r="D43" s="210" t="s">
        <v>344</v>
      </c>
      <c r="E43" s="210" t="s">
        <v>345</v>
      </c>
      <c r="F43" s="210">
        <v>42</v>
      </c>
    </row>
    <row r="44" spans="1:6">
      <c r="A44" s="210">
        <v>43</v>
      </c>
      <c r="B44" s="210" t="s">
        <v>346</v>
      </c>
      <c r="C44" s="210">
        <v>230326</v>
      </c>
      <c r="D44" s="210" t="s">
        <v>346</v>
      </c>
      <c r="E44" s="210" t="s">
        <v>347</v>
      </c>
      <c r="F44" s="210">
        <v>43</v>
      </c>
    </row>
    <row r="45" spans="1:6">
      <c r="A45" s="210">
        <v>44</v>
      </c>
      <c r="B45" s="210" t="s">
        <v>348</v>
      </c>
      <c r="C45" s="210">
        <v>230035</v>
      </c>
      <c r="D45" s="210" t="s">
        <v>348</v>
      </c>
      <c r="E45" s="210" t="s">
        <v>349</v>
      </c>
      <c r="F45" s="210">
        <v>44</v>
      </c>
    </row>
    <row r="46" spans="1:6">
      <c r="A46" s="210">
        <v>45</v>
      </c>
      <c r="B46" s="210" t="s">
        <v>350</v>
      </c>
      <c r="C46" s="210">
        <v>230086</v>
      </c>
      <c r="D46" s="210" t="s">
        <v>350</v>
      </c>
      <c r="E46" s="210" t="s">
        <v>351</v>
      </c>
      <c r="F46" s="210">
        <v>45</v>
      </c>
    </row>
    <row r="47" spans="1:6">
      <c r="A47" s="210">
        <v>46</v>
      </c>
      <c r="B47" s="210" t="s">
        <v>352</v>
      </c>
      <c r="C47" s="210">
        <v>230354</v>
      </c>
      <c r="D47" s="210" t="s">
        <v>352</v>
      </c>
      <c r="E47" s="210" t="s">
        <v>353</v>
      </c>
      <c r="F47" s="210">
        <v>46</v>
      </c>
    </row>
    <row r="48" spans="1:6">
      <c r="A48" s="210">
        <v>47</v>
      </c>
      <c r="B48" s="210" t="s">
        <v>354</v>
      </c>
      <c r="C48" s="210">
        <v>230024</v>
      </c>
      <c r="D48" s="210" t="s">
        <v>354</v>
      </c>
      <c r="E48" s="210" t="s">
        <v>355</v>
      </c>
      <c r="F48" s="210">
        <v>47</v>
      </c>
    </row>
    <row r="49" spans="1:6">
      <c r="A49" s="210">
        <v>48</v>
      </c>
      <c r="B49" s="210" t="s">
        <v>356</v>
      </c>
      <c r="C49" s="210">
        <v>230329</v>
      </c>
      <c r="D49" s="210" t="s">
        <v>356</v>
      </c>
      <c r="E49" s="210" t="s">
        <v>357</v>
      </c>
      <c r="F49" s="210">
        <v>48</v>
      </c>
    </row>
    <row r="50" spans="1:6">
      <c r="A50" s="210">
        <v>49</v>
      </c>
      <c r="B50" s="210" t="s">
        <v>358</v>
      </c>
      <c r="C50" s="210">
        <v>230030</v>
      </c>
      <c r="D50" s="210" t="s">
        <v>358</v>
      </c>
      <c r="E50" s="210" t="s">
        <v>359</v>
      </c>
      <c r="F50" s="210">
        <v>49</v>
      </c>
    </row>
    <row r="51" spans="1:6">
      <c r="A51" s="210">
        <v>50</v>
      </c>
      <c r="B51" s="210" t="s">
        <v>360</v>
      </c>
      <c r="C51" s="210">
        <v>230455</v>
      </c>
      <c r="D51" s="210" t="s">
        <v>360</v>
      </c>
      <c r="E51" s="210" t="s">
        <v>361</v>
      </c>
      <c r="F51" s="210">
        <v>50</v>
      </c>
    </row>
    <row r="52" spans="1:6">
      <c r="A52" s="210">
        <v>51</v>
      </c>
      <c r="B52" s="210" t="s">
        <v>362</v>
      </c>
      <c r="C52" s="210">
        <v>230041</v>
      </c>
      <c r="D52" s="210" t="s">
        <v>362</v>
      </c>
      <c r="E52" s="210" t="s">
        <v>363</v>
      </c>
      <c r="F52" s="210">
        <v>51</v>
      </c>
    </row>
    <row r="53" spans="1:6">
      <c r="A53" s="210">
        <v>52</v>
      </c>
      <c r="B53" s="210" t="s">
        <v>364</v>
      </c>
      <c r="C53" s="210">
        <v>230067</v>
      </c>
      <c r="D53" s="210" t="s">
        <v>364</v>
      </c>
      <c r="E53" s="210" t="s">
        <v>365</v>
      </c>
      <c r="F53" s="210">
        <v>52</v>
      </c>
    </row>
    <row r="54" spans="1:6">
      <c r="A54" s="210">
        <v>53</v>
      </c>
      <c r="B54" s="210" t="s">
        <v>366</v>
      </c>
      <c r="C54" s="210">
        <v>230017</v>
      </c>
      <c r="D54" s="210" t="s">
        <v>366</v>
      </c>
      <c r="E54" s="210" t="s">
        <v>367</v>
      </c>
      <c r="F54" s="210">
        <v>53</v>
      </c>
    </row>
    <row r="55" spans="1:6">
      <c r="A55" s="210">
        <v>54</v>
      </c>
      <c r="B55" s="210" t="s">
        <v>368</v>
      </c>
      <c r="C55" s="210">
        <v>230272</v>
      </c>
      <c r="D55" s="210" t="s">
        <v>368</v>
      </c>
      <c r="E55" s="210" t="s">
        <v>369</v>
      </c>
      <c r="F55" s="210">
        <v>54</v>
      </c>
    </row>
    <row r="56" spans="1:6">
      <c r="A56" s="210">
        <v>55</v>
      </c>
      <c r="B56" s="210" t="s">
        <v>370</v>
      </c>
      <c r="C56" s="210">
        <v>230467</v>
      </c>
      <c r="D56" s="210" t="s">
        <v>370</v>
      </c>
      <c r="E56" s="210" t="s">
        <v>371</v>
      </c>
      <c r="F56" s="210">
        <v>55</v>
      </c>
    </row>
    <row r="57" spans="1:6">
      <c r="A57" s="210">
        <v>56</v>
      </c>
      <c r="B57" s="210" t="s">
        <v>372</v>
      </c>
      <c r="C57" s="210">
        <v>230346</v>
      </c>
      <c r="D57" s="210" t="s">
        <v>372</v>
      </c>
      <c r="E57" s="210" t="s">
        <v>373</v>
      </c>
      <c r="F57" s="210">
        <v>56</v>
      </c>
    </row>
    <row r="58" spans="1:6">
      <c r="A58" s="210">
        <v>57</v>
      </c>
      <c r="B58" s="210" t="s">
        <v>374</v>
      </c>
      <c r="C58" s="210">
        <v>230251</v>
      </c>
      <c r="D58" s="210" t="s">
        <v>374</v>
      </c>
      <c r="E58" s="210" t="s">
        <v>375</v>
      </c>
      <c r="F58" s="210">
        <v>57</v>
      </c>
    </row>
    <row r="59" spans="1:6">
      <c r="A59" s="210">
        <v>58</v>
      </c>
      <c r="B59" s="210" t="s">
        <v>376</v>
      </c>
      <c r="C59" s="210">
        <v>230180</v>
      </c>
      <c r="D59" s="210" t="s">
        <v>376</v>
      </c>
      <c r="E59" s="210" t="s">
        <v>377</v>
      </c>
      <c r="F59" s="210">
        <v>58</v>
      </c>
    </row>
    <row r="60" spans="1:6">
      <c r="A60" s="210">
        <v>59</v>
      </c>
      <c r="B60" s="210" t="s">
        <v>378</v>
      </c>
      <c r="C60" s="210">
        <v>230252</v>
      </c>
      <c r="D60" s="210" t="s">
        <v>378</v>
      </c>
      <c r="E60" s="210" t="s">
        <v>379</v>
      </c>
      <c r="F60" s="210">
        <v>59</v>
      </c>
    </row>
    <row r="61" spans="1:6">
      <c r="A61" s="210">
        <v>60</v>
      </c>
      <c r="B61" s="210" t="s">
        <v>380</v>
      </c>
      <c r="C61" s="210">
        <v>230077</v>
      </c>
      <c r="D61" s="210" t="s">
        <v>380</v>
      </c>
      <c r="E61" s="210" t="s">
        <v>381</v>
      </c>
      <c r="F61" s="210">
        <v>60</v>
      </c>
    </row>
    <row r="62" spans="1:6">
      <c r="A62" s="210">
        <v>61</v>
      </c>
      <c r="B62" s="210" t="s">
        <v>382</v>
      </c>
      <c r="C62" s="210">
        <v>230374</v>
      </c>
      <c r="D62" s="210" t="s">
        <v>382</v>
      </c>
      <c r="E62" s="210" t="s">
        <v>383</v>
      </c>
      <c r="F62" s="210">
        <v>61</v>
      </c>
    </row>
    <row r="63" spans="1:6">
      <c r="A63" s="210">
        <v>62</v>
      </c>
      <c r="B63" s="210" t="s">
        <v>384</v>
      </c>
      <c r="C63" s="210">
        <v>230406</v>
      </c>
      <c r="D63" s="210" t="s">
        <v>384</v>
      </c>
      <c r="E63" s="210" t="s">
        <v>385</v>
      </c>
      <c r="F63" s="210">
        <v>62</v>
      </c>
    </row>
    <row r="64" spans="1:6">
      <c r="A64" s="210">
        <v>63</v>
      </c>
      <c r="B64" s="210" t="s">
        <v>386</v>
      </c>
      <c r="C64" s="210">
        <v>230388</v>
      </c>
      <c r="D64" s="210" t="s">
        <v>386</v>
      </c>
      <c r="E64" s="210" t="s">
        <v>387</v>
      </c>
      <c r="F64" s="210">
        <v>63</v>
      </c>
    </row>
    <row r="65" spans="1:6">
      <c r="A65" s="210">
        <v>64</v>
      </c>
      <c r="B65" s="210" t="s">
        <v>388</v>
      </c>
      <c r="C65" s="210">
        <v>230044</v>
      </c>
      <c r="D65" s="210" t="s">
        <v>388</v>
      </c>
      <c r="E65" s="210" t="s">
        <v>389</v>
      </c>
      <c r="F65" s="210">
        <v>64</v>
      </c>
    </row>
    <row r="66" spans="1:6">
      <c r="A66" s="210">
        <v>65</v>
      </c>
      <c r="B66" s="210" t="s">
        <v>390</v>
      </c>
      <c r="C66" s="210">
        <v>230108</v>
      </c>
      <c r="D66" s="210" t="s">
        <v>390</v>
      </c>
      <c r="E66" s="210" t="s">
        <v>391</v>
      </c>
      <c r="F66" s="210">
        <v>65</v>
      </c>
    </row>
    <row r="67" spans="1:6">
      <c r="A67" s="210">
        <v>66</v>
      </c>
      <c r="B67" s="210" t="s">
        <v>392</v>
      </c>
      <c r="C67" s="210">
        <v>230142</v>
      </c>
      <c r="D67" s="210" t="s">
        <v>392</v>
      </c>
      <c r="E67" s="210" t="s">
        <v>393</v>
      </c>
      <c r="F67" s="210">
        <v>66</v>
      </c>
    </row>
    <row r="68" spans="1:6">
      <c r="A68" s="210">
        <v>67</v>
      </c>
      <c r="B68" s="210" t="s">
        <v>394</v>
      </c>
      <c r="C68" s="210">
        <v>230385</v>
      </c>
      <c r="D68" s="210" t="s">
        <v>394</v>
      </c>
      <c r="E68" s="210" t="s">
        <v>395</v>
      </c>
      <c r="F68" s="210">
        <v>67</v>
      </c>
    </row>
    <row r="69" spans="1:6">
      <c r="A69" s="210">
        <v>68</v>
      </c>
      <c r="B69" s="210" t="s">
        <v>396</v>
      </c>
      <c r="C69" s="210">
        <v>230045</v>
      </c>
      <c r="D69" s="210" t="s">
        <v>396</v>
      </c>
      <c r="E69" s="210" t="s">
        <v>397</v>
      </c>
      <c r="F69" s="210">
        <v>68</v>
      </c>
    </row>
    <row r="70" spans="1:6">
      <c r="A70" s="210">
        <v>69</v>
      </c>
      <c r="B70" s="210" t="s">
        <v>398</v>
      </c>
      <c r="C70" s="210">
        <v>230413</v>
      </c>
      <c r="D70" s="210" t="s">
        <v>398</v>
      </c>
      <c r="E70" s="210" t="s">
        <v>399</v>
      </c>
      <c r="F70" s="210">
        <v>69</v>
      </c>
    </row>
    <row r="71" spans="1:6">
      <c r="A71" s="210">
        <v>70</v>
      </c>
      <c r="B71" s="210" t="s">
        <v>400</v>
      </c>
      <c r="C71" s="210">
        <v>230054</v>
      </c>
      <c r="D71" s="210" t="s">
        <v>400</v>
      </c>
      <c r="E71" s="210" t="s">
        <v>401</v>
      </c>
      <c r="F71" s="210">
        <v>70</v>
      </c>
    </row>
    <row r="72" spans="1:6">
      <c r="A72" s="210">
        <v>71</v>
      </c>
      <c r="B72" s="210" t="s">
        <v>402</v>
      </c>
      <c r="C72" s="210">
        <v>230411</v>
      </c>
      <c r="D72" s="210" t="s">
        <v>402</v>
      </c>
      <c r="E72" s="210" t="s">
        <v>403</v>
      </c>
      <c r="F72" s="210">
        <v>71</v>
      </c>
    </row>
    <row r="73" spans="1:6">
      <c r="A73" s="210">
        <v>72</v>
      </c>
      <c r="B73" s="210" t="s">
        <v>404</v>
      </c>
      <c r="C73" s="210">
        <v>230278</v>
      </c>
      <c r="D73" s="210" t="s">
        <v>404</v>
      </c>
      <c r="E73" s="210" t="s">
        <v>405</v>
      </c>
      <c r="F73" s="210">
        <v>72</v>
      </c>
    </row>
    <row r="74" spans="1:6">
      <c r="A74" s="210">
        <v>73</v>
      </c>
      <c r="B74" s="210" t="s">
        <v>406</v>
      </c>
      <c r="C74" s="210">
        <v>230289</v>
      </c>
      <c r="D74" s="210" t="s">
        <v>406</v>
      </c>
      <c r="E74" s="210" t="s">
        <v>407</v>
      </c>
      <c r="F74" s="210">
        <v>73</v>
      </c>
    </row>
    <row r="75" spans="1:6">
      <c r="A75" s="210">
        <v>74</v>
      </c>
      <c r="B75" s="210" t="s">
        <v>408</v>
      </c>
      <c r="C75" s="210">
        <v>230466</v>
      </c>
      <c r="D75" s="210" t="s">
        <v>408</v>
      </c>
      <c r="E75" s="210" t="s">
        <v>409</v>
      </c>
      <c r="F75" s="210">
        <v>74</v>
      </c>
    </row>
    <row r="76" spans="1:6">
      <c r="A76" s="210">
        <v>75</v>
      </c>
      <c r="B76" s="210" t="s">
        <v>410</v>
      </c>
      <c r="C76" s="210">
        <v>230407</v>
      </c>
      <c r="D76" s="210" t="s">
        <v>410</v>
      </c>
      <c r="E76" s="210" t="s">
        <v>411</v>
      </c>
      <c r="F76" s="210">
        <v>75</v>
      </c>
    </row>
    <row r="77" spans="1:6">
      <c r="A77" s="210">
        <v>76</v>
      </c>
      <c r="B77" s="211" t="s">
        <v>412</v>
      </c>
      <c r="C77" s="210">
        <v>230010</v>
      </c>
      <c r="D77" s="211" t="s">
        <v>412</v>
      </c>
      <c r="E77" s="210" t="s">
        <v>413</v>
      </c>
      <c r="F77" s="210">
        <v>76</v>
      </c>
    </row>
    <row r="78" spans="1:6">
      <c r="A78" s="210">
        <v>77</v>
      </c>
      <c r="B78" s="210" t="s">
        <v>414</v>
      </c>
      <c r="C78" s="210">
        <v>230393</v>
      </c>
      <c r="D78" s="210" t="s">
        <v>414</v>
      </c>
      <c r="E78" s="210" t="s">
        <v>415</v>
      </c>
      <c r="F78" s="210">
        <v>77</v>
      </c>
    </row>
    <row r="79" spans="1:6">
      <c r="A79" s="210">
        <v>78</v>
      </c>
      <c r="B79" s="210" t="s">
        <v>416</v>
      </c>
      <c r="C79" s="210">
        <v>230398</v>
      </c>
      <c r="D79" s="210" t="s">
        <v>416</v>
      </c>
      <c r="E79" s="210" t="s">
        <v>417</v>
      </c>
      <c r="F79" s="210">
        <v>78</v>
      </c>
    </row>
    <row r="80" spans="1:6">
      <c r="A80" s="210">
        <v>79</v>
      </c>
      <c r="B80" s="210" t="s">
        <v>418</v>
      </c>
      <c r="C80" s="210">
        <v>230315</v>
      </c>
      <c r="D80" s="210" t="s">
        <v>418</v>
      </c>
      <c r="E80" s="210" t="s">
        <v>419</v>
      </c>
      <c r="F80" s="210">
        <v>79</v>
      </c>
    </row>
    <row r="81" spans="1:6">
      <c r="A81" s="210">
        <v>80</v>
      </c>
      <c r="B81" s="210" t="s">
        <v>420</v>
      </c>
      <c r="C81" s="210">
        <v>230200</v>
      </c>
      <c r="D81" s="210" t="s">
        <v>420</v>
      </c>
      <c r="E81" s="210" t="s">
        <v>421</v>
      </c>
      <c r="F81" s="210">
        <v>80</v>
      </c>
    </row>
    <row r="82" spans="1:6">
      <c r="A82" s="210">
        <v>81</v>
      </c>
      <c r="B82" s="210" t="s">
        <v>422</v>
      </c>
      <c r="C82" s="210">
        <v>230353</v>
      </c>
      <c r="D82" s="210" t="s">
        <v>422</v>
      </c>
      <c r="E82" s="210" t="s">
        <v>423</v>
      </c>
      <c r="F82" s="210">
        <v>81</v>
      </c>
    </row>
    <row r="83" spans="1:6">
      <c r="A83" s="210">
        <v>82</v>
      </c>
      <c r="B83" s="210" t="s">
        <v>424</v>
      </c>
      <c r="C83" s="210">
        <v>230033</v>
      </c>
      <c r="D83" s="210" t="s">
        <v>424</v>
      </c>
      <c r="E83" s="210" t="s">
        <v>425</v>
      </c>
      <c r="F83" s="210">
        <v>82</v>
      </c>
    </row>
    <row r="84" spans="1:6">
      <c r="A84" s="210">
        <v>83</v>
      </c>
      <c r="B84" s="210" t="s">
        <v>426</v>
      </c>
      <c r="C84" s="210">
        <v>230097</v>
      </c>
      <c r="D84" s="210" t="s">
        <v>426</v>
      </c>
      <c r="E84" s="210" t="s">
        <v>427</v>
      </c>
      <c r="F84" s="210">
        <v>83</v>
      </c>
    </row>
    <row r="85" spans="1:6">
      <c r="A85" s="210">
        <v>84</v>
      </c>
      <c r="B85" s="210" t="s">
        <v>428</v>
      </c>
      <c r="C85" s="210">
        <v>230397</v>
      </c>
      <c r="D85" s="210" t="s">
        <v>428</v>
      </c>
      <c r="E85" s="210" t="s">
        <v>429</v>
      </c>
      <c r="F85" s="210">
        <v>84</v>
      </c>
    </row>
    <row r="86" spans="1:6">
      <c r="A86" s="210">
        <v>85</v>
      </c>
      <c r="B86" s="210" t="s">
        <v>430</v>
      </c>
      <c r="C86" s="210">
        <v>230094</v>
      </c>
      <c r="D86" s="210" t="s">
        <v>430</v>
      </c>
      <c r="E86" s="210" t="s">
        <v>431</v>
      </c>
      <c r="F86" s="210">
        <v>85</v>
      </c>
    </row>
    <row r="87" spans="1:6">
      <c r="A87" s="210">
        <v>86</v>
      </c>
      <c r="B87" s="210" t="s">
        <v>432</v>
      </c>
      <c r="C87" s="210">
        <v>230453</v>
      </c>
      <c r="D87" s="210" t="s">
        <v>432</v>
      </c>
      <c r="E87" s="210" t="s">
        <v>433</v>
      </c>
      <c r="F87" s="210">
        <v>86</v>
      </c>
    </row>
    <row r="88" spans="1:6">
      <c r="A88" s="210">
        <v>87</v>
      </c>
      <c r="B88" s="210" t="s">
        <v>434</v>
      </c>
      <c r="C88" s="210">
        <v>230039</v>
      </c>
      <c r="D88" s="210" t="s">
        <v>434</v>
      </c>
      <c r="E88" s="210" t="s">
        <v>435</v>
      </c>
      <c r="F88" s="210">
        <v>87</v>
      </c>
    </row>
    <row r="89" spans="1:6">
      <c r="A89" s="210">
        <v>88</v>
      </c>
      <c r="B89" s="210" t="s">
        <v>436</v>
      </c>
      <c r="C89" s="210">
        <v>230365</v>
      </c>
      <c r="D89" s="210" t="s">
        <v>436</v>
      </c>
      <c r="E89" s="210" t="s">
        <v>437</v>
      </c>
      <c r="F89" s="210">
        <v>88</v>
      </c>
    </row>
    <row r="90" spans="1:6">
      <c r="A90" s="210">
        <v>89</v>
      </c>
      <c r="B90" s="210" t="s">
        <v>438</v>
      </c>
      <c r="C90" s="210">
        <v>230175</v>
      </c>
      <c r="D90" s="210" t="s">
        <v>438</v>
      </c>
      <c r="E90" s="210" t="s">
        <v>439</v>
      </c>
      <c r="F90" s="210">
        <v>89</v>
      </c>
    </row>
    <row r="91" spans="1:6">
      <c r="A91" s="210">
        <v>90</v>
      </c>
      <c r="B91" s="210" t="s">
        <v>440</v>
      </c>
      <c r="C91" s="210">
        <v>230356</v>
      </c>
      <c r="D91" s="210" t="s">
        <v>440</v>
      </c>
      <c r="E91" s="210" t="s">
        <v>441</v>
      </c>
      <c r="F91" s="210">
        <v>90</v>
      </c>
    </row>
    <row r="92" spans="1:6">
      <c r="A92" s="210">
        <v>91</v>
      </c>
      <c r="B92" s="210" t="s">
        <v>442</v>
      </c>
      <c r="C92" s="210">
        <v>230450</v>
      </c>
      <c r="D92" s="210" t="s">
        <v>442</v>
      </c>
      <c r="E92" s="210" t="s">
        <v>443</v>
      </c>
      <c r="F92" s="210">
        <v>91</v>
      </c>
    </row>
    <row r="93" spans="1:6">
      <c r="A93" s="210">
        <v>92</v>
      </c>
      <c r="B93" s="210" t="s">
        <v>444</v>
      </c>
      <c r="C93" s="210">
        <v>230399</v>
      </c>
      <c r="D93" s="210" t="s">
        <v>444</v>
      </c>
      <c r="E93" s="210" t="s">
        <v>445</v>
      </c>
      <c r="F93" s="210">
        <v>92</v>
      </c>
    </row>
    <row r="94" spans="1:6">
      <c r="A94" s="210">
        <v>93</v>
      </c>
      <c r="B94" s="210" t="s">
        <v>446</v>
      </c>
      <c r="C94" s="210">
        <v>230390</v>
      </c>
      <c r="D94" s="210" t="s">
        <v>446</v>
      </c>
      <c r="E94" s="210" t="s">
        <v>447</v>
      </c>
      <c r="F94" s="210">
        <v>93</v>
      </c>
    </row>
    <row r="95" spans="1:6">
      <c r="A95" s="210">
        <v>94</v>
      </c>
      <c r="B95" s="210" t="s">
        <v>448</v>
      </c>
      <c r="C95" s="210">
        <v>230448</v>
      </c>
      <c r="D95" s="210" t="s">
        <v>448</v>
      </c>
      <c r="E95" s="210" t="s">
        <v>449</v>
      </c>
      <c r="F95" s="210">
        <v>94</v>
      </c>
    </row>
    <row r="96" spans="1:6">
      <c r="A96" s="210">
        <v>95</v>
      </c>
      <c r="B96" s="210" t="s">
        <v>450</v>
      </c>
      <c r="C96" s="210">
        <v>230426</v>
      </c>
      <c r="D96" s="210" t="s">
        <v>450</v>
      </c>
      <c r="E96" s="210" t="s">
        <v>451</v>
      </c>
      <c r="F96" s="210">
        <v>95</v>
      </c>
    </row>
    <row r="97" spans="1:6">
      <c r="A97" s="210">
        <v>96</v>
      </c>
      <c r="B97" s="210" t="s">
        <v>452</v>
      </c>
      <c r="C97" s="210">
        <v>230463</v>
      </c>
      <c r="D97" s="210" t="s">
        <v>452</v>
      </c>
      <c r="E97" s="210" t="s">
        <v>452</v>
      </c>
      <c r="F97" s="210">
        <v>96</v>
      </c>
    </row>
    <row r="98" spans="1:6">
      <c r="A98" s="210">
        <v>97</v>
      </c>
      <c r="B98" s="210" t="s">
        <v>453</v>
      </c>
      <c r="C98" s="210">
        <v>230436</v>
      </c>
      <c r="D98" s="210" t="s">
        <v>453</v>
      </c>
      <c r="E98" s="210" t="s">
        <v>454</v>
      </c>
      <c r="F98" s="210">
        <v>97</v>
      </c>
    </row>
    <row r="99" spans="1:6">
      <c r="A99" s="210">
        <v>98</v>
      </c>
      <c r="B99" s="210" t="s">
        <v>455</v>
      </c>
      <c r="C99" s="210">
        <v>230464</v>
      </c>
      <c r="D99" s="210" t="s">
        <v>455</v>
      </c>
      <c r="E99" s="210" t="s">
        <v>455</v>
      </c>
      <c r="F99" s="210">
        <v>98</v>
      </c>
    </row>
    <row r="100" spans="1:6">
      <c r="A100" s="210">
        <v>99</v>
      </c>
      <c r="B100" t="s">
        <v>456</v>
      </c>
      <c r="C100">
        <v>235999</v>
      </c>
      <c r="D100" t="s">
        <v>456</v>
      </c>
      <c r="E100" t="s">
        <v>457</v>
      </c>
      <c r="F100" s="210">
        <v>99</v>
      </c>
    </row>
    <row r="101" spans="1:6">
      <c r="A101" s="210">
        <v>100</v>
      </c>
      <c r="B101" t="s">
        <v>458</v>
      </c>
      <c r="C101">
        <v>235998</v>
      </c>
      <c r="D101" t="s">
        <v>458</v>
      </c>
      <c r="E101" t="s">
        <v>459</v>
      </c>
      <c r="F101" s="210">
        <v>100</v>
      </c>
    </row>
    <row r="102" spans="1:6">
      <c r="A102" s="210">
        <v>101</v>
      </c>
      <c r="B102" t="s">
        <v>460</v>
      </c>
      <c r="C102">
        <v>235002</v>
      </c>
      <c r="D102" t="s">
        <v>460</v>
      </c>
      <c r="E102" t="s">
        <v>461</v>
      </c>
      <c r="F102" s="210">
        <v>101</v>
      </c>
    </row>
    <row r="103" spans="1:6">
      <c r="A103" s="210">
        <v>102</v>
      </c>
      <c r="B103" t="s">
        <v>462</v>
      </c>
      <c r="C103">
        <v>235003</v>
      </c>
      <c r="D103" t="s">
        <v>462</v>
      </c>
      <c r="E103" t="s">
        <v>463</v>
      </c>
      <c r="F103" s="210">
        <v>102</v>
      </c>
    </row>
    <row r="104" spans="1:6">
      <c r="A104" s="210">
        <v>103</v>
      </c>
      <c r="B104" t="s">
        <v>464</v>
      </c>
      <c r="C104">
        <v>235004</v>
      </c>
      <c r="D104" t="s">
        <v>464</v>
      </c>
      <c r="E104" t="s">
        <v>465</v>
      </c>
      <c r="F104" s="210">
        <v>103</v>
      </c>
    </row>
    <row r="105" spans="1:6">
      <c r="A105" s="210">
        <v>104</v>
      </c>
      <c r="B105" t="s">
        <v>466</v>
      </c>
      <c r="C105">
        <v>235005</v>
      </c>
      <c r="D105" t="s">
        <v>466</v>
      </c>
      <c r="E105" t="s">
        <v>467</v>
      </c>
      <c r="F105" s="210">
        <v>104</v>
      </c>
    </row>
    <row r="106" spans="1:6">
      <c r="A106" s="210">
        <v>105</v>
      </c>
      <c r="B106" t="s">
        <v>468</v>
      </c>
      <c r="C106">
        <v>235006</v>
      </c>
      <c r="D106" t="s">
        <v>468</v>
      </c>
      <c r="E106" t="s">
        <v>469</v>
      </c>
      <c r="F106" s="210">
        <v>105</v>
      </c>
    </row>
    <row r="107" spans="1:6">
      <c r="A107" s="210">
        <v>106</v>
      </c>
      <c r="B107" t="s">
        <v>470</v>
      </c>
      <c r="C107">
        <v>235009</v>
      </c>
      <c r="D107" t="s">
        <v>470</v>
      </c>
      <c r="E107" t="s">
        <v>471</v>
      </c>
      <c r="F107" s="210">
        <v>106</v>
      </c>
    </row>
    <row r="108" spans="1:6">
      <c r="A108" s="210">
        <v>107</v>
      </c>
      <c r="B108" t="s">
        <v>472</v>
      </c>
      <c r="C108">
        <v>235014</v>
      </c>
      <c r="D108" t="s">
        <v>472</v>
      </c>
      <c r="E108" t="s">
        <v>473</v>
      </c>
      <c r="F108" s="210">
        <v>107</v>
      </c>
    </row>
    <row r="109" spans="1:6">
      <c r="A109" s="210">
        <v>108</v>
      </c>
      <c r="B109" t="s">
        <v>474</v>
      </c>
      <c r="C109">
        <v>235015</v>
      </c>
      <c r="D109" t="s">
        <v>474</v>
      </c>
      <c r="E109" t="s">
        <v>475</v>
      </c>
      <c r="F109" s="210">
        <v>108</v>
      </c>
    </row>
    <row r="110" spans="1:6">
      <c r="A110" s="210">
        <v>109</v>
      </c>
      <c r="B110" t="s">
        <v>476</v>
      </c>
      <c r="C110">
        <v>235018</v>
      </c>
      <c r="D110" t="s">
        <v>476</v>
      </c>
      <c r="E110" t="s">
        <v>477</v>
      </c>
      <c r="F110" s="210">
        <v>109</v>
      </c>
    </row>
    <row r="111" spans="1:6">
      <c r="A111" s="210">
        <v>110</v>
      </c>
      <c r="B111" t="s">
        <v>478</v>
      </c>
      <c r="C111">
        <v>235021</v>
      </c>
      <c r="D111" t="s">
        <v>479</v>
      </c>
      <c r="E111" t="s">
        <v>480</v>
      </c>
      <c r="F111" s="210">
        <v>110</v>
      </c>
    </row>
    <row r="112" spans="1:6">
      <c r="A112" s="210">
        <v>111</v>
      </c>
      <c r="B112" t="s">
        <v>481</v>
      </c>
      <c r="C112">
        <v>235022</v>
      </c>
      <c r="D112" t="s">
        <v>481</v>
      </c>
      <c r="E112" t="s">
        <v>482</v>
      </c>
      <c r="F112" s="210">
        <v>111</v>
      </c>
    </row>
    <row r="113" spans="1:6">
      <c r="A113" s="210">
        <v>112</v>
      </c>
      <c r="B113" t="s">
        <v>483</v>
      </c>
      <c r="C113">
        <v>235026</v>
      </c>
      <c r="D113" t="s">
        <v>483</v>
      </c>
      <c r="E113" t="s">
        <v>484</v>
      </c>
      <c r="F113" s="210">
        <v>112</v>
      </c>
    </row>
    <row r="114" spans="1:6">
      <c r="A114" s="210">
        <v>113</v>
      </c>
      <c r="B114" t="s">
        <v>485</v>
      </c>
      <c r="C114">
        <v>235030</v>
      </c>
      <c r="D114" t="s">
        <v>485</v>
      </c>
      <c r="E114" t="s">
        <v>486</v>
      </c>
      <c r="F114" s="210">
        <v>113</v>
      </c>
    </row>
    <row r="115" spans="1:6">
      <c r="A115" s="210">
        <v>114</v>
      </c>
      <c r="B115" t="s">
        <v>487</v>
      </c>
      <c r="C115">
        <v>235035</v>
      </c>
      <c r="D115" t="s">
        <v>487</v>
      </c>
      <c r="E115" t="s">
        <v>488</v>
      </c>
      <c r="F115" s="210">
        <v>114</v>
      </c>
    </row>
    <row r="116" spans="1:6">
      <c r="A116" s="210">
        <v>115</v>
      </c>
      <c r="B116" t="s">
        <v>489</v>
      </c>
      <c r="C116">
        <v>235043</v>
      </c>
      <c r="D116" t="s">
        <v>489</v>
      </c>
      <c r="E116" t="s">
        <v>490</v>
      </c>
      <c r="F116" s="210">
        <v>115</v>
      </c>
    </row>
    <row r="117" spans="1:6">
      <c r="A117" s="210">
        <v>116</v>
      </c>
      <c r="B117" t="s">
        <v>491</v>
      </c>
      <c r="C117">
        <v>235044</v>
      </c>
      <c r="D117" t="s">
        <v>491</v>
      </c>
      <c r="E117" t="s">
        <v>492</v>
      </c>
      <c r="F117" s="210">
        <v>116</v>
      </c>
    </row>
    <row r="118" spans="1:6">
      <c r="A118" s="210">
        <v>117</v>
      </c>
      <c r="B118" t="s">
        <v>493</v>
      </c>
      <c r="C118">
        <v>235045</v>
      </c>
      <c r="D118" t="s">
        <v>493</v>
      </c>
      <c r="E118" t="s">
        <v>494</v>
      </c>
      <c r="F118" s="210">
        <v>117</v>
      </c>
    </row>
    <row r="119" spans="1:6">
      <c r="A119" s="210">
        <v>118</v>
      </c>
      <c r="B119" t="s">
        <v>495</v>
      </c>
      <c r="C119">
        <v>235047</v>
      </c>
      <c r="D119" t="s">
        <v>495</v>
      </c>
      <c r="E119" t="s">
        <v>496</v>
      </c>
      <c r="F119" s="210">
        <v>118</v>
      </c>
    </row>
    <row r="120" spans="1:6">
      <c r="A120" s="210">
        <v>119</v>
      </c>
      <c r="B120" t="s">
        <v>497</v>
      </c>
      <c r="C120">
        <v>235049</v>
      </c>
      <c r="D120" t="s">
        <v>497</v>
      </c>
      <c r="E120" t="s">
        <v>498</v>
      </c>
      <c r="F120" s="210">
        <v>119</v>
      </c>
    </row>
    <row r="121" spans="1:6">
      <c r="A121" s="210">
        <v>120</v>
      </c>
      <c r="B121" t="s">
        <v>499</v>
      </c>
      <c r="C121">
        <v>235051</v>
      </c>
      <c r="D121" t="s">
        <v>499</v>
      </c>
      <c r="E121" t="s">
        <v>500</v>
      </c>
      <c r="F121" s="210">
        <v>120</v>
      </c>
    </row>
    <row r="122" spans="1:6">
      <c r="A122" s="210">
        <v>121</v>
      </c>
      <c r="B122" t="s">
        <v>501</v>
      </c>
      <c r="C122">
        <v>235053</v>
      </c>
      <c r="D122" t="s">
        <v>501</v>
      </c>
      <c r="E122" t="s">
        <v>502</v>
      </c>
      <c r="F122" s="210">
        <v>121</v>
      </c>
    </row>
    <row r="123" spans="1:6">
      <c r="A123" s="210">
        <v>122</v>
      </c>
      <c r="B123" t="s">
        <v>503</v>
      </c>
      <c r="C123">
        <v>235056</v>
      </c>
      <c r="D123" t="s">
        <v>503</v>
      </c>
      <c r="E123" t="s">
        <v>504</v>
      </c>
      <c r="F123" s="210">
        <v>122</v>
      </c>
    </row>
    <row r="124" spans="1:6">
      <c r="A124" s="210">
        <v>123</v>
      </c>
      <c r="B124" t="s">
        <v>505</v>
      </c>
      <c r="C124">
        <v>235057</v>
      </c>
      <c r="D124" t="s">
        <v>506</v>
      </c>
      <c r="E124" t="s">
        <v>507</v>
      </c>
      <c r="F124" s="210">
        <v>123</v>
      </c>
    </row>
    <row r="125" spans="1:6">
      <c r="A125" s="210">
        <v>124</v>
      </c>
      <c r="B125" t="s">
        <v>508</v>
      </c>
      <c r="C125">
        <v>235061</v>
      </c>
      <c r="D125" t="s">
        <v>508</v>
      </c>
      <c r="E125" t="s">
        <v>509</v>
      </c>
      <c r="F125" s="210">
        <v>124</v>
      </c>
    </row>
    <row r="126" spans="1:6">
      <c r="A126" s="210">
        <v>125</v>
      </c>
      <c r="B126" t="s">
        <v>510</v>
      </c>
      <c r="C126">
        <v>235063</v>
      </c>
      <c r="D126" t="s">
        <v>510</v>
      </c>
      <c r="E126" t="s">
        <v>511</v>
      </c>
      <c r="F126" s="210">
        <v>125</v>
      </c>
    </row>
    <row r="127" spans="1:6">
      <c r="A127" s="210">
        <v>126</v>
      </c>
      <c r="B127" t="s">
        <v>512</v>
      </c>
      <c r="C127">
        <v>235064</v>
      </c>
      <c r="D127" t="s">
        <v>512</v>
      </c>
      <c r="E127" t="s">
        <v>513</v>
      </c>
      <c r="F127" s="210">
        <v>126</v>
      </c>
    </row>
    <row r="128" spans="1:6">
      <c r="A128" s="210">
        <v>127</v>
      </c>
      <c r="B128" t="s">
        <v>514</v>
      </c>
      <c r="C128">
        <v>235065</v>
      </c>
      <c r="D128" t="s">
        <v>514</v>
      </c>
      <c r="E128" t="s">
        <v>515</v>
      </c>
      <c r="F128" s="210">
        <v>127</v>
      </c>
    </row>
    <row r="129" spans="1:6">
      <c r="A129" s="210">
        <v>128</v>
      </c>
      <c r="B129" t="s">
        <v>516</v>
      </c>
      <c r="C129">
        <v>235066</v>
      </c>
      <c r="D129" t="s">
        <v>516</v>
      </c>
      <c r="E129" t="s">
        <v>517</v>
      </c>
      <c r="F129" s="210">
        <v>128</v>
      </c>
    </row>
    <row r="130" spans="1:6">
      <c r="A130" s="210">
        <v>129</v>
      </c>
      <c r="B130" t="s">
        <v>518</v>
      </c>
      <c r="C130">
        <v>235071</v>
      </c>
      <c r="D130" t="s">
        <v>518</v>
      </c>
      <c r="E130" t="s">
        <v>519</v>
      </c>
      <c r="F130" s="210">
        <v>129</v>
      </c>
    </row>
    <row r="131" spans="1:6">
      <c r="A131" s="210">
        <v>130</v>
      </c>
      <c r="B131" t="s">
        <v>520</v>
      </c>
      <c r="C131">
        <v>235075</v>
      </c>
      <c r="D131" t="s">
        <v>520</v>
      </c>
      <c r="E131" t="s">
        <v>521</v>
      </c>
      <c r="F131" s="210">
        <v>130</v>
      </c>
    </row>
    <row r="132" spans="1:6">
      <c r="A132" s="210">
        <v>131</v>
      </c>
      <c r="B132" t="s">
        <v>522</v>
      </c>
      <c r="C132">
        <v>235076</v>
      </c>
      <c r="D132" t="s">
        <v>523</v>
      </c>
      <c r="E132" t="s">
        <v>524</v>
      </c>
      <c r="F132" s="210">
        <v>131</v>
      </c>
    </row>
    <row r="133" spans="1:6">
      <c r="A133" s="210">
        <v>132</v>
      </c>
      <c r="B133" t="s">
        <v>525</v>
      </c>
      <c r="C133">
        <v>235077</v>
      </c>
      <c r="D133" t="s">
        <v>525</v>
      </c>
      <c r="E133" t="s">
        <v>526</v>
      </c>
      <c r="F133" s="210">
        <v>132</v>
      </c>
    </row>
    <row r="134" spans="1:6">
      <c r="A134" s="210">
        <v>133</v>
      </c>
      <c r="B134" t="s">
        <v>527</v>
      </c>
      <c r="C134">
        <v>235078</v>
      </c>
      <c r="D134" t="s">
        <v>528</v>
      </c>
      <c r="E134" t="s">
        <v>529</v>
      </c>
      <c r="F134" s="210">
        <v>133</v>
      </c>
    </row>
    <row r="135" spans="1:6">
      <c r="A135" s="210">
        <v>134</v>
      </c>
      <c r="B135" t="s">
        <v>530</v>
      </c>
      <c r="C135">
        <v>235083</v>
      </c>
      <c r="D135" t="s">
        <v>530</v>
      </c>
      <c r="E135" t="s">
        <v>531</v>
      </c>
      <c r="F135" s="210">
        <v>134</v>
      </c>
    </row>
    <row r="136" spans="1:6">
      <c r="A136" s="210">
        <v>135</v>
      </c>
      <c r="B136" t="s">
        <v>532</v>
      </c>
      <c r="C136">
        <v>235084</v>
      </c>
      <c r="D136" t="s">
        <v>532</v>
      </c>
      <c r="E136" t="s">
        <v>533</v>
      </c>
      <c r="F136" s="210">
        <v>135</v>
      </c>
    </row>
    <row r="137" spans="1:6">
      <c r="A137" s="210">
        <v>136</v>
      </c>
      <c r="B137" t="s">
        <v>534</v>
      </c>
      <c r="C137">
        <v>235085</v>
      </c>
      <c r="D137" t="s">
        <v>534</v>
      </c>
      <c r="E137" t="s">
        <v>535</v>
      </c>
      <c r="F137" s="210">
        <v>136</v>
      </c>
    </row>
    <row r="138" spans="1:6">
      <c r="A138" s="210">
        <v>137</v>
      </c>
      <c r="B138" t="s">
        <v>536</v>
      </c>
      <c r="C138">
        <v>235086</v>
      </c>
      <c r="D138" t="s">
        <v>537</v>
      </c>
      <c r="E138" t="s">
        <v>538</v>
      </c>
      <c r="F138" s="210">
        <v>137</v>
      </c>
    </row>
    <row r="139" spans="1:6">
      <c r="A139" s="210">
        <v>138</v>
      </c>
      <c r="B139" t="s">
        <v>539</v>
      </c>
      <c r="C139">
        <v>235088</v>
      </c>
      <c r="D139" t="s">
        <v>539</v>
      </c>
      <c r="E139" t="s">
        <v>540</v>
      </c>
      <c r="F139" s="210">
        <v>138</v>
      </c>
    </row>
    <row r="140" spans="1:6">
      <c r="A140" s="210">
        <v>139</v>
      </c>
      <c r="B140" t="s">
        <v>541</v>
      </c>
      <c r="C140">
        <v>235090</v>
      </c>
      <c r="D140" t="s">
        <v>542</v>
      </c>
      <c r="E140" t="s">
        <v>543</v>
      </c>
      <c r="F140" s="210">
        <v>139</v>
      </c>
    </row>
    <row r="141" spans="1:6">
      <c r="A141" s="210">
        <v>140</v>
      </c>
      <c r="B141" t="s">
        <v>544</v>
      </c>
      <c r="C141">
        <v>235093</v>
      </c>
      <c r="D141" t="s">
        <v>544</v>
      </c>
      <c r="E141" t="s">
        <v>545</v>
      </c>
      <c r="F141" s="210">
        <v>140</v>
      </c>
    </row>
    <row r="142" spans="1:6">
      <c r="A142" s="210">
        <v>141</v>
      </c>
      <c r="B142" t="s">
        <v>546</v>
      </c>
      <c r="C142">
        <v>235094</v>
      </c>
      <c r="D142" t="s">
        <v>546</v>
      </c>
      <c r="E142" t="s">
        <v>547</v>
      </c>
      <c r="F142" s="210">
        <v>141</v>
      </c>
    </row>
    <row r="143" spans="1:6">
      <c r="A143" s="210">
        <v>142</v>
      </c>
      <c r="B143" t="s">
        <v>548</v>
      </c>
      <c r="C143">
        <v>235095</v>
      </c>
      <c r="D143" t="s">
        <v>548</v>
      </c>
      <c r="E143" t="s">
        <v>549</v>
      </c>
      <c r="F143" s="210">
        <v>142</v>
      </c>
    </row>
    <row r="144" spans="1:6">
      <c r="A144" s="210">
        <v>143</v>
      </c>
      <c r="B144" t="s">
        <v>550</v>
      </c>
      <c r="C144">
        <v>235096</v>
      </c>
      <c r="D144" t="s">
        <v>550</v>
      </c>
      <c r="E144" t="s">
        <v>551</v>
      </c>
      <c r="F144" s="210">
        <v>143</v>
      </c>
    </row>
    <row r="145" spans="1:6">
      <c r="A145" s="210">
        <v>144</v>
      </c>
      <c r="B145" t="s">
        <v>552</v>
      </c>
      <c r="C145">
        <v>235097</v>
      </c>
      <c r="D145" t="s">
        <v>553</v>
      </c>
      <c r="E145" t="s">
        <v>554</v>
      </c>
      <c r="F145" s="210">
        <v>144</v>
      </c>
    </row>
    <row r="146" spans="1:6">
      <c r="A146" s="210">
        <v>145</v>
      </c>
      <c r="B146" t="s">
        <v>555</v>
      </c>
      <c r="C146">
        <v>235099</v>
      </c>
      <c r="D146" t="s">
        <v>555</v>
      </c>
      <c r="E146" t="s">
        <v>556</v>
      </c>
      <c r="F146" s="210">
        <v>145</v>
      </c>
    </row>
    <row r="147" spans="1:6">
      <c r="A147" s="210">
        <v>146</v>
      </c>
      <c r="B147" t="s">
        <v>557</v>
      </c>
      <c r="C147">
        <v>235100</v>
      </c>
      <c r="D147" t="s">
        <v>557</v>
      </c>
      <c r="E147" t="s">
        <v>558</v>
      </c>
      <c r="F147" s="210">
        <v>146</v>
      </c>
    </row>
    <row r="148" spans="1:6">
      <c r="A148" s="210">
        <v>147</v>
      </c>
      <c r="B148" t="s">
        <v>559</v>
      </c>
      <c r="C148">
        <v>235104</v>
      </c>
      <c r="D148" t="s">
        <v>560</v>
      </c>
      <c r="E148" t="s">
        <v>561</v>
      </c>
      <c r="F148" s="210">
        <v>147</v>
      </c>
    </row>
    <row r="149" spans="1:6">
      <c r="A149" s="210">
        <v>148</v>
      </c>
      <c r="B149" t="s">
        <v>562</v>
      </c>
      <c r="C149">
        <v>235106</v>
      </c>
      <c r="D149" t="s">
        <v>562</v>
      </c>
      <c r="E149" t="s">
        <v>563</v>
      </c>
      <c r="F149" s="210">
        <v>148</v>
      </c>
    </row>
    <row r="150" spans="1:6">
      <c r="A150" s="210">
        <v>149</v>
      </c>
      <c r="B150" t="s">
        <v>564</v>
      </c>
      <c r="C150">
        <v>235129</v>
      </c>
      <c r="D150" t="s">
        <v>564</v>
      </c>
      <c r="E150" t="s">
        <v>565</v>
      </c>
      <c r="F150" s="210">
        <v>149</v>
      </c>
    </row>
    <row r="151" spans="1:6">
      <c r="A151" s="210">
        <v>150</v>
      </c>
      <c r="B151" t="s">
        <v>566</v>
      </c>
      <c r="C151">
        <v>235131</v>
      </c>
      <c r="D151" t="s">
        <v>567</v>
      </c>
      <c r="E151" t="s">
        <v>568</v>
      </c>
      <c r="F151" s="210">
        <v>150</v>
      </c>
    </row>
    <row r="152" spans="1:6">
      <c r="A152" s="210">
        <v>151</v>
      </c>
      <c r="B152" t="s">
        <v>687</v>
      </c>
      <c r="C152">
        <v>235137</v>
      </c>
      <c r="D152" t="s">
        <v>687</v>
      </c>
      <c r="E152" t="s">
        <v>569</v>
      </c>
      <c r="F152" s="210">
        <v>151</v>
      </c>
    </row>
    <row r="153" spans="1:6">
      <c r="A153" s="210">
        <v>152</v>
      </c>
      <c r="B153" t="s">
        <v>688</v>
      </c>
      <c r="C153">
        <v>235138</v>
      </c>
      <c r="D153" t="s">
        <v>688</v>
      </c>
      <c r="E153" t="s">
        <v>570</v>
      </c>
      <c r="F153" s="210">
        <v>152</v>
      </c>
    </row>
    <row r="154" spans="1:6">
      <c r="A154" s="210">
        <v>153</v>
      </c>
      <c r="B154" t="s">
        <v>571</v>
      </c>
      <c r="C154">
        <v>235141</v>
      </c>
      <c r="D154" t="s">
        <v>571</v>
      </c>
      <c r="E154" t="s">
        <v>572</v>
      </c>
      <c r="F154" s="210">
        <v>153</v>
      </c>
    </row>
    <row r="155" spans="1:6">
      <c r="A155" s="210">
        <v>154</v>
      </c>
      <c r="B155" t="s">
        <v>573</v>
      </c>
      <c r="C155">
        <v>235146</v>
      </c>
      <c r="D155" t="s">
        <v>573</v>
      </c>
      <c r="E155" t="s">
        <v>574</v>
      </c>
      <c r="F155" s="210">
        <v>154</v>
      </c>
    </row>
    <row r="156" spans="1:6">
      <c r="A156" s="210">
        <v>155</v>
      </c>
      <c r="B156" t="s">
        <v>575</v>
      </c>
      <c r="C156">
        <v>235148</v>
      </c>
      <c r="D156" t="s">
        <v>575</v>
      </c>
      <c r="E156" t="s">
        <v>576</v>
      </c>
      <c r="F156" s="210">
        <v>155</v>
      </c>
    </row>
    <row r="157" spans="1:6">
      <c r="A157" s="210">
        <v>156</v>
      </c>
      <c r="B157" t="s">
        <v>577</v>
      </c>
      <c r="C157">
        <v>235162</v>
      </c>
      <c r="D157" t="s">
        <v>577</v>
      </c>
      <c r="E157" t="s">
        <v>578</v>
      </c>
      <c r="F157" s="210">
        <v>156</v>
      </c>
    </row>
    <row r="158" spans="1:6">
      <c r="A158" s="210">
        <v>157</v>
      </c>
      <c r="B158" t="s">
        <v>579</v>
      </c>
      <c r="C158">
        <v>235180</v>
      </c>
      <c r="D158" t="s">
        <v>580</v>
      </c>
      <c r="E158" t="s">
        <v>581</v>
      </c>
      <c r="F158" s="210">
        <v>157</v>
      </c>
    </row>
    <row r="159" spans="1:6">
      <c r="A159" s="210">
        <v>158</v>
      </c>
      <c r="B159" t="s">
        <v>582</v>
      </c>
      <c r="C159">
        <v>235181</v>
      </c>
      <c r="D159" t="s">
        <v>583</v>
      </c>
      <c r="E159" t="s">
        <v>584</v>
      </c>
      <c r="F159" s="210">
        <v>158</v>
      </c>
    </row>
    <row r="160" spans="1:6">
      <c r="A160" s="210">
        <v>159</v>
      </c>
      <c r="B160" t="s">
        <v>585</v>
      </c>
      <c r="C160">
        <v>235184</v>
      </c>
      <c r="D160" t="s">
        <v>586</v>
      </c>
      <c r="E160" t="s">
        <v>587</v>
      </c>
      <c r="F160" s="210">
        <v>159</v>
      </c>
    </row>
    <row r="161" spans="1:6">
      <c r="A161" s="210">
        <v>160</v>
      </c>
      <c r="B161" t="s">
        <v>588</v>
      </c>
      <c r="C161">
        <v>235185</v>
      </c>
      <c r="D161" t="s">
        <v>588</v>
      </c>
      <c r="E161" t="s">
        <v>589</v>
      </c>
      <c r="F161" s="210">
        <v>160</v>
      </c>
    </row>
    <row r="162" spans="1:6">
      <c r="A162" s="210">
        <v>161</v>
      </c>
      <c r="B162" t="s">
        <v>590</v>
      </c>
      <c r="C162">
        <v>235186</v>
      </c>
      <c r="D162" t="s">
        <v>590</v>
      </c>
      <c r="E162" t="s">
        <v>591</v>
      </c>
      <c r="F162" s="210">
        <v>161</v>
      </c>
    </row>
    <row r="163" spans="1:6">
      <c r="A163" s="210">
        <v>162</v>
      </c>
      <c r="B163" t="s">
        <v>592</v>
      </c>
      <c r="C163">
        <v>235188</v>
      </c>
      <c r="D163" t="s">
        <v>592</v>
      </c>
      <c r="E163" t="s">
        <v>593</v>
      </c>
      <c r="F163" s="210">
        <v>162</v>
      </c>
    </row>
    <row r="164" spans="1:6">
      <c r="A164" s="210">
        <v>163</v>
      </c>
      <c r="B164" t="s">
        <v>594</v>
      </c>
      <c r="C164">
        <v>235189</v>
      </c>
      <c r="D164" t="s">
        <v>594</v>
      </c>
      <c r="E164" t="s">
        <v>595</v>
      </c>
      <c r="F164" s="210">
        <v>163</v>
      </c>
    </row>
    <row r="165" spans="1:6">
      <c r="A165" s="210">
        <v>164</v>
      </c>
      <c r="B165" t="s">
        <v>596</v>
      </c>
      <c r="C165">
        <v>235201</v>
      </c>
      <c r="D165" t="s">
        <v>596</v>
      </c>
      <c r="E165" t="s">
        <v>597</v>
      </c>
      <c r="F165" s="210">
        <v>164</v>
      </c>
    </row>
    <row r="166" spans="1:6">
      <c r="A166" s="210">
        <v>165</v>
      </c>
      <c r="B166" t="s">
        <v>598</v>
      </c>
      <c r="C166">
        <v>235203</v>
      </c>
      <c r="D166" t="s">
        <v>599</v>
      </c>
      <c r="E166" t="s">
        <v>600</v>
      </c>
      <c r="F166" s="210">
        <v>165</v>
      </c>
    </row>
    <row r="167" spans="1:6">
      <c r="A167" s="210">
        <v>166</v>
      </c>
      <c r="B167" t="s">
        <v>601</v>
      </c>
      <c r="C167">
        <v>235233</v>
      </c>
      <c r="D167" t="s">
        <v>601</v>
      </c>
      <c r="E167" t="s">
        <v>602</v>
      </c>
      <c r="F167" s="210">
        <v>166</v>
      </c>
    </row>
    <row r="168" spans="1:6">
      <c r="A168" s="210">
        <v>167</v>
      </c>
      <c r="B168" t="s">
        <v>603</v>
      </c>
      <c r="C168">
        <v>235242</v>
      </c>
      <c r="D168" t="s">
        <v>603</v>
      </c>
      <c r="E168" t="s">
        <v>604</v>
      </c>
      <c r="F168" s="210">
        <v>167</v>
      </c>
    </row>
    <row r="169" spans="1:6">
      <c r="A169" s="210">
        <v>168</v>
      </c>
      <c r="B169" t="s">
        <v>605</v>
      </c>
      <c r="C169">
        <v>235246</v>
      </c>
      <c r="D169" t="s">
        <v>605</v>
      </c>
      <c r="E169" t="s">
        <v>606</v>
      </c>
      <c r="F169" s="210">
        <v>168</v>
      </c>
    </row>
    <row r="170" spans="1:6">
      <c r="A170" s="210">
        <v>169</v>
      </c>
      <c r="B170" t="s">
        <v>607</v>
      </c>
      <c r="C170">
        <v>235247</v>
      </c>
      <c r="D170" t="s">
        <v>608</v>
      </c>
      <c r="E170" t="s">
        <v>609</v>
      </c>
      <c r="F170" s="210">
        <v>169</v>
      </c>
    </row>
    <row r="171" spans="1:6">
      <c r="A171" s="210">
        <v>170</v>
      </c>
      <c r="B171" t="s">
        <v>610</v>
      </c>
      <c r="C171">
        <v>235248</v>
      </c>
      <c r="D171" t="s">
        <v>610</v>
      </c>
      <c r="E171" t="s">
        <v>611</v>
      </c>
      <c r="F171" s="210">
        <v>170</v>
      </c>
    </row>
    <row r="172" spans="1:6">
      <c r="A172" s="210">
        <v>171</v>
      </c>
      <c r="B172" t="s">
        <v>612</v>
      </c>
      <c r="C172">
        <v>235251</v>
      </c>
      <c r="D172" t="s">
        <v>612</v>
      </c>
      <c r="E172" t="s">
        <v>613</v>
      </c>
      <c r="F172" s="210">
        <v>171</v>
      </c>
    </row>
    <row r="173" spans="1:6">
      <c r="A173" s="210">
        <v>172</v>
      </c>
      <c r="B173" t="s">
        <v>614</v>
      </c>
      <c r="C173">
        <v>235253</v>
      </c>
      <c r="D173" t="s">
        <v>614</v>
      </c>
      <c r="E173" t="s">
        <v>615</v>
      </c>
      <c r="F173" s="210">
        <v>172</v>
      </c>
    </row>
    <row r="174" spans="1:6">
      <c r="A174" s="210">
        <v>173</v>
      </c>
      <c r="B174" t="s">
        <v>616</v>
      </c>
      <c r="C174">
        <v>235254</v>
      </c>
      <c r="D174" t="s">
        <v>617</v>
      </c>
      <c r="E174" t="s">
        <v>618</v>
      </c>
      <c r="F174" s="210">
        <v>173</v>
      </c>
    </row>
    <row r="175" spans="1:6">
      <c r="A175" s="210">
        <v>174</v>
      </c>
      <c r="B175" t="s">
        <v>619</v>
      </c>
      <c r="C175">
        <v>235257</v>
      </c>
      <c r="D175" t="s">
        <v>619</v>
      </c>
      <c r="E175" t="s">
        <v>620</v>
      </c>
      <c r="F175" s="210">
        <v>174</v>
      </c>
    </row>
    <row r="176" spans="1:6">
      <c r="A176" s="210">
        <v>175</v>
      </c>
      <c r="B176" t="s">
        <v>621</v>
      </c>
      <c r="C176">
        <v>235258</v>
      </c>
      <c r="D176" t="s">
        <v>621</v>
      </c>
      <c r="E176" t="s">
        <v>622</v>
      </c>
      <c r="F176" s="210">
        <v>175</v>
      </c>
    </row>
    <row r="177" spans="1:6">
      <c r="A177" s="210">
        <v>176</v>
      </c>
      <c r="B177" t="s">
        <v>623</v>
      </c>
      <c r="C177">
        <v>235264</v>
      </c>
      <c r="D177" t="s">
        <v>623</v>
      </c>
      <c r="E177" t="s">
        <v>624</v>
      </c>
      <c r="F177" s="210">
        <v>176</v>
      </c>
    </row>
    <row r="178" spans="1:6">
      <c r="A178" s="210">
        <v>177</v>
      </c>
      <c r="B178" t="s">
        <v>625</v>
      </c>
      <c r="C178">
        <v>235265</v>
      </c>
      <c r="D178" t="s">
        <v>625</v>
      </c>
      <c r="E178" t="s">
        <v>626</v>
      </c>
      <c r="F178" s="210">
        <v>177</v>
      </c>
    </row>
    <row r="179" spans="1:6">
      <c r="A179" s="210">
        <v>178</v>
      </c>
      <c r="B179" t="s">
        <v>627</v>
      </c>
      <c r="C179">
        <v>235266</v>
      </c>
      <c r="D179" t="s">
        <v>628</v>
      </c>
      <c r="E179" t="s">
        <v>629</v>
      </c>
      <c r="F179" s="210">
        <v>178</v>
      </c>
    </row>
    <row r="180" spans="1:6">
      <c r="A180" s="210">
        <v>179</v>
      </c>
      <c r="B180" t="s">
        <v>630</v>
      </c>
      <c r="C180">
        <v>235267</v>
      </c>
      <c r="D180" t="s">
        <v>631</v>
      </c>
      <c r="E180" t="s">
        <v>632</v>
      </c>
      <c r="F180" s="210">
        <v>179</v>
      </c>
    </row>
    <row r="181" spans="1:6">
      <c r="A181" s="210">
        <v>180</v>
      </c>
      <c r="B181" t="s">
        <v>633</v>
      </c>
      <c r="C181">
        <v>235414</v>
      </c>
      <c r="D181" t="s">
        <v>634</v>
      </c>
      <c r="E181" t="s">
        <v>635</v>
      </c>
      <c r="F181" s="210">
        <v>180</v>
      </c>
    </row>
    <row r="182" spans="1:6">
      <c r="A182" s="210">
        <v>181</v>
      </c>
      <c r="B182" t="s">
        <v>636</v>
      </c>
      <c r="C182">
        <v>235415</v>
      </c>
      <c r="D182" t="s">
        <v>636</v>
      </c>
      <c r="E182" t="s">
        <v>637</v>
      </c>
      <c r="F182" s="210">
        <v>181</v>
      </c>
    </row>
    <row r="183" spans="1:6">
      <c r="A183" s="210">
        <v>182</v>
      </c>
      <c r="B183" t="s">
        <v>638</v>
      </c>
      <c r="C183">
        <v>235417</v>
      </c>
      <c r="D183" t="s">
        <v>638</v>
      </c>
      <c r="E183" t="s">
        <v>639</v>
      </c>
      <c r="F183" s="210">
        <v>182</v>
      </c>
    </row>
    <row r="184" spans="1:6">
      <c r="A184" s="210">
        <v>183</v>
      </c>
      <c r="B184" t="s">
        <v>640</v>
      </c>
      <c r="C184">
        <v>235420</v>
      </c>
      <c r="D184" t="s">
        <v>640</v>
      </c>
      <c r="E184" t="s">
        <v>641</v>
      </c>
      <c r="F184" s="210">
        <v>183</v>
      </c>
    </row>
    <row r="185" spans="1:6">
      <c r="A185" s="210">
        <v>184</v>
      </c>
      <c r="B185" t="s">
        <v>642</v>
      </c>
      <c r="C185">
        <v>235421</v>
      </c>
      <c r="D185" t="s">
        <v>642</v>
      </c>
      <c r="E185" t="s">
        <v>643</v>
      </c>
      <c r="F185" s="210">
        <v>184</v>
      </c>
    </row>
    <row r="186" spans="1:6">
      <c r="A186" s="210">
        <v>185</v>
      </c>
      <c r="B186" t="s">
        <v>644</v>
      </c>
      <c r="C186">
        <v>235422</v>
      </c>
      <c r="D186" t="s">
        <v>645</v>
      </c>
      <c r="E186" t="s">
        <v>646</v>
      </c>
      <c r="F186" s="210">
        <v>185</v>
      </c>
    </row>
    <row r="187" spans="1:6">
      <c r="A187" s="210">
        <v>186</v>
      </c>
      <c r="B187" t="s">
        <v>647</v>
      </c>
      <c r="C187">
        <v>235424</v>
      </c>
      <c r="D187" t="s">
        <v>647</v>
      </c>
      <c r="E187" t="s">
        <v>648</v>
      </c>
      <c r="F187" s="210">
        <v>186</v>
      </c>
    </row>
    <row r="188" spans="1:6">
      <c r="A188" s="210">
        <v>187</v>
      </c>
      <c r="B188" t="s">
        <v>649</v>
      </c>
      <c r="C188">
        <v>235425</v>
      </c>
      <c r="D188" t="s">
        <v>650</v>
      </c>
      <c r="E188" t="s">
        <v>651</v>
      </c>
      <c r="F188" s="210">
        <v>187</v>
      </c>
    </row>
    <row r="189" spans="1:6">
      <c r="A189" s="210">
        <v>188</v>
      </c>
      <c r="B189" t="s">
        <v>652</v>
      </c>
      <c r="C189">
        <v>235428</v>
      </c>
      <c r="D189" t="s">
        <v>652</v>
      </c>
      <c r="E189" t="s">
        <v>653</v>
      </c>
      <c r="F189" s="210">
        <v>188</v>
      </c>
    </row>
    <row r="190" spans="1:6">
      <c r="A190" s="210">
        <v>189</v>
      </c>
      <c r="B190" t="s">
        <v>654</v>
      </c>
      <c r="C190">
        <v>235437</v>
      </c>
      <c r="D190" t="s">
        <v>654</v>
      </c>
      <c r="E190" t="s">
        <v>655</v>
      </c>
      <c r="F190" s="210">
        <v>189</v>
      </c>
    </row>
    <row r="191" spans="1:6">
      <c r="A191" s="210">
        <v>190</v>
      </c>
      <c r="B191" t="s">
        <v>656</v>
      </c>
      <c r="C191">
        <v>235440</v>
      </c>
      <c r="D191" t="s">
        <v>656</v>
      </c>
      <c r="E191" t="s">
        <v>657</v>
      </c>
      <c r="F191" s="210">
        <v>190</v>
      </c>
    </row>
    <row r="192" spans="1:6">
      <c r="A192" s="210">
        <v>191</v>
      </c>
      <c r="B192" t="s">
        <v>658</v>
      </c>
      <c r="C192">
        <v>235991</v>
      </c>
      <c r="D192" t="s">
        <v>658</v>
      </c>
      <c r="E192" t="s">
        <v>659</v>
      </c>
      <c r="F192" s="210">
        <v>191</v>
      </c>
    </row>
    <row r="193" spans="1:6">
      <c r="A193" s="210">
        <v>192</v>
      </c>
      <c r="B193" t="s">
        <v>660</v>
      </c>
      <c r="C193">
        <v>235992</v>
      </c>
      <c r="D193" t="s">
        <v>660</v>
      </c>
      <c r="E193" t="s">
        <v>661</v>
      </c>
      <c r="F193" s="210">
        <v>192</v>
      </c>
    </row>
    <row r="194" spans="1:6">
      <c r="A194" s="210">
        <v>193</v>
      </c>
      <c r="B194" t="s">
        <v>662</v>
      </c>
      <c r="C194">
        <v>235993</v>
      </c>
      <c r="D194" t="s">
        <v>662</v>
      </c>
      <c r="E194" t="s">
        <v>663</v>
      </c>
      <c r="F194" s="210">
        <v>193</v>
      </c>
    </row>
    <row r="195" spans="1:6">
      <c r="A195" s="210">
        <v>194</v>
      </c>
      <c r="B195" t="s">
        <v>664</v>
      </c>
      <c r="C195">
        <v>235994</v>
      </c>
      <c r="D195" t="s">
        <v>664</v>
      </c>
      <c r="E195" t="s">
        <v>665</v>
      </c>
      <c r="F195" s="210">
        <v>194</v>
      </c>
    </row>
    <row r="196" spans="1:6">
      <c r="A196" s="210">
        <v>195</v>
      </c>
      <c r="B196" t="s">
        <v>666</v>
      </c>
      <c r="C196">
        <v>235995</v>
      </c>
      <c r="D196" t="s">
        <v>666</v>
      </c>
      <c r="E196" t="s">
        <v>667</v>
      </c>
      <c r="F196" s="210">
        <v>195</v>
      </c>
    </row>
  </sheetData>
  <phoneticPr fontId="4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0"/>
  <sheetViews>
    <sheetView workbookViewId="0">
      <selection activeCell="A90" sqref="A90"/>
    </sheetView>
  </sheetViews>
  <sheetFormatPr defaultRowHeight="13.5"/>
  <sheetData>
    <row r="1" spans="1:1">
      <c r="A1" t="str">
        <f ca="1">IF(②選手情報入力!C11="","",RANDBETWEEN(100000001,299999999))</f>
        <v/>
      </c>
    </row>
    <row r="2" spans="1:1">
      <c r="A2" t="str">
        <f ca="1">IF(②選手情報入力!C12="","",RANDBETWEEN(100000001,299999999))</f>
        <v/>
      </c>
    </row>
    <row r="3" spans="1:1">
      <c r="A3" t="str">
        <f ca="1">IF(②選手情報入力!C13="","",RANDBETWEEN(100000001,299999999))</f>
        <v/>
      </c>
    </row>
    <row r="4" spans="1:1">
      <c r="A4" t="str">
        <f ca="1">IF(②選手情報入力!C14="","",RANDBETWEEN(100000001,299999999))</f>
        <v/>
      </c>
    </row>
    <row r="5" spans="1:1">
      <c r="A5" t="str">
        <f ca="1">IF(②選手情報入力!C15="","",RANDBETWEEN(100000001,299999999))</f>
        <v/>
      </c>
    </row>
    <row r="6" spans="1:1">
      <c r="A6" t="str">
        <f ca="1">IF(②選手情報入力!C16="","",RANDBETWEEN(100000001,299999999))</f>
        <v/>
      </c>
    </row>
    <row r="7" spans="1:1">
      <c r="A7" t="str">
        <f ca="1">IF(②選手情報入力!C17="","",RANDBETWEEN(100000001,299999999))</f>
        <v/>
      </c>
    </row>
    <row r="8" spans="1:1">
      <c r="A8" t="str">
        <f ca="1">IF(②選手情報入力!C18="","",RANDBETWEEN(100000001,299999999))</f>
        <v/>
      </c>
    </row>
    <row r="9" spans="1:1">
      <c r="A9" t="str">
        <f ca="1">IF(②選手情報入力!C19="","",RANDBETWEEN(100000001,299999999))</f>
        <v/>
      </c>
    </row>
    <row r="10" spans="1:1">
      <c r="A10" t="str">
        <f ca="1">IF(②選手情報入力!C20="","",RANDBETWEEN(100000001,299999999))</f>
        <v/>
      </c>
    </row>
    <row r="11" spans="1:1">
      <c r="A11" t="str">
        <f ca="1">IF(②選手情報入力!C21="","",RANDBETWEEN(100000001,299999999))</f>
        <v/>
      </c>
    </row>
    <row r="12" spans="1:1">
      <c r="A12" t="str">
        <f ca="1">IF(②選手情報入力!C22="","",RANDBETWEEN(100000001,299999999))</f>
        <v/>
      </c>
    </row>
    <row r="13" spans="1:1">
      <c r="A13" t="str">
        <f ca="1">IF(②選手情報入力!C23="","",RANDBETWEEN(100000001,299999999))</f>
        <v/>
      </c>
    </row>
    <row r="14" spans="1:1">
      <c r="A14" t="str">
        <f ca="1">IF(②選手情報入力!C24="","",RANDBETWEEN(100000001,299999999))</f>
        <v/>
      </c>
    </row>
    <row r="15" spans="1:1">
      <c r="A15" t="str">
        <f ca="1">IF(②選手情報入力!C25="","",RANDBETWEEN(100000001,299999999))</f>
        <v/>
      </c>
    </row>
    <row r="16" spans="1:1">
      <c r="A16" t="str">
        <f ca="1">IF(②選手情報入力!C26="","",RANDBETWEEN(100000001,299999999))</f>
        <v/>
      </c>
    </row>
    <row r="17" spans="1:1">
      <c r="A17" t="str">
        <f ca="1">IF(②選手情報入力!C27="","",RANDBETWEEN(100000001,299999999))</f>
        <v/>
      </c>
    </row>
    <row r="18" spans="1:1">
      <c r="A18" t="str">
        <f ca="1">IF(②選手情報入力!C28="","",RANDBETWEEN(100000001,299999999))</f>
        <v/>
      </c>
    </row>
    <row r="19" spans="1:1">
      <c r="A19" t="str">
        <f ca="1">IF(②選手情報入力!C29="","",RANDBETWEEN(100000001,299999999))</f>
        <v/>
      </c>
    </row>
    <row r="20" spans="1:1">
      <c r="A20" t="str">
        <f ca="1">IF(②選手情報入力!C30="","",RANDBETWEEN(100000001,299999999))</f>
        <v/>
      </c>
    </row>
    <row r="21" spans="1:1">
      <c r="A21" t="str">
        <f ca="1">IF(②選手情報入力!C31="","",RANDBETWEEN(100000001,299999999))</f>
        <v/>
      </c>
    </row>
    <row r="22" spans="1:1">
      <c r="A22" t="str">
        <f ca="1">IF(②選手情報入力!C32="","",RANDBETWEEN(100000001,299999999))</f>
        <v/>
      </c>
    </row>
    <row r="23" spans="1:1">
      <c r="A23" t="str">
        <f ca="1">IF(②選手情報入力!C33="","",RANDBETWEEN(100000001,299999999))</f>
        <v/>
      </c>
    </row>
    <row r="24" spans="1:1">
      <c r="A24" t="str">
        <f ca="1">IF(②選手情報入力!C34="","",RANDBETWEEN(100000001,299999999))</f>
        <v/>
      </c>
    </row>
    <row r="25" spans="1:1">
      <c r="A25" t="str">
        <f ca="1">IF(②選手情報入力!C35="","",RANDBETWEEN(100000001,299999999))</f>
        <v/>
      </c>
    </row>
    <row r="26" spans="1:1">
      <c r="A26" t="str">
        <f ca="1">IF(②選手情報入力!C36="","",RANDBETWEEN(100000001,299999999))</f>
        <v/>
      </c>
    </row>
    <row r="27" spans="1:1">
      <c r="A27" t="str">
        <f ca="1">IF(②選手情報入力!C37="","",RANDBETWEEN(100000001,299999999))</f>
        <v/>
      </c>
    </row>
    <row r="28" spans="1:1">
      <c r="A28" t="str">
        <f ca="1">IF(②選手情報入力!C38="","",RANDBETWEEN(100000001,299999999))</f>
        <v/>
      </c>
    </row>
    <row r="29" spans="1:1">
      <c r="A29" t="str">
        <f ca="1">IF(②選手情報入力!C39="","",RANDBETWEEN(100000001,299999999))</f>
        <v/>
      </c>
    </row>
    <row r="30" spans="1:1">
      <c r="A30" t="str">
        <f ca="1">IF(②選手情報入力!C40="","",RANDBETWEEN(100000001,299999999))</f>
        <v/>
      </c>
    </row>
    <row r="31" spans="1:1">
      <c r="A31" t="str">
        <f ca="1">IF(②選手情報入力!C41="","",RANDBETWEEN(100000001,299999999))</f>
        <v/>
      </c>
    </row>
    <row r="32" spans="1:1">
      <c r="A32" t="str">
        <f ca="1">IF(②選手情報入力!C42="","",RANDBETWEEN(100000001,299999999))</f>
        <v/>
      </c>
    </row>
    <row r="33" spans="1:1">
      <c r="A33" t="str">
        <f ca="1">IF(②選手情報入力!C43="","",RANDBETWEEN(100000001,299999999))</f>
        <v/>
      </c>
    </row>
    <row r="34" spans="1:1">
      <c r="A34" t="str">
        <f ca="1">IF(②選手情報入力!C44="","",RANDBETWEEN(100000001,299999999))</f>
        <v/>
      </c>
    </row>
    <row r="35" spans="1:1">
      <c r="A35" t="str">
        <f ca="1">IF(②選手情報入力!C45="","",RANDBETWEEN(100000001,299999999))</f>
        <v/>
      </c>
    </row>
    <row r="36" spans="1:1">
      <c r="A36" t="str">
        <f ca="1">IF(②選手情報入力!C46="","",RANDBETWEEN(100000001,299999999))</f>
        <v/>
      </c>
    </row>
    <row r="37" spans="1:1">
      <c r="A37" t="str">
        <f ca="1">IF(②選手情報入力!C47="","",RANDBETWEEN(100000001,299999999))</f>
        <v/>
      </c>
    </row>
    <row r="38" spans="1:1">
      <c r="A38" t="str">
        <f ca="1">IF(②選手情報入力!C48="","",RANDBETWEEN(100000001,299999999))</f>
        <v/>
      </c>
    </row>
    <row r="39" spans="1:1">
      <c r="A39" t="str">
        <f ca="1">IF(②選手情報入力!C49="","",RANDBETWEEN(100000001,299999999))</f>
        <v/>
      </c>
    </row>
    <row r="40" spans="1:1">
      <c r="A40" t="str">
        <f ca="1">IF(②選手情報入力!C50="","",RANDBETWEEN(100000001,299999999))</f>
        <v/>
      </c>
    </row>
    <row r="41" spans="1:1">
      <c r="A41" t="str">
        <f ca="1">IF(②選手情報入力!C51="","",RANDBETWEEN(100000001,299999999))</f>
        <v/>
      </c>
    </row>
    <row r="42" spans="1:1">
      <c r="A42" t="str">
        <f ca="1">IF(②選手情報入力!C52="","",RANDBETWEEN(100000001,299999999))</f>
        <v/>
      </c>
    </row>
    <row r="43" spans="1:1">
      <c r="A43" t="str">
        <f ca="1">IF(②選手情報入力!C53="","",RANDBETWEEN(100000001,299999999))</f>
        <v/>
      </c>
    </row>
    <row r="44" spans="1:1">
      <c r="A44" t="str">
        <f ca="1">IF(②選手情報入力!C54="","",RANDBETWEEN(100000001,299999999))</f>
        <v/>
      </c>
    </row>
    <row r="45" spans="1:1">
      <c r="A45" t="str">
        <f ca="1">IF(②選手情報入力!C55="","",RANDBETWEEN(100000001,299999999))</f>
        <v/>
      </c>
    </row>
    <row r="46" spans="1:1">
      <c r="A46" t="str">
        <f ca="1">IF(②選手情報入力!C56="","",RANDBETWEEN(100000001,299999999))</f>
        <v/>
      </c>
    </row>
    <row r="47" spans="1:1">
      <c r="A47" t="str">
        <f ca="1">IF(②選手情報入力!C57="","",RANDBETWEEN(100000001,299999999))</f>
        <v/>
      </c>
    </row>
    <row r="48" spans="1:1">
      <c r="A48" t="str">
        <f ca="1">IF(②選手情報入力!C58="","",RANDBETWEEN(100000001,299999999))</f>
        <v/>
      </c>
    </row>
    <row r="49" spans="1:1">
      <c r="A49" t="str">
        <f ca="1">IF(②選手情報入力!C59="","",RANDBETWEEN(100000001,299999999))</f>
        <v/>
      </c>
    </row>
    <row r="50" spans="1:1">
      <c r="A50" t="str">
        <f ca="1">IF(②選手情報入力!C60="","",RANDBETWEEN(100000001,299999999))</f>
        <v/>
      </c>
    </row>
    <row r="51" spans="1:1">
      <c r="A51" t="str">
        <f ca="1">IF(②選手情報入力!C61="","",RANDBETWEEN(100000001,299999999))</f>
        <v/>
      </c>
    </row>
    <row r="52" spans="1:1">
      <c r="A52" t="str">
        <f ca="1">IF(②選手情報入力!C62="","",RANDBETWEEN(100000001,299999999))</f>
        <v/>
      </c>
    </row>
    <row r="53" spans="1:1">
      <c r="A53" t="str">
        <f ca="1">IF(②選手情報入力!C63="","",RANDBETWEEN(100000001,299999999))</f>
        <v/>
      </c>
    </row>
    <row r="54" spans="1:1">
      <c r="A54" t="str">
        <f ca="1">IF(②選手情報入力!C64="","",RANDBETWEEN(100000001,299999999))</f>
        <v/>
      </c>
    </row>
    <row r="55" spans="1:1">
      <c r="A55" t="str">
        <f ca="1">IF(②選手情報入力!C65="","",RANDBETWEEN(100000001,299999999))</f>
        <v/>
      </c>
    </row>
    <row r="56" spans="1:1">
      <c r="A56" t="str">
        <f ca="1">IF(②選手情報入力!C66="","",RANDBETWEEN(100000001,299999999))</f>
        <v/>
      </c>
    </row>
    <row r="57" spans="1:1">
      <c r="A57" t="str">
        <f ca="1">IF(②選手情報入力!C67="","",RANDBETWEEN(100000001,299999999))</f>
        <v/>
      </c>
    </row>
    <row r="58" spans="1:1">
      <c r="A58" t="str">
        <f ca="1">IF(②選手情報入力!C68="","",RANDBETWEEN(100000001,299999999))</f>
        <v/>
      </c>
    </row>
    <row r="59" spans="1:1">
      <c r="A59" t="str">
        <f ca="1">IF(②選手情報入力!C69="","",RANDBETWEEN(100000001,299999999))</f>
        <v/>
      </c>
    </row>
    <row r="60" spans="1:1">
      <c r="A60" t="str">
        <f ca="1">IF(②選手情報入力!C70="","",RANDBETWEEN(100000001,299999999))</f>
        <v/>
      </c>
    </row>
    <row r="61" spans="1:1">
      <c r="A61" t="str">
        <f ca="1">IF(②選手情報入力!C71="","",RANDBETWEEN(100000001,299999999))</f>
        <v/>
      </c>
    </row>
    <row r="62" spans="1:1">
      <c r="A62" t="str">
        <f ca="1">IF(②選手情報入力!C72="","",RANDBETWEEN(100000001,299999999))</f>
        <v/>
      </c>
    </row>
    <row r="63" spans="1:1">
      <c r="A63" t="str">
        <f ca="1">IF(②選手情報入力!C73="","",RANDBETWEEN(100000001,299999999))</f>
        <v/>
      </c>
    </row>
    <row r="64" spans="1:1">
      <c r="A64" t="str">
        <f ca="1">IF(②選手情報入力!C74="","",RANDBETWEEN(100000001,299999999))</f>
        <v/>
      </c>
    </row>
    <row r="65" spans="1:1">
      <c r="A65" t="str">
        <f ca="1">IF(②選手情報入力!C75="","",RANDBETWEEN(100000001,299999999))</f>
        <v/>
      </c>
    </row>
    <row r="66" spans="1:1">
      <c r="A66" t="str">
        <f ca="1">IF(②選手情報入力!C76="","",RANDBETWEEN(100000001,299999999))</f>
        <v/>
      </c>
    </row>
    <row r="67" spans="1:1">
      <c r="A67" t="str">
        <f ca="1">IF(②選手情報入力!C77="","",RANDBETWEEN(100000001,299999999))</f>
        <v/>
      </c>
    </row>
    <row r="68" spans="1:1">
      <c r="A68" t="str">
        <f ca="1">IF(②選手情報入力!C78="","",RANDBETWEEN(100000001,299999999))</f>
        <v/>
      </c>
    </row>
    <row r="69" spans="1:1">
      <c r="A69" t="str">
        <f ca="1">IF(②選手情報入力!C79="","",RANDBETWEEN(100000001,299999999))</f>
        <v/>
      </c>
    </row>
    <row r="70" spans="1:1">
      <c r="A70" t="str">
        <f ca="1">IF(②選手情報入力!C80="","",RANDBETWEEN(100000001,299999999))</f>
        <v/>
      </c>
    </row>
    <row r="71" spans="1:1">
      <c r="A71" t="str">
        <f ca="1">IF(②選手情報入力!C81="","",RANDBETWEEN(100000001,299999999))</f>
        <v/>
      </c>
    </row>
    <row r="72" spans="1:1">
      <c r="A72" t="str">
        <f ca="1">IF(②選手情報入力!C82="","",RANDBETWEEN(100000001,299999999))</f>
        <v/>
      </c>
    </row>
    <row r="73" spans="1:1">
      <c r="A73" t="str">
        <f ca="1">IF(②選手情報入力!C83="","",RANDBETWEEN(100000001,299999999))</f>
        <v/>
      </c>
    </row>
    <row r="74" spans="1:1">
      <c r="A74" t="str">
        <f ca="1">IF(②選手情報入力!C84="","",RANDBETWEEN(100000001,299999999))</f>
        <v/>
      </c>
    </row>
    <row r="75" spans="1:1">
      <c r="A75" t="str">
        <f ca="1">IF(②選手情報入力!C85="","",RANDBETWEEN(100000001,299999999))</f>
        <v/>
      </c>
    </row>
    <row r="76" spans="1:1">
      <c r="A76" t="str">
        <f ca="1">IF(②選手情報入力!C86="","",RANDBETWEEN(100000001,299999999))</f>
        <v/>
      </c>
    </row>
    <row r="77" spans="1:1">
      <c r="A77" t="str">
        <f ca="1">IF(②選手情報入力!C87="","",RANDBETWEEN(100000001,299999999))</f>
        <v/>
      </c>
    </row>
    <row r="78" spans="1:1">
      <c r="A78" t="str">
        <f ca="1">IF(②選手情報入力!C88="","",RANDBETWEEN(100000001,299999999))</f>
        <v/>
      </c>
    </row>
    <row r="79" spans="1:1">
      <c r="A79" t="str">
        <f ca="1">IF(②選手情報入力!C89="","",RANDBETWEEN(100000001,299999999))</f>
        <v/>
      </c>
    </row>
    <row r="80" spans="1:1">
      <c r="A80" t="str">
        <f ca="1">IF(②選手情報入力!C90="","",RANDBETWEEN(100000001,299999999))</f>
        <v/>
      </c>
    </row>
    <row r="81" spans="1:1">
      <c r="A81" t="str">
        <f ca="1">IF(②選手情報入力!C91="","",RANDBETWEEN(100000001,299999999))</f>
        <v/>
      </c>
    </row>
    <row r="82" spans="1:1">
      <c r="A82" t="str">
        <f ca="1">IF(②選手情報入力!C92="","",RANDBETWEEN(100000001,299999999))</f>
        <v/>
      </c>
    </row>
    <row r="83" spans="1:1">
      <c r="A83" t="str">
        <f ca="1">IF(②選手情報入力!C93="","",RANDBETWEEN(100000001,299999999))</f>
        <v/>
      </c>
    </row>
    <row r="84" spans="1:1">
      <c r="A84" t="str">
        <f ca="1">IF(②選手情報入力!C94="","",RANDBETWEEN(100000001,299999999))</f>
        <v/>
      </c>
    </row>
    <row r="85" spans="1:1">
      <c r="A85" t="str">
        <f ca="1">IF(②選手情報入力!C95="","",RANDBETWEEN(100000001,299999999))</f>
        <v/>
      </c>
    </row>
    <row r="86" spans="1:1">
      <c r="A86" t="str">
        <f ca="1">IF(②選手情報入力!C96="","",RANDBETWEEN(100000001,299999999))</f>
        <v/>
      </c>
    </row>
    <row r="87" spans="1:1">
      <c r="A87" t="str">
        <f ca="1">IF(②選手情報入力!C97="","",RANDBETWEEN(100000001,299999999))</f>
        <v/>
      </c>
    </row>
    <row r="88" spans="1:1">
      <c r="A88" t="str">
        <f ca="1">IF(②選手情報入力!C98="","",RANDBETWEEN(100000001,299999999))</f>
        <v/>
      </c>
    </row>
    <row r="89" spans="1:1">
      <c r="A89" t="str">
        <f ca="1">IF(②選手情報入力!C99="","",RANDBETWEEN(100000001,299999999))</f>
        <v/>
      </c>
    </row>
    <row r="90" spans="1:1">
      <c r="A90" t="str">
        <f ca="1">IF(②選手情報入力!C100="","",RANDBETWEEN(100000001,299999999))</f>
        <v/>
      </c>
    </row>
  </sheetData>
  <phoneticPr fontId="4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Q59"/>
  <sheetViews>
    <sheetView zoomScaleNormal="100" workbookViewId="0">
      <selection activeCell="C7" sqref="C7:E7"/>
    </sheetView>
  </sheetViews>
  <sheetFormatPr defaultColWidth="9" defaultRowHeight="13.5"/>
  <cols>
    <col min="1" max="1" width="16.125" style="2" customWidth="1"/>
    <col min="2" max="2" width="5.75" style="2" customWidth="1"/>
    <col min="3" max="3" width="16.125" style="2" customWidth="1"/>
    <col min="4" max="4" width="5.75" style="2" customWidth="1"/>
    <col min="5" max="5" width="16.125" style="2" customWidth="1"/>
    <col min="6" max="6" width="5.75" style="2" customWidth="1"/>
    <col min="7" max="7" width="16.125" style="2" customWidth="1"/>
    <col min="8" max="8" width="4.5" style="2" customWidth="1"/>
    <col min="9" max="9" width="16.125" style="2" customWidth="1"/>
    <col min="10" max="11" width="9" style="2" customWidth="1"/>
    <col min="12" max="13" width="17.375" style="2" customWidth="1"/>
    <col min="14" max="14" width="14.5" style="2" customWidth="1"/>
    <col min="15" max="17" width="9" style="2" hidden="1" customWidth="1"/>
    <col min="18" max="18" width="9" style="2" customWidth="1"/>
    <col min="19" max="247" width="9" style="2"/>
    <col min="248" max="248" width="5.75" style="2" customWidth="1"/>
    <col min="249" max="249" width="16.125" style="2" customWidth="1"/>
    <col min="250" max="250" width="5.75" style="2" customWidth="1"/>
    <col min="251" max="251" width="16.125" style="2" customWidth="1"/>
    <col min="252" max="252" width="5.75" style="2" customWidth="1"/>
    <col min="253" max="253" width="16.125" style="2" customWidth="1"/>
    <col min="254" max="254" width="5.75" style="2" customWidth="1"/>
    <col min="255" max="255" width="16.125" style="2" customWidth="1"/>
    <col min="256" max="256" width="4.5" style="2" customWidth="1"/>
    <col min="257" max="257" width="16.125" style="2" customWidth="1"/>
    <col min="258" max="258" width="9" style="2" customWidth="1"/>
    <col min="259" max="267" width="0" style="2" hidden="1" customWidth="1"/>
    <col min="268" max="503" width="9" style="2"/>
    <col min="504" max="504" width="5.75" style="2" customWidth="1"/>
    <col min="505" max="505" width="16.125" style="2" customWidth="1"/>
    <col min="506" max="506" width="5.75" style="2" customWidth="1"/>
    <col min="507" max="507" width="16.125" style="2" customWidth="1"/>
    <col min="508" max="508" width="5.75" style="2" customWidth="1"/>
    <col min="509" max="509" width="16.125" style="2" customWidth="1"/>
    <col min="510" max="510" width="5.75" style="2" customWidth="1"/>
    <col min="511" max="511" width="16.125" style="2" customWidth="1"/>
    <col min="512" max="512" width="4.5" style="2" customWidth="1"/>
    <col min="513" max="513" width="16.125" style="2" customWidth="1"/>
    <col min="514" max="514" width="9" style="2" customWidth="1"/>
    <col min="515" max="523" width="0" style="2" hidden="1" customWidth="1"/>
    <col min="524" max="759" width="9" style="2"/>
    <col min="760" max="760" width="5.75" style="2" customWidth="1"/>
    <col min="761" max="761" width="16.125" style="2" customWidth="1"/>
    <col min="762" max="762" width="5.75" style="2" customWidth="1"/>
    <col min="763" max="763" width="16.125" style="2" customWidth="1"/>
    <col min="764" max="764" width="5.75" style="2" customWidth="1"/>
    <col min="765" max="765" width="16.125" style="2" customWidth="1"/>
    <col min="766" max="766" width="5.75" style="2" customWidth="1"/>
    <col min="767" max="767" width="16.125" style="2" customWidth="1"/>
    <col min="768" max="768" width="4.5" style="2" customWidth="1"/>
    <col min="769" max="769" width="16.125" style="2" customWidth="1"/>
    <col min="770" max="770" width="9" style="2" customWidth="1"/>
    <col min="771" max="779" width="0" style="2" hidden="1" customWidth="1"/>
    <col min="780" max="1015" width="9" style="2"/>
    <col min="1016" max="1016" width="5.75" style="2" customWidth="1"/>
    <col min="1017" max="1017" width="16.125" style="2" customWidth="1"/>
    <col min="1018" max="1018" width="5.75" style="2" customWidth="1"/>
    <col min="1019" max="1019" width="16.125" style="2" customWidth="1"/>
    <col min="1020" max="1020" width="5.75" style="2" customWidth="1"/>
    <col min="1021" max="1021" width="16.125" style="2" customWidth="1"/>
    <col min="1022" max="1022" width="5.75" style="2" customWidth="1"/>
    <col min="1023" max="1023" width="16.125" style="2" customWidth="1"/>
    <col min="1024" max="1024" width="4.5" style="2" customWidth="1"/>
    <col min="1025" max="1025" width="16.125" style="2" customWidth="1"/>
    <col min="1026" max="1026" width="9" style="2" customWidth="1"/>
    <col min="1027" max="1035" width="0" style="2" hidden="1" customWidth="1"/>
    <col min="1036" max="1271" width="9" style="2"/>
    <col min="1272" max="1272" width="5.75" style="2" customWidth="1"/>
    <col min="1273" max="1273" width="16.125" style="2" customWidth="1"/>
    <col min="1274" max="1274" width="5.75" style="2" customWidth="1"/>
    <col min="1275" max="1275" width="16.125" style="2" customWidth="1"/>
    <col min="1276" max="1276" width="5.75" style="2" customWidth="1"/>
    <col min="1277" max="1277" width="16.125" style="2" customWidth="1"/>
    <col min="1278" max="1278" width="5.75" style="2" customWidth="1"/>
    <col min="1279" max="1279" width="16.125" style="2" customWidth="1"/>
    <col min="1280" max="1280" width="4.5" style="2" customWidth="1"/>
    <col min="1281" max="1281" width="16.125" style="2" customWidth="1"/>
    <col min="1282" max="1282" width="9" style="2" customWidth="1"/>
    <col min="1283" max="1291" width="0" style="2" hidden="1" customWidth="1"/>
    <col min="1292" max="1527" width="9" style="2"/>
    <col min="1528" max="1528" width="5.75" style="2" customWidth="1"/>
    <col min="1529" max="1529" width="16.125" style="2" customWidth="1"/>
    <col min="1530" max="1530" width="5.75" style="2" customWidth="1"/>
    <col min="1531" max="1531" width="16.125" style="2" customWidth="1"/>
    <col min="1532" max="1532" width="5.75" style="2" customWidth="1"/>
    <col min="1533" max="1533" width="16.125" style="2" customWidth="1"/>
    <col min="1534" max="1534" width="5.75" style="2" customWidth="1"/>
    <col min="1535" max="1535" width="16.125" style="2" customWidth="1"/>
    <col min="1536" max="1536" width="4.5" style="2" customWidth="1"/>
    <col min="1537" max="1537" width="16.125" style="2" customWidth="1"/>
    <col min="1538" max="1538" width="9" style="2" customWidth="1"/>
    <col min="1539" max="1547" width="0" style="2" hidden="1" customWidth="1"/>
    <col min="1548" max="1783" width="9" style="2"/>
    <col min="1784" max="1784" width="5.75" style="2" customWidth="1"/>
    <col min="1785" max="1785" width="16.125" style="2" customWidth="1"/>
    <col min="1786" max="1786" width="5.75" style="2" customWidth="1"/>
    <col min="1787" max="1787" width="16.125" style="2" customWidth="1"/>
    <col min="1788" max="1788" width="5.75" style="2" customWidth="1"/>
    <col min="1789" max="1789" width="16.125" style="2" customWidth="1"/>
    <col min="1790" max="1790" width="5.75" style="2" customWidth="1"/>
    <col min="1791" max="1791" width="16.125" style="2" customWidth="1"/>
    <col min="1792" max="1792" width="4.5" style="2" customWidth="1"/>
    <col min="1793" max="1793" width="16.125" style="2" customWidth="1"/>
    <col min="1794" max="1794" width="9" style="2" customWidth="1"/>
    <col min="1795" max="1803" width="0" style="2" hidden="1" customWidth="1"/>
    <col min="1804" max="2039" width="9" style="2"/>
    <col min="2040" max="2040" width="5.75" style="2" customWidth="1"/>
    <col min="2041" max="2041" width="16.125" style="2" customWidth="1"/>
    <col min="2042" max="2042" width="5.75" style="2" customWidth="1"/>
    <col min="2043" max="2043" width="16.125" style="2" customWidth="1"/>
    <col min="2044" max="2044" width="5.75" style="2" customWidth="1"/>
    <col min="2045" max="2045" width="16.125" style="2" customWidth="1"/>
    <col min="2046" max="2046" width="5.75" style="2" customWidth="1"/>
    <col min="2047" max="2047" width="16.125" style="2" customWidth="1"/>
    <col min="2048" max="2048" width="4.5" style="2" customWidth="1"/>
    <col min="2049" max="2049" width="16.125" style="2" customWidth="1"/>
    <col min="2050" max="2050" width="9" style="2" customWidth="1"/>
    <col min="2051" max="2059" width="0" style="2" hidden="1" customWidth="1"/>
    <col min="2060" max="2295" width="9" style="2"/>
    <col min="2296" max="2296" width="5.75" style="2" customWidth="1"/>
    <col min="2297" max="2297" width="16.125" style="2" customWidth="1"/>
    <col min="2298" max="2298" width="5.75" style="2" customWidth="1"/>
    <col min="2299" max="2299" width="16.125" style="2" customWidth="1"/>
    <col min="2300" max="2300" width="5.75" style="2" customWidth="1"/>
    <col min="2301" max="2301" width="16.125" style="2" customWidth="1"/>
    <col min="2302" max="2302" width="5.75" style="2" customWidth="1"/>
    <col min="2303" max="2303" width="16.125" style="2" customWidth="1"/>
    <col min="2304" max="2304" width="4.5" style="2" customWidth="1"/>
    <col min="2305" max="2305" width="16.125" style="2" customWidth="1"/>
    <col min="2306" max="2306" width="9" style="2" customWidth="1"/>
    <col min="2307" max="2315" width="0" style="2" hidden="1" customWidth="1"/>
    <col min="2316" max="2551" width="9" style="2"/>
    <col min="2552" max="2552" width="5.75" style="2" customWidth="1"/>
    <col min="2553" max="2553" width="16.125" style="2" customWidth="1"/>
    <col min="2554" max="2554" width="5.75" style="2" customWidth="1"/>
    <col min="2555" max="2555" width="16.125" style="2" customWidth="1"/>
    <col min="2556" max="2556" width="5.75" style="2" customWidth="1"/>
    <col min="2557" max="2557" width="16.125" style="2" customWidth="1"/>
    <col min="2558" max="2558" width="5.75" style="2" customWidth="1"/>
    <col min="2559" max="2559" width="16.125" style="2" customWidth="1"/>
    <col min="2560" max="2560" width="4.5" style="2" customWidth="1"/>
    <col min="2561" max="2561" width="16.125" style="2" customWidth="1"/>
    <col min="2562" max="2562" width="9" style="2" customWidth="1"/>
    <col min="2563" max="2571" width="0" style="2" hidden="1" customWidth="1"/>
    <col min="2572" max="2807" width="9" style="2"/>
    <col min="2808" max="2808" width="5.75" style="2" customWidth="1"/>
    <col min="2809" max="2809" width="16.125" style="2" customWidth="1"/>
    <col min="2810" max="2810" width="5.75" style="2" customWidth="1"/>
    <col min="2811" max="2811" width="16.125" style="2" customWidth="1"/>
    <col min="2812" max="2812" width="5.75" style="2" customWidth="1"/>
    <col min="2813" max="2813" width="16.125" style="2" customWidth="1"/>
    <col min="2814" max="2814" width="5.75" style="2" customWidth="1"/>
    <col min="2815" max="2815" width="16.125" style="2" customWidth="1"/>
    <col min="2816" max="2816" width="4.5" style="2" customWidth="1"/>
    <col min="2817" max="2817" width="16.125" style="2" customWidth="1"/>
    <col min="2818" max="2818" width="9" style="2" customWidth="1"/>
    <col min="2819" max="2827" width="0" style="2" hidden="1" customWidth="1"/>
    <col min="2828" max="3063" width="9" style="2"/>
    <col min="3064" max="3064" width="5.75" style="2" customWidth="1"/>
    <col min="3065" max="3065" width="16.125" style="2" customWidth="1"/>
    <col min="3066" max="3066" width="5.75" style="2" customWidth="1"/>
    <col min="3067" max="3067" width="16.125" style="2" customWidth="1"/>
    <col min="3068" max="3068" width="5.75" style="2" customWidth="1"/>
    <col min="3069" max="3069" width="16.125" style="2" customWidth="1"/>
    <col min="3070" max="3070" width="5.75" style="2" customWidth="1"/>
    <col min="3071" max="3071" width="16.125" style="2" customWidth="1"/>
    <col min="3072" max="3072" width="4.5" style="2" customWidth="1"/>
    <col min="3073" max="3073" width="16.125" style="2" customWidth="1"/>
    <col min="3074" max="3074" width="9" style="2" customWidth="1"/>
    <col min="3075" max="3083" width="0" style="2" hidden="1" customWidth="1"/>
    <col min="3084" max="3319" width="9" style="2"/>
    <col min="3320" max="3320" width="5.75" style="2" customWidth="1"/>
    <col min="3321" max="3321" width="16.125" style="2" customWidth="1"/>
    <col min="3322" max="3322" width="5.75" style="2" customWidth="1"/>
    <col min="3323" max="3323" width="16.125" style="2" customWidth="1"/>
    <col min="3324" max="3324" width="5.75" style="2" customWidth="1"/>
    <col min="3325" max="3325" width="16.125" style="2" customWidth="1"/>
    <col min="3326" max="3326" width="5.75" style="2" customWidth="1"/>
    <col min="3327" max="3327" width="16.125" style="2" customWidth="1"/>
    <col min="3328" max="3328" width="4.5" style="2" customWidth="1"/>
    <col min="3329" max="3329" width="16.125" style="2" customWidth="1"/>
    <col min="3330" max="3330" width="9" style="2" customWidth="1"/>
    <col min="3331" max="3339" width="0" style="2" hidden="1" customWidth="1"/>
    <col min="3340" max="3575" width="9" style="2"/>
    <col min="3576" max="3576" width="5.75" style="2" customWidth="1"/>
    <col min="3577" max="3577" width="16.125" style="2" customWidth="1"/>
    <col min="3578" max="3578" width="5.75" style="2" customWidth="1"/>
    <col min="3579" max="3579" width="16.125" style="2" customWidth="1"/>
    <col min="3580" max="3580" width="5.75" style="2" customWidth="1"/>
    <col min="3581" max="3581" width="16.125" style="2" customWidth="1"/>
    <col min="3582" max="3582" width="5.75" style="2" customWidth="1"/>
    <col min="3583" max="3583" width="16.125" style="2" customWidth="1"/>
    <col min="3584" max="3584" width="4.5" style="2" customWidth="1"/>
    <col min="3585" max="3585" width="16.125" style="2" customWidth="1"/>
    <col min="3586" max="3586" width="9" style="2" customWidth="1"/>
    <col min="3587" max="3595" width="0" style="2" hidden="1" customWidth="1"/>
    <col min="3596" max="3831" width="9" style="2"/>
    <col min="3832" max="3832" width="5.75" style="2" customWidth="1"/>
    <col min="3833" max="3833" width="16.125" style="2" customWidth="1"/>
    <col min="3834" max="3834" width="5.75" style="2" customWidth="1"/>
    <col min="3835" max="3835" width="16.125" style="2" customWidth="1"/>
    <col min="3836" max="3836" width="5.75" style="2" customWidth="1"/>
    <col min="3837" max="3837" width="16.125" style="2" customWidth="1"/>
    <col min="3838" max="3838" width="5.75" style="2" customWidth="1"/>
    <col min="3839" max="3839" width="16.125" style="2" customWidth="1"/>
    <col min="3840" max="3840" width="4.5" style="2" customWidth="1"/>
    <col min="3841" max="3841" width="16.125" style="2" customWidth="1"/>
    <col min="3842" max="3842" width="9" style="2" customWidth="1"/>
    <col min="3843" max="3851" width="0" style="2" hidden="1" customWidth="1"/>
    <col min="3852" max="4087" width="9" style="2"/>
    <col min="4088" max="4088" width="5.75" style="2" customWidth="1"/>
    <col min="4089" max="4089" width="16.125" style="2" customWidth="1"/>
    <col min="4090" max="4090" width="5.75" style="2" customWidth="1"/>
    <col min="4091" max="4091" width="16.125" style="2" customWidth="1"/>
    <col min="4092" max="4092" width="5.75" style="2" customWidth="1"/>
    <col min="4093" max="4093" width="16.125" style="2" customWidth="1"/>
    <col min="4094" max="4094" width="5.75" style="2" customWidth="1"/>
    <col min="4095" max="4095" width="16.125" style="2" customWidth="1"/>
    <col min="4096" max="4096" width="4.5" style="2" customWidth="1"/>
    <col min="4097" max="4097" width="16.125" style="2" customWidth="1"/>
    <col min="4098" max="4098" width="9" style="2" customWidth="1"/>
    <col min="4099" max="4107" width="0" style="2" hidden="1" customWidth="1"/>
    <col min="4108" max="4343" width="9" style="2"/>
    <col min="4344" max="4344" width="5.75" style="2" customWidth="1"/>
    <col min="4345" max="4345" width="16.125" style="2" customWidth="1"/>
    <col min="4346" max="4346" width="5.75" style="2" customWidth="1"/>
    <col min="4347" max="4347" width="16.125" style="2" customWidth="1"/>
    <col min="4348" max="4348" width="5.75" style="2" customWidth="1"/>
    <col min="4349" max="4349" width="16.125" style="2" customWidth="1"/>
    <col min="4350" max="4350" width="5.75" style="2" customWidth="1"/>
    <col min="4351" max="4351" width="16.125" style="2" customWidth="1"/>
    <col min="4352" max="4352" width="4.5" style="2" customWidth="1"/>
    <col min="4353" max="4353" width="16.125" style="2" customWidth="1"/>
    <col min="4354" max="4354" width="9" style="2" customWidth="1"/>
    <col min="4355" max="4363" width="0" style="2" hidden="1" customWidth="1"/>
    <col min="4364" max="4599" width="9" style="2"/>
    <col min="4600" max="4600" width="5.75" style="2" customWidth="1"/>
    <col min="4601" max="4601" width="16.125" style="2" customWidth="1"/>
    <col min="4602" max="4602" width="5.75" style="2" customWidth="1"/>
    <col min="4603" max="4603" width="16.125" style="2" customWidth="1"/>
    <col min="4604" max="4604" width="5.75" style="2" customWidth="1"/>
    <col min="4605" max="4605" width="16.125" style="2" customWidth="1"/>
    <col min="4606" max="4606" width="5.75" style="2" customWidth="1"/>
    <col min="4607" max="4607" width="16.125" style="2" customWidth="1"/>
    <col min="4608" max="4608" width="4.5" style="2" customWidth="1"/>
    <col min="4609" max="4609" width="16.125" style="2" customWidth="1"/>
    <col min="4610" max="4610" width="9" style="2" customWidth="1"/>
    <col min="4611" max="4619" width="0" style="2" hidden="1" customWidth="1"/>
    <col min="4620" max="4855" width="9" style="2"/>
    <col min="4856" max="4856" width="5.75" style="2" customWidth="1"/>
    <col min="4857" max="4857" width="16.125" style="2" customWidth="1"/>
    <col min="4858" max="4858" width="5.75" style="2" customWidth="1"/>
    <col min="4859" max="4859" width="16.125" style="2" customWidth="1"/>
    <col min="4860" max="4860" width="5.75" style="2" customWidth="1"/>
    <col min="4861" max="4861" width="16.125" style="2" customWidth="1"/>
    <col min="4862" max="4862" width="5.75" style="2" customWidth="1"/>
    <col min="4863" max="4863" width="16.125" style="2" customWidth="1"/>
    <col min="4864" max="4864" width="4.5" style="2" customWidth="1"/>
    <col min="4865" max="4865" width="16.125" style="2" customWidth="1"/>
    <col min="4866" max="4866" width="9" style="2" customWidth="1"/>
    <col min="4867" max="4875" width="0" style="2" hidden="1" customWidth="1"/>
    <col min="4876" max="5111" width="9" style="2"/>
    <col min="5112" max="5112" width="5.75" style="2" customWidth="1"/>
    <col min="5113" max="5113" width="16.125" style="2" customWidth="1"/>
    <col min="5114" max="5114" width="5.75" style="2" customWidth="1"/>
    <col min="5115" max="5115" width="16.125" style="2" customWidth="1"/>
    <col min="5116" max="5116" width="5.75" style="2" customWidth="1"/>
    <col min="5117" max="5117" width="16.125" style="2" customWidth="1"/>
    <col min="5118" max="5118" width="5.75" style="2" customWidth="1"/>
    <col min="5119" max="5119" width="16.125" style="2" customWidth="1"/>
    <col min="5120" max="5120" width="4.5" style="2" customWidth="1"/>
    <col min="5121" max="5121" width="16.125" style="2" customWidth="1"/>
    <col min="5122" max="5122" width="9" style="2" customWidth="1"/>
    <col min="5123" max="5131" width="0" style="2" hidden="1" customWidth="1"/>
    <col min="5132" max="5367" width="9" style="2"/>
    <col min="5368" max="5368" width="5.75" style="2" customWidth="1"/>
    <col min="5369" max="5369" width="16.125" style="2" customWidth="1"/>
    <col min="5370" max="5370" width="5.75" style="2" customWidth="1"/>
    <col min="5371" max="5371" width="16.125" style="2" customWidth="1"/>
    <col min="5372" max="5372" width="5.75" style="2" customWidth="1"/>
    <col min="5373" max="5373" width="16.125" style="2" customWidth="1"/>
    <col min="5374" max="5374" width="5.75" style="2" customWidth="1"/>
    <col min="5375" max="5375" width="16.125" style="2" customWidth="1"/>
    <col min="5376" max="5376" width="4.5" style="2" customWidth="1"/>
    <col min="5377" max="5377" width="16.125" style="2" customWidth="1"/>
    <col min="5378" max="5378" width="9" style="2" customWidth="1"/>
    <col min="5379" max="5387" width="0" style="2" hidden="1" customWidth="1"/>
    <col min="5388" max="5623" width="9" style="2"/>
    <col min="5624" max="5624" width="5.75" style="2" customWidth="1"/>
    <col min="5625" max="5625" width="16.125" style="2" customWidth="1"/>
    <col min="5626" max="5626" width="5.75" style="2" customWidth="1"/>
    <col min="5627" max="5627" width="16.125" style="2" customWidth="1"/>
    <col min="5628" max="5628" width="5.75" style="2" customWidth="1"/>
    <col min="5629" max="5629" width="16.125" style="2" customWidth="1"/>
    <col min="5630" max="5630" width="5.75" style="2" customWidth="1"/>
    <col min="5631" max="5631" width="16.125" style="2" customWidth="1"/>
    <col min="5632" max="5632" width="4.5" style="2" customWidth="1"/>
    <col min="5633" max="5633" width="16.125" style="2" customWidth="1"/>
    <col min="5634" max="5634" width="9" style="2" customWidth="1"/>
    <col min="5635" max="5643" width="0" style="2" hidden="1" customWidth="1"/>
    <col min="5644" max="5879" width="9" style="2"/>
    <col min="5880" max="5880" width="5.75" style="2" customWidth="1"/>
    <col min="5881" max="5881" width="16.125" style="2" customWidth="1"/>
    <col min="5882" max="5882" width="5.75" style="2" customWidth="1"/>
    <col min="5883" max="5883" width="16.125" style="2" customWidth="1"/>
    <col min="5884" max="5884" width="5.75" style="2" customWidth="1"/>
    <col min="5885" max="5885" width="16.125" style="2" customWidth="1"/>
    <col min="5886" max="5886" width="5.75" style="2" customWidth="1"/>
    <col min="5887" max="5887" width="16.125" style="2" customWidth="1"/>
    <col min="5888" max="5888" width="4.5" style="2" customWidth="1"/>
    <col min="5889" max="5889" width="16.125" style="2" customWidth="1"/>
    <col min="5890" max="5890" width="9" style="2" customWidth="1"/>
    <col min="5891" max="5899" width="0" style="2" hidden="1" customWidth="1"/>
    <col min="5900" max="6135" width="9" style="2"/>
    <col min="6136" max="6136" width="5.75" style="2" customWidth="1"/>
    <col min="6137" max="6137" width="16.125" style="2" customWidth="1"/>
    <col min="6138" max="6138" width="5.75" style="2" customWidth="1"/>
    <col min="6139" max="6139" width="16.125" style="2" customWidth="1"/>
    <col min="6140" max="6140" width="5.75" style="2" customWidth="1"/>
    <col min="6141" max="6141" width="16.125" style="2" customWidth="1"/>
    <col min="6142" max="6142" width="5.75" style="2" customWidth="1"/>
    <col min="6143" max="6143" width="16.125" style="2" customWidth="1"/>
    <col min="6144" max="6144" width="4.5" style="2" customWidth="1"/>
    <col min="6145" max="6145" width="16.125" style="2" customWidth="1"/>
    <col min="6146" max="6146" width="9" style="2" customWidth="1"/>
    <col min="6147" max="6155" width="0" style="2" hidden="1" customWidth="1"/>
    <col min="6156" max="6391" width="9" style="2"/>
    <col min="6392" max="6392" width="5.75" style="2" customWidth="1"/>
    <col min="6393" max="6393" width="16.125" style="2" customWidth="1"/>
    <col min="6394" max="6394" width="5.75" style="2" customWidth="1"/>
    <col min="6395" max="6395" width="16.125" style="2" customWidth="1"/>
    <col min="6396" max="6396" width="5.75" style="2" customWidth="1"/>
    <col min="6397" max="6397" width="16.125" style="2" customWidth="1"/>
    <col min="6398" max="6398" width="5.75" style="2" customWidth="1"/>
    <col min="6399" max="6399" width="16.125" style="2" customWidth="1"/>
    <col min="6400" max="6400" width="4.5" style="2" customWidth="1"/>
    <col min="6401" max="6401" width="16.125" style="2" customWidth="1"/>
    <col min="6402" max="6402" width="9" style="2" customWidth="1"/>
    <col min="6403" max="6411" width="0" style="2" hidden="1" customWidth="1"/>
    <col min="6412" max="6647" width="9" style="2"/>
    <col min="6648" max="6648" width="5.75" style="2" customWidth="1"/>
    <col min="6649" max="6649" width="16.125" style="2" customWidth="1"/>
    <col min="6650" max="6650" width="5.75" style="2" customWidth="1"/>
    <col min="6651" max="6651" width="16.125" style="2" customWidth="1"/>
    <col min="6652" max="6652" width="5.75" style="2" customWidth="1"/>
    <col min="6653" max="6653" width="16.125" style="2" customWidth="1"/>
    <col min="6654" max="6654" width="5.75" style="2" customWidth="1"/>
    <col min="6655" max="6655" width="16.125" style="2" customWidth="1"/>
    <col min="6656" max="6656" width="4.5" style="2" customWidth="1"/>
    <col min="6657" max="6657" width="16.125" style="2" customWidth="1"/>
    <col min="6658" max="6658" width="9" style="2" customWidth="1"/>
    <col min="6659" max="6667" width="0" style="2" hidden="1" customWidth="1"/>
    <col min="6668" max="6903" width="9" style="2"/>
    <col min="6904" max="6904" width="5.75" style="2" customWidth="1"/>
    <col min="6905" max="6905" width="16.125" style="2" customWidth="1"/>
    <col min="6906" max="6906" width="5.75" style="2" customWidth="1"/>
    <col min="6907" max="6907" width="16.125" style="2" customWidth="1"/>
    <col min="6908" max="6908" width="5.75" style="2" customWidth="1"/>
    <col min="6909" max="6909" width="16.125" style="2" customWidth="1"/>
    <col min="6910" max="6910" width="5.75" style="2" customWidth="1"/>
    <col min="6911" max="6911" width="16.125" style="2" customWidth="1"/>
    <col min="6912" max="6912" width="4.5" style="2" customWidth="1"/>
    <col min="6913" max="6913" width="16.125" style="2" customWidth="1"/>
    <col min="6914" max="6914" width="9" style="2" customWidth="1"/>
    <col min="6915" max="6923" width="0" style="2" hidden="1" customWidth="1"/>
    <col min="6924" max="7159" width="9" style="2"/>
    <col min="7160" max="7160" width="5.75" style="2" customWidth="1"/>
    <col min="7161" max="7161" width="16.125" style="2" customWidth="1"/>
    <col min="7162" max="7162" width="5.75" style="2" customWidth="1"/>
    <col min="7163" max="7163" width="16.125" style="2" customWidth="1"/>
    <col min="7164" max="7164" width="5.75" style="2" customWidth="1"/>
    <col min="7165" max="7165" width="16.125" style="2" customWidth="1"/>
    <col min="7166" max="7166" width="5.75" style="2" customWidth="1"/>
    <col min="7167" max="7167" width="16.125" style="2" customWidth="1"/>
    <col min="7168" max="7168" width="4.5" style="2" customWidth="1"/>
    <col min="7169" max="7169" width="16.125" style="2" customWidth="1"/>
    <col min="7170" max="7170" width="9" style="2" customWidth="1"/>
    <col min="7171" max="7179" width="0" style="2" hidden="1" customWidth="1"/>
    <col min="7180" max="7415" width="9" style="2"/>
    <col min="7416" max="7416" width="5.75" style="2" customWidth="1"/>
    <col min="7417" max="7417" width="16.125" style="2" customWidth="1"/>
    <col min="7418" max="7418" width="5.75" style="2" customWidth="1"/>
    <col min="7419" max="7419" width="16.125" style="2" customWidth="1"/>
    <col min="7420" max="7420" width="5.75" style="2" customWidth="1"/>
    <col min="7421" max="7421" width="16.125" style="2" customWidth="1"/>
    <col min="7422" max="7422" width="5.75" style="2" customWidth="1"/>
    <col min="7423" max="7423" width="16.125" style="2" customWidth="1"/>
    <col min="7424" max="7424" width="4.5" style="2" customWidth="1"/>
    <col min="7425" max="7425" width="16.125" style="2" customWidth="1"/>
    <col min="7426" max="7426" width="9" style="2" customWidth="1"/>
    <col min="7427" max="7435" width="0" style="2" hidden="1" customWidth="1"/>
    <col min="7436" max="7671" width="9" style="2"/>
    <col min="7672" max="7672" width="5.75" style="2" customWidth="1"/>
    <col min="7673" max="7673" width="16.125" style="2" customWidth="1"/>
    <col min="7674" max="7674" width="5.75" style="2" customWidth="1"/>
    <col min="7675" max="7675" width="16.125" style="2" customWidth="1"/>
    <col min="7676" max="7676" width="5.75" style="2" customWidth="1"/>
    <col min="7677" max="7677" width="16.125" style="2" customWidth="1"/>
    <col min="7678" max="7678" width="5.75" style="2" customWidth="1"/>
    <col min="7679" max="7679" width="16.125" style="2" customWidth="1"/>
    <col min="7680" max="7680" width="4.5" style="2" customWidth="1"/>
    <col min="7681" max="7681" width="16.125" style="2" customWidth="1"/>
    <col min="7682" max="7682" width="9" style="2" customWidth="1"/>
    <col min="7683" max="7691" width="0" style="2" hidden="1" customWidth="1"/>
    <col min="7692" max="7927" width="9" style="2"/>
    <col min="7928" max="7928" width="5.75" style="2" customWidth="1"/>
    <col min="7929" max="7929" width="16.125" style="2" customWidth="1"/>
    <col min="7930" max="7930" width="5.75" style="2" customWidth="1"/>
    <col min="7931" max="7931" width="16.125" style="2" customWidth="1"/>
    <col min="7932" max="7932" width="5.75" style="2" customWidth="1"/>
    <col min="7933" max="7933" width="16.125" style="2" customWidth="1"/>
    <col min="7934" max="7934" width="5.75" style="2" customWidth="1"/>
    <col min="7935" max="7935" width="16.125" style="2" customWidth="1"/>
    <col min="7936" max="7936" width="4.5" style="2" customWidth="1"/>
    <col min="7937" max="7937" width="16.125" style="2" customWidth="1"/>
    <col min="7938" max="7938" width="9" style="2" customWidth="1"/>
    <col min="7939" max="7947" width="0" style="2" hidden="1" customWidth="1"/>
    <col min="7948" max="8183" width="9" style="2"/>
    <col min="8184" max="8184" width="5.75" style="2" customWidth="1"/>
    <col min="8185" max="8185" width="16.125" style="2" customWidth="1"/>
    <col min="8186" max="8186" width="5.75" style="2" customWidth="1"/>
    <col min="8187" max="8187" width="16.125" style="2" customWidth="1"/>
    <col min="8188" max="8188" width="5.75" style="2" customWidth="1"/>
    <col min="8189" max="8189" width="16.125" style="2" customWidth="1"/>
    <col min="8190" max="8190" width="5.75" style="2" customWidth="1"/>
    <col min="8191" max="8191" width="16.125" style="2" customWidth="1"/>
    <col min="8192" max="8192" width="4.5" style="2" customWidth="1"/>
    <col min="8193" max="8193" width="16.125" style="2" customWidth="1"/>
    <col min="8194" max="8194" width="9" style="2" customWidth="1"/>
    <col min="8195" max="8203" width="0" style="2" hidden="1" customWidth="1"/>
    <col min="8204" max="8439" width="9" style="2"/>
    <col min="8440" max="8440" width="5.75" style="2" customWidth="1"/>
    <col min="8441" max="8441" width="16.125" style="2" customWidth="1"/>
    <col min="8442" max="8442" width="5.75" style="2" customWidth="1"/>
    <col min="8443" max="8443" width="16.125" style="2" customWidth="1"/>
    <col min="8444" max="8444" width="5.75" style="2" customWidth="1"/>
    <col min="8445" max="8445" width="16.125" style="2" customWidth="1"/>
    <col min="8446" max="8446" width="5.75" style="2" customWidth="1"/>
    <col min="8447" max="8447" width="16.125" style="2" customWidth="1"/>
    <col min="8448" max="8448" width="4.5" style="2" customWidth="1"/>
    <col min="8449" max="8449" width="16.125" style="2" customWidth="1"/>
    <col min="8450" max="8450" width="9" style="2" customWidth="1"/>
    <col min="8451" max="8459" width="0" style="2" hidden="1" customWidth="1"/>
    <col min="8460" max="8695" width="9" style="2"/>
    <col min="8696" max="8696" width="5.75" style="2" customWidth="1"/>
    <col min="8697" max="8697" width="16.125" style="2" customWidth="1"/>
    <col min="8698" max="8698" width="5.75" style="2" customWidth="1"/>
    <col min="8699" max="8699" width="16.125" style="2" customWidth="1"/>
    <col min="8700" max="8700" width="5.75" style="2" customWidth="1"/>
    <col min="8701" max="8701" width="16.125" style="2" customWidth="1"/>
    <col min="8702" max="8702" width="5.75" style="2" customWidth="1"/>
    <col min="8703" max="8703" width="16.125" style="2" customWidth="1"/>
    <col min="8704" max="8704" width="4.5" style="2" customWidth="1"/>
    <col min="8705" max="8705" width="16.125" style="2" customWidth="1"/>
    <col min="8706" max="8706" width="9" style="2" customWidth="1"/>
    <col min="8707" max="8715" width="0" style="2" hidden="1" customWidth="1"/>
    <col min="8716" max="8951" width="9" style="2"/>
    <col min="8952" max="8952" width="5.75" style="2" customWidth="1"/>
    <col min="8953" max="8953" width="16.125" style="2" customWidth="1"/>
    <col min="8954" max="8954" width="5.75" style="2" customWidth="1"/>
    <col min="8955" max="8955" width="16.125" style="2" customWidth="1"/>
    <col min="8956" max="8956" width="5.75" style="2" customWidth="1"/>
    <col min="8957" max="8957" width="16.125" style="2" customWidth="1"/>
    <col min="8958" max="8958" width="5.75" style="2" customWidth="1"/>
    <col min="8959" max="8959" width="16.125" style="2" customWidth="1"/>
    <col min="8960" max="8960" width="4.5" style="2" customWidth="1"/>
    <col min="8961" max="8961" width="16.125" style="2" customWidth="1"/>
    <col min="8962" max="8962" width="9" style="2" customWidth="1"/>
    <col min="8963" max="8971" width="0" style="2" hidden="1" customWidth="1"/>
    <col min="8972" max="9207" width="9" style="2"/>
    <col min="9208" max="9208" width="5.75" style="2" customWidth="1"/>
    <col min="9209" max="9209" width="16.125" style="2" customWidth="1"/>
    <col min="9210" max="9210" width="5.75" style="2" customWidth="1"/>
    <col min="9211" max="9211" width="16.125" style="2" customWidth="1"/>
    <col min="9212" max="9212" width="5.75" style="2" customWidth="1"/>
    <col min="9213" max="9213" width="16.125" style="2" customWidth="1"/>
    <col min="9214" max="9214" width="5.75" style="2" customWidth="1"/>
    <col min="9215" max="9215" width="16.125" style="2" customWidth="1"/>
    <col min="9216" max="9216" width="4.5" style="2" customWidth="1"/>
    <col min="9217" max="9217" width="16.125" style="2" customWidth="1"/>
    <col min="9218" max="9218" width="9" style="2" customWidth="1"/>
    <col min="9219" max="9227" width="0" style="2" hidden="1" customWidth="1"/>
    <col min="9228" max="9463" width="9" style="2"/>
    <col min="9464" max="9464" width="5.75" style="2" customWidth="1"/>
    <col min="9465" max="9465" width="16.125" style="2" customWidth="1"/>
    <col min="9466" max="9466" width="5.75" style="2" customWidth="1"/>
    <col min="9467" max="9467" width="16.125" style="2" customWidth="1"/>
    <col min="9468" max="9468" width="5.75" style="2" customWidth="1"/>
    <col min="9469" max="9469" width="16.125" style="2" customWidth="1"/>
    <col min="9470" max="9470" width="5.75" style="2" customWidth="1"/>
    <col min="9471" max="9471" width="16.125" style="2" customWidth="1"/>
    <col min="9472" max="9472" width="4.5" style="2" customWidth="1"/>
    <col min="9473" max="9473" width="16.125" style="2" customWidth="1"/>
    <col min="9474" max="9474" width="9" style="2" customWidth="1"/>
    <col min="9475" max="9483" width="0" style="2" hidden="1" customWidth="1"/>
    <col min="9484" max="9719" width="9" style="2"/>
    <col min="9720" max="9720" width="5.75" style="2" customWidth="1"/>
    <col min="9721" max="9721" width="16.125" style="2" customWidth="1"/>
    <col min="9722" max="9722" width="5.75" style="2" customWidth="1"/>
    <col min="9723" max="9723" width="16.125" style="2" customWidth="1"/>
    <col min="9724" max="9724" width="5.75" style="2" customWidth="1"/>
    <col min="9725" max="9725" width="16.125" style="2" customWidth="1"/>
    <col min="9726" max="9726" width="5.75" style="2" customWidth="1"/>
    <col min="9727" max="9727" width="16.125" style="2" customWidth="1"/>
    <col min="9728" max="9728" width="4.5" style="2" customWidth="1"/>
    <col min="9729" max="9729" width="16.125" style="2" customWidth="1"/>
    <col min="9730" max="9730" width="9" style="2" customWidth="1"/>
    <col min="9731" max="9739" width="0" style="2" hidden="1" customWidth="1"/>
    <col min="9740" max="9975" width="9" style="2"/>
    <col min="9976" max="9976" width="5.75" style="2" customWidth="1"/>
    <col min="9977" max="9977" width="16.125" style="2" customWidth="1"/>
    <col min="9978" max="9978" width="5.75" style="2" customWidth="1"/>
    <col min="9979" max="9979" width="16.125" style="2" customWidth="1"/>
    <col min="9980" max="9980" width="5.75" style="2" customWidth="1"/>
    <col min="9981" max="9981" width="16.125" style="2" customWidth="1"/>
    <col min="9982" max="9982" width="5.75" style="2" customWidth="1"/>
    <col min="9983" max="9983" width="16.125" style="2" customWidth="1"/>
    <col min="9984" max="9984" width="4.5" style="2" customWidth="1"/>
    <col min="9985" max="9985" width="16.125" style="2" customWidth="1"/>
    <col min="9986" max="9986" width="9" style="2" customWidth="1"/>
    <col min="9987" max="9995" width="0" style="2" hidden="1" customWidth="1"/>
    <col min="9996" max="10231" width="9" style="2"/>
    <col min="10232" max="10232" width="5.75" style="2" customWidth="1"/>
    <col min="10233" max="10233" width="16.125" style="2" customWidth="1"/>
    <col min="10234" max="10234" width="5.75" style="2" customWidth="1"/>
    <col min="10235" max="10235" width="16.125" style="2" customWidth="1"/>
    <col min="10236" max="10236" width="5.75" style="2" customWidth="1"/>
    <col min="10237" max="10237" width="16.125" style="2" customWidth="1"/>
    <col min="10238" max="10238" width="5.75" style="2" customWidth="1"/>
    <col min="10239" max="10239" width="16.125" style="2" customWidth="1"/>
    <col min="10240" max="10240" width="4.5" style="2" customWidth="1"/>
    <col min="10241" max="10241" width="16.125" style="2" customWidth="1"/>
    <col min="10242" max="10242" width="9" style="2" customWidth="1"/>
    <col min="10243" max="10251" width="0" style="2" hidden="1" customWidth="1"/>
    <col min="10252" max="10487" width="9" style="2"/>
    <col min="10488" max="10488" width="5.75" style="2" customWidth="1"/>
    <col min="10489" max="10489" width="16.125" style="2" customWidth="1"/>
    <col min="10490" max="10490" width="5.75" style="2" customWidth="1"/>
    <col min="10491" max="10491" width="16.125" style="2" customWidth="1"/>
    <col min="10492" max="10492" width="5.75" style="2" customWidth="1"/>
    <col min="10493" max="10493" width="16.125" style="2" customWidth="1"/>
    <col min="10494" max="10494" width="5.75" style="2" customWidth="1"/>
    <col min="10495" max="10495" width="16.125" style="2" customWidth="1"/>
    <col min="10496" max="10496" width="4.5" style="2" customWidth="1"/>
    <col min="10497" max="10497" width="16.125" style="2" customWidth="1"/>
    <col min="10498" max="10498" width="9" style="2" customWidth="1"/>
    <col min="10499" max="10507" width="0" style="2" hidden="1" customWidth="1"/>
    <col min="10508" max="10743" width="9" style="2"/>
    <col min="10744" max="10744" width="5.75" style="2" customWidth="1"/>
    <col min="10745" max="10745" width="16.125" style="2" customWidth="1"/>
    <col min="10746" max="10746" width="5.75" style="2" customWidth="1"/>
    <col min="10747" max="10747" width="16.125" style="2" customWidth="1"/>
    <col min="10748" max="10748" width="5.75" style="2" customWidth="1"/>
    <col min="10749" max="10749" width="16.125" style="2" customWidth="1"/>
    <col min="10750" max="10750" width="5.75" style="2" customWidth="1"/>
    <col min="10751" max="10751" width="16.125" style="2" customWidth="1"/>
    <col min="10752" max="10752" width="4.5" style="2" customWidth="1"/>
    <col min="10753" max="10753" width="16.125" style="2" customWidth="1"/>
    <col min="10754" max="10754" width="9" style="2" customWidth="1"/>
    <col min="10755" max="10763" width="0" style="2" hidden="1" customWidth="1"/>
    <col min="10764" max="10999" width="9" style="2"/>
    <col min="11000" max="11000" width="5.75" style="2" customWidth="1"/>
    <col min="11001" max="11001" width="16.125" style="2" customWidth="1"/>
    <col min="11002" max="11002" width="5.75" style="2" customWidth="1"/>
    <col min="11003" max="11003" width="16.125" style="2" customWidth="1"/>
    <col min="11004" max="11004" width="5.75" style="2" customWidth="1"/>
    <col min="11005" max="11005" width="16.125" style="2" customWidth="1"/>
    <col min="11006" max="11006" width="5.75" style="2" customWidth="1"/>
    <col min="11007" max="11007" width="16.125" style="2" customWidth="1"/>
    <col min="11008" max="11008" width="4.5" style="2" customWidth="1"/>
    <col min="11009" max="11009" width="16.125" style="2" customWidth="1"/>
    <col min="11010" max="11010" width="9" style="2" customWidth="1"/>
    <col min="11011" max="11019" width="0" style="2" hidden="1" customWidth="1"/>
    <col min="11020" max="11255" width="9" style="2"/>
    <col min="11256" max="11256" width="5.75" style="2" customWidth="1"/>
    <col min="11257" max="11257" width="16.125" style="2" customWidth="1"/>
    <col min="11258" max="11258" width="5.75" style="2" customWidth="1"/>
    <col min="11259" max="11259" width="16.125" style="2" customWidth="1"/>
    <col min="11260" max="11260" width="5.75" style="2" customWidth="1"/>
    <col min="11261" max="11261" width="16.125" style="2" customWidth="1"/>
    <col min="11262" max="11262" width="5.75" style="2" customWidth="1"/>
    <col min="11263" max="11263" width="16.125" style="2" customWidth="1"/>
    <col min="11264" max="11264" width="4.5" style="2" customWidth="1"/>
    <col min="11265" max="11265" width="16.125" style="2" customWidth="1"/>
    <col min="11266" max="11266" width="9" style="2" customWidth="1"/>
    <col min="11267" max="11275" width="0" style="2" hidden="1" customWidth="1"/>
    <col min="11276" max="11511" width="9" style="2"/>
    <col min="11512" max="11512" width="5.75" style="2" customWidth="1"/>
    <col min="11513" max="11513" width="16.125" style="2" customWidth="1"/>
    <col min="11514" max="11514" width="5.75" style="2" customWidth="1"/>
    <col min="11515" max="11515" width="16.125" style="2" customWidth="1"/>
    <col min="11516" max="11516" width="5.75" style="2" customWidth="1"/>
    <col min="11517" max="11517" width="16.125" style="2" customWidth="1"/>
    <col min="11518" max="11518" width="5.75" style="2" customWidth="1"/>
    <col min="11519" max="11519" width="16.125" style="2" customWidth="1"/>
    <col min="11520" max="11520" width="4.5" style="2" customWidth="1"/>
    <col min="11521" max="11521" width="16.125" style="2" customWidth="1"/>
    <col min="11522" max="11522" width="9" style="2" customWidth="1"/>
    <col min="11523" max="11531" width="0" style="2" hidden="1" customWidth="1"/>
    <col min="11532" max="11767" width="9" style="2"/>
    <col min="11768" max="11768" width="5.75" style="2" customWidth="1"/>
    <col min="11769" max="11769" width="16.125" style="2" customWidth="1"/>
    <col min="11770" max="11770" width="5.75" style="2" customWidth="1"/>
    <col min="11771" max="11771" width="16.125" style="2" customWidth="1"/>
    <col min="11772" max="11772" width="5.75" style="2" customWidth="1"/>
    <col min="11773" max="11773" width="16.125" style="2" customWidth="1"/>
    <col min="11774" max="11774" width="5.75" style="2" customWidth="1"/>
    <col min="11775" max="11775" width="16.125" style="2" customWidth="1"/>
    <col min="11776" max="11776" width="4.5" style="2" customWidth="1"/>
    <col min="11777" max="11777" width="16.125" style="2" customWidth="1"/>
    <col min="11778" max="11778" width="9" style="2" customWidth="1"/>
    <col min="11779" max="11787" width="0" style="2" hidden="1" customWidth="1"/>
    <col min="11788" max="12023" width="9" style="2"/>
    <col min="12024" max="12024" width="5.75" style="2" customWidth="1"/>
    <col min="12025" max="12025" width="16.125" style="2" customWidth="1"/>
    <col min="12026" max="12026" width="5.75" style="2" customWidth="1"/>
    <col min="12027" max="12027" width="16.125" style="2" customWidth="1"/>
    <col min="12028" max="12028" width="5.75" style="2" customWidth="1"/>
    <col min="12029" max="12029" width="16.125" style="2" customWidth="1"/>
    <col min="12030" max="12030" width="5.75" style="2" customWidth="1"/>
    <col min="12031" max="12031" width="16.125" style="2" customWidth="1"/>
    <col min="12032" max="12032" width="4.5" style="2" customWidth="1"/>
    <col min="12033" max="12033" width="16.125" style="2" customWidth="1"/>
    <col min="12034" max="12034" width="9" style="2" customWidth="1"/>
    <col min="12035" max="12043" width="0" style="2" hidden="1" customWidth="1"/>
    <col min="12044" max="12279" width="9" style="2"/>
    <col min="12280" max="12280" width="5.75" style="2" customWidth="1"/>
    <col min="12281" max="12281" width="16.125" style="2" customWidth="1"/>
    <col min="12282" max="12282" width="5.75" style="2" customWidth="1"/>
    <col min="12283" max="12283" width="16.125" style="2" customWidth="1"/>
    <col min="12284" max="12284" width="5.75" style="2" customWidth="1"/>
    <col min="12285" max="12285" width="16.125" style="2" customWidth="1"/>
    <col min="12286" max="12286" width="5.75" style="2" customWidth="1"/>
    <col min="12287" max="12287" width="16.125" style="2" customWidth="1"/>
    <col min="12288" max="12288" width="4.5" style="2" customWidth="1"/>
    <col min="12289" max="12289" width="16.125" style="2" customWidth="1"/>
    <col min="12290" max="12290" width="9" style="2" customWidth="1"/>
    <col min="12291" max="12299" width="0" style="2" hidden="1" customWidth="1"/>
    <col min="12300" max="12535" width="9" style="2"/>
    <col min="12536" max="12536" width="5.75" style="2" customWidth="1"/>
    <col min="12537" max="12537" width="16.125" style="2" customWidth="1"/>
    <col min="12538" max="12538" width="5.75" style="2" customWidth="1"/>
    <col min="12539" max="12539" width="16.125" style="2" customWidth="1"/>
    <col min="12540" max="12540" width="5.75" style="2" customWidth="1"/>
    <col min="12541" max="12541" width="16.125" style="2" customWidth="1"/>
    <col min="12542" max="12542" width="5.75" style="2" customWidth="1"/>
    <col min="12543" max="12543" width="16.125" style="2" customWidth="1"/>
    <col min="12544" max="12544" width="4.5" style="2" customWidth="1"/>
    <col min="12545" max="12545" width="16.125" style="2" customWidth="1"/>
    <col min="12546" max="12546" width="9" style="2" customWidth="1"/>
    <col min="12547" max="12555" width="0" style="2" hidden="1" customWidth="1"/>
    <col min="12556" max="12791" width="9" style="2"/>
    <col min="12792" max="12792" width="5.75" style="2" customWidth="1"/>
    <col min="12793" max="12793" width="16.125" style="2" customWidth="1"/>
    <col min="12794" max="12794" width="5.75" style="2" customWidth="1"/>
    <col min="12795" max="12795" width="16.125" style="2" customWidth="1"/>
    <col min="12796" max="12796" width="5.75" style="2" customWidth="1"/>
    <col min="12797" max="12797" width="16.125" style="2" customWidth="1"/>
    <col min="12798" max="12798" width="5.75" style="2" customWidth="1"/>
    <col min="12799" max="12799" width="16.125" style="2" customWidth="1"/>
    <col min="12800" max="12800" width="4.5" style="2" customWidth="1"/>
    <col min="12801" max="12801" width="16.125" style="2" customWidth="1"/>
    <col min="12802" max="12802" width="9" style="2" customWidth="1"/>
    <col min="12803" max="12811" width="0" style="2" hidden="1" customWidth="1"/>
    <col min="12812" max="13047" width="9" style="2"/>
    <col min="13048" max="13048" width="5.75" style="2" customWidth="1"/>
    <col min="13049" max="13049" width="16.125" style="2" customWidth="1"/>
    <col min="13050" max="13050" width="5.75" style="2" customWidth="1"/>
    <col min="13051" max="13051" width="16.125" style="2" customWidth="1"/>
    <col min="13052" max="13052" width="5.75" style="2" customWidth="1"/>
    <col min="13053" max="13053" width="16.125" style="2" customWidth="1"/>
    <col min="13054" max="13054" width="5.75" style="2" customWidth="1"/>
    <col min="13055" max="13055" width="16.125" style="2" customWidth="1"/>
    <col min="13056" max="13056" width="4.5" style="2" customWidth="1"/>
    <col min="13057" max="13057" width="16.125" style="2" customWidth="1"/>
    <col min="13058" max="13058" width="9" style="2" customWidth="1"/>
    <col min="13059" max="13067" width="0" style="2" hidden="1" customWidth="1"/>
    <col min="13068" max="13303" width="9" style="2"/>
    <col min="13304" max="13304" width="5.75" style="2" customWidth="1"/>
    <col min="13305" max="13305" width="16.125" style="2" customWidth="1"/>
    <col min="13306" max="13306" width="5.75" style="2" customWidth="1"/>
    <col min="13307" max="13307" width="16.125" style="2" customWidth="1"/>
    <col min="13308" max="13308" width="5.75" style="2" customWidth="1"/>
    <col min="13309" max="13309" width="16.125" style="2" customWidth="1"/>
    <col min="13310" max="13310" width="5.75" style="2" customWidth="1"/>
    <col min="13311" max="13311" width="16.125" style="2" customWidth="1"/>
    <col min="13312" max="13312" width="4.5" style="2" customWidth="1"/>
    <col min="13313" max="13313" width="16.125" style="2" customWidth="1"/>
    <col min="13314" max="13314" width="9" style="2" customWidth="1"/>
    <col min="13315" max="13323" width="0" style="2" hidden="1" customWidth="1"/>
    <col min="13324" max="13559" width="9" style="2"/>
    <col min="13560" max="13560" width="5.75" style="2" customWidth="1"/>
    <col min="13561" max="13561" width="16.125" style="2" customWidth="1"/>
    <col min="13562" max="13562" width="5.75" style="2" customWidth="1"/>
    <col min="13563" max="13563" width="16.125" style="2" customWidth="1"/>
    <col min="13564" max="13564" width="5.75" style="2" customWidth="1"/>
    <col min="13565" max="13565" width="16.125" style="2" customWidth="1"/>
    <col min="13566" max="13566" width="5.75" style="2" customWidth="1"/>
    <col min="13567" max="13567" width="16.125" style="2" customWidth="1"/>
    <col min="13568" max="13568" width="4.5" style="2" customWidth="1"/>
    <col min="13569" max="13569" width="16.125" style="2" customWidth="1"/>
    <col min="13570" max="13570" width="9" style="2" customWidth="1"/>
    <col min="13571" max="13579" width="0" style="2" hidden="1" customWidth="1"/>
    <col min="13580" max="13815" width="9" style="2"/>
    <col min="13816" max="13816" width="5.75" style="2" customWidth="1"/>
    <col min="13817" max="13817" width="16.125" style="2" customWidth="1"/>
    <col min="13818" max="13818" width="5.75" style="2" customWidth="1"/>
    <col min="13819" max="13819" width="16.125" style="2" customWidth="1"/>
    <col min="13820" max="13820" width="5.75" style="2" customWidth="1"/>
    <col min="13821" max="13821" width="16.125" style="2" customWidth="1"/>
    <col min="13822" max="13822" width="5.75" style="2" customWidth="1"/>
    <col min="13823" max="13823" width="16.125" style="2" customWidth="1"/>
    <col min="13824" max="13824" width="4.5" style="2" customWidth="1"/>
    <col min="13825" max="13825" width="16.125" style="2" customWidth="1"/>
    <col min="13826" max="13826" width="9" style="2" customWidth="1"/>
    <col min="13827" max="13835" width="0" style="2" hidden="1" customWidth="1"/>
    <col min="13836" max="14071" width="9" style="2"/>
    <col min="14072" max="14072" width="5.75" style="2" customWidth="1"/>
    <col min="14073" max="14073" width="16.125" style="2" customWidth="1"/>
    <col min="14074" max="14074" width="5.75" style="2" customWidth="1"/>
    <col min="14075" max="14075" width="16.125" style="2" customWidth="1"/>
    <col min="14076" max="14076" width="5.75" style="2" customWidth="1"/>
    <col min="14077" max="14077" width="16.125" style="2" customWidth="1"/>
    <col min="14078" max="14078" width="5.75" style="2" customWidth="1"/>
    <col min="14079" max="14079" width="16.125" style="2" customWidth="1"/>
    <col min="14080" max="14080" width="4.5" style="2" customWidth="1"/>
    <col min="14081" max="14081" width="16.125" style="2" customWidth="1"/>
    <col min="14082" max="14082" width="9" style="2" customWidth="1"/>
    <col min="14083" max="14091" width="0" style="2" hidden="1" customWidth="1"/>
    <col min="14092" max="14327" width="9" style="2"/>
    <col min="14328" max="14328" width="5.75" style="2" customWidth="1"/>
    <col min="14329" max="14329" width="16.125" style="2" customWidth="1"/>
    <col min="14330" max="14330" width="5.75" style="2" customWidth="1"/>
    <col min="14331" max="14331" width="16.125" style="2" customWidth="1"/>
    <col min="14332" max="14332" width="5.75" style="2" customWidth="1"/>
    <col min="14333" max="14333" width="16.125" style="2" customWidth="1"/>
    <col min="14334" max="14334" width="5.75" style="2" customWidth="1"/>
    <col min="14335" max="14335" width="16.125" style="2" customWidth="1"/>
    <col min="14336" max="14336" width="4.5" style="2" customWidth="1"/>
    <col min="14337" max="14337" width="16.125" style="2" customWidth="1"/>
    <col min="14338" max="14338" width="9" style="2" customWidth="1"/>
    <col min="14339" max="14347" width="0" style="2" hidden="1" customWidth="1"/>
    <col min="14348" max="14583" width="9" style="2"/>
    <col min="14584" max="14584" width="5.75" style="2" customWidth="1"/>
    <col min="14585" max="14585" width="16.125" style="2" customWidth="1"/>
    <col min="14586" max="14586" width="5.75" style="2" customWidth="1"/>
    <col min="14587" max="14587" width="16.125" style="2" customWidth="1"/>
    <col min="14588" max="14588" width="5.75" style="2" customWidth="1"/>
    <col min="14589" max="14589" width="16.125" style="2" customWidth="1"/>
    <col min="14590" max="14590" width="5.75" style="2" customWidth="1"/>
    <col min="14591" max="14591" width="16.125" style="2" customWidth="1"/>
    <col min="14592" max="14592" width="4.5" style="2" customWidth="1"/>
    <col min="14593" max="14593" width="16.125" style="2" customWidth="1"/>
    <col min="14594" max="14594" width="9" style="2" customWidth="1"/>
    <col min="14595" max="14603" width="0" style="2" hidden="1" customWidth="1"/>
    <col min="14604" max="14839" width="9" style="2"/>
    <col min="14840" max="14840" width="5.75" style="2" customWidth="1"/>
    <col min="14841" max="14841" width="16.125" style="2" customWidth="1"/>
    <col min="14842" max="14842" width="5.75" style="2" customWidth="1"/>
    <col min="14843" max="14843" width="16.125" style="2" customWidth="1"/>
    <col min="14844" max="14844" width="5.75" style="2" customWidth="1"/>
    <col min="14845" max="14845" width="16.125" style="2" customWidth="1"/>
    <col min="14846" max="14846" width="5.75" style="2" customWidth="1"/>
    <col min="14847" max="14847" width="16.125" style="2" customWidth="1"/>
    <col min="14848" max="14848" width="4.5" style="2" customWidth="1"/>
    <col min="14849" max="14849" width="16.125" style="2" customWidth="1"/>
    <col min="14850" max="14850" width="9" style="2" customWidth="1"/>
    <col min="14851" max="14859" width="0" style="2" hidden="1" customWidth="1"/>
    <col min="14860" max="15095" width="9" style="2"/>
    <col min="15096" max="15096" width="5.75" style="2" customWidth="1"/>
    <col min="15097" max="15097" width="16.125" style="2" customWidth="1"/>
    <col min="15098" max="15098" width="5.75" style="2" customWidth="1"/>
    <col min="15099" max="15099" width="16.125" style="2" customWidth="1"/>
    <col min="15100" max="15100" width="5.75" style="2" customWidth="1"/>
    <col min="15101" max="15101" width="16.125" style="2" customWidth="1"/>
    <col min="15102" max="15102" width="5.75" style="2" customWidth="1"/>
    <col min="15103" max="15103" width="16.125" style="2" customWidth="1"/>
    <col min="15104" max="15104" width="4.5" style="2" customWidth="1"/>
    <col min="15105" max="15105" width="16.125" style="2" customWidth="1"/>
    <col min="15106" max="15106" width="9" style="2" customWidth="1"/>
    <col min="15107" max="15115" width="0" style="2" hidden="1" customWidth="1"/>
    <col min="15116" max="15351" width="9" style="2"/>
    <col min="15352" max="15352" width="5.75" style="2" customWidth="1"/>
    <col min="15353" max="15353" width="16.125" style="2" customWidth="1"/>
    <col min="15354" max="15354" width="5.75" style="2" customWidth="1"/>
    <col min="15355" max="15355" width="16.125" style="2" customWidth="1"/>
    <col min="15356" max="15356" width="5.75" style="2" customWidth="1"/>
    <col min="15357" max="15357" width="16.125" style="2" customWidth="1"/>
    <col min="15358" max="15358" width="5.75" style="2" customWidth="1"/>
    <col min="15359" max="15359" width="16.125" style="2" customWidth="1"/>
    <col min="15360" max="15360" width="4.5" style="2" customWidth="1"/>
    <col min="15361" max="15361" width="16.125" style="2" customWidth="1"/>
    <col min="15362" max="15362" width="9" style="2" customWidth="1"/>
    <col min="15363" max="15371" width="0" style="2" hidden="1" customWidth="1"/>
    <col min="15372" max="15607" width="9" style="2"/>
    <col min="15608" max="15608" width="5.75" style="2" customWidth="1"/>
    <col min="15609" max="15609" width="16.125" style="2" customWidth="1"/>
    <col min="15610" max="15610" width="5.75" style="2" customWidth="1"/>
    <col min="15611" max="15611" width="16.125" style="2" customWidth="1"/>
    <col min="15612" max="15612" width="5.75" style="2" customWidth="1"/>
    <col min="15613" max="15613" width="16.125" style="2" customWidth="1"/>
    <col min="15614" max="15614" width="5.75" style="2" customWidth="1"/>
    <col min="15615" max="15615" width="16.125" style="2" customWidth="1"/>
    <col min="15616" max="15616" width="4.5" style="2" customWidth="1"/>
    <col min="15617" max="15617" width="16.125" style="2" customWidth="1"/>
    <col min="15618" max="15618" width="9" style="2" customWidth="1"/>
    <col min="15619" max="15627" width="0" style="2" hidden="1" customWidth="1"/>
    <col min="15628" max="15863" width="9" style="2"/>
    <col min="15864" max="15864" width="5.75" style="2" customWidth="1"/>
    <col min="15865" max="15865" width="16.125" style="2" customWidth="1"/>
    <col min="15866" max="15866" width="5.75" style="2" customWidth="1"/>
    <col min="15867" max="15867" width="16.125" style="2" customWidth="1"/>
    <col min="15868" max="15868" width="5.75" style="2" customWidth="1"/>
    <col min="15869" max="15869" width="16.125" style="2" customWidth="1"/>
    <col min="15870" max="15870" width="5.75" style="2" customWidth="1"/>
    <col min="15871" max="15871" width="16.125" style="2" customWidth="1"/>
    <col min="15872" max="15872" width="4.5" style="2" customWidth="1"/>
    <col min="15873" max="15873" width="16.125" style="2" customWidth="1"/>
    <col min="15874" max="15874" width="9" style="2" customWidth="1"/>
    <col min="15875" max="15883" width="0" style="2" hidden="1" customWidth="1"/>
    <col min="15884" max="16119" width="9" style="2"/>
    <col min="16120" max="16120" width="5.75" style="2" customWidth="1"/>
    <col min="16121" max="16121" width="16.125" style="2" customWidth="1"/>
    <col min="16122" max="16122" width="5.75" style="2" customWidth="1"/>
    <col min="16123" max="16123" width="16.125" style="2" customWidth="1"/>
    <col min="16124" max="16124" width="5.75" style="2" customWidth="1"/>
    <col min="16125" max="16125" width="16.125" style="2" customWidth="1"/>
    <col min="16126" max="16126" width="5.75" style="2" customWidth="1"/>
    <col min="16127" max="16127" width="16.125" style="2" customWidth="1"/>
    <col min="16128" max="16128" width="4.5" style="2" customWidth="1"/>
    <col min="16129" max="16129" width="16.125" style="2" customWidth="1"/>
    <col min="16130" max="16130" width="9" style="2" customWidth="1"/>
    <col min="16131" max="16139" width="0" style="2" hidden="1" customWidth="1"/>
    <col min="16140" max="16384" width="9" style="2"/>
  </cols>
  <sheetData>
    <row r="1" spans="1:17" ht="22.15" customHeight="1" thickBot="1">
      <c r="A1" s="7" t="s">
        <v>668</v>
      </c>
      <c r="C1" s="7" t="s">
        <v>678</v>
      </c>
      <c r="D1" s="199"/>
      <c r="E1" s="199"/>
      <c r="F1" s="199"/>
      <c r="G1" s="199"/>
      <c r="H1" s="199"/>
      <c r="I1" s="199"/>
      <c r="J1" s="199"/>
      <c r="K1" s="199"/>
      <c r="L1" s="199"/>
      <c r="M1" s="199"/>
      <c r="N1" s="199"/>
    </row>
    <row r="2" spans="1:17" ht="24" customHeight="1" thickBot="1">
      <c r="A2" s="286" t="s">
        <v>686</v>
      </c>
      <c r="B2" s="287"/>
      <c r="C2" s="260"/>
      <c r="D2" s="261"/>
      <c r="E2" s="262"/>
      <c r="F2" s="288" t="s">
        <v>699</v>
      </c>
      <c r="G2" s="289"/>
      <c r="H2" s="289"/>
      <c r="I2" s="289"/>
      <c r="J2" s="289"/>
      <c r="K2" s="289"/>
      <c r="L2" s="289"/>
      <c r="P2" s="2">
        <f>C2</f>
        <v>0</v>
      </c>
    </row>
    <row r="3" spans="1:17" ht="30.75" customHeight="1" thickBot="1">
      <c r="A3" s="308" t="s">
        <v>669</v>
      </c>
      <c r="B3" s="309"/>
      <c r="C3" s="295"/>
      <c r="D3" s="296"/>
      <c r="E3" s="297"/>
      <c r="F3" s="284" t="s">
        <v>726</v>
      </c>
      <c r="G3" s="285"/>
      <c r="H3" s="285"/>
      <c r="I3" s="285"/>
      <c r="J3" s="285"/>
      <c r="K3" s="285"/>
      <c r="L3" s="285"/>
      <c r="M3" s="285"/>
      <c r="N3" s="228"/>
      <c r="O3" s="2">
        <v>1</v>
      </c>
      <c r="P3" s="2" t="e">
        <f>VLOOKUP("*"&amp;$P$2&amp;"*",Sheet1!D2:F199,1,FALSE)</f>
        <v>#N/A</v>
      </c>
      <c r="Q3" s="2" t="e">
        <f>VLOOKUP("*"&amp;P2&amp;"*",Sheet1!B2:F199,5,FALSE)</f>
        <v>#N/A</v>
      </c>
    </row>
    <row r="4" spans="1:17" ht="27" customHeight="1">
      <c r="A4" s="256" t="s">
        <v>670</v>
      </c>
      <c r="B4" s="298"/>
      <c r="C4" s="299" t="str">
        <f>IF(C3="","",VLOOKUP(C3,Sheet1!B:C,2,0))</f>
        <v/>
      </c>
      <c r="D4" s="300"/>
      <c r="E4" s="301"/>
      <c r="F4" s="268" t="s">
        <v>698</v>
      </c>
      <c r="G4" s="269"/>
      <c r="H4" s="269"/>
      <c r="I4" s="269"/>
      <c r="J4" s="269"/>
      <c r="O4" s="2">
        <v>2</v>
      </c>
      <c r="P4" s="2" t="e">
        <f ca="1">VLOOKUP("*"&amp;$P$2&amp;"*",OFFSET(Sheet1!$B$2:$F$199,Q3,0),1,FALSE)</f>
        <v>#N/A</v>
      </c>
      <c r="Q4" s="2" t="e">
        <f ca="1">VLOOKUP("*"&amp;$P$2&amp;"*",OFFSET(Sheet1!$B$2:$F$199,Q3,0),5,FALSE)</f>
        <v>#N/A</v>
      </c>
    </row>
    <row r="5" spans="1:17" ht="27" customHeight="1">
      <c r="A5" s="256" t="s">
        <v>671</v>
      </c>
      <c r="B5" s="298"/>
      <c r="C5" s="281" t="str">
        <f>IF(C3="","",C3)</f>
        <v/>
      </c>
      <c r="D5" s="282"/>
      <c r="E5" s="283"/>
      <c r="F5" s="270"/>
      <c r="G5" s="269"/>
      <c r="H5" s="269"/>
      <c r="I5" s="269"/>
      <c r="J5" s="269"/>
      <c r="O5" s="2">
        <v>3</v>
      </c>
      <c r="P5" s="2" t="e">
        <f ca="1">VLOOKUP("*"&amp;$P$2&amp;"*",OFFSET(Sheet1!$B$2:$F$199,Q4,0),1,FALSE)</f>
        <v>#N/A</v>
      </c>
      <c r="Q5" s="2" t="e">
        <f ca="1">VLOOKUP("*"&amp;$P$2&amp;"*",OFFSET(Sheet1!$B$2:$F$199,Q4,0),5,FALSE)</f>
        <v>#N/A</v>
      </c>
    </row>
    <row r="6" spans="1:17" ht="27" customHeight="1">
      <c r="A6" s="256" t="s">
        <v>672</v>
      </c>
      <c r="B6" s="298"/>
      <c r="C6" s="302" t="str">
        <f>IF(C3="","",VLOOKUP(C3,Sheet1!B:E,4,0))</f>
        <v/>
      </c>
      <c r="D6" s="303"/>
      <c r="E6" s="304"/>
      <c r="F6" s="270"/>
      <c r="G6" s="269"/>
      <c r="H6" s="269"/>
      <c r="I6" s="269"/>
      <c r="J6" s="269"/>
      <c r="O6" s="2">
        <v>4</v>
      </c>
      <c r="P6" s="2" t="e">
        <f ca="1">VLOOKUP("*"&amp;$P$2&amp;"*",OFFSET(Sheet1!$B$2:$F$199,Q5,0),1,FALSE)</f>
        <v>#N/A</v>
      </c>
      <c r="Q6" s="2" t="e">
        <f ca="1">VLOOKUP("*"&amp;$P$2&amp;"*",OFFSET(Sheet1!$B$2:$F$199,Q5,0),5,FALSE)</f>
        <v>#N/A</v>
      </c>
    </row>
    <row r="7" spans="1:17" ht="27" customHeight="1">
      <c r="A7" s="256" t="s">
        <v>156</v>
      </c>
      <c r="B7" s="298"/>
      <c r="C7" s="305"/>
      <c r="D7" s="306"/>
      <c r="E7" s="307"/>
      <c r="F7" s="4" t="s">
        <v>673</v>
      </c>
      <c r="O7" s="2">
        <v>5</v>
      </c>
      <c r="P7" s="2" t="e">
        <f ca="1">VLOOKUP("*"&amp;$P$2&amp;"*",OFFSET(Sheet1!$B$2:$F$199,Q6,0),1,FALSE)</f>
        <v>#N/A</v>
      </c>
      <c r="Q7" s="2" t="e">
        <f ca="1">VLOOKUP("*"&amp;$P$2&amp;"*",OFFSET(Sheet1!$B$2:$F$199,Q6,0),5,FALSE)</f>
        <v>#N/A</v>
      </c>
    </row>
    <row r="8" spans="1:17" ht="27" customHeight="1" thickBot="1">
      <c r="A8" s="256" t="s">
        <v>37</v>
      </c>
      <c r="B8" s="298"/>
      <c r="C8" s="292"/>
      <c r="D8" s="293"/>
      <c r="E8" s="294"/>
      <c r="F8" s="4" t="s">
        <v>674</v>
      </c>
      <c r="H8" s="3"/>
      <c r="O8" s="2">
        <v>6</v>
      </c>
      <c r="P8" s="2" t="e">
        <f ca="1">VLOOKUP("*"&amp;$P$2&amp;"*",OFFSET(Sheet1!$B$2:$F$199,Q7,0),1,FALSE)</f>
        <v>#N/A</v>
      </c>
      <c r="Q8" s="2" t="e">
        <f ca="1">VLOOKUP("*"&amp;$P$2&amp;"*",OFFSET(Sheet1!$B$2:$F$199,Q7,0),5,FALSE)</f>
        <v>#N/A</v>
      </c>
    </row>
    <row r="9" spans="1:17" ht="27" customHeight="1" thickBot="1">
      <c r="A9" s="290" t="s">
        <v>675</v>
      </c>
      <c r="B9" s="291"/>
      <c r="C9" s="271"/>
      <c r="D9" s="272"/>
      <c r="E9" s="273"/>
      <c r="F9" s="4" t="s">
        <v>676</v>
      </c>
      <c r="H9" s="3"/>
      <c r="O9" s="2">
        <v>7</v>
      </c>
      <c r="P9" s="2" t="e">
        <f ca="1">VLOOKUP("*"&amp;$P$2&amp;"*",OFFSET(Sheet1!$B$2:$F$199,Q8,0),1,FALSE)</f>
        <v>#N/A</v>
      </c>
      <c r="Q9" s="2" t="e">
        <f ca="1">VLOOKUP("*"&amp;$P$2&amp;"*",OFFSET(Sheet1!$B$2:$F$199,Q8,0),5,FALSE)</f>
        <v>#N/A</v>
      </c>
    </row>
    <row r="10" spans="1:17" ht="30" customHeight="1" thickBot="1">
      <c r="A10" s="274" t="s">
        <v>677</v>
      </c>
      <c r="B10" s="275"/>
      <c r="C10" s="149"/>
      <c r="D10" s="150" t="s">
        <v>199</v>
      </c>
      <c r="E10" s="151"/>
      <c r="F10" s="136"/>
      <c r="G10" s="151"/>
      <c r="I10" s="276" t="s">
        <v>689</v>
      </c>
      <c r="J10" s="277"/>
      <c r="K10" s="277"/>
      <c r="L10" s="277"/>
      <c r="M10" s="277"/>
      <c r="N10" s="278"/>
      <c r="O10" s="2">
        <v>8</v>
      </c>
      <c r="P10" s="2" t="e">
        <f ca="1">VLOOKUP("*"&amp;$P$2&amp;"*",OFFSET(Sheet1!$B$2:$F$199,Q9,0),1,FALSE)</f>
        <v>#N/A</v>
      </c>
      <c r="Q10" s="2" t="e">
        <f ca="1">VLOOKUP("*"&amp;$P$2&amp;"*",OFFSET(Sheet1!$B$2:$F$199,Q9,0),5,FALSE)</f>
        <v>#N/A</v>
      </c>
    </row>
    <row r="11" spans="1:17" ht="28.5" customHeight="1" thickBot="1">
      <c r="A11" s="279" t="s">
        <v>153</v>
      </c>
      <c r="B11" s="280"/>
      <c r="C11" s="280"/>
      <c r="D11" s="280"/>
      <c r="E11" s="280"/>
      <c r="F11" s="280"/>
      <c r="G11" s="280"/>
      <c r="H11" s="280"/>
      <c r="I11" s="255" t="s">
        <v>669</v>
      </c>
      <c r="J11" s="256"/>
      <c r="K11" s="257"/>
      <c r="L11" s="258"/>
      <c r="M11" s="258"/>
      <c r="N11" s="259"/>
      <c r="O11" s="2">
        <v>9</v>
      </c>
      <c r="P11" s="2" t="e">
        <f ca="1">VLOOKUP("*"&amp;$P$2&amp;"*",OFFSET(Sheet1!$B$2:$F$199,Q10,0),1,FALSE)</f>
        <v>#N/A</v>
      </c>
      <c r="Q11" s="2" t="e">
        <f ca="1">VLOOKUP("*"&amp;$P$2&amp;"*",OFFSET(Sheet1!$B$2:$F$199,Q10,0),5,FALSE)</f>
        <v>#N/A</v>
      </c>
    </row>
    <row r="12" spans="1:17" ht="28.5" customHeight="1" thickBot="1">
      <c r="A12" s="260"/>
      <c r="B12" s="261"/>
      <c r="C12" s="261"/>
      <c r="D12" s="262"/>
      <c r="E12" s="261"/>
      <c r="F12" s="261"/>
      <c r="G12" s="261"/>
      <c r="H12" s="261"/>
      <c r="I12" s="255" t="s">
        <v>671</v>
      </c>
      <c r="J12" s="256"/>
      <c r="K12" s="257"/>
      <c r="L12" s="258"/>
      <c r="M12" s="258"/>
      <c r="N12" s="259"/>
      <c r="O12" s="2">
        <v>10</v>
      </c>
      <c r="P12" s="2" t="e">
        <f ca="1">VLOOKUP("*"&amp;$P$2&amp;"*",OFFSET(Sheet1!$B$2:$F$199,Q11,0),1,FALSE)</f>
        <v>#N/A</v>
      </c>
      <c r="Q12" s="2" t="e">
        <f ca="1">VLOOKUP("*"&amp;$P$2&amp;"*",OFFSET(Sheet1!$B$2:$F$199,Q11,0),5,FALSE)</f>
        <v>#N/A</v>
      </c>
    </row>
    <row r="13" spans="1:17" ht="28.5" customHeight="1" thickBot="1">
      <c r="A13" s="260"/>
      <c r="B13" s="261"/>
      <c r="C13" s="261"/>
      <c r="D13" s="262"/>
      <c r="E13" s="261"/>
      <c r="F13" s="261"/>
      <c r="G13" s="261"/>
      <c r="H13" s="261"/>
      <c r="I13" s="263" t="s">
        <v>672</v>
      </c>
      <c r="J13" s="264"/>
      <c r="K13" s="265"/>
      <c r="L13" s="266"/>
      <c r="M13" s="266"/>
      <c r="N13" s="267"/>
      <c r="O13" s="2">
        <v>11</v>
      </c>
      <c r="P13" s="2" t="e">
        <f ca="1">VLOOKUP("*"&amp;$P$2&amp;"*",OFFSET(Sheet1!$B$2:$F$199,Q12,0),1,FALSE)</f>
        <v>#N/A</v>
      </c>
      <c r="Q13" s="2" t="e">
        <f ca="1">VLOOKUP("*"&amp;$P$2&amp;"*",OFFSET(Sheet1!$B$2:$F$199,Q12,0),5,FALSE)</f>
        <v>#N/A</v>
      </c>
    </row>
    <row r="14" spans="1:17">
      <c r="A14" s="151"/>
      <c r="B14" s="136"/>
      <c r="C14" s="151"/>
      <c r="D14" s="136"/>
      <c r="E14" s="151"/>
      <c r="F14" s="136"/>
      <c r="G14" s="151"/>
      <c r="L14"/>
      <c r="M14"/>
      <c r="N14"/>
      <c r="O14" s="2">
        <v>12</v>
      </c>
      <c r="P14" s="2" t="e">
        <f ca="1">VLOOKUP("*"&amp;$P$2&amp;"*",OFFSET(Sheet1!$B$2:$F$199,Q13,0),1,FALSE)</f>
        <v>#N/A</v>
      </c>
      <c r="Q14" s="2" t="e">
        <f ca="1">VLOOKUP("*"&amp;$P$2&amp;"*",OFFSET(Sheet1!$B$2:$F$199,Q13,0),5,FALSE)</f>
        <v>#N/A</v>
      </c>
    </row>
    <row r="15" spans="1:17">
      <c r="A15" s="151"/>
      <c r="B15" s="136"/>
      <c r="C15" s="151"/>
      <c r="D15" s="136"/>
      <c r="E15" s="151"/>
      <c r="F15" s="136"/>
      <c r="G15" s="151"/>
      <c r="L15"/>
      <c r="M15"/>
      <c r="N15"/>
      <c r="O15" s="2">
        <v>13</v>
      </c>
      <c r="P15" s="2" t="e">
        <f ca="1">VLOOKUP("*"&amp;$P$2&amp;"*",OFFSET(Sheet1!$B$2:$F$199,Q14,0),1,FALSE)</f>
        <v>#N/A</v>
      </c>
      <c r="Q15" s="2" t="e">
        <f ca="1">VLOOKUP("*"&amp;$P$2&amp;"*",OFFSET(Sheet1!$B$2:$F$199,Q14,0),5,FALSE)</f>
        <v>#N/A</v>
      </c>
    </row>
    <row r="16" spans="1:17">
      <c r="A16" s="151"/>
      <c r="B16" s="136"/>
      <c r="C16" s="151"/>
      <c r="D16" s="136"/>
      <c r="E16" s="151"/>
      <c r="F16" s="136"/>
      <c r="G16" s="151"/>
      <c r="L16"/>
      <c r="M16"/>
      <c r="N16"/>
      <c r="O16" s="2">
        <v>14</v>
      </c>
      <c r="P16" s="2" t="e">
        <f ca="1">VLOOKUP("*"&amp;$P$2&amp;"*",OFFSET(Sheet1!$B$2:$F$199,Q15,0),1,FALSE)</f>
        <v>#N/A</v>
      </c>
      <c r="Q16" s="2" t="e">
        <f ca="1">VLOOKUP("*"&amp;$P$2&amp;"*",OFFSET(Sheet1!$B$2:$F$199,Q15,0),5,FALSE)</f>
        <v>#N/A</v>
      </c>
    </row>
    <row r="17" spans="1:17">
      <c r="A17" s="151"/>
      <c r="B17" s="136"/>
      <c r="C17" s="151"/>
      <c r="D17" s="136"/>
      <c r="E17" s="151"/>
      <c r="F17" s="136"/>
      <c r="G17" s="151"/>
      <c r="L17"/>
      <c r="M17"/>
      <c r="N17"/>
      <c r="O17" s="2">
        <v>15</v>
      </c>
      <c r="P17" s="2" t="e">
        <f ca="1">VLOOKUP("*"&amp;$P$2&amp;"*",OFFSET(Sheet1!$B$2:$F$199,Q16,0),1,FALSE)</f>
        <v>#N/A</v>
      </c>
      <c r="Q17" s="2" t="e">
        <f ca="1">VLOOKUP("*"&amp;$P$2&amp;"*",OFFSET(Sheet1!$B$2:$F$199,Q16,0),5,FALSE)</f>
        <v>#N/A</v>
      </c>
    </row>
    <row r="18" spans="1:17">
      <c r="A18" s="151"/>
      <c r="B18" s="136"/>
      <c r="C18" s="151"/>
      <c r="D18" s="136"/>
      <c r="E18" s="151"/>
      <c r="F18" s="136"/>
      <c r="G18" s="151"/>
      <c r="L18"/>
      <c r="M18"/>
      <c r="N18"/>
      <c r="O18" s="2">
        <v>16</v>
      </c>
      <c r="P18" s="2" t="e">
        <f ca="1">VLOOKUP("*"&amp;$P$2&amp;"*",OFFSET(Sheet1!$B$2:$F$199,Q17,0),1,FALSE)</f>
        <v>#N/A</v>
      </c>
      <c r="Q18" s="2" t="e">
        <f ca="1">VLOOKUP("*"&amp;$P$2&amp;"*",OFFSET(Sheet1!$B$2:$F$199,Q17,0),5,FALSE)</f>
        <v>#N/A</v>
      </c>
    </row>
    <row r="19" spans="1:17">
      <c r="A19" s="151"/>
      <c r="B19" s="136"/>
      <c r="C19" s="151"/>
      <c r="D19" s="136"/>
      <c r="E19" s="151"/>
      <c r="F19" s="136"/>
      <c r="G19" s="151"/>
      <c r="L19"/>
      <c r="M19"/>
      <c r="N19"/>
      <c r="O19" s="2">
        <v>17</v>
      </c>
      <c r="P19" s="2" t="e">
        <f ca="1">VLOOKUP("*"&amp;$P$2&amp;"*",OFFSET(Sheet1!$B$2:$F$199,Q18,0),1,FALSE)</f>
        <v>#N/A</v>
      </c>
      <c r="Q19" s="2" t="e">
        <f ca="1">VLOOKUP("*"&amp;$P$2&amp;"*",OFFSET(Sheet1!$B$2:$F$199,Q18,0),5,FALSE)</f>
        <v>#N/A</v>
      </c>
    </row>
    <row r="20" spans="1:17">
      <c r="A20" s="151"/>
      <c r="B20" s="136"/>
      <c r="C20" s="151"/>
      <c r="D20" s="136"/>
      <c r="E20" s="151"/>
      <c r="F20" s="136"/>
      <c r="G20" s="151"/>
      <c r="L20"/>
      <c r="M20"/>
      <c r="N20"/>
      <c r="O20" s="2">
        <v>18</v>
      </c>
      <c r="P20" s="2" t="e">
        <f ca="1">VLOOKUP("*"&amp;$P$2&amp;"*",OFFSET(Sheet1!$B$2:$F$199,Q19,0),1,FALSE)</f>
        <v>#N/A</v>
      </c>
      <c r="Q20" s="2" t="e">
        <f ca="1">VLOOKUP("*"&amp;$P$2&amp;"*",OFFSET(Sheet1!$B$2:$F$199,Q19,0),5,FALSE)</f>
        <v>#N/A</v>
      </c>
    </row>
    <row r="21" spans="1:17">
      <c r="A21" s="151"/>
      <c r="B21" s="136"/>
      <c r="C21" s="151"/>
      <c r="D21" s="136"/>
      <c r="E21" s="151"/>
      <c r="F21" s="136"/>
      <c r="G21" s="151"/>
      <c r="L21"/>
      <c r="M21"/>
      <c r="N21"/>
      <c r="O21" s="2">
        <v>19</v>
      </c>
      <c r="P21" s="2" t="e">
        <f ca="1">VLOOKUP("*"&amp;$P$2&amp;"*",OFFSET(Sheet1!$B$2:$F$199,Q20,0),1,FALSE)</f>
        <v>#N/A</v>
      </c>
      <c r="Q21" s="2" t="e">
        <f ca="1">VLOOKUP("*"&amp;$P$2&amp;"*",OFFSET(Sheet1!$B$2:$F$199,Q20,0),5,FALSE)</f>
        <v>#N/A</v>
      </c>
    </row>
    <row r="22" spans="1:17">
      <c r="A22" s="151"/>
      <c r="B22" s="136"/>
      <c r="C22" s="151"/>
      <c r="D22" s="136"/>
      <c r="E22" s="151"/>
      <c r="F22" s="136"/>
      <c r="G22" s="151"/>
      <c r="L22"/>
      <c r="M22"/>
      <c r="N22"/>
      <c r="O22" s="2">
        <v>20</v>
      </c>
      <c r="P22" s="2" t="e">
        <f ca="1">VLOOKUP("*"&amp;$P$2&amp;"*",OFFSET(Sheet1!$B$2:$F$199,Q21,0),1,FALSE)</f>
        <v>#N/A</v>
      </c>
      <c r="Q22" s="2" t="e">
        <f ca="1">VLOOKUP("*"&amp;$P$2&amp;"*",OFFSET(Sheet1!$B$2:$F$199,Q21,0),5,FALSE)</f>
        <v>#N/A</v>
      </c>
    </row>
    <row r="23" spans="1:17">
      <c r="A23" s="151"/>
      <c r="B23" s="136"/>
      <c r="C23" s="151"/>
      <c r="D23" s="136"/>
      <c r="E23" s="151"/>
      <c r="F23" s="136"/>
      <c r="G23" s="151"/>
      <c r="L23"/>
      <c r="M23"/>
      <c r="N23"/>
      <c r="O23" s="2">
        <v>21</v>
      </c>
      <c r="P23" s="2" t="e">
        <f ca="1">VLOOKUP("*"&amp;$P$2&amp;"*",OFFSET(Sheet1!$B$2:$F$199,Q22,0),1,FALSE)</f>
        <v>#N/A</v>
      </c>
      <c r="Q23" s="2" t="e">
        <f ca="1">VLOOKUP("*"&amp;$P$2&amp;"*",OFFSET(Sheet1!$B$2:$F$199,Q22,0),5,FALSE)</f>
        <v>#N/A</v>
      </c>
    </row>
    <row r="24" spans="1:17">
      <c r="A24" s="151"/>
      <c r="B24" s="136"/>
      <c r="C24" s="151"/>
      <c r="D24" s="136"/>
      <c r="E24" s="151"/>
      <c r="F24" s="136"/>
      <c r="G24" s="151"/>
      <c r="L24"/>
      <c r="M24"/>
      <c r="N24"/>
      <c r="O24" s="2">
        <v>22</v>
      </c>
      <c r="P24" s="2" t="e">
        <f ca="1">VLOOKUP("*"&amp;$P$2&amp;"*",OFFSET(Sheet1!$B$2:$F$199,Q23,0),1,FALSE)</f>
        <v>#N/A</v>
      </c>
      <c r="Q24" s="2" t="e">
        <f ca="1">VLOOKUP("*"&amp;$P$2&amp;"*",OFFSET(Sheet1!$B$2:$F$199,Q23,0),5,FALSE)</f>
        <v>#N/A</v>
      </c>
    </row>
    <row r="25" spans="1:17">
      <c r="A25" s="151"/>
      <c r="B25" s="136"/>
      <c r="C25" s="151"/>
      <c r="D25" s="136"/>
      <c r="E25" s="151"/>
      <c r="F25" s="136"/>
      <c r="G25" s="151"/>
      <c r="L25"/>
      <c r="M25"/>
      <c r="N25"/>
      <c r="O25" s="2">
        <v>23</v>
      </c>
      <c r="P25" s="2" t="e">
        <f ca="1">VLOOKUP("*"&amp;$P$2&amp;"*",OFFSET(Sheet1!$B$2:$F$199,Q24,0),1,FALSE)</f>
        <v>#N/A</v>
      </c>
      <c r="Q25" s="2" t="e">
        <f ca="1">VLOOKUP("*"&amp;$P$2&amp;"*",OFFSET(Sheet1!$B$2:$F$199,Q24,0),5,FALSE)</f>
        <v>#N/A</v>
      </c>
    </row>
    <row r="26" spans="1:17">
      <c r="A26" s="151"/>
      <c r="B26" s="136"/>
      <c r="C26" s="151"/>
      <c r="D26" s="136"/>
      <c r="E26" s="151"/>
      <c r="F26" s="136"/>
      <c r="G26" s="151"/>
      <c r="L26"/>
      <c r="M26"/>
      <c r="N26"/>
      <c r="O26" s="2">
        <v>24</v>
      </c>
      <c r="P26" s="2" t="e">
        <f ca="1">VLOOKUP("*"&amp;$P$2&amp;"*",OFFSET(Sheet1!$B$2:$F$199,Q25,0),1,FALSE)</f>
        <v>#N/A</v>
      </c>
      <c r="Q26" s="2" t="e">
        <f ca="1">VLOOKUP("*"&amp;$P$2&amp;"*",OFFSET(Sheet1!$B$2:$F$199,Q25,0),5,FALSE)</f>
        <v>#N/A</v>
      </c>
    </row>
    <row r="27" spans="1:17">
      <c r="A27" s="151"/>
      <c r="B27" s="136"/>
      <c r="C27" s="151"/>
      <c r="D27" s="136"/>
      <c r="E27" s="151"/>
      <c r="F27" s="136"/>
      <c r="G27" s="151"/>
      <c r="L27"/>
      <c r="M27"/>
      <c r="N27"/>
      <c r="O27" s="2">
        <v>25</v>
      </c>
      <c r="P27" s="2" t="e">
        <f ca="1">VLOOKUP("*"&amp;$P$2&amp;"*",OFFSET(Sheet1!$B$2:$F$199,Q26,0),1,FALSE)</f>
        <v>#N/A</v>
      </c>
      <c r="Q27" s="2" t="e">
        <f ca="1">VLOOKUP("*"&amp;$P$2&amp;"*",OFFSET(Sheet1!$B$2:$F$199,Q26,0),5,FALSE)</f>
        <v>#N/A</v>
      </c>
    </row>
    <row r="28" spans="1:17">
      <c r="A28" s="151"/>
      <c r="B28" s="136"/>
      <c r="C28" s="151"/>
      <c r="D28" s="136"/>
      <c r="E28" s="151"/>
      <c r="F28" s="136"/>
      <c r="G28" s="151"/>
      <c r="L28"/>
      <c r="M28"/>
      <c r="N28"/>
      <c r="O28" s="2">
        <v>26</v>
      </c>
    </row>
    <row r="29" spans="1:17">
      <c r="A29" s="151"/>
      <c r="B29" s="136"/>
      <c r="C29" s="151"/>
      <c r="D29" s="136"/>
      <c r="E29" s="151"/>
      <c r="F29" s="136"/>
      <c r="G29" s="151"/>
      <c r="L29"/>
      <c r="M29"/>
      <c r="N29"/>
      <c r="O29" s="2">
        <v>27</v>
      </c>
    </row>
    <row r="30" spans="1:17">
      <c r="A30" s="151"/>
      <c r="B30" s="136"/>
      <c r="C30" s="151"/>
      <c r="D30" s="136"/>
      <c r="E30" s="151"/>
      <c r="F30" s="136"/>
      <c r="G30" s="151"/>
      <c r="L30"/>
      <c r="M30"/>
      <c r="N30"/>
      <c r="O30" s="2">
        <v>28</v>
      </c>
    </row>
    <row r="31" spans="1:17">
      <c r="A31" s="151"/>
      <c r="B31" s="136"/>
      <c r="C31" s="151"/>
      <c r="D31" s="136"/>
      <c r="E31" s="151"/>
      <c r="F31" s="136"/>
      <c r="G31" s="151"/>
      <c r="L31"/>
      <c r="M31"/>
      <c r="N31"/>
      <c r="O31" s="2">
        <v>29</v>
      </c>
    </row>
    <row r="32" spans="1:17">
      <c r="A32" s="151"/>
      <c r="B32" s="136"/>
      <c r="C32" s="151"/>
      <c r="D32" s="136"/>
      <c r="E32" s="151"/>
      <c r="F32" s="136"/>
      <c r="G32" s="151"/>
      <c r="L32"/>
      <c r="M32"/>
      <c r="N32"/>
      <c r="O32" s="2">
        <v>30</v>
      </c>
    </row>
    <row r="33" spans="1:15">
      <c r="A33" s="151"/>
      <c r="B33" s="136"/>
      <c r="C33" s="151"/>
      <c r="D33" s="136"/>
      <c r="E33" s="151"/>
      <c r="F33" s="136"/>
      <c r="G33" s="151"/>
      <c r="L33"/>
      <c r="M33"/>
      <c r="N33"/>
      <c r="O33" s="2">
        <v>31</v>
      </c>
    </row>
    <row r="34" spans="1:15">
      <c r="A34" s="151"/>
      <c r="B34" s="136"/>
      <c r="C34" s="151"/>
      <c r="D34" s="136"/>
      <c r="E34" s="151"/>
      <c r="F34" s="151"/>
      <c r="G34" s="151"/>
      <c r="L34"/>
      <c r="M34"/>
      <c r="N34"/>
      <c r="O34" s="2">
        <v>32</v>
      </c>
    </row>
    <row r="35" spans="1:15">
      <c r="A35" s="151"/>
      <c r="B35" s="136"/>
      <c r="C35" s="151"/>
      <c r="D35" s="136"/>
      <c r="E35" s="151"/>
      <c r="F35" s="151"/>
      <c r="G35" s="151"/>
      <c r="L35"/>
      <c r="M35"/>
      <c r="N35"/>
      <c r="O35" s="2">
        <v>33</v>
      </c>
    </row>
    <row r="36" spans="1:15">
      <c r="A36" s="151"/>
      <c r="B36" s="136"/>
      <c r="C36" s="151"/>
      <c r="D36" s="136"/>
      <c r="E36" s="151"/>
      <c r="F36" s="151"/>
      <c r="G36" s="151"/>
      <c r="L36"/>
      <c r="M36"/>
      <c r="N36"/>
      <c r="O36" s="2">
        <v>34</v>
      </c>
    </row>
    <row r="37" spans="1:15">
      <c r="A37" s="151"/>
      <c r="B37" s="136"/>
      <c r="C37" s="151"/>
      <c r="D37" s="136"/>
      <c r="E37" s="151"/>
      <c r="F37" s="151"/>
      <c r="G37" s="151"/>
      <c r="L37"/>
      <c r="M37"/>
      <c r="N37"/>
      <c r="O37" s="2">
        <v>35</v>
      </c>
    </row>
    <row r="38" spans="1:15">
      <c r="A38" s="151"/>
      <c r="B38" s="136"/>
      <c r="C38" s="151"/>
      <c r="D38" s="136"/>
      <c r="E38" s="151"/>
      <c r="F38" s="151"/>
      <c r="G38" s="151"/>
      <c r="L38"/>
      <c r="M38"/>
      <c r="N38"/>
      <c r="O38" s="2">
        <v>36</v>
      </c>
    </row>
    <row r="39" spans="1:15">
      <c r="A39" s="151"/>
      <c r="B39" s="136"/>
      <c r="C39" s="151"/>
      <c r="D39" s="136"/>
      <c r="E39" s="151"/>
      <c r="F39" s="151"/>
      <c r="G39" s="151"/>
      <c r="L39"/>
      <c r="M39"/>
      <c r="N39"/>
      <c r="O39" s="2">
        <v>37</v>
      </c>
    </row>
    <row r="40" spans="1:15">
      <c r="A40" s="151"/>
      <c r="B40" s="136"/>
      <c r="C40" s="151"/>
      <c r="D40" s="136"/>
      <c r="E40" s="151"/>
      <c r="F40" s="151"/>
      <c r="G40" s="151"/>
      <c r="L40"/>
      <c r="M40"/>
      <c r="N40"/>
      <c r="O40" s="2">
        <v>38</v>
      </c>
    </row>
    <row r="41" spans="1:15">
      <c r="A41" s="151"/>
      <c r="B41" s="136"/>
      <c r="C41" s="151"/>
      <c r="D41" s="136"/>
      <c r="E41" s="151"/>
      <c r="F41" s="151"/>
      <c r="G41" s="151"/>
      <c r="L41"/>
      <c r="M41"/>
      <c r="N41"/>
      <c r="O41" s="2">
        <v>39</v>
      </c>
    </row>
    <row r="42" spans="1:15">
      <c r="A42" s="151"/>
      <c r="B42" s="136"/>
      <c r="C42" s="151"/>
      <c r="D42" s="136"/>
      <c r="E42" s="151"/>
      <c r="F42" s="151"/>
      <c r="G42" s="151"/>
      <c r="L42"/>
      <c r="M42"/>
      <c r="N42"/>
      <c r="O42" s="2">
        <v>40</v>
      </c>
    </row>
    <row r="43" spans="1:15">
      <c r="A43" s="151"/>
      <c r="B43" s="136"/>
      <c r="C43" s="151"/>
      <c r="D43" s="136"/>
      <c r="E43" s="151"/>
      <c r="F43" s="151"/>
      <c r="G43" s="151"/>
      <c r="L43"/>
      <c r="M43"/>
      <c r="N43"/>
      <c r="O43" s="2">
        <v>41</v>
      </c>
    </row>
    <row r="44" spans="1:15">
      <c r="A44" s="151"/>
      <c r="B44" s="136"/>
      <c r="C44" s="151"/>
      <c r="D44" s="136"/>
      <c r="E44" s="151"/>
      <c r="L44"/>
      <c r="M44"/>
      <c r="N44"/>
    </row>
    <row r="45" spans="1:15">
      <c r="L45"/>
      <c r="M45"/>
      <c r="N45"/>
    </row>
    <row r="46" spans="1:15">
      <c r="L46"/>
      <c r="M46"/>
      <c r="N46"/>
    </row>
    <row r="47" spans="1:15">
      <c r="L47"/>
      <c r="M47"/>
      <c r="N47"/>
    </row>
    <row r="48" spans="1:15">
      <c r="L48"/>
      <c r="M48"/>
      <c r="N48"/>
    </row>
    <row r="49" spans="12:14">
      <c r="L49"/>
      <c r="M49"/>
      <c r="N49"/>
    </row>
    <row r="50" spans="12:14">
      <c r="L50"/>
      <c r="M50"/>
      <c r="N50"/>
    </row>
    <row r="51" spans="12:14">
      <c r="L51"/>
      <c r="M51"/>
      <c r="N51"/>
    </row>
    <row r="52" spans="12:14">
      <c r="L52"/>
      <c r="M52"/>
      <c r="N52"/>
    </row>
    <row r="53" spans="12:14">
      <c r="L53"/>
      <c r="M53"/>
      <c r="N53"/>
    </row>
    <row r="54" spans="12:14">
      <c r="L54"/>
      <c r="M54"/>
      <c r="N54"/>
    </row>
    <row r="55" spans="12:14">
      <c r="L55"/>
      <c r="M55"/>
      <c r="N55"/>
    </row>
    <row r="56" spans="12:14">
      <c r="L56"/>
      <c r="M56"/>
      <c r="N56"/>
    </row>
    <row r="57" spans="12:14">
      <c r="L57"/>
      <c r="M57"/>
      <c r="N57"/>
    </row>
    <row r="58" spans="12:14">
      <c r="L58"/>
      <c r="M58"/>
      <c r="N58"/>
    </row>
    <row r="59" spans="12:14">
      <c r="L59"/>
      <c r="M59"/>
      <c r="N59"/>
    </row>
  </sheetData>
  <sheetProtection sheet="1" objects="1" scenarios="1" selectLockedCells="1"/>
  <mergeCells count="32">
    <mergeCell ref="F3:M3"/>
    <mergeCell ref="A2:B2"/>
    <mergeCell ref="C2:E2"/>
    <mergeCell ref="F2:L2"/>
    <mergeCell ref="A9:B9"/>
    <mergeCell ref="C8:E8"/>
    <mergeCell ref="C3:E3"/>
    <mergeCell ref="A5:B5"/>
    <mergeCell ref="C4:E4"/>
    <mergeCell ref="C6:E6"/>
    <mergeCell ref="C7:E7"/>
    <mergeCell ref="A6:B6"/>
    <mergeCell ref="A7:B7"/>
    <mergeCell ref="A8:B8"/>
    <mergeCell ref="A3:B3"/>
    <mergeCell ref="A4:B4"/>
    <mergeCell ref="F4:J6"/>
    <mergeCell ref="C9:E9"/>
    <mergeCell ref="A10:B10"/>
    <mergeCell ref="I10:N10"/>
    <mergeCell ref="A11:H11"/>
    <mergeCell ref="I11:J11"/>
    <mergeCell ref="K11:N11"/>
    <mergeCell ref="C5:E5"/>
    <mergeCell ref="I12:J12"/>
    <mergeCell ref="K12:N12"/>
    <mergeCell ref="A13:D13"/>
    <mergeCell ref="E13:H13"/>
    <mergeCell ref="I13:J13"/>
    <mergeCell ref="K13:N13"/>
    <mergeCell ref="A12:D12"/>
    <mergeCell ref="E12:H12"/>
  </mergeCells>
  <phoneticPr fontId="4"/>
  <dataValidations count="6">
    <dataValidation imeMode="on" allowBlank="1" showInputMessage="1" showErrorMessage="1" sqref="IP3 SL3 ACH3 AMD3 AVZ3 BFV3 BPR3 BZN3 CJJ3 CTF3 DDB3 DMX3 DWT3 EGP3 EQL3 FAH3 FKD3 FTZ3 GDV3 GNR3 GXN3 HHJ3 HRF3 IBB3 IKX3 IUT3 JEP3 JOL3 JYH3 KID3 KRZ3 LBV3 LLR3 LVN3 MFJ3 MPF3 MZB3 NIX3 NST3 OCP3 OML3 OWH3 PGD3 PPZ3 PZV3 QJR3 QTN3 RDJ3 RNF3 RXB3 SGX3 SQT3 TAP3 TKL3 TUH3 UED3 UNZ3 UXV3 VHR3 VRN3 WBJ3 WLF3 WVB3 B65540 IP65540 SL65540 ACH65540 AMD65540 AVZ65540 BFV65540 BPR65540 BZN65540 CJJ65540 CTF65540 DDB65540 DMX65540 DWT65540 EGP65540 EQL65540 FAH65540 FKD65540 FTZ65540 GDV65540 GNR65540 GXN65540 HHJ65540 HRF65540 IBB65540 IKX65540 IUT65540 JEP65540 JOL65540 JYH65540 KID65540 KRZ65540 LBV65540 LLR65540 LVN65540 MFJ65540 MPF65540 MZB65540 NIX65540 NST65540 OCP65540 OML65540 OWH65540 PGD65540 PPZ65540 PZV65540 QJR65540 QTN65540 RDJ65540 RNF65540 RXB65540 SGX65540 SQT65540 TAP65540 TKL65540 TUH65540 UED65540 UNZ65540 UXV65540 VHR65540 VRN65540 WBJ65540 WLF65540 WVB65540 B131076 IP131076 SL131076 ACH131076 AMD131076 AVZ131076 BFV131076 BPR131076 BZN131076 CJJ131076 CTF131076 DDB131076 DMX131076 DWT131076 EGP131076 EQL131076 FAH131076 FKD131076 FTZ131076 GDV131076 GNR131076 GXN131076 HHJ131076 HRF131076 IBB131076 IKX131076 IUT131076 JEP131076 JOL131076 JYH131076 KID131076 KRZ131076 LBV131076 LLR131076 LVN131076 MFJ131076 MPF131076 MZB131076 NIX131076 NST131076 OCP131076 OML131076 OWH131076 PGD131076 PPZ131076 PZV131076 QJR131076 QTN131076 RDJ131076 RNF131076 RXB131076 SGX131076 SQT131076 TAP131076 TKL131076 TUH131076 UED131076 UNZ131076 UXV131076 VHR131076 VRN131076 WBJ131076 WLF131076 WVB131076 B196612 IP196612 SL196612 ACH196612 AMD196612 AVZ196612 BFV196612 BPR196612 BZN196612 CJJ196612 CTF196612 DDB196612 DMX196612 DWT196612 EGP196612 EQL196612 FAH196612 FKD196612 FTZ196612 GDV196612 GNR196612 GXN196612 HHJ196612 HRF196612 IBB196612 IKX196612 IUT196612 JEP196612 JOL196612 JYH196612 KID196612 KRZ196612 LBV196612 LLR196612 LVN196612 MFJ196612 MPF196612 MZB196612 NIX196612 NST196612 OCP196612 OML196612 OWH196612 PGD196612 PPZ196612 PZV196612 QJR196612 QTN196612 RDJ196612 RNF196612 RXB196612 SGX196612 SQT196612 TAP196612 TKL196612 TUH196612 UED196612 UNZ196612 UXV196612 VHR196612 VRN196612 WBJ196612 WLF196612 WVB196612 B262148 IP262148 SL262148 ACH262148 AMD262148 AVZ262148 BFV262148 BPR262148 BZN262148 CJJ262148 CTF262148 DDB262148 DMX262148 DWT262148 EGP262148 EQL262148 FAH262148 FKD262148 FTZ262148 GDV262148 GNR262148 GXN262148 HHJ262148 HRF262148 IBB262148 IKX262148 IUT262148 JEP262148 JOL262148 JYH262148 KID262148 KRZ262148 LBV262148 LLR262148 LVN262148 MFJ262148 MPF262148 MZB262148 NIX262148 NST262148 OCP262148 OML262148 OWH262148 PGD262148 PPZ262148 PZV262148 QJR262148 QTN262148 RDJ262148 RNF262148 RXB262148 SGX262148 SQT262148 TAP262148 TKL262148 TUH262148 UED262148 UNZ262148 UXV262148 VHR262148 VRN262148 WBJ262148 WLF262148 WVB262148 B327684 IP327684 SL327684 ACH327684 AMD327684 AVZ327684 BFV327684 BPR327684 BZN327684 CJJ327684 CTF327684 DDB327684 DMX327684 DWT327684 EGP327684 EQL327684 FAH327684 FKD327684 FTZ327684 GDV327684 GNR327684 GXN327684 HHJ327684 HRF327684 IBB327684 IKX327684 IUT327684 JEP327684 JOL327684 JYH327684 KID327684 KRZ327684 LBV327684 LLR327684 LVN327684 MFJ327684 MPF327684 MZB327684 NIX327684 NST327684 OCP327684 OML327684 OWH327684 PGD327684 PPZ327684 PZV327684 QJR327684 QTN327684 RDJ327684 RNF327684 RXB327684 SGX327684 SQT327684 TAP327684 TKL327684 TUH327684 UED327684 UNZ327684 UXV327684 VHR327684 VRN327684 WBJ327684 WLF327684 WVB327684 B393220 IP393220 SL393220 ACH393220 AMD393220 AVZ393220 BFV393220 BPR393220 BZN393220 CJJ393220 CTF393220 DDB393220 DMX393220 DWT393220 EGP393220 EQL393220 FAH393220 FKD393220 FTZ393220 GDV393220 GNR393220 GXN393220 HHJ393220 HRF393220 IBB393220 IKX393220 IUT393220 JEP393220 JOL393220 JYH393220 KID393220 KRZ393220 LBV393220 LLR393220 LVN393220 MFJ393220 MPF393220 MZB393220 NIX393220 NST393220 OCP393220 OML393220 OWH393220 PGD393220 PPZ393220 PZV393220 QJR393220 QTN393220 RDJ393220 RNF393220 RXB393220 SGX393220 SQT393220 TAP393220 TKL393220 TUH393220 UED393220 UNZ393220 UXV393220 VHR393220 VRN393220 WBJ393220 WLF393220 WVB393220 B458756 IP458756 SL458756 ACH458756 AMD458756 AVZ458756 BFV458756 BPR458756 BZN458756 CJJ458756 CTF458756 DDB458756 DMX458756 DWT458756 EGP458756 EQL458756 FAH458756 FKD458756 FTZ458756 GDV458756 GNR458756 GXN458756 HHJ458756 HRF458756 IBB458756 IKX458756 IUT458756 JEP458756 JOL458756 JYH458756 KID458756 KRZ458756 LBV458756 LLR458756 LVN458756 MFJ458756 MPF458756 MZB458756 NIX458756 NST458756 OCP458756 OML458756 OWH458756 PGD458756 PPZ458756 PZV458756 QJR458756 QTN458756 RDJ458756 RNF458756 RXB458756 SGX458756 SQT458756 TAP458756 TKL458756 TUH458756 UED458756 UNZ458756 UXV458756 VHR458756 VRN458756 WBJ458756 WLF458756 WVB458756 B524292 IP524292 SL524292 ACH524292 AMD524292 AVZ524292 BFV524292 BPR524292 BZN524292 CJJ524292 CTF524292 DDB524292 DMX524292 DWT524292 EGP524292 EQL524292 FAH524292 FKD524292 FTZ524292 GDV524292 GNR524292 GXN524292 HHJ524292 HRF524292 IBB524292 IKX524292 IUT524292 JEP524292 JOL524292 JYH524292 KID524292 KRZ524292 LBV524292 LLR524292 LVN524292 MFJ524292 MPF524292 MZB524292 NIX524292 NST524292 OCP524292 OML524292 OWH524292 PGD524292 PPZ524292 PZV524292 QJR524292 QTN524292 RDJ524292 RNF524292 RXB524292 SGX524292 SQT524292 TAP524292 TKL524292 TUH524292 UED524292 UNZ524292 UXV524292 VHR524292 VRN524292 WBJ524292 WLF524292 WVB524292 B589828 IP589828 SL589828 ACH589828 AMD589828 AVZ589828 BFV589828 BPR589828 BZN589828 CJJ589828 CTF589828 DDB589828 DMX589828 DWT589828 EGP589828 EQL589828 FAH589828 FKD589828 FTZ589828 GDV589828 GNR589828 GXN589828 HHJ589828 HRF589828 IBB589828 IKX589828 IUT589828 JEP589828 JOL589828 JYH589828 KID589828 KRZ589828 LBV589828 LLR589828 LVN589828 MFJ589828 MPF589828 MZB589828 NIX589828 NST589828 OCP589828 OML589828 OWH589828 PGD589828 PPZ589828 PZV589828 QJR589828 QTN589828 RDJ589828 RNF589828 RXB589828 SGX589828 SQT589828 TAP589828 TKL589828 TUH589828 UED589828 UNZ589828 UXV589828 VHR589828 VRN589828 WBJ589828 WLF589828 WVB589828 B655364 IP655364 SL655364 ACH655364 AMD655364 AVZ655364 BFV655364 BPR655364 BZN655364 CJJ655364 CTF655364 DDB655364 DMX655364 DWT655364 EGP655364 EQL655364 FAH655364 FKD655364 FTZ655364 GDV655364 GNR655364 GXN655364 HHJ655364 HRF655364 IBB655364 IKX655364 IUT655364 JEP655364 JOL655364 JYH655364 KID655364 KRZ655364 LBV655364 LLR655364 LVN655364 MFJ655364 MPF655364 MZB655364 NIX655364 NST655364 OCP655364 OML655364 OWH655364 PGD655364 PPZ655364 PZV655364 QJR655364 QTN655364 RDJ655364 RNF655364 RXB655364 SGX655364 SQT655364 TAP655364 TKL655364 TUH655364 UED655364 UNZ655364 UXV655364 VHR655364 VRN655364 WBJ655364 WLF655364 WVB655364 B720900 IP720900 SL720900 ACH720900 AMD720900 AVZ720900 BFV720900 BPR720900 BZN720900 CJJ720900 CTF720900 DDB720900 DMX720900 DWT720900 EGP720900 EQL720900 FAH720900 FKD720900 FTZ720900 GDV720900 GNR720900 GXN720900 HHJ720900 HRF720900 IBB720900 IKX720900 IUT720900 JEP720900 JOL720900 JYH720900 KID720900 KRZ720900 LBV720900 LLR720900 LVN720900 MFJ720900 MPF720900 MZB720900 NIX720900 NST720900 OCP720900 OML720900 OWH720900 PGD720900 PPZ720900 PZV720900 QJR720900 QTN720900 RDJ720900 RNF720900 RXB720900 SGX720900 SQT720900 TAP720900 TKL720900 TUH720900 UED720900 UNZ720900 UXV720900 VHR720900 VRN720900 WBJ720900 WLF720900 WVB720900 B786436 IP786436 SL786436 ACH786436 AMD786436 AVZ786436 BFV786436 BPR786436 BZN786436 CJJ786436 CTF786436 DDB786436 DMX786436 DWT786436 EGP786436 EQL786436 FAH786436 FKD786436 FTZ786436 GDV786436 GNR786436 GXN786436 HHJ786436 HRF786436 IBB786436 IKX786436 IUT786436 JEP786436 JOL786436 JYH786436 KID786436 KRZ786436 LBV786436 LLR786436 LVN786436 MFJ786436 MPF786436 MZB786436 NIX786436 NST786436 OCP786436 OML786436 OWH786436 PGD786436 PPZ786436 PZV786436 QJR786436 QTN786436 RDJ786436 RNF786436 RXB786436 SGX786436 SQT786436 TAP786436 TKL786436 TUH786436 UED786436 UNZ786436 UXV786436 VHR786436 VRN786436 WBJ786436 WLF786436 WVB786436 B851972 IP851972 SL851972 ACH851972 AMD851972 AVZ851972 BFV851972 BPR851972 BZN851972 CJJ851972 CTF851972 DDB851972 DMX851972 DWT851972 EGP851972 EQL851972 FAH851972 FKD851972 FTZ851972 GDV851972 GNR851972 GXN851972 HHJ851972 HRF851972 IBB851972 IKX851972 IUT851972 JEP851972 JOL851972 JYH851972 KID851972 KRZ851972 LBV851972 LLR851972 LVN851972 MFJ851972 MPF851972 MZB851972 NIX851972 NST851972 OCP851972 OML851972 OWH851972 PGD851972 PPZ851972 PZV851972 QJR851972 QTN851972 RDJ851972 RNF851972 RXB851972 SGX851972 SQT851972 TAP851972 TKL851972 TUH851972 UED851972 UNZ851972 UXV851972 VHR851972 VRN851972 WBJ851972 WLF851972 WVB851972 B917508 IP917508 SL917508 ACH917508 AMD917508 AVZ917508 BFV917508 BPR917508 BZN917508 CJJ917508 CTF917508 DDB917508 DMX917508 DWT917508 EGP917508 EQL917508 FAH917508 FKD917508 FTZ917508 GDV917508 GNR917508 GXN917508 HHJ917508 HRF917508 IBB917508 IKX917508 IUT917508 JEP917508 JOL917508 JYH917508 KID917508 KRZ917508 LBV917508 LLR917508 LVN917508 MFJ917508 MPF917508 MZB917508 NIX917508 NST917508 OCP917508 OML917508 OWH917508 PGD917508 PPZ917508 PZV917508 QJR917508 QTN917508 RDJ917508 RNF917508 RXB917508 SGX917508 SQT917508 TAP917508 TKL917508 TUH917508 UED917508 UNZ917508 UXV917508 VHR917508 VRN917508 WBJ917508 WLF917508 WVB917508 B983044 IP983044 SL983044 ACH983044 AMD983044 AVZ983044 BFV983044 BPR983044 BZN983044 CJJ983044 CTF983044 DDB983044 DMX983044 DWT983044 EGP983044 EQL983044 FAH983044 FKD983044 FTZ983044 GDV983044 GNR983044 GXN983044 HHJ983044 HRF983044 IBB983044 IKX983044 IUT983044 JEP983044 JOL983044 JYH983044 KID983044 KRZ983044 LBV983044 LLR983044 LVN983044 MFJ983044 MPF983044 MZB983044 NIX983044 NST983044 OCP983044 OML983044 OWH983044 PGD983044 PPZ983044 PZV983044 QJR983044 QTN983044 RDJ983044 RNF983044 RXB983044 SGX983044 SQT983044 TAP983044 TKL983044 TUH983044 UED983044 UNZ983044 UXV983044 VHR983044 VRN983044 WBJ983044 WLF983044 WVB983044 B4 B65543:B65545 IP65543:IP65545 SL65543:SL65545 ACH65543:ACH65545 AMD65543:AMD65545 AVZ65543:AVZ65545 BFV65543:BFV65545 BPR65543:BPR65545 BZN65543:BZN65545 CJJ65543:CJJ65545 CTF65543:CTF65545 DDB65543:DDB65545 DMX65543:DMX65545 DWT65543:DWT65545 EGP65543:EGP65545 EQL65543:EQL65545 FAH65543:FAH65545 FKD65543:FKD65545 FTZ65543:FTZ65545 GDV65543:GDV65545 GNR65543:GNR65545 GXN65543:GXN65545 HHJ65543:HHJ65545 HRF65543:HRF65545 IBB65543:IBB65545 IKX65543:IKX65545 IUT65543:IUT65545 JEP65543:JEP65545 JOL65543:JOL65545 JYH65543:JYH65545 KID65543:KID65545 KRZ65543:KRZ65545 LBV65543:LBV65545 LLR65543:LLR65545 LVN65543:LVN65545 MFJ65543:MFJ65545 MPF65543:MPF65545 MZB65543:MZB65545 NIX65543:NIX65545 NST65543:NST65545 OCP65543:OCP65545 OML65543:OML65545 OWH65543:OWH65545 PGD65543:PGD65545 PPZ65543:PPZ65545 PZV65543:PZV65545 QJR65543:QJR65545 QTN65543:QTN65545 RDJ65543:RDJ65545 RNF65543:RNF65545 RXB65543:RXB65545 SGX65543:SGX65545 SQT65543:SQT65545 TAP65543:TAP65545 TKL65543:TKL65545 TUH65543:TUH65545 UED65543:UED65545 UNZ65543:UNZ65545 UXV65543:UXV65545 VHR65543:VHR65545 VRN65543:VRN65545 WBJ65543:WBJ65545 WLF65543:WLF65545 WVB65543:WVB65545 B131079:B131081 IP131079:IP131081 SL131079:SL131081 ACH131079:ACH131081 AMD131079:AMD131081 AVZ131079:AVZ131081 BFV131079:BFV131081 BPR131079:BPR131081 BZN131079:BZN131081 CJJ131079:CJJ131081 CTF131079:CTF131081 DDB131079:DDB131081 DMX131079:DMX131081 DWT131079:DWT131081 EGP131079:EGP131081 EQL131079:EQL131081 FAH131079:FAH131081 FKD131079:FKD131081 FTZ131079:FTZ131081 GDV131079:GDV131081 GNR131079:GNR131081 GXN131079:GXN131081 HHJ131079:HHJ131081 HRF131079:HRF131081 IBB131079:IBB131081 IKX131079:IKX131081 IUT131079:IUT131081 JEP131079:JEP131081 JOL131079:JOL131081 JYH131079:JYH131081 KID131079:KID131081 KRZ131079:KRZ131081 LBV131079:LBV131081 LLR131079:LLR131081 LVN131079:LVN131081 MFJ131079:MFJ131081 MPF131079:MPF131081 MZB131079:MZB131081 NIX131079:NIX131081 NST131079:NST131081 OCP131079:OCP131081 OML131079:OML131081 OWH131079:OWH131081 PGD131079:PGD131081 PPZ131079:PPZ131081 PZV131079:PZV131081 QJR131079:QJR131081 QTN131079:QTN131081 RDJ131079:RDJ131081 RNF131079:RNF131081 RXB131079:RXB131081 SGX131079:SGX131081 SQT131079:SQT131081 TAP131079:TAP131081 TKL131079:TKL131081 TUH131079:TUH131081 UED131079:UED131081 UNZ131079:UNZ131081 UXV131079:UXV131081 VHR131079:VHR131081 VRN131079:VRN131081 WBJ131079:WBJ131081 WLF131079:WLF131081 WVB131079:WVB131081 B196615:B196617 IP196615:IP196617 SL196615:SL196617 ACH196615:ACH196617 AMD196615:AMD196617 AVZ196615:AVZ196617 BFV196615:BFV196617 BPR196615:BPR196617 BZN196615:BZN196617 CJJ196615:CJJ196617 CTF196615:CTF196617 DDB196615:DDB196617 DMX196615:DMX196617 DWT196615:DWT196617 EGP196615:EGP196617 EQL196615:EQL196617 FAH196615:FAH196617 FKD196615:FKD196617 FTZ196615:FTZ196617 GDV196615:GDV196617 GNR196615:GNR196617 GXN196615:GXN196617 HHJ196615:HHJ196617 HRF196615:HRF196617 IBB196615:IBB196617 IKX196615:IKX196617 IUT196615:IUT196617 JEP196615:JEP196617 JOL196615:JOL196617 JYH196615:JYH196617 KID196615:KID196617 KRZ196615:KRZ196617 LBV196615:LBV196617 LLR196615:LLR196617 LVN196615:LVN196617 MFJ196615:MFJ196617 MPF196615:MPF196617 MZB196615:MZB196617 NIX196615:NIX196617 NST196615:NST196617 OCP196615:OCP196617 OML196615:OML196617 OWH196615:OWH196617 PGD196615:PGD196617 PPZ196615:PPZ196617 PZV196615:PZV196617 QJR196615:QJR196617 QTN196615:QTN196617 RDJ196615:RDJ196617 RNF196615:RNF196617 RXB196615:RXB196617 SGX196615:SGX196617 SQT196615:SQT196617 TAP196615:TAP196617 TKL196615:TKL196617 TUH196615:TUH196617 UED196615:UED196617 UNZ196615:UNZ196617 UXV196615:UXV196617 VHR196615:VHR196617 VRN196615:VRN196617 WBJ196615:WBJ196617 WLF196615:WLF196617 WVB196615:WVB196617 B262151:B262153 IP262151:IP262153 SL262151:SL262153 ACH262151:ACH262153 AMD262151:AMD262153 AVZ262151:AVZ262153 BFV262151:BFV262153 BPR262151:BPR262153 BZN262151:BZN262153 CJJ262151:CJJ262153 CTF262151:CTF262153 DDB262151:DDB262153 DMX262151:DMX262153 DWT262151:DWT262153 EGP262151:EGP262153 EQL262151:EQL262153 FAH262151:FAH262153 FKD262151:FKD262153 FTZ262151:FTZ262153 GDV262151:GDV262153 GNR262151:GNR262153 GXN262151:GXN262153 HHJ262151:HHJ262153 HRF262151:HRF262153 IBB262151:IBB262153 IKX262151:IKX262153 IUT262151:IUT262153 JEP262151:JEP262153 JOL262151:JOL262153 JYH262151:JYH262153 KID262151:KID262153 KRZ262151:KRZ262153 LBV262151:LBV262153 LLR262151:LLR262153 LVN262151:LVN262153 MFJ262151:MFJ262153 MPF262151:MPF262153 MZB262151:MZB262153 NIX262151:NIX262153 NST262151:NST262153 OCP262151:OCP262153 OML262151:OML262153 OWH262151:OWH262153 PGD262151:PGD262153 PPZ262151:PPZ262153 PZV262151:PZV262153 QJR262151:QJR262153 QTN262151:QTN262153 RDJ262151:RDJ262153 RNF262151:RNF262153 RXB262151:RXB262153 SGX262151:SGX262153 SQT262151:SQT262153 TAP262151:TAP262153 TKL262151:TKL262153 TUH262151:TUH262153 UED262151:UED262153 UNZ262151:UNZ262153 UXV262151:UXV262153 VHR262151:VHR262153 VRN262151:VRN262153 WBJ262151:WBJ262153 WLF262151:WLF262153 WVB262151:WVB262153 B327687:B327689 IP327687:IP327689 SL327687:SL327689 ACH327687:ACH327689 AMD327687:AMD327689 AVZ327687:AVZ327689 BFV327687:BFV327689 BPR327687:BPR327689 BZN327687:BZN327689 CJJ327687:CJJ327689 CTF327687:CTF327689 DDB327687:DDB327689 DMX327687:DMX327689 DWT327687:DWT327689 EGP327687:EGP327689 EQL327687:EQL327689 FAH327687:FAH327689 FKD327687:FKD327689 FTZ327687:FTZ327689 GDV327687:GDV327689 GNR327687:GNR327689 GXN327687:GXN327689 HHJ327687:HHJ327689 HRF327687:HRF327689 IBB327687:IBB327689 IKX327687:IKX327689 IUT327687:IUT327689 JEP327687:JEP327689 JOL327687:JOL327689 JYH327687:JYH327689 KID327687:KID327689 KRZ327687:KRZ327689 LBV327687:LBV327689 LLR327687:LLR327689 LVN327687:LVN327689 MFJ327687:MFJ327689 MPF327687:MPF327689 MZB327687:MZB327689 NIX327687:NIX327689 NST327687:NST327689 OCP327687:OCP327689 OML327687:OML327689 OWH327687:OWH327689 PGD327687:PGD327689 PPZ327687:PPZ327689 PZV327687:PZV327689 QJR327687:QJR327689 QTN327687:QTN327689 RDJ327687:RDJ327689 RNF327687:RNF327689 RXB327687:RXB327689 SGX327687:SGX327689 SQT327687:SQT327689 TAP327687:TAP327689 TKL327687:TKL327689 TUH327687:TUH327689 UED327687:UED327689 UNZ327687:UNZ327689 UXV327687:UXV327689 VHR327687:VHR327689 VRN327687:VRN327689 WBJ327687:WBJ327689 WLF327687:WLF327689 WVB327687:WVB327689 B393223:B393225 IP393223:IP393225 SL393223:SL393225 ACH393223:ACH393225 AMD393223:AMD393225 AVZ393223:AVZ393225 BFV393223:BFV393225 BPR393223:BPR393225 BZN393223:BZN393225 CJJ393223:CJJ393225 CTF393223:CTF393225 DDB393223:DDB393225 DMX393223:DMX393225 DWT393223:DWT393225 EGP393223:EGP393225 EQL393223:EQL393225 FAH393223:FAH393225 FKD393223:FKD393225 FTZ393223:FTZ393225 GDV393223:GDV393225 GNR393223:GNR393225 GXN393223:GXN393225 HHJ393223:HHJ393225 HRF393223:HRF393225 IBB393223:IBB393225 IKX393223:IKX393225 IUT393223:IUT393225 JEP393223:JEP393225 JOL393223:JOL393225 JYH393223:JYH393225 KID393223:KID393225 KRZ393223:KRZ393225 LBV393223:LBV393225 LLR393223:LLR393225 LVN393223:LVN393225 MFJ393223:MFJ393225 MPF393223:MPF393225 MZB393223:MZB393225 NIX393223:NIX393225 NST393223:NST393225 OCP393223:OCP393225 OML393223:OML393225 OWH393223:OWH393225 PGD393223:PGD393225 PPZ393223:PPZ393225 PZV393223:PZV393225 QJR393223:QJR393225 QTN393223:QTN393225 RDJ393223:RDJ393225 RNF393223:RNF393225 RXB393223:RXB393225 SGX393223:SGX393225 SQT393223:SQT393225 TAP393223:TAP393225 TKL393223:TKL393225 TUH393223:TUH393225 UED393223:UED393225 UNZ393223:UNZ393225 UXV393223:UXV393225 VHR393223:VHR393225 VRN393223:VRN393225 WBJ393223:WBJ393225 WLF393223:WLF393225 WVB393223:WVB393225 B458759:B458761 IP458759:IP458761 SL458759:SL458761 ACH458759:ACH458761 AMD458759:AMD458761 AVZ458759:AVZ458761 BFV458759:BFV458761 BPR458759:BPR458761 BZN458759:BZN458761 CJJ458759:CJJ458761 CTF458759:CTF458761 DDB458759:DDB458761 DMX458759:DMX458761 DWT458759:DWT458761 EGP458759:EGP458761 EQL458759:EQL458761 FAH458759:FAH458761 FKD458759:FKD458761 FTZ458759:FTZ458761 GDV458759:GDV458761 GNR458759:GNR458761 GXN458759:GXN458761 HHJ458759:HHJ458761 HRF458759:HRF458761 IBB458759:IBB458761 IKX458759:IKX458761 IUT458759:IUT458761 JEP458759:JEP458761 JOL458759:JOL458761 JYH458759:JYH458761 KID458759:KID458761 KRZ458759:KRZ458761 LBV458759:LBV458761 LLR458759:LLR458761 LVN458759:LVN458761 MFJ458759:MFJ458761 MPF458759:MPF458761 MZB458759:MZB458761 NIX458759:NIX458761 NST458759:NST458761 OCP458759:OCP458761 OML458759:OML458761 OWH458759:OWH458761 PGD458759:PGD458761 PPZ458759:PPZ458761 PZV458759:PZV458761 QJR458759:QJR458761 QTN458759:QTN458761 RDJ458759:RDJ458761 RNF458759:RNF458761 RXB458759:RXB458761 SGX458759:SGX458761 SQT458759:SQT458761 TAP458759:TAP458761 TKL458759:TKL458761 TUH458759:TUH458761 UED458759:UED458761 UNZ458759:UNZ458761 UXV458759:UXV458761 VHR458759:VHR458761 VRN458759:VRN458761 WBJ458759:WBJ458761 WLF458759:WLF458761 WVB458759:WVB458761 B524295:B524297 IP524295:IP524297 SL524295:SL524297 ACH524295:ACH524297 AMD524295:AMD524297 AVZ524295:AVZ524297 BFV524295:BFV524297 BPR524295:BPR524297 BZN524295:BZN524297 CJJ524295:CJJ524297 CTF524295:CTF524297 DDB524295:DDB524297 DMX524295:DMX524297 DWT524295:DWT524297 EGP524295:EGP524297 EQL524295:EQL524297 FAH524295:FAH524297 FKD524295:FKD524297 FTZ524295:FTZ524297 GDV524295:GDV524297 GNR524295:GNR524297 GXN524295:GXN524297 HHJ524295:HHJ524297 HRF524295:HRF524297 IBB524295:IBB524297 IKX524295:IKX524297 IUT524295:IUT524297 JEP524295:JEP524297 JOL524295:JOL524297 JYH524295:JYH524297 KID524295:KID524297 KRZ524295:KRZ524297 LBV524295:LBV524297 LLR524295:LLR524297 LVN524295:LVN524297 MFJ524295:MFJ524297 MPF524295:MPF524297 MZB524295:MZB524297 NIX524295:NIX524297 NST524295:NST524297 OCP524295:OCP524297 OML524295:OML524297 OWH524295:OWH524297 PGD524295:PGD524297 PPZ524295:PPZ524297 PZV524295:PZV524297 QJR524295:QJR524297 QTN524295:QTN524297 RDJ524295:RDJ524297 RNF524295:RNF524297 RXB524295:RXB524297 SGX524295:SGX524297 SQT524295:SQT524297 TAP524295:TAP524297 TKL524295:TKL524297 TUH524295:TUH524297 UED524295:UED524297 UNZ524295:UNZ524297 UXV524295:UXV524297 VHR524295:VHR524297 VRN524295:VRN524297 WBJ524295:WBJ524297 WLF524295:WLF524297 WVB524295:WVB524297 B589831:B589833 IP589831:IP589833 SL589831:SL589833 ACH589831:ACH589833 AMD589831:AMD589833 AVZ589831:AVZ589833 BFV589831:BFV589833 BPR589831:BPR589833 BZN589831:BZN589833 CJJ589831:CJJ589833 CTF589831:CTF589833 DDB589831:DDB589833 DMX589831:DMX589833 DWT589831:DWT589833 EGP589831:EGP589833 EQL589831:EQL589833 FAH589831:FAH589833 FKD589831:FKD589833 FTZ589831:FTZ589833 GDV589831:GDV589833 GNR589831:GNR589833 GXN589831:GXN589833 HHJ589831:HHJ589833 HRF589831:HRF589833 IBB589831:IBB589833 IKX589831:IKX589833 IUT589831:IUT589833 JEP589831:JEP589833 JOL589831:JOL589833 JYH589831:JYH589833 KID589831:KID589833 KRZ589831:KRZ589833 LBV589831:LBV589833 LLR589831:LLR589833 LVN589831:LVN589833 MFJ589831:MFJ589833 MPF589831:MPF589833 MZB589831:MZB589833 NIX589831:NIX589833 NST589831:NST589833 OCP589831:OCP589833 OML589831:OML589833 OWH589831:OWH589833 PGD589831:PGD589833 PPZ589831:PPZ589833 PZV589831:PZV589833 QJR589831:QJR589833 QTN589831:QTN589833 RDJ589831:RDJ589833 RNF589831:RNF589833 RXB589831:RXB589833 SGX589831:SGX589833 SQT589831:SQT589833 TAP589831:TAP589833 TKL589831:TKL589833 TUH589831:TUH589833 UED589831:UED589833 UNZ589831:UNZ589833 UXV589831:UXV589833 VHR589831:VHR589833 VRN589831:VRN589833 WBJ589831:WBJ589833 WLF589831:WLF589833 WVB589831:WVB589833 B655367:B655369 IP655367:IP655369 SL655367:SL655369 ACH655367:ACH655369 AMD655367:AMD655369 AVZ655367:AVZ655369 BFV655367:BFV655369 BPR655367:BPR655369 BZN655367:BZN655369 CJJ655367:CJJ655369 CTF655367:CTF655369 DDB655367:DDB655369 DMX655367:DMX655369 DWT655367:DWT655369 EGP655367:EGP655369 EQL655367:EQL655369 FAH655367:FAH655369 FKD655367:FKD655369 FTZ655367:FTZ655369 GDV655367:GDV655369 GNR655367:GNR655369 GXN655367:GXN655369 HHJ655367:HHJ655369 HRF655367:HRF655369 IBB655367:IBB655369 IKX655367:IKX655369 IUT655367:IUT655369 JEP655367:JEP655369 JOL655367:JOL655369 JYH655367:JYH655369 KID655367:KID655369 KRZ655367:KRZ655369 LBV655367:LBV655369 LLR655367:LLR655369 LVN655367:LVN655369 MFJ655367:MFJ655369 MPF655367:MPF655369 MZB655367:MZB655369 NIX655367:NIX655369 NST655367:NST655369 OCP655367:OCP655369 OML655367:OML655369 OWH655367:OWH655369 PGD655367:PGD655369 PPZ655367:PPZ655369 PZV655367:PZV655369 QJR655367:QJR655369 QTN655367:QTN655369 RDJ655367:RDJ655369 RNF655367:RNF655369 RXB655367:RXB655369 SGX655367:SGX655369 SQT655367:SQT655369 TAP655367:TAP655369 TKL655367:TKL655369 TUH655367:TUH655369 UED655367:UED655369 UNZ655367:UNZ655369 UXV655367:UXV655369 VHR655367:VHR655369 VRN655367:VRN655369 WBJ655367:WBJ655369 WLF655367:WLF655369 WVB655367:WVB655369 B720903:B720905 IP720903:IP720905 SL720903:SL720905 ACH720903:ACH720905 AMD720903:AMD720905 AVZ720903:AVZ720905 BFV720903:BFV720905 BPR720903:BPR720905 BZN720903:BZN720905 CJJ720903:CJJ720905 CTF720903:CTF720905 DDB720903:DDB720905 DMX720903:DMX720905 DWT720903:DWT720905 EGP720903:EGP720905 EQL720903:EQL720905 FAH720903:FAH720905 FKD720903:FKD720905 FTZ720903:FTZ720905 GDV720903:GDV720905 GNR720903:GNR720905 GXN720903:GXN720905 HHJ720903:HHJ720905 HRF720903:HRF720905 IBB720903:IBB720905 IKX720903:IKX720905 IUT720903:IUT720905 JEP720903:JEP720905 JOL720903:JOL720905 JYH720903:JYH720905 KID720903:KID720905 KRZ720903:KRZ720905 LBV720903:LBV720905 LLR720903:LLR720905 LVN720903:LVN720905 MFJ720903:MFJ720905 MPF720903:MPF720905 MZB720903:MZB720905 NIX720903:NIX720905 NST720903:NST720905 OCP720903:OCP720905 OML720903:OML720905 OWH720903:OWH720905 PGD720903:PGD720905 PPZ720903:PPZ720905 PZV720903:PZV720905 QJR720903:QJR720905 QTN720903:QTN720905 RDJ720903:RDJ720905 RNF720903:RNF720905 RXB720903:RXB720905 SGX720903:SGX720905 SQT720903:SQT720905 TAP720903:TAP720905 TKL720903:TKL720905 TUH720903:TUH720905 UED720903:UED720905 UNZ720903:UNZ720905 UXV720903:UXV720905 VHR720903:VHR720905 VRN720903:VRN720905 WBJ720903:WBJ720905 WLF720903:WLF720905 WVB720903:WVB720905 B786439:B786441 IP786439:IP786441 SL786439:SL786441 ACH786439:ACH786441 AMD786439:AMD786441 AVZ786439:AVZ786441 BFV786439:BFV786441 BPR786439:BPR786441 BZN786439:BZN786441 CJJ786439:CJJ786441 CTF786439:CTF786441 DDB786439:DDB786441 DMX786439:DMX786441 DWT786439:DWT786441 EGP786439:EGP786441 EQL786439:EQL786441 FAH786439:FAH786441 FKD786439:FKD786441 FTZ786439:FTZ786441 GDV786439:GDV786441 GNR786439:GNR786441 GXN786439:GXN786441 HHJ786439:HHJ786441 HRF786439:HRF786441 IBB786439:IBB786441 IKX786439:IKX786441 IUT786439:IUT786441 JEP786439:JEP786441 JOL786439:JOL786441 JYH786439:JYH786441 KID786439:KID786441 KRZ786439:KRZ786441 LBV786439:LBV786441 LLR786439:LLR786441 LVN786439:LVN786441 MFJ786439:MFJ786441 MPF786439:MPF786441 MZB786439:MZB786441 NIX786439:NIX786441 NST786439:NST786441 OCP786439:OCP786441 OML786439:OML786441 OWH786439:OWH786441 PGD786439:PGD786441 PPZ786439:PPZ786441 PZV786439:PZV786441 QJR786439:QJR786441 QTN786439:QTN786441 RDJ786439:RDJ786441 RNF786439:RNF786441 RXB786439:RXB786441 SGX786439:SGX786441 SQT786439:SQT786441 TAP786439:TAP786441 TKL786439:TKL786441 TUH786439:TUH786441 UED786439:UED786441 UNZ786439:UNZ786441 UXV786439:UXV786441 VHR786439:VHR786441 VRN786439:VRN786441 WBJ786439:WBJ786441 WLF786439:WLF786441 WVB786439:WVB786441 B851975:B851977 IP851975:IP851977 SL851975:SL851977 ACH851975:ACH851977 AMD851975:AMD851977 AVZ851975:AVZ851977 BFV851975:BFV851977 BPR851975:BPR851977 BZN851975:BZN851977 CJJ851975:CJJ851977 CTF851975:CTF851977 DDB851975:DDB851977 DMX851975:DMX851977 DWT851975:DWT851977 EGP851975:EGP851977 EQL851975:EQL851977 FAH851975:FAH851977 FKD851975:FKD851977 FTZ851975:FTZ851977 GDV851975:GDV851977 GNR851975:GNR851977 GXN851975:GXN851977 HHJ851975:HHJ851977 HRF851975:HRF851977 IBB851975:IBB851977 IKX851975:IKX851977 IUT851975:IUT851977 JEP851975:JEP851977 JOL851975:JOL851977 JYH851975:JYH851977 KID851975:KID851977 KRZ851975:KRZ851977 LBV851975:LBV851977 LLR851975:LLR851977 LVN851975:LVN851977 MFJ851975:MFJ851977 MPF851975:MPF851977 MZB851975:MZB851977 NIX851975:NIX851977 NST851975:NST851977 OCP851975:OCP851977 OML851975:OML851977 OWH851975:OWH851977 PGD851975:PGD851977 PPZ851975:PPZ851977 PZV851975:PZV851977 QJR851975:QJR851977 QTN851975:QTN851977 RDJ851975:RDJ851977 RNF851975:RNF851977 RXB851975:RXB851977 SGX851975:SGX851977 SQT851975:SQT851977 TAP851975:TAP851977 TKL851975:TKL851977 TUH851975:TUH851977 UED851975:UED851977 UNZ851975:UNZ851977 UXV851975:UXV851977 VHR851975:VHR851977 VRN851975:VRN851977 WBJ851975:WBJ851977 WLF851975:WLF851977 WVB851975:WVB851977 B917511:B917513 IP917511:IP917513 SL917511:SL917513 ACH917511:ACH917513 AMD917511:AMD917513 AVZ917511:AVZ917513 BFV917511:BFV917513 BPR917511:BPR917513 BZN917511:BZN917513 CJJ917511:CJJ917513 CTF917511:CTF917513 DDB917511:DDB917513 DMX917511:DMX917513 DWT917511:DWT917513 EGP917511:EGP917513 EQL917511:EQL917513 FAH917511:FAH917513 FKD917511:FKD917513 FTZ917511:FTZ917513 GDV917511:GDV917513 GNR917511:GNR917513 GXN917511:GXN917513 HHJ917511:HHJ917513 HRF917511:HRF917513 IBB917511:IBB917513 IKX917511:IKX917513 IUT917511:IUT917513 JEP917511:JEP917513 JOL917511:JOL917513 JYH917511:JYH917513 KID917511:KID917513 KRZ917511:KRZ917513 LBV917511:LBV917513 LLR917511:LLR917513 LVN917511:LVN917513 MFJ917511:MFJ917513 MPF917511:MPF917513 MZB917511:MZB917513 NIX917511:NIX917513 NST917511:NST917513 OCP917511:OCP917513 OML917511:OML917513 OWH917511:OWH917513 PGD917511:PGD917513 PPZ917511:PPZ917513 PZV917511:PZV917513 QJR917511:QJR917513 QTN917511:QTN917513 RDJ917511:RDJ917513 RNF917511:RNF917513 RXB917511:RXB917513 SGX917511:SGX917513 SQT917511:SQT917513 TAP917511:TAP917513 TKL917511:TKL917513 TUH917511:TUH917513 UED917511:UED917513 UNZ917511:UNZ917513 UXV917511:UXV917513 VHR917511:VHR917513 VRN917511:VRN917513 WBJ917511:WBJ917513 WLF917511:WLF917513 WVB917511:WVB917513 B983047:B983049 IP983047:IP983049 SL983047:SL983049 ACH983047:ACH983049 AMD983047:AMD983049 AVZ983047:AVZ983049 BFV983047:BFV983049 BPR983047:BPR983049 BZN983047:BZN983049 CJJ983047:CJJ983049 CTF983047:CTF983049 DDB983047:DDB983049 DMX983047:DMX983049 DWT983047:DWT983049 EGP983047:EGP983049 EQL983047:EQL983049 FAH983047:FAH983049 FKD983047:FKD983049 FTZ983047:FTZ983049 GDV983047:GDV983049 GNR983047:GNR983049 GXN983047:GXN983049 HHJ983047:HHJ983049 HRF983047:HRF983049 IBB983047:IBB983049 IKX983047:IKX983049 IUT983047:IUT983049 JEP983047:JEP983049 JOL983047:JOL983049 JYH983047:JYH983049 KID983047:KID983049 KRZ983047:KRZ983049 LBV983047:LBV983049 LLR983047:LLR983049 LVN983047:LVN983049 MFJ983047:MFJ983049 MPF983047:MPF983049 MZB983047:MZB983049 NIX983047:NIX983049 NST983047:NST983049 OCP983047:OCP983049 OML983047:OML983049 OWH983047:OWH983049 PGD983047:PGD983049 PPZ983047:PPZ983049 PZV983047:PZV983049 QJR983047:QJR983049 QTN983047:QTN983049 RDJ983047:RDJ983049 RNF983047:RNF983049 RXB983047:RXB983049 SGX983047:SGX983049 SQT983047:SQT983049 TAP983047:TAP983049 TKL983047:TKL983049 TUH983047:TUH983049 UED983047:UED983049 UNZ983047:UNZ983049 UXV983047:UXV983049 VHR983047:VHR983049 VRN983047:VRN983049 WBJ983047:WBJ983049 WLF983047:WLF983049 WVB983047:WVB983049 B6:B9 J13 WUZ9 WVB6:WVB8 WLD9 WLF6:WLF8 WBH9 WBJ6:WBJ8 VRL9 VRN6:VRN8 VHP9 VHR6:VHR8 UXT9 UXV6:UXV8 UNX9 UNZ6:UNZ8 UEB9 UED6:UED8 TUF9 TUH6:TUH8 TKJ9 TKL6:TKL8 TAN9 TAP6:TAP8 SQR9 SQT6:SQT8 SGV9 SGX6:SGX8 RWZ9 RXB6:RXB8 RND9 RNF6:RNF8 RDH9 RDJ6:RDJ8 QTL9 QTN6:QTN8 QJP9 QJR6:QJR8 PZT9 PZV6:PZV8 PPX9 PPZ6:PPZ8 PGB9 PGD6:PGD8 OWF9 OWH6:OWH8 OMJ9 OML6:OML8 OCN9 OCP6:OCP8 NSR9 NST6:NST8 NIV9 NIX6:NIX8 MYZ9 MZB6:MZB8 MPD9 MPF6:MPF8 MFH9 MFJ6:MFJ8 LVL9 LVN6:LVN8 LLP9 LLR6:LLR8 LBT9 LBV6:LBV8 KRX9 KRZ6:KRZ8 KIB9 KID6:KID8 JYF9 JYH6:JYH8 JOJ9 JOL6:JOL8 JEN9 JEP6:JEP8 IUR9 IUT6:IUT8 IKV9 IKX6:IKX8 IAZ9 IBB6:IBB8 HRD9 HRF6:HRF8 HHH9 HHJ6:HHJ8 GXL9 GXN6:GXN8 GNP9 GNR6:GNR8 GDT9 GDV6:GDV8 FTX9 FTZ6:FTZ8 FKB9 FKD6:FKD8 FAF9 FAH6:FAH8 EQJ9 EQL6:EQL8 EGN9 EGP6:EGP8 DWR9 DWT6:DWT8 DMV9 DMX6:DMX8 DCZ9 DDB6:DDB8 CTD9 CTF6:CTF8 CJH9 CJJ6:CJJ8 BZL9 BZN6:BZN8 BPP9 BPR6:BPR8 BFT9 BFV6:BFV8 AVX9 AVZ6:AVZ8 AMB9 AMD6:AMD8 ACF9 ACH6:ACH8 SJ9 SL6:SL8 IN9 IP6:IP8"/>
    <dataValidation imeMode="off" allowBlank="1" showInputMessage="1" showErrorMessage="1" sqref="WVC983049:WVE983049 C65545:E65545 IQ65545:IS65545 SM65545:SO65545 ACI65545:ACK65545 AME65545:AMG65545 AWA65545:AWC65545 BFW65545:BFY65545 BPS65545:BPU65545 BZO65545:BZQ65545 CJK65545:CJM65545 CTG65545:CTI65545 DDC65545:DDE65545 DMY65545:DNA65545 DWU65545:DWW65545 EGQ65545:EGS65545 EQM65545:EQO65545 FAI65545:FAK65545 FKE65545:FKG65545 FUA65545:FUC65545 GDW65545:GDY65545 GNS65545:GNU65545 GXO65545:GXQ65545 HHK65545:HHM65545 HRG65545:HRI65545 IBC65545:IBE65545 IKY65545:ILA65545 IUU65545:IUW65545 JEQ65545:JES65545 JOM65545:JOO65545 JYI65545:JYK65545 KIE65545:KIG65545 KSA65545:KSC65545 LBW65545:LBY65545 LLS65545:LLU65545 LVO65545:LVQ65545 MFK65545:MFM65545 MPG65545:MPI65545 MZC65545:MZE65545 NIY65545:NJA65545 NSU65545:NSW65545 OCQ65545:OCS65545 OMM65545:OMO65545 OWI65545:OWK65545 PGE65545:PGG65545 PQA65545:PQC65545 PZW65545:PZY65545 QJS65545:QJU65545 QTO65545:QTQ65545 RDK65545:RDM65545 RNG65545:RNI65545 RXC65545:RXE65545 SGY65545:SHA65545 SQU65545:SQW65545 TAQ65545:TAS65545 TKM65545:TKO65545 TUI65545:TUK65545 UEE65545:UEG65545 UOA65545:UOC65545 UXW65545:UXY65545 VHS65545:VHU65545 VRO65545:VRQ65545 WBK65545:WBM65545 WLG65545:WLI65545 WVC65545:WVE65545 C131081:E131081 IQ131081:IS131081 SM131081:SO131081 ACI131081:ACK131081 AME131081:AMG131081 AWA131081:AWC131081 BFW131081:BFY131081 BPS131081:BPU131081 BZO131081:BZQ131081 CJK131081:CJM131081 CTG131081:CTI131081 DDC131081:DDE131081 DMY131081:DNA131081 DWU131081:DWW131081 EGQ131081:EGS131081 EQM131081:EQO131081 FAI131081:FAK131081 FKE131081:FKG131081 FUA131081:FUC131081 GDW131081:GDY131081 GNS131081:GNU131081 GXO131081:GXQ131081 HHK131081:HHM131081 HRG131081:HRI131081 IBC131081:IBE131081 IKY131081:ILA131081 IUU131081:IUW131081 JEQ131081:JES131081 JOM131081:JOO131081 JYI131081:JYK131081 KIE131081:KIG131081 KSA131081:KSC131081 LBW131081:LBY131081 LLS131081:LLU131081 LVO131081:LVQ131081 MFK131081:MFM131081 MPG131081:MPI131081 MZC131081:MZE131081 NIY131081:NJA131081 NSU131081:NSW131081 OCQ131081:OCS131081 OMM131081:OMO131081 OWI131081:OWK131081 PGE131081:PGG131081 PQA131081:PQC131081 PZW131081:PZY131081 QJS131081:QJU131081 QTO131081:QTQ131081 RDK131081:RDM131081 RNG131081:RNI131081 RXC131081:RXE131081 SGY131081:SHA131081 SQU131081:SQW131081 TAQ131081:TAS131081 TKM131081:TKO131081 TUI131081:TUK131081 UEE131081:UEG131081 UOA131081:UOC131081 UXW131081:UXY131081 VHS131081:VHU131081 VRO131081:VRQ131081 WBK131081:WBM131081 WLG131081:WLI131081 WVC131081:WVE131081 C196617:E196617 IQ196617:IS196617 SM196617:SO196617 ACI196617:ACK196617 AME196617:AMG196617 AWA196617:AWC196617 BFW196617:BFY196617 BPS196617:BPU196617 BZO196617:BZQ196617 CJK196617:CJM196617 CTG196617:CTI196617 DDC196617:DDE196617 DMY196617:DNA196617 DWU196617:DWW196617 EGQ196617:EGS196617 EQM196617:EQO196617 FAI196617:FAK196617 FKE196617:FKG196617 FUA196617:FUC196617 GDW196617:GDY196617 GNS196617:GNU196617 GXO196617:GXQ196617 HHK196617:HHM196617 HRG196617:HRI196617 IBC196617:IBE196617 IKY196617:ILA196617 IUU196617:IUW196617 JEQ196617:JES196617 JOM196617:JOO196617 JYI196617:JYK196617 KIE196617:KIG196617 KSA196617:KSC196617 LBW196617:LBY196617 LLS196617:LLU196617 LVO196617:LVQ196617 MFK196617:MFM196617 MPG196617:MPI196617 MZC196617:MZE196617 NIY196617:NJA196617 NSU196617:NSW196617 OCQ196617:OCS196617 OMM196617:OMO196617 OWI196617:OWK196617 PGE196617:PGG196617 PQA196617:PQC196617 PZW196617:PZY196617 QJS196617:QJU196617 QTO196617:QTQ196617 RDK196617:RDM196617 RNG196617:RNI196617 RXC196617:RXE196617 SGY196617:SHA196617 SQU196617:SQW196617 TAQ196617:TAS196617 TKM196617:TKO196617 TUI196617:TUK196617 UEE196617:UEG196617 UOA196617:UOC196617 UXW196617:UXY196617 VHS196617:VHU196617 VRO196617:VRQ196617 WBK196617:WBM196617 WLG196617:WLI196617 WVC196617:WVE196617 C262153:E262153 IQ262153:IS262153 SM262153:SO262153 ACI262153:ACK262153 AME262153:AMG262153 AWA262153:AWC262153 BFW262153:BFY262153 BPS262153:BPU262153 BZO262153:BZQ262153 CJK262153:CJM262153 CTG262153:CTI262153 DDC262153:DDE262153 DMY262153:DNA262153 DWU262153:DWW262153 EGQ262153:EGS262153 EQM262153:EQO262153 FAI262153:FAK262153 FKE262153:FKG262153 FUA262153:FUC262153 GDW262153:GDY262153 GNS262153:GNU262153 GXO262153:GXQ262153 HHK262153:HHM262153 HRG262153:HRI262153 IBC262153:IBE262153 IKY262153:ILA262153 IUU262153:IUW262153 JEQ262153:JES262153 JOM262153:JOO262153 JYI262153:JYK262153 KIE262153:KIG262153 KSA262153:KSC262153 LBW262153:LBY262153 LLS262153:LLU262153 LVO262153:LVQ262153 MFK262153:MFM262153 MPG262153:MPI262153 MZC262153:MZE262153 NIY262153:NJA262153 NSU262153:NSW262153 OCQ262153:OCS262153 OMM262153:OMO262153 OWI262153:OWK262153 PGE262153:PGG262153 PQA262153:PQC262153 PZW262153:PZY262153 QJS262153:QJU262153 QTO262153:QTQ262153 RDK262153:RDM262153 RNG262153:RNI262153 RXC262153:RXE262153 SGY262153:SHA262153 SQU262153:SQW262153 TAQ262153:TAS262153 TKM262153:TKO262153 TUI262153:TUK262153 UEE262153:UEG262153 UOA262153:UOC262153 UXW262153:UXY262153 VHS262153:VHU262153 VRO262153:VRQ262153 WBK262153:WBM262153 WLG262153:WLI262153 WVC262153:WVE262153 C327689:E327689 IQ327689:IS327689 SM327689:SO327689 ACI327689:ACK327689 AME327689:AMG327689 AWA327689:AWC327689 BFW327689:BFY327689 BPS327689:BPU327689 BZO327689:BZQ327689 CJK327689:CJM327689 CTG327689:CTI327689 DDC327689:DDE327689 DMY327689:DNA327689 DWU327689:DWW327689 EGQ327689:EGS327689 EQM327689:EQO327689 FAI327689:FAK327689 FKE327689:FKG327689 FUA327689:FUC327689 GDW327689:GDY327689 GNS327689:GNU327689 GXO327689:GXQ327689 HHK327689:HHM327689 HRG327689:HRI327689 IBC327689:IBE327689 IKY327689:ILA327689 IUU327689:IUW327689 JEQ327689:JES327689 JOM327689:JOO327689 JYI327689:JYK327689 KIE327689:KIG327689 KSA327689:KSC327689 LBW327689:LBY327689 LLS327689:LLU327689 LVO327689:LVQ327689 MFK327689:MFM327689 MPG327689:MPI327689 MZC327689:MZE327689 NIY327689:NJA327689 NSU327689:NSW327689 OCQ327689:OCS327689 OMM327689:OMO327689 OWI327689:OWK327689 PGE327689:PGG327689 PQA327689:PQC327689 PZW327689:PZY327689 QJS327689:QJU327689 QTO327689:QTQ327689 RDK327689:RDM327689 RNG327689:RNI327689 RXC327689:RXE327689 SGY327689:SHA327689 SQU327689:SQW327689 TAQ327689:TAS327689 TKM327689:TKO327689 TUI327689:TUK327689 UEE327689:UEG327689 UOA327689:UOC327689 UXW327689:UXY327689 VHS327689:VHU327689 VRO327689:VRQ327689 WBK327689:WBM327689 WLG327689:WLI327689 WVC327689:WVE327689 C393225:E393225 IQ393225:IS393225 SM393225:SO393225 ACI393225:ACK393225 AME393225:AMG393225 AWA393225:AWC393225 BFW393225:BFY393225 BPS393225:BPU393225 BZO393225:BZQ393225 CJK393225:CJM393225 CTG393225:CTI393225 DDC393225:DDE393225 DMY393225:DNA393225 DWU393225:DWW393225 EGQ393225:EGS393225 EQM393225:EQO393225 FAI393225:FAK393225 FKE393225:FKG393225 FUA393225:FUC393225 GDW393225:GDY393225 GNS393225:GNU393225 GXO393225:GXQ393225 HHK393225:HHM393225 HRG393225:HRI393225 IBC393225:IBE393225 IKY393225:ILA393225 IUU393225:IUW393225 JEQ393225:JES393225 JOM393225:JOO393225 JYI393225:JYK393225 KIE393225:KIG393225 KSA393225:KSC393225 LBW393225:LBY393225 LLS393225:LLU393225 LVO393225:LVQ393225 MFK393225:MFM393225 MPG393225:MPI393225 MZC393225:MZE393225 NIY393225:NJA393225 NSU393225:NSW393225 OCQ393225:OCS393225 OMM393225:OMO393225 OWI393225:OWK393225 PGE393225:PGG393225 PQA393225:PQC393225 PZW393225:PZY393225 QJS393225:QJU393225 QTO393225:QTQ393225 RDK393225:RDM393225 RNG393225:RNI393225 RXC393225:RXE393225 SGY393225:SHA393225 SQU393225:SQW393225 TAQ393225:TAS393225 TKM393225:TKO393225 TUI393225:TUK393225 UEE393225:UEG393225 UOA393225:UOC393225 UXW393225:UXY393225 VHS393225:VHU393225 VRO393225:VRQ393225 WBK393225:WBM393225 WLG393225:WLI393225 WVC393225:WVE393225 C458761:E458761 IQ458761:IS458761 SM458761:SO458761 ACI458761:ACK458761 AME458761:AMG458761 AWA458761:AWC458761 BFW458761:BFY458761 BPS458761:BPU458761 BZO458761:BZQ458761 CJK458761:CJM458761 CTG458761:CTI458761 DDC458761:DDE458761 DMY458761:DNA458761 DWU458761:DWW458761 EGQ458761:EGS458761 EQM458761:EQO458761 FAI458761:FAK458761 FKE458761:FKG458761 FUA458761:FUC458761 GDW458761:GDY458761 GNS458761:GNU458761 GXO458761:GXQ458761 HHK458761:HHM458761 HRG458761:HRI458761 IBC458761:IBE458761 IKY458761:ILA458761 IUU458761:IUW458761 JEQ458761:JES458761 JOM458761:JOO458761 JYI458761:JYK458761 KIE458761:KIG458761 KSA458761:KSC458761 LBW458761:LBY458761 LLS458761:LLU458761 LVO458761:LVQ458761 MFK458761:MFM458761 MPG458761:MPI458761 MZC458761:MZE458761 NIY458761:NJA458761 NSU458761:NSW458761 OCQ458761:OCS458761 OMM458761:OMO458761 OWI458761:OWK458761 PGE458761:PGG458761 PQA458761:PQC458761 PZW458761:PZY458761 QJS458761:QJU458761 QTO458761:QTQ458761 RDK458761:RDM458761 RNG458761:RNI458761 RXC458761:RXE458761 SGY458761:SHA458761 SQU458761:SQW458761 TAQ458761:TAS458761 TKM458761:TKO458761 TUI458761:TUK458761 UEE458761:UEG458761 UOA458761:UOC458761 UXW458761:UXY458761 VHS458761:VHU458761 VRO458761:VRQ458761 WBK458761:WBM458761 WLG458761:WLI458761 WVC458761:WVE458761 C524297:E524297 IQ524297:IS524297 SM524297:SO524297 ACI524297:ACK524297 AME524297:AMG524297 AWA524297:AWC524297 BFW524297:BFY524297 BPS524297:BPU524297 BZO524297:BZQ524297 CJK524297:CJM524297 CTG524297:CTI524297 DDC524297:DDE524297 DMY524297:DNA524297 DWU524297:DWW524297 EGQ524297:EGS524297 EQM524297:EQO524297 FAI524297:FAK524297 FKE524297:FKG524297 FUA524297:FUC524297 GDW524297:GDY524297 GNS524297:GNU524297 GXO524297:GXQ524297 HHK524297:HHM524297 HRG524297:HRI524297 IBC524297:IBE524297 IKY524297:ILA524297 IUU524297:IUW524297 JEQ524297:JES524297 JOM524297:JOO524297 JYI524297:JYK524297 KIE524297:KIG524297 KSA524297:KSC524297 LBW524297:LBY524297 LLS524297:LLU524297 LVO524297:LVQ524297 MFK524297:MFM524297 MPG524297:MPI524297 MZC524297:MZE524297 NIY524297:NJA524297 NSU524297:NSW524297 OCQ524297:OCS524297 OMM524297:OMO524297 OWI524297:OWK524297 PGE524297:PGG524297 PQA524297:PQC524297 PZW524297:PZY524297 QJS524297:QJU524297 QTO524297:QTQ524297 RDK524297:RDM524297 RNG524297:RNI524297 RXC524297:RXE524297 SGY524297:SHA524297 SQU524297:SQW524297 TAQ524297:TAS524297 TKM524297:TKO524297 TUI524297:TUK524297 UEE524297:UEG524297 UOA524297:UOC524297 UXW524297:UXY524297 VHS524297:VHU524297 VRO524297:VRQ524297 WBK524297:WBM524297 WLG524297:WLI524297 WVC524297:WVE524297 C589833:E589833 IQ589833:IS589833 SM589833:SO589833 ACI589833:ACK589833 AME589833:AMG589833 AWA589833:AWC589833 BFW589833:BFY589833 BPS589833:BPU589833 BZO589833:BZQ589833 CJK589833:CJM589833 CTG589833:CTI589833 DDC589833:DDE589833 DMY589833:DNA589833 DWU589833:DWW589833 EGQ589833:EGS589833 EQM589833:EQO589833 FAI589833:FAK589833 FKE589833:FKG589833 FUA589833:FUC589833 GDW589833:GDY589833 GNS589833:GNU589833 GXO589833:GXQ589833 HHK589833:HHM589833 HRG589833:HRI589833 IBC589833:IBE589833 IKY589833:ILA589833 IUU589833:IUW589833 JEQ589833:JES589833 JOM589833:JOO589833 JYI589833:JYK589833 KIE589833:KIG589833 KSA589833:KSC589833 LBW589833:LBY589833 LLS589833:LLU589833 LVO589833:LVQ589833 MFK589833:MFM589833 MPG589833:MPI589833 MZC589833:MZE589833 NIY589833:NJA589833 NSU589833:NSW589833 OCQ589833:OCS589833 OMM589833:OMO589833 OWI589833:OWK589833 PGE589833:PGG589833 PQA589833:PQC589833 PZW589833:PZY589833 QJS589833:QJU589833 QTO589833:QTQ589833 RDK589833:RDM589833 RNG589833:RNI589833 RXC589833:RXE589833 SGY589833:SHA589833 SQU589833:SQW589833 TAQ589833:TAS589833 TKM589833:TKO589833 TUI589833:TUK589833 UEE589833:UEG589833 UOA589833:UOC589833 UXW589833:UXY589833 VHS589833:VHU589833 VRO589833:VRQ589833 WBK589833:WBM589833 WLG589833:WLI589833 WVC589833:WVE589833 C655369:E655369 IQ655369:IS655369 SM655369:SO655369 ACI655369:ACK655369 AME655369:AMG655369 AWA655369:AWC655369 BFW655369:BFY655369 BPS655369:BPU655369 BZO655369:BZQ655369 CJK655369:CJM655369 CTG655369:CTI655369 DDC655369:DDE655369 DMY655369:DNA655369 DWU655369:DWW655369 EGQ655369:EGS655369 EQM655369:EQO655369 FAI655369:FAK655369 FKE655369:FKG655369 FUA655369:FUC655369 GDW655369:GDY655369 GNS655369:GNU655369 GXO655369:GXQ655369 HHK655369:HHM655369 HRG655369:HRI655369 IBC655369:IBE655369 IKY655369:ILA655369 IUU655369:IUW655369 JEQ655369:JES655369 JOM655369:JOO655369 JYI655369:JYK655369 KIE655369:KIG655369 KSA655369:KSC655369 LBW655369:LBY655369 LLS655369:LLU655369 LVO655369:LVQ655369 MFK655369:MFM655369 MPG655369:MPI655369 MZC655369:MZE655369 NIY655369:NJA655369 NSU655369:NSW655369 OCQ655369:OCS655369 OMM655369:OMO655369 OWI655369:OWK655369 PGE655369:PGG655369 PQA655369:PQC655369 PZW655369:PZY655369 QJS655369:QJU655369 QTO655369:QTQ655369 RDK655369:RDM655369 RNG655369:RNI655369 RXC655369:RXE655369 SGY655369:SHA655369 SQU655369:SQW655369 TAQ655369:TAS655369 TKM655369:TKO655369 TUI655369:TUK655369 UEE655369:UEG655369 UOA655369:UOC655369 UXW655369:UXY655369 VHS655369:VHU655369 VRO655369:VRQ655369 WBK655369:WBM655369 WLG655369:WLI655369 WVC655369:WVE655369 C720905:E720905 IQ720905:IS720905 SM720905:SO720905 ACI720905:ACK720905 AME720905:AMG720905 AWA720905:AWC720905 BFW720905:BFY720905 BPS720905:BPU720905 BZO720905:BZQ720905 CJK720905:CJM720905 CTG720905:CTI720905 DDC720905:DDE720905 DMY720905:DNA720905 DWU720905:DWW720905 EGQ720905:EGS720905 EQM720905:EQO720905 FAI720905:FAK720905 FKE720905:FKG720905 FUA720905:FUC720905 GDW720905:GDY720905 GNS720905:GNU720905 GXO720905:GXQ720905 HHK720905:HHM720905 HRG720905:HRI720905 IBC720905:IBE720905 IKY720905:ILA720905 IUU720905:IUW720905 JEQ720905:JES720905 JOM720905:JOO720905 JYI720905:JYK720905 KIE720905:KIG720905 KSA720905:KSC720905 LBW720905:LBY720905 LLS720905:LLU720905 LVO720905:LVQ720905 MFK720905:MFM720905 MPG720905:MPI720905 MZC720905:MZE720905 NIY720905:NJA720905 NSU720905:NSW720905 OCQ720905:OCS720905 OMM720905:OMO720905 OWI720905:OWK720905 PGE720905:PGG720905 PQA720905:PQC720905 PZW720905:PZY720905 QJS720905:QJU720905 QTO720905:QTQ720905 RDK720905:RDM720905 RNG720905:RNI720905 RXC720905:RXE720905 SGY720905:SHA720905 SQU720905:SQW720905 TAQ720905:TAS720905 TKM720905:TKO720905 TUI720905:TUK720905 UEE720905:UEG720905 UOA720905:UOC720905 UXW720905:UXY720905 VHS720905:VHU720905 VRO720905:VRQ720905 WBK720905:WBM720905 WLG720905:WLI720905 WVC720905:WVE720905 C786441:E786441 IQ786441:IS786441 SM786441:SO786441 ACI786441:ACK786441 AME786441:AMG786441 AWA786441:AWC786441 BFW786441:BFY786441 BPS786441:BPU786441 BZO786441:BZQ786441 CJK786441:CJM786441 CTG786441:CTI786441 DDC786441:DDE786441 DMY786441:DNA786441 DWU786441:DWW786441 EGQ786441:EGS786441 EQM786441:EQO786441 FAI786441:FAK786441 FKE786441:FKG786441 FUA786441:FUC786441 GDW786441:GDY786441 GNS786441:GNU786441 GXO786441:GXQ786441 HHK786441:HHM786441 HRG786441:HRI786441 IBC786441:IBE786441 IKY786441:ILA786441 IUU786441:IUW786441 JEQ786441:JES786441 JOM786441:JOO786441 JYI786441:JYK786441 KIE786441:KIG786441 KSA786441:KSC786441 LBW786441:LBY786441 LLS786441:LLU786441 LVO786441:LVQ786441 MFK786441:MFM786441 MPG786441:MPI786441 MZC786441:MZE786441 NIY786441:NJA786441 NSU786441:NSW786441 OCQ786441:OCS786441 OMM786441:OMO786441 OWI786441:OWK786441 PGE786441:PGG786441 PQA786441:PQC786441 PZW786441:PZY786441 QJS786441:QJU786441 QTO786441:QTQ786441 RDK786441:RDM786441 RNG786441:RNI786441 RXC786441:RXE786441 SGY786441:SHA786441 SQU786441:SQW786441 TAQ786441:TAS786441 TKM786441:TKO786441 TUI786441:TUK786441 UEE786441:UEG786441 UOA786441:UOC786441 UXW786441:UXY786441 VHS786441:VHU786441 VRO786441:VRQ786441 WBK786441:WBM786441 WLG786441:WLI786441 WVC786441:WVE786441 C851977:E851977 IQ851977:IS851977 SM851977:SO851977 ACI851977:ACK851977 AME851977:AMG851977 AWA851977:AWC851977 BFW851977:BFY851977 BPS851977:BPU851977 BZO851977:BZQ851977 CJK851977:CJM851977 CTG851977:CTI851977 DDC851977:DDE851977 DMY851977:DNA851977 DWU851977:DWW851977 EGQ851977:EGS851977 EQM851977:EQO851977 FAI851977:FAK851977 FKE851977:FKG851977 FUA851977:FUC851977 GDW851977:GDY851977 GNS851977:GNU851977 GXO851977:GXQ851977 HHK851977:HHM851977 HRG851977:HRI851977 IBC851977:IBE851977 IKY851977:ILA851977 IUU851977:IUW851977 JEQ851977:JES851977 JOM851977:JOO851977 JYI851977:JYK851977 KIE851977:KIG851977 KSA851977:KSC851977 LBW851977:LBY851977 LLS851977:LLU851977 LVO851977:LVQ851977 MFK851977:MFM851977 MPG851977:MPI851977 MZC851977:MZE851977 NIY851977:NJA851977 NSU851977:NSW851977 OCQ851977:OCS851977 OMM851977:OMO851977 OWI851977:OWK851977 PGE851977:PGG851977 PQA851977:PQC851977 PZW851977:PZY851977 QJS851977:QJU851977 QTO851977:QTQ851977 RDK851977:RDM851977 RNG851977:RNI851977 RXC851977:RXE851977 SGY851977:SHA851977 SQU851977:SQW851977 TAQ851977:TAS851977 TKM851977:TKO851977 TUI851977:TUK851977 UEE851977:UEG851977 UOA851977:UOC851977 UXW851977:UXY851977 VHS851977:VHU851977 VRO851977:VRQ851977 WBK851977:WBM851977 WLG851977:WLI851977 WVC851977:WVE851977 C917513:E917513 IQ917513:IS917513 SM917513:SO917513 ACI917513:ACK917513 AME917513:AMG917513 AWA917513:AWC917513 BFW917513:BFY917513 BPS917513:BPU917513 BZO917513:BZQ917513 CJK917513:CJM917513 CTG917513:CTI917513 DDC917513:DDE917513 DMY917513:DNA917513 DWU917513:DWW917513 EGQ917513:EGS917513 EQM917513:EQO917513 FAI917513:FAK917513 FKE917513:FKG917513 FUA917513:FUC917513 GDW917513:GDY917513 GNS917513:GNU917513 GXO917513:GXQ917513 HHK917513:HHM917513 HRG917513:HRI917513 IBC917513:IBE917513 IKY917513:ILA917513 IUU917513:IUW917513 JEQ917513:JES917513 JOM917513:JOO917513 JYI917513:JYK917513 KIE917513:KIG917513 KSA917513:KSC917513 LBW917513:LBY917513 LLS917513:LLU917513 LVO917513:LVQ917513 MFK917513:MFM917513 MPG917513:MPI917513 MZC917513:MZE917513 NIY917513:NJA917513 NSU917513:NSW917513 OCQ917513:OCS917513 OMM917513:OMO917513 OWI917513:OWK917513 PGE917513:PGG917513 PQA917513:PQC917513 PZW917513:PZY917513 QJS917513:QJU917513 QTO917513:QTQ917513 RDK917513:RDM917513 RNG917513:RNI917513 RXC917513:RXE917513 SGY917513:SHA917513 SQU917513:SQW917513 TAQ917513:TAS917513 TKM917513:TKO917513 TUI917513:TUK917513 UEE917513:UEG917513 UOA917513:UOC917513 UXW917513:UXY917513 VHS917513:VHU917513 VRO917513:VRQ917513 WBK917513:WBM917513 WLG917513:WLI917513 WVC917513:WVE917513 C983049:E983049 IQ983049:IS983049 SM983049:SO983049 ACI983049:ACK983049 AME983049:AMG983049 AWA983049:AWC983049 BFW983049:BFY983049 BPS983049:BPU983049 BZO983049:BZQ983049 CJK983049:CJM983049 CTG983049:CTI983049 DDC983049:DDE983049 DMY983049:DNA983049 DWU983049:DWW983049 EGQ983049:EGS983049 EQM983049:EQO983049 FAI983049:FAK983049 FKE983049:FKG983049 FUA983049:FUC983049 GDW983049:GDY983049 GNS983049:GNU983049 GXO983049:GXQ983049 HHK983049:HHM983049 HRG983049:HRI983049 IBC983049:IBE983049 IKY983049:ILA983049 IUU983049:IUW983049 JEQ983049:JES983049 JOM983049:JOO983049 JYI983049:JYK983049 KIE983049:KIG983049 KSA983049:KSC983049 LBW983049:LBY983049 LLS983049:LLU983049 LVO983049:LVQ983049 MFK983049:MFM983049 MPG983049:MPI983049 MZC983049:MZE983049 NIY983049:NJA983049 NSU983049:NSW983049 OCQ983049:OCS983049 OMM983049:OMO983049 OWI983049:OWK983049 PGE983049:PGG983049 PQA983049:PQC983049 PZW983049:PZY983049 QJS983049:QJU983049 QTO983049:QTQ983049 RDK983049:RDM983049 RNG983049:RNI983049 RXC983049:RXE983049 SGY983049:SHA983049 SQU983049:SQW983049 TAQ983049:TAS983049 TKM983049:TKO983049 TUI983049:TUK983049 UEE983049:UEG983049 UOA983049:UOC983049 UXW983049:UXY983049 VHS983049:VHU983049 VRO983049:VRQ983049 WBK983049:WBM983049 WLG983049:WLI983049 IQ8:IS8 WVA9:WVC9 WVC8:WVE8 WLE9:WLG9 WLG8:WLI8 WBI9:WBK9 WBK8:WBM8 VRM9:VRO9 VRO8:VRQ8 VHQ9:VHS9 VHS8:VHU8 UXU9:UXW9 UXW8:UXY8 UNY9:UOA9 UOA8:UOC8 UEC9:UEE9 UEE8:UEG8 TUG9:TUI9 TUI8:TUK8 TKK9:TKM9 TKM8:TKO8 TAO9:TAQ9 TAQ8:TAS8 SQS9:SQU9 SQU8:SQW8 SGW9:SGY9 SGY8:SHA8 RXA9:RXC9 RXC8:RXE8 RNE9:RNG9 RNG8:RNI8 RDI9:RDK9 RDK8:RDM8 QTM9:QTO9 QTO8:QTQ8 QJQ9:QJS9 QJS8:QJU8 PZU9:PZW9 PZW8:PZY8 PPY9:PQA9 PQA8:PQC8 PGC9:PGE9 PGE8:PGG8 OWG9:OWI9 OWI8:OWK8 OMK9:OMM9 OMM8:OMO8 OCO9:OCQ9 OCQ8:OCS8 NSS9:NSU9 NSU8:NSW8 NIW9:NIY9 NIY8:NJA8 MZA9:MZC9 MZC8:MZE8 MPE9:MPG9 MPG8:MPI8 MFI9:MFK9 MFK8:MFM8 LVM9:LVO9 LVO8:LVQ8 LLQ9:LLS9 LLS8:LLU8 LBU9:LBW9 LBW8:LBY8 KRY9:KSA9 KSA8:KSC8 KIC9:KIE9 KIE8:KIG8 JYG9:JYI9 JYI8:JYK8 JOK9:JOM9 JOM8:JOO8 JEO9:JEQ9 JEQ8:JES8 IUS9:IUU9 IUU8:IUW8 IKW9:IKY9 IKY8:ILA8 IBA9:IBC9 IBC8:IBE8 HRE9:HRG9 HRG8:HRI8 HHI9:HHK9 HHK8:HHM8 GXM9:GXO9 GXO8:GXQ8 GNQ9:GNS9 GNS8:GNU8 GDU9:GDW9 GDW8:GDY8 FTY9:FUA9 FUA8:FUC8 FKC9:FKE9 FKE8:FKG8 FAG9:FAI9 FAI8:FAK8 EQK9:EQM9 EQM8:EQO8 EGO9:EGQ9 EGQ8:EGS8 DWS9:DWU9 DWU8:DWW8 DMW9:DMY9 DMY8:DNA8 DDA9:DDC9 DDC8:DDE8 CTE9:CTG9 CTG8:CTI8 CJI9:CJK9 CJK8:CJM8 BZM9:BZO9 BZO8:BZQ8 BPQ9:BPS9 BPS8:BPU8 BFU9:BFW9 BFW8:BFY8 AVY9:AWA9 AWA8:AWC8 AMC9:AME9 AME8:AMG8 ACG9:ACI9 ACI8:ACK8 SK9:SM9 SM8:SO8 IO9:IQ9 C8:E8"/>
    <dataValidation imeMode="hiragana" allowBlank="1" showInputMessage="1" showErrorMessage="1" sqref="C7:E7 IQ7:IS7 SM7:SO7 ACI7:ACK7 AME7:AMG7 AWA7:AWC7 BFW7:BFY7 BPS7:BPU7 BZO7:BZQ7 CJK7:CJM7 CTG7:CTI7 DDC7:DDE7 DMY7:DNA7 DWU7:DWW7 EGQ7:EGS7 EQM7:EQO7 FAI7:FAK7 FKE7:FKG7 FUA7:FUC7 GDW7:GDY7 GNS7:GNU7 GXO7:GXQ7 HHK7:HHM7 HRG7:HRI7 IBC7:IBE7 IKY7:ILA7 IUU7:IUW7 JEQ7:JES7 JOM7:JOO7 JYI7:JYK7 KIE7:KIG7 KSA7:KSC7 LBW7:LBY7 LLS7:LLU7 LVO7:LVQ7 MFK7:MFM7 MPG7:MPI7 MZC7:MZE7 NIY7:NJA7 NSU7:NSW7 OCQ7:OCS7 OMM7:OMO7 OWI7:OWK7 PGE7:PGG7 PQA7:PQC7 PZW7:PZY7 QJS7:QJU7 QTO7:QTQ7 RDK7:RDM7 RNG7:RNI7 RXC7:RXE7 SGY7:SHA7 SQU7:SQW7 TAQ7:TAS7 TKM7:TKO7 TUI7:TUK7 UEE7:UEG7 UOA7:UOC7 UXW7:UXY7 VHS7:VHU7 VRO7:VRQ7 WBK7:WBM7 WLG7:WLI7 WVC7:WVE7 C65544:E65544 IQ65544:IS65544 SM65544:SO65544 ACI65544:ACK65544 AME65544:AMG65544 AWA65544:AWC65544 BFW65544:BFY65544 BPS65544:BPU65544 BZO65544:BZQ65544 CJK65544:CJM65544 CTG65544:CTI65544 DDC65544:DDE65544 DMY65544:DNA65544 DWU65544:DWW65544 EGQ65544:EGS65544 EQM65544:EQO65544 FAI65544:FAK65544 FKE65544:FKG65544 FUA65544:FUC65544 GDW65544:GDY65544 GNS65544:GNU65544 GXO65544:GXQ65544 HHK65544:HHM65544 HRG65544:HRI65544 IBC65544:IBE65544 IKY65544:ILA65544 IUU65544:IUW65544 JEQ65544:JES65544 JOM65544:JOO65544 JYI65544:JYK65544 KIE65544:KIG65544 KSA65544:KSC65544 LBW65544:LBY65544 LLS65544:LLU65544 LVO65544:LVQ65544 MFK65544:MFM65544 MPG65544:MPI65544 MZC65544:MZE65544 NIY65544:NJA65544 NSU65544:NSW65544 OCQ65544:OCS65544 OMM65544:OMO65544 OWI65544:OWK65544 PGE65544:PGG65544 PQA65544:PQC65544 PZW65544:PZY65544 QJS65544:QJU65544 QTO65544:QTQ65544 RDK65544:RDM65544 RNG65544:RNI65544 RXC65544:RXE65544 SGY65544:SHA65544 SQU65544:SQW65544 TAQ65544:TAS65544 TKM65544:TKO65544 TUI65544:TUK65544 UEE65544:UEG65544 UOA65544:UOC65544 UXW65544:UXY65544 VHS65544:VHU65544 VRO65544:VRQ65544 WBK65544:WBM65544 WLG65544:WLI65544 WVC65544:WVE65544 C131080:E131080 IQ131080:IS131080 SM131080:SO131080 ACI131080:ACK131080 AME131080:AMG131080 AWA131080:AWC131080 BFW131080:BFY131080 BPS131080:BPU131080 BZO131080:BZQ131080 CJK131080:CJM131080 CTG131080:CTI131080 DDC131080:DDE131080 DMY131080:DNA131080 DWU131080:DWW131080 EGQ131080:EGS131080 EQM131080:EQO131080 FAI131080:FAK131080 FKE131080:FKG131080 FUA131080:FUC131080 GDW131080:GDY131080 GNS131080:GNU131080 GXO131080:GXQ131080 HHK131080:HHM131080 HRG131080:HRI131080 IBC131080:IBE131080 IKY131080:ILA131080 IUU131080:IUW131080 JEQ131080:JES131080 JOM131080:JOO131080 JYI131080:JYK131080 KIE131080:KIG131080 KSA131080:KSC131080 LBW131080:LBY131080 LLS131080:LLU131080 LVO131080:LVQ131080 MFK131080:MFM131080 MPG131080:MPI131080 MZC131080:MZE131080 NIY131080:NJA131080 NSU131080:NSW131080 OCQ131080:OCS131080 OMM131080:OMO131080 OWI131080:OWK131080 PGE131080:PGG131080 PQA131080:PQC131080 PZW131080:PZY131080 QJS131080:QJU131080 QTO131080:QTQ131080 RDK131080:RDM131080 RNG131080:RNI131080 RXC131080:RXE131080 SGY131080:SHA131080 SQU131080:SQW131080 TAQ131080:TAS131080 TKM131080:TKO131080 TUI131080:TUK131080 UEE131080:UEG131080 UOA131080:UOC131080 UXW131080:UXY131080 VHS131080:VHU131080 VRO131080:VRQ131080 WBK131080:WBM131080 WLG131080:WLI131080 WVC131080:WVE131080 C196616:E196616 IQ196616:IS196616 SM196616:SO196616 ACI196616:ACK196616 AME196616:AMG196616 AWA196616:AWC196616 BFW196616:BFY196616 BPS196616:BPU196616 BZO196616:BZQ196616 CJK196616:CJM196616 CTG196616:CTI196616 DDC196616:DDE196616 DMY196616:DNA196616 DWU196616:DWW196616 EGQ196616:EGS196616 EQM196616:EQO196616 FAI196616:FAK196616 FKE196616:FKG196616 FUA196616:FUC196616 GDW196616:GDY196616 GNS196616:GNU196616 GXO196616:GXQ196616 HHK196616:HHM196616 HRG196616:HRI196616 IBC196616:IBE196616 IKY196616:ILA196616 IUU196616:IUW196616 JEQ196616:JES196616 JOM196616:JOO196616 JYI196616:JYK196616 KIE196616:KIG196616 KSA196616:KSC196616 LBW196616:LBY196616 LLS196616:LLU196616 LVO196616:LVQ196616 MFK196616:MFM196616 MPG196616:MPI196616 MZC196616:MZE196616 NIY196616:NJA196616 NSU196616:NSW196616 OCQ196616:OCS196616 OMM196616:OMO196616 OWI196616:OWK196616 PGE196616:PGG196616 PQA196616:PQC196616 PZW196616:PZY196616 QJS196616:QJU196616 QTO196616:QTQ196616 RDK196616:RDM196616 RNG196616:RNI196616 RXC196616:RXE196616 SGY196616:SHA196616 SQU196616:SQW196616 TAQ196616:TAS196616 TKM196616:TKO196616 TUI196616:TUK196616 UEE196616:UEG196616 UOA196616:UOC196616 UXW196616:UXY196616 VHS196616:VHU196616 VRO196616:VRQ196616 WBK196616:WBM196616 WLG196616:WLI196616 WVC196616:WVE196616 C262152:E262152 IQ262152:IS262152 SM262152:SO262152 ACI262152:ACK262152 AME262152:AMG262152 AWA262152:AWC262152 BFW262152:BFY262152 BPS262152:BPU262152 BZO262152:BZQ262152 CJK262152:CJM262152 CTG262152:CTI262152 DDC262152:DDE262152 DMY262152:DNA262152 DWU262152:DWW262152 EGQ262152:EGS262152 EQM262152:EQO262152 FAI262152:FAK262152 FKE262152:FKG262152 FUA262152:FUC262152 GDW262152:GDY262152 GNS262152:GNU262152 GXO262152:GXQ262152 HHK262152:HHM262152 HRG262152:HRI262152 IBC262152:IBE262152 IKY262152:ILA262152 IUU262152:IUW262152 JEQ262152:JES262152 JOM262152:JOO262152 JYI262152:JYK262152 KIE262152:KIG262152 KSA262152:KSC262152 LBW262152:LBY262152 LLS262152:LLU262152 LVO262152:LVQ262152 MFK262152:MFM262152 MPG262152:MPI262152 MZC262152:MZE262152 NIY262152:NJA262152 NSU262152:NSW262152 OCQ262152:OCS262152 OMM262152:OMO262152 OWI262152:OWK262152 PGE262152:PGG262152 PQA262152:PQC262152 PZW262152:PZY262152 QJS262152:QJU262152 QTO262152:QTQ262152 RDK262152:RDM262152 RNG262152:RNI262152 RXC262152:RXE262152 SGY262152:SHA262152 SQU262152:SQW262152 TAQ262152:TAS262152 TKM262152:TKO262152 TUI262152:TUK262152 UEE262152:UEG262152 UOA262152:UOC262152 UXW262152:UXY262152 VHS262152:VHU262152 VRO262152:VRQ262152 WBK262152:WBM262152 WLG262152:WLI262152 WVC262152:WVE262152 C327688:E327688 IQ327688:IS327688 SM327688:SO327688 ACI327688:ACK327688 AME327688:AMG327688 AWA327688:AWC327688 BFW327688:BFY327688 BPS327688:BPU327688 BZO327688:BZQ327688 CJK327688:CJM327688 CTG327688:CTI327688 DDC327688:DDE327688 DMY327688:DNA327688 DWU327688:DWW327688 EGQ327688:EGS327688 EQM327688:EQO327688 FAI327688:FAK327688 FKE327688:FKG327688 FUA327688:FUC327688 GDW327688:GDY327688 GNS327688:GNU327688 GXO327688:GXQ327688 HHK327688:HHM327688 HRG327688:HRI327688 IBC327688:IBE327688 IKY327688:ILA327688 IUU327688:IUW327688 JEQ327688:JES327688 JOM327688:JOO327688 JYI327688:JYK327688 KIE327688:KIG327688 KSA327688:KSC327688 LBW327688:LBY327688 LLS327688:LLU327688 LVO327688:LVQ327688 MFK327688:MFM327688 MPG327688:MPI327688 MZC327688:MZE327688 NIY327688:NJA327688 NSU327688:NSW327688 OCQ327688:OCS327688 OMM327688:OMO327688 OWI327688:OWK327688 PGE327688:PGG327688 PQA327688:PQC327688 PZW327688:PZY327688 QJS327688:QJU327688 QTO327688:QTQ327688 RDK327688:RDM327688 RNG327688:RNI327688 RXC327688:RXE327688 SGY327688:SHA327688 SQU327688:SQW327688 TAQ327688:TAS327688 TKM327688:TKO327688 TUI327688:TUK327688 UEE327688:UEG327688 UOA327688:UOC327688 UXW327688:UXY327688 VHS327688:VHU327688 VRO327688:VRQ327688 WBK327688:WBM327688 WLG327688:WLI327688 WVC327688:WVE327688 C393224:E393224 IQ393224:IS393224 SM393224:SO393224 ACI393224:ACK393224 AME393224:AMG393224 AWA393224:AWC393224 BFW393224:BFY393224 BPS393224:BPU393224 BZO393224:BZQ393224 CJK393224:CJM393224 CTG393224:CTI393224 DDC393224:DDE393224 DMY393224:DNA393224 DWU393224:DWW393224 EGQ393224:EGS393224 EQM393224:EQO393224 FAI393224:FAK393224 FKE393224:FKG393224 FUA393224:FUC393224 GDW393224:GDY393224 GNS393224:GNU393224 GXO393224:GXQ393224 HHK393224:HHM393224 HRG393224:HRI393224 IBC393224:IBE393224 IKY393224:ILA393224 IUU393224:IUW393224 JEQ393224:JES393224 JOM393224:JOO393224 JYI393224:JYK393224 KIE393224:KIG393224 KSA393224:KSC393224 LBW393224:LBY393224 LLS393224:LLU393224 LVO393224:LVQ393224 MFK393224:MFM393224 MPG393224:MPI393224 MZC393224:MZE393224 NIY393224:NJA393224 NSU393224:NSW393224 OCQ393224:OCS393224 OMM393224:OMO393224 OWI393224:OWK393224 PGE393224:PGG393224 PQA393224:PQC393224 PZW393224:PZY393224 QJS393224:QJU393224 QTO393224:QTQ393224 RDK393224:RDM393224 RNG393224:RNI393224 RXC393224:RXE393224 SGY393224:SHA393224 SQU393224:SQW393224 TAQ393224:TAS393224 TKM393224:TKO393224 TUI393224:TUK393224 UEE393224:UEG393224 UOA393224:UOC393224 UXW393224:UXY393224 VHS393224:VHU393224 VRO393224:VRQ393224 WBK393224:WBM393224 WLG393224:WLI393224 WVC393224:WVE393224 C458760:E458760 IQ458760:IS458760 SM458760:SO458760 ACI458760:ACK458760 AME458760:AMG458760 AWA458760:AWC458760 BFW458760:BFY458760 BPS458760:BPU458760 BZO458760:BZQ458760 CJK458760:CJM458760 CTG458760:CTI458760 DDC458760:DDE458760 DMY458760:DNA458760 DWU458760:DWW458760 EGQ458760:EGS458760 EQM458760:EQO458760 FAI458760:FAK458760 FKE458760:FKG458760 FUA458760:FUC458760 GDW458760:GDY458760 GNS458760:GNU458760 GXO458760:GXQ458760 HHK458760:HHM458760 HRG458760:HRI458760 IBC458760:IBE458760 IKY458760:ILA458760 IUU458760:IUW458760 JEQ458760:JES458760 JOM458760:JOO458760 JYI458760:JYK458760 KIE458760:KIG458760 KSA458760:KSC458760 LBW458760:LBY458760 LLS458760:LLU458760 LVO458760:LVQ458760 MFK458760:MFM458760 MPG458760:MPI458760 MZC458760:MZE458760 NIY458760:NJA458760 NSU458760:NSW458760 OCQ458760:OCS458760 OMM458760:OMO458760 OWI458760:OWK458760 PGE458760:PGG458760 PQA458760:PQC458760 PZW458760:PZY458760 QJS458760:QJU458760 QTO458760:QTQ458760 RDK458760:RDM458760 RNG458760:RNI458760 RXC458760:RXE458760 SGY458760:SHA458760 SQU458760:SQW458760 TAQ458760:TAS458760 TKM458760:TKO458760 TUI458760:TUK458760 UEE458760:UEG458760 UOA458760:UOC458760 UXW458760:UXY458760 VHS458760:VHU458760 VRO458760:VRQ458760 WBK458760:WBM458760 WLG458760:WLI458760 WVC458760:WVE458760 C524296:E524296 IQ524296:IS524296 SM524296:SO524296 ACI524296:ACK524296 AME524296:AMG524296 AWA524296:AWC524296 BFW524296:BFY524296 BPS524296:BPU524296 BZO524296:BZQ524296 CJK524296:CJM524296 CTG524296:CTI524296 DDC524296:DDE524296 DMY524296:DNA524296 DWU524296:DWW524296 EGQ524296:EGS524296 EQM524296:EQO524296 FAI524296:FAK524296 FKE524296:FKG524296 FUA524296:FUC524296 GDW524296:GDY524296 GNS524296:GNU524296 GXO524296:GXQ524296 HHK524296:HHM524296 HRG524296:HRI524296 IBC524296:IBE524296 IKY524296:ILA524296 IUU524296:IUW524296 JEQ524296:JES524296 JOM524296:JOO524296 JYI524296:JYK524296 KIE524296:KIG524296 KSA524296:KSC524296 LBW524296:LBY524296 LLS524296:LLU524296 LVO524296:LVQ524296 MFK524296:MFM524296 MPG524296:MPI524296 MZC524296:MZE524296 NIY524296:NJA524296 NSU524296:NSW524296 OCQ524296:OCS524296 OMM524296:OMO524296 OWI524296:OWK524296 PGE524296:PGG524296 PQA524296:PQC524296 PZW524296:PZY524296 QJS524296:QJU524296 QTO524296:QTQ524296 RDK524296:RDM524296 RNG524296:RNI524296 RXC524296:RXE524296 SGY524296:SHA524296 SQU524296:SQW524296 TAQ524296:TAS524296 TKM524296:TKO524296 TUI524296:TUK524296 UEE524296:UEG524296 UOA524296:UOC524296 UXW524296:UXY524296 VHS524296:VHU524296 VRO524296:VRQ524296 WBK524296:WBM524296 WLG524296:WLI524296 WVC524296:WVE524296 C589832:E589832 IQ589832:IS589832 SM589832:SO589832 ACI589832:ACK589832 AME589832:AMG589832 AWA589832:AWC589832 BFW589832:BFY589832 BPS589832:BPU589832 BZO589832:BZQ589832 CJK589832:CJM589832 CTG589832:CTI589832 DDC589832:DDE589832 DMY589832:DNA589832 DWU589832:DWW589832 EGQ589832:EGS589832 EQM589832:EQO589832 FAI589832:FAK589832 FKE589832:FKG589832 FUA589832:FUC589832 GDW589832:GDY589832 GNS589832:GNU589832 GXO589832:GXQ589832 HHK589832:HHM589832 HRG589832:HRI589832 IBC589832:IBE589832 IKY589832:ILA589832 IUU589832:IUW589832 JEQ589832:JES589832 JOM589832:JOO589832 JYI589832:JYK589832 KIE589832:KIG589832 KSA589832:KSC589832 LBW589832:LBY589832 LLS589832:LLU589832 LVO589832:LVQ589832 MFK589832:MFM589832 MPG589832:MPI589832 MZC589832:MZE589832 NIY589832:NJA589832 NSU589832:NSW589832 OCQ589832:OCS589832 OMM589832:OMO589832 OWI589832:OWK589832 PGE589832:PGG589832 PQA589832:PQC589832 PZW589832:PZY589832 QJS589832:QJU589832 QTO589832:QTQ589832 RDK589832:RDM589832 RNG589832:RNI589832 RXC589832:RXE589832 SGY589832:SHA589832 SQU589832:SQW589832 TAQ589832:TAS589832 TKM589832:TKO589832 TUI589832:TUK589832 UEE589832:UEG589832 UOA589832:UOC589832 UXW589832:UXY589832 VHS589832:VHU589832 VRO589832:VRQ589832 WBK589832:WBM589832 WLG589832:WLI589832 WVC589832:WVE589832 C655368:E655368 IQ655368:IS655368 SM655368:SO655368 ACI655368:ACK655368 AME655368:AMG655368 AWA655368:AWC655368 BFW655368:BFY655368 BPS655368:BPU655368 BZO655368:BZQ655368 CJK655368:CJM655368 CTG655368:CTI655368 DDC655368:DDE655368 DMY655368:DNA655368 DWU655368:DWW655368 EGQ655368:EGS655368 EQM655368:EQO655368 FAI655368:FAK655368 FKE655368:FKG655368 FUA655368:FUC655368 GDW655368:GDY655368 GNS655368:GNU655368 GXO655368:GXQ655368 HHK655368:HHM655368 HRG655368:HRI655368 IBC655368:IBE655368 IKY655368:ILA655368 IUU655368:IUW655368 JEQ655368:JES655368 JOM655368:JOO655368 JYI655368:JYK655368 KIE655368:KIG655368 KSA655368:KSC655368 LBW655368:LBY655368 LLS655368:LLU655368 LVO655368:LVQ655368 MFK655368:MFM655368 MPG655368:MPI655368 MZC655368:MZE655368 NIY655368:NJA655368 NSU655368:NSW655368 OCQ655368:OCS655368 OMM655368:OMO655368 OWI655368:OWK655368 PGE655368:PGG655368 PQA655368:PQC655368 PZW655368:PZY655368 QJS655368:QJU655368 QTO655368:QTQ655368 RDK655368:RDM655368 RNG655368:RNI655368 RXC655368:RXE655368 SGY655368:SHA655368 SQU655368:SQW655368 TAQ655368:TAS655368 TKM655368:TKO655368 TUI655368:TUK655368 UEE655368:UEG655368 UOA655368:UOC655368 UXW655368:UXY655368 VHS655368:VHU655368 VRO655368:VRQ655368 WBK655368:WBM655368 WLG655368:WLI655368 WVC655368:WVE655368 C720904:E720904 IQ720904:IS720904 SM720904:SO720904 ACI720904:ACK720904 AME720904:AMG720904 AWA720904:AWC720904 BFW720904:BFY720904 BPS720904:BPU720904 BZO720904:BZQ720904 CJK720904:CJM720904 CTG720904:CTI720904 DDC720904:DDE720904 DMY720904:DNA720904 DWU720904:DWW720904 EGQ720904:EGS720904 EQM720904:EQO720904 FAI720904:FAK720904 FKE720904:FKG720904 FUA720904:FUC720904 GDW720904:GDY720904 GNS720904:GNU720904 GXO720904:GXQ720904 HHK720904:HHM720904 HRG720904:HRI720904 IBC720904:IBE720904 IKY720904:ILA720904 IUU720904:IUW720904 JEQ720904:JES720904 JOM720904:JOO720904 JYI720904:JYK720904 KIE720904:KIG720904 KSA720904:KSC720904 LBW720904:LBY720904 LLS720904:LLU720904 LVO720904:LVQ720904 MFK720904:MFM720904 MPG720904:MPI720904 MZC720904:MZE720904 NIY720904:NJA720904 NSU720904:NSW720904 OCQ720904:OCS720904 OMM720904:OMO720904 OWI720904:OWK720904 PGE720904:PGG720904 PQA720904:PQC720904 PZW720904:PZY720904 QJS720904:QJU720904 QTO720904:QTQ720904 RDK720904:RDM720904 RNG720904:RNI720904 RXC720904:RXE720904 SGY720904:SHA720904 SQU720904:SQW720904 TAQ720904:TAS720904 TKM720904:TKO720904 TUI720904:TUK720904 UEE720904:UEG720904 UOA720904:UOC720904 UXW720904:UXY720904 VHS720904:VHU720904 VRO720904:VRQ720904 WBK720904:WBM720904 WLG720904:WLI720904 WVC720904:WVE720904 C786440:E786440 IQ786440:IS786440 SM786440:SO786440 ACI786440:ACK786440 AME786440:AMG786440 AWA786440:AWC786440 BFW786440:BFY786440 BPS786440:BPU786440 BZO786440:BZQ786440 CJK786440:CJM786440 CTG786440:CTI786440 DDC786440:DDE786440 DMY786440:DNA786440 DWU786440:DWW786440 EGQ786440:EGS786440 EQM786440:EQO786440 FAI786440:FAK786440 FKE786440:FKG786440 FUA786440:FUC786440 GDW786440:GDY786440 GNS786440:GNU786440 GXO786440:GXQ786440 HHK786440:HHM786440 HRG786440:HRI786440 IBC786440:IBE786440 IKY786440:ILA786440 IUU786440:IUW786440 JEQ786440:JES786440 JOM786440:JOO786440 JYI786440:JYK786440 KIE786440:KIG786440 KSA786440:KSC786440 LBW786440:LBY786440 LLS786440:LLU786440 LVO786440:LVQ786440 MFK786440:MFM786440 MPG786440:MPI786440 MZC786440:MZE786440 NIY786440:NJA786440 NSU786440:NSW786440 OCQ786440:OCS786440 OMM786440:OMO786440 OWI786440:OWK786440 PGE786440:PGG786440 PQA786440:PQC786440 PZW786440:PZY786440 QJS786440:QJU786440 QTO786440:QTQ786440 RDK786440:RDM786440 RNG786440:RNI786440 RXC786440:RXE786440 SGY786440:SHA786440 SQU786440:SQW786440 TAQ786440:TAS786440 TKM786440:TKO786440 TUI786440:TUK786440 UEE786440:UEG786440 UOA786440:UOC786440 UXW786440:UXY786440 VHS786440:VHU786440 VRO786440:VRQ786440 WBK786440:WBM786440 WLG786440:WLI786440 WVC786440:WVE786440 C851976:E851976 IQ851976:IS851976 SM851976:SO851976 ACI851976:ACK851976 AME851976:AMG851976 AWA851976:AWC851976 BFW851976:BFY851976 BPS851976:BPU851976 BZO851976:BZQ851976 CJK851976:CJM851976 CTG851976:CTI851976 DDC851976:DDE851976 DMY851976:DNA851976 DWU851976:DWW851976 EGQ851976:EGS851976 EQM851976:EQO851976 FAI851976:FAK851976 FKE851976:FKG851976 FUA851976:FUC851976 GDW851976:GDY851976 GNS851976:GNU851976 GXO851976:GXQ851976 HHK851976:HHM851976 HRG851976:HRI851976 IBC851976:IBE851976 IKY851976:ILA851976 IUU851976:IUW851976 JEQ851976:JES851976 JOM851976:JOO851976 JYI851976:JYK851976 KIE851976:KIG851976 KSA851976:KSC851976 LBW851976:LBY851976 LLS851976:LLU851976 LVO851976:LVQ851976 MFK851976:MFM851976 MPG851976:MPI851976 MZC851976:MZE851976 NIY851976:NJA851976 NSU851976:NSW851976 OCQ851976:OCS851976 OMM851976:OMO851976 OWI851976:OWK851976 PGE851976:PGG851976 PQA851976:PQC851976 PZW851976:PZY851976 QJS851976:QJU851976 QTO851976:QTQ851976 RDK851976:RDM851976 RNG851976:RNI851976 RXC851976:RXE851976 SGY851976:SHA851976 SQU851976:SQW851976 TAQ851976:TAS851976 TKM851976:TKO851976 TUI851976:TUK851976 UEE851976:UEG851976 UOA851976:UOC851976 UXW851976:UXY851976 VHS851976:VHU851976 VRO851976:VRQ851976 WBK851976:WBM851976 WLG851976:WLI851976 WVC851976:WVE851976 C917512:E917512 IQ917512:IS917512 SM917512:SO917512 ACI917512:ACK917512 AME917512:AMG917512 AWA917512:AWC917512 BFW917512:BFY917512 BPS917512:BPU917512 BZO917512:BZQ917512 CJK917512:CJM917512 CTG917512:CTI917512 DDC917512:DDE917512 DMY917512:DNA917512 DWU917512:DWW917512 EGQ917512:EGS917512 EQM917512:EQO917512 FAI917512:FAK917512 FKE917512:FKG917512 FUA917512:FUC917512 GDW917512:GDY917512 GNS917512:GNU917512 GXO917512:GXQ917512 HHK917512:HHM917512 HRG917512:HRI917512 IBC917512:IBE917512 IKY917512:ILA917512 IUU917512:IUW917512 JEQ917512:JES917512 JOM917512:JOO917512 JYI917512:JYK917512 KIE917512:KIG917512 KSA917512:KSC917512 LBW917512:LBY917512 LLS917512:LLU917512 LVO917512:LVQ917512 MFK917512:MFM917512 MPG917512:MPI917512 MZC917512:MZE917512 NIY917512:NJA917512 NSU917512:NSW917512 OCQ917512:OCS917512 OMM917512:OMO917512 OWI917512:OWK917512 PGE917512:PGG917512 PQA917512:PQC917512 PZW917512:PZY917512 QJS917512:QJU917512 QTO917512:QTQ917512 RDK917512:RDM917512 RNG917512:RNI917512 RXC917512:RXE917512 SGY917512:SHA917512 SQU917512:SQW917512 TAQ917512:TAS917512 TKM917512:TKO917512 TUI917512:TUK917512 UEE917512:UEG917512 UOA917512:UOC917512 UXW917512:UXY917512 VHS917512:VHU917512 VRO917512:VRQ917512 WBK917512:WBM917512 WLG917512:WLI917512 WVC917512:WVE917512 C983048:E983048 IQ983048:IS983048 SM983048:SO983048 ACI983048:ACK983048 AME983048:AMG983048 AWA983048:AWC983048 BFW983048:BFY983048 BPS983048:BPU983048 BZO983048:BZQ983048 CJK983048:CJM983048 CTG983048:CTI983048 DDC983048:DDE983048 DMY983048:DNA983048 DWU983048:DWW983048 EGQ983048:EGS983048 EQM983048:EQO983048 FAI983048:FAK983048 FKE983048:FKG983048 FUA983048:FUC983048 GDW983048:GDY983048 GNS983048:GNU983048 GXO983048:GXQ983048 HHK983048:HHM983048 HRG983048:HRI983048 IBC983048:IBE983048 IKY983048:ILA983048 IUU983048:IUW983048 JEQ983048:JES983048 JOM983048:JOO983048 JYI983048:JYK983048 KIE983048:KIG983048 KSA983048:KSC983048 LBW983048:LBY983048 LLS983048:LLU983048 LVO983048:LVQ983048 MFK983048:MFM983048 MPG983048:MPI983048 MZC983048:MZE983048 NIY983048:NJA983048 NSU983048:NSW983048 OCQ983048:OCS983048 OMM983048:OMO983048 OWI983048:OWK983048 PGE983048:PGG983048 PQA983048:PQC983048 PZW983048:PZY983048 QJS983048:QJU983048 QTO983048:QTQ983048 RDK983048:RDM983048 RNG983048:RNI983048 RXC983048:RXE983048 SGY983048:SHA983048 SQU983048:SQW983048 TAQ983048:TAS983048 TKM983048:TKO983048 TUI983048:TUK983048 UEE983048:UEG983048 UOA983048:UOC983048 UXW983048:UXY983048 VHS983048:VHU983048 VRO983048:VRQ983048 WBK983048:WBM983048 WLG983048:WLI983048 WVC983048:WVE983048 C2:E2"/>
    <dataValidation imeMode="halfKatakana" allowBlank="1" showInputMessage="1" showErrorMessage="1" sqref="C6:E6 IQ6:IS6 SM6:SO6 ACI6:ACK6 AME6:AMG6 AWA6:AWC6 BFW6:BFY6 BPS6:BPU6 BZO6:BZQ6 CJK6:CJM6 CTG6:CTI6 DDC6:DDE6 DMY6:DNA6 DWU6:DWW6 EGQ6:EGS6 EQM6:EQO6 FAI6:FAK6 FKE6:FKG6 FUA6:FUC6 GDW6:GDY6 GNS6:GNU6 GXO6:GXQ6 HHK6:HHM6 HRG6:HRI6 IBC6:IBE6 IKY6:ILA6 IUU6:IUW6 JEQ6:JES6 JOM6:JOO6 JYI6:JYK6 KIE6:KIG6 KSA6:KSC6 LBW6:LBY6 LLS6:LLU6 LVO6:LVQ6 MFK6:MFM6 MPG6:MPI6 MZC6:MZE6 NIY6:NJA6 NSU6:NSW6 OCQ6:OCS6 OMM6:OMO6 OWI6:OWK6 PGE6:PGG6 PQA6:PQC6 PZW6:PZY6 QJS6:QJU6 QTO6:QTQ6 RDK6:RDM6 RNG6:RNI6 RXC6:RXE6 SGY6:SHA6 SQU6:SQW6 TAQ6:TAS6 TKM6:TKO6 TUI6:TUK6 UEE6:UEG6 UOA6:UOC6 UXW6:UXY6 VHS6:VHU6 VRO6:VRQ6 WBK6:WBM6 WLG6:WLI6 WVC6:WVE6 C65543:E65543 IQ65543:IS65543 SM65543:SO65543 ACI65543:ACK65543 AME65543:AMG65543 AWA65543:AWC65543 BFW65543:BFY65543 BPS65543:BPU65543 BZO65543:BZQ65543 CJK65543:CJM65543 CTG65543:CTI65543 DDC65543:DDE65543 DMY65543:DNA65543 DWU65543:DWW65543 EGQ65543:EGS65543 EQM65543:EQO65543 FAI65543:FAK65543 FKE65543:FKG65543 FUA65543:FUC65543 GDW65543:GDY65543 GNS65543:GNU65543 GXO65543:GXQ65543 HHK65543:HHM65543 HRG65543:HRI65543 IBC65543:IBE65543 IKY65543:ILA65543 IUU65543:IUW65543 JEQ65543:JES65543 JOM65543:JOO65543 JYI65543:JYK65543 KIE65543:KIG65543 KSA65543:KSC65543 LBW65543:LBY65543 LLS65543:LLU65543 LVO65543:LVQ65543 MFK65543:MFM65543 MPG65543:MPI65543 MZC65543:MZE65543 NIY65543:NJA65543 NSU65543:NSW65543 OCQ65543:OCS65543 OMM65543:OMO65543 OWI65543:OWK65543 PGE65543:PGG65543 PQA65543:PQC65543 PZW65543:PZY65543 QJS65543:QJU65543 QTO65543:QTQ65543 RDK65543:RDM65543 RNG65543:RNI65543 RXC65543:RXE65543 SGY65543:SHA65543 SQU65543:SQW65543 TAQ65543:TAS65543 TKM65543:TKO65543 TUI65543:TUK65543 UEE65543:UEG65543 UOA65543:UOC65543 UXW65543:UXY65543 VHS65543:VHU65543 VRO65543:VRQ65543 WBK65543:WBM65543 WLG65543:WLI65543 WVC65543:WVE65543 C131079:E131079 IQ131079:IS131079 SM131079:SO131079 ACI131079:ACK131079 AME131079:AMG131079 AWA131079:AWC131079 BFW131079:BFY131079 BPS131079:BPU131079 BZO131079:BZQ131079 CJK131079:CJM131079 CTG131079:CTI131079 DDC131079:DDE131079 DMY131079:DNA131079 DWU131079:DWW131079 EGQ131079:EGS131079 EQM131079:EQO131079 FAI131079:FAK131079 FKE131079:FKG131079 FUA131079:FUC131079 GDW131079:GDY131079 GNS131079:GNU131079 GXO131079:GXQ131079 HHK131079:HHM131079 HRG131079:HRI131079 IBC131079:IBE131079 IKY131079:ILA131079 IUU131079:IUW131079 JEQ131079:JES131079 JOM131079:JOO131079 JYI131079:JYK131079 KIE131079:KIG131079 KSA131079:KSC131079 LBW131079:LBY131079 LLS131079:LLU131079 LVO131079:LVQ131079 MFK131079:MFM131079 MPG131079:MPI131079 MZC131079:MZE131079 NIY131079:NJA131079 NSU131079:NSW131079 OCQ131079:OCS131079 OMM131079:OMO131079 OWI131079:OWK131079 PGE131079:PGG131079 PQA131079:PQC131079 PZW131079:PZY131079 QJS131079:QJU131079 QTO131079:QTQ131079 RDK131079:RDM131079 RNG131079:RNI131079 RXC131079:RXE131079 SGY131079:SHA131079 SQU131079:SQW131079 TAQ131079:TAS131079 TKM131079:TKO131079 TUI131079:TUK131079 UEE131079:UEG131079 UOA131079:UOC131079 UXW131079:UXY131079 VHS131079:VHU131079 VRO131079:VRQ131079 WBK131079:WBM131079 WLG131079:WLI131079 WVC131079:WVE131079 C196615:E196615 IQ196615:IS196615 SM196615:SO196615 ACI196615:ACK196615 AME196615:AMG196615 AWA196615:AWC196615 BFW196615:BFY196615 BPS196615:BPU196615 BZO196615:BZQ196615 CJK196615:CJM196615 CTG196615:CTI196615 DDC196615:DDE196615 DMY196615:DNA196615 DWU196615:DWW196615 EGQ196615:EGS196615 EQM196615:EQO196615 FAI196615:FAK196615 FKE196615:FKG196615 FUA196615:FUC196615 GDW196615:GDY196615 GNS196615:GNU196615 GXO196615:GXQ196615 HHK196615:HHM196615 HRG196615:HRI196615 IBC196615:IBE196615 IKY196615:ILA196615 IUU196615:IUW196615 JEQ196615:JES196615 JOM196615:JOO196615 JYI196615:JYK196615 KIE196615:KIG196615 KSA196615:KSC196615 LBW196615:LBY196615 LLS196615:LLU196615 LVO196615:LVQ196615 MFK196615:MFM196615 MPG196615:MPI196615 MZC196615:MZE196615 NIY196615:NJA196615 NSU196615:NSW196615 OCQ196615:OCS196615 OMM196615:OMO196615 OWI196615:OWK196615 PGE196615:PGG196615 PQA196615:PQC196615 PZW196615:PZY196615 QJS196615:QJU196615 QTO196615:QTQ196615 RDK196615:RDM196615 RNG196615:RNI196615 RXC196615:RXE196615 SGY196615:SHA196615 SQU196615:SQW196615 TAQ196615:TAS196615 TKM196615:TKO196615 TUI196615:TUK196615 UEE196615:UEG196615 UOA196615:UOC196615 UXW196615:UXY196615 VHS196615:VHU196615 VRO196615:VRQ196615 WBK196615:WBM196615 WLG196615:WLI196615 WVC196615:WVE196615 C262151:E262151 IQ262151:IS262151 SM262151:SO262151 ACI262151:ACK262151 AME262151:AMG262151 AWA262151:AWC262151 BFW262151:BFY262151 BPS262151:BPU262151 BZO262151:BZQ262151 CJK262151:CJM262151 CTG262151:CTI262151 DDC262151:DDE262151 DMY262151:DNA262151 DWU262151:DWW262151 EGQ262151:EGS262151 EQM262151:EQO262151 FAI262151:FAK262151 FKE262151:FKG262151 FUA262151:FUC262151 GDW262151:GDY262151 GNS262151:GNU262151 GXO262151:GXQ262151 HHK262151:HHM262151 HRG262151:HRI262151 IBC262151:IBE262151 IKY262151:ILA262151 IUU262151:IUW262151 JEQ262151:JES262151 JOM262151:JOO262151 JYI262151:JYK262151 KIE262151:KIG262151 KSA262151:KSC262151 LBW262151:LBY262151 LLS262151:LLU262151 LVO262151:LVQ262151 MFK262151:MFM262151 MPG262151:MPI262151 MZC262151:MZE262151 NIY262151:NJA262151 NSU262151:NSW262151 OCQ262151:OCS262151 OMM262151:OMO262151 OWI262151:OWK262151 PGE262151:PGG262151 PQA262151:PQC262151 PZW262151:PZY262151 QJS262151:QJU262151 QTO262151:QTQ262151 RDK262151:RDM262151 RNG262151:RNI262151 RXC262151:RXE262151 SGY262151:SHA262151 SQU262151:SQW262151 TAQ262151:TAS262151 TKM262151:TKO262151 TUI262151:TUK262151 UEE262151:UEG262151 UOA262151:UOC262151 UXW262151:UXY262151 VHS262151:VHU262151 VRO262151:VRQ262151 WBK262151:WBM262151 WLG262151:WLI262151 WVC262151:WVE262151 C327687:E327687 IQ327687:IS327687 SM327687:SO327687 ACI327687:ACK327687 AME327687:AMG327687 AWA327687:AWC327687 BFW327687:BFY327687 BPS327687:BPU327687 BZO327687:BZQ327687 CJK327687:CJM327687 CTG327687:CTI327687 DDC327687:DDE327687 DMY327687:DNA327687 DWU327687:DWW327687 EGQ327687:EGS327687 EQM327687:EQO327687 FAI327687:FAK327687 FKE327687:FKG327687 FUA327687:FUC327687 GDW327687:GDY327687 GNS327687:GNU327687 GXO327687:GXQ327687 HHK327687:HHM327687 HRG327687:HRI327687 IBC327687:IBE327687 IKY327687:ILA327687 IUU327687:IUW327687 JEQ327687:JES327687 JOM327687:JOO327687 JYI327687:JYK327687 KIE327687:KIG327687 KSA327687:KSC327687 LBW327687:LBY327687 LLS327687:LLU327687 LVO327687:LVQ327687 MFK327687:MFM327687 MPG327687:MPI327687 MZC327687:MZE327687 NIY327687:NJA327687 NSU327687:NSW327687 OCQ327687:OCS327687 OMM327687:OMO327687 OWI327687:OWK327687 PGE327687:PGG327687 PQA327687:PQC327687 PZW327687:PZY327687 QJS327687:QJU327687 QTO327687:QTQ327687 RDK327687:RDM327687 RNG327687:RNI327687 RXC327687:RXE327687 SGY327687:SHA327687 SQU327687:SQW327687 TAQ327687:TAS327687 TKM327687:TKO327687 TUI327687:TUK327687 UEE327687:UEG327687 UOA327687:UOC327687 UXW327687:UXY327687 VHS327687:VHU327687 VRO327687:VRQ327687 WBK327687:WBM327687 WLG327687:WLI327687 WVC327687:WVE327687 C393223:E393223 IQ393223:IS393223 SM393223:SO393223 ACI393223:ACK393223 AME393223:AMG393223 AWA393223:AWC393223 BFW393223:BFY393223 BPS393223:BPU393223 BZO393223:BZQ393223 CJK393223:CJM393223 CTG393223:CTI393223 DDC393223:DDE393223 DMY393223:DNA393223 DWU393223:DWW393223 EGQ393223:EGS393223 EQM393223:EQO393223 FAI393223:FAK393223 FKE393223:FKG393223 FUA393223:FUC393223 GDW393223:GDY393223 GNS393223:GNU393223 GXO393223:GXQ393223 HHK393223:HHM393223 HRG393223:HRI393223 IBC393223:IBE393223 IKY393223:ILA393223 IUU393223:IUW393223 JEQ393223:JES393223 JOM393223:JOO393223 JYI393223:JYK393223 KIE393223:KIG393223 KSA393223:KSC393223 LBW393223:LBY393223 LLS393223:LLU393223 LVO393223:LVQ393223 MFK393223:MFM393223 MPG393223:MPI393223 MZC393223:MZE393223 NIY393223:NJA393223 NSU393223:NSW393223 OCQ393223:OCS393223 OMM393223:OMO393223 OWI393223:OWK393223 PGE393223:PGG393223 PQA393223:PQC393223 PZW393223:PZY393223 QJS393223:QJU393223 QTO393223:QTQ393223 RDK393223:RDM393223 RNG393223:RNI393223 RXC393223:RXE393223 SGY393223:SHA393223 SQU393223:SQW393223 TAQ393223:TAS393223 TKM393223:TKO393223 TUI393223:TUK393223 UEE393223:UEG393223 UOA393223:UOC393223 UXW393223:UXY393223 VHS393223:VHU393223 VRO393223:VRQ393223 WBK393223:WBM393223 WLG393223:WLI393223 WVC393223:WVE393223 C458759:E458759 IQ458759:IS458759 SM458759:SO458759 ACI458759:ACK458759 AME458759:AMG458759 AWA458759:AWC458759 BFW458759:BFY458759 BPS458759:BPU458759 BZO458759:BZQ458759 CJK458759:CJM458759 CTG458759:CTI458759 DDC458759:DDE458759 DMY458759:DNA458759 DWU458759:DWW458759 EGQ458759:EGS458759 EQM458759:EQO458759 FAI458759:FAK458759 FKE458759:FKG458759 FUA458759:FUC458759 GDW458759:GDY458759 GNS458759:GNU458759 GXO458759:GXQ458759 HHK458759:HHM458759 HRG458759:HRI458759 IBC458759:IBE458759 IKY458759:ILA458759 IUU458759:IUW458759 JEQ458759:JES458759 JOM458759:JOO458759 JYI458759:JYK458759 KIE458759:KIG458759 KSA458759:KSC458759 LBW458759:LBY458759 LLS458759:LLU458759 LVO458759:LVQ458759 MFK458759:MFM458759 MPG458759:MPI458759 MZC458759:MZE458759 NIY458759:NJA458759 NSU458759:NSW458759 OCQ458759:OCS458759 OMM458759:OMO458759 OWI458759:OWK458759 PGE458759:PGG458759 PQA458759:PQC458759 PZW458759:PZY458759 QJS458759:QJU458759 QTO458759:QTQ458759 RDK458759:RDM458759 RNG458759:RNI458759 RXC458759:RXE458759 SGY458759:SHA458759 SQU458759:SQW458759 TAQ458759:TAS458759 TKM458759:TKO458759 TUI458759:TUK458759 UEE458759:UEG458759 UOA458759:UOC458759 UXW458759:UXY458759 VHS458759:VHU458759 VRO458759:VRQ458759 WBK458759:WBM458759 WLG458759:WLI458759 WVC458759:WVE458759 C524295:E524295 IQ524295:IS524295 SM524295:SO524295 ACI524295:ACK524295 AME524295:AMG524295 AWA524295:AWC524295 BFW524295:BFY524295 BPS524295:BPU524295 BZO524295:BZQ524295 CJK524295:CJM524295 CTG524295:CTI524295 DDC524295:DDE524295 DMY524295:DNA524295 DWU524295:DWW524295 EGQ524295:EGS524295 EQM524295:EQO524295 FAI524295:FAK524295 FKE524295:FKG524295 FUA524295:FUC524295 GDW524295:GDY524295 GNS524295:GNU524295 GXO524295:GXQ524295 HHK524295:HHM524295 HRG524295:HRI524295 IBC524295:IBE524295 IKY524295:ILA524295 IUU524295:IUW524295 JEQ524295:JES524295 JOM524295:JOO524295 JYI524295:JYK524295 KIE524295:KIG524295 KSA524295:KSC524295 LBW524295:LBY524295 LLS524295:LLU524295 LVO524295:LVQ524295 MFK524295:MFM524295 MPG524295:MPI524295 MZC524295:MZE524295 NIY524295:NJA524295 NSU524295:NSW524295 OCQ524295:OCS524295 OMM524295:OMO524295 OWI524295:OWK524295 PGE524295:PGG524295 PQA524295:PQC524295 PZW524295:PZY524295 QJS524295:QJU524295 QTO524295:QTQ524295 RDK524295:RDM524295 RNG524295:RNI524295 RXC524295:RXE524295 SGY524295:SHA524295 SQU524295:SQW524295 TAQ524295:TAS524295 TKM524295:TKO524295 TUI524295:TUK524295 UEE524295:UEG524295 UOA524295:UOC524295 UXW524295:UXY524295 VHS524295:VHU524295 VRO524295:VRQ524295 WBK524295:WBM524295 WLG524295:WLI524295 WVC524295:WVE524295 C589831:E589831 IQ589831:IS589831 SM589831:SO589831 ACI589831:ACK589831 AME589831:AMG589831 AWA589831:AWC589831 BFW589831:BFY589831 BPS589831:BPU589831 BZO589831:BZQ589831 CJK589831:CJM589831 CTG589831:CTI589831 DDC589831:DDE589831 DMY589831:DNA589831 DWU589831:DWW589831 EGQ589831:EGS589831 EQM589831:EQO589831 FAI589831:FAK589831 FKE589831:FKG589831 FUA589831:FUC589831 GDW589831:GDY589831 GNS589831:GNU589831 GXO589831:GXQ589831 HHK589831:HHM589831 HRG589831:HRI589831 IBC589831:IBE589831 IKY589831:ILA589831 IUU589831:IUW589831 JEQ589831:JES589831 JOM589831:JOO589831 JYI589831:JYK589831 KIE589831:KIG589831 KSA589831:KSC589831 LBW589831:LBY589831 LLS589831:LLU589831 LVO589831:LVQ589831 MFK589831:MFM589831 MPG589831:MPI589831 MZC589831:MZE589831 NIY589831:NJA589831 NSU589831:NSW589831 OCQ589831:OCS589831 OMM589831:OMO589831 OWI589831:OWK589831 PGE589831:PGG589831 PQA589831:PQC589831 PZW589831:PZY589831 QJS589831:QJU589831 QTO589831:QTQ589831 RDK589831:RDM589831 RNG589831:RNI589831 RXC589831:RXE589831 SGY589831:SHA589831 SQU589831:SQW589831 TAQ589831:TAS589831 TKM589831:TKO589831 TUI589831:TUK589831 UEE589831:UEG589831 UOA589831:UOC589831 UXW589831:UXY589831 VHS589831:VHU589831 VRO589831:VRQ589831 WBK589831:WBM589831 WLG589831:WLI589831 WVC589831:WVE589831 C655367:E655367 IQ655367:IS655367 SM655367:SO655367 ACI655367:ACK655367 AME655367:AMG655367 AWA655367:AWC655367 BFW655367:BFY655367 BPS655367:BPU655367 BZO655367:BZQ655367 CJK655367:CJM655367 CTG655367:CTI655367 DDC655367:DDE655367 DMY655367:DNA655367 DWU655367:DWW655367 EGQ655367:EGS655367 EQM655367:EQO655367 FAI655367:FAK655367 FKE655367:FKG655367 FUA655367:FUC655367 GDW655367:GDY655367 GNS655367:GNU655367 GXO655367:GXQ655367 HHK655367:HHM655367 HRG655367:HRI655367 IBC655367:IBE655367 IKY655367:ILA655367 IUU655367:IUW655367 JEQ655367:JES655367 JOM655367:JOO655367 JYI655367:JYK655367 KIE655367:KIG655367 KSA655367:KSC655367 LBW655367:LBY655367 LLS655367:LLU655367 LVO655367:LVQ655367 MFK655367:MFM655367 MPG655367:MPI655367 MZC655367:MZE655367 NIY655367:NJA655367 NSU655367:NSW655367 OCQ655367:OCS655367 OMM655367:OMO655367 OWI655367:OWK655367 PGE655367:PGG655367 PQA655367:PQC655367 PZW655367:PZY655367 QJS655367:QJU655367 QTO655367:QTQ655367 RDK655367:RDM655367 RNG655367:RNI655367 RXC655367:RXE655367 SGY655367:SHA655367 SQU655367:SQW655367 TAQ655367:TAS655367 TKM655367:TKO655367 TUI655367:TUK655367 UEE655367:UEG655367 UOA655367:UOC655367 UXW655367:UXY655367 VHS655367:VHU655367 VRO655367:VRQ655367 WBK655367:WBM655367 WLG655367:WLI655367 WVC655367:WVE655367 C720903:E720903 IQ720903:IS720903 SM720903:SO720903 ACI720903:ACK720903 AME720903:AMG720903 AWA720903:AWC720903 BFW720903:BFY720903 BPS720903:BPU720903 BZO720903:BZQ720903 CJK720903:CJM720903 CTG720903:CTI720903 DDC720903:DDE720903 DMY720903:DNA720903 DWU720903:DWW720903 EGQ720903:EGS720903 EQM720903:EQO720903 FAI720903:FAK720903 FKE720903:FKG720903 FUA720903:FUC720903 GDW720903:GDY720903 GNS720903:GNU720903 GXO720903:GXQ720903 HHK720903:HHM720903 HRG720903:HRI720903 IBC720903:IBE720903 IKY720903:ILA720903 IUU720903:IUW720903 JEQ720903:JES720903 JOM720903:JOO720903 JYI720903:JYK720903 KIE720903:KIG720903 KSA720903:KSC720903 LBW720903:LBY720903 LLS720903:LLU720903 LVO720903:LVQ720903 MFK720903:MFM720903 MPG720903:MPI720903 MZC720903:MZE720903 NIY720903:NJA720903 NSU720903:NSW720903 OCQ720903:OCS720903 OMM720903:OMO720903 OWI720903:OWK720903 PGE720903:PGG720903 PQA720903:PQC720903 PZW720903:PZY720903 QJS720903:QJU720903 QTO720903:QTQ720903 RDK720903:RDM720903 RNG720903:RNI720903 RXC720903:RXE720903 SGY720903:SHA720903 SQU720903:SQW720903 TAQ720903:TAS720903 TKM720903:TKO720903 TUI720903:TUK720903 UEE720903:UEG720903 UOA720903:UOC720903 UXW720903:UXY720903 VHS720903:VHU720903 VRO720903:VRQ720903 WBK720903:WBM720903 WLG720903:WLI720903 WVC720903:WVE720903 C786439:E786439 IQ786439:IS786439 SM786439:SO786439 ACI786439:ACK786439 AME786439:AMG786439 AWA786439:AWC786439 BFW786439:BFY786439 BPS786439:BPU786439 BZO786439:BZQ786439 CJK786439:CJM786439 CTG786439:CTI786439 DDC786439:DDE786439 DMY786439:DNA786439 DWU786439:DWW786439 EGQ786439:EGS786439 EQM786439:EQO786439 FAI786439:FAK786439 FKE786439:FKG786439 FUA786439:FUC786439 GDW786439:GDY786439 GNS786439:GNU786439 GXO786439:GXQ786439 HHK786439:HHM786439 HRG786439:HRI786439 IBC786439:IBE786439 IKY786439:ILA786439 IUU786439:IUW786439 JEQ786439:JES786439 JOM786439:JOO786439 JYI786439:JYK786439 KIE786439:KIG786439 KSA786439:KSC786439 LBW786439:LBY786439 LLS786439:LLU786439 LVO786439:LVQ786439 MFK786439:MFM786439 MPG786439:MPI786439 MZC786439:MZE786439 NIY786439:NJA786439 NSU786439:NSW786439 OCQ786439:OCS786439 OMM786439:OMO786439 OWI786439:OWK786439 PGE786439:PGG786439 PQA786439:PQC786439 PZW786439:PZY786439 QJS786439:QJU786439 QTO786439:QTQ786439 RDK786439:RDM786439 RNG786439:RNI786439 RXC786439:RXE786439 SGY786439:SHA786439 SQU786439:SQW786439 TAQ786439:TAS786439 TKM786439:TKO786439 TUI786439:TUK786439 UEE786439:UEG786439 UOA786439:UOC786439 UXW786439:UXY786439 VHS786439:VHU786439 VRO786439:VRQ786439 WBK786439:WBM786439 WLG786439:WLI786439 WVC786439:WVE786439 C851975:E851975 IQ851975:IS851975 SM851975:SO851975 ACI851975:ACK851975 AME851975:AMG851975 AWA851975:AWC851975 BFW851975:BFY851975 BPS851975:BPU851975 BZO851975:BZQ851975 CJK851975:CJM851975 CTG851975:CTI851975 DDC851975:DDE851975 DMY851975:DNA851975 DWU851975:DWW851975 EGQ851975:EGS851975 EQM851975:EQO851975 FAI851975:FAK851975 FKE851975:FKG851975 FUA851975:FUC851975 GDW851975:GDY851975 GNS851975:GNU851975 GXO851975:GXQ851975 HHK851975:HHM851975 HRG851975:HRI851975 IBC851975:IBE851975 IKY851975:ILA851975 IUU851975:IUW851975 JEQ851975:JES851975 JOM851975:JOO851975 JYI851975:JYK851975 KIE851975:KIG851975 KSA851975:KSC851975 LBW851975:LBY851975 LLS851975:LLU851975 LVO851975:LVQ851975 MFK851975:MFM851975 MPG851975:MPI851975 MZC851975:MZE851975 NIY851975:NJA851975 NSU851975:NSW851975 OCQ851975:OCS851975 OMM851975:OMO851975 OWI851975:OWK851975 PGE851975:PGG851975 PQA851975:PQC851975 PZW851975:PZY851975 QJS851975:QJU851975 QTO851975:QTQ851975 RDK851975:RDM851975 RNG851975:RNI851975 RXC851975:RXE851975 SGY851975:SHA851975 SQU851975:SQW851975 TAQ851975:TAS851975 TKM851975:TKO851975 TUI851975:TUK851975 UEE851975:UEG851975 UOA851975:UOC851975 UXW851975:UXY851975 VHS851975:VHU851975 VRO851975:VRQ851975 WBK851975:WBM851975 WLG851975:WLI851975 WVC851975:WVE851975 C917511:E917511 IQ917511:IS917511 SM917511:SO917511 ACI917511:ACK917511 AME917511:AMG917511 AWA917511:AWC917511 BFW917511:BFY917511 BPS917511:BPU917511 BZO917511:BZQ917511 CJK917511:CJM917511 CTG917511:CTI917511 DDC917511:DDE917511 DMY917511:DNA917511 DWU917511:DWW917511 EGQ917511:EGS917511 EQM917511:EQO917511 FAI917511:FAK917511 FKE917511:FKG917511 FUA917511:FUC917511 GDW917511:GDY917511 GNS917511:GNU917511 GXO917511:GXQ917511 HHK917511:HHM917511 HRG917511:HRI917511 IBC917511:IBE917511 IKY917511:ILA917511 IUU917511:IUW917511 JEQ917511:JES917511 JOM917511:JOO917511 JYI917511:JYK917511 KIE917511:KIG917511 KSA917511:KSC917511 LBW917511:LBY917511 LLS917511:LLU917511 LVO917511:LVQ917511 MFK917511:MFM917511 MPG917511:MPI917511 MZC917511:MZE917511 NIY917511:NJA917511 NSU917511:NSW917511 OCQ917511:OCS917511 OMM917511:OMO917511 OWI917511:OWK917511 PGE917511:PGG917511 PQA917511:PQC917511 PZW917511:PZY917511 QJS917511:QJU917511 QTO917511:QTQ917511 RDK917511:RDM917511 RNG917511:RNI917511 RXC917511:RXE917511 SGY917511:SHA917511 SQU917511:SQW917511 TAQ917511:TAS917511 TKM917511:TKO917511 TUI917511:TUK917511 UEE917511:UEG917511 UOA917511:UOC917511 UXW917511:UXY917511 VHS917511:VHU917511 VRO917511:VRQ917511 WBK917511:WBM917511 WLG917511:WLI917511 WVC917511:WVE917511 C983047:E983047 IQ983047:IS983047 SM983047:SO983047 ACI983047:ACK983047 AME983047:AMG983047 AWA983047:AWC983047 BFW983047:BFY983047 BPS983047:BPU983047 BZO983047:BZQ983047 CJK983047:CJM983047 CTG983047:CTI983047 DDC983047:DDE983047 DMY983047:DNA983047 DWU983047:DWW983047 EGQ983047:EGS983047 EQM983047:EQO983047 FAI983047:FAK983047 FKE983047:FKG983047 FUA983047:FUC983047 GDW983047:GDY983047 GNS983047:GNU983047 GXO983047:GXQ983047 HHK983047:HHM983047 HRG983047:HRI983047 IBC983047:IBE983047 IKY983047:ILA983047 IUU983047:IUW983047 JEQ983047:JES983047 JOM983047:JOO983047 JYI983047:JYK983047 KIE983047:KIG983047 KSA983047:KSC983047 LBW983047:LBY983047 LLS983047:LLU983047 LVO983047:LVQ983047 MFK983047:MFM983047 MPG983047:MPI983047 MZC983047:MZE983047 NIY983047:NJA983047 NSU983047:NSW983047 OCQ983047:OCS983047 OMM983047:OMO983047 OWI983047:OWK983047 PGE983047:PGG983047 PQA983047:PQC983047 PZW983047:PZY983047 QJS983047:QJU983047 QTO983047:QTQ983047 RDK983047:RDM983047 RNG983047:RNI983047 RXC983047:RXE983047 SGY983047:SHA983047 SQU983047:SQW983047 TAQ983047:TAS983047 TKM983047:TKO983047 TUI983047:TUK983047 UEE983047:UEG983047 UOA983047:UOC983047 UXW983047:UXY983047 VHS983047:VHU983047 VRO983047:VRQ983047 WBK983047:WBM983047 WLG983047:WLI983047 WVC983047:WVE983047"/>
    <dataValidation type="list" imeMode="hiragana" allowBlank="1" showInputMessage="1" showErrorMessage="1" prompt="直接、団体名を入力しないで下さい" sqref="C3:E3">
      <formula1>$P$3:$P$19</formula1>
    </dataValidation>
    <dataValidation type="custom" imeMode="off" allowBlank="1" showInputMessage="1" showErrorMessage="1" error="半角大文字で入力してください！！" sqref="C9:E9">
      <formula1>EXACT(C9,UPPER(ASC(C9)))</formula1>
    </dataValidation>
  </dataValidation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3" tint="0.39997558519241921"/>
  </sheetPr>
  <dimension ref="A1:AU105"/>
  <sheetViews>
    <sheetView zoomScaleNormal="100" workbookViewId="0">
      <pane ySplit="10" topLeftCell="A11" activePane="bottomLeft" state="frozen"/>
      <selection pane="bottomLeft" activeCell="G12" sqref="G12"/>
    </sheetView>
  </sheetViews>
  <sheetFormatPr defaultColWidth="9" defaultRowHeight="13.5"/>
  <cols>
    <col min="1" max="1" width="4.5" style="1" bestFit="1" customWidth="1"/>
    <col min="2" max="2" width="4.5" style="1" customWidth="1"/>
    <col min="3" max="3" width="8.625" style="1" customWidth="1"/>
    <col min="4" max="5" width="17.5" style="1" customWidth="1"/>
    <col min="6" max="6" width="12.5" style="1" customWidth="1"/>
    <col min="7" max="8" width="5.5" style="1" bestFit="1" customWidth="1"/>
    <col min="9" max="9" width="4.5" style="1" bestFit="1" customWidth="1"/>
    <col min="10" max="10" width="12.75" style="1" bestFit="1" customWidth="1"/>
    <col min="11" max="11" width="11.5" style="1" customWidth="1"/>
    <col min="12" max="12" width="4.5" style="1" bestFit="1" customWidth="1"/>
    <col min="13" max="13" width="12.75" style="1" bestFit="1" customWidth="1"/>
    <col min="14" max="14" width="11.5" style="1" customWidth="1"/>
    <col min="15" max="15" width="4.5" style="1" bestFit="1" customWidth="1"/>
    <col min="16" max="16" width="12.75" style="1" customWidth="1"/>
    <col min="17" max="17" width="11.5" style="1" customWidth="1"/>
    <col min="18" max="18" width="3.5" style="1" bestFit="1" customWidth="1"/>
    <col min="19" max="19" width="9" style="1"/>
    <col min="20" max="20" width="3.5" style="1" bestFit="1" customWidth="1"/>
    <col min="21" max="23" width="9" style="1"/>
    <col min="24" max="24" width="9" style="1" hidden="1" customWidth="1"/>
    <col min="25" max="25" width="13.875" style="2" hidden="1" customWidth="1"/>
    <col min="26" max="26" width="13.875" style="1" hidden="1" customWidth="1"/>
    <col min="27" max="27" width="9" style="1" hidden="1" customWidth="1"/>
    <col min="28" max="28" width="6.5" style="1" hidden="1" customWidth="1"/>
    <col min="29" max="30" width="16.125" style="1" hidden="1" customWidth="1"/>
    <col min="31" max="32" width="5.5" style="1" hidden="1" customWidth="1"/>
    <col min="33" max="33" width="9.5" style="5" hidden="1" customWidth="1"/>
    <col min="34" max="34" width="6.5" style="1" hidden="1" customWidth="1"/>
    <col min="35" max="36" width="16.125" style="1" hidden="1" customWidth="1"/>
    <col min="37" max="38" width="5.5" style="1" hidden="1" customWidth="1"/>
    <col min="39" max="39" width="9.5" style="1" hidden="1" customWidth="1"/>
    <col min="40" max="47" width="9" style="1" hidden="1" customWidth="1"/>
    <col min="48" max="64" width="9" style="1" customWidth="1"/>
    <col min="65" max="16384" width="9" style="1"/>
  </cols>
  <sheetData>
    <row r="1" spans="1:47" ht="17.25">
      <c r="A1" s="7" t="s">
        <v>70</v>
      </c>
      <c r="B1" s="7"/>
      <c r="C1" s="7"/>
      <c r="E1" s="148" t="str">
        <f>IF(①団体情報入力!C5="","",①団体情報入力!C5)</f>
        <v/>
      </c>
    </row>
    <row r="2" spans="1:47" ht="32.25">
      <c r="A2" s="3"/>
      <c r="B2" s="3"/>
      <c r="C2" s="3"/>
      <c r="D2" s="195" t="s">
        <v>255</v>
      </c>
      <c r="E2" s="202"/>
      <c r="F2" s="202"/>
      <c r="G2" s="202"/>
      <c r="H2" s="202"/>
      <c r="I2" s="202"/>
      <c r="J2" s="202"/>
      <c r="K2" s="202"/>
      <c r="L2" s="202"/>
      <c r="M2" s="202"/>
      <c r="N2" s="202"/>
    </row>
    <row r="3" spans="1:47" ht="18.600000000000001" customHeight="1" thickBot="1">
      <c r="A3" s="3"/>
      <c r="B3" s="3"/>
      <c r="C3" s="3"/>
      <c r="D3" s="196" t="s">
        <v>219</v>
      </c>
      <c r="E3" s="202"/>
      <c r="F3" s="202"/>
      <c r="G3" s="202"/>
      <c r="H3" s="202"/>
      <c r="I3" s="202"/>
      <c r="J3" s="202"/>
      <c r="K3" s="202"/>
      <c r="L3" s="202"/>
      <c r="M3" s="202"/>
      <c r="N3" s="202"/>
      <c r="O3" s="74"/>
      <c r="Q3" s="324" t="s">
        <v>125</v>
      </c>
      <c r="R3" s="324"/>
      <c r="S3" s="324"/>
      <c r="T3" s="324"/>
      <c r="U3" s="324"/>
    </row>
    <row r="4" spans="1:47" ht="18.600000000000001" customHeight="1">
      <c r="A4" s="3"/>
      <c r="B4" s="3"/>
      <c r="C4" s="3"/>
      <c r="D4" s="196" t="s">
        <v>220</v>
      </c>
      <c r="E4" s="202"/>
      <c r="F4" s="202"/>
      <c r="G4" s="202"/>
      <c r="H4" s="202"/>
      <c r="I4" s="202"/>
      <c r="J4" s="202"/>
      <c r="K4" s="202"/>
      <c r="L4" s="202"/>
      <c r="M4" s="202"/>
      <c r="N4" s="202"/>
      <c r="O4" s="74"/>
      <c r="P4" s="74"/>
      <c r="Q4" s="325"/>
      <c r="R4" s="320" t="s">
        <v>126</v>
      </c>
      <c r="S4" s="311"/>
      <c r="T4" s="310" t="s">
        <v>127</v>
      </c>
      <c r="U4" s="321"/>
    </row>
    <row r="5" spans="1:47" ht="18.600000000000001" customHeight="1">
      <c r="A5" s="3"/>
      <c r="B5" s="3"/>
      <c r="C5" s="3"/>
      <c r="D5" s="196" t="s">
        <v>256</v>
      </c>
      <c r="E5" s="202"/>
      <c r="F5" s="202"/>
      <c r="G5" s="202"/>
      <c r="H5" s="202"/>
      <c r="I5" s="202"/>
      <c r="J5" s="202"/>
      <c r="K5" s="202"/>
      <c r="L5" s="202"/>
      <c r="M5" s="202"/>
      <c r="N5" s="202"/>
      <c r="O5" s="74"/>
      <c r="P5" s="74"/>
      <c r="Q5" s="326"/>
      <c r="R5" s="27" t="s">
        <v>206</v>
      </c>
      <c r="S5" s="172" t="s">
        <v>210</v>
      </c>
      <c r="T5" s="27" t="s">
        <v>206</v>
      </c>
      <c r="U5" s="172" t="s">
        <v>210</v>
      </c>
    </row>
    <row r="6" spans="1:47" ht="18.600000000000001" customHeight="1">
      <c r="A6" s="3"/>
      <c r="B6" s="3"/>
      <c r="C6" s="3"/>
      <c r="D6" s="197" t="s">
        <v>221</v>
      </c>
      <c r="E6" s="202"/>
      <c r="F6" s="202"/>
      <c r="G6" s="202"/>
      <c r="H6" s="202"/>
      <c r="I6" s="202"/>
      <c r="J6" s="202"/>
      <c r="K6" s="202"/>
      <c r="L6" s="202"/>
      <c r="M6" s="202"/>
      <c r="N6" s="202"/>
      <c r="O6" s="74"/>
      <c r="Q6" s="168" t="s">
        <v>128</v>
      </c>
      <c r="R6" s="173"/>
      <c r="S6" s="169"/>
      <c r="T6" s="170"/>
      <c r="U6" s="171"/>
    </row>
    <row r="7" spans="1:47" ht="18.600000000000001" customHeight="1" thickBot="1">
      <c r="A7" s="3"/>
      <c r="B7" s="3"/>
      <c r="C7" s="3"/>
      <c r="D7" s="197" t="s">
        <v>222</v>
      </c>
      <c r="E7" s="202"/>
      <c r="F7" s="202"/>
      <c r="G7" s="202"/>
      <c r="H7" s="202"/>
      <c r="I7" s="202"/>
      <c r="J7" s="202"/>
      <c r="K7" s="202"/>
      <c r="L7" s="202"/>
      <c r="M7" s="202"/>
      <c r="N7" s="202"/>
      <c r="O7" s="74"/>
      <c r="Q7" s="89" t="s">
        <v>129</v>
      </c>
      <c r="R7" s="174"/>
      <c r="S7" s="131"/>
      <c r="T7" s="167"/>
      <c r="U7" s="132"/>
    </row>
    <row r="8" spans="1:47" ht="14.25" thickBot="1"/>
    <row r="9" spans="1:47" ht="36.75" customHeight="1">
      <c r="A9" s="18"/>
      <c r="B9" s="310" t="s">
        <v>200</v>
      </c>
      <c r="C9" s="311"/>
      <c r="D9" s="25" t="s">
        <v>111</v>
      </c>
      <c r="E9" s="25" t="s">
        <v>112</v>
      </c>
      <c r="F9" s="142"/>
      <c r="G9" s="19" t="s">
        <v>38</v>
      </c>
      <c r="H9" s="21" t="s">
        <v>39</v>
      </c>
      <c r="I9" s="18" t="s">
        <v>207</v>
      </c>
      <c r="J9" s="159" t="s">
        <v>41</v>
      </c>
      <c r="K9" s="21" t="s">
        <v>42</v>
      </c>
      <c r="L9" s="18" t="s">
        <v>208</v>
      </c>
      <c r="M9" s="159" t="s">
        <v>43</v>
      </c>
      <c r="N9" s="21" t="s">
        <v>44</v>
      </c>
      <c r="O9" s="18" t="s">
        <v>209</v>
      </c>
      <c r="P9" s="166" t="s">
        <v>45</v>
      </c>
      <c r="Q9" s="24" t="s">
        <v>46</v>
      </c>
      <c r="R9" s="320" t="s">
        <v>49</v>
      </c>
      <c r="S9" s="321"/>
      <c r="T9" s="320" t="s">
        <v>50</v>
      </c>
      <c r="U9" s="321"/>
    </row>
    <row r="10" spans="1:47" ht="14.25" thickBot="1">
      <c r="A10" s="26" t="s">
        <v>47</v>
      </c>
      <c r="B10" s="160" t="s">
        <v>227</v>
      </c>
      <c r="C10" s="160">
        <v>1234</v>
      </c>
      <c r="D10" s="15" t="s">
        <v>48</v>
      </c>
      <c r="E10" s="15" t="s">
        <v>101</v>
      </c>
      <c r="F10" s="143"/>
      <c r="G10" s="15" t="s">
        <v>2</v>
      </c>
      <c r="H10" s="23">
        <v>2</v>
      </c>
      <c r="I10" s="22"/>
      <c r="J10" s="164" t="s">
        <v>85</v>
      </c>
      <c r="K10" s="23">
        <v>12.53</v>
      </c>
      <c r="L10" s="22"/>
      <c r="M10" s="164" t="s">
        <v>86</v>
      </c>
      <c r="N10" s="23" t="s">
        <v>72</v>
      </c>
      <c r="O10" s="22"/>
      <c r="P10" s="164" t="s">
        <v>87</v>
      </c>
      <c r="Q10" s="23" t="s">
        <v>92</v>
      </c>
      <c r="R10" s="322" t="s">
        <v>55</v>
      </c>
      <c r="S10" s="323"/>
      <c r="T10" s="322" t="s">
        <v>84</v>
      </c>
      <c r="U10" s="323"/>
      <c r="AB10" s="5" t="s">
        <v>68</v>
      </c>
      <c r="AC10" s="5" t="s">
        <v>51</v>
      </c>
      <c r="AD10" s="5" t="s">
        <v>102</v>
      </c>
      <c r="AE10" s="5" t="s">
        <v>38</v>
      </c>
      <c r="AF10" s="5" t="s">
        <v>1</v>
      </c>
      <c r="AG10" s="8" t="s">
        <v>123</v>
      </c>
      <c r="AH10" s="5" t="s">
        <v>68</v>
      </c>
      <c r="AI10" s="5" t="s">
        <v>51</v>
      </c>
      <c r="AJ10" s="5" t="s">
        <v>102</v>
      </c>
      <c r="AK10" s="5" t="s">
        <v>38</v>
      </c>
      <c r="AL10" s="5" t="s">
        <v>1</v>
      </c>
      <c r="AM10" s="5" t="s">
        <v>123</v>
      </c>
      <c r="AN10" s="1" t="s">
        <v>124</v>
      </c>
      <c r="AO10" s="1">
        <f>COUNT(AO11:AO100)</f>
        <v>0</v>
      </c>
      <c r="AP10" s="1" t="s">
        <v>130</v>
      </c>
      <c r="AQ10" s="1">
        <f>COUNT(AQ11:AQ100)</f>
        <v>0</v>
      </c>
      <c r="AR10" s="1" t="s">
        <v>131</v>
      </c>
      <c r="AS10" s="1">
        <f>COUNT(AS11:AS100)</f>
        <v>0</v>
      </c>
      <c r="AT10" s="1" t="s">
        <v>132</v>
      </c>
      <c r="AU10" s="1">
        <f>COUNT(AU11:AU100)</f>
        <v>0</v>
      </c>
    </row>
    <row r="11" spans="1:47">
      <c r="A11" s="27">
        <v>1</v>
      </c>
      <c r="B11" s="212" t="str">
        <f>IF(①団体情報入力!$C$9="","",IF(C11="","",①団体情報入力!$C$9))</f>
        <v/>
      </c>
      <c r="C11" s="223"/>
      <c r="D11" s="48"/>
      <c r="E11" s="48"/>
      <c r="F11" s="163"/>
      <c r="G11" s="48"/>
      <c r="H11" s="49"/>
      <c r="I11" s="50"/>
      <c r="J11" s="165"/>
      <c r="K11" s="130"/>
      <c r="L11" s="50"/>
      <c r="M11" s="165"/>
      <c r="N11" s="130"/>
      <c r="O11" s="50"/>
      <c r="P11" s="165"/>
      <c r="Q11" s="133"/>
      <c r="R11" s="316"/>
      <c r="S11" s="317"/>
      <c r="T11" s="312"/>
      <c r="U11" s="313"/>
      <c r="Y11" s="52"/>
      <c r="Z11" s="53"/>
      <c r="AB11" s="5" t="str">
        <f>IF(G11="男",C11,"")</f>
        <v/>
      </c>
      <c r="AC11" s="5" t="str">
        <f t="shared" ref="AC11:AC42" si="0">IF(G11="男",D11,"")</f>
        <v/>
      </c>
      <c r="AD11" s="5" t="str">
        <f t="shared" ref="AD11:AD42" si="1">IF(G11="男",E11,"")</f>
        <v/>
      </c>
      <c r="AE11" s="5" t="str">
        <f t="shared" ref="AE11:AE42" si="2">IF(G11="男",G11,"")</f>
        <v/>
      </c>
      <c r="AF11" s="5" t="str">
        <f t="shared" ref="AF11:AF42" si="3">IF(G11="男",IF(H11="","",H11),"")</f>
        <v/>
      </c>
      <c r="AG11" s="8" t="str">
        <f>IF(G11="男",data_kyogisha!A2,"")</f>
        <v/>
      </c>
      <c r="AH11" s="5" t="str">
        <f>IF(G11="女",C11,"")</f>
        <v/>
      </c>
      <c r="AI11" s="5" t="str">
        <f t="shared" ref="AI11:AI42" si="4">IF(G11="女",D11,"")</f>
        <v/>
      </c>
      <c r="AJ11" s="5" t="str">
        <f t="shared" ref="AJ11:AJ42" si="5">IF(G11="女",E11,"")</f>
        <v/>
      </c>
      <c r="AK11" s="5" t="str">
        <f t="shared" ref="AK11:AK42" si="6">IF(G11="女",G11,"")</f>
        <v/>
      </c>
      <c r="AL11" s="5" t="str">
        <f t="shared" ref="AL11:AL42" si="7">IF(G11="女",IF(H11="","",H11),"")</f>
        <v/>
      </c>
      <c r="AM11" s="1" t="str">
        <f>IF(G11="女",data_kyogisha!A2,"")</f>
        <v/>
      </c>
      <c r="AN11" s="1">
        <f>IF(AND(G11="男",R11="○"),1,0)</f>
        <v>0</v>
      </c>
      <c r="AO11" s="1" t="str">
        <f>IF(AND(G11="男",R11="○"),C11,"")</f>
        <v/>
      </c>
      <c r="AP11" s="1">
        <f>IF(AND(G11="男",T11="○"),1,0)</f>
        <v>0</v>
      </c>
      <c r="AQ11" s="1" t="str">
        <f>IF(AND(G11="男",T11="○"),C11,"")</f>
        <v/>
      </c>
      <c r="AR11" s="1">
        <f>IF(AND(G11="女",R11="○"),1,0)</f>
        <v>0</v>
      </c>
      <c r="AS11" s="1" t="str">
        <f>IF(AND(G11="女",R11="○"),C11,"")</f>
        <v/>
      </c>
      <c r="AT11" s="1">
        <f>IF(AND(G11="女",T11="○"),1,0)</f>
        <v>0</v>
      </c>
      <c r="AU11" s="1" t="str">
        <f>IF(AND(G11="女",T11="○"),C11,"")</f>
        <v/>
      </c>
    </row>
    <row r="12" spans="1:47">
      <c r="A12" s="27">
        <v>2</v>
      </c>
      <c r="B12" s="212" t="str">
        <f>IF(①団体情報入力!$C$9="","",IF(C12="","",①団体情報入力!$C$9))</f>
        <v/>
      </c>
      <c r="C12" s="223"/>
      <c r="D12" s="48"/>
      <c r="E12" s="48"/>
      <c r="F12" s="163"/>
      <c r="G12" s="48"/>
      <c r="H12" s="49"/>
      <c r="I12" s="50"/>
      <c r="J12" s="165"/>
      <c r="K12" s="130"/>
      <c r="L12" s="50"/>
      <c r="M12" s="165"/>
      <c r="N12" s="130"/>
      <c r="O12" s="50"/>
      <c r="P12" s="165"/>
      <c r="Q12" s="133"/>
      <c r="R12" s="316"/>
      <c r="S12" s="317"/>
      <c r="T12" s="312"/>
      <c r="U12" s="313"/>
      <c r="X12" s="1" t="s">
        <v>54</v>
      </c>
      <c r="Y12" s="54" t="str">
        <f>IF(種目情報!A4="","",種目情報!A4)</f>
        <v>男100m</v>
      </c>
      <c r="Z12" s="55" t="str">
        <f>IF(種目情報!E4="","",種目情報!E4)</f>
        <v>女100m</v>
      </c>
      <c r="AA12" s="1" t="s">
        <v>55</v>
      </c>
      <c r="AB12" s="5" t="str">
        <f t="shared" ref="AB12:AB75" si="8">IF(G12="男",C12,"")</f>
        <v/>
      </c>
      <c r="AC12" s="5" t="str">
        <f t="shared" si="0"/>
        <v/>
      </c>
      <c r="AD12" s="5" t="str">
        <f t="shared" si="1"/>
        <v/>
      </c>
      <c r="AE12" s="5" t="str">
        <f t="shared" si="2"/>
        <v/>
      </c>
      <c r="AF12" s="5" t="str">
        <f t="shared" si="3"/>
        <v/>
      </c>
      <c r="AG12" s="8" t="str">
        <f>IF(G12="男",data_kyogisha!A3,"")</f>
        <v/>
      </c>
      <c r="AH12" s="5" t="str">
        <f t="shared" ref="AH12:AH75" si="9">IF(G12="女",C12,"")</f>
        <v/>
      </c>
      <c r="AI12" s="5" t="str">
        <f t="shared" si="4"/>
        <v/>
      </c>
      <c r="AJ12" s="5" t="str">
        <f t="shared" si="5"/>
        <v/>
      </c>
      <c r="AK12" s="5" t="str">
        <f t="shared" si="6"/>
        <v/>
      </c>
      <c r="AL12" s="5" t="str">
        <f t="shared" si="7"/>
        <v/>
      </c>
      <c r="AM12" s="1" t="str">
        <f>IF(G12="女",data_kyogisha!A3,"")</f>
        <v/>
      </c>
      <c r="AN12" s="1">
        <f>IF(AND(G12="男",R12="○"),AN11+1,AN11)</f>
        <v>0</v>
      </c>
      <c r="AO12" s="1" t="str">
        <f t="shared" ref="AO12:AO75" si="10">IF(AND(G12="男",R12="○"),C12,"")</f>
        <v/>
      </c>
      <c r="AP12" s="1">
        <f t="shared" ref="AP12:AP43" si="11">IF(AND(G12="男",T12="○"),AP11+1,AP11)</f>
        <v>0</v>
      </c>
      <c r="AQ12" s="1" t="str">
        <f t="shared" ref="AQ12:AQ75" si="12">IF(AND(G12="男",T12="○"),C12,"")</f>
        <v/>
      </c>
      <c r="AR12" s="1">
        <f>IF(AND(G12="女",R12="○"),AR11+1,AR11)</f>
        <v>0</v>
      </c>
      <c r="AS12" s="1" t="str">
        <f t="shared" ref="AS12:AS75" si="13">IF(AND(G12="女",R12="○"),C12,"")</f>
        <v/>
      </c>
      <c r="AT12" s="1">
        <f t="shared" ref="AT12:AT43" si="14">IF(AND(G12="女",T12="○"),AT11+1,AT11)</f>
        <v>0</v>
      </c>
      <c r="AU12" s="1" t="str">
        <f t="shared" ref="AU12:AU75" si="15">IF(AND(G12="女",T12="○"),C12,"")</f>
        <v/>
      </c>
    </row>
    <row r="13" spans="1:47">
      <c r="A13" s="27">
        <v>3</v>
      </c>
      <c r="B13" s="212" t="str">
        <f>IF(①団体情報入力!$C$9="","",IF(C13="","",①団体情報入力!$C$9))</f>
        <v/>
      </c>
      <c r="C13" s="223"/>
      <c r="D13" s="48"/>
      <c r="E13" s="48"/>
      <c r="F13" s="163"/>
      <c r="G13" s="48"/>
      <c r="H13" s="49"/>
      <c r="I13" s="50"/>
      <c r="J13" s="165"/>
      <c r="K13" s="130"/>
      <c r="L13" s="50"/>
      <c r="M13" s="165"/>
      <c r="N13" s="130"/>
      <c r="O13" s="50"/>
      <c r="P13" s="165"/>
      <c r="Q13" s="133"/>
      <c r="R13" s="316"/>
      <c r="S13" s="317"/>
      <c r="T13" s="312"/>
      <c r="U13" s="313"/>
      <c r="X13" s="1" t="s">
        <v>53</v>
      </c>
      <c r="Y13" s="54" t="str">
        <f>IF(種目情報!A5="","",種目情報!A5)</f>
        <v>男200m</v>
      </c>
      <c r="Z13" s="55" t="str">
        <f>IF(種目情報!E5="","",種目情報!E5)</f>
        <v>女200m</v>
      </c>
      <c r="AB13" s="5" t="str">
        <f t="shared" si="8"/>
        <v/>
      </c>
      <c r="AC13" s="5" t="str">
        <f t="shared" si="0"/>
        <v/>
      </c>
      <c r="AD13" s="5" t="str">
        <f t="shared" si="1"/>
        <v/>
      </c>
      <c r="AE13" s="5" t="str">
        <f t="shared" si="2"/>
        <v/>
      </c>
      <c r="AF13" s="5" t="str">
        <f t="shared" si="3"/>
        <v/>
      </c>
      <c r="AG13" s="8" t="str">
        <f>IF(G13="男",data_kyogisha!A4,"")</f>
        <v/>
      </c>
      <c r="AH13" s="5" t="str">
        <f t="shared" si="9"/>
        <v/>
      </c>
      <c r="AI13" s="5" t="str">
        <f t="shared" si="4"/>
        <v/>
      </c>
      <c r="AJ13" s="5" t="str">
        <f t="shared" si="5"/>
        <v/>
      </c>
      <c r="AK13" s="5" t="str">
        <f t="shared" si="6"/>
        <v/>
      </c>
      <c r="AL13" s="5" t="str">
        <f t="shared" si="7"/>
        <v/>
      </c>
      <c r="AM13" s="1" t="str">
        <f>IF(G13="女",data_kyogisha!A4,"")</f>
        <v/>
      </c>
      <c r="AN13" s="1">
        <f t="shared" ref="AN13:AN76" si="16">IF(AND(G13="男",R13="○"),AN12+1,AN12)</f>
        <v>0</v>
      </c>
      <c r="AO13" s="1" t="str">
        <f t="shared" si="10"/>
        <v/>
      </c>
      <c r="AP13" s="1">
        <f t="shared" si="11"/>
        <v>0</v>
      </c>
      <c r="AQ13" s="1" t="str">
        <f t="shared" si="12"/>
        <v/>
      </c>
      <c r="AR13" s="1">
        <f t="shared" ref="AR13:AR76" si="17">IF(AND(G13="女",R13="○"),AR12+1,AR12)</f>
        <v>0</v>
      </c>
      <c r="AS13" s="1" t="str">
        <f t="shared" si="13"/>
        <v/>
      </c>
      <c r="AT13" s="1">
        <f t="shared" si="14"/>
        <v>0</v>
      </c>
      <c r="AU13" s="1" t="str">
        <f t="shared" si="15"/>
        <v/>
      </c>
    </row>
    <row r="14" spans="1:47">
      <c r="A14" s="27">
        <v>4</v>
      </c>
      <c r="B14" s="212" t="str">
        <f>IF(①団体情報入力!$C$9="","",IF(C14="","",①団体情報入力!$C$9))</f>
        <v/>
      </c>
      <c r="C14" s="223"/>
      <c r="D14" s="48"/>
      <c r="E14" s="48"/>
      <c r="F14" s="163"/>
      <c r="G14" s="48"/>
      <c r="H14" s="49"/>
      <c r="I14" s="50"/>
      <c r="J14" s="165"/>
      <c r="K14" s="130"/>
      <c r="L14" s="50"/>
      <c r="M14" s="165"/>
      <c r="N14" s="130"/>
      <c r="O14" s="50"/>
      <c r="P14" s="165"/>
      <c r="Q14" s="133"/>
      <c r="R14" s="316"/>
      <c r="S14" s="317"/>
      <c r="T14" s="312"/>
      <c r="U14" s="313"/>
      <c r="Y14" s="54" t="str">
        <f>IF(種目情報!A6="","",種目情報!A6)</f>
        <v>男400m</v>
      </c>
      <c r="Z14" s="55" t="str">
        <f>IF(種目情報!E6="","",種目情報!E6)</f>
        <v>女400m</v>
      </c>
      <c r="AB14" s="5" t="str">
        <f t="shared" si="8"/>
        <v/>
      </c>
      <c r="AC14" s="5" t="str">
        <f t="shared" si="0"/>
        <v/>
      </c>
      <c r="AD14" s="5" t="str">
        <f t="shared" si="1"/>
        <v/>
      </c>
      <c r="AE14" s="5" t="str">
        <f t="shared" si="2"/>
        <v/>
      </c>
      <c r="AF14" s="5" t="str">
        <f t="shared" si="3"/>
        <v/>
      </c>
      <c r="AG14" s="8" t="str">
        <f>IF(G14="男",data_kyogisha!A5,"")</f>
        <v/>
      </c>
      <c r="AH14" s="5" t="str">
        <f t="shared" si="9"/>
        <v/>
      </c>
      <c r="AI14" s="5" t="str">
        <f t="shared" si="4"/>
        <v/>
      </c>
      <c r="AJ14" s="5" t="str">
        <f t="shared" si="5"/>
        <v/>
      </c>
      <c r="AK14" s="5" t="str">
        <f t="shared" si="6"/>
        <v/>
      </c>
      <c r="AL14" s="5" t="str">
        <f t="shared" si="7"/>
        <v/>
      </c>
      <c r="AM14" s="1" t="str">
        <f>IF(G14="女",data_kyogisha!A5,"")</f>
        <v/>
      </c>
      <c r="AN14" s="1">
        <f t="shared" si="16"/>
        <v>0</v>
      </c>
      <c r="AO14" s="1" t="str">
        <f t="shared" si="10"/>
        <v/>
      </c>
      <c r="AP14" s="1">
        <f t="shared" si="11"/>
        <v>0</v>
      </c>
      <c r="AQ14" s="1" t="str">
        <f t="shared" si="12"/>
        <v/>
      </c>
      <c r="AR14" s="1">
        <f t="shared" si="17"/>
        <v>0</v>
      </c>
      <c r="AS14" s="1" t="str">
        <f t="shared" si="13"/>
        <v/>
      </c>
      <c r="AT14" s="1">
        <f t="shared" si="14"/>
        <v>0</v>
      </c>
      <c r="AU14" s="1" t="str">
        <f t="shared" si="15"/>
        <v/>
      </c>
    </row>
    <row r="15" spans="1:47">
      <c r="A15" s="27">
        <v>5</v>
      </c>
      <c r="B15" s="212" t="str">
        <f>IF(①団体情報入力!$C$9="","",IF(C15="","",①団体情報入力!$C$9))</f>
        <v/>
      </c>
      <c r="C15" s="223"/>
      <c r="D15" s="48"/>
      <c r="E15" s="48"/>
      <c r="F15" s="163"/>
      <c r="G15" s="48"/>
      <c r="H15" s="49"/>
      <c r="I15" s="50"/>
      <c r="J15" s="165"/>
      <c r="K15" s="130"/>
      <c r="L15" s="50"/>
      <c r="M15" s="165"/>
      <c r="N15" s="130"/>
      <c r="O15" s="50"/>
      <c r="P15" s="165"/>
      <c r="Q15" s="133"/>
      <c r="R15" s="316"/>
      <c r="S15" s="317"/>
      <c r="T15" s="312"/>
      <c r="U15" s="313"/>
      <c r="Y15" s="54" t="str">
        <f>IF(種目情報!A7="","",種目情報!A7)</f>
        <v>男800m</v>
      </c>
      <c r="Z15" s="55" t="str">
        <f>IF(種目情報!E7="","",種目情報!E7)</f>
        <v>女800m</v>
      </c>
      <c r="AB15" s="5" t="str">
        <f t="shared" si="8"/>
        <v/>
      </c>
      <c r="AC15" s="5" t="str">
        <f t="shared" si="0"/>
        <v/>
      </c>
      <c r="AD15" s="5" t="str">
        <f t="shared" si="1"/>
        <v/>
      </c>
      <c r="AE15" s="5" t="str">
        <f t="shared" si="2"/>
        <v/>
      </c>
      <c r="AF15" s="5" t="str">
        <f t="shared" si="3"/>
        <v/>
      </c>
      <c r="AG15" s="8" t="str">
        <f>IF(G15="男",data_kyogisha!A6,"")</f>
        <v/>
      </c>
      <c r="AH15" s="5" t="str">
        <f t="shared" si="9"/>
        <v/>
      </c>
      <c r="AI15" s="5" t="str">
        <f t="shared" si="4"/>
        <v/>
      </c>
      <c r="AJ15" s="5" t="str">
        <f t="shared" si="5"/>
        <v/>
      </c>
      <c r="AK15" s="5" t="str">
        <f t="shared" si="6"/>
        <v/>
      </c>
      <c r="AL15" s="5" t="str">
        <f t="shared" si="7"/>
        <v/>
      </c>
      <c r="AM15" s="1" t="str">
        <f>IF(G15="女",data_kyogisha!A6,"")</f>
        <v/>
      </c>
      <c r="AN15" s="1">
        <f t="shared" si="16"/>
        <v>0</v>
      </c>
      <c r="AO15" s="1" t="str">
        <f t="shared" si="10"/>
        <v/>
      </c>
      <c r="AP15" s="1">
        <f t="shared" si="11"/>
        <v>0</v>
      </c>
      <c r="AQ15" s="1" t="str">
        <f t="shared" si="12"/>
        <v/>
      </c>
      <c r="AR15" s="1">
        <f t="shared" si="17"/>
        <v>0</v>
      </c>
      <c r="AS15" s="1" t="str">
        <f t="shared" si="13"/>
        <v/>
      </c>
      <c r="AT15" s="1">
        <f t="shared" si="14"/>
        <v>0</v>
      </c>
      <c r="AU15" s="1" t="str">
        <f t="shared" si="15"/>
        <v/>
      </c>
    </row>
    <row r="16" spans="1:47">
      <c r="A16" s="27">
        <v>6</v>
      </c>
      <c r="B16" s="212" t="str">
        <f>IF(①団体情報入力!$C$9="","",IF(C16="","",①団体情報入力!$C$9))</f>
        <v/>
      </c>
      <c r="C16" s="223"/>
      <c r="D16" s="48"/>
      <c r="E16" s="48"/>
      <c r="F16" s="163"/>
      <c r="G16" s="48"/>
      <c r="H16" s="49"/>
      <c r="I16" s="50"/>
      <c r="J16" s="165"/>
      <c r="K16" s="130"/>
      <c r="L16" s="50"/>
      <c r="M16" s="165"/>
      <c r="N16" s="130"/>
      <c r="O16" s="50"/>
      <c r="P16" s="165"/>
      <c r="Q16" s="133"/>
      <c r="R16" s="316"/>
      <c r="S16" s="317"/>
      <c r="T16" s="312"/>
      <c r="U16" s="313"/>
      <c r="Y16" s="54" t="str">
        <f>IF(種目情報!A8="","",種目情報!A8)</f>
        <v>男1500m</v>
      </c>
      <c r="Z16" s="55" t="str">
        <f>IF(種目情報!E8="","",種目情報!E8)</f>
        <v>女1500m</v>
      </c>
      <c r="AB16" s="5" t="str">
        <f t="shared" si="8"/>
        <v/>
      </c>
      <c r="AC16" s="5" t="str">
        <f t="shared" si="0"/>
        <v/>
      </c>
      <c r="AD16" s="5" t="str">
        <f t="shared" si="1"/>
        <v/>
      </c>
      <c r="AE16" s="5" t="str">
        <f t="shared" si="2"/>
        <v/>
      </c>
      <c r="AF16" s="5" t="str">
        <f t="shared" si="3"/>
        <v/>
      </c>
      <c r="AG16" s="8" t="str">
        <f>IF(G16="男",data_kyogisha!A7,"")</f>
        <v/>
      </c>
      <c r="AH16" s="5" t="str">
        <f t="shared" si="9"/>
        <v/>
      </c>
      <c r="AI16" s="5" t="str">
        <f t="shared" si="4"/>
        <v/>
      </c>
      <c r="AJ16" s="5" t="str">
        <f t="shared" si="5"/>
        <v/>
      </c>
      <c r="AK16" s="5" t="str">
        <f t="shared" si="6"/>
        <v/>
      </c>
      <c r="AL16" s="5" t="str">
        <f t="shared" si="7"/>
        <v/>
      </c>
      <c r="AM16" s="1" t="str">
        <f>IF(G16="女",data_kyogisha!A7,"")</f>
        <v/>
      </c>
      <c r="AN16" s="1">
        <f t="shared" si="16"/>
        <v>0</v>
      </c>
      <c r="AO16" s="1" t="str">
        <f t="shared" si="10"/>
        <v/>
      </c>
      <c r="AP16" s="1">
        <f t="shared" si="11"/>
        <v>0</v>
      </c>
      <c r="AQ16" s="1" t="str">
        <f t="shared" si="12"/>
        <v/>
      </c>
      <c r="AR16" s="1">
        <f t="shared" si="17"/>
        <v>0</v>
      </c>
      <c r="AS16" s="1" t="str">
        <f t="shared" si="13"/>
        <v/>
      </c>
      <c r="AT16" s="1">
        <f t="shared" si="14"/>
        <v>0</v>
      </c>
      <c r="AU16" s="1" t="str">
        <f t="shared" si="15"/>
        <v/>
      </c>
    </row>
    <row r="17" spans="1:47">
      <c r="A17" s="27">
        <v>7</v>
      </c>
      <c r="B17" s="212" t="str">
        <f>IF(①団体情報入力!$C$9="","",IF(C17="","",①団体情報入力!$C$9))</f>
        <v/>
      </c>
      <c r="C17" s="223"/>
      <c r="D17" s="48"/>
      <c r="E17" s="48"/>
      <c r="F17" s="163"/>
      <c r="G17" s="48"/>
      <c r="H17" s="49"/>
      <c r="I17" s="50"/>
      <c r="J17" s="165"/>
      <c r="K17" s="130"/>
      <c r="L17" s="50"/>
      <c r="M17" s="165"/>
      <c r="N17" s="130"/>
      <c r="O17" s="50"/>
      <c r="P17" s="165"/>
      <c r="Q17" s="133"/>
      <c r="R17" s="316"/>
      <c r="S17" s="317"/>
      <c r="T17" s="316"/>
      <c r="U17" s="317"/>
      <c r="Y17" s="54" t="str">
        <f>IF(種目情報!A9="","",種目情報!A9)</f>
        <v>男走高跳</v>
      </c>
      <c r="Z17" s="55" t="str">
        <f>IF(種目情報!E9="","",種目情報!E9)</f>
        <v>女走高跳</v>
      </c>
      <c r="AB17" s="5" t="str">
        <f t="shared" si="8"/>
        <v/>
      </c>
      <c r="AC17" s="5" t="str">
        <f t="shared" si="0"/>
        <v/>
      </c>
      <c r="AD17" s="5" t="str">
        <f t="shared" si="1"/>
        <v/>
      </c>
      <c r="AE17" s="5" t="str">
        <f t="shared" si="2"/>
        <v/>
      </c>
      <c r="AF17" s="5" t="str">
        <f t="shared" si="3"/>
        <v/>
      </c>
      <c r="AG17" s="8" t="str">
        <f>IF(G17="男",data_kyogisha!A8,"")</f>
        <v/>
      </c>
      <c r="AH17" s="5" t="str">
        <f t="shared" si="9"/>
        <v/>
      </c>
      <c r="AI17" s="5" t="str">
        <f t="shared" si="4"/>
        <v/>
      </c>
      <c r="AJ17" s="5" t="str">
        <f t="shared" si="5"/>
        <v/>
      </c>
      <c r="AK17" s="5" t="str">
        <f t="shared" si="6"/>
        <v/>
      </c>
      <c r="AL17" s="5" t="str">
        <f t="shared" si="7"/>
        <v/>
      </c>
      <c r="AM17" s="1" t="str">
        <f>IF(G17="女",data_kyogisha!A8,"")</f>
        <v/>
      </c>
      <c r="AN17" s="1">
        <f t="shared" si="16"/>
        <v>0</v>
      </c>
      <c r="AO17" s="1" t="str">
        <f t="shared" si="10"/>
        <v/>
      </c>
      <c r="AP17" s="1">
        <f t="shared" si="11"/>
        <v>0</v>
      </c>
      <c r="AQ17" s="1" t="str">
        <f t="shared" si="12"/>
        <v/>
      </c>
      <c r="AR17" s="1">
        <f t="shared" si="17"/>
        <v>0</v>
      </c>
      <c r="AS17" s="1" t="str">
        <f t="shared" si="13"/>
        <v/>
      </c>
      <c r="AT17" s="1">
        <f t="shared" si="14"/>
        <v>0</v>
      </c>
      <c r="AU17" s="1" t="str">
        <f t="shared" si="15"/>
        <v/>
      </c>
    </row>
    <row r="18" spans="1:47">
      <c r="A18" s="27">
        <v>8</v>
      </c>
      <c r="B18" s="212" t="str">
        <f>IF(①団体情報入力!$C$9="","",IF(C18="","",①団体情報入力!$C$9))</f>
        <v/>
      </c>
      <c r="C18" s="223"/>
      <c r="D18" s="48"/>
      <c r="E18" s="48"/>
      <c r="F18" s="163"/>
      <c r="G18" s="48"/>
      <c r="H18" s="49"/>
      <c r="I18" s="50"/>
      <c r="J18" s="165"/>
      <c r="K18" s="130"/>
      <c r="L18" s="50"/>
      <c r="M18" s="165"/>
      <c r="N18" s="130"/>
      <c r="O18" s="50"/>
      <c r="P18" s="165"/>
      <c r="Q18" s="133"/>
      <c r="R18" s="316"/>
      <c r="S18" s="317"/>
      <c r="T18" s="316"/>
      <c r="U18" s="317"/>
      <c r="Y18" s="54" t="str">
        <f>IF(種目情報!A10="","",種目情報!A10)</f>
        <v>男棒高跳</v>
      </c>
      <c r="Z18" s="55" t="str">
        <f>IF(種目情報!E10="","",種目情報!E10)</f>
        <v>女棒高跳</v>
      </c>
      <c r="AB18" s="5" t="str">
        <f t="shared" si="8"/>
        <v/>
      </c>
      <c r="AC18" s="5" t="str">
        <f t="shared" si="0"/>
        <v/>
      </c>
      <c r="AD18" s="5" t="str">
        <f t="shared" si="1"/>
        <v/>
      </c>
      <c r="AE18" s="5" t="str">
        <f t="shared" si="2"/>
        <v/>
      </c>
      <c r="AF18" s="5" t="str">
        <f t="shared" si="3"/>
        <v/>
      </c>
      <c r="AG18" s="8" t="str">
        <f>IF(G18="男",data_kyogisha!A9,"")</f>
        <v/>
      </c>
      <c r="AH18" s="5" t="str">
        <f t="shared" si="9"/>
        <v/>
      </c>
      <c r="AI18" s="5" t="str">
        <f t="shared" si="4"/>
        <v/>
      </c>
      <c r="AJ18" s="5" t="str">
        <f t="shared" si="5"/>
        <v/>
      </c>
      <c r="AK18" s="5" t="str">
        <f t="shared" si="6"/>
        <v/>
      </c>
      <c r="AL18" s="5" t="str">
        <f t="shared" si="7"/>
        <v/>
      </c>
      <c r="AM18" s="1" t="str">
        <f>IF(G18="女",data_kyogisha!A9,"")</f>
        <v/>
      </c>
      <c r="AN18" s="1">
        <f t="shared" si="16"/>
        <v>0</v>
      </c>
      <c r="AO18" s="1" t="str">
        <f t="shared" si="10"/>
        <v/>
      </c>
      <c r="AP18" s="1">
        <f t="shared" si="11"/>
        <v>0</v>
      </c>
      <c r="AQ18" s="1" t="str">
        <f t="shared" si="12"/>
        <v/>
      </c>
      <c r="AR18" s="1">
        <f t="shared" si="17"/>
        <v>0</v>
      </c>
      <c r="AS18" s="1" t="str">
        <f t="shared" si="13"/>
        <v/>
      </c>
      <c r="AT18" s="1">
        <f t="shared" si="14"/>
        <v>0</v>
      </c>
      <c r="AU18" s="1" t="str">
        <f t="shared" si="15"/>
        <v/>
      </c>
    </row>
    <row r="19" spans="1:47">
      <c r="A19" s="27">
        <v>9</v>
      </c>
      <c r="B19" s="212" t="str">
        <f>IF(①団体情報入力!$C$9="","",IF(C19="","",①団体情報入力!$C$9))</f>
        <v/>
      </c>
      <c r="C19" s="223"/>
      <c r="D19" s="48"/>
      <c r="E19" s="48"/>
      <c r="F19" s="163"/>
      <c r="G19" s="48"/>
      <c r="H19" s="49"/>
      <c r="I19" s="50"/>
      <c r="J19" s="165"/>
      <c r="K19" s="130"/>
      <c r="L19" s="50"/>
      <c r="M19" s="165"/>
      <c r="N19" s="130"/>
      <c r="O19" s="50"/>
      <c r="P19" s="165"/>
      <c r="Q19" s="133"/>
      <c r="R19" s="316"/>
      <c r="S19" s="317"/>
      <c r="T19" s="316"/>
      <c r="U19" s="317"/>
      <c r="Y19" s="54" t="str">
        <f>IF(種目情報!A11="","",種目情報!A11)</f>
        <v>男走幅跳</v>
      </c>
      <c r="Z19" s="55" t="str">
        <f>IF(種目情報!E11="","",種目情報!E11)</f>
        <v>女走幅跳</v>
      </c>
      <c r="AB19" s="5" t="str">
        <f t="shared" si="8"/>
        <v/>
      </c>
      <c r="AC19" s="5" t="str">
        <f t="shared" si="0"/>
        <v/>
      </c>
      <c r="AD19" s="5" t="str">
        <f t="shared" si="1"/>
        <v/>
      </c>
      <c r="AE19" s="5" t="str">
        <f t="shared" si="2"/>
        <v/>
      </c>
      <c r="AF19" s="5" t="str">
        <f t="shared" si="3"/>
        <v/>
      </c>
      <c r="AG19" s="8" t="str">
        <f>IF(G19="男",data_kyogisha!A10,"")</f>
        <v/>
      </c>
      <c r="AH19" s="5" t="str">
        <f t="shared" si="9"/>
        <v/>
      </c>
      <c r="AI19" s="5" t="str">
        <f t="shared" si="4"/>
        <v/>
      </c>
      <c r="AJ19" s="5" t="str">
        <f t="shared" si="5"/>
        <v/>
      </c>
      <c r="AK19" s="5" t="str">
        <f t="shared" si="6"/>
        <v/>
      </c>
      <c r="AL19" s="5" t="str">
        <f t="shared" si="7"/>
        <v/>
      </c>
      <c r="AM19" s="1" t="str">
        <f>IF(G19="女",data_kyogisha!A10,"")</f>
        <v/>
      </c>
      <c r="AN19" s="1">
        <f t="shared" si="16"/>
        <v>0</v>
      </c>
      <c r="AO19" s="1" t="str">
        <f t="shared" si="10"/>
        <v/>
      </c>
      <c r="AP19" s="1">
        <f t="shared" si="11"/>
        <v>0</v>
      </c>
      <c r="AQ19" s="1" t="str">
        <f t="shared" si="12"/>
        <v/>
      </c>
      <c r="AR19" s="1">
        <f t="shared" si="17"/>
        <v>0</v>
      </c>
      <c r="AS19" s="1" t="str">
        <f t="shared" si="13"/>
        <v/>
      </c>
      <c r="AT19" s="1">
        <f t="shared" si="14"/>
        <v>0</v>
      </c>
      <c r="AU19" s="1" t="str">
        <f t="shared" si="15"/>
        <v/>
      </c>
    </row>
    <row r="20" spans="1:47">
      <c r="A20" s="27">
        <v>10</v>
      </c>
      <c r="B20" s="212" t="str">
        <f>IF(①団体情報入力!$C$9="","",IF(C20="","",①団体情報入力!$C$9))</f>
        <v/>
      </c>
      <c r="C20" s="223"/>
      <c r="D20" s="48"/>
      <c r="E20" s="48"/>
      <c r="F20" s="163"/>
      <c r="G20" s="48"/>
      <c r="H20" s="49"/>
      <c r="I20" s="50"/>
      <c r="J20" s="165"/>
      <c r="K20" s="130"/>
      <c r="L20" s="50"/>
      <c r="M20" s="165"/>
      <c r="N20" s="130"/>
      <c r="O20" s="50"/>
      <c r="P20" s="165"/>
      <c r="Q20" s="133"/>
      <c r="R20" s="316"/>
      <c r="S20" s="317"/>
      <c r="T20" s="316"/>
      <c r="U20" s="317"/>
      <c r="Y20" s="54" t="str">
        <f>IF(種目情報!A12="","",種目情報!A12)</f>
        <v/>
      </c>
      <c r="Z20" s="55" t="str">
        <f>IF(種目情報!E12="","",種目情報!E12)</f>
        <v>女円盤投</v>
      </c>
      <c r="AB20" s="5" t="str">
        <f t="shared" si="8"/>
        <v/>
      </c>
      <c r="AC20" s="5" t="str">
        <f t="shared" si="0"/>
        <v/>
      </c>
      <c r="AD20" s="5" t="str">
        <f t="shared" si="1"/>
        <v/>
      </c>
      <c r="AE20" s="5" t="str">
        <f t="shared" si="2"/>
        <v/>
      </c>
      <c r="AF20" s="5" t="str">
        <f t="shared" si="3"/>
        <v/>
      </c>
      <c r="AG20" s="8" t="str">
        <f>IF(G20="男",data_kyogisha!A11,"")</f>
        <v/>
      </c>
      <c r="AH20" s="5" t="str">
        <f t="shared" si="9"/>
        <v/>
      </c>
      <c r="AI20" s="5" t="str">
        <f t="shared" si="4"/>
        <v/>
      </c>
      <c r="AJ20" s="5" t="str">
        <f t="shared" si="5"/>
        <v/>
      </c>
      <c r="AK20" s="5" t="str">
        <f t="shared" si="6"/>
        <v/>
      </c>
      <c r="AL20" s="5" t="str">
        <f t="shared" si="7"/>
        <v/>
      </c>
      <c r="AM20" s="1" t="str">
        <f>IF(G20="女",data_kyogisha!A11,"")</f>
        <v/>
      </c>
      <c r="AN20" s="1">
        <f t="shared" si="16"/>
        <v>0</v>
      </c>
      <c r="AO20" s="1" t="str">
        <f t="shared" si="10"/>
        <v/>
      </c>
      <c r="AP20" s="1">
        <f t="shared" si="11"/>
        <v>0</v>
      </c>
      <c r="AQ20" s="1" t="str">
        <f t="shared" si="12"/>
        <v/>
      </c>
      <c r="AR20" s="1">
        <f t="shared" si="17"/>
        <v>0</v>
      </c>
      <c r="AS20" s="1" t="str">
        <f t="shared" si="13"/>
        <v/>
      </c>
      <c r="AT20" s="1">
        <f t="shared" si="14"/>
        <v>0</v>
      </c>
      <c r="AU20" s="1" t="str">
        <f t="shared" si="15"/>
        <v/>
      </c>
    </row>
    <row r="21" spans="1:47">
      <c r="A21" s="27">
        <v>11</v>
      </c>
      <c r="B21" s="212" t="str">
        <f>IF(①団体情報入力!$C$9="","",IF(C21="","",①団体情報入力!$C$9))</f>
        <v/>
      </c>
      <c r="C21" s="223"/>
      <c r="D21" s="48"/>
      <c r="E21" s="48"/>
      <c r="F21" s="163"/>
      <c r="G21" s="48"/>
      <c r="H21" s="49"/>
      <c r="I21" s="50"/>
      <c r="J21" s="165"/>
      <c r="K21" s="130"/>
      <c r="L21" s="50"/>
      <c r="M21" s="165"/>
      <c r="N21" s="130"/>
      <c r="O21" s="50"/>
      <c r="P21" s="165"/>
      <c r="Q21" s="133"/>
      <c r="R21" s="316"/>
      <c r="S21" s="317"/>
      <c r="T21" s="316"/>
      <c r="U21" s="317"/>
      <c r="Y21" s="54" t="str">
        <f>IF(種目情報!A13="","",種目情報!A13)</f>
        <v/>
      </c>
      <c r="Z21" s="55" t="str">
        <f>IF(種目情報!E13="","",種目情報!E13)</f>
        <v/>
      </c>
      <c r="AB21" s="5" t="str">
        <f t="shared" si="8"/>
        <v/>
      </c>
      <c r="AC21" s="5" t="str">
        <f t="shared" si="0"/>
        <v/>
      </c>
      <c r="AD21" s="5" t="str">
        <f t="shared" si="1"/>
        <v/>
      </c>
      <c r="AE21" s="5" t="str">
        <f t="shared" si="2"/>
        <v/>
      </c>
      <c r="AF21" s="5" t="str">
        <f t="shared" si="3"/>
        <v/>
      </c>
      <c r="AG21" s="8" t="str">
        <f>IF(G21="男",data_kyogisha!A12,"")</f>
        <v/>
      </c>
      <c r="AH21" s="5" t="str">
        <f t="shared" si="9"/>
        <v/>
      </c>
      <c r="AI21" s="5" t="str">
        <f t="shared" si="4"/>
        <v/>
      </c>
      <c r="AJ21" s="5" t="str">
        <f t="shared" si="5"/>
        <v/>
      </c>
      <c r="AK21" s="5" t="str">
        <f t="shared" si="6"/>
        <v/>
      </c>
      <c r="AL21" s="5" t="str">
        <f t="shared" si="7"/>
        <v/>
      </c>
      <c r="AM21" s="1" t="str">
        <f>IF(G21="女",data_kyogisha!A12,"")</f>
        <v/>
      </c>
      <c r="AN21" s="1">
        <f t="shared" si="16"/>
        <v>0</v>
      </c>
      <c r="AO21" s="1" t="str">
        <f t="shared" si="10"/>
        <v/>
      </c>
      <c r="AP21" s="1">
        <f t="shared" si="11"/>
        <v>0</v>
      </c>
      <c r="AQ21" s="1" t="str">
        <f t="shared" si="12"/>
        <v/>
      </c>
      <c r="AR21" s="1">
        <f t="shared" si="17"/>
        <v>0</v>
      </c>
      <c r="AS21" s="1" t="str">
        <f t="shared" si="13"/>
        <v/>
      </c>
      <c r="AT21" s="1">
        <f t="shared" si="14"/>
        <v>0</v>
      </c>
      <c r="AU21" s="1" t="str">
        <f t="shared" si="15"/>
        <v/>
      </c>
    </row>
    <row r="22" spans="1:47">
      <c r="A22" s="27">
        <v>12</v>
      </c>
      <c r="B22" s="212" t="str">
        <f>IF(①団体情報入力!$C$9="","",IF(C22="","",①団体情報入力!$C$9))</f>
        <v/>
      </c>
      <c r="C22" s="223"/>
      <c r="D22" s="48"/>
      <c r="E22" s="48"/>
      <c r="F22" s="163"/>
      <c r="G22" s="48"/>
      <c r="H22" s="49"/>
      <c r="I22" s="50"/>
      <c r="J22" s="165"/>
      <c r="K22" s="130"/>
      <c r="L22" s="50"/>
      <c r="M22" s="165"/>
      <c r="N22" s="130"/>
      <c r="O22" s="50"/>
      <c r="P22" s="165"/>
      <c r="Q22" s="133"/>
      <c r="R22" s="316"/>
      <c r="S22" s="317"/>
      <c r="T22" s="316"/>
      <c r="U22" s="317"/>
      <c r="Y22" s="54"/>
      <c r="Z22" s="55" t="str">
        <f>IF(種目情報!E14="","",種目情報!E14)</f>
        <v/>
      </c>
      <c r="AB22" s="5" t="str">
        <f t="shared" si="8"/>
        <v/>
      </c>
      <c r="AC22" s="5" t="str">
        <f t="shared" si="0"/>
        <v/>
      </c>
      <c r="AD22" s="5" t="str">
        <f t="shared" si="1"/>
        <v/>
      </c>
      <c r="AE22" s="5" t="str">
        <f t="shared" si="2"/>
        <v/>
      </c>
      <c r="AF22" s="5" t="str">
        <f t="shared" si="3"/>
        <v/>
      </c>
      <c r="AG22" s="8" t="str">
        <f>IF(G22="男",data_kyogisha!A13,"")</f>
        <v/>
      </c>
      <c r="AH22" s="5" t="str">
        <f t="shared" si="9"/>
        <v/>
      </c>
      <c r="AI22" s="5" t="str">
        <f t="shared" si="4"/>
        <v/>
      </c>
      <c r="AJ22" s="5" t="str">
        <f t="shared" si="5"/>
        <v/>
      </c>
      <c r="AK22" s="5" t="str">
        <f t="shared" si="6"/>
        <v/>
      </c>
      <c r="AL22" s="5" t="str">
        <f t="shared" si="7"/>
        <v/>
      </c>
      <c r="AM22" s="1" t="str">
        <f>IF(G22="女",data_kyogisha!A13,"")</f>
        <v/>
      </c>
      <c r="AN22" s="1">
        <f t="shared" si="16"/>
        <v>0</v>
      </c>
      <c r="AO22" s="1" t="str">
        <f t="shared" si="10"/>
        <v/>
      </c>
      <c r="AP22" s="1">
        <f t="shared" si="11"/>
        <v>0</v>
      </c>
      <c r="AQ22" s="1" t="str">
        <f t="shared" si="12"/>
        <v/>
      </c>
      <c r="AR22" s="1">
        <f t="shared" si="17"/>
        <v>0</v>
      </c>
      <c r="AS22" s="1" t="str">
        <f t="shared" si="13"/>
        <v/>
      </c>
      <c r="AT22" s="1">
        <f t="shared" si="14"/>
        <v>0</v>
      </c>
      <c r="AU22" s="1" t="str">
        <f t="shared" si="15"/>
        <v/>
      </c>
    </row>
    <row r="23" spans="1:47">
      <c r="A23" s="27">
        <v>13</v>
      </c>
      <c r="B23" s="212" t="str">
        <f>IF(①団体情報入力!$C$9="","",IF(C23="","",①団体情報入力!$C$9))</f>
        <v/>
      </c>
      <c r="C23" s="223"/>
      <c r="D23" s="48"/>
      <c r="E23" s="48"/>
      <c r="F23" s="163"/>
      <c r="G23" s="48"/>
      <c r="H23" s="49"/>
      <c r="I23" s="50"/>
      <c r="J23" s="165"/>
      <c r="K23" s="130"/>
      <c r="L23" s="50"/>
      <c r="M23" s="165"/>
      <c r="N23" s="130"/>
      <c r="O23" s="50"/>
      <c r="P23" s="165"/>
      <c r="Q23" s="133"/>
      <c r="R23" s="316"/>
      <c r="S23" s="317"/>
      <c r="T23" s="312"/>
      <c r="U23" s="313"/>
      <c r="Y23" s="54"/>
      <c r="Z23" s="55"/>
      <c r="AB23" s="5" t="str">
        <f t="shared" si="8"/>
        <v/>
      </c>
      <c r="AC23" s="5" t="str">
        <f t="shared" si="0"/>
        <v/>
      </c>
      <c r="AD23" s="5" t="str">
        <f t="shared" si="1"/>
        <v/>
      </c>
      <c r="AE23" s="5" t="str">
        <f t="shared" si="2"/>
        <v/>
      </c>
      <c r="AF23" s="5" t="str">
        <f t="shared" si="3"/>
        <v/>
      </c>
      <c r="AG23" s="8" t="str">
        <f>IF(G23="男",data_kyogisha!A14,"")</f>
        <v/>
      </c>
      <c r="AH23" s="5" t="str">
        <f t="shared" si="9"/>
        <v/>
      </c>
      <c r="AI23" s="5" t="str">
        <f t="shared" si="4"/>
        <v/>
      </c>
      <c r="AJ23" s="5" t="str">
        <f t="shared" si="5"/>
        <v/>
      </c>
      <c r="AK23" s="5" t="str">
        <f t="shared" si="6"/>
        <v/>
      </c>
      <c r="AL23" s="5" t="str">
        <f t="shared" si="7"/>
        <v/>
      </c>
      <c r="AM23" s="1" t="str">
        <f>IF(G23="女",data_kyogisha!A14,"")</f>
        <v/>
      </c>
      <c r="AN23" s="1">
        <f t="shared" si="16"/>
        <v>0</v>
      </c>
      <c r="AO23" s="1" t="str">
        <f t="shared" si="10"/>
        <v/>
      </c>
      <c r="AP23" s="1">
        <f t="shared" si="11"/>
        <v>0</v>
      </c>
      <c r="AQ23" s="1" t="str">
        <f t="shared" si="12"/>
        <v/>
      </c>
      <c r="AR23" s="1">
        <f t="shared" si="17"/>
        <v>0</v>
      </c>
      <c r="AS23" s="1" t="str">
        <f t="shared" si="13"/>
        <v/>
      </c>
      <c r="AT23" s="1">
        <f t="shared" si="14"/>
        <v>0</v>
      </c>
      <c r="AU23" s="1" t="str">
        <f t="shared" si="15"/>
        <v/>
      </c>
    </row>
    <row r="24" spans="1:47">
      <c r="A24" s="27">
        <v>14</v>
      </c>
      <c r="B24" s="212" t="str">
        <f>IF(①団体情報入力!$C$9="","",IF(C24="","",①団体情報入力!$C$9))</f>
        <v/>
      </c>
      <c r="C24" s="223"/>
      <c r="D24" s="48"/>
      <c r="E24" s="48"/>
      <c r="F24" s="163"/>
      <c r="G24" s="48"/>
      <c r="H24" s="49"/>
      <c r="I24" s="50"/>
      <c r="J24" s="165"/>
      <c r="K24" s="130"/>
      <c r="L24" s="50"/>
      <c r="M24" s="165"/>
      <c r="N24" s="130"/>
      <c r="O24" s="50"/>
      <c r="P24" s="165"/>
      <c r="Q24" s="133"/>
      <c r="R24" s="316"/>
      <c r="S24" s="317"/>
      <c r="T24" s="312"/>
      <c r="U24" s="313"/>
      <c r="Y24" s="54"/>
      <c r="Z24" s="55"/>
      <c r="AB24" s="5" t="str">
        <f t="shared" si="8"/>
        <v/>
      </c>
      <c r="AC24" s="5" t="str">
        <f t="shared" si="0"/>
        <v/>
      </c>
      <c r="AD24" s="5" t="str">
        <f t="shared" si="1"/>
        <v/>
      </c>
      <c r="AE24" s="5" t="str">
        <f t="shared" si="2"/>
        <v/>
      </c>
      <c r="AF24" s="5" t="str">
        <f t="shared" si="3"/>
        <v/>
      </c>
      <c r="AG24" s="8" t="str">
        <f>IF(G24="男",data_kyogisha!A15,"")</f>
        <v/>
      </c>
      <c r="AH24" s="5" t="str">
        <f t="shared" si="9"/>
        <v/>
      </c>
      <c r="AI24" s="5" t="str">
        <f t="shared" si="4"/>
        <v/>
      </c>
      <c r="AJ24" s="5" t="str">
        <f t="shared" si="5"/>
        <v/>
      </c>
      <c r="AK24" s="5" t="str">
        <f t="shared" si="6"/>
        <v/>
      </c>
      <c r="AL24" s="5" t="str">
        <f t="shared" si="7"/>
        <v/>
      </c>
      <c r="AM24" s="1" t="str">
        <f>IF(G24="女",data_kyogisha!A15,"")</f>
        <v/>
      </c>
      <c r="AN24" s="1">
        <f t="shared" si="16"/>
        <v>0</v>
      </c>
      <c r="AO24" s="1" t="str">
        <f t="shared" si="10"/>
        <v/>
      </c>
      <c r="AP24" s="1">
        <f t="shared" si="11"/>
        <v>0</v>
      </c>
      <c r="AQ24" s="1" t="str">
        <f t="shared" si="12"/>
        <v/>
      </c>
      <c r="AR24" s="1">
        <f t="shared" si="17"/>
        <v>0</v>
      </c>
      <c r="AS24" s="1" t="str">
        <f t="shared" si="13"/>
        <v/>
      </c>
      <c r="AT24" s="1">
        <f t="shared" si="14"/>
        <v>0</v>
      </c>
      <c r="AU24" s="1" t="str">
        <f t="shared" si="15"/>
        <v/>
      </c>
    </row>
    <row r="25" spans="1:47">
      <c r="A25" s="27">
        <v>15</v>
      </c>
      <c r="B25" s="212" t="str">
        <f>IF(①団体情報入力!$C$9="","",IF(C25="","",①団体情報入力!$C$9))</f>
        <v/>
      </c>
      <c r="C25" s="223"/>
      <c r="D25" s="48"/>
      <c r="E25" s="48"/>
      <c r="F25" s="163"/>
      <c r="G25" s="48"/>
      <c r="H25" s="49"/>
      <c r="I25" s="50"/>
      <c r="J25" s="165"/>
      <c r="K25" s="130"/>
      <c r="L25" s="50"/>
      <c r="M25" s="165"/>
      <c r="N25" s="130"/>
      <c r="O25" s="50"/>
      <c r="P25" s="165"/>
      <c r="Q25" s="133"/>
      <c r="R25" s="316"/>
      <c r="S25" s="317"/>
      <c r="T25" s="312"/>
      <c r="U25" s="313"/>
      <c r="Y25" s="54"/>
      <c r="Z25" s="55"/>
      <c r="AB25" s="5" t="str">
        <f t="shared" si="8"/>
        <v/>
      </c>
      <c r="AC25" s="5" t="str">
        <f t="shared" si="0"/>
        <v/>
      </c>
      <c r="AD25" s="5" t="str">
        <f t="shared" si="1"/>
        <v/>
      </c>
      <c r="AE25" s="5" t="str">
        <f t="shared" si="2"/>
        <v/>
      </c>
      <c r="AF25" s="5" t="str">
        <f t="shared" si="3"/>
        <v/>
      </c>
      <c r="AG25" s="8" t="str">
        <f>IF(G25="男",data_kyogisha!A16,"")</f>
        <v/>
      </c>
      <c r="AH25" s="5" t="str">
        <f t="shared" si="9"/>
        <v/>
      </c>
      <c r="AI25" s="5" t="str">
        <f t="shared" si="4"/>
        <v/>
      </c>
      <c r="AJ25" s="5" t="str">
        <f t="shared" si="5"/>
        <v/>
      </c>
      <c r="AK25" s="5" t="str">
        <f t="shared" si="6"/>
        <v/>
      </c>
      <c r="AL25" s="5" t="str">
        <f t="shared" si="7"/>
        <v/>
      </c>
      <c r="AM25" s="1" t="str">
        <f>IF(G25="女",data_kyogisha!A16,"")</f>
        <v/>
      </c>
      <c r="AN25" s="1">
        <f t="shared" si="16"/>
        <v>0</v>
      </c>
      <c r="AO25" s="1" t="str">
        <f t="shared" si="10"/>
        <v/>
      </c>
      <c r="AP25" s="1">
        <f t="shared" si="11"/>
        <v>0</v>
      </c>
      <c r="AQ25" s="1" t="str">
        <f t="shared" si="12"/>
        <v/>
      </c>
      <c r="AR25" s="1">
        <f t="shared" si="17"/>
        <v>0</v>
      </c>
      <c r="AS25" s="1" t="str">
        <f t="shared" si="13"/>
        <v/>
      </c>
      <c r="AT25" s="1">
        <f t="shared" si="14"/>
        <v>0</v>
      </c>
      <c r="AU25" s="1" t="str">
        <f t="shared" si="15"/>
        <v/>
      </c>
    </row>
    <row r="26" spans="1:47">
      <c r="A26" s="27">
        <v>16</v>
      </c>
      <c r="B26" s="212" t="str">
        <f>IF(①団体情報入力!$C$9="","",IF(C26="","",①団体情報入力!$C$9))</f>
        <v/>
      </c>
      <c r="C26" s="223"/>
      <c r="D26" s="48"/>
      <c r="E26" s="48"/>
      <c r="F26" s="163"/>
      <c r="G26" s="48"/>
      <c r="H26" s="49"/>
      <c r="I26" s="50"/>
      <c r="J26" s="165"/>
      <c r="K26" s="130"/>
      <c r="L26" s="50"/>
      <c r="M26" s="165"/>
      <c r="N26" s="130"/>
      <c r="O26" s="50"/>
      <c r="P26" s="165"/>
      <c r="Q26" s="133"/>
      <c r="R26" s="316"/>
      <c r="S26" s="317"/>
      <c r="T26" s="312"/>
      <c r="U26" s="313"/>
      <c r="Y26" s="54"/>
      <c r="Z26" s="55"/>
      <c r="AB26" s="5" t="str">
        <f t="shared" si="8"/>
        <v/>
      </c>
      <c r="AC26" s="5" t="str">
        <f t="shared" si="0"/>
        <v/>
      </c>
      <c r="AD26" s="5" t="str">
        <f t="shared" si="1"/>
        <v/>
      </c>
      <c r="AE26" s="5" t="str">
        <f t="shared" si="2"/>
        <v/>
      </c>
      <c r="AF26" s="5" t="str">
        <f t="shared" si="3"/>
        <v/>
      </c>
      <c r="AG26" s="8" t="str">
        <f>IF(G26="男",data_kyogisha!A17,"")</f>
        <v/>
      </c>
      <c r="AH26" s="5" t="str">
        <f t="shared" si="9"/>
        <v/>
      </c>
      <c r="AI26" s="5" t="str">
        <f t="shared" si="4"/>
        <v/>
      </c>
      <c r="AJ26" s="5" t="str">
        <f t="shared" si="5"/>
        <v/>
      </c>
      <c r="AK26" s="5" t="str">
        <f t="shared" si="6"/>
        <v/>
      </c>
      <c r="AL26" s="5" t="str">
        <f t="shared" si="7"/>
        <v/>
      </c>
      <c r="AM26" s="1" t="str">
        <f>IF(G26="女",data_kyogisha!A17,"")</f>
        <v/>
      </c>
      <c r="AN26" s="1">
        <f t="shared" si="16"/>
        <v>0</v>
      </c>
      <c r="AO26" s="1" t="str">
        <f t="shared" si="10"/>
        <v/>
      </c>
      <c r="AP26" s="1">
        <f t="shared" si="11"/>
        <v>0</v>
      </c>
      <c r="AQ26" s="1" t="str">
        <f t="shared" si="12"/>
        <v/>
      </c>
      <c r="AR26" s="1">
        <f t="shared" si="17"/>
        <v>0</v>
      </c>
      <c r="AS26" s="1" t="str">
        <f t="shared" si="13"/>
        <v/>
      </c>
      <c r="AT26" s="1">
        <f t="shared" si="14"/>
        <v>0</v>
      </c>
      <c r="AU26" s="1" t="str">
        <f t="shared" si="15"/>
        <v/>
      </c>
    </row>
    <row r="27" spans="1:47">
      <c r="A27" s="27">
        <v>17</v>
      </c>
      <c r="B27" s="212" t="str">
        <f>IF(①団体情報入力!$C$9="","",IF(C27="","",①団体情報入力!$C$9))</f>
        <v/>
      </c>
      <c r="C27" s="223"/>
      <c r="D27" s="48"/>
      <c r="E27" s="48"/>
      <c r="F27" s="163"/>
      <c r="G27" s="48"/>
      <c r="H27" s="49"/>
      <c r="I27" s="50"/>
      <c r="J27" s="165"/>
      <c r="K27" s="130"/>
      <c r="L27" s="50"/>
      <c r="M27" s="165"/>
      <c r="N27" s="130"/>
      <c r="O27" s="50"/>
      <c r="P27" s="165"/>
      <c r="Q27" s="133"/>
      <c r="R27" s="316"/>
      <c r="S27" s="317"/>
      <c r="T27" s="312"/>
      <c r="U27" s="313"/>
      <c r="Y27" s="54"/>
      <c r="Z27" s="55"/>
      <c r="AB27" s="5" t="str">
        <f t="shared" si="8"/>
        <v/>
      </c>
      <c r="AC27" s="5" t="str">
        <f t="shared" si="0"/>
        <v/>
      </c>
      <c r="AD27" s="5" t="str">
        <f t="shared" si="1"/>
        <v/>
      </c>
      <c r="AE27" s="5" t="str">
        <f t="shared" si="2"/>
        <v/>
      </c>
      <c r="AF27" s="5" t="str">
        <f t="shared" si="3"/>
        <v/>
      </c>
      <c r="AG27" s="8" t="str">
        <f>IF(G27="男",data_kyogisha!A18,"")</f>
        <v/>
      </c>
      <c r="AH27" s="5" t="str">
        <f t="shared" si="9"/>
        <v/>
      </c>
      <c r="AI27" s="5" t="str">
        <f t="shared" si="4"/>
        <v/>
      </c>
      <c r="AJ27" s="5" t="str">
        <f t="shared" si="5"/>
        <v/>
      </c>
      <c r="AK27" s="5" t="str">
        <f t="shared" si="6"/>
        <v/>
      </c>
      <c r="AL27" s="5" t="str">
        <f t="shared" si="7"/>
        <v/>
      </c>
      <c r="AM27" s="1" t="str">
        <f>IF(G27="女",data_kyogisha!A18,"")</f>
        <v/>
      </c>
      <c r="AN27" s="1">
        <f t="shared" si="16"/>
        <v>0</v>
      </c>
      <c r="AO27" s="1" t="str">
        <f t="shared" si="10"/>
        <v/>
      </c>
      <c r="AP27" s="1">
        <f t="shared" si="11"/>
        <v>0</v>
      </c>
      <c r="AQ27" s="1" t="str">
        <f t="shared" si="12"/>
        <v/>
      </c>
      <c r="AR27" s="1">
        <f t="shared" si="17"/>
        <v>0</v>
      </c>
      <c r="AS27" s="1" t="str">
        <f t="shared" si="13"/>
        <v/>
      </c>
      <c r="AT27" s="1">
        <f t="shared" si="14"/>
        <v>0</v>
      </c>
      <c r="AU27" s="1" t="str">
        <f t="shared" si="15"/>
        <v/>
      </c>
    </row>
    <row r="28" spans="1:47">
      <c r="A28" s="27">
        <v>18</v>
      </c>
      <c r="B28" s="212" t="str">
        <f>IF(①団体情報入力!$C$9="","",IF(C28="","",①団体情報入力!$C$9))</f>
        <v/>
      </c>
      <c r="C28" s="223"/>
      <c r="D28" s="48"/>
      <c r="E28" s="48"/>
      <c r="F28" s="163"/>
      <c r="G28" s="48"/>
      <c r="H28" s="49"/>
      <c r="I28" s="50"/>
      <c r="J28" s="165"/>
      <c r="K28" s="130"/>
      <c r="L28" s="50"/>
      <c r="M28" s="165"/>
      <c r="N28" s="130"/>
      <c r="O28" s="50"/>
      <c r="P28" s="165"/>
      <c r="Q28" s="133"/>
      <c r="R28" s="316"/>
      <c r="S28" s="317"/>
      <c r="T28" s="312"/>
      <c r="U28" s="313"/>
      <c r="Y28" s="54"/>
      <c r="Z28" s="55"/>
      <c r="AB28" s="5" t="str">
        <f t="shared" si="8"/>
        <v/>
      </c>
      <c r="AC28" s="5" t="str">
        <f t="shared" si="0"/>
        <v/>
      </c>
      <c r="AD28" s="5" t="str">
        <f t="shared" si="1"/>
        <v/>
      </c>
      <c r="AE28" s="5" t="str">
        <f t="shared" si="2"/>
        <v/>
      </c>
      <c r="AF28" s="5" t="str">
        <f t="shared" si="3"/>
        <v/>
      </c>
      <c r="AG28" s="8" t="str">
        <f>IF(G28="男",data_kyogisha!A19,"")</f>
        <v/>
      </c>
      <c r="AH28" s="5" t="str">
        <f t="shared" si="9"/>
        <v/>
      </c>
      <c r="AI28" s="5" t="str">
        <f t="shared" si="4"/>
        <v/>
      </c>
      <c r="AJ28" s="5" t="str">
        <f t="shared" si="5"/>
        <v/>
      </c>
      <c r="AK28" s="5" t="str">
        <f t="shared" si="6"/>
        <v/>
      </c>
      <c r="AL28" s="5" t="str">
        <f t="shared" si="7"/>
        <v/>
      </c>
      <c r="AM28" s="1" t="str">
        <f>IF(G28="女",data_kyogisha!A19,"")</f>
        <v/>
      </c>
      <c r="AN28" s="1">
        <f t="shared" si="16"/>
        <v>0</v>
      </c>
      <c r="AO28" s="1" t="str">
        <f t="shared" si="10"/>
        <v/>
      </c>
      <c r="AP28" s="1">
        <f t="shared" si="11"/>
        <v>0</v>
      </c>
      <c r="AQ28" s="1" t="str">
        <f t="shared" si="12"/>
        <v/>
      </c>
      <c r="AR28" s="1">
        <f t="shared" si="17"/>
        <v>0</v>
      </c>
      <c r="AS28" s="1" t="str">
        <f t="shared" si="13"/>
        <v/>
      </c>
      <c r="AT28" s="1">
        <f t="shared" si="14"/>
        <v>0</v>
      </c>
      <c r="AU28" s="1" t="str">
        <f t="shared" si="15"/>
        <v/>
      </c>
    </row>
    <row r="29" spans="1:47">
      <c r="A29" s="27">
        <v>19</v>
      </c>
      <c r="B29" s="212" t="str">
        <f>IF(①団体情報入力!$C$9="","",IF(C29="","",①団体情報入力!$C$9))</f>
        <v/>
      </c>
      <c r="C29" s="223"/>
      <c r="D29" s="48"/>
      <c r="E29" s="48"/>
      <c r="F29" s="163"/>
      <c r="G29" s="48"/>
      <c r="H29" s="49"/>
      <c r="I29" s="50"/>
      <c r="J29" s="165"/>
      <c r="K29" s="130"/>
      <c r="L29" s="50"/>
      <c r="M29" s="165"/>
      <c r="N29" s="130"/>
      <c r="O29" s="50"/>
      <c r="P29" s="165"/>
      <c r="Q29" s="133"/>
      <c r="R29" s="316"/>
      <c r="S29" s="317"/>
      <c r="T29" s="312"/>
      <c r="U29" s="313"/>
      <c r="Y29" s="54"/>
      <c r="Z29" s="55"/>
      <c r="AB29" s="5" t="str">
        <f t="shared" si="8"/>
        <v/>
      </c>
      <c r="AC29" s="5" t="str">
        <f t="shared" si="0"/>
        <v/>
      </c>
      <c r="AD29" s="5" t="str">
        <f t="shared" si="1"/>
        <v/>
      </c>
      <c r="AE29" s="5" t="str">
        <f t="shared" si="2"/>
        <v/>
      </c>
      <c r="AF29" s="5" t="str">
        <f t="shared" si="3"/>
        <v/>
      </c>
      <c r="AG29" s="8" t="str">
        <f>IF(G29="男",data_kyogisha!A20,"")</f>
        <v/>
      </c>
      <c r="AH29" s="5" t="str">
        <f t="shared" si="9"/>
        <v/>
      </c>
      <c r="AI29" s="5" t="str">
        <f t="shared" si="4"/>
        <v/>
      </c>
      <c r="AJ29" s="5" t="str">
        <f t="shared" si="5"/>
        <v/>
      </c>
      <c r="AK29" s="5" t="str">
        <f t="shared" si="6"/>
        <v/>
      </c>
      <c r="AL29" s="5" t="str">
        <f t="shared" si="7"/>
        <v/>
      </c>
      <c r="AM29" s="1" t="str">
        <f>IF(G29="女",data_kyogisha!A20,"")</f>
        <v/>
      </c>
      <c r="AN29" s="1">
        <f t="shared" si="16"/>
        <v>0</v>
      </c>
      <c r="AO29" s="1" t="str">
        <f t="shared" si="10"/>
        <v/>
      </c>
      <c r="AP29" s="1">
        <f t="shared" si="11"/>
        <v>0</v>
      </c>
      <c r="AQ29" s="1" t="str">
        <f t="shared" si="12"/>
        <v/>
      </c>
      <c r="AR29" s="1">
        <f t="shared" si="17"/>
        <v>0</v>
      </c>
      <c r="AS29" s="1" t="str">
        <f t="shared" si="13"/>
        <v/>
      </c>
      <c r="AT29" s="1">
        <f t="shared" si="14"/>
        <v>0</v>
      </c>
      <c r="AU29" s="1" t="str">
        <f t="shared" si="15"/>
        <v/>
      </c>
    </row>
    <row r="30" spans="1:47">
      <c r="A30" s="27">
        <v>20</v>
      </c>
      <c r="B30" s="212" t="str">
        <f>IF(①団体情報入力!$C$9="","",IF(C30="","",①団体情報入力!$C$9))</f>
        <v/>
      </c>
      <c r="C30" s="223"/>
      <c r="D30" s="48"/>
      <c r="E30" s="48"/>
      <c r="F30" s="163"/>
      <c r="G30" s="48"/>
      <c r="H30" s="49"/>
      <c r="I30" s="50"/>
      <c r="J30" s="165"/>
      <c r="K30" s="130"/>
      <c r="L30" s="50"/>
      <c r="M30" s="165"/>
      <c r="N30" s="130"/>
      <c r="O30" s="50"/>
      <c r="P30" s="165"/>
      <c r="Q30" s="133"/>
      <c r="R30" s="316"/>
      <c r="S30" s="317"/>
      <c r="T30" s="312"/>
      <c r="U30" s="313"/>
      <c r="Y30" s="54"/>
      <c r="Z30" s="55"/>
      <c r="AB30" s="5" t="str">
        <f t="shared" si="8"/>
        <v/>
      </c>
      <c r="AC30" s="5" t="str">
        <f t="shared" si="0"/>
        <v/>
      </c>
      <c r="AD30" s="5" t="str">
        <f t="shared" si="1"/>
        <v/>
      </c>
      <c r="AE30" s="5" t="str">
        <f t="shared" si="2"/>
        <v/>
      </c>
      <c r="AF30" s="5" t="str">
        <f t="shared" si="3"/>
        <v/>
      </c>
      <c r="AG30" s="8" t="str">
        <f>IF(G30="男",data_kyogisha!A21,"")</f>
        <v/>
      </c>
      <c r="AH30" s="5" t="str">
        <f t="shared" si="9"/>
        <v/>
      </c>
      <c r="AI30" s="5" t="str">
        <f t="shared" si="4"/>
        <v/>
      </c>
      <c r="AJ30" s="5" t="str">
        <f t="shared" si="5"/>
        <v/>
      </c>
      <c r="AK30" s="5" t="str">
        <f t="shared" si="6"/>
        <v/>
      </c>
      <c r="AL30" s="5" t="str">
        <f t="shared" si="7"/>
        <v/>
      </c>
      <c r="AM30" s="1" t="str">
        <f>IF(G30="女",data_kyogisha!A21,"")</f>
        <v/>
      </c>
      <c r="AN30" s="1">
        <f t="shared" si="16"/>
        <v>0</v>
      </c>
      <c r="AO30" s="1" t="str">
        <f t="shared" si="10"/>
        <v/>
      </c>
      <c r="AP30" s="1">
        <f t="shared" si="11"/>
        <v>0</v>
      </c>
      <c r="AQ30" s="1" t="str">
        <f t="shared" si="12"/>
        <v/>
      </c>
      <c r="AR30" s="1">
        <f t="shared" si="17"/>
        <v>0</v>
      </c>
      <c r="AS30" s="1" t="str">
        <f t="shared" si="13"/>
        <v/>
      </c>
      <c r="AT30" s="1">
        <f t="shared" si="14"/>
        <v>0</v>
      </c>
      <c r="AU30" s="1" t="str">
        <f t="shared" si="15"/>
        <v/>
      </c>
    </row>
    <row r="31" spans="1:47">
      <c r="A31" s="27">
        <v>21</v>
      </c>
      <c r="B31" s="212" t="str">
        <f>IF(①団体情報入力!$C$9="","",IF(C31="","",①団体情報入力!$C$9))</f>
        <v/>
      </c>
      <c r="C31" s="223"/>
      <c r="D31" s="48"/>
      <c r="E31" s="48"/>
      <c r="F31" s="163"/>
      <c r="G31" s="48"/>
      <c r="H31" s="49"/>
      <c r="I31" s="50"/>
      <c r="J31" s="165"/>
      <c r="K31" s="130"/>
      <c r="L31" s="50"/>
      <c r="M31" s="165"/>
      <c r="N31" s="130"/>
      <c r="O31" s="50"/>
      <c r="P31" s="165"/>
      <c r="Q31" s="133"/>
      <c r="R31" s="316"/>
      <c r="S31" s="317"/>
      <c r="T31" s="316"/>
      <c r="U31" s="317"/>
      <c r="Y31" s="54"/>
      <c r="Z31" s="55"/>
      <c r="AB31" s="5" t="str">
        <f t="shared" si="8"/>
        <v/>
      </c>
      <c r="AC31" s="5" t="str">
        <f t="shared" si="0"/>
        <v/>
      </c>
      <c r="AD31" s="5" t="str">
        <f t="shared" si="1"/>
        <v/>
      </c>
      <c r="AE31" s="5" t="str">
        <f t="shared" si="2"/>
        <v/>
      </c>
      <c r="AF31" s="5" t="str">
        <f t="shared" si="3"/>
        <v/>
      </c>
      <c r="AG31" s="8" t="str">
        <f>IF(G31="男",data_kyogisha!A22,"")</f>
        <v/>
      </c>
      <c r="AH31" s="5" t="str">
        <f t="shared" si="9"/>
        <v/>
      </c>
      <c r="AI31" s="5" t="str">
        <f t="shared" si="4"/>
        <v/>
      </c>
      <c r="AJ31" s="5" t="str">
        <f t="shared" si="5"/>
        <v/>
      </c>
      <c r="AK31" s="5" t="str">
        <f t="shared" si="6"/>
        <v/>
      </c>
      <c r="AL31" s="5" t="str">
        <f t="shared" si="7"/>
        <v/>
      </c>
      <c r="AM31" s="1" t="str">
        <f>IF(G31="女",data_kyogisha!A22,"")</f>
        <v/>
      </c>
      <c r="AN31" s="1">
        <f t="shared" si="16"/>
        <v>0</v>
      </c>
      <c r="AO31" s="1" t="str">
        <f t="shared" si="10"/>
        <v/>
      </c>
      <c r="AP31" s="1">
        <f t="shared" si="11"/>
        <v>0</v>
      </c>
      <c r="AQ31" s="1" t="str">
        <f t="shared" si="12"/>
        <v/>
      </c>
      <c r="AR31" s="1">
        <f t="shared" si="17"/>
        <v>0</v>
      </c>
      <c r="AS31" s="1" t="str">
        <f t="shared" si="13"/>
        <v/>
      </c>
      <c r="AT31" s="1">
        <f t="shared" si="14"/>
        <v>0</v>
      </c>
      <c r="AU31" s="1" t="str">
        <f t="shared" si="15"/>
        <v/>
      </c>
    </row>
    <row r="32" spans="1:47">
      <c r="A32" s="27">
        <v>22</v>
      </c>
      <c r="B32" s="212" t="str">
        <f>IF(①団体情報入力!$C$9="","",IF(C32="","",①団体情報入力!$C$9))</f>
        <v/>
      </c>
      <c r="C32" s="223"/>
      <c r="D32" s="48"/>
      <c r="E32" s="48"/>
      <c r="F32" s="163"/>
      <c r="G32" s="48"/>
      <c r="H32" s="49"/>
      <c r="I32" s="50"/>
      <c r="J32" s="165"/>
      <c r="K32" s="130"/>
      <c r="L32" s="50"/>
      <c r="M32" s="165"/>
      <c r="N32" s="130"/>
      <c r="O32" s="50"/>
      <c r="P32" s="165"/>
      <c r="Q32" s="133"/>
      <c r="R32" s="316"/>
      <c r="S32" s="317"/>
      <c r="T32" s="316"/>
      <c r="U32" s="317"/>
      <c r="Y32" s="54"/>
      <c r="Z32" s="55"/>
      <c r="AB32" s="5" t="str">
        <f t="shared" si="8"/>
        <v/>
      </c>
      <c r="AC32" s="5" t="str">
        <f t="shared" si="0"/>
        <v/>
      </c>
      <c r="AD32" s="5" t="str">
        <f t="shared" si="1"/>
        <v/>
      </c>
      <c r="AE32" s="5" t="str">
        <f t="shared" si="2"/>
        <v/>
      </c>
      <c r="AF32" s="5" t="str">
        <f t="shared" si="3"/>
        <v/>
      </c>
      <c r="AG32" s="8" t="str">
        <f>IF(G32="男",data_kyogisha!A23,"")</f>
        <v/>
      </c>
      <c r="AH32" s="5" t="str">
        <f t="shared" si="9"/>
        <v/>
      </c>
      <c r="AI32" s="5" t="str">
        <f t="shared" si="4"/>
        <v/>
      </c>
      <c r="AJ32" s="5" t="str">
        <f t="shared" si="5"/>
        <v/>
      </c>
      <c r="AK32" s="5" t="str">
        <f t="shared" si="6"/>
        <v/>
      </c>
      <c r="AL32" s="5" t="str">
        <f t="shared" si="7"/>
        <v/>
      </c>
      <c r="AM32" s="1" t="str">
        <f>IF(G32="女",data_kyogisha!A23,"")</f>
        <v/>
      </c>
      <c r="AN32" s="1">
        <f t="shared" si="16"/>
        <v>0</v>
      </c>
      <c r="AO32" s="1" t="str">
        <f t="shared" si="10"/>
        <v/>
      </c>
      <c r="AP32" s="1">
        <f t="shared" si="11"/>
        <v>0</v>
      </c>
      <c r="AQ32" s="1" t="str">
        <f t="shared" si="12"/>
        <v/>
      </c>
      <c r="AR32" s="1">
        <f t="shared" si="17"/>
        <v>0</v>
      </c>
      <c r="AS32" s="1" t="str">
        <f t="shared" si="13"/>
        <v/>
      </c>
      <c r="AT32" s="1">
        <f t="shared" si="14"/>
        <v>0</v>
      </c>
      <c r="AU32" s="1" t="str">
        <f t="shared" si="15"/>
        <v/>
      </c>
    </row>
    <row r="33" spans="1:47">
      <c r="A33" s="27">
        <v>23</v>
      </c>
      <c r="B33" s="212" t="str">
        <f>IF(①団体情報入力!$C$9="","",IF(C33="","",①団体情報入力!$C$9))</f>
        <v/>
      </c>
      <c r="C33" s="223"/>
      <c r="D33" s="48"/>
      <c r="E33" s="48"/>
      <c r="F33" s="163"/>
      <c r="G33" s="48"/>
      <c r="H33" s="49"/>
      <c r="I33" s="50"/>
      <c r="J33" s="165"/>
      <c r="K33" s="130"/>
      <c r="L33" s="50"/>
      <c r="M33" s="165"/>
      <c r="N33" s="130"/>
      <c r="O33" s="50"/>
      <c r="P33" s="165"/>
      <c r="Q33" s="133"/>
      <c r="R33" s="316"/>
      <c r="S33" s="317"/>
      <c r="T33" s="316"/>
      <c r="U33" s="317"/>
      <c r="Y33" s="54"/>
      <c r="Z33" s="55"/>
      <c r="AB33" s="5" t="str">
        <f t="shared" si="8"/>
        <v/>
      </c>
      <c r="AC33" s="5" t="str">
        <f t="shared" si="0"/>
        <v/>
      </c>
      <c r="AD33" s="5" t="str">
        <f t="shared" si="1"/>
        <v/>
      </c>
      <c r="AE33" s="5" t="str">
        <f t="shared" si="2"/>
        <v/>
      </c>
      <c r="AF33" s="5" t="str">
        <f t="shared" si="3"/>
        <v/>
      </c>
      <c r="AG33" s="8" t="str">
        <f>IF(G33="男",data_kyogisha!A24,"")</f>
        <v/>
      </c>
      <c r="AH33" s="5" t="str">
        <f t="shared" si="9"/>
        <v/>
      </c>
      <c r="AI33" s="5" t="str">
        <f t="shared" si="4"/>
        <v/>
      </c>
      <c r="AJ33" s="5" t="str">
        <f t="shared" si="5"/>
        <v/>
      </c>
      <c r="AK33" s="5" t="str">
        <f t="shared" si="6"/>
        <v/>
      </c>
      <c r="AL33" s="5" t="str">
        <f t="shared" si="7"/>
        <v/>
      </c>
      <c r="AM33" s="1" t="str">
        <f>IF(G33="女",data_kyogisha!A24,"")</f>
        <v/>
      </c>
      <c r="AN33" s="1">
        <f t="shared" si="16"/>
        <v>0</v>
      </c>
      <c r="AO33" s="1" t="str">
        <f t="shared" si="10"/>
        <v/>
      </c>
      <c r="AP33" s="1">
        <f t="shared" si="11"/>
        <v>0</v>
      </c>
      <c r="AQ33" s="1" t="str">
        <f t="shared" si="12"/>
        <v/>
      </c>
      <c r="AR33" s="1">
        <f t="shared" si="17"/>
        <v>0</v>
      </c>
      <c r="AS33" s="1" t="str">
        <f t="shared" si="13"/>
        <v/>
      </c>
      <c r="AT33" s="1">
        <f t="shared" si="14"/>
        <v>0</v>
      </c>
      <c r="AU33" s="1" t="str">
        <f t="shared" si="15"/>
        <v/>
      </c>
    </row>
    <row r="34" spans="1:47">
      <c r="A34" s="27">
        <v>24</v>
      </c>
      <c r="B34" s="212" t="str">
        <f>IF(①団体情報入力!$C$9="","",IF(C34="","",①団体情報入力!$C$9))</f>
        <v/>
      </c>
      <c r="C34" s="223"/>
      <c r="D34" s="48"/>
      <c r="E34" s="48"/>
      <c r="F34" s="163"/>
      <c r="G34" s="48"/>
      <c r="H34" s="49"/>
      <c r="I34" s="50"/>
      <c r="J34" s="165"/>
      <c r="K34" s="130"/>
      <c r="L34" s="50"/>
      <c r="M34" s="165"/>
      <c r="N34" s="130"/>
      <c r="O34" s="50"/>
      <c r="P34" s="165"/>
      <c r="Q34" s="133"/>
      <c r="R34" s="316"/>
      <c r="S34" s="317"/>
      <c r="T34" s="316"/>
      <c r="U34" s="317"/>
      <c r="Y34" s="54"/>
      <c r="Z34" s="55"/>
      <c r="AB34" s="5" t="str">
        <f t="shared" si="8"/>
        <v/>
      </c>
      <c r="AC34" s="5" t="str">
        <f t="shared" si="0"/>
        <v/>
      </c>
      <c r="AD34" s="5" t="str">
        <f t="shared" si="1"/>
        <v/>
      </c>
      <c r="AE34" s="5" t="str">
        <f t="shared" si="2"/>
        <v/>
      </c>
      <c r="AF34" s="5" t="str">
        <f t="shared" si="3"/>
        <v/>
      </c>
      <c r="AG34" s="8" t="str">
        <f>IF(G34="男",data_kyogisha!A25,"")</f>
        <v/>
      </c>
      <c r="AH34" s="5" t="str">
        <f t="shared" si="9"/>
        <v/>
      </c>
      <c r="AI34" s="5" t="str">
        <f t="shared" si="4"/>
        <v/>
      </c>
      <c r="AJ34" s="5" t="str">
        <f t="shared" si="5"/>
        <v/>
      </c>
      <c r="AK34" s="5" t="str">
        <f t="shared" si="6"/>
        <v/>
      </c>
      <c r="AL34" s="5" t="str">
        <f t="shared" si="7"/>
        <v/>
      </c>
      <c r="AM34" s="1" t="str">
        <f>IF(G34="女",data_kyogisha!A25,"")</f>
        <v/>
      </c>
      <c r="AN34" s="1">
        <f t="shared" si="16"/>
        <v>0</v>
      </c>
      <c r="AO34" s="1" t="str">
        <f t="shared" si="10"/>
        <v/>
      </c>
      <c r="AP34" s="1">
        <f t="shared" si="11"/>
        <v>0</v>
      </c>
      <c r="AQ34" s="1" t="str">
        <f t="shared" si="12"/>
        <v/>
      </c>
      <c r="AR34" s="1">
        <f t="shared" si="17"/>
        <v>0</v>
      </c>
      <c r="AS34" s="1" t="str">
        <f t="shared" si="13"/>
        <v/>
      </c>
      <c r="AT34" s="1">
        <f t="shared" si="14"/>
        <v>0</v>
      </c>
      <c r="AU34" s="1" t="str">
        <f t="shared" si="15"/>
        <v/>
      </c>
    </row>
    <row r="35" spans="1:47">
      <c r="A35" s="27">
        <v>25</v>
      </c>
      <c r="B35" s="212" t="str">
        <f>IF(①団体情報入力!$C$9="","",IF(C35="","",①団体情報入力!$C$9))</f>
        <v/>
      </c>
      <c r="C35" s="223"/>
      <c r="D35" s="48"/>
      <c r="E35" s="48"/>
      <c r="F35" s="163"/>
      <c r="G35" s="48"/>
      <c r="H35" s="49"/>
      <c r="I35" s="50"/>
      <c r="J35" s="165"/>
      <c r="K35" s="130"/>
      <c r="L35" s="50"/>
      <c r="M35" s="165"/>
      <c r="N35" s="130"/>
      <c r="O35" s="50"/>
      <c r="P35" s="165"/>
      <c r="Q35" s="133"/>
      <c r="R35" s="316"/>
      <c r="S35" s="317"/>
      <c r="T35" s="316"/>
      <c r="U35" s="317"/>
      <c r="Y35" s="54"/>
      <c r="Z35" s="55"/>
      <c r="AB35" s="5" t="str">
        <f t="shared" si="8"/>
        <v/>
      </c>
      <c r="AC35" s="5" t="str">
        <f t="shared" si="0"/>
        <v/>
      </c>
      <c r="AD35" s="5" t="str">
        <f t="shared" si="1"/>
        <v/>
      </c>
      <c r="AE35" s="5" t="str">
        <f t="shared" si="2"/>
        <v/>
      </c>
      <c r="AF35" s="5" t="str">
        <f t="shared" si="3"/>
        <v/>
      </c>
      <c r="AG35" s="8" t="str">
        <f>IF(G35="男",data_kyogisha!A26,"")</f>
        <v/>
      </c>
      <c r="AH35" s="5" t="str">
        <f t="shared" si="9"/>
        <v/>
      </c>
      <c r="AI35" s="5" t="str">
        <f t="shared" si="4"/>
        <v/>
      </c>
      <c r="AJ35" s="5" t="str">
        <f t="shared" si="5"/>
        <v/>
      </c>
      <c r="AK35" s="5" t="str">
        <f t="shared" si="6"/>
        <v/>
      </c>
      <c r="AL35" s="5" t="str">
        <f t="shared" si="7"/>
        <v/>
      </c>
      <c r="AM35" s="1" t="str">
        <f>IF(G35="女",data_kyogisha!A26,"")</f>
        <v/>
      </c>
      <c r="AN35" s="1">
        <f t="shared" si="16"/>
        <v>0</v>
      </c>
      <c r="AO35" s="1" t="str">
        <f t="shared" si="10"/>
        <v/>
      </c>
      <c r="AP35" s="1">
        <f t="shared" si="11"/>
        <v>0</v>
      </c>
      <c r="AQ35" s="1" t="str">
        <f t="shared" si="12"/>
        <v/>
      </c>
      <c r="AR35" s="1">
        <f t="shared" si="17"/>
        <v>0</v>
      </c>
      <c r="AS35" s="1" t="str">
        <f t="shared" si="13"/>
        <v/>
      </c>
      <c r="AT35" s="1">
        <f t="shared" si="14"/>
        <v>0</v>
      </c>
      <c r="AU35" s="1" t="str">
        <f t="shared" si="15"/>
        <v/>
      </c>
    </row>
    <row r="36" spans="1:47">
      <c r="A36" s="27">
        <v>26</v>
      </c>
      <c r="B36" s="212" t="str">
        <f>IF(①団体情報入力!$C$9="","",IF(C36="","",①団体情報入力!$C$9))</f>
        <v/>
      </c>
      <c r="C36" s="223"/>
      <c r="D36" s="48"/>
      <c r="E36" s="48"/>
      <c r="F36" s="163"/>
      <c r="G36" s="48"/>
      <c r="H36" s="49"/>
      <c r="I36" s="50"/>
      <c r="J36" s="165"/>
      <c r="K36" s="130"/>
      <c r="L36" s="50"/>
      <c r="M36" s="165"/>
      <c r="N36" s="130"/>
      <c r="O36" s="50"/>
      <c r="P36" s="165"/>
      <c r="Q36" s="133"/>
      <c r="R36" s="316"/>
      <c r="S36" s="317"/>
      <c r="T36" s="316"/>
      <c r="U36" s="317"/>
      <c r="Y36" s="54"/>
      <c r="Z36" s="55"/>
      <c r="AB36" s="5" t="str">
        <f t="shared" si="8"/>
        <v/>
      </c>
      <c r="AC36" s="5" t="str">
        <f t="shared" si="0"/>
        <v/>
      </c>
      <c r="AD36" s="5" t="str">
        <f t="shared" si="1"/>
        <v/>
      </c>
      <c r="AE36" s="5" t="str">
        <f t="shared" si="2"/>
        <v/>
      </c>
      <c r="AF36" s="5" t="str">
        <f t="shared" si="3"/>
        <v/>
      </c>
      <c r="AG36" s="8" t="str">
        <f>IF(G36="男",data_kyogisha!A27,"")</f>
        <v/>
      </c>
      <c r="AH36" s="5" t="str">
        <f t="shared" si="9"/>
        <v/>
      </c>
      <c r="AI36" s="5" t="str">
        <f t="shared" si="4"/>
        <v/>
      </c>
      <c r="AJ36" s="5" t="str">
        <f t="shared" si="5"/>
        <v/>
      </c>
      <c r="AK36" s="5" t="str">
        <f t="shared" si="6"/>
        <v/>
      </c>
      <c r="AL36" s="5" t="str">
        <f t="shared" si="7"/>
        <v/>
      </c>
      <c r="AM36" s="1" t="str">
        <f>IF(G36="女",data_kyogisha!A27,"")</f>
        <v/>
      </c>
      <c r="AN36" s="1">
        <f t="shared" si="16"/>
        <v>0</v>
      </c>
      <c r="AO36" s="1" t="str">
        <f t="shared" si="10"/>
        <v/>
      </c>
      <c r="AP36" s="1">
        <f t="shared" si="11"/>
        <v>0</v>
      </c>
      <c r="AQ36" s="1" t="str">
        <f t="shared" si="12"/>
        <v/>
      </c>
      <c r="AR36" s="1">
        <f t="shared" si="17"/>
        <v>0</v>
      </c>
      <c r="AS36" s="1" t="str">
        <f t="shared" si="13"/>
        <v/>
      </c>
      <c r="AT36" s="1">
        <f t="shared" si="14"/>
        <v>0</v>
      </c>
      <c r="AU36" s="1" t="str">
        <f t="shared" si="15"/>
        <v/>
      </c>
    </row>
    <row r="37" spans="1:47">
      <c r="A37" s="27">
        <v>27</v>
      </c>
      <c r="B37" s="212" t="str">
        <f>IF(①団体情報入力!$C$9="","",IF(C37="","",①団体情報入力!$C$9))</f>
        <v/>
      </c>
      <c r="C37" s="223"/>
      <c r="D37" s="48"/>
      <c r="E37" s="48"/>
      <c r="F37" s="163"/>
      <c r="G37" s="48"/>
      <c r="H37" s="49"/>
      <c r="I37" s="50"/>
      <c r="J37" s="165"/>
      <c r="K37" s="130"/>
      <c r="L37" s="50"/>
      <c r="M37" s="165"/>
      <c r="N37" s="130"/>
      <c r="O37" s="50"/>
      <c r="P37" s="165"/>
      <c r="Q37" s="133"/>
      <c r="R37" s="316"/>
      <c r="S37" s="317"/>
      <c r="T37" s="312"/>
      <c r="U37" s="313"/>
      <c r="Y37" s="54"/>
      <c r="Z37" s="55"/>
      <c r="AB37" s="5" t="str">
        <f t="shared" si="8"/>
        <v/>
      </c>
      <c r="AC37" s="5" t="str">
        <f t="shared" si="0"/>
        <v/>
      </c>
      <c r="AD37" s="5" t="str">
        <f t="shared" si="1"/>
        <v/>
      </c>
      <c r="AE37" s="5" t="str">
        <f t="shared" si="2"/>
        <v/>
      </c>
      <c r="AF37" s="5" t="str">
        <f t="shared" si="3"/>
        <v/>
      </c>
      <c r="AG37" s="8" t="str">
        <f>IF(G37="男",data_kyogisha!A28,"")</f>
        <v/>
      </c>
      <c r="AH37" s="5" t="str">
        <f t="shared" si="9"/>
        <v/>
      </c>
      <c r="AI37" s="5" t="str">
        <f t="shared" si="4"/>
        <v/>
      </c>
      <c r="AJ37" s="5" t="str">
        <f t="shared" si="5"/>
        <v/>
      </c>
      <c r="AK37" s="5" t="str">
        <f t="shared" si="6"/>
        <v/>
      </c>
      <c r="AL37" s="5" t="str">
        <f t="shared" si="7"/>
        <v/>
      </c>
      <c r="AM37" s="1" t="str">
        <f>IF(G37="女",data_kyogisha!A28,"")</f>
        <v/>
      </c>
      <c r="AN37" s="1">
        <f t="shared" si="16"/>
        <v>0</v>
      </c>
      <c r="AO37" s="1" t="str">
        <f t="shared" si="10"/>
        <v/>
      </c>
      <c r="AP37" s="1">
        <f t="shared" si="11"/>
        <v>0</v>
      </c>
      <c r="AQ37" s="1" t="str">
        <f t="shared" si="12"/>
        <v/>
      </c>
      <c r="AR37" s="1">
        <f t="shared" si="17"/>
        <v>0</v>
      </c>
      <c r="AS37" s="1" t="str">
        <f t="shared" si="13"/>
        <v/>
      </c>
      <c r="AT37" s="1">
        <f t="shared" si="14"/>
        <v>0</v>
      </c>
      <c r="AU37" s="1" t="str">
        <f t="shared" si="15"/>
        <v/>
      </c>
    </row>
    <row r="38" spans="1:47">
      <c r="A38" s="27">
        <v>28</v>
      </c>
      <c r="B38" s="212" t="str">
        <f>IF(①団体情報入力!$C$9="","",IF(C38="","",①団体情報入力!$C$9))</f>
        <v/>
      </c>
      <c r="C38" s="223"/>
      <c r="D38" s="48"/>
      <c r="E38" s="48"/>
      <c r="F38" s="163"/>
      <c r="G38" s="48"/>
      <c r="H38" s="49"/>
      <c r="I38" s="50"/>
      <c r="J38" s="165"/>
      <c r="K38" s="130"/>
      <c r="L38" s="50"/>
      <c r="M38" s="165"/>
      <c r="N38" s="130"/>
      <c r="O38" s="50"/>
      <c r="P38" s="165"/>
      <c r="Q38" s="133"/>
      <c r="R38" s="316"/>
      <c r="S38" s="317"/>
      <c r="T38" s="312"/>
      <c r="U38" s="313"/>
      <c r="Y38" s="54"/>
      <c r="Z38" s="55"/>
      <c r="AB38" s="5" t="str">
        <f t="shared" si="8"/>
        <v/>
      </c>
      <c r="AC38" s="5" t="str">
        <f t="shared" si="0"/>
        <v/>
      </c>
      <c r="AD38" s="5" t="str">
        <f t="shared" si="1"/>
        <v/>
      </c>
      <c r="AE38" s="5" t="str">
        <f t="shared" si="2"/>
        <v/>
      </c>
      <c r="AF38" s="5" t="str">
        <f t="shared" si="3"/>
        <v/>
      </c>
      <c r="AG38" s="8" t="str">
        <f>IF(G38="男",data_kyogisha!A29,"")</f>
        <v/>
      </c>
      <c r="AH38" s="5" t="str">
        <f t="shared" si="9"/>
        <v/>
      </c>
      <c r="AI38" s="5" t="str">
        <f t="shared" si="4"/>
        <v/>
      </c>
      <c r="AJ38" s="5" t="str">
        <f t="shared" si="5"/>
        <v/>
      </c>
      <c r="AK38" s="5" t="str">
        <f t="shared" si="6"/>
        <v/>
      </c>
      <c r="AL38" s="5" t="str">
        <f t="shared" si="7"/>
        <v/>
      </c>
      <c r="AM38" s="1" t="str">
        <f>IF(G38="女",data_kyogisha!A29,"")</f>
        <v/>
      </c>
      <c r="AN38" s="1">
        <f t="shared" si="16"/>
        <v>0</v>
      </c>
      <c r="AO38" s="1" t="str">
        <f t="shared" si="10"/>
        <v/>
      </c>
      <c r="AP38" s="1">
        <f t="shared" si="11"/>
        <v>0</v>
      </c>
      <c r="AQ38" s="1" t="str">
        <f t="shared" si="12"/>
        <v/>
      </c>
      <c r="AR38" s="1">
        <f t="shared" si="17"/>
        <v>0</v>
      </c>
      <c r="AS38" s="1" t="str">
        <f t="shared" si="13"/>
        <v/>
      </c>
      <c r="AT38" s="1">
        <f t="shared" si="14"/>
        <v>0</v>
      </c>
      <c r="AU38" s="1" t="str">
        <f t="shared" si="15"/>
        <v/>
      </c>
    </row>
    <row r="39" spans="1:47">
      <c r="A39" s="27">
        <v>29</v>
      </c>
      <c r="B39" s="212" t="str">
        <f>IF(①団体情報入力!$C$9="","",IF(C39="","",①団体情報入力!$C$9))</f>
        <v/>
      </c>
      <c r="C39" s="223"/>
      <c r="D39" s="48"/>
      <c r="E39" s="48"/>
      <c r="F39" s="163"/>
      <c r="G39" s="48"/>
      <c r="H39" s="49"/>
      <c r="I39" s="50"/>
      <c r="J39" s="165"/>
      <c r="K39" s="130"/>
      <c r="L39" s="50"/>
      <c r="M39" s="165"/>
      <c r="N39" s="130"/>
      <c r="O39" s="50"/>
      <c r="P39" s="165"/>
      <c r="Q39" s="133"/>
      <c r="R39" s="316"/>
      <c r="S39" s="317"/>
      <c r="T39" s="312"/>
      <c r="U39" s="313"/>
      <c r="Y39" s="54"/>
      <c r="Z39" s="55"/>
      <c r="AB39" s="5" t="str">
        <f t="shared" si="8"/>
        <v/>
      </c>
      <c r="AC39" s="5" t="str">
        <f t="shared" si="0"/>
        <v/>
      </c>
      <c r="AD39" s="5" t="str">
        <f t="shared" si="1"/>
        <v/>
      </c>
      <c r="AE39" s="5" t="str">
        <f t="shared" si="2"/>
        <v/>
      </c>
      <c r="AF39" s="5" t="str">
        <f t="shared" si="3"/>
        <v/>
      </c>
      <c r="AG39" s="8" t="str">
        <f>IF(G39="男",data_kyogisha!A30,"")</f>
        <v/>
      </c>
      <c r="AH39" s="5" t="str">
        <f t="shared" si="9"/>
        <v/>
      </c>
      <c r="AI39" s="5" t="str">
        <f t="shared" si="4"/>
        <v/>
      </c>
      <c r="AJ39" s="5" t="str">
        <f t="shared" si="5"/>
        <v/>
      </c>
      <c r="AK39" s="5" t="str">
        <f t="shared" si="6"/>
        <v/>
      </c>
      <c r="AL39" s="5" t="str">
        <f t="shared" si="7"/>
        <v/>
      </c>
      <c r="AM39" s="1" t="str">
        <f>IF(G39="女",data_kyogisha!A30,"")</f>
        <v/>
      </c>
      <c r="AN39" s="1">
        <f t="shared" si="16"/>
        <v>0</v>
      </c>
      <c r="AO39" s="1" t="str">
        <f t="shared" si="10"/>
        <v/>
      </c>
      <c r="AP39" s="1">
        <f t="shared" si="11"/>
        <v>0</v>
      </c>
      <c r="AQ39" s="1" t="str">
        <f t="shared" si="12"/>
        <v/>
      </c>
      <c r="AR39" s="1">
        <f t="shared" si="17"/>
        <v>0</v>
      </c>
      <c r="AS39" s="1" t="str">
        <f t="shared" si="13"/>
        <v/>
      </c>
      <c r="AT39" s="1">
        <f t="shared" si="14"/>
        <v>0</v>
      </c>
      <c r="AU39" s="1" t="str">
        <f t="shared" si="15"/>
        <v/>
      </c>
    </row>
    <row r="40" spans="1:47">
      <c r="A40" s="27">
        <v>30</v>
      </c>
      <c r="B40" s="212" t="str">
        <f>IF(①団体情報入力!$C$9="","",IF(C40="","",①団体情報入力!$C$9))</f>
        <v/>
      </c>
      <c r="C40" s="223"/>
      <c r="D40" s="48"/>
      <c r="E40" s="48"/>
      <c r="F40" s="163"/>
      <c r="G40" s="48"/>
      <c r="H40" s="49"/>
      <c r="I40" s="50"/>
      <c r="J40" s="165"/>
      <c r="K40" s="130"/>
      <c r="L40" s="50"/>
      <c r="M40" s="165"/>
      <c r="N40" s="130"/>
      <c r="O40" s="50"/>
      <c r="P40" s="165"/>
      <c r="Q40" s="133"/>
      <c r="R40" s="316"/>
      <c r="S40" s="317"/>
      <c r="T40" s="312"/>
      <c r="U40" s="313"/>
      <c r="Z40" s="2"/>
      <c r="AB40" s="5" t="str">
        <f t="shared" si="8"/>
        <v/>
      </c>
      <c r="AC40" s="5" t="str">
        <f t="shared" si="0"/>
        <v/>
      </c>
      <c r="AD40" s="5" t="str">
        <f t="shared" si="1"/>
        <v/>
      </c>
      <c r="AE40" s="5" t="str">
        <f t="shared" si="2"/>
        <v/>
      </c>
      <c r="AF40" s="5" t="str">
        <f t="shared" si="3"/>
        <v/>
      </c>
      <c r="AG40" s="8" t="str">
        <f>IF(G40="男",data_kyogisha!A31,"")</f>
        <v/>
      </c>
      <c r="AH40" s="5" t="str">
        <f t="shared" si="9"/>
        <v/>
      </c>
      <c r="AI40" s="5" t="str">
        <f t="shared" si="4"/>
        <v/>
      </c>
      <c r="AJ40" s="5" t="str">
        <f t="shared" si="5"/>
        <v/>
      </c>
      <c r="AK40" s="5" t="str">
        <f t="shared" si="6"/>
        <v/>
      </c>
      <c r="AL40" s="5" t="str">
        <f t="shared" si="7"/>
        <v/>
      </c>
      <c r="AM40" s="1" t="str">
        <f>IF(G40="女",data_kyogisha!A31,"")</f>
        <v/>
      </c>
      <c r="AN40" s="1">
        <f t="shared" si="16"/>
        <v>0</v>
      </c>
      <c r="AO40" s="1" t="str">
        <f t="shared" si="10"/>
        <v/>
      </c>
      <c r="AP40" s="1">
        <f t="shared" si="11"/>
        <v>0</v>
      </c>
      <c r="AQ40" s="1" t="str">
        <f t="shared" si="12"/>
        <v/>
      </c>
      <c r="AR40" s="1">
        <f t="shared" si="17"/>
        <v>0</v>
      </c>
      <c r="AS40" s="1" t="str">
        <f t="shared" si="13"/>
        <v/>
      </c>
      <c r="AT40" s="1">
        <f t="shared" si="14"/>
        <v>0</v>
      </c>
      <c r="AU40" s="1" t="str">
        <f t="shared" si="15"/>
        <v/>
      </c>
    </row>
    <row r="41" spans="1:47">
      <c r="A41" s="27">
        <v>31</v>
      </c>
      <c r="B41" s="212" t="str">
        <f>IF(①団体情報入力!$C$9="","",IF(C41="","",①団体情報入力!$C$9))</f>
        <v/>
      </c>
      <c r="C41" s="223"/>
      <c r="D41" s="48"/>
      <c r="E41" s="48"/>
      <c r="F41" s="163"/>
      <c r="G41" s="48"/>
      <c r="H41" s="49"/>
      <c r="I41" s="50"/>
      <c r="J41" s="165"/>
      <c r="K41" s="130"/>
      <c r="L41" s="50"/>
      <c r="M41" s="165"/>
      <c r="N41" s="130"/>
      <c r="O41" s="50"/>
      <c r="P41" s="165"/>
      <c r="Q41" s="133"/>
      <c r="R41" s="316"/>
      <c r="S41" s="317"/>
      <c r="T41" s="312"/>
      <c r="U41" s="313"/>
      <c r="Z41" s="2"/>
      <c r="AB41" s="5" t="str">
        <f t="shared" si="8"/>
        <v/>
      </c>
      <c r="AC41" s="5" t="str">
        <f t="shared" si="0"/>
        <v/>
      </c>
      <c r="AD41" s="5" t="str">
        <f t="shared" si="1"/>
        <v/>
      </c>
      <c r="AE41" s="5" t="str">
        <f t="shared" si="2"/>
        <v/>
      </c>
      <c r="AF41" s="5" t="str">
        <f t="shared" si="3"/>
        <v/>
      </c>
      <c r="AG41" s="8" t="str">
        <f>IF(G41="男",data_kyogisha!A32,"")</f>
        <v/>
      </c>
      <c r="AH41" s="5" t="str">
        <f t="shared" si="9"/>
        <v/>
      </c>
      <c r="AI41" s="5" t="str">
        <f t="shared" si="4"/>
        <v/>
      </c>
      <c r="AJ41" s="5" t="str">
        <f t="shared" si="5"/>
        <v/>
      </c>
      <c r="AK41" s="5" t="str">
        <f t="shared" si="6"/>
        <v/>
      </c>
      <c r="AL41" s="5" t="str">
        <f t="shared" si="7"/>
        <v/>
      </c>
      <c r="AM41" s="1" t="str">
        <f>IF(G41="女",data_kyogisha!A32,"")</f>
        <v/>
      </c>
      <c r="AN41" s="1">
        <f t="shared" si="16"/>
        <v>0</v>
      </c>
      <c r="AO41" s="1" t="str">
        <f t="shared" si="10"/>
        <v/>
      </c>
      <c r="AP41" s="1">
        <f t="shared" si="11"/>
        <v>0</v>
      </c>
      <c r="AQ41" s="1" t="str">
        <f t="shared" si="12"/>
        <v/>
      </c>
      <c r="AR41" s="1">
        <f t="shared" si="17"/>
        <v>0</v>
      </c>
      <c r="AS41" s="1" t="str">
        <f t="shared" si="13"/>
        <v/>
      </c>
      <c r="AT41" s="1">
        <f t="shared" si="14"/>
        <v>0</v>
      </c>
      <c r="AU41" s="1" t="str">
        <f t="shared" si="15"/>
        <v/>
      </c>
    </row>
    <row r="42" spans="1:47">
      <c r="A42" s="27">
        <v>32</v>
      </c>
      <c r="B42" s="212" t="str">
        <f>IF(①団体情報入力!$C$9="","",IF(C42="","",①団体情報入力!$C$9))</f>
        <v/>
      </c>
      <c r="C42" s="223"/>
      <c r="D42" s="48"/>
      <c r="E42" s="48"/>
      <c r="F42" s="163"/>
      <c r="G42" s="48"/>
      <c r="H42" s="49"/>
      <c r="I42" s="50"/>
      <c r="J42" s="165"/>
      <c r="K42" s="130"/>
      <c r="L42" s="50"/>
      <c r="M42" s="165"/>
      <c r="N42" s="130"/>
      <c r="O42" s="50"/>
      <c r="P42" s="165"/>
      <c r="Q42" s="133"/>
      <c r="R42" s="316"/>
      <c r="S42" s="317"/>
      <c r="T42" s="312"/>
      <c r="U42" s="313"/>
      <c r="Z42" s="2"/>
      <c r="AB42" s="5" t="str">
        <f t="shared" si="8"/>
        <v/>
      </c>
      <c r="AC42" s="5" t="str">
        <f t="shared" si="0"/>
        <v/>
      </c>
      <c r="AD42" s="5" t="str">
        <f t="shared" si="1"/>
        <v/>
      </c>
      <c r="AE42" s="5" t="str">
        <f t="shared" si="2"/>
        <v/>
      </c>
      <c r="AF42" s="5" t="str">
        <f t="shared" si="3"/>
        <v/>
      </c>
      <c r="AG42" s="8" t="str">
        <f>IF(G42="男",data_kyogisha!A33,"")</f>
        <v/>
      </c>
      <c r="AH42" s="5" t="str">
        <f t="shared" si="9"/>
        <v/>
      </c>
      <c r="AI42" s="5" t="str">
        <f t="shared" si="4"/>
        <v/>
      </c>
      <c r="AJ42" s="5" t="str">
        <f t="shared" si="5"/>
        <v/>
      </c>
      <c r="AK42" s="5" t="str">
        <f t="shared" si="6"/>
        <v/>
      </c>
      <c r="AL42" s="5" t="str">
        <f t="shared" si="7"/>
        <v/>
      </c>
      <c r="AM42" s="1" t="str">
        <f>IF(G42="女",data_kyogisha!A33,"")</f>
        <v/>
      </c>
      <c r="AN42" s="1">
        <f t="shared" si="16"/>
        <v>0</v>
      </c>
      <c r="AO42" s="1" t="str">
        <f t="shared" si="10"/>
        <v/>
      </c>
      <c r="AP42" s="1">
        <f t="shared" si="11"/>
        <v>0</v>
      </c>
      <c r="AQ42" s="1" t="str">
        <f t="shared" si="12"/>
        <v/>
      </c>
      <c r="AR42" s="1">
        <f t="shared" si="17"/>
        <v>0</v>
      </c>
      <c r="AS42" s="1" t="str">
        <f t="shared" si="13"/>
        <v/>
      </c>
      <c r="AT42" s="1">
        <f t="shared" si="14"/>
        <v>0</v>
      </c>
      <c r="AU42" s="1" t="str">
        <f t="shared" si="15"/>
        <v/>
      </c>
    </row>
    <row r="43" spans="1:47">
      <c r="A43" s="27">
        <v>33</v>
      </c>
      <c r="B43" s="212" t="str">
        <f>IF(①団体情報入力!$C$9="","",IF(C43="","",①団体情報入力!$C$9))</f>
        <v/>
      </c>
      <c r="C43" s="223"/>
      <c r="D43" s="48"/>
      <c r="E43" s="48"/>
      <c r="F43" s="163"/>
      <c r="G43" s="48"/>
      <c r="H43" s="49"/>
      <c r="I43" s="50"/>
      <c r="J43" s="165"/>
      <c r="K43" s="130"/>
      <c r="L43" s="50"/>
      <c r="M43" s="165"/>
      <c r="N43" s="130"/>
      <c r="O43" s="50"/>
      <c r="P43" s="165"/>
      <c r="Q43" s="133"/>
      <c r="R43" s="316"/>
      <c r="S43" s="317"/>
      <c r="T43" s="312"/>
      <c r="U43" s="313"/>
      <c r="Z43" s="2"/>
      <c r="AB43" s="5" t="str">
        <f t="shared" si="8"/>
        <v/>
      </c>
      <c r="AC43" s="5" t="str">
        <f t="shared" ref="AC43:AC75" si="18">IF(G43="男",D43,"")</f>
        <v/>
      </c>
      <c r="AD43" s="5" t="str">
        <f t="shared" ref="AD43:AD75" si="19">IF(G43="男",E43,"")</f>
        <v/>
      </c>
      <c r="AE43" s="5" t="str">
        <f t="shared" ref="AE43:AE75" si="20">IF(G43="男",G43,"")</f>
        <v/>
      </c>
      <c r="AF43" s="5" t="str">
        <f t="shared" ref="AF43:AF75" si="21">IF(G43="男",IF(H43="","",H43),"")</f>
        <v/>
      </c>
      <c r="AG43" s="8" t="str">
        <f>IF(G43="男",data_kyogisha!A34,"")</f>
        <v/>
      </c>
      <c r="AH43" s="5" t="str">
        <f t="shared" si="9"/>
        <v/>
      </c>
      <c r="AI43" s="5" t="str">
        <f t="shared" ref="AI43:AI74" si="22">IF(G43="女",D43,"")</f>
        <v/>
      </c>
      <c r="AJ43" s="5" t="str">
        <f t="shared" ref="AJ43:AJ75" si="23">IF(G43="女",E43,"")</f>
        <v/>
      </c>
      <c r="AK43" s="5" t="str">
        <f t="shared" ref="AK43:AK74" si="24">IF(G43="女",G43,"")</f>
        <v/>
      </c>
      <c r="AL43" s="5" t="str">
        <f t="shared" ref="AL43:AL75" si="25">IF(G43="女",IF(H43="","",H43),"")</f>
        <v/>
      </c>
      <c r="AM43" s="1" t="str">
        <f>IF(G43="女",data_kyogisha!A34,"")</f>
        <v/>
      </c>
      <c r="AN43" s="1">
        <f t="shared" si="16"/>
        <v>0</v>
      </c>
      <c r="AO43" s="1" t="str">
        <f t="shared" si="10"/>
        <v/>
      </c>
      <c r="AP43" s="1">
        <f t="shared" si="11"/>
        <v>0</v>
      </c>
      <c r="AQ43" s="1" t="str">
        <f t="shared" si="12"/>
        <v/>
      </c>
      <c r="AR43" s="1">
        <f t="shared" si="17"/>
        <v>0</v>
      </c>
      <c r="AS43" s="1" t="str">
        <f t="shared" si="13"/>
        <v/>
      </c>
      <c r="AT43" s="1">
        <f t="shared" si="14"/>
        <v>0</v>
      </c>
      <c r="AU43" s="1" t="str">
        <f t="shared" si="15"/>
        <v/>
      </c>
    </row>
    <row r="44" spans="1:47">
      <c r="A44" s="27">
        <v>34</v>
      </c>
      <c r="B44" s="212" t="str">
        <f>IF(①団体情報入力!$C$9="","",IF(C44="","",①団体情報入力!$C$9))</f>
        <v/>
      </c>
      <c r="C44" s="223"/>
      <c r="D44" s="48"/>
      <c r="E44" s="48"/>
      <c r="F44" s="163"/>
      <c r="G44" s="48"/>
      <c r="H44" s="49"/>
      <c r="I44" s="50"/>
      <c r="J44" s="165"/>
      <c r="K44" s="130"/>
      <c r="L44" s="50"/>
      <c r="M44" s="165"/>
      <c r="N44" s="130"/>
      <c r="O44" s="50"/>
      <c r="P44" s="165"/>
      <c r="Q44" s="133"/>
      <c r="R44" s="316"/>
      <c r="S44" s="317"/>
      <c r="T44" s="312"/>
      <c r="U44" s="313"/>
      <c r="Z44" s="2"/>
      <c r="AB44" s="5" t="str">
        <f t="shared" si="8"/>
        <v/>
      </c>
      <c r="AC44" s="5" t="str">
        <f t="shared" si="18"/>
        <v/>
      </c>
      <c r="AD44" s="5" t="str">
        <f t="shared" si="19"/>
        <v/>
      </c>
      <c r="AE44" s="5" t="str">
        <f t="shared" si="20"/>
        <v/>
      </c>
      <c r="AF44" s="5" t="str">
        <f t="shared" si="21"/>
        <v/>
      </c>
      <c r="AG44" s="8" t="str">
        <f>IF(G44="男",data_kyogisha!A35,"")</f>
        <v/>
      </c>
      <c r="AH44" s="5" t="str">
        <f t="shared" si="9"/>
        <v/>
      </c>
      <c r="AI44" s="5" t="str">
        <f t="shared" si="22"/>
        <v/>
      </c>
      <c r="AJ44" s="5" t="str">
        <f t="shared" si="23"/>
        <v/>
      </c>
      <c r="AK44" s="5" t="str">
        <f t="shared" si="24"/>
        <v/>
      </c>
      <c r="AL44" s="5" t="str">
        <f t="shared" si="25"/>
        <v/>
      </c>
      <c r="AM44" s="1" t="str">
        <f>IF(G44="女",data_kyogisha!A35,"")</f>
        <v/>
      </c>
      <c r="AN44" s="1">
        <f t="shared" si="16"/>
        <v>0</v>
      </c>
      <c r="AO44" s="1" t="str">
        <f t="shared" si="10"/>
        <v/>
      </c>
      <c r="AP44" s="1">
        <f t="shared" ref="AP44:AP75" si="26">IF(AND(G44="男",T44="○"),AP43+1,AP43)</f>
        <v>0</v>
      </c>
      <c r="AQ44" s="1" t="str">
        <f t="shared" si="12"/>
        <v/>
      </c>
      <c r="AR44" s="1">
        <f t="shared" si="17"/>
        <v>0</v>
      </c>
      <c r="AS44" s="1" t="str">
        <f t="shared" si="13"/>
        <v/>
      </c>
      <c r="AT44" s="1">
        <f t="shared" ref="AT44:AT75" si="27">IF(AND(G44="女",T44="○"),AT43+1,AT43)</f>
        <v>0</v>
      </c>
      <c r="AU44" s="1" t="str">
        <f t="shared" si="15"/>
        <v/>
      </c>
    </row>
    <row r="45" spans="1:47">
      <c r="A45" s="27">
        <v>35</v>
      </c>
      <c r="B45" s="212" t="str">
        <f>IF(①団体情報入力!$C$9="","",IF(C45="","",①団体情報入力!$C$9))</f>
        <v/>
      </c>
      <c r="C45" s="223"/>
      <c r="D45" s="48"/>
      <c r="E45" s="48"/>
      <c r="F45" s="163"/>
      <c r="G45" s="48"/>
      <c r="H45" s="49"/>
      <c r="I45" s="50"/>
      <c r="J45" s="165"/>
      <c r="K45" s="130"/>
      <c r="L45" s="50"/>
      <c r="M45" s="165"/>
      <c r="N45" s="130"/>
      <c r="O45" s="50"/>
      <c r="P45" s="165"/>
      <c r="Q45" s="133"/>
      <c r="R45" s="316"/>
      <c r="S45" s="317"/>
      <c r="T45" s="312"/>
      <c r="U45" s="313"/>
      <c r="Z45" s="2"/>
      <c r="AB45" s="5" t="str">
        <f t="shared" si="8"/>
        <v/>
      </c>
      <c r="AC45" s="5" t="str">
        <f t="shared" si="18"/>
        <v/>
      </c>
      <c r="AD45" s="5" t="str">
        <f t="shared" si="19"/>
        <v/>
      </c>
      <c r="AE45" s="5" t="str">
        <f t="shared" si="20"/>
        <v/>
      </c>
      <c r="AF45" s="5" t="str">
        <f t="shared" si="21"/>
        <v/>
      </c>
      <c r="AG45" s="8" t="str">
        <f>IF(G45="男",data_kyogisha!A36,"")</f>
        <v/>
      </c>
      <c r="AH45" s="5" t="str">
        <f t="shared" si="9"/>
        <v/>
      </c>
      <c r="AI45" s="5" t="str">
        <f t="shared" si="22"/>
        <v/>
      </c>
      <c r="AJ45" s="5" t="str">
        <f t="shared" si="23"/>
        <v/>
      </c>
      <c r="AK45" s="5" t="str">
        <f t="shared" si="24"/>
        <v/>
      </c>
      <c r="AL45" s="5" t="str">
        <f t="shared" si="25"/>
        <v/>
      </c>
      <c r="AM45" s="1" t="str">
        <f>IF(G45="女",data_kyogisha!A36,"")</f>
        <v/>
      </c>
      <c r="AN45" s="1">
        <f t="shared" si="16"/>
        <v>0</v>
      </c>
      <c r="AO45" s="1" t="str">
        <f t="shared" si="10"/>
        <v/>
      </c>
      <c r="AP45" s="1">
        <f t="shared" si="26"/>
        <v>0</v>
      </c>
      <c r="AQ45" s="1" t="str">
        <f t="shared" si="12"/>
        <v/>
      </c>
      <c r="AR45" s="1">
        <f t="shared" si="17"/>
        <v>0</v>
      </c>
      <c r="AS45" s="1" t="str">
        <f t="shared" si="13"/>
        <v/>
      </c>
      <c r="AT45" s="1">
        <f t="shared" si="27"/>
        <v>0</v>
      </c>
      <c r="AU45" s="1" t="str">
        <f t="shared" si="15"/>
        <v/>
      </c>
    </row>
    <row r="46" spans="1:47">
      <c r="A46" s="27">
        <v>36</v>
      </c>
      <c r="B46" s="212" t="str">
        <f>IF(①団体情報入力!$C$9="","",IF(C46="","",①団体情報入力!$C$9))</f>
        <v/>
      </c>
      <c r="C46" s="223"/>
      <c r="D46" s="48"/>
      <c r="E46" s="48"/>
      <c r="F46" s="163"/>
      <c r="G46" s="48"/>
      <c r="H46" s="49"/>
      <c r="I46" s="50"/>
      <c r="J46" s="165"/>
      <c r="K46" s="130"/>
      <c r="L46" s="50"/>
      <c r="M46" s="165"/>
      <c r="N46" s="130"/>
      <c r="O46" s="50"/>
      <c r="P46" s="165"/>
      <c r="Q46" s="133"/>
      <c r="R46" s="316"/>
      <c r="S46" s="317"/>
      <c r="T46" s="312"/>
      <c r="U46" s="313"/>
      <c r="Z46" s="2"/>
      <c r="AB46" s="5" t="str">
        <f t="shared" si="8"/>
        <v/>
      </c>
      <c r="AC46" s="5" t="str">
        <f t="shared" si="18"/>
        <v/>
      </c>
      <c r="AD46" s="5" t="str">
        <f t="shared" si="19"/>
        <v/>
      </c>
      <c r="AE46" s="5" t="str">
        <f t="shared" si="20"/>
        <v/>
      </c>
      <c r="AF46" s="5" t="str">
        <f t="shared" si="21"/>
        <v/>
      </c>
      <c r="AG46" s="8" t="str">
        <f>IF(G46="男",data_kyogisha!A37,"")</f>
        <v/>
      </c>
      <c r="AH46" s="5" t="str">
        <f t="shared" si="9"/>
        <v/>
      </c>
      <c r="AI46" s="5" t="str">
        <f t="shared" si="22"/>
        <v/>
      </c>
      <c r="AJ46" s="5" t="str">
        <f t="shared" si="23"/>
        <v/>
      </c>
      <c r="AK46" s="5" t="str">
        <f t="shared" si="24"/>
        <v/>
      </c>
      <c r="AL46" s="5" t="str">
        <f t="shared" si="25"/>
        <v/>
      </c>
      <c r="AM46" s="1" t="str">
        <f>IF(G46="女",data_kyogisha!A37,"")</f>
        <v/>
      </c>
      <c r="AN46" s="1">
        <f t="shared" si="16"/>
        <v>0</v>
      </c>
      <c r="AO46" s="1" t="str">
        <f t="shared" si="10"/>
        <v/>
      </c>
      <c r="AP46" s="1">
        <f t="shared" si="26"/>
        <v>0</v>
      </c>
      <c r="AQ46" s="1" t="str">
        <f t="shared" si="12"/>
        <v/>
      </c>
      <c r="AR46" s="1">
        <f t="shared" si="17"/>
        <v>0</v>
      </c>
      <c r="AS46" s="1" t="str">
        <f t="shared" si="13"/>
        <v/>
      </c>
      <c r="AT46" s="1">
        <f t="shared" si="27"/>
        <v>0</v>
      </c>
      <c r="AU46" s="1" t="str">
        <f t="shared" si="15"/>
        <v/>
      </c>
    </row>
    <row r="47" spans="1:47">
      <c r="A47" s="27">
        <v>37</v>
      </c>
      <c r="B47" s="212" t="str">
        <f>IF(①団体情報入力!$C$9="","",IF(C47="","",①団体情報入力!$C$9))</f>
        <v/>
      </c>
      <c r="C47" s="223"/>
      <c r="D47" s="48"/>
      <c r="E47" s="48"/>
      <c r="F47" s="163"/>
      <c r="G47" s="48"/>
      <c r="H47" s="49"/>
      <c r="I47" s="50"/>
      <c r="J47" s="165"/>
      <c r="K47" s="130"/>
      <c r="L47" s="50"/>
      <c r="M47" s="165"/>
      <c r="N47" s="130"/>
      <c r="O47" s="50"/>
      <c r="P47" s="165"/>
      <c r="Q47" s="133"/>
      <c r="R47" s="316"/>
      <c r="S47" s="317"/>
      <c r="T47" s="312"/>
      <c r="U47" s="313"/>
      <c r="Z47" s="2"/>
      <c r="AB47" s="5" t="str">
        <f t="shared" si="8"/>
        <v/>
      </c>
      <c r="AC47" s="5" t="str">
        <f t="shared" si="18"/>
        <v/>
      </c>
      <c r="AD47" s="5" t="str">
        <f t="shared" si="19"/>
        <v/>
      </c>
      <c r="AE47" s="5" t="str">
        <f t="shared" si="20"/>
        <v/>
      </c>
      <c r="AF47" s="5" t="str">
        <f t="shared" si="21"/>
        <v/>
      </c>
      <c r="AG47" s="8" t="str">
        <f>IF(G47="男",data_kyogisha!A38,"")</f>
        <v/>
      </c>
      <c r="AH47" s="5" t="str">
        <f t="shared" si="9"/>
        <v/>
      </c>
      <c r="AI47" s="5" t="str">
        <f t="shared" si="22"/>
        <v/>
      </c>
      <c r="AJ47" s="5" t="str">
        <f t="shared" si="23"/>
        <v/>
      </c>
      <c r="AK47" s="5" t="str">
        <f t="shared" si="24"/>
        <v/>
      </c>
      <c r="AL47" s="5" t="str">
        <f t="shared" si="25"/>
        <v/>
      </c>
      <c r="AM47" s="1" t="str">
        <f>IF(G47="女",data_kyogisha!A38,"")</f>
        <v/>
      </c>
      <c r="AN47" s="1">
        <f t="shared" si="16"/>
        <v>0</v>
      </c>
      <c r="AO47" s="1" t="str">
        <f t="shared" si="10"/>
        <v/>
      </c>
      <c r="AP47" s="1">
        <f t="shared" si="26"/>
        <v>0</v>
      </c>
      <c r="AQ47" s="1" t="str">
        <f t="shared" si="12"/>
        <v/>
      </c>
      <c r="AR47" s="1">
        <f t="shared" si="17"/>
        <v>0</v>
      </c>
      <c r="AS47" s="1" t="str">
        <f t="shared" si="13"/>
        <v/>
      </c>
      <c r="AT47" s="1">
        <f t="shared" si="27"/>
        <v>0</v>
      </c>
      <c r="AU47" s="1" t="str">
        <f t="shared" si="15"/>
        <v/>
      </c>
    </row>
    <row r="48" spans="1:47">
      <c r="A48" s="27">
        <v>38</v>
      </c>
      <c r="B48" s="212" t="str">
        <f>IF(①団体情報入力!$C$9="","",IF(C48="","",①団体情報入力!$C$9))</f>
        <v/>
      </c>
      <c r="C48" s="223"/>
      <c r="D48" s="48"/>
      <c r="E48" s="48"/>
      <c r="F48" s="163"/>
      <c r="G48" s="48"/>
      <c r="H48" s="49"/>
      <c r="I48" s="50"/>
      <c r="J48" s="165"/>
      <c r="K48" s="130"/>
      <c r="L48" s="50"/>
      <c r="M48" s="165"/>
      <c r="N48" s="130"/>
      <c r="O48" s="50"/>
      <c r="P48" s="165"/>
      <c r="Q48" s="133"/>
      <c r="R48" s="316"/>
      <c r="S48" s="317"/>
      <c r="T48" s="312"/>
      <c r="U48" s="313"/>
      <c r="Z48" s="2"/>
      <c r="AB48" s="5" t="str">
        <f t="shared" si="8"/>
        <v/>
      </c>
      <c r="AC48" s="5" t="str">
        <f t="shared" si="18"/>
        <v/>
      </c>
      <c r="AD48" s="5" t="str">
        <f t="shared" si="19"/>
        <v/>
      </c>
      <c r="AE48" s="5" t="str">
        <f t="shared" si="20"/>
        <v/>
      </c>
      <c r="AF48" s="5" t="str">
        <f t="shared" si="21"/>
        <v/>
      </c>
      <c r="AG48" s="8" t="str">
        <f>IF(G48="男",data_kyogisha!A39,"")</f>
        <v/>
      </c>
      <c r="AH48" s="5" t="str">
        <f t="shared" si="9"/>
        <v/>
      </c>
      <c r="AI48" s="5" t="str">
        <f t="shared" si="22"/>
        <v/>
      </c>
      <c r="AJ48" s="5" t="str">
        <f t="shared" si="23"/>
        <v/>
      </c>
      <c r="AK48" s="5" t="str">
        <f t="shared" si="24"/>
        <v/>
      </c>
      <c r="AL48" s="5" t="str">
        <f t="shared" si="25"/>
        <v/>
      </c>
      <c r="AM48" s="1" t="str">
        <f>IF(G48="女",data_kyogisha!A39,"")</f>
        <v/>
      </c>
      <c r="AN48" s="1">
        <f t="shared" si="16"/>
        <v>0</v>
      </c>
      <c r="AO48" s="1" t="str">
        <f t="shared" si="10"/>
        <v/>
      </c>
      <c r="AP48" s="1">
        <f t="shared" si="26"/>
        <v>0</v>
      </c>
      <c r="AQ48" s="1" t="str">
        <f t="shared" si="12"/>
        <v/>
      </c>
      <c r="AR48" s="1">
        <f t="shared" si="17"/>
        <v>0</v>
      </c>
      <c r="AS48" s="1" t="str">
        <f t="shared" si="13"/>
        <v/>
      </c>
      <c r="AT48" s="1">
        <f t="shared" si="27"/>
        <v>0</v>
      </c>
      <c r="AU48" s="1" t="str">
        <f t="shared" si="15"/>
        <v/>
      </c>
    </row>
    <row r="49" spans="1:47">
      <c r="A49" s="27">
        <v>39</v>
      </c>
      <c r="B49" s="212" t="str">
        <f>IF(①団体情報入力!$C$9="","",IF(C49="","",①団体情報入力!$C$9))</f>
        <v/>
      </c>
      <c r="C49" s="223"/>
      <c r="D49" s="48"/>
      <c r="E49" s="48"/>
      <c r="F49" s="163"/>
      <c r="G49" s="48"/>
      <c r="H49" s="49"/>
      <c r="I49" s="50"/>
      <c r="J49" s="165"/>
      <c r="K49" s="130"/>
      <c r="L49" s="50"/>
      <c r="M49" s="165"/>
      <c r="N49" s="130"/>
      <c r="O49" s="50"/>
      <c r="P49" s="165"/>
      <c r="Q49" s="133"/>
      <c r="R49" s="316"/>
      <c r="S49" s="317"/>
      <c r="T49" s="312"/>
      <c r="U49" s="313"/>
      <c r="Z49" s="2"/>
      <c r="AB49" s="5" t="str">
        <f t="shared" si="8"/>
        <v/>
      </c>
      <c r="AC49" s="5" t="str">
        <f t="shared" si="18"/>
        <v/>
      </c>
      <c r="AD49" s="5" t="str">
        <f t="shared" si="19"/>
        <v/>
      </c>
      <c r="AE49" s="5" t="str">
        <f t="shared" si="20"/>
        <v/>
      </c>
      <c r="AF49" s="5" t="str">
        <f t="shared" si="21"/>
        <v/>
      </c>
      <c r="AG49" s="8" t="str">
        <f>IF(G49="男",data_kyogisha!A40,"")</f>
        <v/>
      </c>
      <c r="AH49" s="5" t="str">
        <f t="shared" si="9"/>
        <v/>
      </c>
      <c r="AI49" s="5" t="str">
        <f t="shared" si="22"/>
        <v/>
      </c>
      <c r="AJ49" s="5" t="str">
        <f t="shared" si="23"/>
        <v/>
      </c>
      <c r="AK49" s="5" t="str">
        <f t="shared" si="24"/>
        <v/>
      </c>
      <c r="AL49" s="5" t="str">
        <f t="shared" si="25"/>
        <v/>
      </c>
      <c r="AM49" s="1" t="str">
        <f>IF(G49="女",data_kyogisha!A40,"")</f>
        <v/>
      </c>
      <c r="AN49" s="1">
        <f t="shared" si="16"/>
        <v>0</v>
      </c>
      <c r="AO49" s="1" t="str">
        <f t="shared" si="10"/>
        <v/>
      </c>
      <c r="AP49" s="1">
        <f t="shared" si="26"/>
        <v>0</v>
      </c>
      <c r="AQ49" s="1" t="str">
        <f t="shared" si="12"/>
        <v/>
      </c>
      <c r="AR49" s="1">
        <f t="shared" si="17"/>
        <v>0</v>
      </c>
      <c r="AS49" s="1" t="str">
        <f t="shared" si="13"/>
        <v/>
      </c>
      <c r="AT49" s="1">
        <f t="shared" si="27"/>
        <v>0</v>
      </c>
      <c r="AU49" s="1" t="str">
        <f t="shared" si="15"/>
        <v/>
      </c>
    </row>
    <row r="50" spans="1:47">
      <c r="A50" s="27">
        <v>40</v>
      </c>
      <c r="B50" s="212" t="str">
        <f>IF(①団体情報入力!$C$9="","",IF(C50="","",①団体情報入力!$C$9))</f>
        <v/>
      </c>
      <c r="C50" s="223"/>
      <c r="D50" s="48"/>
      <c r="E50" s="48"/>
      <c r="F50" s="163"/>
      <c r="G50" s="48"/>
      <c r="H50" s="49"/>
      <c r="I50" s="50"/>
      <c r="J50" s="165"/>
      <c r="K50" s="130"/>
      <c r="L50" s="50"/>
      <c r="M50" s="165"/>
      <c r="N50" s="130"/>
      <c r="O50" s="50"/>
      <c r="P50" s="165"/>
      <c r="Q50" s="133"/>
      <c r="R50" s="316"/>
      <c r="S50" s="317"/>
      <c r="T50" s="312"/>
      <c r="U50" s="313"/>
      <c r="Z50" s="2"/>
      <c r="AB50" s="5" t="str">
        <f t="shared" si="8"/>
        <v/>
      </c>
      <c r="AC50" s="5" t="str">
        <f t="shared" si="18"/>
        <v/>
      </c>
      <c r="AD50" s="5" t="str">
        <f t="shared" si="19"/>
        <v/>
      </c>
      <c r="AE50" s="5" t="str">
        <f t="shared" si="20"/>
        <v/>
      </c>
      <c r="AF50" s="5" t="str">
        <f t="shared" si="21"/>
        <v/>
      </c>
      <c r="AG50" s="8" t="str">
        <f>IF(G50="男",data_kyogisha!A41,"")</f>
        <v/>
      </c>
      <c r="AH50" s="5" t="str">
        <f t="shared" si="9"/>
        <v/>
      </c>
      <c r="AI50" s="5" t="str">
        <f t="shared" si="22"/>
        <v/>
      </c>
      <c r="AJ50" s="5" t="str">
        <f t="shared" si="23"/>
        <v/>
      </c>
      <c r="AK50" s="5" t="str">
        <f t="shared" si="24"/>
        <v/>
      </c>
      <c r="AL50" s="5" t="str">
        <f t="shared" si="25"/>
        <v/>
      </c>
      <c r="AM50" s="1" t="str">
        <f>IF(G50="女",data_kyogisha!A41,"")</f>
        <v/>
      </c>
      <c r="AN50" s="1">
        <f t="shared" si="16"/>
        <v>0</v>
      </c>
      <c r="AO50" s="1" t="str">
        <f t="shared" si="10"/>
        <v/>
      </c>
      <c r="AP50" s="1">
        <f t="shared" si="26"/>
        <v>0</v>
      </c>
      <c r="AQ50" s="1" t="str">
        <f t="shared" si="12"/>
        <v/>
      </c>
      <c r="AR50" s="1">
        <f t="shared" si="17"/>
        <v>0</v>
      </c>
      <c r="AS50" s="1" t="str">
        <f t="shared" si="13"/>
        <v/>
      </c>
      <c r="AT50" s="1">
        <f t="shared" si="27"/>
        <v>0</v>
      </c>
      <c r="AU50" s="1" t="str">
        <f t="shared" si="15"/>
        <v/>
      </c>
    </row>
    <row r="51" spans="1:47">
      <c r="A51" s="27">
        <v>41</v>
      </c>
      <c r="B51" s="212" t="str">
        <f>IF(①団体情報入力!$C$9="","",IF(C51="","",①団体情報入力!$C$9))</f>
        <v/>
      </c>
      <c r="C51" s="223"/>
      <c r="D51" s="48"/>
      <c r="E51" s="48"/>
      <c r="F51" s="163"/>
      <c r="G51" s="48"/>
      <c r="H51" s="49"/>
      <c r="I51" s="50"/>
      <c r="J51" s="165"/>
      <c r="K51" s="130"/>
      <c r="L51" s="50"/>
      <c r="M51" s="165"/>
      <c r="N51" s="130"/>
      <c r="O51" s="50"/>
      <c r="P51" s="165"/>
      <c r="Q51" s="133"/>
      <c r="R51" s="316"/>
      <c r="S51" s="317"/>
      <c r="T51" s="312"/>
      <c r="U51" s="313"/>
      <c r="Z51" s="2"/>
      <c r="AB51" s="5" t="str">
        <f t="shared" si="8"/>
        <v/>
      </c>
      <c r="AC51" s="5" t="str">
        <f t="shared" si="18"/>
        <v/>
      </c>
      <c r="AD51" s="5" t="str">
        <f t="shared" si="19"/>
        <v/>
      </c>
      <c r="AE51" s="5" t="str">
        <f t="shared" si="20"/>
        <v/>
      </c>
      <c r="AF51" s="5" t="str">
        <f t="shared" si="21"/>
        <v/>
      </c>
      <c r="AG51" s="8" t="str">
        <f>IF(G51="男",data_kyogisha!A42,"")</f>
        <v/>
      </c>
      <c r="AH51" s="5" t="str">
        <f t="shared" si="9"/>
        <v/>
      </c>
      <c r="AI51" s="5" t="str">
        <f t="shared" si="22"/>
        <v/>
      </c>
      <c r="AJ51" s="5" t="str">
        <f t="shared" si="23"/>
        <v/>
      </c>
      <c r="AK51" s="5" t="str">
        <f t="shared" si="24"/>
        <v/>
      </c>
      <c r="AL51" s="5" t="str">
        <f t="shared" si="25"/>
        <v/>
      </c>
      <c r="AM51" s="1" t="str">
        <f>IF(G51="女",data_kyogisha!A42,"")</f>
        <v/>
      </c>
      <c r="AN51" s="1">
        <f t="shared" si="16"/>
        <v>0</v>
      </c>
      <c r="AO51" s="1" t="str">
        <f t="shared" si="10"/>
        <v/>
      </c>
      <c r="AP51" s="1">
        <f t="shared" si="26"/>
        <v>0</v>
      </c>
      <c r="AQ51" s="1" t="str">
        <f t="shared" si="12"/>
        <v/>
      </c>
      <c r="AR51" s="1">
        <f t="shared" si="17"/>
        <v>0</v>
      </c>
      <c r="AS51" s="1" t="str">
        <f t="shared" si="13"/>
        <v/>
      </c>
      <c r="AT51" s="1">
        <f t="shared" si="27"/>
        <v>0</v>
      </c>
      <c r="AU51" s="1" t="str">
        <f t="shared" si="15"/>
        <v/>
      </c>
    </row>
    <row r="52" spans="1:47">
      <c r="A52" s="27">
        <v>42</v>
      </c>
      <c r="B52" s="212" t="str">
        <f>IF(①団体情報入力!$C$9="","",IF(C52="","",①団体情報入力!$C$9))</f>
        <v/>
      </c>
      <c r="C52" s="223"/>
      <c r="D52" s="48"/>
      <c r="E52" s="48"/>
      <c r="F52" s="163"/>
      <c r="G52" s="48"/>
      <c r="H52" s="49"/>
      <c r="I52" s="50"/>
      <c r="J52" s="165"/>
      <c r="K52" s="130"/>
      <c r="L52" s="50"/>
      <c r="M52" s="165"/>
      <c r="N52" s="130"/>
      <c r="O52" s="50"/>
      <c r="P52" s="165"/>
      <c r="Q52" s="133"/>
      <c r="R52" s="316"/>
      <c r="S52" s="317"/>
      <c r="T52" s="312"/>
      <c r="U52" s="313"/>
      <c r="AB52" s="5" t="str">
        <f t="shared" si="8"/>
        <v/>
      </c>
      <c r="AC52" s="5" t="str">
        <f t="shared" si="18"/>
        <v/>
      </c>
      <c r="AD52" s="5" t="str">
        <f t="shared" si="19"/>
        <v/>
      </c>
      <c r="AE52" s="5" t="str">
        <f t="shared" si="20"/>
        <v/>
      </c>
      <c r="AF52" s="5" t="str">
        <f t="shared" si="21"/>
        <v/>
      </c>
      <c r="AG52" s="8" t="str">
        <f>IF(G52="男",data_kyogisha!A43,"")</f>
        <v/>
      </c>
      <c r="AH52" s="5" t="str">
        <f t="shared" si="9"/>
        <v/>
      </c>
      <c r="AI52" s="5" t="str">
        <f t="shared" si="22"/>
        <v/>
      </c>
      <c r="AJ52" s="5" t="str">
        <f t="shared" si="23"/>
        <v/>
      </c>
      <c r="AK52" s="5" t="str">
        <f t="shared" si="24"/>
        <v/>
      </c>
      <c r="AL52" s="5" t="str">
        <f t="shared" si="25"/>
        <v/>
      </c>
      <c r="AM52" s="1" t="str">
        <f>IF(G52="女",data_kyogisha!A43,"")</f>
        <v/>
      </c>
      <c r="AN52" s="1">
        <f t="shared" si="16"/>
        <v>0</v>
      </c>
      <c r="AO52" s="1" t="str">
        <f t="shared" si="10"/>
        <v/>
      </c>
      <c r="AP52" s="1">
        <f t="shared" si="26"/>
        <v>0</v>
      </c>
      <c r="AQ52" s="1" t="str">
        <f t="shared" si="12"/>
        <v/>
      </c>
      <c r="AR52" s="1">
        <f t="shared" si="17"/>
        <v>0</v>
      </c>
      <c r="AS52" s="1" t="str">
        <f t="shared" si="13"/>
        <v/>
      </c>
      <c r="AT52" s="1">
        <f t="shared" si="27"/>
        <v>0</v>
      </c>
      <c r="AU52" s="1" t="str">
        <f t="shared" si="15"/>
        <v/>
      </c>
    </row>
    <row r="53" spans="1:47">
      <c r="A53" s="27">
        <v>43</v>
      </c>
      <c r="B53" s="212" t="str">
        <f>IF(①団体情報入力!$C$9="","",IF(C53="","",①団体情報入力!$C$9))</f>
        <v/>
      </c>
      <c r="C53" s="223"/>
      <c r="D53" s="48"/>
      <c r="E53" s="48"/>
      <c r="F53" s="163"/>
      <c r="G53" s="48"/>
      <c r="H53" s="49"/>
      <c r="I53" s="50"/>
      <c r="J53" s="165"/>
      <c r="K53" s="130"/>
      <c r="L53" s="50"/>
      <c r="M53" s="165"/>
      <c r="N53" s="130"/>
      <c r="O53" s="50"/>
      <c r="P53" s="165"/>
      <c r="Q53" s="133"/>
      <c r="R53" s="316"/>
      <c r="S53" s="317"/>
      <c r="T53" s="312"/>
      <c r="U53" s="313"/>
      <c r="AB53" s="5" t="str">
        <f t="shared" si="8"/>
        <v/>
      </c>
      <c r="AC53" s="5" t="str">
        <f t="shared" si="18"/>
        <v/>
      </c>
      <c r="AD53" s="5" t="str">
        <f t="shared" si="19"/>
        <v/>
      </c>
      <c r="AE53" s="5" t="str">
        <f t="shared" si="20"/>
        <v/>
      </c>
      <c r="AF53" s="5" t="str">
        <f t="shared" si="21"/>
        <v/>
      </c>
      <c r="AG53" s="8" t="str">
        <f>IF(G53="男",data_kyogisha!A44,"")</f>
        <v/>
      </c>
      <c r="AH53" s="5" t="str">
        <f t="shared" si="9"/>
        <v/>
      </c>
      <c r="AI53" s="5" t="str">
        <f t="shared" si="22"/>
        <v/>
      </c>
      <c r="AJ53" s="5" t="str">
        <f t="shared" si="23"/>
        <v/>
      </c>
      <c r="AK53" s="5" t="str">
        <f t="shared" si="24"/>
        <v/>
      </c>
      <c r="AL53" s="5" t="str">
        <f t="shared" si="25"/>
        <v/>
      </c>
      <c r="AM53" s="1" t="str">
        <f>IF(G53="女",data_kyogisha!A44,"")</f>
        <v/>
      </c>
      <c r="AN53" s="1">
        <f t="shared" si="16"/>
        <v>0</v>
      </c>
      <c r="AO53" s="1" t="str">
        <f t="shared" si="10"/>
        <v/>
      </c>
      <c r="AP53" s="1">
        <f t="shared" si="26"/>
        <v>0</v>
      </c>
      <c r="AQ53" s="1" t="str">
        <f t="shared" si="12"/>
        <v/>
      </c>
      <c r="AR53" s="1">
        <f t="shared" si="17"/>
        <v>0</v>
      </c>
      <c r="AS53" s="1" t="str">
        <f t="shared" si="13"/>
        <v/>
      </c>
      <c r="AT53" s="1">
        <f t="shared" si="27"/>
        <v>0</v>
      </c>
      <c r="AU53" s="1" t="str">
        <f t="shared" si="15"/>
        <v/>
      </c>
    </row>
    <row r="54" spans="1:47">
      <c r="A54" s="27">
        <v>44</v>
      </c>
      <c r="B54" s="212" t="str">
        <f>IF(①団体情報入力!$C$9="","",IF(C54="","",①団体情報入力!$C$9))</f>
        <v/>
      </c>
      <c r="C54" s="223"/>
      <c r="D54" s="48"/>
      <c r="E54" s="48"/>
      <c r="F54" s="163"/>
      <c r="G54" s="48"/>
      <c r="H54" s="49"/>
      <c r="I54" s="50"/>
      <c r="J54" s="165"/>
      <c r="K54" s="130"/>
      <c r="L54" s="50"/>
      <c r="M54" s="165"/>
      <c r="N54" s="130"/>
      <c r="O54" s="50"/>
      <c r="P54" s="165"/>
      <c r="Q54" s="133"/>
      <c r="R54" s="316"/>
      <c r="S54" s="317"/>
      <c r="T54" s="312"/>
      <c r="U54" s="313"/>
      <c r="AB54" s="5" t="str">
        <f t="shared" si="8"/>
        <v/>
      </c>
      <c r="AC54" s="5" t="str">
        <f t="shared" si="18"/>
        <v/>
      </c>
      <c r="AD54" s="5" t="str">
        <f t="shared" si="19"/>
        <v/>
      </c>
      <c r="AE54" s="5" t="str">
        <f t="shared" si="20"/>
        <v/>
      </c>
      <c r="AF54" s="5" t="str">
        <f t="shared" si="21"/>
        <v/>
      </c>
      <c r="AG54" s="8" t="str">
        <f>IF(G54="男",data_kyogisha!A45,"")</f>
        <v/>
      </c>
      <c r="AH54" s="5" t="str">
        <f t="shared" si="9"/>
        <v/>
      </c>
      <c r="AI54" s="5" t="str">
        <f t="shared" si="22"/>
        <v/>
      </c>
      <c r="AJ54" s="5" t="str">
        <f t="shared" si="23"/>
        <v/>
      </c>
      <c r="AK54" s="5" t="str">
        <f t="shared" si="24"/>
        <v/>
      </c>
      <c r="AL54" s="5" t="str">
        <f t="shared" si="25"/>
        <v/>
      </c>
      <c r="AM54" s="1" t="str">
        <f>IF(G54="女",data_kyogisha!A45,"")</f>
        <v/>
      </c>
      <c r="AN54" s="1">
        <f t="shared" si="16"/>
        <v>0</v>
      </c>
      <c r="AO54" s="1" t="str">
        <f t="shared" si="10"/>
        <v/>
      </c>
      <c r="AP54" s="1">
        <f t="shared" si="26"/>
        <v>0</v>
      </c>
      <c r="AQ54" s="1" t="str">
        <f t="shared" si="12"/>
        <v/>
      </c>
      <c r="AR54" s="1">
        <f t="shared" si="17"/>
        <v>0</v>
      </c>
      <c r="AS54" s="1" t="str">
        <f t="shared" si="13"/>
        <v/>
      </c>
      <c r="AT54" s="1">
        <f t="shared" si="27"/>
        <v>0</v>
      </c>
      <c r="AU54" s="1" t="str">
        <f t="shared" si="15"/>
        <v/>
      </c>
    </row>
    <row r="55" spans="1:47">
      <c r="A55" s="27">
        <v>45</v>
      </c>
      <c r="B55" s="212" t="str">
        <f>IF(①団体情報入力!$C$9="","",IF(C55="","",①団体情報入力!$C$9))</f>
        <v/>
      </c>
      <c r="C55" s="223"/>
      <c r="D55" s="48"/>
      <c r="E55" s="48"/>
      <c r="F55" s="163"/>
      <c r="G55" s="48"/>
      <c r="H55" s="49"/>
      <c r="I55" s="50"/>
      <c r="J55" s="165"/>
      <c r="K55" s="130"/>
      <c r="L55" s="50"/>
      <c r="M55" s="165"/>
      <c r="N55" s="130"/>
      <c r="O55" s="50"/>
      <c r="P55" s="165"/>
      <c r="Q55" s="133"/>
      <c r="R55" s="316"/>
      <c r="S55" s="317"/>
      <c r="T55" s="312"/>
      <c r="U55" s="313"/>
      <c r="AB55" s="5" t="str">
        <f t="shared" si="8"/>
        <v/>
      </c>
      <c r="AC55" s="5" t="str">
        <f t="shared" si="18"/>
        <v/>
      </c>
      <c r="AD55" s="5" t="str">
        <f t="shared" si="19"/>
        <v/>
      </c>
      <c r="AE55" s="5" t="str">
        <f t="shared" si="20"/>
        <v/>
      </c>
      <c r="AF55" s="5" t="str">
        <f t="shared" si="21"/>
        <v/>
      </c>
      <c r="AG55" s="8" t="str">
        <f>IF(G55="男",data_kyogisha!A46,"")</f>
        <v/>
      </c>
      <c r="AH55" s="5" t="str">
        <f t="shared" si="9"/>
        <v/>
      </c>
      <c r="AI55" s="5" t="str">
        <f t="shared" si="22"/>
        <v/>
      </c>
      <c r="AJ55" s="5" t="str">
        <f t="shared" si="23"/>
        <v/>
      </c>
      <c r="AK55" s="5" t="str">
        <f t="shared" si="24"/>
        <v/>
      </c>
      <c r="AL55" s="5" t="str">
        <f t="shared" si="25"/>
        <v/>
      </c>
      <c r="AM55" s="1" t="str">
        <f>IF(G55="女",data_kyogisha!A46,"")</f>
        <v/>
      </c>
      <c r="AN55" s="1">
        <f t="shared" si="16"/>
        <v>0</v>
      </c>
      <c r="AO55" s="1" t="str">
        <f t="shared" si="10"/>
        <v/>
      </c>
      <c r="AP55" s="1">
        <f t="shared" si="26"/>
        <v>0</v>
      </c>
      <c r="AQ55" s="1" t="str">
        <f t="shared" si="12"/>
        <v/>
      </c>
      <c r="AR55" s="1">
        <f t="shared" si="17"/>
        <v>0</v>
      </c>
      <c r="AS55" s="1" t="str">
        <f t="shared" si="13"/>
        <v/>
      </c>
      <c r="AT55" s="1">
        <f t="shared" si="27"/>
        <v>0</v>
      </c>
      <c r="AU55" s="1" t="str">
        <f t="shared" si="15"/>
        <v/>
      </c>
    </row>
    <row r="56" spans="1:47">
      <c r="A56" s="27">
        <v>46</v>
      </c>
      <c r="B56" s="212" t="str">
        <f>IF(①団体情報入力!$C$9="","",IF(C56="","",①団体情報入力!$C$9))</f>
        <v/>
      </c>
      <c r="C56" s="223"/>
      <c r="D56" s="48"/>
      <c r="E56" s="48"/>
      <c r="F56" s="163"/>
      <c r="G56" s="48"/>
      <c r="H56" s="49"/>
      <c r="I56" s="50"/>
      <c r="J56" s="165"/>
      <c r="K56" s="130"/>
      <c r="L56" s="50"/>
      <c r="M56" s="165"/>
      <c r="N56" s="130"/>
      <c r="O56" s="50"/>
      <c r="P56" s="165"/>
      <c r="Q56" s="133"/>
      <c r="R56" s="316"/>
      <c r="S56" s="317"/>
      <c r="T56" s="312"/>
      <c r="U56" s="313"/>
      <c r="AB56" s="5" t="str">
        <f t="shared" si="8"/>
        <v/>
      </c>
      <c r="AC56" s="5" t="str">
        <f t="shared" si="18"/>
        <v/>
      </c>
      <c r="AD56" s="5" t="str">
        <f t="shared" si="19"/>
        <v/>
      </c>
      <c r="AE56" s="5" t="str">
        <f t="shared" si="20"/>
        <v/>
      </c>
      <c r="AF56" s="5" t="str">
        <f t="shared" si="21"/>
        <v/>
      </c>
      <c r="AG56" s="8" t="str">
        <f>IF(G56="男",data_kyogisha!A47,"")</f>
        <v/>
      </c>
      <c r="AH56" s="5" t="str">
        <f t="shared" si="9"/>
        <v/>
      </c>
      <c r="AI56" s="5" t="str">
        <f t="shared" si="22"/>
        <v/>
      </c>
      <c r="AJ56" s="5" t="str">
        <f t="shared" si="23"/>
        <v/>
      </c>
      <c r="AK56" s="5" t="str">
        <f t="shared" si="24"/>
        <v/>
      </c>
      <c r="AL56" s="5" t="str">
        <f t="shared" si="25"/>
        <v/>
      </c>
      <c r="AM56" s="1" t="str">
        <f>IF(G56="女",data_kyogisha!A47,"")</f>
        <v/>
      </c>
      <c r="AN56" s="1">
        <f t="shared" si="16"/>
        <v>0</v>
      </c>
      <c r="AO56" s="1" t="str">
        <f t="shared" si="10"/>
        <v/>
      </c>
      <c r="AP56" s="1">
        <f t="shared" si="26"/>
        <v>0</v>
      </c>
      <c r="AQ56" s="1" t="str">
        <f t="shared" si="12"/>
        <v/>
      </c>
      <c r="AR56" s="1">
        <f t="shared" si="17"/>
        <v>0</v>
      </c>
      <c r="AS56" s="1" t="str">
        <f t="shared" si="13"/>
        <v/>
      </c>
      <c r="AT56" s="1">
        <f t="shared" si="27"/>
        <v>0</v>
      </c>
      <c r="AU56" s="1" t="str">
        <f t="shared" si="15"/>
        <v/>
      </c>
    </row>
    <row r="57" spans="1:47">
      <c r="A57" s="27">
        <v>47</v>
      </c>
      <c r="B57" s="212" t="str">
        <f>IF(①団体情報入力!$C$9="","",IF(C57="","",①団体情報入力!$C$9))</f>
        <v/>
      </c>
      <c r="C57" s="223"/>
      <c r="D57" s="48"/>
      <c r="E57" s="48"/>
      <c r="F57" s="163"/>
      <c r="G57" s="48"/>
      <c r="H57" s="49"/>
      <c r="I57" s="50"/>
      <c r="J57" s="165"/>
      <c r="K57" s="130"/>
      <c r="L57" s="50"/>
      <c r="M57" s="165"/>
      <c r="N57" s="130"/>
      <c r="O57" s="50"/>
      <c r="P57" s="165"/>
      <c r="Q57" s="133"/>
      <c r="R57" s="316"/>
      <c r="S57" s="317"/>
      <c r="T57" s="312"/>
      <c r="U57" s="313"/>
      <c r="AB57" s="5" t="str">
        <f t="shared" si="8"/>
        <v/>
      </c>
      <c r="AC57" s="5" t="str">
        <f t="shared" si="18"/>
        <v/>
      </c>
      <c r="AD57" s="5" t="str">
        <f t="shared" si="19"/>
        <v/>
      </c>
      <c r="AE57" s="5" t="str">
        <f t="shared" si="20"/>
        <v/>
      </c>
      <c r="AF57" s="5" t="str">
        <f t="shared" si="21"/>
        <v/>
      </c>
      <c r="AG57" s="8" t="str">
        <f>IF(G57="男",data_kyogisha!A48,"")</f>
        <v/>
      </c>
      <c r="AH57" s="5" t="str">
        <f t="shared" si="9"/>
        <v/>
      </c>
      <c r="AI57" s="5" t="str">
        <f t="shared" si="22"/>
        <v/>
      </c>
      <c r="AJ57" s="5" t="str">
        <f t="shared" si="23"/>
        <v/>
      </c>
      <c r="AK57" s="5" t="str">
        <f t="shared" si="24"/>
        <v/>
      </c>
      <c r="AL57" s="5" t="str">
        <f t="shared" si="25"/>
        <v/>
      </c>
      <c r="AM57" s="1" t="str">
        <f>IF(G57="女",data_kyogisha!A48,"")</f>
        <v/>
      </c>
      <c r="AN57" s="1">
        <f t="shared" si="16"/>
        <v>0</v>
      </c>
      <c r="AO57" s="1" t="str">
        <f t="shared" si="10"/>
        <v/>
      </c>
      <c r="AP57" s="1">
        <f t="shared" si="26"/>
        <v>0</v>
      </c>
      <c r="AQ57" s="1" t="str">
        <f t="shared" si="12"/>
        <v/>
      </c>
      <c r="AR57" s="1">
        <f t="shared" si="17"/>
        <v>0</v>
      </c>
      <c r="AS57" s="1" t="str">
        <f t="shared" si="13"/>
        <v/>
      </c>
      <c r="AT57" s="1">
        <f t="shared" si="27"/>
        <v>0</v>
      </c>
      <c r="AU57" s="1" t="str">
        <f t="shared" si="15"/>
        <v/>
      </c>
    </row>
    <row r="58" spans="1:47">
      <c r="A58" s="27">
        <v>48</v>
      </c>
      <c r="B58" s="212" t="str">
        <f>IF(①団体情報入力!$C$9="","",IF(C58="","",①団体情報入力!$C$9))</f>
        <v/>
      </c>
      <c r="C58" s="223"/>
      <c r="D58" s="48"/>
      <c r="E58" s="48"/>
      <c r="F58" s="163"/>
      <c r="G58" s="48"/>
      <c r="H58" s="49"/>
      <c r="I58" s="50"/>
      <c r="J58" s="165"/>
      <c r="K58" s="130"/>
      <c r="L58" s="50"/>
      <c r="M58" s="165"/>
      <c r="N58" s="130"/>
      <c r="O58" s="50"/>
      <c r="P58" s="165"/>
      <c r="Q58" s="133"/>
      <c r="R58" s="316"/>
      <c r="S58" s="317"/>
      <c r="T58" s="312"/>
      <c r="U58" s="313"/>
      <c r="AB58" s="5" t="str">
        <f t="shared" si="8"/>
        <v/>
      </c>
      <c r="AC58" s="5" t="str">
        <f t="shared" si="18"/>
        <v/>
      </c>
      <c r="AD58" s="5" t="str">
        <f t="shared" si="19"/>
        <v/>
      </c>
      <c r="AE58" s="5" t="str">
        <f t="shared" si="20"/>
        <v/>
      </c>
      <c r="AF58" s="5" t="str">
        <f t="shared" si="21"/>
        <v/>
      </c>
      <c r="AG58" s="8" t="str">
        <f>IF(G58="男",data_kyogisha!A49,"")</f>
        <v/>
      </c>
      <c r="AH58" s="5" t="str">
        <f t="shared" si="9"/>
        <v/>
      </c>
      <c r="AI58" s="5" t="str">
        <f t="shared" si="22"/>
        <v/>
      </c>
      <c r="AJ58" s="5" t="str">
        <f t="shared" si="23"/>
        <v/>
      </c>
      <c r="AK58" s="5" t="str">
        <f t="shared" si="24"/>
        <v/>
      </c>
      <c r="AL58" s="5" t="str">
        <f t="shared" si="25"/>
        <v/>
      </c>
      <c r="AM58" s="1" t="str">
        <f>IF(G58="女",data_kyogisha!A49,"")</f>
        <v/>
      </c>
      <c r="AN58" s="1">
        <f t="shared" si="16"/>
        <v>0</v>
      </c>
      <c r="AO58" s="1" t="str">
        <f t="shared" si="10"/>
        <v/>
      </c>
      <c r="AP58" s="1">
        <f t="shared" si="26"/>
        <v>0</v>
      </c>
      <c r="AQ58" s="1" t="str">
        <f t="shared" si="12"/>
        <v/>
      </c>
      <c r="AR58" s="1">
        <f t="shared" si="17"/>
        <v>0</v>
      </c>
      <c r="AS58" s="1" t="str">
        <f t="shared" si="13"/>
        <v/>
      </c>
      <c r="AT58" s="1">
        <f t="shared" si="27"/>
        <v>0</v>
      </c>
      <c r="AU58" s="1" t="str">
        <f t="shared" si="15"/>
        <v/>
      </c>
    </row>
    <row r="59" spans="1:47">
      <c r="A59" s="27">
        <v>49</v>
      </c>
      <c r="B59" s="212" t="str">
        <f>IF(①団体情報入力!$C$9="","",IF(C59="","",①団体情報入力!$C$9))</f>
        <v/>
      </c>
      <c r="C59" s="223"/>
      <c r="D59" s="48"/>
      <c r="E59" s="48"/>
      <c r="F59" s="163"/>
      <c r="G59" s="48"/>
      <c r="H59" s="49"/>
      <c r="I59" s="50"/>
      <c r="J59" s="165"/>
      <c r="K59" s="130"/>
      <c r="L59" s="50"/>
      <c r="M59" s="165"/>
      <c r="N59" s="130"/>
      <c r="O59" s="50"/>
      <c r="P59" s="165"/>
      <c r="Q59" s="133"/>
      <c r="R59" s="316"/>
      <c r="S59" s="317"/>
      <c r="T59" s="312"/>
      <c r="U59" s="313"/>
      <c r="AB59" s="5" t="str">
        <f t="shared" si="8"/>
        <v/>
      </c>
      <c r="AC59" s="5" t="str">
        <f t="shared" si="18"/>
        <v/>
      </c>
      <c r="AD59" s="5" t="str">
        <f t="shared" si="19"/>
        <v/>
      </c>
      <c r="AE59" s="5" t="str">
        <f t="shared" si="20"/>
        <v/>
      </c>
      <c r="AF59" s="5" t="str">
        <f t="shared" si="21"/>
        <v/>
      </c>
      <c r="AG59" s="8" t="str">
        <f>IF(G59="男",data_kyogisha!A50,"")</f>
        <v/>
      </c>
      <c r="AH59" s="5" t="str">
        <f t="shared" si="9"/>
        <v/>
      </c>
      <c r="AI59" s="5" t="str">
        <f t="shared" si="22"/>
        <v/>
      </c>
      <c r="AJ59" s="5" t="str">
        <f t="shared" si="23"/>
        <v/>
      </c>
      <c r="AK59" s="5" t="str">
        <f t="shared" si="24"/>
        <v/>
      </c>
      <c r="AL59" s="5" t="str">
        <f t="shared" si="25"/>
        <v/>
      </c>
      <c r="AM59" s="1" t="str">
        <f>IF(G59="女",data_kyogisha!A50,"")</f>
        <v/>
      </c>
      <c r="AN59" s="1">
        <f t="shared" si="16"/>
        <v>0</v>
      </c>
      <c r="AO59" s="1" t="str">
        <f t="shared" si="10"/>
        <v/>
      </c>
      <c r="AP59" s="1">
        <f t="shared" si="26"/>
        <v>0</v>
      </c>
      <c r="AQ59" s="1" t="str">
        <f t="shared" si="12"/>
        <v/>
      </c>
      <c r="AR59" s="1">
        <f t="shared" si="17"/>
        <v>0</v>
      </c>
      <c r="AS59" s="1" t="str">
        <f t="shared" si="13"/>
        <v/>
      </c>
      <c r="AT59" s="1">
        <f t="shared" si="27"/>
        <v>0</v>
      </c>
      <c r="AU59" s="1" t="str">
        <f t="shared" si="15"/>
        <v/>
      </c>
    </row>
    <row r="60" spans="1:47">
      <c r="A60" s="27">
        <v>50</v>
      </c>
      <c r="B60" s="212" t="str">
        <f>IF(①団体情報入力!$C$9="","",IF(C60="","",①団体情報入力!$C$9))</f>
        <v/>
      </c>
      <c r="C60" s="223"/>
      <c r="D60" s="48"/>
      <c r="E60" s="48"/>
      <c r="F60" s="163"/>
      <c r="G60" s="48"/>
      <c r="H60" s="49"/>
      <c r="I60" s="50"/>
      <c r="J60" s="165"/>
      <c r="K60" s="130"/>
      <c r="L60" s="50"/>
      <c r="M60" s="165"/>
      <c r="N60" s="130"/>
      <c r="O60" s="50"/>
      <c r="P60" s="165"/>
      <c r="Q60" s="133"/>
      <c r="R60" s="316"/>
      <c r="S60" s="317"/>
      <c r="T60" s="312"/>
      <c r="U60" s="313"/>
      <c r="AB60" s="5" t="str">
        <f t="shared" si="8"/>
        <v/>
      </c>
      <c r="AC60" s="5" t="str">
        <f t="shared" si="18"/>
        <v/>
      </c>
      <c r="AD60" s="5" t="str">
        <f t="shared" si="19"/>
        <v/>
      </c>
      <c r="AE60" s="5" t="str">
        <f t="shared" si="20"/>
        <v/>
      </c>
      <c r="AF60" s="5" t="str">
        <f t="shared" si="21"/>
        <v/>
      </c>
      <c r="AG60" s="8" t="str">
        <f>IF(G60="男",data_kyogisha!A51,"")</f>
        <v/>
      </c>
      <c r="AH60" s="5" t="str">
        <f t="shared" si="9"/>
        <v/>
      </c>
      <c r="AI60" s="5" t="str">
        <f t="shared" si="22"/>
        <v/>
      </c>
      <c r="AJ60" s="5" t="str">
        <f t="shared" si="23"/>
        <v/>
      </c>
      <c r="AK60" s="5" t="str">
        <f t="shared" si="24"/>
        <v/>
      </c>
      <c r="AL60" s="5" t="str">
        <f t="shared" si="25"/>
        <v/>
      </c>
      <c r="AM60" s="1" t="str">
        <f>IF(G60="女",data_kyogisha!A51,"")</f>
        <v/>
      </c>
      <c r="AN60" s="1">
        <f t="shared" si="16"/>
        <v>0</v>
      </c>
      <c r="AO60" s="1" t="str">
        <f t="shared" si="10"/>
        <v/>
      </c>
      <c r="AP60" s="1">
        <f t="shared" si="26"/>
        <v>0</v>
      </c>
      <c r="AQ60" s="1" t="str">
        <f t="shared" si="12"/>
        <v/>
      </c>
      <c r="AR60" s="1">
        <f t="shared" si="17"/>
        <v>0</v>
      </c>
      <c r="AS60" s="1" t="str">
        <f t="shared" si="13"/>
        <v/>
      </c>
      <c r="AT60" s="1">
        <f t="shared" si="27"/>
        <v>0</v>
      </c>
      <c r="AU60" s="1" t="str">
        <f t="shared" si="15"/>
        <v/>
      </c>
    </row>
    <row r="61" spans="1:47">
      <c r="A61" s="27">
        <v>51</v>
      </c>
      <c r="B61" s="212" t="str">
        <f>IF(①団体情報入力!$C$9="","",IF(C61="","",①団体情報入力!$C$9))</f>
        <v/>
      </c>
      <c r="C61" s="223"/>
      <c r="D61" s="48"/>
      <c r="E61" s="48"/>
      <c r="F61" s="163"/>
      <c r="G61" s="48"/>
      <c r="H61" s="49"/>
      <c r="I61" s="50"/>
      <c r="J61" s="165"/>
      <c r="K61" s="130"/>
      <c r="L61" s="50"/>
      <c r="M61" s="165"/>
      <c r="N61" s="130"/>
      <c r="O61" s="50"/>
      <c r="P61" s="165"/>
      <c r="Q61" s="133"/>
      <c r="R61" s="316"/>
      <c r="S61" s="317"/>
      <c r="T61" s="312"/>
      <c r="U61" s="313"/>
      <c r="AB61" s="5" t="str">
        <f t="shared" si="8"/>
        <v/>
      </c>
      <c r="AC61" s="5" t="str">
        <f t="shared" si="18"/>
        <v/>
      </c>
      <c r="AD61" s="5" t="str">
        <f t="shared" si="19"/>
        <v/>
      </c>
      <c r="AE61" s="5" t="str">
        <f t="shared" si="20"/>
        <v/>
      </c>
      <c r="AF61" s="5" t="str">
        <f t="shared" si="21"/>
        <v/>
      </c>
      <c r="AG61" s="8" t="str">
        <f>IF(G61="男",data_kyogisha!A52,"")</f>
        <v/>
      </c>
      <c r="AH61" s="5" t="str">
        <f t="shared" si="9"/>
        <v/>
      </c>
      <c r="AI61" s="5" t="str">
        <f t="shared" si="22"/>
        <v/>
      </c>
      <c r="AJ61" s="5" t="str">
        <f t="shared" si="23"/>
        <v/>
      </c>
      <c r="AK61" s="5" t="str">
        <f t="shared" si="24"/>
        <v/>
      </c>
      <c r="AL61" s="5" t="str">
        <f t="shared" si="25"/>
        <v/>
      </c>
      <c r="AM61" s="1" t="str">
        <f>IF(G61="女",data_kyogisha!A52,"")</f>
        <v/>
      </c>
      <c r="AN61" s="1">
        <f t="shared" si="16"/>
        <v>0</v>
      </c>
      <c r="AO61" s="1" t="str">
        <f t="shared" si="10"/>
        <v/>
      </c>
      <c r="AP61" s="1">
        <f t="shared" si="26"/>
        <v>0</v>
      </c>
      <c r="AQ61" s="1" t="str">
        <f t="shared" si="12"/>
        <v/>
      </c>
      <c r="AR61" s="1">
        <f t="shared" si="17"/>
        <v>0</v>
      </c>
      <c r="AS61" s="1" t="str">
        <f t="shared" si="13"/>
        <v/>
      </c>
      <c r="AT61" s="1">
        <f t="shared" si="27"/>
        <v>0</v>
      </c>
      <c r="AU61" s="1" t="str">
        <f t="shared" si="15"/>
        <v/>
      </c>
    </row>
    <row r="62" spans="1:47">
      <c r="A62" s="27">
        <v>52</v>
      </c>
      <c r="B62" s="212" t="str">
        <f>IF(①団体情報入力!$C$9="","",IF(C62="","",①団体情報入力!$C$9))</f>
        <v/>
      </c>
      <c r="C62" s="223"/>
      <c r="D62" s="48"/>
      <c r="E62" s="48"/>
      <c r="F62" s="163"/>
      <c r="G62" s="48"/>
      <c r="H62" s="49"/>
      <c r="I62" s="50"/>
      <c r="J62" s="165"/>
      <c r="K62" s="130"/>
      <c r="L62" s="50"/>
      <c r="M62" s="165"/>
      <c r="N62" s="130"/>
      <c r="O62" s="50"/>
      <c r="P62" s="165"/>
      <c r="Q62" s="133"/>
      <c r="R62" s="316"/>
      <c r="S62" s="317"/>
      <c r="T62" s="312"/>
      <c r="U62" s="313"/>
      <c r="AB62" s="5" t="str">
        <f t="shared" si="8"/>
        <v/>
      </c>
      <c r="AC62" s="5" t="str">
        <f t="shared" si="18"/>
        <v/>
      </c>
      <c r="AD62" s="5" t="str">
        <f t="shared" si="19"/>
        <v/>
      </c>
      <c r="AE62" s="5" t="str">
        <f t="shared" si="20"/>
        <v/>
      </c>
      <c r="AF62" s="5" t="str">
        <f t="shared" si="21"/>
        <v/>
      </c>
      <c r="AG62" s="8" t="str">
        <f>IF(G62="男",data_kyogisha!A53,"")</f>
        <v/>
      </c>
      <c r="AH62" s="5" t="str">
        <f t="shared" si="9"/>
        <v/>
      </c>
      <c r="AI62" s="5" t="str">
        <f t="shared" si="22"/>
        <v/>
      </c>
      <c r="AJ62" s="5" t="str">
        <f t="shared" si="23"/>
        <v/>
      </c>
      <c r="AK62" s="5" t="str">
        <f t="shared" si="24"/>
        <v/>
      </c>
      <c r="AL62" s="5" t="str">
        <f t="shared" si="25"/>
        <v/>
      </c>
      <c r="AM62" s="1" t="str">
        <f>IF(G62="女",data_kyogisha!A53,"")</f>
        <v/>
      </c>
      <c r="AN62" s="1">
        <f t="shared" si="16"/>
        <v>0</v>
      </c>
      <c r="AO62" s="1" t="str">
        <f t="shared" si="10"/>
        <v/>
      </c>
      <c r="AP62" s="1">
        <f t="shared" si="26"/>
        <v>0</v>
      </c>
      <c r="AQ62" s="1" t="str">
        <f t="shared" si="12"/>
        <v/>
      </c>
      <c r="AR62" s="1">
        <f t="shared" si="17"/>
        <v>0</v>
      </c>
      <c r="AS62" s="1" t="str">
        <f t="shared" si="13"/>
        <v/>
      </c>
      <c r="AT62" s="1">
        <f t="shared" si="27"/>
        <v>0</v>
      </c>
      <c r="AU62" s="1" t="str">
        <f t="shared" si="15"/>
        <v/>
      </c>
    </row>
    <row r="63" spans="1:47">
      <c r="A63" s="27">
        <v>53</v>
      </c>
      <c r="B63" s="212" t="str">
        <f>IF(①団体情報入力!$C$9="","",IF(C63="","",①団体情報入力!$C$9))</f>
        <v/>
      </c>
      <c r="C63" s="223"/>
      <c r="D63" s="48"/>
      <c r="E63" s="48"/>
      <c r="F63" s="163"/>
      <c r="G63" s="48"/>
      <c r="H63" s="49"/>
      <c r="I63" s="50"/>
      <c r="J63" s="165"/>
      <c r="K63" s="130"/>
      <c r="L63" s="50"/>
      <c r="M63" s="165"/>
      <c r="N63" s="130"/>
      <c r="O63" s="50"/>
      <c r="P63" s="165"/>
      <c r="Q63" s="133"/>
      <c r="R63" s="316"/>
      <c r="S63" s="317"/>
      <c r="T63" s="312"/>
      <c r="U63" s="313"/>
      <c r="AB63" s="5" t="str">
        <f t="shared" si="8"/>
        <v/>
      </c>
      <c r="AC63" s="5" t="str">
        <f t="shared" si="18"/>
        <v/>
      </c>
      <c r="AD63" s="5" t="str">
        <f t="shared" si="19"/>
        <v/>
      </c>
      <c r="AE63" s="5" t="str">
        <f t="shared" si="20"/>
        <v/>
      </c>
      <c r="AF63" s="5" t="str">
        <f t="shared" si="21"/>
        <v/>
      </c>
      <c r="AG63" s="8" t="str">
        <f>IF(G63="男",data_kyogisha!A54,"")</f>
        <v/>
      </c>
      <c r="AH63" s="5" t="str">
        <f t="shared" si="9"/>
        <v/>
      </c>
      <c r="AI63" s="5" t="str">
        <f t="shared" si="22"/>
        <v/>
      </c>
      <c r="AJ63" s="5" t="str">
        <f t="shared" si="23"/>
        <v/>
      </c>
      <c r="AK63" s="5" t="str">
        <f t="shared" si="24"/>
        <v/>
      </c>
      <c r="AL63" s="5" t="str">
        <f t="shared" si="25"/>
        <v/>
      </c>
      <c r="AM63" s="1" t="str">
        <f>IF(G63="女",data_kyogisha!A54,"")</f>
        <v/>
      </c>
      <c r="AN63" s="1">
        <f t="shared" si="16"/>
        <v>0</v>
      </c>
      <c r="AO63" s="1" t="str">
        <f t="shared" si="10"/>
        <v/>
      </c>
      <c r="AP63" s="1">
        <f t="shared" si="26"/>
        <v>0</v>
      </c>
      <c r="AQ63" s="1" t="str">
        <f t="shared" si="12"/>
        <v/>
      </c>
      <c r="AR63" s="1">
        <f t="shared" si="17"/>
        <v>0</v>
      </c>
      <c r="AS63" s="1" t="str">
        <f t="shared" si="13"/>
        <v/>
      </c>
      <c r="AT63" s="1">
        <f t="shared" si="27"/>
        <v>0</v>
      </c>
      <c r="AU63" s="1" t="str">
        <f t="shared" si="15"/>
        <v/>
      </c>
    </row>
    <row r="64" spans="1:47">
      <c r="A64" s="27">
        <v>54</v>
      </c>
      <c r="B64" s="212" t="str">
        <f>IF(①団体情報入力!$C$9="","",IF(C64="","",①団体情報入力!$C$9))</f>
        <v/>
      </c>
      <c r="C64" s="223"/>
      <c r="D64" s="48"/>
      <c r="E64" s="48"/>
      <c r="F64" s="163"/>
      <c r="G64" s="48"/>
      <c r="H64" s="49"/>
      <c r="I64" s="50"/>
      <c r="J64" s="165"/>
      <c r="K64" s="130"/>
      <c r="L64" s="50"/>
      <c r="M64" s="165"/>
      <c r="N64" s="130"/>
      <c r="O64" s="50"/>
      <c r="P64" s="165"/>
      <c r="Q64" s="133"/>
      <c r="R64" s="316"/>
      <c r="S64" s="317"/>
      <c r="T64" s="312"/>
      <c r="U64" s="313"/>
      <c r="AB64" s="5" t="str">
        <f t="shared" si="8"/>
        <v/>
      </c>
      <c r="AC64" s="5" t="str">
        <f t="shared" si="18"/>
        <v/>
      </c>
      <c r="AD64" s="5" t="str">
        <f t="shared" si="19"/>
        <v/>
      </c>
      <c r="AE64" s="5" t="str">
        <f t="shared" si="20"/>
        <v/>
      </c>
      <c r="AF64" s="5" t="str">
        <f t="shared" si="21"/>
        <v/>
      </c>
      <c r="AG64" s="8" t="str">
        <f>IF(G64="男",data_kyogisha!A55,"")</f>
        <v/>
      </c>
      <c r="AH64" s="5" t="str">
        <f t="shared" si="9"/>
        <v/>
      </c>
      <c r="AI64" s="5" t="str">
        <f t="shared" si="22"/>
        <v/>
      </c>
      <c r="AJ64" s="5" t="str">
        <f t="shared" si="23"/>
        <v/>
      </c>
      <c r="AK64" s="5" t="str">
        <f t="shared" si="24"/>
        <v/>
      </c>
      <c r="AL64" s="5" t="str">
        <f t="shared" si="25"/>
        <v/>
      </c>
      <c r="AM64" s="1" t="str">
        <f>IF(G64="女",data_kyogisha!A55,"")</f>
        <v/>
      </c>
      <c r="AN64" s="1">
        <f t="shared" si="16"/>
        <v>0</v>
      </c>
      <c r="AO64" s="1" t="str">
        <f t="shared" si="10"/>
        <v/>
      </c>
      <c r="AP64" s="1">
        <f t="shared" si="26"/>
        <v>0</v>
      </c>
      <c r="AQ64" s="1" t="str">
        <f t="shared" si="12"/>
        <v/>
      </c>
      <c r="AR64" s="1">
        <f t="shared" si="17"/>
        <v>0</v>
      </c>
      <c r="AS64" s="1" t="str">
        <f t="shared" si="13"/>
        <v/>
      </c>
      <c r="AT64" s="1">
        <f t="shared" si="27"/>
        <v>0</v>
      </c>
      <c r="AU64" s="1" t="str">
        <f t="shared" si="15"/>
        <v/>
      </c>
    </row>
    <row r="65" spans="1:47">
      <c r="A65" s="27">
        <v>55</v>
      </c>
      <c r="B65" s="212" t="str">
        <f>IF(①団体情報入力!$C$9="","",IF(C65="","",①団体情報入力!$C$9))</f>
        <v/>
      </c>
      <c r="C65" s="223"/>
      <c r="D65" s="48"/>
      <c r="E65" s="48"/>
      <c r="F65" s="163"/>
      <c r="G65" s="48"/>
      <c r="H65" s="49"/>
      <c r="I65" s="50"/>
      <c r="J65" s="165"/>
      <c r="K65" s="130"/>
      <c r="L65" s="50"/>
      <c r="M65" s="165"/>
      <c r="N65" s="130"/>
      <c r="O65" s="50"/>
      <c r="P65" s="165"/>
      <c r="Q65" s="133"/>
      <c r="R65" s="316"/>
      <c r="S65" s="317"/>
      <c r="T65" s="312"/>
      <c r="U65" s="313"/>
      <c r="AB65" s="5" t="str">
        <f t="shared" si="8"/>
        <v/>
      </c>
      <c r="AC65" s="5" t="str">
        <f t="shared" si="18"/>
        <v/>
      </c>
      <c r="AD65" s="5" t="str">
        <f t="shared" si="19"/>
        <v/>
      </c>
      <c r="AE65" s="5" t="str">
        <f t="shared" si="20"/>
        <v/>
      </c>
      <c r="AF65" s="5" t="str">
        <f t="shared" si="21"/>
        <v/>
      </c>
      <c r="AG65" s="8" t="str">
        <f>IF(G65="男",data_kyogisha!A56,"")</f>
        <v/>
      </c>
      <c r="AH65" s="5" t="str">
        <f t="shared" si="9"/>
        <v/>
      </c>
      <c r="AI65" s="5" t="str">
        <f t="shared" si="22"/>
        <v/>
      </c>
      <c r="AJ65" s="5" t="str">
        <f t="shared" si="23"/>
        <v/>
      </c>
      <c r="AK65" s="5" t="str">
        <f t="shared" si="24"/>
        <v/>
      </c>
      <c r="AL65" s="5" t="str">
        <f t="shared" si="25"/>
        <v/>
      </c>
      <c r="AM65" s="1" t="str">
        <f>IF(G65="女",data_kyogisha!A56,"")</f>
        <v/>
      </c>
      <c r="AN65" s="1">
        <f t="shared" si="16"/>
        <v>0</v>
      </c>
      <c r="AO65" s="1" t="str">
        <f t="shared" si="10"/>
        <v/>
      </c>
      <c r="AP65" s="1">
        <f t="shared" si="26"/>
        <v>0</v>
      </c>
      <c r="AQ65" s="1" t="str">
        <f t="shared" si="12"/>
        <v/>
      </c>
      <c r="AR65" s="1">
        <f t="shared" si="17"/>
        <v>0</v>
      </c>
      <c r="AS65" s="1" t="str">
        <f t="shared" si="13"/>
        <v/>
      </c>
      <c r="AT65" s="1">
        <f t="shared" si="27"/>
        <v>0</v>
      </c>
      <c r="AU65" s="1" t="str">
        <f t="shared" si="15"/>
        <v/>
      </c>
    </row>
    <row r="66" spans="1:47">
      <c r="A66" s="27">
        <v>56</v>
      </c>
      <c r="B66" s="212" t="str">
        <f>IF(①団体情報入力!$C$9="","",IF(C66="","",①団体情報入力!$C$9))</f>
        <v/>
      </c>
      <c r="C66" s="223"/>
      <c r="D66" s="48"/>
      <c r="E66" s="48"/>
      <c r="F66" s="163"/>
      <c r="G66" s="48"/>
      <c r="H66" s="49"/>
      <c r="I66" s="50"/>
      <c r="J66" s="165"/>
      <c r="K66" s="130"/>
      <c r="L66" s="50"/>
      <c r="M66" s="165"/>
      <c r="N66" s="130"/>
      <c r="O66" s="50"/>
      <c r="P66" s="165"/>
      <c r="Q66" s="133"/>
      <c r="R66" s="316"/>
      <c r="S66" s="317"/>
      <c r="T66" s="312"/>
      <c r="U66" s="313"/>
      <c r="AB66" s="5" t="str">
        <f t="shared" si="8"/>
        <v/>
      </c>
      <c r="AC66" s="5" t="str">
        <f t="shared" si="18"/>
        <v/>
      </c>
      <c r="AD66" s="5" t="str">
        <f t="shared" si="19"/>
        <v/>
      </c>
      <c r="AE66" s="5" t="str">
        <f t="shared" si="20"/>
        <v/>
      </c>
      <c r="AF66" s="5" t="str">
        <f t="shared" si="21"/>
        <v/>
      </c>
      <c r="AG66" s="8" t="str">
        <f>IF(G66="男",data_kyogisha!A57,"")</f>
        <v/>
      </c>
      <c r="AH66" s="5" t="str">
        <f t="shared" si="9"/>
        <v/>
      </c>
      <c r="AI66" s="5" t="str">
        <f t="shared" si="22"/>
        <v/>
      </c>
      <c r="AJ66" s="5" t="str">
        <f t="shared" si="23"/>
        <v/>
      </c>
      <c r="AK66" s="5" t="str">
        <f t="shared" si="24"/>
        <v/>
      </c>
      <c r="AL66" s="5" t="str">
        <f t="shared" si="25"/>
        <v/>
      </c>
      <c r="AM66" s="1" t="str">
        <f>IF(G66="女",data_kyogisha!A57,"")</f>
        <v/>
      </c>
      <c r="AN66" s="1">
        <f t="shared" si="16"/>
        <v>0</v>
      </c>
      <c r="AO66" s="1" t="str">
        <f t="shared" si="10"/>
        <v/>
      </c>
      <c r="AP66" s="1">
        <f t="shared" si="26"/>
        <v>0</v>
      </c>
      <c r="AQ66" s="1" t="str">
        <f t="shared" si="12"/>
        <v/>
      </c>
      <c r="AR66" s="1">
        <f t="shared" si="17"/>
        <v>0</v>
      </c>
      <c r="AS66" s="1" t="str">
        <f t="shared" si="13"/>
        <v/>
      </c>
      <c r="AT66" s="1">
        <f t="shared" si="27"/>
        <v>0</v>
      </c>
      <c r="AU66" s="1" t="str">
        <f t="shared" si="15"/>
        <v/>
      </c>
    </row>
    <row r="67" spans="1:47">
      <c r="A67" s="27">
        <v>57</v>
      </c>
      <c r="B67" s="212" t="str">
        <f>IF(①団体情報入力!$C$9="","",IF(C67="","",①団体情報入力!$C$9))</f>
        <v/>
      </c>
      <c r="C67" s="223"/>
      <c r="D67" s="48"/>
      <c r="E67" s="48"/>
      <c r="F67" s="163"/>
      <c r="G67" s="48"/>
      <c r="H67" s="49"/>
      <c r="I67" s="50"/>
      <c r="J67" s="165"/>
      <c r="K67" s="130"/>
      <c r="L67" s="50"/>
      <c r="M67" s="165"/>
      <c r="N67" s="130"/>
      <c r="O67" s="50"/>
      <c r="P67" s="165"/>
      <c r="Q67" s="133"/>
      <c r="R67" s="316"/>
      <c r="S67" s="317"/>
      <c r="T67" s="312"/>
      <c r="U67" s="313"/>
      <c r="AB67" s="5" t="str">
        <f t="shared" si="8"/>
        <v/>
      </c>
      <c r="AC67" s="5" t="str">
        <f t="shared" si="18"/>
        <v/>
      </c>
      <c r="AD67" s="5" t="str">
        <f t="shared" si="19"/>
        <v/>
      </c>
      <c r="AE67" s="5" t="str">
        <f t="shared" si="20"/>
        <v/>
      </c>
      <c r="AF67" s="5" t="str">
        <f t="shared" si="21"/>
        <v/>
      </c>
      <c r="AG67" s="8" t="str">
        <f>IF(G67="男",data_kyogisha!A58,"")</f>
        <v/>
      </c>
      <c r="AH67" s="5" t="str">
        <f t="shared" si="9"/>
        <v/>
      </c>
      <c r="AI67" s="5" t="str">
        <f t="shared" si="22"/>
        <v/>
      </c>
      <c r="AJ67" s="5" t="str">
        <f t="shared" si="23"/>
        <v/>
      </c>
      <c r="AK67" s="5" t="str">
        <f t="shared" si="24"/>
        <v/>
      </c>
      <c r="AL67" s="5" t="str">
        <f t="shared" si="25"/>
        <v/>
      </c>
      <c r="AM67" s="1" t="str">
        <f>IF(G67="女",data_kyogisha!A58,"")</f>
        <v/>
      </c>
      <c r="AN67" s="1">
        <f t="shared" si="16"/>
        <v>0</v>
      </c>
      <c r="AO67" s="1" t="str">
        <f t="shared" si="10"/>
        <v/>
      </c>
      <c r="AP67" s="1">
        <f t="shared" si="26"/>
        <v>0</v>
      </c>
      <c r="AQ67" s="1" t="str">
        <f t="shared" si="12"/>
        <v/>
      </c>
      <c r="AR67" s="1">
        <f t="shared" si="17"/>
        <v>0</v>
      </c>
      <c r="AS67" s="1" t="str">
        <f t="shared" si="13"/>
        <v/>
      </c>
      <c r="AT67" s="1">
        <f t="shared" si="27"/>
        <v>0</v>
      </c>
      <c r="AU67" s="1" t="str">
        <f t="shared" si="15"/>
        <v/>
      </c>
    </row>
    <row r="68" spans="1:47">
      <c r="A68" s="27">
        <v>58</v>
      </c>
      <c r="B68" s="212" t="str">
        <f>IF(①団体情報入力!$C$9="","",IF(C68="","",①団体情報入力!$C$9))</f>
        <v/>
      </c>
      <c r="C68" s="223"/>
      <c r="D68" s="48"/>
      <c r="E68" s="48"/>
      <c r="F68" s="163"/>
      <c r="G68" s="48"/>
      <c r="H68" s="49"/>
      <c r="I68" s="50"/>
      <c r="J68" s="165"/>
      <c r="K68" s="130"/>
      <c r="L68" s="50"/>
      <c r="M68" s="165"/>
      <c r="N68" s="130"/>
      <c r="O68" s="50"/>
      <c r="P68" s="165"/>
      <c r="Q68" s="133"/>
      <c r="R68" s="316"/>
      <c r="S68" s="317"/>
      <c r="T68" s="312"/>
      <c r="U68" s="313"/>
      <c r="AB68" s="5" t="str">
        <f t="shared" si="8"/>
        <v/>
      </c>
      <c r="AC68" s="5" t="str">
        <f t="shared" si="18"/>
        <v/>
      </c>
      <c r="AD68" s="5" t="str">
        <f t="shared" si="19"/>
        <v/>
      </c>
      <c r="AE68" s="5" t="str">
        <f t="shared" si="20"/>
        <v/>
      </c>
      <c r="AF68" s="5" t="str">
        <f t="shared" si="21"/>
        <v/>
      </c>
      <c r="AG68" s="8" t="str">
        <f>IF(G68="男",data_kyogisha!A59,"")</f>
        <v/>
      </c>
      <c r="AH68" s="5" t="str">
        <f t="shared" si="9"/>
        <v/>
      </c>
      <c r="AI68" s="5" t="str">
        <f t="shared" si="22"/>
        <v/>
      </c>
      <c r="AJ68" s="5" t="str">
        <f t="shared" si="23"/>
        <v/>
      </c>
      <c r="AK68" s="5" t="str">
        <f t="shared" si="24"/>
        <v/>
      </c>
      <c r="AL68" s="5" t="str">
        <f t="shared" si="25"/>
        <v/>
      </c>
      <c r="AM68" s="1" t="str">
        <f>IF(G68="女",data_kyogisha!A59,"")</f>
        <v/>
      </c>
      <c r="AN68" s="1">
        <f t="shared" si="16"/>
        <v>0</v>
      </c>
      <c r="AO68" s="1" t="str">
        <f t="shared" si="10"/>
        <v/>
      </c>
      <c r="AP68" s="1">
        <f t="shared" si="26"/>
        <v>0</v>
      </c>
      <c r="AQ68" s="1" t="str">
        <f t="shared" si="12"/>
        <v/>
      </c>
      <c r="AR68" s="1">
        <f t="shared" si="17"/>
        <v>0</v>
      </c>
      <c r="AS68" s="1" t="str">
        <f t="shared" si="13"/>
        <v/>
      </c>
      <c r="AT68" s="1">
        <f t="shared" si="27"/>
        <v>0</v>
      </c>
      <c r="AU68" s="1" t="str">
        <f t="shared" si="15"/>
        <v/>
      </c>
    </row>
    <row r="69" spans="1:47">
      <c r="A69" s="27">
        <v>59</v>
      </c>
      <c r="B69" s="212" t="str">
        <f>IF(①団体情報入力!$C$9="","",IF(C69="","",①団体情報入力!$C$9))</f>
        <v/>
      </c>
      <c r="C69" s="223"/>
      <c r="D69" s="48"/>
      <c r="E69" s="48"/>
      <c r="F69" s="163"/>
      <c r="G69" s="48"/>
      <c r="H69" s="49"/>
      <c r="I69" s="50"/>
      <c r="J69" s="165"/>
      <c r="K69" s="130"/>
      <c r="L69" s="50"/>
      <c r="M69" s="165"/>
      <c r="N69" s="130"/>
      <c r="O69" s="50"/>
      <c r="P69" s="165"/>
      <c r="Q69" s="133"/>
      <c r="R69" s="316"/>
      <c r="S69" s="317"/>
      <c r="T69" s="312"/>
      <c r="U69" s="313"/>
      <c r="AB69" s="5" t="str">
        <f t="shared" si="8"/>
        <v/>
      </c>
      <c r="AC69" s="5" t="str">
        <f t="shared" si="18"/>
        <v/>
      </c>
      <c r="AD69" s="5" t="str">
        <f t="shared" si="19"/>
        <v/>
      </c>
      <c r="AE69" s="5" t="str">
        <f t="shared" si="20"/>
        <v/>
      </c>
      <c r="AF69" s="5" t="str">
        <f t="shared" si="21"/>
        <v/>
      </c>
      <c r="AG69" s="8" t="str">
        <f>IF(G69="男",data_kyogisha!A60,"")</f>
        <v/>
      </c>
      <c r="AH69" s="5" t="str">
        <f t="shared" si="9"/>
        <v/>
      </c>
      <c r="AI69" s="5" t="str">
        <f t="shared" si="22"/>
        <v/>
      </c>
      <c r="AJ69" s="5" t="str">
        <f t="shared" si="23"/>
        <v/>
      </c>
      <c r="AK69" s="5" t="str">
        <f t="shared" si="24"/>
        <v/>
      </c>
      <c r="AL69" s="5" t="str">
        <f t="shared" si="25"/>
        <v/>
      </c>
      <c r="AM69" s="1" t="str">
        <f>IF(G69="女",data_kyogisha!A60,"")</f>
        <v/>
      </c>
      <c r="AN69" s="1">
        <f t="shared" si="16"/>
        <v>0</v>
      </c>
      <c r="AO69" s="1" t="str">
        <f t="shared" si="10"/>
        <v/>
      </c>
      <c r="AP69" s="1">
        <f t="shared" si="26"/>
        <v>0</v>
      </c>
      <c r="AQ69" s="1" t="str">
        <f t="shared" si="12"/>
        <v/>
      </c>
      <c r="AR69" s="1">
        <f t="shared" si="17"/>
        <v>0</v>
      </c>
      <c r="AS69" s="1" t="str">
        <f t="shared" si="13"/>
        <v/>
      </c>
      <c r="AT69" s="1">
        <f t="shared" si="27"/>
        <v>0</v>
      </c>
      <c r="AU69" s="1" t="str">
        <f t="shared" si="15"/>
        <v/>
      </c>
    </row>
    <row r="70" spans="1:47">
      <c r="A70" s="27">
        <v>60</v>
      </c>
      <c r="B70" s="212" t="str">
        <f>IF(①団体情報入力!$C$9="","",IF(C70="","",①団体情報入力!$C$9))</f>
        <v/>
      </c>
      <c r="C70" s="223"/>
      <c r="D70" s="48"/>
      <c r="E70" s="48"/>
      <c r="F70" s="163"/>
      <c r="G70" s="48"/>
      <c r="H70" s="49"/>
      <c r="I70" s="50"/>
      <c r="J70" s="165"/>
      <c r="K70" s="130"/>
      <c r="L70" s="50"/>
      <c r="M70" s="165"/>
      <c r="N70" s="130"/>
      <c r="O70" s="50"/>
      <c r="P70" s="165"/>
      <c r="Q70" s="133"/>
      <c r="R70" s="316"/>
      <c r="S70" s="317"/>
      <c r="T70" s="312"/>
      <c r="U70" s="313"/>
      <c r="AB70" s="5" t="str">
        <f t="shared" si="8"/>
        <v/>
      </c>
      <c r="AC70" s="5" t="str">
        <f t="shared" si="18"/>
        <v/>
      </c>
      <c r="AD70" s="5" t="str">
        <f t="shared" si="19"/>
        <v/>
      </c>
      <c r="AE70" s="5" t="str">
        <f t="shared" si="20"/>
        <v/>
      </c>
      <c r="AF70" s="5" t="str">
        <f t="shared" si="21"/>
        <v/>
      </c>
      <c r="AG70" s="8" t="str">
        <f>IF(G70="男",data_kyogisha!A61,"")</f>
        <v/>
      </c>
      <c r="AH70" s="5" t="str">
        <f t="shared" si="9"/>
        <v/>
      </c>
      <c r="AI70" s="5" t="str">
        <f t="shared" si="22"/>
        <v/>
      </c>
      <c r="AJ70" s="5" t="str">
        <f t="shared" si="23"/>
        <v/>
      </c>
      <c r="AK70" s="5" t="str">
        <f t="shared" si="24"/>
        <v/>
      </c>
      <c r="AL70" s="5" t="str">
        <f t="shared" si="25"/>
        <v/>
      </c>
      <c r="AM70" s="1" t="str">
        <f>IF(G70="女",data_kyogisha!A61,"")</f>
        <v/>
      </c>
      <c r="AN70" s="1">
        <f t="shared" si="16"/>
        <v>0</v>
      </c>
      <c r="AO70" s="1" t="str">
        <f t="shared" si="10"/>
        <v/>
      </c>
      <c r="AP70" s="1">
        <f t="shared" si="26"/>
        <v>0</v>
      </c>
      <c r="AQ70" s="1" t="str">
        <f t="shared" si="12"/>
        <v/>
      </c>
      <c r="AR70" s="1">
        <f t="shared" si="17"/>
        <v>0</v>
      </c>
      <c r="AS70" s="1" t="str">
        <f t="shared" si="13"/>
        <v/>
      </c>
      <c r="AT70" s="1">
        <f t="shared" si="27"/>
        <v>0</v>
      </c>
      <c r="AU70" s="1" t="str">
        <f t="shared" si="15"/>
        <v/>
      </c>
    </row>
    <row r="71" spans="1:47">
      <c r="A71" s="27">
        <v>61</v>
      </c>
      <c r="B71" s="212" t="str">
        <f>IF(①団体情報入力!$C$9="","",IF(C71="","",①団体情報入力!$C$9))</f>
        <v/>
      </c>
      <c r="C71" s="223"/>
      <c r="D71" s="48"/>
      <c r="E71" s="48"/>
      <c r="F71" s="163"/>
      <c r="G71" s="48"/>
      <c r="H71" s="49"/>
      <c r="I71" s="50"/>
      <c r="J71" s="165"/>
      <c r="K71" s="130"/>
      <c r="L71" s="50"/>
      <c r="M71" s="165"/>
      <c r="N71" s="130"/>
      <c r="O71" s="50"/>
      <c r="P71" s="165"/>
      <c r="Q71" s="133"/>
      <c r="R71" s="316"/>
      <c r="S71" s="317"/>
      <c r="T71" s="312"/>
      <c r="U71" s="313"/>
      <c r="AB71" s="5" t="str">
        <f t="shared" si="8"/>
        <v/>
      </c>
      <c r="AC71" s="5" t="str">
        <f t="shared" si="18"/>
        <v/>
      </c>
      <c r="AD71" s="5" t="str">
        <f t="shared" si="19"/>
        <v/>
      </c>
      <c r="AE71" s="5" t="str">
        <f t="shared" si="20"/>
        <v/>
      </c>
      <c r="AF71" s="5" t="str">
        <f t="shared" si="21"/>
        <v/>
      </c>
      <c r="AG71" s="8" t="str">
        <f>IF(G71="男",data_kyogisha!A62,"")</f>
        <v/>
      </c>
      <c r="AH71" s="5" t="str">
        <f t="shared" si="9"/>
        <v/>
      </c>
      <c r="AI71" s="5" t="str">
        <f t="shared" si="22"/>
        <v/>
      </c>
      <c r="AJ71" s="5" t="str">
        <f t="shared" si="23"/>
        <v/>
      </c>
      <c r="AK71" s="5" t="str">
        <f t="shared" si="24"/>
        <v/>
      </c>
      <c r="AL71" s="5" t="str">
        <f t="shared" si="25"/>
        <v/>
      </c>
      <c r="AM71" s="1" t="str">
        <f>IF(G71="女",data_kyogisha!A62,"")</f>
        <v/>
      </c>
      <c r="AN71" s="1">
        <f t="shared" si="16"/>
        <v>0</v>
      </c>
      <c r="AO71" s="1" t="str">
        <f t="shared" si="10"/>
        <v/>
      </c>
      <c r="AP71" s="1">
        <f t="shared" si="26"/>
        <v>0</v>
      </c>
      <c r="AQ71" s="1" t="str">
        <f t="shared" si="12"/>
        <v/>
      </c>
      <c r="AR71" s="1">
        <f t="shared" si="17"/>
        <v>0</v>
      </c>
      <c r="AS71" s="1" t="str">
        <f t="shared" si="13"/>
        <v/>
      </c>
      <c r="AT71" s="1">
        <f t="shared" si="27"/>
        <v>0</v>
      </c>
      <c r="AU71" s="1" t="str">
        <f t="shared" si="15"/>
        <v/>
      </c>
    </row>
    <row r="72" spans="1:47">
      <c r="A72" s="27">
        <v>62</v>
      </c>
      <c r="B72" s="212" t="str">
        <f>IF(①団体情報入力!$C$9="","",IF(C72="","",①団体情報入力!$C$9))</f>
        <v/>
      </c>
      <c r="C72" s="223"/>
      <c r="D72" s="48"/>
      <c r="E72" s="48"/>
      <c r="F72" s="163"/>
      <c r="G72" s="48"/>
      <c r="H72" s="49"/>
      <c r="I72" s="50"/>
      <c r="J72" s="165"/>
      <c r="K72" s="130"/>
      <c r="L72" s="50"/>
      <c r="M72" s="165"/>
      <c r="N72" s="130"/>
      <c r="O72" s="50"/>
      <c r="P72" s="165"/>
      <c r="Q72" s="133"/>
      <c r="R72" s="316"/>
      <c r="S72" s="317"/>
      <c r="T72" s="312"/>
      <c r="U72" s="313"/>
      <c r="AB72" s="5" t="str">
        <f t="shared" si="8"/>
        <v/>
      </c>
      <c r="AC72" s="5" t="str">
        <f t="shared" si="18"/>
        <v/>
      </c>
      <c r="AD72" s="5" t="str">
        <f t="shared" si="19"/>
        <v/>
      </c>
      <c r="AE72" s="5" t="str">
        <f t="shared" si="20"/>
        <v/>
      </c>
      <c r="AF72" s="5" t="str">
        <f t="shared" si="21"/>
        <v/>
      </c>
      <c r="AG72" s="8" t="str">
        <f>IF(G72="男",data_kyogisha!A63,"")</f>
        <v/>
      </c>
      <c r="AH72" s="5" t="str">
        <f t="shared" si="9"/>
        <v/>
      </c>
      <c r="AI72" s="5" t="str">
        <f t="shared" si="22"/>
        <v/>
      </c>
      <c r="AJ72" s="5" t="str">
        <f t="shared" si="23"/>
        <v/>
      </c>
      <c r="AK72" s="5" t="str">
        <f t="shared" si="24"/>
        <v/>
      </c>
      <c r="AL72" s="5" t="str">
        <f t="shared" si="25"/>
        <v/>
      </c>
      <c r="AM72" s="1" t="str">
        <f>IF(G72="女",data_kyogisha!A63,"")</f>
        <v/>
      </c>
      <c r="AN72" s="1">
        <f t="shared" si="16"/>
        <v>0</v>
      </c>
      <c r="AO72" s="1" t="str">
        <f t="shared" si="10"/>
        <v/>
      </c>
      <c r="AP72" s="1">
        <f t="shared" si="26"/>
        <v>0</v>
      </c>
      <c r="AQ72" s="1" t="str">
        <f t="shared" si="12"/>
        <v/>
      </c>
      <c r="AR72" s="1">
        <f t="shared" si="17"/>
        <v>0</v>
      </c>
      <c r="AS72" s="1" t="str">
        <f t="shared" si="13"/>
        <v/>
      </c>
      <c r="AT72" s="1">
        <f t="shared" si="27"/>
        <v>0</v>
      </c>
      <c r="AU72" s="1" t="str">
        <f t="shared" si="15"/>
        <v/>
      </c>
    </row>
    <row r="73" spans="1:47">
      <c r="A73" s="27">
        <v>63</v>
      </c>
      <c r="B73" s="212" t="str">
        <f>IF(①団体情報入力!$C$9="","",IF(C73="","",①団体情報入力!$C$9))</f>
        <v/>
      </c>
      <c r="C73" s="223"/>
      <c r="D73" s="48"/>
      <c r="E73" s="48"/>
      <c r="F73" s="163"/>
      <c r="G73" s="48"/>
      <c r="H73" s="49"/>
      <c r="I73" s="50"/>
      <c r="J73" s="165"/>
      <c r="K73" s="130"/>
      <c r="L73" s="50"/>
      <c r="M73" s="165"/>
      <c r="N73" s="130"/>
      <c r="O73" s="50"/>
      <c r="P73" s="165"/>
      <c r="Q73" s="133"/>
      <c r="R73" s="316"/>
      <c r="S73" s="317"/>
      <c r="T73" s="312"/>
      <c r="U73" s="313"/>
      <c r="AB73" s="5" t="str">
        <f t="shared" si="8"/>
        <v/>
      </c>
      <c r="AC73" s="5" t="str">
        <f t="shared" si="18"/>
        <v/>
      </c>
      <c r="AD73" s="5" t="str">
        <f t="shared" si="19"/>
        <v/>
      </c>
      <c r="AE73" s="5" t="str">
        <f t="shared" si="20"/>
        <v/>
      </c>
      <c r="AF73" s="5" t="str">
        <f t="shared" si="21"/>
        <v/>
      </c>
      <c r="AG73" s="8" t="str">
        <f>IF(G73="男",data_kyogisha!A64,"")</f>
        <v/>
      </c>
      <c r="AH73" s="5" t="str">
        <f t="shared" si="9"/>
        <v/>
      </c>
      <c r="AI73" s="5" t="str">
        <f t="shared" si="22"/>
        <v/>
      </c>
      <c r="AJ73" s="5" t="str">
        <f t="shared" si="23"/>
        <v/>
      </c>
      <c r="AK73" s="5" t="str">
        <f t="shared" si="24"/>
        <v/>
      </c>
      <c r="AL73" s="5" t="str">
        <f t="shared" si="25"/>
        <v/>
      </c>
      <c r="AM73" s="1" t="str">
        <f>IF(G73="女",data_kyogisha!A64,"")</f>
        <v/>
      </c>
      <c r="AN73" s="1">
        <f t="shared" si="16"/>
        <v>0</v>
      </c>
      <c r="AO73" s="1" t="str">
        <f t="shared" si="10"/>
        <v/>
      </c>
      <c r="AP73" s="1">
        <f t="shared" si="26"/>
        <v>0</v>
      </c>
      <c r="AQ73" s="1" t="str">
        <f t="shared" si="12"/>
        <v/>
      </c>
      <c r="AR73" s="1">
        <f t="shared" si="17"/>
        <v>0</v>
      </c>
      <c r="AS73" s="1" t="str">
        <f t="shared" si="13"/>
        <v/>
      </c>
      <c r="AT73" s="1">
        <f t="shared" si="27"/>
        <v>0</v>
      </c>
      <c r="AU73" s="1" t="str">
        <f t="shared" si="15"/>
        <v/>
      </c>
    </row>
    <row r="74" spans="1:47">
      <c r="A74" s="27">
        <v>64</v>
      </c>
      <c r="B74" s="212" t="str">
        <f>IF(①団体情報入力!$C$9="","",IF(C74="","",①団体情報入力!$C$9))</f>
        <v/>
      </c>
      <c r="C74" s="223"/>
      <c r="D74" s="48"/>
      <c r="E74" s="48"/>
      <c r="F74" s="163"/>
      <c r="G74" s="48"/>
      <c r="H74" s="49"/>
      <c r="I74" s="50"/>
      <c r="J74" s="165"/>
      <c r="K74" s="130"/>
      <c r="L74" s="50"/>
      <c r="M74" s="165"/>
      <c r="N74" s="130"/>
      <c r="O74" s="50"/>
      <c r="P74" s="165"/>
      <c r="Q74" s="133"/>
      <c r="R74" s="316"/>
      <c r="S74" s="317"/>
      <c r="T74" s="312"/>
      <c r="U74" s="313"/>
      <c r="AB74" s="5" t="str">
        <f t="shared" si="8"/>
        <v/>
      </c>
      <c r="AC74" s="5" t="str">
        <f t="shared" si="18"/>
        <v/>
      </c>
      <c r="AD74" s="5" t="str">
        <f t="shared" si="19"/>
        <v/>
      </c>
      <c r="AE74" s="5" t="str">
        <f t="shared" si="20"/>
        <v/>
      </c>
      <c r="AF74" s="5" t="str">
        <f t="shared" si="21"/>
        <v/>
      </c>
      <c r="AG74" s="8" t="str">
        <f>IF(G74="男",data_kyogisha!A65,"")</f>
        <v/>
      </c>
      <c r="AH74" s="5" t="str">
        <f t="shared" si="9"/>
        <v/>
      </c>
      <c r="AI74" s="5" t="str">
        <f t="shared" si="22"/>
        <v/>
      </c>
      <c r="AJ74" s="5" t="str">
        <f t="shared" si="23"/>
        <v/>
      </c>
      <c r="AK74" s="5" t="str">
        <f t="shared" si="24"/>
        <v/>
      </c>
      <c r="AL74" s="5" t="str">
        <f t="shared" si="25"/>
        <v/>
      </c>
      <c r="AM74" s="1" t="str">
        <f>IF(G74="女",data_kyogisha!A65,"")</f>
        <v/>
      </c>
      <c r="AN74" s="1">
        <f t="shared" si="16"/>
        <v>0</v>
      </c>
      <c r="AO74" s="1" t="str">
        <f t="shared" si="10"/>
        <v/>
      </c>
      <c r="AP74" s="1">
        <f t="shared" si="26"/>
        <v>0</v>
      </c>
      <c r="AQ74" s="1" t="str">
        <f t="shared" si="12"/>
        <v/>
      </c>
      <c r="AR74" s="1">
        <f t="shared" si="17"/>
        <v>0</v>
      </c>
      <c r="AS74" s="1" t="str">
        <f t="shared" si="13"/>
        <v/>
      </c>
      <c r="AT74" s="1">
        <f t="shared" si="27"/>
        <v>0</v>
      </c>
      <c r="AU74" s="1" t="str">
        <f t="shared" si="15"/>
        <v/>
      </c>
    </row>
    <row r="75" spans="1:47">
      <c r="A75" s="27">
        <v>65</v>
      </c>
      <c r="B75" s="212" t="str">
        <f>IF(①団体情報入力!$C$9="","",IF(C75="","",①団体情報入力!$C$9))</f>
        <v/>
      </c>
      <c r="C75" s="223"/>
      <c r="D75" s="48"/>
      <c r="E75" s="48"/>
      <c r="F75" s="163"/>
      <c r="G75" s="48"/>
      <c r="H75" s="49"/>
      <c r="I75" s="50"/>
      <c r="J75" s="165"/>
      <c r="K75" s="130"/>
      <c r="L75" s="50"/>
      <c r="M75" s="165"/>
      <c r="N75" s="130"/>
      <c r="O75" s="50"/>
      <c r="P75" s="165"/>
      <c r="Q75" s="133"/>
      <c r="R75" s="316"/>
      <c r="S75" s="317"/>
      <c r="T75" s="312"/>
      <c r="U75" s="313"/>
      <c r="AB75" s="5" t="str">
        <f t="shared" si="8"/>
        <v/>
      </c>
      <c r="AC75" s="5" t="str">
        <f t="shared" si="18"/>
        <v/>
      </c>
      <c r="AD75" s="5" t="str">
        <f t="shared" si="19"/>
        <v/>
      </c>
      <c r="AE75" s="5" t="str">
        <f t="shared" si="20"/>
        <v/>
      </c>
      <c r="AF75" s="5" t="str">
        <f t="shared" si="21"/>
        <v/>
      </c>
      <c r="AG75" s="8" t="str">
        <f>IF(G75="男",data_kyogisha!A66,"")</f>
        <v/>
      </c>
      <c r="AH75" s="5" t="str">
        <f t="shared" si="9"/>
        <v/>
      </c>
      <c r="AI75" s="5" t="str">
        <f t="shared" ref="AI75:AI100" si="28">IF(G75="女",D75,"")</f>
        <v/>
      </c>
      <c r="AJ75" s="5" t="str">
        <f t="shared" si="23"/>
        <v/>
      </c>
      <c r="AK75" s="5" t="str">
        <f t="shared" ref="AK75:AK100" si="29">IF(G75="女",G75,"")</f>
        <v/>
      </c>
      <c r="AL75" s="5" t="str">
        <f t="shared" si="25"/>
        <v/>
      </c>
      <c r="AM75" s="1" t="str">
        <f>IF(G75="女",data_kyogisha!A66,"")</f>
        <v/>
      </c>
      <c r="AN75" s="1">
        <f t="shared" si="16"/>
        <v>0</v>
      </c>
      <c r="AO75" s="1" t="str">
        <f t="shared" si="10"/>
        <v/>
      </c>
      <c r="AP75" s="1">
        <f t="shared" si="26"/>
        <v>0</v>
      </c>
      <c r="AQ75" s="1" t="str">
        <f t="shared" si="12"/>
        <v/>
      </c>
      <c r="AR75" s="1">
        <f t="shared" si="17"/>
        <v>0</v>
      </c>
      <c r="AS75" s="1" t="str">
        <f t="shared" si="13"/>
        <v/>
      </c>
      <c r="AT75" s="1">
        <f t="shared" si="27"/>
        <v>0</v>
      </c>
      <c r="AU75" s="1" t="str">
        <f t="shared" si="15"/>
        <v/>
      </c>
    </row>
    <row r="76" spans="1:47">
      <c r="A76" s="27">
        <v>66</v>
      </c>
      <c r="B76" s="212" t="str">
        <f>IF(①団体情報入力!$C$9="","",IF(C76="","",①団体情報入力!$C$9))</f>
        <v/>
      </c>
      <c r="C76" s="223"/>
      <c r="D76" s="48"/>
      <c r="E76" s="48"/>
      <c r="F76" s="163"/>
      <c r="G76" s="48"/>
      <c r="H76" s="49"/>
      <c r="I76" s="50"/>
      <c r="J76" s="165"/>
      <c r="K76" s="130"/>
      <c r="L76" s="50"/>
      <c r="M76" s="165"/>
      <c r="N76" s="130"/>
      <c r="O76" s="50"/>
      <c r="P76" s="165"/>
      <c r="Q76" s="133"/>
      <c r="R76" s="316"/>
      <c r="S76" s="317"/>
      <c r="T76" s="312"/>
      <c r="U76" s="313"/>
      <c r="AB76" s="5" t="str">
        <f t="shared" ref="AB76:AB100" si="30">IF(G76="男",C76,"")</f>
        <v/>
      </c>
      <c r="AC76" s="5" t="str">
        <f t="shared" ref="AC76:AC100" si="31">IF(G76="男",D76,"")</f>
        <v/>
      </c>
      <c r="AD76" s="5" t="str">
        <f t="shared" ref="AD76:AD100" si="32">IF(G76="男",E76,"")</f>
        <v/>
      </c>
      <c r="AE76" s="5" t="str">
        <f t="shared" ref="AE76:AE100" si="33">IF(G76="男",G76,"")</f>
        <v/>
      </c>
      <c r="AF76" s="5" t="str">
        <f t="shared" ref="AF76:AF100" si="34">IF(G76="男",IF(H76="","",H76),"")</f>
        <v/>
      </c>
      <c r="AG76" s="8" t="str">
        <f>IF(G76="男",data_kyogisha!A67,"")</f>
        <v/>
      </c>
      <c r="AH76" s="5" t="str">
        <f t="shared" ref="AH76:AH100" si="35">IF(G76="女",C76,"")</f>
        <v/>
      </c>
      <c r="AI76" s="5" t="str">
        <f t="shared" si="28"/>
        <v/>
      </c>
      <c r="AJ76" s="5" t="str">
        <f t="shared" ref="AJ76:AJ100" si="36">IF(G76="女",E76,"")</f>
        <v/>
      </c>
      <c r="AK76" s="5" t="str">
        <f t="shared" si="29"/>
        <v/>
      </c>
      <c r="AL76" s="5" t="str">
        <f t="shared" ref="AL76:AL100" si="37">IF(G76="女",IF(H76="","",H76),"")</f>
        <v/>
      </c>
      <c r="AM76" s="1" t="str">
        <f>IF(G76="女",data_kyogisha!A67,"")</f>
        <v/>
      </c>
      <c r="AN76" s="1">
        <f t="shared" si="16"/>
        <v>0</v>
      </c>
      <c r="AO76" s="1" t="str">
        <f t="shared" ref="AO76:AO100" si="38">IF(AND(G76="男",R76="○"),C76,"")</f>
        <v/>
      </c>
      <c r="AP76" s="1">
        <f t="shared" ref="AP76:AP100" si="39">IF(AND(G76="男",T76="○"),AP75+1,AP75)</f>
        <v>0</v>
      </c>
      <c r="AQ76" s="1" t="str">
        <f t="shared" ref="AQ76:AQ100" si="40">IF(AND(G76="男",T76="○"),C76,"")</f>
        <v/>
      </c>
      <c r="AR76" s="1">
        <f t="shared" si="17"/>
        <v>0</v>
      </c>
      <c r="AS76" s="1" t="str">
        <f t="shared" ref="AS76:AS100" si="41">IF(AND(G76="女",R76="○"),C76,"")</f>
        <v/>
      </c>
      <c r="AT76" s="1">
        <f t="shared" ref="AT76:AT100" si="42">IF(AND(G76="女",T76="○"),AT75+1,AT75)</f>
        <v>0</v>
      </c>
      <c r="AU76" s="1" t="str">
        <f t="shared" ref="AU76:AU100" si="43">IF(AND(G76="女",T76="○"),C76,"")</f>
        <v/>
      </c>
    </row>
    <row r="77" spans="1:47">
      <c r="A77" s="27">
        <v>67</v>
      </c>
      <c r="B77" s="212" t="str">
        <f>IF(①団体情報入力!$C$9="","",IF(C77="","",①団体情報入力!$C$9))</f>
        <v/>
      </c>
      <c r="C77" s="223"/>
      <c r="D77" s="48"/>
      <c r="E77" s="48"/>
      <c r="F77" s="163"/>
      <c r="G77" s="48"/>
      <c r="H77" s="49"/>
      <c r="I77" s="50"/>
      <c r="J77" s="165"/>
      <c r="K77" s="130"/>
      <c r="L77" s="50"/>
      <c r="M77" s="165"/>
      <c r="N77" s="130"/>
      <c r="O77" s="50"/>
      <c r="P77" s="165"/>
      <c r="Q77" s="133"/>
      <c r="R77" s="316"/>
      <c r="S77" s="317"/>
      <c r="T77" s="312"/>
      <c r="U77" s="313"/>
      <c r="AB77" s="5" t="str">
        <f t="shared" si="30"/>
        <v/>
      </c>
      <c r="AC77" s="5" t="str">
        <f t="shared" si="31"/>
        <v/>
      </c>
      <c r="AD77" s="5" t="str">
        <f t="shared" si="32"/>
        <v/>
      </c>
      <c r="AE77" s="5" t="str">
        <f t="shared" si="33"/>
        <v/>
      </c>
      <c r="AF77" s="5" t="str">
        <f t="shared" si="34"/>
        <v/>
      </c>
      <c r="AG77" s="8" t="str">
        <f>IF(G77="男",data_kyogisha!A68,"")</f>
        <v/>
      </c>
      <c r="AH77" s="5" t="str">
        <f t="shared" si="35"/>
        <v/>
      </c>
      <c r="AI77" s="5" t="str">
        <f t="shared" si="28"/>
        <v/>
      </c>
      <c r="AJ77" s="5" t="str">
        <f t="shared" si="36"/>
        <v/>
      </c>
      <c r="AK77" s="5" t="str">
        <f t="shared" si="29"/>
        <v/>
      </c>
      <c r="AL77" s="5" t="str">
        <f t="shared" si="37"/>
        <v/>
      </c>
      <c r="AM77" s="1" t="str">
        <f>IF(G77="女",data_kyogisha!A68,"")</f>
        <v/>
      </c>
      <c r="AN77" s="1">
        <f t="shared" ref="AN77:AN100" si="44">IF(AND(G77="男",R77="○"),AN76+1,AN76)</f>
        <v>0</v>
      </c>
      <c r="AO77" s="1" t="str">
        <f t="shared" si="38"/>
        <v/>
      </c>
      <c r="AP77" s="1">
        <f t="shared" si="39"/>
        <v>0</v>
      </c>
      <c r="AQ77" s="1" t="str">
        <f t="shared" si="40"/>
        <v/>
      </c>
      <c r="AR77" s="1">
        <f t="shared" ref="AR77:AR100" si="45">IF(AND(G77="女",R77="○"),AR76+1,AR76)</f>
        <v>0</v>
      </c>
      <c r="AS77" s="1" t="str">
        <f t="shared" si="41"/>
        <v/>
      </c>
      <c r="AT77" s="1">
        <f t="shared" si="42"/>
        <v>0</v>
      </c>
      <c r="AU77" s="1" t="str">
        <f t="shared" si="43"/>
        <v/>
      </c>
    </row>
    <row r="78" spans="1:47">
      <c r="A78" s="27">
        <v>68</v>
      </c>
      <c r="B78" s="212" t="str">
        <f>IF(①団体情報入力!$C$9="","",IF(C78="","",①団体情報入力!$C$9))</f>
        <v/>
      </c>
      <c r="C78" s="223"/>
      <c r="D78" s="48"/>
      <c r="E78" s="48"/>
      <c r="F78" s="163"/>
      <c r="G78" s="48"/>
      <c r="H78" s="49"/>
      <c r="I78" s="50"/>
      <c r="J78" s="165"/>
      <c r="K78" s="130"/>
      <c r="L78" s="50"/>
      <c r="M78" s="165"/>
      <c r="N78" s="130"/>
      <c r="O78" s="50"/>
      <c r="P78" s="165"/>
      <c r="Q78" s="133"/>
      <c r="R78" s="316"/>
      <c r="S78" s="317"/>
      <c r="T78" s="312"/>
      <c r="U78" s="313"/>
      <c r="AB78" s="5" t="str">
        <f t="shared" si="30"/>
        <v/>
      </c>
      <c r="AC78" s="5" t="str">
        <f t="shared" si="31"/>
        <v/>
      </c>
      <c r="AD78" s="5" t="str">
        <f t="shared" si="32"/>
        <v/>
      </c>
      <c r="AE78" s="5" t="str">
        <f t="shared" si="33"/>
        <v/>
      </c>
      <c r="AF78" s="5" t="str">
        <f t="shared" si="34"/>
        <v/>
      </c>
      <c r="AG78" s="8" t="str">
        <f>IF(G78="男",data_kyogisha!A69,"")</f>
        <v/>
      </c>
      <c r="AH78" s="5" t="str">
        <f t="shared" si="35"/>
        <v/>
      </c>
      <c r="AI78" s="5" t="str">
        <f t="shared" si="28"/>
        <v/>
      </c>
      <c r="AJ78" s="5" t="str">
        <f t="shared" si="36"/>
        <v/>
      </c>
      <c r="AK78" s="5" t="str">
        <f t="shared" si="29"/>
        <v/>
      </c>
      <c r="AL78" s="5" t="str">
        <f t="shared" si="37"/>
        <v/>
      </c>
      <c r="AM78" s="1" t="str">
        <f>IF(G78="女",data_kyogisha!A69,"")</f>
        <v/>
      </c>
      <c r="AN78" s="1">
        <f t="shared" si="44"/>
        <v>0</v>
      </c>
      <c r="AO78" s="1" t="str">
        <f t="shared" si="38"/>
        <v/>
      </c>
      <c r="AP78" s="1">
        <f t="shared" si="39"/>
        <v>0</v>
      </c>
      <c r="AQ78" s="1" t="str">
        <f t="shared" si="40"/>
        <v/>
      </c>
      <c r="AR78" s="1">
        <f t="shared" si="45"/>
        <v>0</v>
      </c>
      <c r="AS78" s="1" t="str">
        <f t="shared" si="41"/>
        <v/>
      </c>
      <c r="AT78" s="1">
        <f t="shared" si="42"/>
        <v>0</v>
      </c>
      <c r="AU78" s="1" t="str">
        <f t="shared" si="43"/>
        <v/>
      </c>
    </row>
    <row r="79" spans="1:47">
      <c r="A79" s="27">
        <v>69</v>
      </c>
      <c r="B79" s="212" t="str">
        <f>IF(①団体情報入力!$C$9="","",IF(C79="","",①団体情報入力!$C$9))</f>
        <v/>
      </c>
      <c r="C79" s="223"/>
      <c r="D79" s="48"/>
      <c r="E79" s="48"/>
      <c r="F79" s="163"/>
      <c r="G79" s="48"/>
      <c r="H79" s="49"/>
      <c r="I79" s="50"/>
      <c r="J79" s="165"/>
      <c r="K79" s="130"/>
      <c r="L79" s="50"/>
      <c r="M79" s="165"/>
      <c r="N79" s="130"/>
      <c r="O79" s="50"/>
      <c r="P79" s="165"/>
      <c r="Q79" s="133"/>
      <c r="R79" s="316"/>
      <c r="S79" s="317"/>
      <c r="T79" s="312"/>
      <c r="U79" s="313"/>
      <c r="AB79" s="5" t="str">
        <f t="shared" si="30"/>
        <v/>
      </c>
      <c r="AC79" s="5" t="str">
        <f t="shared" si="31"/>
        <v/>
      </c>
      <c r="AD79" s="5" t="str">
        <f t="shared" si="32"/>
        <v/>
      </c>
      <c r="AE79" s="5" t="str">
        <f t="shared" si="33"/>
        <v/>
      </c>
      <c r="AF79" s="5" t="str">
        <f t="shared" si="34"/>
        <v/>
      </c>
      <c r="AG79" s="8" t="str">
        <f>IF(G79="男",data_kyogisha!A70,"")</f>
        <v/>
      </c>
      <c r="AH79" s="5" t="str">
        <f t="shared" si="35"/>
        <v/>
      </c>
      <c r="AI79" s="5" t="str">
        <f t="shared" si="28"/>
        <v/>
      </c>
      <c r="AJ79" s="5" t="str">
        <f t="shared" si="36"/>
        <v/>
      </c>
      <c r="AK79" s="5" t="str">
        <f t="shared" si="29"/>
        <v/>
      </c>
      <c r="AL79" s="5" t="str">
        <f t="shared" si="37"/>
        <v/>
      </c>
      <c r="AM79" s="1" t="str">
        <f>IF(G79="女",data_kyogisha!A70,"")</f>
        <v/>
      </c>
      <c r="AN79" s="1">
        <f t="shared" si="44"/>
        <v>0</v>
      </c>
      <c r="AO79" s="1" t="str">
        <f t="shared" si="38"/>
        <v/>
      </c>
      <c r="AP79" s="1">
        <f t="shared" si="39"/>
        <v>0</v>
      </c>
      <c r="AQ79" s="1" t="str">
        <f t="shared" si="40"/>
        <v/>
      </c>
      <c r="AR79" s="1">
        <f t="shared" si="45"/>
        <v>0</v>
      </c>
      <c r="AS79" s="1" t="str">
        <f t="shared" si="41"/>
        <v/>
      </c>
      <c r="AT79" s="1">
        <f t="shared" si="42"/>
        <v>0</v>
      </c>
      <c r="AU79" s="1" t="str">
        <f t="shared" si="43"/>
        <v/>
      </c>
    </row>
    <row r="80" spans="1:47">
      <c r="A80" s="27">
        <v>70</v>
      </c>
      <c r="B80" s="212" t="str">
        <f>IF(①団体情報入力!$C$9="","",IF(C80="","",①団体情報入力!$C$9))</f>
        <v/>
      </c>
      <c r="C80" s="223"/>
      <c r="D80" s="48"/>
      <c r="E80" s="48"/>
      <c r="F80" s="163"/>
      <c r="G80" s="48"/>
      <c r="H80" s="49"/>
      <c r="I80" s="50"/>
      <c r="J80" s="165"/>
      <c r="K80" s="130"/>
      <c r="L80" s="50"/>
      <c r="M80" s="165"/>
      <c r="N80" s="130"/>
      <c r="O80" s="50"/>
      <c r="P80" s="165"/>
      <c r="Q80" s="133"/>
      <c r="R80" s="316"/>
      <c r="S80" s="317"/>
      <c r="T80" s="312"/>
      <c r="U80" s="313"/>
      <c r="AB80" s="5" t="str">
        <f t="shared" si="30"/>
        <v/>
      </c>
      <c r="AC80" s="5" t="str">
        <f t="shared" si="31"/>
        <v/>
      </c>
      <c r="AD80" s="5" t="str">
        <f t="shared" si="32"/>
        <v/>
      </c>
      <c r="AE80" s="5" t="str">
        <f t="shared" si="33"/>
        <v/>
      </c>
      <c r="AF80" s="5" t="str">
        <f t="shared" si="34"/>
        <v/>
      </c>
      <c r="AG80" s="8" t="str">
        <f>IF(G80="男",data_kyogisha!A71,"")</f>
        <v/>
      </c>
      <c r="AH80" s="5" t="str">
        <f t="shared" si="35"/>
        <v/>
      </c>
      <c r="AI80" s="5" t="str">
        <f t="shared" si="28"/>
        <v/>
      </c>
      <c r="AJ80" s="5" t="str">
        <f t="shared" si="36"/>
        <v/>
      </c>
      <c r="AK80" s="5" t="str">
        <f t="shared" si="29"/>
        <v/>
      </c>
      <c r="AL80" s="5" t="str">
        <f t="shared" si="37"/>
        <v/>
      </c>
      <c r="AM80" s="1" t="str">
        <f>IF(G80="女",data_kyogisha!A71,"")</f>
        <v/>
      </c>
      <c r="AN80" s="1">
        <f t="shared" si="44"/>
        <v>0</v>
      </c>
      <c r="AO80" s="1" t="str">
        <f t="shared" si="38"/>
        <v/>
      </c>
      <c r="AP80" s="1">
        <f t="shared" si="39"/>
        <v>0</v>
      </c>
      <c r="AQ80" s="1" t="str">
        <f t="shared" si="40"/>
        <v/>
      </c>
      <c r="AR80" s="1">
        <f t="shared" si="45"/>
        <v>0</v>
      </c>
      <c r="AS80" s="1" t="str">
        <f t="shared" si="41"/>
        <v/>
      </c>
      <c r="AT80" s="1">
        <f t="shared" si="42"/>
        <v>0</v>
      </c>
      <c r="AU80" s="1" t="str">
        <f t="shared" si="43"/>
        <v/>
      </c>
    </row>
    <row r="81" spans="1:47">
      <c r="A81" s="27">
        <v>71</v>
      </c>
      <c r="B81" s="212" t="str">
        <f>IF(①団体情報入力!$C$9="","",IF(C81="","",①団体情報入力!$C$9))</f>
        <v/>
      </c>
      <c r="C81" s="223"/>
      <c r="D81" s="48"/>
      <c r="E81" s="48"/>
      <c r="F81" s="163"/>
      <c r="G81" s="48"/>
      <c r="H81" s="49"/>
      <c r="I81" s="50"/>
      <c r="J81" s="165"/>
      <c r="K81" s="130"/>
      <c r="L81" s="50"/>
      <c r="M81" s="165"/>
      <c r="N81" s="130"/>
      <c r="O81" s="50"/>
      <c r="P81" s="165"/>
      <c r="Q81" s="133"/>
      <c r="R81" s="316"/>
      <c r="S81" s="317"/>
      <c r="T81" s="312"/>
      <c r="U81" s="313"/>
      <c r="AB81" s="5" t="str">
        <f t="shared" si="30"/>
        <v/>
      </c>
      <c r="AC81" s="5" t="str">
        <f t="shared" si="31"/>
        <v/>
      </c>
      <c r="AD81" s="5" t="str">
        <f t="shared" si="32"/>
        <v/>
      </c>
      <c r="AE81" s="5" t="str">
        <f t="shared" si="33"/>
        <v/>
      </c>
      <c r="AF81" s="5" t="str">
        <f t="shared" si="34"/>
        <v/>
      </c>
      <c r="AG81" s="8" t="str">
        <f>IF(G81="男",data_kyogisha!A72,"")</f>
        <v/>
      </c>
      <c r="AH81" s="5" t="str">
        <f t="shared" si="35"/>
        <v/>
      </c>
      <c r="AI81" s="5" t="str">
        <f t="shared" si="28"/>
        <v/>
      </c>
      <c r="AJ81" s="5" t="str">
        <f t="shared" si="36"/>
        <v/>
      </c>
      <c r="AK81" s="5" t="str">
        <f t="shared" si="29"/>
        <v/>
      </c>
      <c r="AL81" s="5" t="str">
        <f t="shared" si="37"/>
        <v/>
      </c>
      <c r="AM81" s="1" t="str">
        <f>IF(G81="女",data_kyogisha!A72,"")</f>
        <v/>
      </c>
      <c r="AN81" s="1">
        <f t="shared" si="44"/>
        <v>0</v>
      </c>
      <c r="AO81" s="1" t="str">
        <f t="shared" si="38"/>
        <v/>
      </c>
      <c r="AP81" s="1">
        <f t="shared" si="39"/>
        <v>0</v>
      </c>
      <c r="AQ81" s="1" t="str">
        <f t="shared" si="40"/>
        <v/>
      </c>
      <c r="AR81" s="1">
        <f t="shared" si="45"/>
        <v>0</v>
      </c>
      <c r="AS81" s="1" t="str">
        <f t="shared" si="41"/>
        <v/>
      </c>
      <c r="AT81" s="1">
        <f t="shared" si="42"/>
        <v>0</v>
      </c>
      <c r="AU81" s="1" t="str">
        <f t="shared" si="43"/>
        <v/>
      </c>
    </row>
    <row r="82" spans="1:47">
      <c r="A82" s="27">
        <v>72</v>
      </c>
      <c r="B82" s="212" t="str">
        <f>IF(①団体情報入力!$C$9="","",IF(C82="","",①団体情報入力!$C$9))</f>
        <v/>
      </c>
      <c r="C82" s="223"/>
      <c r="D82" s="48"/>
      <c r="E82" s="48"/>
      <c r="F82" s="163"/>
      <c r="G82" s="48"/>
      <c r="H82" s="49"/>
      <c r="I82" s="50"/>
      <c r="J82" s="165"/>
      <c r="K82" s="130"/>
      <c r="L82" s="50"/>
      <c r="M82" s="165"/>
      <c r="N82" s="130"/>
      <c r="O82" s="50"/>
      <c r="P82" s="165"/>
      <c r="Q82" s="133"/>
      <c r="R82" s="316"/>
      <c r="S82" s="317"/>
      <c r="T82" s="312"/>
      <c r="U82" s="313"/>
      <c r="AB82" s="5" t="str">
        <f t="shared" si="30"/>
        <v/>
      </c>
      <c r="AC82" s="5" t="str">
        <f t="shared" si="31"/>
        <v/>
      </c>
      <c r="AD82" s="5" t="str">
        <f t="shared" si="32"/>
        <v/>
      </c>
      <c r="AE82" s="5" t="str">
        <f t="shared" si="33"/>
        <v/>
      </c>
      <c r="AF82" s="5" t="str">
        <f t="shared" si="34"/>
        <v/>
      </c>
      <c r="AG82" s="8" t="str">
        <f>IF(G82="男",data_kyogisha!A73,"")</f>
        <v/>
      </c>
      <c r="AH82" s="5" t="str">
        <f t="shared" si="35"/>
        <v/>
      </c>
      <c r="AI82" s="5" t="str">
        <f t="shared" si="28"/>
        <v/>
      </c>
      <c r="AJ82" s="5" t="str">
        <f t="shared" si="36"/>
        <v/>
      </c>
      <c r="AK82" s="5" t="str">
        <f t="shared" si="29"/>
        <v/>
      </c>
      <c r="AL82" s="5" t="str">
        <f t="shared" si="37"/>
        <v/>
      </c>
      <c r="AM82" s="1" t="str">
        <f>IF(G82="女",data_kyogisha!A73,"")</f>
        <v/>
      </c>
      <c r="AN82" s="1">
        <f t="shared" si="44"/>
        <v>0</v>
      </c>
      <c r="AO82" s="1" t="str">
        <f t="shared" si="38"/>
        <v/>
      </c>
      <c r="AP82" s="1">
        <f t="shared" si="39"/>
        <v>0</v>
      </c>
      <c r="AQ82" s="1" t="str">
        <f t="shared" si="40"/>
        <v/>
      </c>
      <c r="AR82" s="1">
        <f t="shared" si="45"/>
        <v>0</v>
      </c>
      <c r="AS82" s="1" t="str">
        <f t="shared" si="41"/>
        <v/>
      </c>
      <c r="AT82" s="1">
        <f t="shared" si="42"/>
        <v>0</v>
      </c>
      <c r="AU82" s="1" t="str">
        <f t="shared" si="43"/>
        <v/>
      </c>
    </row>
    <row r="83" spans="1:47">
      <c r="A83" s="27">
        <v>73</v>
      </c>
      <c r="B83" s="212" t="str">
        <f>IF(①団体情報入力!$C$9="","",IF(C83="","",①団体情報入力!$C$9))</f>
        <v/>
      </c>
      <c r="C83" s="223"/>
      <c r="D83" s="48"/>
      <c r="E83" s="48"/>
      <c r="F83" s="163"/>
      <c r="G83" s="48"/>
      <c r="H83" s="49"/>
      <c r="I83" s="50"/>
      <c r="J83" s="165"/>
      <c r="K83" s="130"/>
      <c r="L83" s="50"/>
      <c r="M83" s="165"/>
      <c r="N83" s="130"/>
      <c r="O83" s="50"/>
      <c r="P83" s="165"/>
      <c r="Q83" s="133"/>
      <c r="R83" s="316"/>
      <c r="S83" s="317"/>
      <c r="T83" s="312"/>
      <c r="U83" s="313"/>
      <c r="AB83" s="5" t="str">
        <f t="shared" si="30"/>
        <v/>
      </c>
      <c r="AC83" s="5" t="str">
        <f t="shared" si="31"/>
        <v/>
      </c>
      <c r="AD83" s="5" t="str">
        <f t="shared" si="32"/>
        <v/>
      </c>
      <c r="AE83" s="5" t="str">
        <f t="shared" si="33"/>
        <v/>
      </c>
      <c r="AF83" s="5" t="str">
        <f t="shared" si="34"/>
        <v/>
      </c>
      <c r="AG83" s="8" t="str">
        <f>IF(G83="男",data_kyogisha!A74,"")</f>
        <v/>
      </c>
      <c r="AH83" s="5" t="str">
        <f t="shared" si="35"/>
        <v/>
      </c>
      <c r="AI83" s="5" t="str">
        <f t="shared" si="28"/>
        <v/>
      </c>
      <c r="AJ83" s="5" t="str">
        <f t="shared" si="36"/>
        <v/>
      </c>
      <c r="AK83" s="5" t="str">
        <f t="shared" si="29"/>
        <v/>
      </c>
      <c r="AL83" s="5" t="str">
        <f t="shared" si="37"/>
        <v/>
      </c>
      <c r="AM83" s="1" t="str">
        <f>IF(G83="女",data_kyogisha!A74,"")</f>
        <v/>
      </c>
      <c r="AN83" s="1">
        <f t="shared" si="44"/>
        <v>0</v>
      </c>
      <c r="AO83" s="1" t="str">
        <f t="shared" si="38"/>
        <v/>
      </c>
      <c r="AP83" s="1">
        <f t="shared" si="39"/>
        <v>0</v>
      </c>
      <c r="AQ83" s="1" t="str">
        <f t="shared" si="40"/>
        <v/>
      </c>
      <c r="AR83" s="1">
        <f t="shared" si="45"/>
        <v>0</v>
      </c>
      <c r="AS83" s="1" t="str">
        <f t="shared" si="41"/>
        <v/>
      </c>
      <c r="AT83" s="1">
        <f t="shared" si="42"/>
        <v>0</v>
      </c>
      <c r="AU83" s="1" t="str">
        <f t="shared" si="43"/>
        <v/>
      </c>
    </row>
    <row r="84" spans="1:47">
      <c r="A84" s="27">
        <v>74</v>
      </c>
      <c r="B84" s="212" t="str">
        <f>IF(①団体情報入力!$C$9="","",IF(C84="","",①団体情報入力!$C$9))</f>
        <v/>
      </c>
      <c r="C84" s="223"/>
      <c r="D84" s="48"/>
      <c r="E84" s="48"/>
      <c r="F84" s="163"/>
      <c r="G84" s="48"/>
      <c r="H84" s="49"/>
      <c r="I84" s="50"/>
      <c r="J84" s="165"/>
      <c r="K84" s="130"/>
      <c r="L84" s="50"/>
      <c r="M84" s="165"/>
      <c r="N84" s="130"/>
      <c r="O84" s="50"/>
      <c r="P84" s="165"/>
      <c r="Q84" s="133"/>
      <c r="R84" s="316"/>
      <c r="S84" s="317"/>
      <c r="T84" s="312"/>
      <c r="U84" s="313"/>
      <c r="AB84" s="5" t="str">
        <f t="shared" si="30"/>
        <v/>
      </c>
      <c r="AC84" s="5" t="str">
        <f t="shared" si="31"/>
        <v/>
      </c>
      <c r="AD84" s="5" t="str">
        <f t="shared" si="32"/>
        <v/>
      </c>
      <c r="AE84" s="5" t="str">
        <f t="shared" si="33"/>
        <v/>
      </c>
      <c r="AF84" s="5" t="str">
        <f t="shared" si="34"/>
        <v/>
      </c>
      <c r="AG84" s="8" t="str">
        <f>IF(G84="男",data_kyogisha!A75,"")</f>
        <v/>
      </c>
      <c r="AH84" s="5" t="str">
        <f t="shared" si="35"/>
        <v/>
      </c>
      <c r="AI84" s="5" t="str">
        <f t="shared" si="28"/>
        <v/>
      </c>
      <c r="AJ84" s="5" t="str">
        <f t="shared" si="36"/>
        <v/>
      </c>
      <c r="AK84" s="5" t="str">
        <f t="shared" si="29"/>
        <v/>
      </c>
      <c r="AL84" s="5" t="str">
        <f t="shared" si="37"/>
        <v/>
      </c>
      <c r="AM84" s="1" t="str">
        <f>IF(G84="女",data_kyogisha!A75,"")</f>
        <v/>
      </c>
      <c r="AN84" s="1">
        <f t="shared" si="44"/>
        <v>0</v>
      </c>
      <c r="AO84" s="1" t="str">
        <f t="shared" si="38"/>
        <v/>
      </c>
      <c r="AP84" s="1">
        <f t="shared" si="39"/>
        <v>0</v>
      </c>
      <c r="AQ84" s="1" t="str">
        <f t="shared" si="40"/>
        <v/>
      </c>
      <c r="AR84" s="1">
        <f t="shared" si="45"/>
        <v>0</v>
      </c>
      <c r="AS84" s="1" t="str">
        <f t="shared" si="41"/>
        <v/>
      </c>
      <c r="AT84" s="1">
        <f t="shared" si="42"/>
        <v>0</v>
      </c>
      <c r="AU84" s="1" t="str">
        <f t="shared" si="43"/>
        <v/>
      </c>
    </row>
    <row r="85" spans="1:47">
      <c r="A85" s="27">
        <v>75</v>
      </c>
      <c r="B85" s="212" t="str">
        <f>IF(①団体情報入力!$C$9="","",IF(C85="","",①団体情報入力!$C$9))</f>
        <v/>
      </c>
      <c r="C85" s="223"/>
      <c r="D85" s="48"/>
      <c r="E85" s="48"/>
      <c r="F85" s="163"/>
      <c r="G85" s="48"/>
      <c r="H85" s="49"/>
      <c r="I85" s="50"/>
      <c r="J85" s="165"/>
      <c r="K85" s="130"/>
      <c r="L85" s="50"/>
      <c r="M85" s="165"/>
      <c r="N85" s="130"/>
      <c r="O85" s="50"/>
      <c r="P85" s="165"/>
      <c r="Q85" s="133"/>
      <c r="R85" s="316"/>
      <c r="S85" s="317"/>
      <c r="T85" s="312"/>
      <c r="U85" s="313"/>
      <c r="AB85" s="5" t="str">
        <f t="shared" si="30"/>
        <v/>
      </c>
      <c r="AC85" s="5" t="str">
        <f t="shared" si="31"/>
        <v/>
      </c>
      <c r="AD85" s="5" t="str">
        <f t="shared" si="32"/>
        <v/>
      </c>
      <c r="AE85" s="5" t="str">
        <f t="shared" si="33"/>
        <v/>
      </c>
      <c r="AF85" s="5" t="str">
        <f t="shared" si="34"/>
        <v/>
      </c>
      <c r="AG85" s="8" t="str">
        <f>IF(G85="男",data_kyogisha!A76,"")</f>
        <v/>
      </c>
      <c r="AH85" s="5" t="str">
        <f t="shared" si="35"/>
        <v/>
      </c>
      <c r="AI85" s="5" t="str">
        <f t="shared" si="28"/>
        <v/>
      </c>
      <c r="AJ85" s="5" t="str">
        <f t="shared" si="36"/>
        <v/>
      </c>
      <c r="AK85" s="5" t="str">
        <f t="shared" si="29"/>
        <v/>
      </c>
      <c r="AL85" s="5" t="str">
        <f t="shared" si="37"/>
        <v/>
      </c>
      <c r="AM85" s="1" t="str">
        <f>IF(G85="女",data_kyogisha!A76,"")</f>
        <v/>
      </c>
      <c r="AN85" s="1">
        <f t="shared" si="44"/>
        <v>0</v>
      </c>
      <c r="AO85" s="1" t="str">
        <f t="shared" si="38"/>
        <v/>
      </c>
      <c r="AP85" s="1">
        <f t="shared" si="39"/>
        <v>0</v>
      </c>
      <c r="AQ85" s="1" t="str">
        <f t="shared" si="40"/>
        <v/>
      </c>
      <c r="AR85" s="1">
        <f t="shared" si="45"/>
        <v>0</v>
      </c>
      <c r="AS85" s="1" t="str">
        <f t="shared" si="41"/>
        <v/>
      </c>
      <c r="AT85" s="1">
        <f t="shared" si="42"/>
        <v>0</v>
      </c>
      <c r="AU85" s="1" t="str">
        <f t="shared" si="43"/>
        <v/>
      </c>
    </row>
    <row r="86" spans="1:47">
      <c r="A86" s="27">
        <v>76</v>
      </c>
      <c r="B86" s="212" t="str">
        <f>IF(①団体情報入力!$C$9="","",IF(C86="","",①団体情報入力!$C$9))</f>
        <v/>
      </c>
      <c r="C86" s="223"/>
      <c r="D86" s="48"/>
      <c r="E86" s="48"/>
      <c r="F86" s="163"/>
      <c r="G86" s="48"/>
      <c r="H86" s="49"/>
      <c r="I86" s="50"/>
      <c r="J86" s="165"/>
      <c r="K86" s="130"/>
      <c r="L86" s="50"/>
      <c r="M86" s="165"/>
      <c r="N86" s="130"/>
      <c r="O86" s="50"/>
      <c r="P86" s="165"/>
      <c r="Q86" s="133"/>
      <c r="R86" s="316"/>
      <c r="S86" s="317"/>
      <c r="T86" s="312"/>
      <c r="U86" s="313"/>
      <c r="AB86" s="5" t="str">
        <f t="shared" si="30"/>
        <v/>
      </c>
      <c r="AC86" s="5" t="str">
        <f t="shared" si="31"/>
        <v/>
      </c>
      <c r="AD86" s="5" t="str">
        <f t="shared" si="32"/>
        <v/>
      </c>
      <c r="AE86" s="5" t="str">
        <f t="shared" si="33"/>
        <v/>
      </c>
      <c r="AF86" s="5" t="str">
        <f t="shared" si="34"/>
        <v/>
      </c>
      <c r="AG86" s="8" t="str">
        <f>IF(G86="男",data_kyogisha!A77,"")</f>
        <v/>
      </c>
      <c r="AH86" s="5" t="str">
        <f t="shared" si="35"/>
        <v/>
      </c>
      <c r="AI86" s="5" t="str">
        <f t="shared" si="28"/>
        <v/>
      </c>
      <c r="AJ86" s="5" t="str">
        <f t="shared" si="36"/>
        <v/>
      </c>
      <c r="AK86" s="5" t="str">
        <f t="shared" si="29"/>
        <v/>
      </c>
      <c r="AL86" s="5" t="str">
        <f t="shared" si="37"/>
        <v/>
      </c>
      <c r="AM86" s="1" t="str">
        <f>IF(G86="女",data_kyogisha!A77,"")</f>
        <v/>
      </c>
      <c r="AN86" s="1">
        <f t="shared" si="44"/>
        <v>0</v>
      </c>
      <c r="AO86" s="1" t="str">
        <f t="shared" si="38"/>
        <v/>
      </c>
      <c r="AP86" s="1">
        <f t="shared" si="39"/>
        <v>0</v>
      </c>
      <c r="AQ86" s="1" t="str">
        <f t="shared" si="40"/>
        <v/>
      </c>
      <c r="AR86" s="1">
        <f t="shared" si="45"/>
        <v>0</v>
      </c>
      <c r="AS86" s="1" t="str">
        <f t="shared" si="41"/>
        <v/>
      </c>
      <c r="AT86" s="1">
        <f t="shared" si="42"/>
        <v>0</v>
      </c>
      <c r="AU86" s="1" t="str">
        <f t="shared" si="43"/>
        <v/>
      </c>
    </row>
    <row r="87" spans="1:47">
      <c r="A87" s="27">
        <v>77</v>
      </c>
      <c r="B87" s="212" t="str">
        <f>IF(①団体情報入力!$C$9="","",IF(C87="","",①団体情報入力!$C$9))</f>
        <v/>
      </c>
      <c r="C87" s="223"/>
      <c r="D87" s="48"/>
      <c r="E87" s="48"/>
      <c r="F87" s="163"/>
      <c r="G87" s="48"/>
      <c r="H87" s="49"/>
      <c r="I87" s="50"/>
      <c r="J87" s="165"/>
      <c r="K87" s="130"/>
      <c r="L87" s="50"/>
      <c r="M87" s="165"/>
      <c r="N87" s="130"/>
      <c r="O87" s="50"/>
      <c r="P87" s="165"/>
      <c r="Q87" s="133"/>
      <c r="R87" s="316"/>
      <c r="S87" s="317"/>
      <c r="T87" s="312"/>
      <c r="U87" s="313"/>
      <c r="AB87" s="5" t="str">
        <f t="shared" si="30"/>
        <v/>
      </c>
      <c r="AC87" s="5" t="str">
        <f t="shared" si="31"/>
        <v/>
      </c>
      <c r="AD87" s="5" t="str">
        <f t="shared" si="32"/>
        <v/>
      </c>
      <c r="AE87" s="5" t="str">
        <f t="shared" si="33"/>
        <v/>
      </c>
      <c r="AF87" s="5" t="str">
        <f t="shared" si="34"/>
        <v/>
      </c>
      <c r="AG87" s="8" t="str">
        <f>IF(G87="男",data_kyogisha!A78,"")</f>
        <v/>
      </c>
      <c r="AH87" s="5" t="str">
        <f t="shared" si="35"/>
        <v/>
      </c>
      <c r="AI87" s="5" t="str">
        <f t="shared" si="28"/>
        <v/>
      </c>
      <c r="AJ87" s="5" t="str">
        <f t="shared" si="36"/>
        <v/>
      </c>
      <c r="AK87" s="5" t="str">
        <f t="shared" si="29"/>
        <v/>
      </c>
      <c r="AL87" s="5" t="str">
        <f t="shared" si="37"/>
        <v/>
      </c>
      <c r="AM87" s="1" t="str">
        <f>IF(G87="女",data_kyogisha!A78,"")</f>
        <v/>
      </c>
      <c r="AN87" s="1">
        <f t="shared" si="44"/>
        <v>0</v>
      </c>
      <c r="AO87" s="1" t="str">
        <f t="shared" si="38"/>
        <v/>
      </c>
      <c r="AP87" s="1">
        <f t="shared" si="39"/>
        <v>0</v>
      </c>
      <c r="AQ87" s="1" t="str">
        <f t="shared" si="40"/>
        <v/>
      </c>
      <c r="AR87" s="1">
        <f t="shared" si="45"/>
        <v>0</v>
      </c>
      <c r="AS87" s="1" t="str">
        <f t="shared" si="41"/>
        <v/>
      </c>
      <c r="AT87" s="1">
        <f t="shared" si="42"/>
        <v>0</v>
      </c>
      <c r="AU87" s="1" t="str">
        <f t="shared" si="43"/>
        <v/>
      </c>
    </row>
    <row r="88" spans="1:47">
      <c r="A88" s="27">
        <v>78</v>
      </c>
      <c r="B88" s="212" t="str">
        <f>IF(①団体情報入力!$C$9="","",IF(C88="","",①団体情報入力!$C$9))</f>
        <v/>
      </c>
      <c r="C88" s="223"/>
      <c r="D88" s="48"/>
      <c r="E88" s="48"/>
      <c r="F88" s="163"/>
      <c r="G88" s="48"/>
      <c r="H88" s="49"/>
      <c r="I88" s="50"/>
      <c r="J88" s="165"/>
      <c r="K88" s="130"/>
      <c r="L88" s="50"/>
      <c r="M88" s="165"/>
      <c r="N88" s="130"/>
      <c r="O88" s="50"/>
      <c r="P88" s="165"/>
      <c r="Q88" s="133"/>
      <c r="R88" s="316"/>
      <c r="S88" s="317"/>
      <c r="T88" s="312"/>
      <c r="U88" s="313"/>
      <c r="AB88" s="5" t="str">
        <f t="shared" si="30"/>
        <v/>
      </c>
      <c r="AC88" s="5" t="str">
        <f t="shared" si="31"/>
        <v/>
      </c>
      <c r="AD88" s="5" t="str">
        <f t="shared" si="32"/>
        <v/>
      </c>
      <c r="AE88" s="5" t="str">
        <f t="shared" si="33"/>
        <v/>
      </c>
      <c r="AF88" s="5" t="str">
        <f t="shared" si="34"/>
        <v/>
      </c>
      <c r="AG88" s="8" t="str">
        <f>IF(G88="男",data_kyogisha!A79,"")</f>
        <v/>
      </c>
      <c r="AH88" s="5" t="str">
        <f t="shared" si="35"/>
        <v/>
      </c>
      <c r="AI88" s="5" t="str">
        <f t="shared" si="28"/>
        <v/>
      </c>
      <c r="AJ88" s="5" t="str">
        <f t="shared" si="36"/>
        <v/>
      </c>
      <c r="AK88" s="5" t="str">
        <f t="shared" si="29"/>
        <v/>
      </c>
      <c r="AL88" s="5" t="str">
        <f t="shared" si="37"/>
        <v/>
      </c>
      <c r="AM88" s="1" t="str">
        <f>IF(G88="女",data_kyogisha!A79,"")</f>
        <v/>
      </c>
      <c r="AN88" s="1">
        <f t="shared" si="44"/>
        <v>0</v>
      </c>
      <c r="AO88" s="1" t="str">
        <f t="shared" si="38"/>
        <v/>
      </c>
      <c r="AP88" s="1">
        <f t="shared" si="39"/>
        <v>0</v>
      </c>
      <c r="AQ88" s="1" t="str">
        <f t="shared" si="40"/>
        <v/>
      </c>
      <c r="AR88" s="1">
        <f t="shared" si="45"/>
        <v>0</v>
      </c>
      <c r="AS88" s="1" t="str">
        <f t="shared" si="41"/>
        <v/>
      </c>
      <c r="AT88" s="1">
        <f t="shared" si="42"/>
        <v>0</v>
      </c>
      <c r="AU88" s="1" t="str">
        <f t="shared" si="43"/>
        <v/>
      </c>
    </row>
    <row r="89" spans="1:47">
      <c r="A89" s="27">
        <v>79</v>
      </c>
      <c r="B89" s="212" t="str">
        <f>IF(①団体情報入力!$C$9="","",IF(C89="","",①団体情報入力!$C$9))</f>
        <v/>
      </c>
      <c r="C89" s="223"/>
      <c r="D89" s="48"/>
      <c r="E89" s="48"/>
      <c r="F89" s="163"/>
      <c r="G89" s="48"/>
      <c r="H89" s="49"/>
      <c r="I89" s="50"/>
      <c r="J89" s="165"/>
      <c r="K89" s="130"/>
      <c r="L89" s="50"/>
      <c r="M89" s="165"/>
      <c r="N89" s="130"/>
      <c r="O89" s="50"/>
      <c r="P89" s="165"/>
      <c r="Q89" s="133"/>
      <c r="R89" s="316"/>
      <c r="S89" s="317"/>
      <c r="T89" s="312"/>
      <c r="U89" s="313"/>
      <c r="AB89" s="5" t="str">
        <f t="shared" si="30"/>
        <v/>
      </c>
      <c r="AC89" s="5" t="str">
        <f t="shared" si="31"/>
        <v/>
      </c>
      <c r="AD89" s="5" t="str">
        <f t="shared" si="32"/>
        <v/>
      </c>
      <c r="AE89" s="5" t="str">
        <f t="shared" si="33"/>
        <v/>
      </c>
      <c r="AF89" s="5" t="str">
        <f t="shared" si="34"/>
        <v/>
      </c>
      <c r="AG89" s="8" t="str">
        <f>IF(G89="男",data_kyogisha!A80,"")</f>
        <v/>
      </c>
      <c r="AH89" s="5" t="str">
        <f t="shared" si="35"/>
        <v/>
      </c>
      <c r="AI89" s="5" t="str">
        <f t="shared" si="28"/>
        <v/>
      </c>
      <c r="AJ89" s="5" t="str">
        <f t="shared" si="36"/>
        <v/>
      </c>
      <c r="AK89" s="5" t="str">
        <f t="shared" si="29"/>
        <v/>
      </c>
      <c r="AL89" s="5" t="str">
        <f t="shared" si="37"/>
        <v/>
      </c>
      <c r="AM89" s="1" t="str">
        <f>IF(G89="女",data_kyogisha!A80,"")</f>
        <v/>
      </c>
      <c r="AN89" s="1">
        <f t="shared" si="44"/>
        <v>0</v>
      </c>
      <c r="AO89" s="1" t="str">
        <f t="shared" si="38"/>
        <v/>
      </c>
      <c r="AP89" s="1">
        <f t="shared" si="39"/>
        <v>0</v>
      </c>
      <c r="AQ89" s="1" t="str">
        <f t="shared" si="40"/>
        <v/>
      </c>
      <c r="AR89" s="1">
        <f t="shared" si="45"/>
        <v>0</v>
      </c>
      <c r="AS89" s="1" t="str">
        <f t="shared" si="41"/>
        <v/>
      </c>
      <c r="AT89" s="1">
        <f t="shared" si="42"/>
        <v>0</v>
      </c>
      <c r="AU89" s="1" t="str">
        <f t="shared" si="43"/>
        <v/>
      </c>
    </row>
    <row r="90" spans="1:47">
      <c r="A90" s="27">
        <v>80</v>
      </c>
      <c r="B90" s="212" t="str">
        <f>IF(①団体情報入力!$C$9="","",IF(C90="","",①団体情報入力!$C$9))</f>
        <v/>
      </c>
      <c r="C90" s="223"/>
      <c r="D90" s="48"/>
      <c r="E90" s="48"/>
      <c r="F90" s="163"/>
      <c r="G90" s="48"/>
      <c r="H90" s="49"/>
      <c r="I90" s="50"/>
      <c r="J90" s="165"/>
      <c r="K90" s="130"/>
      <c r="L90" s="50"/>
      <c r="M90" s="165"/>
      <c r="N90" s="130"/>
      <c r="O90" s="50"/>
      <c r="P90" s="165"/>
      <c r="Q90" s="133"/>
      <c r="R90" s="316"/>
      <c r="S90" s="317"/>
      <c r="T90" s="312"/>
      <c r="U90" s="313"/>
      <c r="AB90" s="5" t="str">
        <f t="shared" si="30"/>
        <v/>
      </c>
      <c r="AC90" s="5" t="str">
        <f t="shared" si="31"/>
        <v/>
      </c>
      <c r="AD90" s="5" t="str">
        <f t="shared" si="32"/>
        <v/>
      </c>
      <c r="AE90" s="5" t="str">
        <f t="shared" si="33"/>
        <v/>
      </c>
      <c r="AF90" s="5" t="str">
        <f t="shared" si="34"/>
        <v/>
      </c>
      <c r="AG90" s="8" t="str">
        <f>IF(G90="男",data_kyogisha!A81,"")</f>
        <v/>
      </c>
      <c r="AH90" s="5" t="str">
        <f t="shared" si="35"/>
        <v/>
      </c>
      <c r="AI90" s="5" t="str">
        <f t="shared" si="28"/>
        <v/>
      </c>
      <c r="AJ90" s="5" t="str">
        <f t="shared" si="36"/>
        <v/>
      </c>
      <c r="AK90" s="5" t="str">
        <f t="shared" si="29"/>
        <v/>
      </c>
      <c r="AL90" s="5" t="str">
        <f t="shared" si="37"/>
        <v/>
      </c>
      <c r="AM90" s="1" t="str">
        <f>IF(G90="女",data_kyogisha!A81,"")</f>
        <v/>
      </c>
      <c r="AN90" s="1">
        <f t="shared" si="44"/>
        <v>0</v>
      </c>
      <c r="AO90" s="1" t="str">
        <f t="shared" si="38"/>
        <v/>
      </c>
      <c r="AP90" s="1">
        <f t="shared" si="39"/>
        <v>0</v>
      </c>
      <c r="AQ90" s="1" t="str">
        <f t="shared" si="40"/>
        <v/>
      </c>
      <c r="AR90" s="1">
        <f t="shared" si="45"/>
        <v>0</v>
      </c>
      <c r="AS90" s="1" t="str">
        <f t="shared" si="41"/>
        <v/>
      </c>
      <c r="AT90" s="1">
        <f t="shared" si="42"/>
        <v>0</v>
      </c>
      <c r="AU90" s="1" t="str">
        <f t="shared" si="43"/>
        <v/>
      </c>
    </row>
    <row r="91" spans="1:47">
      <c r="A91" s="27">
        <v>81</v>
      </c>
      <c r="B91" s="212" t="str">
        <f>IF(①団体情報入力!$C$9="","",IF(C91="","",①団体情報入力!$C$9))</f>
        <v/>
      </c>
      <c r="C91" s="223"/>
      <c r="D91" s="48"/>
      <c r="E91" s="48"/>
      <c r="F91" s="163"/>
      <c r="G91" s="48"/>
      <c r="H91" s="49"/>
      <c r="I91" s="50"/>
      <c r="J91" s="165"/>
      <c r="K91" s="130"/>
      <c r="L91" s="50"/>
      <c r="M91" s="165"/>
      <c r="N91" s="130"/>
      <c r="O91" s="50"/>
      <c r="P91" s="165"/>
      <c r="Q91" s="133"/>
      <c r="R91" s="316"/>
      <c r="S91" s="317"/>
      <c r="T91" s="312"/>
      <c r="U91" s="313"/>
      <c r="AB91" s="5" t="str">
        <f t="shared" si="30"/>
        <v/>
      </c>
      <c r="AC91" s="5" t="str">
        <f t="shared" si="31"/>
        <v/>
      </c>
      <c r="AD91" s="5" t="str">
        <f t="shared" si="32"/>
        <v/>
      </c>
      <c r="AE91" s="5" t="str">
        <f t="shared" si="33"/>
        <v/>
      </c>
      <c r="AF91" s="5" t="str">
        <f t="shared" si="34"/>
        <v/>
      </c>
      <c r="AG91" s="8" t="str">
        <f>IF(G91="男",data_kyogisha!A82,"")</f>
        <v/>
      </c>
      <c r="AH91" s="5" t="str">
        <f t="shared" si="35"/>
        <v/>
      </c>
      <c r="AI91" s="5" t="str">
        <f t="shared" si="28"/>
        <v/>
      </c>
      <c r="AJ91" s="5" t="str">
        <f t="shared" si="36"/>
        <v/>
      </c>
      <c r="AK91" s="5" t="str">
        <f t="shared" si="29"/>
        <v/>
      </c>
      <c r="AL91" s="5" t="str">
        <f t="shared" si="37"/>
        <v/>
      </c>
      <c r="AM91" s="1" t="str">
        <f>IF(G91="女",data_kyogisha!A82,"")</f>
        <v/>
      </c>
      <c r="AN91" s="1">
        <f t="shared" si="44"/>
        <v>0</v>
      </c>
      <c r="AO91" s="1" t="str">
        <f t="shared" si="38"/>
        <v/>
      </c>
      <c r="AP91" s="1">
        <f t="shared" si="39"/>
        <v>0</v>
      </c>
      <c r="AQ91" s="1" t="str">
        <f t="shared" si="40"/>
        <v/>
      </c>
      <c r="AR91" s="1">
        <f t="shared" si="45"/>
        <v>0</v>
      </c>
      <c r="AS91" s="1" t="str">
        <f t="shared" si="41"/>
        <v/>
      </c>
      <c r="AT91" s="1">
        <f t="shared" si="42"/>
        <v>0</v>
      </c>
      <c r="AU91" s="1" t="str">
        <f t="shared" si="43"/>
        <v/>
      </c>
    </row>
    <row r="92" spans="1:47">
      <c r="A92" s="27">
        <v>82</v>
      </c>
      <c r="B92" s="212" t="str">
        <f>IF(①団体情報入力!$C$9="","",IF(C92="","",①団体情報入力!$C$9))</f>
        <v/>
      </c>
      <c r="C92" s="223"/>
      <c r="D92" s="48"/>
      <c r="E92" s="48"/>
      <c r="F92" s="163"/>
      <c r="G92" s="48"/>
      <c r="H92" s="49"/>
      <c r="I92" s="50"/>
      <c r="J92" s="165"/>
      <c r="K92" s="130"/>
      <c r="L92" s="50"/>
      <c r="M92" s="165"/>
      <c r="N92" s="130"/>
      <c r="O92" s="50"/>
      <c r="P92" s="165"/>
      <c r="Q92" s="133"/>
      <c r="R92" s="316"/>
      <c r="S92" s="317"/>
      <c r="T92" s="312"/>
      <c r="U92" s="313"/>
      <c r="AB92" s="5" t="str">
        <f t="shared" si="30"/>
        <v/>
      </c>
      <c r="AC92" s="5" t="str">
        <f t="shared" si="31"/>
        <v/>
      </c>
      <c r="AD92" s="5" t="str">
        <f t="shared" si="32"/>
        <v/>
      </c>
      <c r="AE92" s="5" t="str">
        <f t="shared" si="33"/>
        <v/>
      </c>
      <c r="AF92" s="5" t="str">
        <f t="shared" si="34"/>
        <v/>
      </c>
      <c r="AG92" s="8" t="str">
        <f>IF(G92="男",data_kyogisha!A83,"")</f>
        <v/>
      </c>
      <c r="AH92" s="5" t="str">
        <f t="shared" si="35"/>
        <v/>
      </c>
      <c r="AI92" s="5" t="str">
        <f t="shared" si="28"/>
        <v/>
      </c>
      <c r="AJ92" s="5" t="str">
        <f t="shared" si="36"/>
        <v/>
      </c>
      <c r="AK92" s="5" t="str">
        <f t="shared" si="29"/>
        <v/>
      </c>
      <c r="AL92" s="5" t="str">
        <f t="shared" si="37"/>
        <v/>
      </c>
      <c r="AM92" s="1" t="str">
        <f>IF(G92="女",data_kyogisha!A83,"")</f>
        <v/>
      </c>
      <c r="AN92" s="1">
        <f t="shared" si="44"/>
        <v>0</v>
      </c>
      <c r="AO92" s="1" t="str">
        <f t="shared" si="38"/>
        <v/>
      </c>
      <c r="AP92" s="1">
        <f t="shared" si="39"/>
        <v>0</v>
      </c>
      <c r="AQ92" s="1" t="str">
        <f t="shared" si="40"/>
        <v/>
      </c>
      <c r="AR92" s="1">
        <f t="shared" si="45"/>
        <v>0</v>
      </c>
      <c r="AS92" s="1" t="str">
        <f t="shared" si="41"/>
        <v/>
      </c>
      <c r="AT92" s="1">
        <f t="shared" si="42"/>
        <v>0</v>
      </c>
      <c r="AU92" s="1" t="str">
        <f t="shared" si="43"/>
        <v/>
      </c>
    </row>
    <row r="93" spans="1:47">
      <c r="A93" s="27">
        <v>83</v>
      </c>
      <c r="B93" s="212" t="str">
        <f>IF(①団体情報入力!$C$9="","",IF(C93="","",①団体情報入力!$C$9))</f>
        <v/>
      </c>
      <c r="C93" s="223"/>
      <c r="D93" s="48"/>
      <c r="E93" s="48"/>
      <c r="F93" s="163"/>
      <c r="G93" s="48"/>
      <c r="H93" s="49"/>
      <c r="I93" s="50"/>
      <c r="J93" s="165"/>
      <c r="K93" s="130"/>
      <c r="L93" s="50"/>
      <c r="M93" s="165"/>
      <c r="N93" s="130"/>
      <c r="O93" s="50"/>
      <c r="P93" s="165"/>
      <c r="Q93" s="133"/>
      <c r="R93" s="316"/>
      <c r="S93" s="317"/>
      <c r="T93" s="312"/>
      <c r="U93" s="313"/>
      <c r="AB93" s="5" t="str">
        <f t="shared" si="30"/>
        <v/>
      </c>
      <c r="AC93" s="5" t="str">
        <f t="shared" si="31"/>
        <v/>
      </c>
      <c r="AD93" s="5" t="str">
        <f t="shared" si="32"/>
        <v/>
      </c>
      <c r="AE93" s="5" t="str">
        <f t="shared" si="33"/>
        <v/>
      </c>
      <c r="AF93" s="5" t="str">
        <f t="shared" si="34"/>
        <v/>
      </c>
      <c r="AG93" s="8" t="str">
        <f>IF(G93="男",data_kyogisha!A84,"")</f>
        <v/>
      </c>
      <c r="AH93" s="5" t="str">
        <f t="shared" si="35"/>
        <v/>
      </c>
      <c r="AI93" s="5" t="str">
        <f t="shared" si="28"/>
        <v/>
      </c>
      <c r="AJ93" s="5" t="str">
        <f t="shared" si="36"/>
        <v/>
      </c>
      <c r="AK93" s="5" t="str">
        <f t="shared" si="29"/>
        <v/>
      </c>
      <c r="AL93" s="5" t="str">
        <f t="shared" si="37"/>
        <v/>
      </c>
      <c r="AM93" s="1" t="str">
        <f>IF(G93="女",data_kyogisha!A84,"")</f>
        <v/>
      </c>
      <c r="AN93" s="1">
        <f t="shared" si="44"/>
        <v>0</v>
      </c>
      <c r="AO93" s="1" t="str">
        <f t="shared" si="38"/>
        <v/>
      </c>
      <c r="AP93" s="1">
        <f t="shared" si="39"/>
        <v>0</v>
      </c>
      <c r="AQ93" s="1" t="str">
        <f t="shared" si="40"/>
        <v/>
      </c>
      <c r="AR93" s="1">
        <f t="shared" si="45"/>
        <v>0</v>
      </c>
      <c r="AS93" s="1" t="str">
        <f t="shared" si="41"/>
        <v/>
      </c>
      <c r="AT93" s="1">
        <f t="shared" si="42"/>
        <v>0</v>
      </c>
      <c r="AU93" s="1" t="str">
        <f t="shared" si="43"/>
        <v/>
      </c>
    </row>
    <row r="94" spans="1:47">
      <c r="A94" s="27">
        <v>84</v>
      </c>
      <c r="B94" s="212" t="str">
        <f>IF(①団体情報入力!$C$9="","",IF(C94="","",①団体情報入力!$C$9))</f>
        <v/>
      </c>
      <c r="C94" s="223"/>
      <c r="D94" s="48"/>
      <c r="E94" s="48"/>
      <c r="F94" s="163"/>
      <c r="G94" s="48"/>
      <c r="H94" s="49"/>
      <c r="I94" s="50"/>
      <c r="J94" s="165"/>
      <c r="K94" s="130"/>
      <c r="L94" s="50"/>
      <c r="M94" s="165"/>
      <c r="N94" s="130"/>
      <c r="O94" s="50"/>
      <c r="P94" s="165"/>
      <c r="Q94" s="133"/>
      <c r="R94" s="316"/>
      <c r="S94" s="317"/>
      <c r="T94" s="312"/>
      <c r="U94" s="313"/>
      <c r="AB94" s="5" t="str">
        <f t="shared" si="30"/>
        <v/>
      </c>
      <c r="AC94" s="5" t="str">
        <f t="shared" si="31"/>
        <v/>
      </c>
      <c r="AD94" s="5" t="str">
        <f t="shared" si="32"/>
        <v/>
      </c>
      <c r="AE94" s="5" t="str">
        <f t="shared" si="33"/>
        <v/>
      </c>
      <c r="AF94" s="5" t="str">
        <f t="shared" si="34"/>
        <v/>
      </c>
      <c r="AG94" s="8" t="str">
        <f>IF(G94="男",data_kyogisha!A85,"")</f>
        <v/>
      </c>
      <c r="AH94" s="5" t="str">
        <f t="shared" si="35"/>
        <v/>
      </c>
      <c r="AI94" s="5" t="str">
        <f t="shared" si="28"/>
        <v/>
      </c>
      <c r="AJ94" s="5" t="str">
        <f t="shared" si="36"/>
        <v/>
      </c>
      <c r="AK94" s="5" t="str">
        <f t="shared" si="29"/>
        <v/>
      </c>
      <c r="AL94" s="5" t="str">
        <f t="shared" si="37"/>
        <v/>
      </c>
      <c r="AM94" s="1" t="str">
        <f>IF(G94="女",data_kyogisha!A85,"")</f>
        <v/>
      </c>
      <c r="AN94" s="1">
        <f t="shared" si="44"/>
        <v>0</v>
      </c>
      <c r="AO94" s="1" t="str">
        <f t="shared" si="38"/>
        <v/>
      </c>
      <c r="AP94" s="1">
        <f t="shared" si="39"/>
        <v>0</v>
      </c>
      <c r="AQ94" s="1" t="str">
        <f t="shared" si="40"/>
        <v/>
      </c>
      <c r="AR94" s="1">
        <f t="shared" si="45"/>
        <v>0</v>
      </c>
      <c r="AS94" s="1" t="str">
        <f t="shared" si="41"/>
        <v/>
      </c>
      <c r="AT94" s="1">
        <f t="shared" si="42"/>
        <v>0</v>
      </c>
      <c r="AU94" s="1" t="str">
        <f t="shared" si="43"/>
        <v/>
      </c>
    </row>
    <row r="95" spans="1:47">
      <c r="A95" s="27">
        <v>85</v>
      </c>
      <c r="B95" s="212" t="str">
        <f>IF(①団体情報入力!$C$9="","",IF(C95="","",①団体情報入力!$C$9))</f>
        <v/>
      </c>
      <c r="C95" s="223"/>
      <c r="D95" s="48"/>
      <c r="E95" s="48"/>
      <c r="F95" s="163"/>
      <c r="G95" s="48"/>
      <c r="H95" s="49"/>
      <c r="I95" s="50"/>
      <c r="J95" s="165"/>
      <c r="K95" s="130"/>
      <c r="L95" s="50"/>
      <c r="M95" s="165"/>
      <c r="N95" s="130"/>
      <c r="O95" s="50"/>
      <c r="P95" s="165"/>
      <c r="Q95" s="133"/>
      <c r="R95" s="316"/>
      <c r="S95" s="317"/>
      <c r="T95" s="312"/>
      <c r="U95" s="313"/>
      <c r="AB95" s="5" t="str">
        <f t="shared" si="30"/>
        <v/>
      </c>
      <c r="AC95" s="5" t="str">
        <f t="shared" si="31"/>
        <v/>
      </c>
      <c r="AD95" s="5" t="str">
        <f t="shared" si="32"/>
        <v/>
      </c>
      <c r="AE95" s="5" t="str">
        <f t="shared" si="33"/>
        <v/>
      </c>
      <c r="AF95" s="5" t="str">
        <f t="shared" si="34"/>
        <v/>
      </c>
      <c r="AG95" s="8" t="str">
        <f>IF(G95="男",data_kyogisha!A86,"")</f>
        <v/>
      </c>
      <c r="AH95" s="5" t="str">
        <f t="shared" si="35"/>
        <v/>
      </c>
      <c r="AI95" s="5" t="str">
        <f t="shared" si="28"/>
        <v/>
      </c>
      <c r="AJ95" s="5" t="str">
        <f t="shared" si="36"/>
        <v/>
      </c>
      <c r="AK95" s="5" t="str">
        <f t="shared" si="29"/>
        <v/>
      </c>
      <c r="AL95" s="5" t="str">
        <f t="shared" si="37"/>
        <v/>
      </c>
      <c r="AM95" s="1" t="str">
        <f>IF(G95="女",data_kyogisha!A86,"")</f>
        <v/>
      </c>
      <c r="AN95" s="1">
        <f t="shared" si="44"/>
        <v>0</v>
      </c>
      <c r="AO95" s="1" t="str">
        <f t="shared" si="38"/>
        <v/>
      </c>
      <c r="AP95" s="1">
        <f t="shared" si="39"/>
        <v>0</v>
      </c>
      <c r="AQ95" s="1" t="str">
        <f t="shared" si="40"/>
        <v/>
      </c>
      <c r="AR95" s="1">
        <f t="shared" si="45"/>
        <v>0</v>
      </c>
      <c r="AS95" s="1" t="str">
        <f t="shared" si="41"/>
        <v/>
      </c>
      <c r="AT95" s="1">
        <f t="shared" si="42"/>
        <v>0</v>
      </c>
      <c r="AU95" s="1" t="str">
        <f t="shared" si="43"/>
        <v/>
      </c>
    </row>
    <row r="96" spans="1:47">
      <c r="A96" s="27">
        <v>86</v>
      </c>
      <c r="B96" s="212" t="str">
        <f>IF(①団体情報入力!$C$9="","",IF(C96="","",①団体情報入力!$C$9))</f>
        <v/>
      </c>
      <c r="C96" s="223"/>
      <c r="D96" s="48"/>
      <c r="E96" s="48"/>
      <c r="F96" s="163"/>
      <c r="G96" s="48"/>
      <c r="H96" s="49"/>
      <c r="I96" s="50"/>
      <c r="J96" s="165"/>
      <c r="K96" s="130"/>
      <c r="L96" s="50"/>
      <c r="M96" s="165"/>
      <c r="N96" s="130"/>
      <c r="O96" s="50"/>
      <c r="P96" s="165"/>
      <c r="Q96" s="133"/>
      <c r="R96" s="316"/>
      <c r="S96" s="317"/>
      <c r="T96" s="312"/>
      <c r="U96" s="313"/>
      <c r="AB96" s="5" t="str">
        <f t="shared" si="30"/>
        <v/>
      </c>
      <c r="AC96" s="5" t="str">
        <f t="shared" si="31"/>
        <v/>
      </c>
      <c r="AD96" s="5" t="str">
        <f t="shared" si="32"/>
        <v/>
      </c>
      <c r="AE96" s="5" t="str">
        <f t="shared" si="33"/>
        <v/>
      </c>
      <c r="AF96" s="5" t="str">
        <f t="shared" si="34"/>
        <v/>
      </c>
      <c r="AG96" s="8" t="str">
        <f>IF(G96="男",data_kyogisha!A87,"")</f>
        <v/>
      </c>
      <c r="AH96" s="5" t="str">
        <f t="shared" si="35"/>
        <v/>
      </c>
      <c r="AI96" s="5" t="str">
        <f t="shared" si="28"/>
        <v/>
      </c>
      <c r="AJ96" s="5" t="str">
        <f t="shared" si="36"/>
        <v/>
      </c>
      <c r="AK96" s="5" t="str">
        <f t="shared" si="29"/>
        <v/>
      </c>
      <c r="AL96" s="5" t="str">
        <f t="shared" si="37"/>
        <v/>
      </c>
      <c r="AM96" s="1" t="str">
        <f>IF(G96="女",data_kyogisha!A87,"")</f>
        <v/>
      </c>
      <c r="AN96" s="1">
        <f t="shared" si="44"/>
        <v>0</v>
      </c>
      <c r="AO96" s="1" t="str">
        <f t="shared" si="38"/>
        <v/>
      </c>
      <c r="AP96" s="1">
        <f t="shared" si="39"/>
        <v>0</v>
      </c>
      <c r="AQ96" s="1" t="str">
        <f t="shared" si="40"/>
        <v/>
      </c>
      <c r="AR96" s="1">
        <f t="shared" si="45"/>
        <v>0</v>
      </c>
      <c r="AS96" s="1" t="str">
        <f t="shared" si="41"/>
        <v/>
      </c>
      <c r="AT96" s="1">
        <f t="shared" si="42"/>
        <v>0</v>
      </c>
      <c r="AU96" s="1" t="str">
        <f t="shared" si="43"/>
        <v/>
      </c>
    </row>
    <row r="97" spans="1:47">
      <c r="A97" s="27">
        <v>87</v>
      </c>
      <c r="B97" s="212" t="str">
        <f>IF(①団体情報入力!$C$9="","",IF(C97="","",①団体情報入力!$C$9))</f>
        <v/>
      </c>
      <c r="C97" s="223"/>
      <c r="D97" s="48"/>
      <c r="E97" s="48"/>
      <c r="F97" s="163"/>
      <c r="G97" s="48"/>
      <c r="H97" s="49"/>
      <c r="I97" s="50"/>
      <c r="J97" s="165"/>
      <c r="K97" s="130"/>
      <c r="L97" s="50"/>
      <c r="M97" s="165"/>
      <c r="N97" s="130"/>
      <c r="O97" s="50"/>
      <c r="P97" s="165"/>
      <c r="Q97" s="133"/>
      <c r="R97" s="316"/>
      <c r="S97" s="317"/>
      <c r="T97" s="312"/>
      <c r="U97" s="313"/>
      <c r="AB97" s="5" t="str">
        <f t="shared" si="30"/>
        <v/>
      </c>
      <c r="AC97" s="5" t="str">
        <f t="shared" si="31"/>
        <v/>
      </c>
      <c r="AD97" s="5" t="str">
        <f t="shared" si="32"/>
        <v/>
      </c>
      <c r="AE97" s="5" t="str">
        <f t="shared" si="33"/>
        <v/>
      </c>
      <c r="AF97" s="5" t="str">
        <f t="shared" si="34"/>
        <v/>
      </c>
      <c r="AG97" s="8" t="str">
        <f>IF(G97="男",data_kyogisha!A88,"")</f>
        <v/>
      </c>
      <c r="AH97" s="5" t="str">
        <f t="shared" si="35"/>
        <v/>
      </c>
      <c r="AI97" s="5" t="str">
        <f t="shared" si="28"/>
        <v/>
      </c>
      <c r="AJ97" s="5" t="str">
        <f t="shared" si="36"/>
        <v/>
      </c>
      <c r="AK97" s="5" t="str">
        <f t="shared" si="29"/>
        <v/>
      </c>
      <c r="AL97" s="5" t="str">
        <f t="shared" si="37"/>
        <v/>
      </c>
      <c r="AM97" s="1" t="str">
        <f>IF(G97="女",data_kyogisha!A88,"")</f>
        <v/>
      </c>
      <c r="AN97" s="1">
        <f t="shared" si="44"/>
        <v>0</v>
      </c>
      <c r="AO97" s="1" t="str">
        <f t="shared" si="38"/>
        <v/>
      </c>
      <c r="AP97" s="1">
        <f t="shared" si="39"/>
        <v>0</v>
      </c>
      <c r="AQ97" s="1" t="str">
        <f t="shared" si="40"/>
        <v/>
      </c>
      <c r="AR97" s="1">
        <f t="shared" si="45"/>
        <v>0</v>
      </c>
      <c r="AS97" s="1" t="str">
        <f t="shared" si="41"/>
        <v/>
      </c>
      <c r="AT97" s="1">
        <f t="shared" si="42"/>
        <v>0</v>
      </c>
      <c r="AU97" s="1" t="str">
        <f t="shared" si="43"/>
        <v/>
      </c>
    </row>
    <row r="98" spans="1:47">
      <c r="A98" s="27">
        <v>88</v>
      </c>
      <c r="B98" s="212" t="str">
        <f>IF(①団体情報入力!$C$9="","",IF(C98="","",①団体情報入力!$C$9))</f>
        <v/>
      </c>
      <c r="C98" s="223"/>
      <c r="D98" s="48"/>
      <c r="E98" s="48"/>
      <c r="F98" s="163"/>
      <c r="G98" s="48"/>
      <c r="H98" s="49"/>
      <c r="I98" s="50"/>
      <c r="J98" s="165"/>
      <c r="K98" s="130"/>
      <c r="L98" s="50"/>
      <c r="M98" s="165"/>
      <c r="N98" s="130"/>
      <c r="O98" s="50"/>
      <c r="P98" s="165"/>
      <c r="Q98" s="133"/>
      <c r="R98" s="316"/>
      <c r="S98" s="317"/>
      <c r="T98" s="312"/>
      <c r="U98" s="313"/>
      <c r="AB98" s="5" t="str">
        <f t="shared" si="30"/>
        <v/>
      </c>
      <c r="AC98" s="5" t="str">
        <f t="shared" si="31"/>
        <v/>
      </c>
      <c r="AD98" s="5" t="str">
        <f t="shared" si="32"/>
        <v/>
      </c>
      <c r="AE98" s="5" t="str">
        <f t="shared" si="33"/>
        <v/>
      </c>
      <c r="AF98" s="5" t="str">
        <f t="shared" si="34"/>
        <v/>
      </c>
      <c r="AG98" s="8" t="str">
        <f>IF(G98="男",data_kyogisha!A89,"")</f>
        <v/>
      </c>
      <c r="AH98" s="5" t="str">
        <f t="shared" si="35"/>
        <v/>
      </c>
      <c r="AI98" s="5" t="str">
        <f t="shared" si="28"/>
        <v/>
      </c>
      <c r="AJ98" s="5" t="str">
        <f t="shared" si="36"/>
        <v/>
      </c>
      <c r="AK98" s="5" t="str">
        <f t="shared" si="29"/>
        <v/>
      </c>
      <c r="AL98" s="5" t="str">
        <f t="shared" si="37"/>
        <v/>
      </c>
      <c r="AM98" s="1" t="str">
        <f>IF(G98="女",data_kyogisha!A89,"")</f>
        <v/>
      </c>
      <c r="AN98" s="1">
        <f t="shared" si="44"/>
        <v>0</v>
      </c>
      <c r="AO98" s="1" t="str">
        <f t="shared" si="38"/>
        <v/>
      </c>
      <c r="AP98" s="1">
        <f t="shared" si="39"/>
        <v>0</v>
      </c>
      <c r="AQ98" s="1" t="str">
        <f t="shared" si="40"/>
        <v/>
      </c>
      <c r="AR98" s="1">
        <f t="shared" si="45"/>
        <v>0</v>
      </c>
      <c r="AS98" s="1" t="str">
        <f t="shared" si="41"/>
        <v/>
      </c>
      <c r="AT98" s="1">
        <f t="shared" si="42"/>
        <v>0</v>
      </c>
      <c r="AU98" s="1" t="str">
        <f t="shared" si="43"/>
        <v/>
      </c>
    </row>
    <row r="99" spans="1:47">
      <c r="A99" s="27">
        <v>89</v>
      </c>
      <c r="B99" s="212" t="str">
        <f>IF(①団体情報入力!$C$9="","",IF(C99="","",①団体情報入力!$C$9))</f>
        <v/>
      </c>
      <c r="C99" s="223"/>
      <c r="D99" s="48"/>
      <c r="E99" s="48"/>
      <c r="F99" s="163"/>
      <c r="G99" s="48"/>
      <c r="H99" s="49"/>
      <c r="I99" s="50"/>
      <c r="J99" s="165"/>
      <c r="K99" s="130"/>
      <c r="L99" s="50"/>
      <c r="M99" s="165"/>
      <c r="N99" s="130"/>
      <c r="O99" s="50"/>
      <c r="P99" s="165"/>
      <c r="Q99" s="133"/>
      <c r="R99" s="316"/>
      <c r="S99" s="317"/>
      <c r="T99" s="312"/>
      <c r="U99" s="313"/>
      <c r="AB99" s="5" t="str">
        <f t="shared" si="30"/>
        <v/>
      </c>
      <c r="AC99" s="5" t="str">
        <f t="shared" si="31"/>
        <v/>
      </c>
      <c r="AD99" s="5" t="str">
        <f t="shared" si="32"/>
        <v/>
      </c>
      <c r="AE99" s="5" t="str">
        <f t="shared" si="33"/>
        <v/>
      </c>
      <c r="AF99" s="5" t="str">
        <f t="shared" si="34"/>
        <v/>
      </c>
      <c r="AG99" s="8" t="str">
        <f>IF(G99="男",data_kyogisha!A90,"")</f>
        <v/>
      </c>
      <c r="AH99" s="5" t="str">
        <f t="shared" si="35"/>
        <v/>
      </c>
      <c r="AI99" s="5" t="str">
        <f t="shared" si="28"/>
        <v/>
      </c>
      <c r="AJ99" s="5" t="str">
        <f t="shared" si="36"/>
        <v/>
      </c>
      <c r="AK99" s="5" t="str">
        <f t="shared" si="29"/>
        <v/>
      </c>
      <c r="AL99" s="5" t="str">
        <f t="shared" si="37"/>
        <v/>
      </c>
      <c r="AM99" s="1" t="str">
        <f>IF(G99="女",data_kyogisha!A90,"")</f>
        <v/>
      </c>
      <c r="AN99" s="1">
        <f t="shared" si="44"/>
        <v>0</v>
      </c>
      <c r="AO99" s="1" t="str">
        <f t="shared" si="38"/>
        <v/>
      </c>
      <c r="AP99" s="1">
        <f t="shared" si="39"/>
        <v>0</v>
      </c>
      <c r="AQ99" s="1" t="str">
        <f t="shared" si="40"/>
        <v/>
      </c>
      <c r="AR99" s="1">
        <f t="shared" si="45"/>
        <v>0</v>
      </c>
      <c r="AS99" s="1" t="str">
        <f t="shared" si="41"/>
        <v/>
      </c>
      <c r="AT99" s="1">
        <f t="shared" si="42"/>
        <v>0</v>
      </c>
      <c r="AU99" s="1" t="str">
        <f t="shared" si="43"/>
        <v/>
      </c>
    </row>
    <row r="100" spans="1:47" ht="14.25" thickBot="1">
      <c r="A100" s="182">
        <v>90</v>
      </c>
      <c r="B100" s="213" t="str">
        <f>IF(①団体情報入力!$C$9="","",IF(C100="","",①団体情報入力!$C$9))</f>
        <v/>
      </c>
      <c r="C100" s="224"/>
      <c r="D100" s="183"/>
      <c r="E100" s="183"/>
      <c r="F100" s="184"/>
      <c r="G100" s="183"/>
      <c r="H100" s="185"/>
      <c r="I100" s="186"/>
      <c r="J100" s="165"/>
      <c r="K100" s="188"/>
      <c r="L100" s="186"/>
      <c r="M100" s="165"/>
      <c r="N100" s="188"/>
      <c r="O100" s="186"/>
      <c r="P100" s="187"/>
      <c r="Q100" s="189"/>
      <c r="R100" s="318"/>
      <c r="S100" s="319"/>
      <c r="T100" s="314"/>
      <c r="U100" s="315"/>
      <c r="V100" s="194"/>
      <c r="W100" s="5"/>
      <c r="X100" s="5"/>
      <c r="AB100" s="5" t="str">
        <f t="shared" si="30"/>
        <v/>
      </c>
      <c r="AC100" s="5" t="str">
        <f t="shared" si="31"/>
        <v/>
      </c>
      <c r="AD100" s="5" t="str">
        <f t="shared" si="32"/>
        <v/>
      </c>
      <c r="AE100" s="5" t="str">
        <f t="shared" si="33"/>
        <v/>
      </c>
      <c r="AF100" s="5" t="str">
        <f t="shared" si="34"/>
        <v/>
      </c>
      <c r="AG100" s="8" t="str">
        <f>IF(G100="男",data_kyogisha!A91,"")</f>
        <v/>
      </c>
      <c r="AH100" s="5" t="str">
        <f t="shared" si="35"/>
        <v/>
      </c>
      <c r="AI100" s="5" t="str">
        <f t="shared" si="28"/>
        <v/>
      </c>
      <c r="AJ100" s="5" t="str">
        <f t="shared" si="36"/>
        <v/>
      </c>
      <c r="AK100" s="5" t="str">
        <f t="shared" si="29"/>
        <v/>
      </c>
      <c r="AL100" s="5" t="str">
        <f t="shared" si="37"/>
        <v/>
      </c>
      <c r="AM100" s="1" t="str">
        <f>IF(G100="女",data_kyogisha!A91,"")</f>
        <v/>
      </c>
      <c r="AN100" s="1">
        <f t="shared" si="44"/>
        <v>0</v>
      </c>
      <c r="AO100" s="1" t="str">
        <f t="shared" si="38"/>
        <v/>
      </c>
      <c r="AP100" s="5">
        <f t="shared" si="39"/>
        <v>0</v>
      </c>
      <c r="AQ100" s="1" t="str">
        <f t="shared" si="40"/>
        <v/>
      </c>
      <c r="AR100" s="1">
        <f t="shared" si="45"/>
        <v>0</v>
      </c>
      <c r="AS100" s="1" t="str">
        <f t="shared" si="41"/>
        <v/>
      </c>
      <c r="AT100" s="5">
        <f t="shared" si="42"/>
        <v>0</v>
      </c>
      <c r="AU100" s="1" t="str">
        <f t="shared" si="43"/>
        <v/>
      </c>
    </row>
    <row r="101" spans="1:47">
      <c r="A101" s="190"/>
      <c r="B101" s="190"/>
      <c r="C101" s="190"/>
      <c r="D101" s="190"/>
      <c r="E101" s="190"/>
      <c r="F101" s="191" t="s">
        <v>144</v>
      </c>
      <c r="G101" s="192">
        <f>SUM(J101:P101)</f>
        <v>0</v>
      </c>
      <c r="H101" s="190"/>
      <c r="I101" s="190"/>
      <c r="J101" s="190">
        <f>COUNTA(J11:J100)</f>
        <v>0</v>
      </c>
      <c r="K101" s="190"/>
      <c r="L101" s="190"/>
      <c r="M101" s="190">
        <f>COUNTA(M11:M100)</f>
        <v>0</v>
      </c>
      <c r="N101" s="190"/>
      <c r="O101" s="190"/>
      <c r="P101" s="190">
        <f>COUNTA(P11:P100)</f>
        <v>0</v>
      </c>
      <c r="Q101" s="190"/>
      <c r="R101" s="190"/>
      <c r="S101" s="190"/>
      <c r="T101" s="190"/>
      <c r="U101" s="190"/>
      <c r="V101" s="5"/>
      <c r="W101" s="5"/>
      <c r="X101" s="5"/>
      <c r="Y101" s="193"/>
      <c r="Z101" s="190"/>
      <c r="AA101" s="190"/>
      <c r="AB101" s="190"/>
      <c r="AC101" s="190"/>
      <c r="AD101" s="190"/>
      <c r="AE101" s="190"/>
      <c r="AF101" s="190"/>
      <c r="AG101" s="190"/>
      <c r="AH101" s="190"/>
      <c r="AI101" s="190"/>
      <c r="AJ101" s="190"/>
      <c r="AK101" s="190"/>
      <c r="AL101" s="190"/>
      <c r="AM101" s="190"/>
      <c r="AN101" s="190"/>
      <c r="AO101" s="190"/>
      <c r="AP101" s="190"/>
      <c r="AQ101" s="190"/>
      <c r="AR101" s="190"/>
      <c r="AS101" s="190"/>
      <c r="AT101" s="190"/>
      <c r="AU101" s="190"/>
    </row>
    <row r="102" spans="1:47">
      <c r="F102" s="13" t="s">
        <v>148</v>
      </c>
      <c r="G102" s="56">
        <f>③リレー情報確認!F14+③リレー情報確認!L14+③リレー情報確認!R14+③リレー情報確認!X14</f>
        <v>0</v>
      </c>
    </row>
    <row r="103" spans="1:47">
      <c r="F103" s="13" t="s">
        <v>154</v>
      </c>
      <c r="G103" s="56">
        <f>COUNTIF(G11:G100,"男")</f>
        <v>0</v>
      </c>
    </row>
    <row r="104" spans="1:47">
      <c r="F104" s="1" t="s">
        <v>155</v>
      </c>
      <c r="G104" s="1">
        <f>COUNTIF(G11:G100,"女")</f>
        <v>0</v>
      </c>
    </row>
    <row r="105" spans="1:47">
      <c r="F105" s="1" t="s">
        <v>211</v>
      </c>
      <c r="G105" s="1">
        <f>SUM(G103:G104)</f>
        <v>0</v>
      </c>
    </row>
  </sheetData>
  <sheetProtection sheet="1" objects="1" scenarios="1" formatCells="0" formatColumns="0" formatRows="0" insertColumns="0" insertRows="0" deleteColumns="0" deleteRows="0" selectLockedCells="1"/>
  <mergeCells count="189">
    <mergeCell ref="Q3:U3"/>
    <mergeCell ref="R9:S9"/>
    <mergeCell ref="R10:S10"/>
    <mergeCell ref="R11:S11"/>
    <mergeCell ref="R12:S12"/>
    <mergeCell ref="T4:U4"/>
    <mergeCell ref="Q4:Q5"/>
    <mergeCell ref="R18:S18"/>
    <mergeCell ref="R19:S19"/>
    <mergeCell ref="R20:S20"/>
    <mergeCell ref="R21:S21"/>
    <mergeCell ref="R22:S22"/>
    <mergeCell ref="R13:S13"/>
    <mergeCell ref="R14:S14"/>
    <mergeCell ref="R15:S15"/>
    <mergeCell ref="R16:S16"/>
    <mergeCell ref="R17:S17"/>
    <mergeCell ref="R28:S28"/>
    <mergeCell ref="R29:S29"/>
    <mergeCell ref="R30:S30"/>
    <mergeCell ref="R31:S31"/>
    <mergeCell ref="R32:S32"/>
    <mergeCell ref="R23:S23"/>
    <mergeCell ref="R24:S24"/>
    <mergeCell ref="R25:S25"/>
    <mergeCell ref="R26:S26"/>
    <mergeCell ref="R27:S27"/>
    <mergeCell ref="R38:S38"/>
    <mergeCell ref="R39:S39"/>
    <mergeCell ref="R40:S40"/>
    <mergeCell ref="R41:S41"/>
    <mergeCell ref="R42:S42"/>
    <mergeCell ref="R33:S33"/>
    <mergeCell ref="R34:S34"/>
    <mergeCell ref="R35:S35"/>
    <mergeCell ref="R36:S36"/>
    <mergeCell ref="R37:S37"/>
    <mergeCell ref="R48:S48"/>
    <mergeCell ref="R49:S49"/>
    <mergeCell ref="R50:S50"/>
    <mergeCell ref="R51:S51"/>
    <mergeCell ref="R52:S52"/>
    <mergeCell ref="R43:S43"/>
    <mergeCell ref="R44:S44"/>
    <mergeCell ref="R45:S45"/>
    <mergeCell ref="R46:S46"/>
    <mergeCell ref="R47:S47"/>
    <mergeCell ref="R58:S58"/>
    <mergeCell ref="R59:S59"/>
    <mergeCell ref="R60:S60"/>
    <mergeCell ref="R61:S61"/>
    <mergeCell ref="R62:S62"/>
    <mergeCell ref="R53:S53"/>
    <mergeCell ref="R54:S54"/>
    <mergeCell ref="R55:S55"/>
    <mergeCell ref="R56:S56"/>
    <mergeCell ref="R57:S57"/>
    <mergeCell ref="R68:S68"/>
    <mergeCell ref="R69:S69"/>
    <mergeCell ref="R70:S70"/>
    <mergeCell ref="R71:S71"/>
    <mergeCell ref="R72:S72"/>
    <mergeCell ref="R63:S63"/>
    <mergeCell ref="R64:S64"/>
    <mergeCell ref="R65:S65"/>
    <mergeCell ref="R66:S66"/>
    <mergeCell ref="R67:S67"/>
    <mergeCell ref="R78:S78"/>
    <mergeCell ref="R79:S79"/>
    <mergeCell ref="R80:S80"/>
    <mergeCell ref="R81:S81"/>
    <mergeCell ref="R82:S82"/>
    <mergeCell ref="R73:S73"/>
    <mergeCell ref="R74:S74"/>
    <mergeCell ref="R75:S75"/>
    <mergeCell ref="R76:S76"/>
    <mergeCell ref="R77:S77"/>
    <mergeCell ref="R96:S96"/>
    <mergeCell ref="R97:S97"/>
    <mergeCell ref="R88:S88"/>
    <mergeCell ref="R89:S89"/>
    <mergeCell ref="R90:S90"/>
    <mergeCell ref="R91:S91"/>
    <mergeCell ref="R92:S92"/>
    <mergeCell ref="R83:S83"/>
    <mergeCell ref="R84:S84"/>
    <mergeCell ref="R85:S85"/>
    <mergeCell ref="R86:S86"/>
    <mergeCell ref="R87:S87"/>
    <mergeCell ref="T21:U21"/>
    <mergeCell ref="T22:U22"/>
    <mergeCell ref="T23:U23"/>
    <mergeCell ref="T24:U24"/>
    <mergeCell ref="T25:U25"/>
    <mergeCell ref="R98:S98"/>
    <mergeCell ref="R99:S99"/>
    <mergeCell ref="R100:S100"/>
    <mergeCell ref="R4:S4"/>
    <mergeCell ref="T9:U9"/>
    <mergeCell ref="T10:U10"/>
    <mergeCell ref="T11:U11"/>
    <mergeCell ref="T12:U12"/>
    <mergeCell ref="T13:U13"/>
    <mergeCell ref="T14:U14"/>
    <mergeCell ref="T15:U15"/>
    <mergeCell ref="T16:U16"/>
    <mergeCell ref="T17:U17"/>
    <mergeCell ref="T18:U18"/>
    <mergeCell ref="T19:U19"/>
    <mergeCell ref="T20:U20"/>
    <mergeCell ref="R93:S93"/>
    <mergeCell ref="R94:S94"/>
    <mergeCell ref="R95:S95"/>
    <mergeCell ref="T31:U31"/>
    <mergeCell ref="T32:U32"/>
    <mergeCell ref="T33:U33"/>
    <mergeCell ref="T34:U34"/>
    <mergeCell ref="T35:U35"/>
    <mergeCell ref="T26:U26"/>
    <mergeCell ref="T27:U27"/>
    <mergeCell ref="T28:U28"/>
    <mergeCell ref="T29:U29"/>
    <mergeCell ref="T30:U30"/>
    <mergeCell ref="T41:U41"/>
    <mergeCell ref="T42:U42"/>
    <mergeCell ref="T43:U43"/>
    <mergeCell ref="T44:U44"/>
    <mergeCell ref="T45:U45"/>
    <mergeCell ref="T36:U36"/>
    <mergeCell ref="T37:U37"/>
    <mergeCell ref="T38:U38"/>
    <mergeCell ref="T39:U39"/>
    <mergeCell ref="T40:U40"/>
    <mergeCell ref="T51:U51"/>
    <mergeCell ref="T52:U52"/>
    <mergeCell ref="T53:U53"/>
    <mergeCell ref="T54:U54"/>
    <mergeCell ref="T55:U55"/>
    <mergeCell ref="T46:U46"/>
    <mergeCell ref="T47:U47"/>
    <mergeCell ref="T48:U48"/>
    <mergeCell ref="T49:U49"/>
    <mergeCell ref="T50:U50"/>
    <mergeCell ref="T61:U61"/>
    <mergeCell ref="T62:U62"/>
    <mergeCell ref="T63:U63"/>
    <mergeCell ref="T64:U64"/>
    <mergeCell ref="T65:U65"/>
    <mergeCell ref="T56:U56"/>
    <mergeCell ref="T57:U57"/>
    <mergeCell ref="T58:U58"/>
    <mergeCell ref="T59:U59"/>
    <mergeCell ref="T60:U60"/>
    <mergeCell ref="T79:U79"/>
    <mergeCell ref="T80:U80"/>
    <mergeCell ref="T71:U71"/>
    <mergeCell ref="T72:U72"/>
    <mergeCell ref="T73:U73"/>
    <mergeCell ref="T74:U74"/>
    <mergeCell ref="T75:U75"/>
    <mergeCell ref="T66:U66"/>
    <mergeCell ref="T67:U67"/>
    <mergeCell ref="T68:U68"/>
    <mergeCell ref="T69:U69"/>
    <mergeCell ref="T70:U70"/>
    <mergeCell ref="B9:C9"/>
    <mergeCell ref="T96:U96"/>
    <mergeCell ref="T97:U97"/>
    <mergeCell ref="T98:U98"/>
    <mergeCell ref="T99:U99"/>
    <mergeCell ref="T100:U100"/>
    <mergeCell ref="T91:U91"/>
    <mergeCell ref="T92:U92"/>
    <mergeCell ref="T93:U93"/>
    <mergeCell ref="T94:U94"/>
    <mergeCell ref="T95:U95"/>
    <mergeCell ref="T86:U86"/>
    <mergeCell ref="T87:U87"/>
    <mergeCell ref="T88:U88"/>
    <mergeCell ref="T89:U89"/>
    <mergeCell ref="T90:U90"/>
    <mergeCell ref="T81:U81"/>
    <mergeCell ref="T82:U82"/>
    <mergeCell ref="T83:U83"/>
    <mergeCell ref="T84:U84"/>
    <mergeCell ref="T85:U85"/>
    <mergeCell ref="T76:U76"/>
    <mergeCell ref="T77:U77"/>
    <mergeCell ref="T78:U78"/>
  </mergeCells>
  <phoneticPr fontId="4"/>
  <dataValidations count="13">
    <dataValidation type="list" allowBlank="1" showInputMessage="1" showErrorMessage="1" sqref="P11:P100">
      <formula1>IF(G11="","",IF(G11="男",$Y$11:$Y$19,$Z$11:$Z$20))</formula1>
    </dataValidation>
    <dataValidation imeMode="off" allowBlank="1" showInputMessage="1" showErrorMessage="1" sqref="N11:N100 H11:H100 K11:K100 Q11:Q100 U6:U7 F11:F100 S6:S7"/>
    <dataValidation type="list" allowBlank="1" showInputMessage="1" showErrorMessage="1" sqref="T11:T16 T23:T30 T37:T100">
      <formula1>$AA$12</formula1>
    </dataValidation>
    <dataValidation type="list" imeMode="on" allowBlank="1" showInputMessage="1" showErrorMessage="1" sqref="G11:G100">
      <formula1>$X$12:$X$13</formula1>
    </dataValidation>
    <dataValidation imeMode="hiragana" allowBlank="1" showInputMessage="1" showErrorMessage="1" sqref="D11:D100"/>
    <dataValidation imeMode="halfKatakana" allowBlank="1" showInputMessage="1" showErrorMessage="1" sqref="E10:E100 F10"/>
    <dataValidation type="list" imeMode="off" allowBlank="1" showInputMessage="1" showErrorMessage="1" sqref="I11:I100 L11:L100 O11:O100">
      <formula1>"OP"</formula1>
    </dataValidation>
    <dataValidation type="list" imeMode="off" allowBlank="1" showInputMessage="1" showErrorMessage="1" sqref="T17:U22 R11:S100 T31:U36">
      <formula1>"○"</formula1>
    </dataValidation>
    <dataValidation type="list" allowBlank="1" showInputMessage="1" showErrorMessage="1" sqref="R6:R7 T6:T7">
      <formula1>"OP"</formula1>
    </dataValidation>
    <dataValidation type="list" allowBlank="1" showInputMessage="1" showErrorMessage="1" sqref="J11:J100">
      <formula1>IF(G11="","",IF(G11="男",$Y$11:$Y$19,$Z$11:$Z$20))</formula1>
    </dataValidation>
    <dataValidation type="list" allowBlank="1" showInputMessage="1" showErrorMessage="1" sqref="M11:M100">
      <formula1>IF(G11="","",IF(G11="男",$Y$11:$Y$19,$Z$11:$Z$120))</formula1>
    </dataValidation>
    <dataValidation type="custom" imeMode="off" allowBlank="1" showInputMessage="1" showErrorMessage="1" sqref="B11:B100">
      <formula1>EXACT(B11,UPPER(ASC(B11)))</formula1>
    </dataValidation>
    <dataValidation type="whole" imeMode="off" allowBlank="1" showInputMessage="1" showErrorMessage="1" sqref="C11:C100">
      <formula1>0</formula1>
      <formula2>9999</formula2>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4"/>
  <sheetViews>
    <sheetView zoomScaleNormal="100" workbookViewId="0">
      <pane ySplit="16" topLeftCell="A17" activePane="bottomLeft" state="frozen"/>
      <selection pane="bottomLeft" activeCell="F14" sqref="F14"/>
    </sheetView>
  </sheetViews>
  <sheetFormatPr defaultColWidth="9" defaultRowHeight="13.5"/>
  <cols>
    <col min="1" max="1" width="1.875" style="31" customWidth="1"/>
    <col min="2" max="2" width="5.25" style="31" customWidth="1"/>
    <col min="3" max="3" width="6.5" style="31" bestFit="1" customWidth="1"/>
    <col min="4" max="4" width="12.25" style="31" bestFit="1" customWidth="1"/>
    <col min="5" max="5" width="9.5" style="31" bestFit="1" customWidth="1"/>
    <col min="6" max="6" width="8.5" style="31" bestFit="1" customWidth="1"/>
    <col min="7" max="7" width="5" style="32" customWidth="1"/>
    <col min="8" max="8" width="3.375" style="31" customWidth="1"/>
    <col min="9" max="9" width="6.5" style="31" customWidth="1"/>
    <col min="10" max="10" width="12.25" style="31" customWidth="1"/>
    <col min="11" max="11" width="9.5" style="31" bestFit="1" customWidth="1"/>
    <col min="12" max="12" width="8.5" style="31" bestFit="1" customWidth="1"/>
    <col min="13" max="13" width="5" style="34" customWidth="1"/>
    <col min="14" max="14" width="4.5" style="31" hidden="1" customWidth="1"/>
    <col min="15" max="15" width="6.5" style="31" bestFit="1" customWidth="1"/>
    <col min="16" max="16" width="12.25" style="31" customWidth="1"/>
    <col min="17" max="17" width="9.5" style="31" bestFit="1" customWidth="1"/>
    <col min="18" max="18" width="8.5" style="31" bestFit="1" customWidth="1"/>
    <col min="19" max="19" width="5" style="34" customWidth="1"/>
    <col min="20" max="20" width="4.5" style="31" hidden="1" customWidth="1"/>
    <col min="21" max="21" width="6.5" style="31" bestFit="1" customWidth="1"/>
    <col min="22" max="22" width="12.25" style="31" customWidth="1"/>
    <col min="23" max="23" width="9.5" style="31" bestFit="1" customWidth="1"/>
    <col min="24" max="24" width="8.5" style="31" bestFit="1" customWidth="1"/>
    <col min="25" max="26" width="9" style="31"/>
    <col min="27" max="27" width="9" style="31" customWidth="1"/>
    <col min="28" max="16384" width="9" style="31"/>
  </cols>
  <sheetData>
    <row r="1" spans="1:24" ht="18" thickBot="1">
      <c r="A1" s="30" t="s">
        <v>134</v>
      </c>
      <c r="H1" s="33"/>
      <c r="I1" s="51" t="s">
        <v>71</v>
      </c>
      <c r="J1" s="327" t="str">
        <f>IF(①団体情報入力!C5="","",①団体情報入力!C5)</f>
        <v/>
      </c>
      <c r="K1" s="328"/>
      <c r="L1" s="329"/>
      <c r="M1" s="29"/>
      <c r="O1" s="51" t="s">
        <v>113</v>
      </c>
      <c r="P1" s="327" t="str">
        <f>IF(①団体情報入力!C6="","",①団体情報入力!C6)</f>
        <v/>
      </c>
      <c r="Q1" s="328"/>
      <c r="R1" s="329"/>
      <c r="T1" s="33"/>
      <c r="W1" s="88"/>
    </row>
    <row r="2" spans="1:24">
      <c r="H2" s="33"/>
      <c r="N2" s="33"/>
      <c r="T2" s="33"/>
    </row>
    <row r="3" spans="1:24" s="93" customFormat="1">
      <c r="A3" s="94"/>
      <c r="B3" s="90"/>
      <c r="C3" s="91" t="s">
        <v>133</v>
      </c>
      <c r="D3" s="92"/>
      <c r="E3" s="92"/>
      <c r="F3" s="92"/>
      <c r="G3" s="92"/>
      <c r="H3" s="92"/>
      <c r="I3" s="92"/>
      <c r="J3" s="92"/>
      <c r="K3" s="92"/>
      <c r="L3" s="92"/>
      <c r="M3" s="92"/>
      <c r="N3" s="92"/>
      <c r="O3" s="92"/>
      <c r="P3" s="108"/>
      <c r="Q3" s="108"/>
      <c r="R3" s="108"/>
      <c r="S3" s="108"/>
      <c r="T3" s="108"/>
      <c r="U3" s="108"/>
      <c r="V3" s="108"/>
      <c r="W3" s="108"/>
    </row>
    <row r="4" spans="1:24" s="93" customFormat="1">
      <c r="A4" s="94"/>
      <c r="B4" s="90"/>
      <c r="C4" s="91" t="s">
        <v>135</v>
      </c>
      <c r="D4" s="92"/>
      <c r="E4" s="92"/>
      <c r="F4" s="92"/>
      <c r="G4" s="92"/>
      <c r="H4" s="92"/>
      <c r="I4" s="92"/>
      <c r="J4" s="92"/>
      <c r="K4" s="92"/>
      <c r="L4" s="92"/>
      <c r="M4" s="92"/>
      <c r="N4" s="92"/>
      <c r="O4" s="92"/>
      <c r="P4" s="108"/>
      <c r="Q4" s="108"/>
      <c r="R4" s="108"/>
      <c r="S4" s="108"/>
      <c r="T4" s="108"/>
      <c r="U4" s="108"/>
      <c r="V4" s="108"/>
      <c r="W4" s="108"/>
    </row>
    <row r="5" spans="1:24">
      <c r="C5" s="91" t="s">
        <v>257</v>
      </c>
      <c r="D5" s="92"/>
      <c r="E5" s="92"/>
      <c r="F5" s="92"/>
      <c r="G5" s="92"/>
      <c r="H5" s="92"/>
      <c r="I5" s="92"/>
      <c r="J5" s="92"/>
      <c r="K5" s="92"/>
      <c r="L5" s="92"/>
      <c r="M5" s="92"/>
      <c r="N5" s="92"/>
      <c r="O5" s="92"/>
      <c r="P5" s="204"/>
      <c r="Q5" s="204"/>
      <c r="R5" s="204"/>
      <c r="S5" s="205"/>
      <c r="T5" s="206"/>
      <c r="U5" s="204"/>
      <c r="V5" s="204"/>
      <c r="W5" s="204"/>
      <c r="X5" s="204"/>
    </row>
    <row r="6" spans="1:24" s="95" customFormat="1">
      <c r="A6" s="105"/>
      <c r="B6" s="331" t="s">
        <v>104</v>
      </c>
      <c r="C6" s="331"/>
      <c r="D6" s="331"/>
      <c r="E6" s="331"/>
      <c r="F6" s="331"/>
      <c r="G6" s="106"/>
      <c r="H6" s="333" t="s">
        <v>105</v>
      </c>
      <c r="I6" s="334"/>
      <c r="J6" s="334"/>
      <c r="K6" s="334"/>
      <c r="L6" s="335"/>
      <c r="M6" s="107"/>
      <c r="N6" s="332" t="s">
        <v>106</v>
      </c>
      <c r="O6" s="332"/>
      <c r="P6" s="332"/>
      <c r="Q6" s="332"/>
      <c r="R6" s="332"/>
      <c r="S6" s="107"/>
      <c r="T6" s="332" t="s">
        <v>107</v>
      </c>
      <c r="U6" s="332"/>
      <c r="V6" s="332"/>
      <c r="W6" s="332"/>
      <c r="X6" s="332"/>
    </row>
    <row r="7" spans="1:24">
      <c r="B7" s="96" t="s">
        <v>89</v>
      </c>
      <c r="C7" s="96" t="s">
        <v>0</v>
      </c>
      <c r="D7" s="96" t="s">
        <v>93</v>
      </c>
      <c r="E7" s="96" t="s">
        <v>123</v>
      </c>
      <c r="F7" s="96" t="s">
        <v>40</v>
      </c>
      <c r="H7" s="97" t="s">
        <v>89</v>
      </c>
      <c r="I7" s="97" t="s">
        <v>0</v>
      </c>
      <c r="J7" s="96" t="s">
        <v>93</v>
      </c>
      <c r="K7" s="96" t="s">
        <v>123</v>
      </c>
      <c r="L7" s="96" t="s">
        <v>40</v>
      </c>
      <c r="N7" s="97" t="s">
        <v>89</v>
      </c>
      <c r="O7" s="97" t="s">
        <v>0</v>
      </c>
      <c r="P7" s="96" t="s">
        <v>93</v>
      </c>
      <c r="Q7" s="96" t="s">
        <v>123</v>
      </c>
      <c r="R7" s="96" t="s">
        <v>40</v>
      </c>
      <c r="T7" s="97" t="s">
        <v>89</v>
      </c>
      <c r="U7" s="97" t="s">
        <v>0</v>
      </c>
      <c r="V7" s="96" t="s">
        <v>93</v>
      </c>
      <c r="W7" s="96" t="s">
        <v>123</v>
      </c>
      <c r="X7" s="96" t="s">
        <v>40</v>
      </c>
    </row>
    <row r="8" spans="1:24">
      <c r="B8" s="98">
        <v>1</v>
      </c>
      <c r="C8" s="98" t="str">
        <f>IF(②選手情報入力!$AO$10&lt;1,"",VLOOKUP(B8,②選手情報入力!$AN$11:$AO$100,2,FALSE))</f>
        <v/>
      </c>
      <c r="D8" s="80" t="str">
        <f>IF(C8="","",VLOOKUP(C8,②選手情報入力!$AB$11:$AC$100,2,FALSE))</f>
        <v/>
      </c>
      <c r="E8" s="80" t="str">
        <f>IF(C8="","",VLOOKUP(C8,②選手情報入力!$AB$11:$AH$100,6,FALSE))</f>
        <v/>
      </c>
      <c r="F8" s="330" t="str">
        <f>IF(②選手情報入力!S6="","",②選手情報入力!S6)</f>
        <v/>
      </c>
      <c r="H8" s="98">
        <v>1</v>
      </c>
      <c r="I8" s="98" t="str">
        <f>IF(②選手情報入力!$AQ$10&lt;1,"",VLOOKUP(H8,②選手情報入力!$AP$11:$AQ$100,2,FALSE))</f>
        <v/>
      </c>
      <c r="J8" s="80" t="str">
        <f>IF(I8="","",VLOOKUP(I8,②選手情報入力!$AB$11:$AC$100,2,FALSE))</f>
        <v/>
      </c>
      <c r="K8" s="80" t="str">
        <f>IF(I8="","",VLOOKUP(I8,②選手情報入力!$AB$11:$AH$100,6,FALSE))</f>
        <v/>
      </c>
      <c r="L8" s="336" t="str">
        <f>IF(②選手情報入力!U6="","",②選手情報入力!U6)</f>
        <v/>
      </c>
      <c r="N8" s="98">
        <v>1</v>
      </c>
      <c r="O8" s="98" t="str">
        <f>IF(②選手情報入力!$AS$10&lt;1,"",VLOOKUP(N8,②選手情報入力!$AR$11:$AS$100,2,FALSE))</f>
        <v/>
      </c>
      <c r="P8" s="80" t="str">
        <f>IF(O8="","",VLOOKUP(O8,②選手情報入力!$AH$11:$AI$100,2,FALSE))</f>
        <v/>
      </c>
      <c r="Q8" s="80" t="str">
        <f>IF(O8="","",VLOOKUP(O8,②選手情報入力!$AH$11:$AO$100,6,FALSE))</f>
        <v/>
      </c>
      <c r="R8" s="330" t="str">
        <f>IF(②選手情報入力!S7="","",②選手情報入力!S7)</f>
        <v/>
      </c>
      <c r="T8" s="98">
        <v>1</v>
      </c>
      <c r="U8" s="98" t="str">
        <f>IF(②選手情報入力!$AU$10&lt;1,"",VLOOKUP(T8,②選手情報入力!$AT$11:$AU$100,2,FALSE))</f>
        <v/>
      </c>
      <c r="V8" s="80" t="str">
        <f>IF(U8="","",VLOOKUP(U8,②選手情報入力!$AH$11:$AI$100,2,FALSE))</f>
        <v/>
      </c>
      <c r="W8" s="80" t="str">
        <f>IF(U8="","",VLOOKUP(U8,②選手情報入力!$AH$11:$AO$100,6,FALSE))</f>
        <v/>
      </c>
      <c r="X8" s="330" t="str">
        <f>IF(②選手情報入力!U7="","",②選手情報入力!U7)</f>
        <v/>
      </c>
    </row>
    <row r="9" spans="1:24">
      <c r="B9" s="99">
        <v>2</v>
      </c>
      <c r="C9" s="99" t="str">
        <f>IF(②選手情報入力!$AO$10&lt;2,"",VLOOKUP(B9,②選手情報入力!$AN$11:$AO$100,2,FALSE))</f>
        <v/>
      </c>
      <c r="D9" s="81" t="str">
        <f>IF(C9="","",VLOOKUP(C9,②選手情報入力!$AB$11:$AC$100,2,FALSE))</f>
        <v/>
      </c>
      <c r="E9" s="81" t="str">
        <f>IF(C9="","",VLOOKUP(C9,②選手情報入力!$AB$11:$AH$100,6,FALSE))</f>
        <v/>
      </c>
      <c r="F9" s="330"/>
      <c r="H9" s="99">
        <v>2</v>
      </c>
      <c r="I9" s="99" t="str">
        <f>IF(②選手情報入力!$AQ$10&lt;2,"",VLOOKUP(H9,②選手情報入力!$AP$11:$AQ$100,2,FALSE))</f>
        <v/>
      </c>
      <c r="J9" s="81" t="str">
        <f>IF(I9="","",VLOOKUP(I9,②選手情報入力!$AB$11:$AC$100,2,FALSE))</f>
        <v/>
      </c>
      <c r="K9" s="81" t="str">
        <f>IF(I9="","",VLOOKUP(I9,②選手情報入力!$AB$11:$AH$100,6,FALSE))</f>
        <v/>
      </c>
      <c r="L9" s="337"/>
      <c r="N9" s="99">
        <v>2</v>
      </c>
      <c r="O9" s="99" t="str">
        <f>IF(②選手情報入力!$AS$10&lt;2,"",VLOOKUP(N9,②選手情報入力!$AR$11:$AS$100,2,FALSE))</f>
        <v/>
      </c>
      <c r="P9" s="81" t="str">
        <f>IF(O9="","",VLOOKUP(O9,②選手情報入力!$AH$11:$AI$100,2,FALSE))</f>
        <v/>
      </c>
      <c r="Q9" s="81" t="str">
        <f>IF(O9="","",VLOOKUP(O9,②選手情報入力!$AH$11:$AO$100,6,FALSE))</f>
        <v/>
      </c>
      <c r="R9" s="330"/>
      <c r="T9" s="99">
        <v>2</v>
      </c>
      <c r="U9" s="99" t="str">
        <f>IF(②選手情報入力!$AU$10&lt;2,"",VLOOKUP(T9,②選手情報入力!$AT$11:$AU$100,2,FALSE))</f>
        <v/>
      </c>
      <c r="V9" s="81" t="str">
        <f>IF(U9="","",VLOOKUP(U9,②選手情報入力!$AH$11:$AI$100,2,FALSE))</f>
        <v/>
      </c>
      <c r="W9" s="81" t="str">
        <f>IF(U9="","",VLOOKUP(U9,②選手情報入力!$AH$11:$AO$100,6,FALSE))</f>
        <v/>
      </c>
      <c r="X9" s="330"/>
    </row>
    <row r="10" spans="1:24">
      <c r="B10" s="99">
        <v>3</v>
      </c>
      <c r="C10" s="99" t="str">
        <f>IF(②選手情報入力!$AO$10&lt;3,"",VLOOKUP(B10,②選手情報入力!$AN$11:$AO$100,2,FALSE))</f>
        <v/>
      </c>
      <c r="D10" s="81" t="str">
        <f>IF(C10="","",VLOOKUP(C10,②選手情報入力!$AB$11:$AC$100,2,FALSE))</f>
        <v/>
      </c>
      <c r="E10" s="81" t="str">
        <f>IF(C10="","",VLOOKUP(C10,②選手情報入力!$AB$11:$AH$100,6,FALSE))</f>
        <v/>
      </c>
      <c r="F10" s="330"/>
      <c r="H10" s="99">
        <v>3</v>
      </c>
      <c r="I10" s="99" t="str">
        <f>IF(②選手情報入力!$AQ$10&lt;3,"",VLOOKUP(H10,②選手情報入力!$AP$11:$AQ$100,2,FALSE))</f>
        <v/>
      </c>
      <c r="J10" s="81" t="str">
        <f>IF(I10="","",VLOOKUP(I10,②選手情報入力!$AB$11:$AC$100,2,FALSE))</f>
        <v/>
      </c>
      <c r="K10" s="81" t="str">
        <f>IF(I10="","",VLOOKUP(I10,②選手情報入力!$AB$11:$AH$100,6,FALSE))</f>
        <v/>
      </c>
      <c r="L10" s="337"/>
      <c r="N10" s="99">
        <v>3</v>
      </c>
      <c r="O10" s="99" t="str">
        <f>IF(②選手情報入力!$AS$10&lt;3,"",VLOOKUP(N10,②選手情報入力!$AR$11:$AS$100,2,FALSE))</f>
        <v/>
      </c>
      <c r="P10" s="81" t="str">
        <f>IF(O10="","",VLOOKUP(O10,②選手情報入力!$AH$11:$AI$100,2,FALSE))</f>
        <v/>
      </c>
      <c r="Q10" s="81" t="str">
        <f>IF(O10="","",VLOOKUP(O10,②選手情報入力!$AH$11:$AO$100,6,FALSE))</f>
        <v/>
      </c>
      <c r="R10" s="330"/>
      <c r="T10" s="99">
        <v>3</v>
      </c>
      <c r="U10" s="99" t="str">
        <f>IF(②選手情報入力!$AU$10&lt;3,"",VLOOKUP(T10,②選手情報入力!$AT$11:$AU$100,2,FALSE))</f>
        <v/>
      </c>
      <c r="V10" s="81" t="str">
        <f>IF(U10="","",VLOOKUP(U10,②選手情報入力!$AH$11:$AI$100,2,FALSE))</f>
        <v/>
      </c>
      <c r="W10" s="81" t="str">
        <f>IF(U10="","",VLOOKUP(U10,②選手情報入力!$AH$11:$AO$100,6,FALSE))</f>
        <v/>
      </c>
      <c r="X10" s="330"/>
    </row>
    <row r="11" spans="1:24">
      <c r="B11" s="99">
        <v>4</v>
      </c>
      <c r="C11" s="99" t="str">
        <f>IF(②選手情報入力!$AO$10&lt;4,"",VLOOKUP(B11,②選手情報入力!$AN$11:$AO$100,2,FALSE))</f>
        <v/>
      </c>
      <c r="D11" s="81" t="str">
        <f>IF(C11="","",VLOOKUP(C11,②選手情報入力!$AB$11:$AC$100,2,FALSE))</f>
        <v/>
      </c>
      <c r="E11" s="81" t="str">
        <f>IF(C11="","",VLOOKUP(C11,②選手情報入力!$AB$11:$AH$100,6,FALSE))</f>
        <v/>
      </c>
      <c r="F11" s="330"/>
      <c r="H11" s="99">
        <v>4</v>
      </c>
      <c r="I11" s="99" t="str">
        <f>IF(②選手情報入力!$AQ$10&lt;4,"",VLOOKUP(H11,②選手情報入力!$AP$11:$AQ$100,2,FALSE))</f>
        <v/>
      </c>
      <c r="J11" s="81" t="str">
        <f>IF(I11="","",VLOOKUP(I11,②選手情報入力!$AB$11:$AC$100,2,FALSE))</f>
        <v/>
      </c>
      <c r="K11" s="81" t="str">
        <f>IF(I11="","",VLOOKUP(I11,②選手情報入力!$AB$11:$AH$100,6,FALSE))</f>
        <v/>
      </c>
      <c r="L11" s="337"/>
      <c r="N11" s="99">
        <v>4</v>
      </c>
      <c r="O11" s="99" t="str">
        <f>IF(②選手情報入力!$AS$10&lt;4,"",VLOOKUP(N11,②選手情報入力!$AR$11:$AS$100,2,FALSE))</f>
        <v/>
      </c>
      <c r="P11" s="81" t="str">
        <f>IF(O11="","",VLOOKUP(O11,②選手情報入力!$AH$11:$AI$100,2,FALSE))</f>
        <v/>
      </c>
      <c r="Q11" s="81" t="str">
        <f>IF(O11="","",VLOOKUP(O11,②選手情報入力!$AH$11:$AO$100,6,FALSE))</f>
        <v/>
      </c>
      <c r="R11" s="330"/>
      <c r="T11" s="99">
        <v>4</v>
      </c>
      <c r="U11" s="99" t="str">
        <f>IF(②選手情報入力!$AU$10&lt;4,"",VLOOKUP(T11,②選手情報入力!$AT$11:$AU$100,2,FALSE))</f>
        <v/>
      </c>
      <c r="V11" s="81" t="str">
        <f>IF(U11="","",VLOOKUP(U11,②選手情報入力!$AH$11:$AI$100,2,FALSE))</f>
        <v/>
      </c>
      <c r="W11" s="81" t="str">
        <f>IF(U11="","",VLOOKUP(U11,②選手情報入力!$AH$11:$AO$100,6,FALSE))</f>
        <v/>
      </c>
      <c r="X11" s="330"/>
    </row>
    <row r="12" spans="1:24">
      <c r="B12" s="99">
        <v>5</v>
      </c>
      <c r="C12" s="99" t="str">
        <f>IF(②選手情報入力!$AO$10&lt;5,"",VLOOKUP(B12,②選手情報入力!$AN$11:$AO$100,2,FALSE))</f>
        <v/>
      </c>
      <c r="D12" s="81" t="str">
        <f>IF(C12="","",VLOOKUP(C12,②選手情報入力!$AB$11:$AC$100,2,FALSE))</f>
        <v/>
      </c>
      <c r="E12" s="81" t="str">
        <f>IF(C12="","",VLOOKUP(C12,②選手情報入力!$AB$11:$AH$100,6,FALSE))</f>
        <v/>
      </c>
      <c r="F12" s="330"/>
      <c r="H12" s="99">
        <v>5</v>
      </c>
      <c r="I12" s="99" t="str">
        <f>IF(②選手情報入力!$AQ$10&lt;5,"",VLOOKUP(H12,②選手情報入力!$AP$11:$AQ$100,2,FALSE))</f>
        <v/>
      </c>
      <c r="J12" s="81" t="str">
        <f>IF(I12="","",VLOOKUP(I12,②選手情報入力!$AB$11:$AC$100,2,FALSE))</f>
        <v/>
      </c>
      <c r="K12" s="81" t="str">
        <f>IF(I12="","",VLOOKUP(I12,②選手情報入力!$AB$11:$AH$100,6,FALSE))</f>
        <v/>
      </c>
      <c r="L12" s="337"/>
      <c r="N12" s="99">
        <v>5</v>
      </c>
      <c r="O12" s="99" t="str">
        <f>IF(②選手情報入力!$AS$10&lt;5,"",VLOOKUP(N12,②選手情報入力!$AR$11:$AS$100,2,FALSE))</f>
        <v/>
      </c>
      <c r="P12" s="81" t="str">
        <f>IF(O12="","",VLOOKUP(O12,②選手情報入力!$AH$11:$AI$100,2,FALSE))</f>
        <v/>
      </c>
      <c r="Q12" s="81" t="str">
        <f>IF(O12="","",VLOOKUP(O12,②選手情報入力!$AH$11:$AO$100,6,FALSE))</f>
        <v/>
      </c>
      <c r="R12" s="330"/>
      <c r="T12" s="99">
        <v>5</v>
      </c>
      <c r="U12" s="99" t="str">
        <f>IF(②選手情報入力!$AU$10&lt;5,"",VLOOKUP(T12,②選手情報入力!$AT$11:$AU$100,2,FALSE))</f>
        <v/>
      </c>
      <c r="V12" s="81" t="str">
        <f>IF(U12="","",VLOOKUP(U12,②選手情報入力!$AH$11:$AI$100,2,FALSE))</f>
        <v/>
      </c>
      <c r="W12" s="81" t="str">
        <f>IF(U12="","",VLOOKUP(U12,②選手情報入力!$AH$11:$AO$100,6,FALSE))</f>
        <v/>
      </c>
      <c r="X12" s="330"/>
    </row>
    <row r="13" spans="1:24">
      <c r="B13" s="100">
        <v>6</v>
      </c>
      <c r="C13" s="100" t="str">
        <f>IF(②選手情報入力!$AO$10&lt;6,"",VLOOKUP(B13,②選手情報入力!$AN$11:$AO$100,2,FALSE))</f>
        <v/>
      </c>
      <c r="D13" s="82" t="str">
        <f>IF(C13="","",VLOOKUP(C13,②選手情報入力!$AB$11:$AC$100,2,FALSE))</f>
        <v/>
      </c>
      <c r="E13" s="82" t="str">
        <f>IF(C13="","",VLOOKUP(C13,②選手情報入力!$AB$11:$AH$100,6,FALSE))</f>
        <v/>
      </c>
      <c r="F13" s="330"/>
      <c r="H13" s="100">
        <v>6</v>
      </c>
      <c r="I13" s="100" t="str">
        <f>IF(②選手情報入力!$AQ$10&lt;6,"",VLOOKUP(H13,②選手情報入力!$AP$11:$AQ$100,2,FALSE))</f>
        <v/>
      </c>
      <c r="J13" s="82" t="str">
        <f>IF(I13="","",VLOOKUP(I13,②選手情報入力!$AB$11:$AC$100,2,FALSE))</f>
        <v/>
      </c>
      <c r="K13" s="82" t="str">
        <f>IF(I13="","",VLOOKUP(I13,②選手情報入力!$AB$11:$AH$100,6,FALSE))</f>
        <v/>
      </c>
      <c r="L13" s="338"/>
      <c r="N13" s="100">
        <v>6</v>
      </c>
      <c r="O13" s="100" t="str">
        <f>IF(②選手情報入力!$AS$10&lt;6,"",VLOOKUP(N13,②選手情報入力!$AR$11:$AS$100,2,FALSE))</f>
        <v/>
      </c>
      <c r="P13" s="82" t="str">
        <f>IF(O13="","",VLOOKUP(O13,②選手情報入力!$AH$11:$AI$100,2,FALSE))</f>
        <v/>
      </c>
      <c r="Q13" s="82" t="str">
        <f>IF(O13="","",VLOOKUP(O13,②選手情報入力!$AH$11:$AO$100,6,FALSE))</f>
        <v/>
      </c>
      <c r="R13" s="330"/>
      <c r="T13" s="100">
        <v>6</v>
      </c>
      <c r="U13" s="100" t="str">
        <f>IF(②選手情報入力!$AU$10&lt;6,"",VLOOKUP(T13,②選手情報入力!$AT$11:$AU$100,2,FALSE))</f>
        <v/>
      </c>
      <c r="V13" s="82" t="str">
        <f>IF(U13="","",VLOOKUP(U13,②選手情報入力!$AH$11:$AI$100,2,FALSE))</f>
        <v/>
      </c>
      <c r="W13" s="82" t="str">
        <f>IF(U13="","",VLOOKUP(U13,②選手情報入力!$AH$11:$AO$100,6,FALSE))</f>
        <v/>
      </c>
      <c r="X13" s="330"/>
    </row>
    <row r="14" spans="1:24">
      <c r="C14" s="207"/>
      <c r="D14" s="103" t="s">
        <v>69</v>
      </c>
      <c r="E14" s="103"/>
      <c r="F14" s="104">
        <f>IF(②選手情報入力!AO10&gt;=4,1,0)</f>
        <v>0</v>
      </c>
      <c r="H14" s="101"/>
      <c r="I14" s="101"/>
      <c r="J14" s="102" t="s">
        <v>69</v>
      </c>
      <c r="K14" s="103"/>
      <c r="L14" s="104">
        <f>IF(②選手情報入力!AQ10&gt;=4,1,0)</f>
        <v>0</v>
      </c>
      <c r="N14" s="101"/>
      <c r="O14" s="101"/>
      <c r="P14" s="102" t="s">
        <v>69</v>
      </c>
      <c r="Q14" s="103"/>
      <c r="R14" s="104">
        <f>IF(②選手情報入力!AS10&gt;=4,1,0)</f>
        <v>0</v>
      </c>
      <c r="T14" s="101"/>
      <c r="U14" s="101"/>
      <c r="V14" s="102" t="s">
        <v>69</v>
      </c>
      <c r="W14" s="103"/>
      <c r="X14" s="104">
        <f>IF(②選手情報入力!AU10&gt;=4,1,0)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4"/>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30"/>
  <sheetViews>
    <sheetView zoomScaleNormal="100" workbookViewId="0">
      <pane ySplit="3" topLeftCell="A4" activePane="bottomLeft" state="frozenSplit"/>
      <selection pane="bottomLeft" activeCell="C10" sqref="C10"/>
    </sheetView>
  </sheetViews>
  <sheetFormatPr defaultColWidth="9" defaultRowHeight="13.5"/>
  <cols>
    <col min="1" max="1" width="3.75" style="114" customWidth="1"/>
    <col min="2" max="2" width="26.25" style="114" customWidth="1"/>
    <col min="3" max="3" width="10" style="114" customWidth="1"/>
    <col min="4" max="4" width="4.875" style="114" customWidth="1"/>
    <col min="5" max="5" width="9" style="114" customWidth="1"/>
    <col min="6" max="6" width="26.25" style="114" customWidth="1"/>
    <col min="7" max="7" width="15.5" style="114" customWidth="1"/>
    <col min="8" max="8" width="3.75" style="114" customWidth="1"/>
    <col min="9" max="10" width="9" style="114"/>
    <col min="11" max="11" width="11.625" style="114" hidden="1" customWidth="1"/>
    <col min="12" max="12" width="8.25" style="114" hidden="1" customWidth="1"/>
    <col min="13" max="13" width="11.5" style="114" hidden="1" customWidth="1"/>
    <col min="14" max="14" width="8.25" style="114" hidden="1" customWidth="1"/>
    <col min="15" max="16384" width="9" style="114"/>
  </cols>
  <sheetData>
    <row r="1" spans="1:11" ht="17.25">
      <c r="A1" s="30" t="s">
        <v>681</v>
      </c>
      <c r="B1" s="109"/>
      <c r="C1" s="110" t="s">
        <v>201</v>
      </c>
      <c r="D1" s="110"/>
      <c r="E1" s="110"/>
      <c r="F1" s="111"/>
      <c r="G1" s="112"/>
      <c r="H1" s="113"/>
    </row>
    <row r="2" spans="1:11" ht="24.75" customHeight="1">
      <c r="A2" s="350" t="s">
        <v>202</v>
      </c>
      <c r="B2" s="350"/>
      <c r="C2" s="350"/>
      <c r="D2" s="350"/>
      <c r="E2" s="350"/>
      <c r="F2" s="350"/>
      <c r="G2" s="350"/>
      <c r="H2" s="350"/>
    </row>
    <row r="3" spans="1:11" ht="30" customHeight="1">
      <c r="A3" s="352" t="str">
        <f>注意事項!C3</f>
        <v>第７８回愛知陸上競技選手権 名古屋地区予選会</v>
      </c>
      <c r="B3" s="353"/>
      <c r="C3" s="353"/>
      <c r="D3" s="353"/>
      <c r="E3" s="354"/>
      <c r="G3" s="137" t="str">
        <f>IF(①団体情報入力!C4="","",①団体情報入力!C4)</f>
        <v/>
      </c>
      <c r="H3" s="115"/>
    </row>
    <row r="4" spans="1:11" ht="19.5" thickBot="1">
      <c r="A4" s="351" t="s">
        <v>682</v>
      </c>
      <c r="B4" s="351"/>
      <c r="C4" s="351"/>
      <c r="D4" s="351"/>
      <c r="E4" s="351"/>
      <c r="F4" s="351"/>
      <c r="G4" s="351"/>
      <c r="H4" s="351"/>
    </row>
    <row r="5" spans="1:11" ht="19.5" customHeight="1" thickBot="1">
      <c r="A5" s="116"/>
      <c r="B5" s="158" t="s">
        <v>680</v>
      </c>
      <c r="C5" s="358" t="str">
        <f>IF(①団体情報入力!C8="","",①団体情報入力!C8)</f>
        <v/>
      </c>
      <c r="D5" s="359"/>
      <c r="E5" s="359"/>
      <c r="F5" s="360"/>
      <c r="G5" s="117" t="s">
        <v>52</v>
      </c>
      <c r="H5" s="110"/>
    </row>
    <row r="6" spans="1:11" ht="22.5" customHeight="1" thickBot="1">
      <c r="A6" s="110"/>
      <c r="B6" s="157" t="str">
        <f>IF(①団体情報入力!C7="","",①団体情報入力!C7)</f>
        <v/>
      </c>
      <c r="C6" s="222" t="s">
        <v>709</v>
      </c>
      <c r="D6" s="355" t="str">
        <f>IF(①団体情報入力!C5="","",①団体情報入力!C5)</f>
        <v/>
      </c>
      <c r="E6" s="356"/>
      <c r="F6" s="356"/>
      <c r="G6" s="357"/>
      <c r="H6" s="118"/>
    </row>
    <row r="7" spans="1:11" ht="21" customHeight="1" thickBot="1">
      <c r="B7" s="121" t="s">
        <v>145</v>
      </c>
      <c r="C7" s="346">
        <f>②選手情報入力!G101</f>
        <v>0</v>
      </c>
      <c r="D7" s="347"/>
      <c r="E7" s="120"/>
      <c r="F7" s="122" t="s">
        <v>218</v>
      </c>
      <c r="G7" s="123">
        <f>C7*500</f>
        <v>0</v>
      </c>
      <c r="H7" s="146"/>
      <c r="K7" s="114">
        <f>種目情報!A34</f>
        <v>0</v>
      </c>
    </row>
    <row r="8" spans="1:11" ht="21" customHeight="1" thickBot="1">
      <c r="A8" s="110"/>
      <c r="B8" s="124" t="s">
        <v>146</v>
      </c>
      <c r="C8" s="340">
        <f>②選手情報入力!G102</f>
        <v>0</v>
      </c>
      <c r="D8" s="341"/>
      <c r="E8" s="120"/>
      <c r="F8" s="161" t="s">
        <v>150</v>
      </c>
      <c r="G8" s="123">
        <f>C8*1000</f>
        <v>0</v>
      </c>
      <c r="H8" s="110"/>
      <c r="K8" s="114">
        <f>種目情報!A35</f>
        <v>0</v>
      </c>
    </row>
    <row r="9" spans="1:11" ht="21" customHeight="1" thickTop="1" thickBot="1">
      <c r="A9" s="110"/>
      <c r="B9" s="144" t="s">
        <v>149</v>
      </c>
      <c r="C9" s="152">
        <f>IF(①団体情報入力!C10="",0,①団体情報入力!C10)</f>
        <v>0</v>
      </c>
      <c r="D9" s="141" t="s">
        <v>152</v>
      </c>
      <c r="F9" s="162" t="s">
        <v>228</v>
      </c>
      <c r="G9" s="140">
        <f>C9*800</f>
        <v>0</v>
      </c>
      <c r="H9" s="110"/>
    </row>
    <row r="10" spans="1:11" ht="21" customHeight="1" thickBot="1">
      <c r="A10" s="110"/>
      <c r="F10" s="138" t="s">
        <v>151</v>
      </c>
      <c r="G10" s="139">
        <f>SUM(G7:G9)</f>
        <v>0</v>
      </c>
      <c r="H10" s="110"/>
    </row>
    <row r="11" spans="1:11" ht="18.75" customHeight="1" thickBot="1">
      <c r="A11" s="110"/>
      <c r="B11" s="279" t="s">
        <v>203</v>
      </c>
      <c r="C11" s="280"/>
      <c r="D11" s="280"/>
      <c r="E11" s="339"/>
      <c r="F11" s="138" t="s">
        <v>212</v>
      </c>
      <c r="G11" s="175" t="str">
        <f>IF(②選手情報入力!G105=0,"",②選手情報入力!G105)</f>
        <v/>
      </c>
      <c r="H11" s="110"/>
    </row>
    <row r="12" spans="1:11" ht="18.75" customHeight="1">
      <c r="A12" s="126"/>
      <c r="B12" s="153" t="str">
        <f>IF(①団体情報入力!A12="","",①団体情報入力!A12)</f>
        <v/>
      </c>
      <c r="C12" s="348" t="str">
        <f>IF(①団体情報入力!E11="","",①団体情報入力!E11)</f>
        <v/>
      </c>
      <c r="D12" s="348"/>
      <c r="E12" s="349"/>
      <c r="H12" s="126"/>
    </row>
    <row r="13" spans="1:11" ht="18.75" customHeight="1" thickBot="1">
      <c r="A13" s="110"/>
      <c r="B13" s="154" t="str">
        <f>IF(①団体情報入力!A13="","",①団体情報入力!A13)</f>
        <v/>
      </c>
      <c r="C13" s="343" t="str">
        <f>IF(①団体情報入力!E12="","",①団体情報入力!E12)</f>
        <v/>
      </c>
      <c r="D13" s="344"/>
      <c r="E13" s="345"/>
      <c r="F13" s="342">
        <f ca="1">TODAY()</f>
        <v>43227</v>
      </c>
      <c r="G13" s="342"/>
      <c r="H13" s="110"/>
    </row>
    <row r="14" spans="1:11" ht="18.75" customHeight="1">
      <c r="A14" s="110"/>
      <c r="B14" s="146"/>
      <c r="C14" s="146"/>
      <c r="D14" s="146"/>
      <c r="E14" s="146"/>
      <c r="F14" s="146"/>
      <c r="G14" s="146"/>
      <c r="H14" s="110"/>
    </row>
    <row r="15" spans="1:11" ht="14.25">
      <c r="A15" s="110"/>
      <c r="B15" s="155" t="s">
        <v>679</v>
      </c>
      <c r="C15" s="83"/>
      <c r="D15" s="83"/>
      <c r="E15" s="125"/>
      <c r="H15" s="110"/>
    </row>
    <row r="16" spans="1:11" ht="14.25">
      <c r="A16" s="110"/>
      <c r="C16" s="119"/>
      <c r="D16" s="119"/>
      <c r="E16" s="125"/>
      <c r="H16" s="110"/>
    </row>
    <row r="17" spans="1:8" ht="14.25">
      <c r="A17" s="110"/>
      <c r="E17" s="125"/>
      <c r="H17" s="110"/>
    </row>
    <row r="18" spans="1:8" ht="14.25">
      <c r="A18" s="110"/>
      <c r="B18" s="125"/>
      <c r="C18" s="125"/>
      <c r="D18" s="125"/>
      <c r="E18" s="125"/>
      <c r="H18" s="110"/>
    </row>
    <row r="19" spans="1:8" ht="14.25">
      <c r="A19" s="110"/>
      <c r="B19" s="126"/>
      <c r="C19" s="126"/>
      <c r="D19" s="126"/>
      <c r="E19" s="126"/>
      <c r="F19" s="126"/>
      <c r="G19" s="126"/>
      <c r="H19" s="110"/>
    </row>
    <row r="20" spans="1:8" ht="14.25">
      <c r="A20" s="110"/>
      <c r="B20" s="125"/>
      <c r="C20" s="125"/>
      <c r="D20" s="125"/>
      <c r="E20" s="125"/>
      <c r="H20" s="110"/>
    </row>
    <row r="21" spans="1:8" ht="18.75">
      <c r="A21" s="110"/>
      <c r="B21" s="127"/>
      <c r="C21" s="127"/>
      <c r="D21" s="127"/>
      <c r="E21" s="127"/>
      <c r="H21" s="110"/>
    </row>
    <row r="22" spans="1:8" ht="18.75">
      <c r="A22" s="110"/>
      <c r="B22" s="127"/>
      <c r="C22" s="127"/>
      <c r="D22" s="127"/>
      <c r="E22" s="127"/>
      <c r="F22" s="127"/>
      <c r="G22" s="127"/>
      <c r="H22" s="110"/>
    </row>
    <row r="23" spans="1:8" ht="14.25">
      <c r="A23" s="110"/>
      <c r="B23" s="128"/>
      <c r="C23" s="125"/>
      <c r="D23" s="125"/>
      <c r="E23" s="125"/>
      <c r="F23" s="129"/>
      <c r="G23" s="125"/>
      <c r="H23" s="110"/>
    </row>
    <row r="24" spans="1:8" ht="14.25">
      <c r="B24" s="128"/>
      <c r="C24" s="125"/>
      <c r="D24" s="125"/>
      <c r="E24" s="125"/>
      <c r="F24" s="129"/>
      <c r="G24" s="125"/>
    </row>
    <row r="25" spans="1:8" ht="14.25">
      <c r="B25" s="128"/>
      <c r="C25" s="125"/>
      <c r="D25" s="125"/>
      <c r="E25" s="125"/>
      <c r="F25" s="129"/>
      <c r="G25" s="125"/>
    </row>
    <row r="26" spans="1:8" ht="14.25">
      <c r="B26" s="128"/>
      <c r="C26" s="125"/>
      <c r="D26" s="125"/>
      <c r="E26" s="125"/>
      <c r="F26" s="129"/>
      <c r="G26" s="125"/>
    </row>
    <row r="27" spans="1:8" ht="14.25">
      <c r="B27" s="128"/>
      <c r="C27" s="125"/>
      <c r="D27" s="125"/>
      <c r="E27" s="125"/>
      <c r="F27" s="129"/>
      <c r="G27" s="125"/>
    </row>
    <row r="28" spans="1:8" ht="14.25">
      <c r="B28" s="128"/>
      <c r="C28" s="125"/>
      <c r="D28" s="125"/>
      <c r="E28" s="125"/>
      <c r="F28" s="129"/>
      <c r="G28" s="125"/>
    </row>
    <row r="29" spans="1:8" ht="14.25">
      <c r="B29" s="128"/>
      <c r="C29" s="125"/>
      <c r="D29" s="125"/>
      <c r="E29" s="125"/>
      <c r="F29" s="129"/>
      <c r="G29" s="125"/>
    </row>
    <row r="30" spans="1:8" ht="14.25">
      <c r="B30" s="128"/>
      <c r="C30" s="125"/>
      <c r="D30" s="125"/>
      <c r="E30" s="125"/>
      <c r="F30" s="129"/>
      <c r="G30" s="125"/>
    </row>
  </sheetData>
  <sheetProtection sheet="1" objects="1" scenarios="1" selectLockedCells="1"/>
  <mergeCells count="11">
    <mergeCell ref="A2:H2"/>
    <mergeCell ref="A4:H4"/>
    <mergeCell ref="A3:E3"/>
    <mergeCell ref="D6:G6"/>
    <mergeCell ref="C5:F5"/>
    <mergeCell ref="B11:E11"/>
    <mergeCell ref="C8:D8"/>
    <mergeCell ref="F13:G13"/>
    <mergeCell ref="C13:E13"/>
    <mergeCell ref="C7:D7"/>
    <mergeCell ref="C12:E12"/>
  </mergeCells>
  <phoneticPr fontId="4"/>
  <dataValidations count="1">
    <dataValidation imeMode="off" allowBlank="1" showInputMessage="1" showErrorMessage="1" sqref="G1"/>
  </dataValidations>
  <printOptions horizontalCentered="1"/>
  <pageMargins left="0.39370078740157483" right="0.39370078740157483" top="0.59055118110236227" bottom="0.59055118110236227" header="0.31496062992125984" footer="0.31496062992125984"/>
  <pageSetup paperSize="9" scale="97" orientation="portrait" horizontalDpi="4294967293" r:id="rId1"/>
  <ignoredErrors>
    <ignoredError sqref="G8" formula="1"/>
    <ignoredError sqref="C13:E13 C12:E12" unlockedFormula="1"/>
  </ignoredErrors>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B23"/>
  <sheetViews>
    <sheetView workbookViewId="0">
      <selection activeCell="B23" sqref="B23"/>
    </sheetView>
  </sheetViews>
  <sheetFormatPr defaultRowHeight="13.5"/>
  <cols>
    <col min="2" max="2" width="108.5" customWidth="1"/>
  </cols>
  <sheetData>
    <row r="2" spans="2:2" ht="24.75">
      <c r="B2" s="219" t="s">
        <v>703</v>
      </c>
    </row>
    <row r="3" spans="2:2" ht="18.75">
      <c r="B3" s="220" t="s">
        <v>704</v>
      </c>
    </row>
    <row r="4" spans="2:2" ht="18.75">
      <c r="B4" s="221"/>
    </row>
    <row r="13" spans="2:2" ht="37.5">
      <c r="B13" s="220" t="s">
        <v>705</v>
      </c>
    </row>
    <row r="14" spans="2:2" ht="18.75">
      <c r="B14" s="221"/>
    </row>
    <row r="23" spans="2:2" ht="18.75">
      <c r="B23" s="220" t="s">
        <v>706</v>
      </c>
    </row>
  </sheetData>
  <phoneticPr fontId="40"/>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I21" sqref="I21"/>
    </sheetView>
  </sheetViews>
  <sheetFormatPr defaultRowHeight="13.5"/>
  <sheetData/>
  <sheetProtection selectLockedCells="1" selectUnlockedCells="1"/>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H25" sqref="H25"/>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64" t="s">
        <v>108</v>
      </c>
      <c r="B1" s="364"/>
      <c r="C1" s="364"/>
      <c r="E1" s="364" t="s">
        <v>109</v>
      </c>
      <c r="F1" s="364"/>
      <c r="G1" s="364"/>
      <c r="I1" s="364" t="s">
        <v>214</v>
      </c>
      <c r="J1" s="364"/>
      <c r="K1" s="364"/>
      <c r="O1" s="57"/>
    </row>
    <row r="2" spans="1:15">
      <c r="A2" s="364" t="s">
        <v>103</v>
      </c>
      <c r="B2" s="176" t="s">
        <v>103</v>
      </c>
      <c r="C2" s="176" t="s">
        <v>110</v>
      </c>
      <c r="E2" s="364" t="s">
        <v>103</v>
      </c>
      <c r="F2" s="176" t="s">
        <v>103</v>
      </c>
      <c r="G2" s="176" t="s">
        <v>110</v>
      </c>
      <c r="I2" s="364" t="s">
        <v>103</v>
      </c>
      <c r="J2" s="176" t="s">
        <v>103</v>
      </c>
      <c r="K2" s="176" t="s">
        <v>110</v>
      </c>
      <c r="N2" s="364" t="s">
        <v>119</v>
      </c>
      <c r="O2" s="364"/>
    </row>
    <row r="3" spans="1:15" ht="14.25" thickBot="1">
      <c r="A3" s="364"/>
      <c r="B3" s="176" t="s">
        <v>215</v>
      </c>
      <c r="C3" s="176" t="s">
        <v>216</v>
      </c>
      <c r="E3" s="364"/>
      <c r="F3" s="176" t="s">
        <v>215</v>
      </c>
      <c r="G3" s="176" t="s">
        <v>216</v>
      </c>
      <c r="I3" s="364"/>
      <c r="J3" s="176" t="s">
        <v>215</v>
      </c>
      <c r="K3" s="176" t="s">
        <v>216</v>
      </c>
      <c r="N3" s="57"/>
      <c r="O3" s="57"/>
    </row>
    <row r="4" spans="1:15">
      <c r="A4" t="s">
        <v>160</v>
      </c>
      <c r="B4" s="36">
        <v>1</v>
      </c>
      <c r="C4">
        <v>2</v>
      </c>
      <c r="E4" t="s">
        <v>161</v>
      </c>
      <c r="F4" s="36">
        <v>24</v>
      </c>
      <c r="G4">
        <v>2</v>
      </c>
      <c r="I4" t="s">
        <v>140</v>
      </c>
      <c r="J4" s="36">
        <v>42</v>
      </c>
      <c r="K4">
        <v>2</v>
      </c>
      <c r="M4" s="361" t="s">
        <v>117</v>
      </c>
      <c r="N4" s="75" t="s">
        <v>160</v>
      </c>
      <c r="O4" s="58" t="s">
        <v>160</v>
      </c>
    </row>
    <row r="5" spans="1:15">
      <c r="A5" t="s">
        <v>162</v>
      </c>
      <c r="B5" s="36">
        <v>2</v>
      </c>
      <c r="C5">
        <v>2</v>
      </c>
      <c r="E5" t="s">
        <v>163</v>
      </c>
      <c r="F5" s="36">
        <v>25</v>
      </c>
      <c r="G5">
        <v>2</v>
      </c>
      <c r="I5" t="s">
        <v>141</v>
      </c>
      <c r="J5" s="36">
        <v>43</v>
      </c>
      <c r="K5">
        <v>2</v>
      </c>
      <c r="M5" s="362"/>
      <c r="N5" s="28" t="s">
        <v>162</v>
      </c>
      <c r="O5" s="59" t="s">
        <v>162</v>
      </c>
    </row>
    <row r="6" spans="1:15">
      <c r="A6" t="s">
        <v>164</v>
      </c>
      <c r="B6" s="36">
        <v>3</v>
      </c>
      <c r="C6">
        <v>2</v>
      </c>
      <c r="E6" t="s">
        <v>165</v>
      </c>
      <c r="F6" s="36">
        <v>26</v>
      </c>
      <c r="G6">
        <v>2</v>
      </c>
      <c r="I6" t="s">
        <v>142</v>
      </c>
      <c r="J6" s="36">
        <v>44</v>
      </c>
      <c r="K6">
        <v>2</v>
      </c>
      <c r="M6" s="362"/>
      <c r="N6" s="28" t="s">
        <v>164</v>
      </c>
      <c r="O6" s="59" t="s">
        <v>164</v>
      </c>
    </row>
    <row r="7" spans="1:15">
      <c r="A7" t="s">
        <v>166</v>
      </c>
      <c r="B7" s="36">
        <v>4</v>
      </c>
      <c r="C7">
        <v>2</v>
      </c>
      <c r="E7" t="s">
        <v>167</v>
      </c>
      <c r="F7" s="36">
        <v>27</v>
      </c>
      <c r="G7">
        <v>2</v>
      </c>
      <c r="I7" t="s">
        <v>143</v>
      </c>
      <c r="J7" s="36">
        <v>45</v>
      </c>
      <c r="K7">
        <v>2</v>
      </c>
      <c r="M7" s="362"/>
      <c r="N7" s="28" t="s">
        <v>166</v>
      </c>
      <c r="O7" s="59" t="s">
        <v>166</v>
      </c>
    </row>
    <row r="8" spans="1:15">
      <c r="A8" t="s">
        <v>168</v>
      </c>
      <c r="B8" s="36">
        <v>5</v>
      </c>
      <c r="C8">
        <v>2</v>
      </c>
      <c r="E8" t="s">
        <v>169</v>
      </c>
      <c r="F8" s="36">
        <v>28</v>
      </c>
      <c r="G8">
        <v>2</v>
      </c>
      <c r="M8" s="362"/>
      <c r="N8" s="28" t="s">
        <v>168</v>
      </c>
      <c r="O8" s="59" t="s">
        <v>168</v>
      </c>
    </row>
    <row r="9" spans="1:15">
      <c r="A9" t="s">
        <v>179</v>
      </c>
      <c r="B9" s="36">
        <v>12</v>
      </c>
      <c r="C9">
        <v>0</v>
      </c>
      <c r="E9" t="s">
        <v>176</v>
      </c>
      <c r="F9" s="36">
        <v>33</v>
      </c>
      <c r="G9">
        <v>0</v>
      </c>
      <c r="M9" s="362"/>
      <c r="N9" s="28" t="s">
        <v>170</v>
      </c>
      <c r="O9" s="59" t="s">
        <v>170</v>
      </c>
    </row>
    <row r="10" spans="1:15">
      <c r="A10" t="s">
        <v>181</v>
      </c>
      <c r="B10" s="36">
        <v>13</v>
      </c>
      <c r="C10">
        <v>0</v>
      </c>
      <c r="E10" t="s">
        <v>178</v>
      </c>
      <c r="F10" s="36">
        <v>34</v>
      </c>
      <c r="G10">
        <v>0</v>
      </c>
      <c r="M10" s="362"/>
      <c r="N10" s="28" t="s">
        <v>205</v>
      </c>
      <c r="O10" s="59" t="s">
        <v>205</v>
      </c>
    </row>
    <row r="11" spans="1:15">
      <c r="A11" t="s">
        <v>183</v>
      </c>
      <c r="B11" s="36">
        <v>14</v>
      </c>
      <c r="C11">
        <v>0</v>
      </c>
      <c r="E11" t="s">
        <v>180</v>
      </c>
      <c r="F11" s="36">
        <v>35</v>
      </c>
      <c r="G11">
        <v>0</v>
      </c>
      <c r="M11" s="362"/>
      <c r="N11" s="28" t="s">
        <v>172</v>
      </c>
      <c r="O11" s="59" t="s">
        <v>172</v>
      </c>
    </row>
    <row r="12" spans="1:15">
      <c r="B12" s="36"/>
      <c r="E12" t="s">
        <v>188</v>
      </c>
      <c r="F12" s="36">
        <v>39</v>
      </c>
      <c r="G12">
        <v>0</v>
      </c>
      <c r="M12" s="362"/>
      <c r="N12" s="28" t="s">
        <v>174</v>
      </c>
      <c r="O12" s="59" t="s">
        <v>174</v>
      </c>
    </row>
    <row r="13" spans="1:15">
      <c r="B13" s="36"/>
      <c r="M13" s="362"/>
      <c r="N13" s="28" t="s">
        <v>175</v>
      </c>
      <c r="O13" s="59" t="s">
        <v>175</v>
      </c>
    </row>
    <row r="14" spans="1:15">
      <c r="M14" s="362"/>
      <c r="N14" s="28" t="s">
        <v>177</v>
      </c>
      <c r="O14" s="59" t="s">
        <v>177</v>
      </c>
    </row>
    <row r="15" spans="1:15">
      <c r="M15" s="362"/>
      <c r="N15" s="28" t="s">
        <v>179</v>
      </c>
      <c r="O15" s="59" t="s">
        <v>179</v>
      </c>
    </row>
    <row r="16" spans="1:15">
      <c r="M16" s="362"/>
      <c r="N16" s="28" t="s">
        <v>181</v>
      </c>
      <c r="O16" s="59" t="s">
        <v>181</v>
      </c>
    </row>
    <row r="17" spans="13:15">
      <c r="M17" s="362"/>
      <c r="N17" s="28" t="s">
        <v>183</v>
      </c>
      <c r="O17" s="59" t="s">
        <v>183</v>
      </c>
    </row>
    <row r="18" spans="13:15">
      <c r="M18" s="362"/>
      <c r="N18" s="28" t="s">
        <v>185</v>
      </c>
      <c r="O18" s="59" t="s">
        <v>185</v>
      </c>
    </row>
    <row r="19" spans="13:15">
      <c r="M19" s="362"/>
      <c r="N19" s="28" t="s">
        <v>187</v>
      </c>
      <c r="O19" s="59" t="s">
        <v>187</v>
      </c>
    </row>
    <row r="20" spans="13:15">
      <c r="M20" s="362"/>
      <c r="N20" s="28" t="s">
        <v>194</v>
      </c>
      <c r="O20" s="59" t="s">
        <v>194</v>
      </c>
    </row>
    <row r="21" spans="13:15">
      <c r="M21" s="362"/>
      <c r="N21" s="28" t="s">
        <v>196</v>
      </c>
      <c r="O21" s="59" t="s">
        <v>196</v>
      </c>
    </row>
    <row r="22" spans="13:15">
      <c r="M22" s="362"/>
      <c r="N22" s="134" t="s">
        <v>189</v>
      </c>
      <c r="O22" s="59" t="s">
        <v>189</v>
      </c>
    </row>
    <row r="23" spans="13:15">
      <c r="M23" s="362"/>
      <c r="N23" s="28" t="s">
        <v>195</v>
      </c>
      <c r="O23" s="59" t="s">
        <v>195</v>
      </c>
    </row>
    <row r="24" spans="13:15">
      <c r="M24" s="362"/>
      <c r="N24" s="28" t="s">
        <v>197</v>
      </c>
      <c r="O24" s="59" t="s">
        <v>197</v>
      </c>
    </row>
    <row r="25" spans="13:15">
      <c r="M25" s="362"/>
      <c r="N25" t="s">
        <v>191</v>
      </c>
      <c r="O25" s="59" t="s">
        <v>191</v>
      </c>
    </row>
    <row r="26" spans="13:15">
      <c r="M26" s="362"/>
      <c r="N26" s="28" t="s">
        <v>193</v>
      </c>
      <c r="O26" s="59" t="s">
        <v>193</v>
      </c>
    </row>
    <row r="27" spans="13:15">
      <c r="M27" s="362"/>
      <c r="N27" s="28"/>
      <c r="O27" s="59"/>
    </row>
    <row r="28" spans="13:15">
      <c r="M28" s="362"/>
      <c r="N28" s="28"/>
      <c r="O28" s="59"/>
    </row>
    <row r="29" spans="13:15">
      <c r="M29" s="362"/>
      <c r="N29" s="28"/>
      <c r="O29" s="59"/>
    </row>
    <row r="30" spans="13:15">
      <c r="M30" s="77"/>
      <c r="N30" s="78"/>
      <c r="O30" s="79"/>
    </row>
    <row r="31" spans="13:15">
      <c r="M31" s="362" t="s">
        <v>118</v>
      </c>
      <c r="N31" s="28" t="s">
        <v>161</v>
      </c>
      <c r="O31" s="59" t="s">
        <v>161</v>
      </c>
    </row>
    <row r="32" spans="13:15">
      <c r="M32" s="362"/>
      <c r="N32" s="28" t="s">
        <v>163</v>
      </c>
      <c r="O32" s="59" t="s">
        <v>163</v>
      </c>
    </row>
    <row r="33" spans="13:15">
      <c r="M33" s="362"/>
      <c r="N33" s="28" t="s">
        <v>165</v>
      </c>
      <c r="O33" s="59" t="s">
        <v>165</v>
      </c>
    </row>
    <row r="34" spans="13:15">
      <c r="M34" s="362"/>
      <c r="N34" s="28" t="s">
        <v>167</v>
      </c>
      <c r="O34" s="59" t="s">
        <v>167</v>
      </c>
    </row>
    <row r="35" spans="13:15">
      <c r="M35" s="362"/>
      <c r="N35" s="28" t="s">
        <v>169</v>
      </c>
      <c r="O35" s="59" t="s">
        <v>169</v>
      </c>
    </row>
    <row r="36" spans="13:15">
      <c r="M36" s="362"/>
      <c r="N36" s="28" t="s">
        <v>204</v>
      </c>
      <c r="O36" s="59" t="s">
        <v>204</v>
      </c>
    </row>
    <row r="37" spans="13:15">
      <c r="M37" s="362"/>
      <c r="N37" s="28" t="s">
        <v>171</v>
      </c>
      <c r="O37" s="59" t="s">
        <v>171</v>
      </c>
    </row>
    <row r="38" spans="13:15">
      <c r="M38" s="362"/>
      <c r="N38" s="28" t="s">
        <v>173</v>
      </c>
      <c r="O38" s="59" t="s">
        <v>173</v>
      </c>
    </row>
    <row r="39" spans="13:15">
      <c r="M39" s="362"/>
      <c r="N39" s="28" t="s">
        <v>217</v>
      </c>
      <c r="O39" s="59" t="s">
        <v>217</v>
      </c>
    </row>
    <row r="40" spans="13:15">
      <c r="M40" s="362"/>
      <c r="N40" s="28" t="s">
        <v>176</v>
      </c>
      <c r="O40" s="59" t="s">
        <v>176</v>
      </c>
    </row>
    <row r="41" spans="13:15">
      <c r="M41" s="362"/>
      <c r="N41" s="28" t="s">
        <v>178</v>
      </c>
      <c r="O41" s="59" t="s">
        <v>178</v>
      </c>
    </row>
    <row r="42" spans="13:15">
      <c r="M42" s="362"/>
      <c r="N42" s="28" t="s">
        <v>180</v>
      </c>
      <c r="O42" s="59" t="s">
        <v>180</v>
      </c>
    </row>
    <row r="43" spans="13:15">
      <c r="M43" s="362"/>
      <c r="N43" s="28" t="s">
        <v>182</v>
      </c>
      <c r="O43" s="59" t="s">
        <v>182</v>
      </c>
    </row>
    <row r="44" spans="13:15">
      <c r="M44" s="362"/>
      <c r="N44" s="28" t="s">
        <v>184</v>
      </c>
      <c r="O44" s="59" t="s">
        <v>184</v>
      </c>
    </row>
    <row r="45" spans="13:15">
      <c r="M45" s="362"/>
      <c r="N45" s="28" t="s">
        <v>186</v>
      </c>
      <c r="O45" s="59" t="s">
        <v>186</v>
      </c>
    </row>
    <row r="46" spans="13:15">
      <c r="M46" s="362"/>
      <c r="N46" s="134" t="s">
        <v>188</v>
      </c>
      <c r="O46" s="59" t="s">
        <v>188</v>
      </c>
    </row>
    <row r="47" spans="13:15">
      <c r="M47" s="362"/>
      <c r="N47" s="28" t="s">
        <v>190</v>
      </c>
      <c r="O47" s="59" t="s">
        <v>190</v>
      </c>
    </row>
    <row r="48" spans="13:15">
      <c r="M48" s="362"/>
      <c r="N48" s="28" t="s">
        <v>192</v>
      </c>
      <c r="O48" s="59" t="s">
        <v>192</v>
      </c>
    </row>
    <row r="49" spans="13:15">
      <c r="M49" s="362"/>
      <c r="N49" s="28"/>
      <c r="O49" s="59"/>
    </row>
    <row r="50" spans="13:15">
      <c r="M50" s="362"/>
      <c r="N50" s="28"/>
      <c r="O50" s="59"/>
    </row>
    <row r="51" spans="13:15" ht="14.25" thickBot="1">
      <c r="M51" s="363"/>
      <c r="N51" s="76"/>
      <c r="O51" s="60"/>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40"/>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pane ySplit="1" topLeftCell="A63" activePane="bottomLeft" state="frozen"/>
      <selection pane="bottomLeft" activeCell="C89" sqref="C89"/>
    </sheetView>
  </sheetViews>
  <sheetFormatPr defaultRowHeight="13.5"/>
  <cols>
    <col min="1" max="1" width="12.625" customWidth="1"/>
    <col min="15" max="34" width="10.5"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IF(E2="","",Sheet2!A1)</f>
        <v/>
      </c>
      <c r="B2" t="str">
        <f>IF(E2="","",①団体情報入力!$C$4)</f>
        <v/>
      </c>
      <c r="D2" t="str">
        <f>IF(②選手情報入力!B11="","",②選手情報入力!B11)</f>
        <v/>
      </c>
      <c r="E2" t="str">
        <f>IF(②選手情報入力!C11="","",(②選手情報入力!C11))</f>
        <v/>
      </c>
      <c r="F2" t="str">
        <f>IF(E2="","",②選手情報入力!D11)</f>
        <v/>
      </c>
      <c r="G2" t="str">
        <f>IF(E2="","",ASC(②選手情報入力!E11))</f>
        <v/>
      </c>
      <c r="H2" t="str">
        <f>IF(E2="","",F2)</f>
        <v/>
      </c>
      <c r="I2" t="str">
        <f>IF(E2="","",IF(②選手情報入力!G11="男",1,2))</f>
        <v/>
      </c>
      <c r="J2" t="str">
        <f>IF(E2="","",IF(②選手情報入力!H11="","",②選手情報入力!H11))</f>
        <v/>
      </c>
      <c r="L2" t="str">
        <f>IF(E2="","",0)</f>
        <v/>
      </c>
      <c r="M2" t="str">
        <f>IF(E2="","","愛知")</f>
        <v/>
      </c>
      <c r="O2" t="str">
        <f>IF(E2="","",IF(②選手情報入力!J11="","",IF(I2=1,VLOOKUP(②選手情報入力!J11,種目情報!$A$4:$B$35,2,FALSE),VLOOKUP(②選手情報入力!J11,種目情報!$E$4:$F$34,2,FALSE))))</f>
        <v/>
      </c>
      <c r="P2" t="str">
        <f>IF(E2="","",IF(②選手情報入力!K11="","",②選手情報入力!K11))</f>
        <v/>
      </c>
      <c r="Q2" s="28" t="str">
        <f>IF(E2="","",IF(②選手情報入力!I11="",0,1))</f>
        <v/>
      </c>
      <c r="R2" t="str">
        <f>IF(E2="","",IF(②選手情報入力!J11="","",IF(I2=1,VLOOKUP(②選手情報入力!J11,種目情報!$A$4:$C$39,3,FALSE),VLOOKUP(②選手情報入力!J11,種目情報!$E$4:$G$39,3,FALSE))))</f>
        <v/>
      </c>
      <c r="S2" t="str">
        <f>IF(E2="","",IF(②選手情報入力!M11="","",IF(I2=1,VLOOKUP(②選手情報入力!M11,種目情報!$A$4:$B$39,2,FALSE),VLOOKUP(②選手情報入力!M11,種目情報!$E$4:$F$39,2,FALSE))))</f>
        <v/>
      </c>
      <c r="T2" t="str">
        <f>IF(E2="","",IF(②選手情報入力!N11="","",②選手情報入力!N11))</f>
        <v/>
      </c>
      <c r="U2" s="28" t="str">
        <f>IF(E2="","",IF(②選手情報入力!L11="",0,1))</f>
        <v/>
      </c>
      <c r="V2" t="str">
        <f>IF(E2="","",IF(②選手情報入力!M11="","",IF(I2=1,VLOOKUP(②選手情報入力!M11,種目情報!$A$4:$C$39,3,FALSE),VLOOKUP(②選手情報入力!M11,種目情報!$E$4:$G$39,3,FALSE))))</f>
        <v/>
      </c>
      <c r="W2" t="str">
        <f>IF(E2="","",IF(②選手情報入力!P11="","",IF(I2=1,VLOOKUP(②選手情報入力!P11,種目情報!$A$4:$B$39,2,FALSE),VLOOKUP(②選手情報入力!P11,種目情報!$E$4:$F$39,2,FALSE))))</f>
        <v/>
      </c>
      <c r="X2" t="str">
        <f>IF(E2="","",IF(②選手情報入力!Q11="","",②選手情報入力!Q11))</f>
        <v/>
      </c>
      <c r="Y2" s="28" t="str">
        <f>IF(E2="","",IF(②選手情報入力!O11="",0,1))</f>
        <v/>
      </c>
      <c r="Z2" t="str">
        <f>IF(E2="","",IF(②選手情報入力!P11="","",IF(I2=1,VLOOKUP(②選手情報入力!P11,種目情報!$A$4:$C$39,3,FALSE),VLOOKUP(②選手情報入力!P11,種目情報!$E$4:$G$39,3,FALSE))))</f>
        <v/>
      </c>
      <c r="AA2" t="str">
        <f>IF(E2="","",IF(②選手情報入力!R11="","",IF(I2=1,種目情報!$J$4,種目情報!$J$6)))</f>
        <v/>
      </c>
      <c r="AB2" t="str">
        <f>IF(E2="","",IF(②選手情報入力!R11="","",IF(I2=1,IF(②選手情報入力!$S$6="","",②選手情報入力!$S$6),IF(②選手情報入力!$S$7="","",②選手情報入力!$S$7))))</f>
        <v/>
      </c>
      <c r="AC2" t="str">
        <f>IF(E2="","",IF(②選手情報入力!R11="","",IF(I2=1,IF(②選手情報入力!$R$6="",0,1),IF(②選手情報入力!$R$7="",0,1))))</f>
        <v/>
      </c>
      <c r="AD2" t="str">
        <f>IF(E2="","",IF(②選手情報入力!R11="","",2))</f>
        <v/>
      </c>
      <c r="AE2" t="str">
        <f>IF(E2="","",IF(②選手情報入力!T11="","",IF(I2=1,種目情報!$J$5,種目情報!$J$7)))</f>
        <v/>
      </c>
      <c r="AF2" t="str">
        <f>IF(E2="","",IF(②選手情報入力!T11="","",IF(I2=1,IF(②選手情報入力!$U$6="","",②選手情報入力!$U$6),IF(②選手情報入力!$U$7="","",②選手情報入力!$U$7))))</f>
        <v/>
      </c>
      <c r="AG2" t="str">
        <f>IF(E2="","",IF(②選手情報入力!T11="","",IF(I2=1,IF(②選手情報入力!$T$6="",0,1),IF(②選手情報入力!$T$7="",0,1))))</f>
        <v/>
      </c>
      <c r="AH2" t="str">
        <f>IF(E2="","",IF(②選手情報入力!T11="","",2))</f>
        <v/>
      </c>
    </row>
    <row r="3" spans="1:34">
      <c r="A3" t="str">
        <f>IF(E3="","",Sheet2!A2)</f>
        <v/>
      </c>
      <c r="B3" t="str">
        <f>IF(E3="","",①団体情報入力!$C$4)</f>
        <v/>
      </c>
      <c r="D3" t="str">
        <f>IF(②選手情報入力!B12="","",②選手情報入力!B12)</f>
        <v/>
      </c>
      <c r="E3" t="str">
        <f>IF(②選手情報入力!C12="","",(②選手情報入力!C12))</f>
        <v/>
      </c>
      <c r="F3" t="str">
        <f>IF(E3="","",②選手情報入力!D12)</f>
        <v/>
      </c>
      <c r="G3" t="str">
        <f>IF(E3="","",ASC(②選手情報入力!E12))</f>
        <v/>
      </c>
      <c r="H3" t="str">
        <f t="shared" ref="H3:H66" si="0">IF(E3="","",F3)</f>
        <v/>
      </c>
      <c r="I3" t="str">
        <f>IF(E3="","",IF(②選手情報入力!G12="男",1,2))</f>
        <v/>
      </c>
      <c r="J3" t="str">
        <f>IF(E3="","",IF(②選手情報入力!H12="","",②選手情報入力!H12))</f>
        <v/>
      </c>
      <c r="L3" t="str">
        <f t="shared" ref="L3:L66" si="1">IF(E3="","",0)</f>
        <v/>
      </c>
      <c r="M3" t="str">
        <f t="shared" ref="M3:M66" si="2">IF(E3="","","愛知")</f>
        <v/>
      </c>
      <c r="O3" t="str">
        <f>IF(E3="","",IF(②選手情報入力!J12="","",IF(I3=1,VLOOKUP(②選手情報入力!J12,種目情報!$A$4:$B$35,2,FALSE),VLOOKUP(②選手情報入力!J12,種目情報!$E$4:$F$34,2,FALSE))))</f>
        <v/>
      </c>
      <c r="P3" t="str">
        <f>IF(E3="","",IF(②選手情報入力!K12="","",②選手情報入力!K12))</f>
        <v/>
      </c>
      <c r="Q3" s="28" t="str">
        <f>IF(E3="","",IF(②選手情報入力!I12="",0,1))</f>
        <v/>
      </c>
      <c r="R3" t="str">
        <f>IF(E3="","",IF(②選手情報入力!J12="","",IF(I3=1,VLOOKUP(②選手情報入力!J12,種目情報!$A$4:$C$39,3,FALSE),VLOOKUP(②選手情報入力!J12,種目情報!$E$4:$G$39,3,FALSE))))</f>
        <v/>
      </c>
      <c r="S3" t="str">
        <f>IF(E3="","",IF(②選手情報入力!M12="","",IF(I3=1,VLOOKUP(②選手情報入力!M12,種目情報!$A$4:$B$39,2,FALSE),VLOOKUP(②選手情報入力!M12,種目情報!$E$4:$F$39,2,FALSE))))</f>
        <v/>
      </c>
      <c r="T3" t="str">
        <f>IF(E3="","",IF(②選手情報入力!N12="","",②選手情報入力!N12))</f>
        <v/>
      </c>
      <c r="U3" s="28" t="str">
        <f>IF(E3="","",IF(②選手情報入力!L12="",0,1))</f>
        <v/>
      </c>
      <c r="V3" t="str">
        <f>IF(E3="","",IF(②選手情報入力!M12="","",IF(I3=1,VLOOKUP(②選手情報入力!M12,種目情報!$A$4:$C$39,3,FALSE),VLOOKUP(②選手情報入力!M12,種目情報!$E$4:$G$39,3,FALSE))))</f>
        <v/>
      </c>
      <c r="W3" t="str">
        <f>IF(E3="","",IF(②選手情報入力!P12="","",IF(I3=1,VLOOKUP(②選手情報入力!P12,種目情報!$A$4:$B$39,2,FALSE),VLOOKUP(②選手情報入力!P12,種目情報!$E$4:$F$39,2,FALSE))))</f>
        <v/>
      </c>
      <c r="X3" t="str">
        <f>IF(E3="","",IF(②選手情報入力!Q12="","",②選手情報入力!Q12))</f>
        <v/>
      </c>
      <c r="Y3" s="28" t="str">
        <f>IF(E3="","",IF(②選手情報入力!O12="",0,1))</f>
        <v/>
      </c>
      <c r="Z3" t="str">
        <f>IF(E3="","",IF(②選手情報入力!P12="","",IF(I3=1,VLOOKUP(②選手情報入力!P12,種目情報!$A$4:$C$39,3,FALSE),VLOOKUP(②選手情報入力!P12,種目情報!$E$4:$G$39,3,FALSE))))</f>
        <v/>
      </c>
      <c r="AA3" t="str">
        <f>IF(E3="","",IF(②選手情報入力!R12="","",IF(I3=1,種目情報!$J$4,種目情報!$J$6)))</f>
        <v/>
      </c>
      <c r="AB3" t="str">
        <f>IF(E3="","",IF(②選手情報入力!R12="","",IF(I3=1,IF(②選手情報入力!$S$6="","",②選手情報入力!$S$6),IF(②選手情報入力!$S$7="","",②選手情報入力!$S$7))))</f>
        <v/>
      </c>
      <c r="AC3" t="str">
        <f>IF(E3="","",IF(②選手情報入力!R12="","",IF(I3=1,IF(②選手情報入力!$R$6="",0,1),IF(②選手情報入力!$R$7="",0,1))))</f>
        <v/>
      </c>
      <c r="AD3" t="str">
        <f>IF(E3="","",IF(②選手情報入力!R12="","",2))</f>
        <v/>
      </c>
      <c r="AE3" t="str">
        <f>IF(E3="","",IF(②選手情報入力!T12="","",IF(I3=1,種目情報!$J$5,種目情報!$J$7)))</f>
        <v/>
      </c>
      <c r="AF3" t="str">
        <f>IF(E3="","",IF(②選手情報入力!T12="","",IF(I3=1,IF(②選手情報入力!$U$6="","",②選手情報入力!$U$6),IF(②選手情報入力!$U$7="","",②選手情報入力!$U$7))))</f>
        <v/>
      </c>
      <c r="AG3" t="str">
        <f>IF(E3="","",IF(②選手情報入力!T12="","",IF(I3=1,IF(②選手情報入力!$T$6="",0,1),IF(②選手情報入力!$T$7="",0,1))))</f>
        <v/>
      </c>
      <c r="AH3" t="str">
        <f>IF(E3="","",IF(②選手情報入力!T12="","",2))</f>
        <v/>
      </c>
    </row>
    <row r="4" spans="1:34">
      <c r="A4" t="str">
        <f>IF(E4="","",Sheet2!A3)</f>
        <v/>
      </c>
      <c r="B4" t="str">
        <f>IF(E4="","",①団体情報入力!$C$4)</f>
        <v/>
      </c>
      <c r="D4" t="str">
        <f>IF(②選手情報入力!B13="","",②選手情報入力!B13)</f>
        <v/>
      </c>
      <c r="E4" t="str">
        <f>IF(②選手情報入力!C13="","",(②選手情報入力!C13))</f>
        <v/>
      </c>
      <c r="F4" t="str">
        <f>IF(E4="","",②選手情報入力!D13)</f>
        <v/>
      </c>
      <c r="G4" t="str">
        <f>IF(E4="","",ASC(②選手情報入力!E13))</f>
        <v/>
      </c>
      <c r="H4" t="str">
        <f t="shared" si="0"/>
        <v/>
      </c>
      <c r="I4" t="str">
        <f>IF(E4="","",IF(②選手情報入力!G13="男",1,2))</f>
        <v/>
      </c>
      <c r="J4" t="str">
        <f>IF(E4="","",IF(②選手情報入力!H13="","",②選手情報入力!H13))</f>
        <v/>
      </c>
      <c r="L4" t="str">
        <f t="shared" si="1"/>
        <v/>
      </c>
      <c r="M4" t="str">
        <f t="shared" si="2"/>
        <v/>
      </c>
      <c r="O4" t="str">
        <f>IF(E4="","",IF(②選手情報入力!J13="","",IF(I4=1,VLOOKUP(②選手情報入力!J13,種目情報!$A$4:$B$35,2,FALSE),VLOOKUP(②選手情報入力!J13,種目情報!$E$4:$F$34,2,FALSE))))</f>
        <v/>
      </c>
      <c r="P4" t="str">
        <f>IF(E4="","",IF(②選手情報入力!K13="","",②選手情報入力!K13))</f>
        <v/>
      </c>
      <c r="Q4" s="28" t="str">
        <f>IF(E4="","",IF(②選手情報入力!I13="",0,1))</f>
        <v/>
      </c>
      <c r="R4" t="str">
        <f>IF(E4="","",IF(②選手情報入力!J13="","",IF(I4=1,VLOOKUP(②選手情報入力!J13,種目情報!$A$4:$C$39,3,FALSE),VLOOKUP(②選手情報入力!J13,種目情報!$E$4:$G$39,3,FALSE))))</f>
        <v/>
      </c>
      <c r="S4" t="str">
        <f>IF(E4="","",IF(②選手情報入力!M13="","",IF(I4=1,VLOOKUP(②選手情報入力!M13,種目情報!$A$4:$B$39,2,FALSE),VLOOKUP(②選手情報入力!M13,種目情報!$E$4:$F$39,2,FALSE))))</f>
        <v/>
      </c>
      <c r="T4" t="str">
        <f>IF(E4="","",IF(②選手情報入力!N13="","",②選手情報入力!N13))</f>
        <v/>
      </c>
      <c r="U4" s="28" t="str">
        <f>IF(E4="","",IF(②選手情報入力!L13="",0,1))</f>
        <v/>
      </c>
      <c r="V4" t="str">
        <f>IF(E4="","",IF(②選手情報入力!M13="","",IF(I4=1,VLOOKUP(②選手情報入力!M13,種目情報!$A$4:$C$39,3,FALSE),VLOOKUP(②選手情報入力!M13,種目情報!$E$4:$G$39,3,FALSE))))</f>
        <v/>
      </c>
      <c r="W4" t="str">
        <f>IF(E4="","",IF(②選手情報入力!P13="","",IF(I4=1,VLOOKUP(②選手情報入力!P13,種目情報!$A$4:$B$39,2,FALSE),VLOOKUP(②選手情報入力!P13,種目情報!$E$4:$F$39,2,FALSE))))</f>
        <v/>
      </c>
      <c r="X4" t="str">
        <f>IF(E4="","",IF(②選手情報入力!Q13="","",②選手情報入力!Q13))</f>
        <v/>
      </c>
      <c r="Y4" s="28" t="str">
        <f>IF(E4="","",IF(②選手情報入力!O13="",0,1))</f>
        <v/>
      </c>
      <c r="Z4" t="str">
        <f>IF(E4="","",IF(②選手情報入力!P13="","",IF(I4=1,VLOOKUP(②選手情報入力!P13,種目情報!$A$4:$C$39,3,FALSE),VLOOKUP(②選手情報入力!P13,種目情報!$E$4:$G$39,3,FALSE))))</f>
        <v/>
      </c>
      <c r="AA4" t="str">
        <f>IF(E4="","",IF(②選手情報入力!R13="","",IF(I4=1,種目情報!$J$4,種目情報!$J$6)))</f>
        <v/>
      </c>
      <c r="AB4" t="str">
        <f>IF(E4="","",IF(②選手情報入力!R13="","",IF(I4=1,IF(②選手情報入力!$S$6="","",②選手情報入力!$S$6),IF(②選手情報入力!$S$7="","",②選手情報入力!$S$7))))</f>
        <v/>
      </c>
      <c r="AC4" t="str">
        <f>IF(E4="","",IF(②選手情報入力!R13="","",IF(I4=1,IF(②選手情報入力!$R$6="",0,1),IF(②選手情報入力!$R$7="",0,1))))</f>
        <v/>
      </c>
      <c r="AD4" t="str">
        <f>IF(E4="","",IF(②選手情報入力!R13="","",2))</f>
        <v/>
      </c>
      <c r="AE4" t="str">
        <f>IF(E4="","",IF(②選手情報入力!T13="","",IF(I4=1,種目情報!$J$5,種目情報!$J$7)))</f>
        <v/>
      </c>
      <c r="AF4" t="str">
        <f>IF(E4="","",IF(②選手情報入力!T13="","",IF(I4=1,IF(②選手情報入力!$U$6="","",②選手情報入力!$U$6),IF(②選手情報入力!$U$7="","",②選手情報入力!$U$7))))</f>
        <v/>
      </c>
      <c r="AG4" t="str">
        <f>IF(E4="","",IF(②選手情報入力!T13="","",IF(I4=1,IF(②選手情報入力!$T$6="",0,1),IF(②選手情報入力!$T$7="",0,1))))</f>
        <v/>
      </c>
      <c r="AH4" t="str">
        <f>IF(E4="","",IF(②選手情報入力!T13="","",2))</f>
        <v/>
      </c>
    </row>
    <row r="5" spans="1:34">
      <c r="A5" t="str">
        <f>IF(E5="","",Sheet2!A4)</f>
        <v/>
      </c>
      <c r="B5" t="str">
        <f>IF(E5="","",①団体情報入力!$C$4)</f>
        <v/>
      </c>
      <c r="D5" t="str">
        <f>IF(②選手情報入力!B14="","",②選手情報入力!B14)</f>
        <v/>
      </c>
      <c r="E5" t="str">
        <f>IF(②選手情報入力!C14="","",(②選手情報入力!C14))</f>
        <v/>
      </c>
      <c r="F5" t="str">
        <f>IF(E5="","",②選手情報入力!D14)</f>
        <v/>
      </c>
      <c r="G5" t="str">
        <f>IF(E5="","",ASC(②選手情報入力!E14))</f>
        <v/>
      </c>
      <c r="H5" t="str">
        <f t="shared" si="0"/>
        <v/>
      </c>
      <c r="I5" t="str">
        <f>IF(E5="","",IF(②選手情報入力!G14="男",1,2))</f>
        <v/>
      </c>
      <c r="J5" t="str">
        <f>IF(E5="","",IF(②選手情報入力!H14="","",②選手情報入力!H14))</f>
        <v/>
      </c>
      <c r="L5" t="str">
        <f t="shared" si="1"/>
        <v/>
      </c>
      <c r="M5" t="str">
        <f t="shared" si="2"/>
        <v/>
      </c>
      <c r="O5" t="str">
        <f>IF(E5="","",IF(②選手情報入力!J14="","",IF(I5=1,VLOOKUP(②選手情報入力!J14,種目情報!$A$4:$B$35,2,FALSE),VLOOKUP(②選手情報入力!J14,種目情報!$E$4:$F$34,2,FALSE))))</f>
        <v/>
      </c>
      <c r="P5" t="str">
        <f>IF(E5="","",IF(②選手情報入力!K14="","",②選手情報入力!K14))</f>
        <v/>
      </c>
      <c r="Q5" s="28" t="str">
        <f>IF(E5="","",IF(②選手情報入力!I14="",0,1))</f>
        <v/>
      </c>
      <c r="R5" t="str">
        <f>IF(E5="","",IF(②選手情報入力!J14="","",IF(I5=1,VLOOKUP(②選手情報入力!J14,種目情報!$A$4:$C$39,3,FALSE),VLOOKUP(②選手情報入力!J14,種目情報!$E$4:$G$39,3,FALSE))))</f>
        <v/>
      </c>
      <c r="S5" t="str">
        <f>IF(E5="","",IF(②選手情報入力!M14="","",IF(I5=1,VLOOKUP(②選手情報入力!M14,種目情報!$A$4:$B$39,2,FALSE),VLOOKUP(②選手情報入力!M14,種目情報!$E$4:$F$39,2,FALSE))))</f>
        <v/>
      </c>
      <c r="T5" t="str">
        <f>IF(E5="","",IF(②選手情報入力!N14="","",②選手情報入力!N14))</f>
        <v/>
      </c>
      <c r="U5" s="28" t="str">
        <f>IF(E5="","",IF(②選手情報入力!L14="",0,1))</f>
        <v/>
      </c>
      <c r="V5" t="str">
        <f>IF(E5="","",IF(②選手情報入力!M14="","",IF(I5=1,VLOOKUP(②選手情報入力!M14,種目情報!$A$4:$C$39,3,FALSE),VLOOKUP(②選手情報入力!M14,種目情報!$E$4:$G$39,3,FALSE))))</f>
        <v/>
      </c>
      <c r="W5" t="str">
        <f>IF(E5="","",IF(②選手情報入力!P14="","",IF(I5=1,VLOOKUP(②選手情報入力!P14,種目情報!$A$4:$B$39,2,FALSE),VLOOKUP(②選手情報入力!P14,種目情報!$E$4:$F$39,2,FALSE))))</f>
        <v/>
      </c>
      <c r="X5" t="str">
        <f>IF(E5="","",IF(②選手情報入力!Q14="","",②選手情報入力!Q14))</f>
        <v/>
      </c>
      <c r="Y5" s="28" t="str">
        <f>IF(E5="","",IF(②選手情報入力!O14="",0,1))</f>
        <v/>
      </c>
      <c r="Z5" t="str">
        <f>IF(E5="","",IF(②選手情報入力!P14="","",IF(I5=1,VLOOKUP(②選手情報入力!P14,種目情報!$A$4:$C$39,3,FALSE),VLOOKUP(②選手情報入力!P14,種目情報!$E$4:$G$39,3,FALSE))))</f>
        <v/>
      </c>
      <c r="AA5" t="str">
        <f>IF(E5="","",IF(②選手情報入力!R14="","",IF(I5=1,種目情報!$J$4,種目情報!$J$6)))</f>
        <v/>
      </c>
      <c r="AB5" t="str">
        <f>IF(E5="","",IF(②選手情報入力!R14="","",IF(I5=1,IF(②選手情報入力!$S$6="","",②選手情報入力!$S$6),IF(②選手情報入力!$S$7="","",②選手情報入力!$S$7))))</f>
        <v/>
      </c>
      <c r="AC5" t="str">
        <f>IF(E5="","",IF(②選手情報入力!R14="","",IF(I5=1,IF(②選手情報入力!$R$6="",0,1),IF(②選手情報入力!$R$7="",0,1))))</f>
        <v/>
      </c>
      <c r="AD5" t="str">
        <f>IF(E5="","",IF(②選手情報入力!R14="","",2))</f>
        <v/>
      </c>
      <c r="AE5" t="str">
        <f>IF(E5="","",IF(②選手情報入力!T14="","",IF(I5=1,種目情報!$J$5,種目情報!$J$7)))</f>
        <v/>
      </c>
      <c r="AF5" t="str">
        <f>IF(E5="","",IF(②選手情報入力!T14="","",IF(I5=1,IF(②選手情報入力!$U$6="","",②選手情報入力!$U$6),IF(②選手情報入力!$U$7="","",②選手情報入力!$U$7))))</f>
        <v/>
      </c>
      <c r="AG5" t="str">
        <f>IF(E5="","",IF(②選手情報入力!T14="","",IF(I5=1,IF(②選手情報入力!$T$6="",0,1),IF(②選手情報入力!$T$7="",0,1))))</f>
        <v/>
      </c>
      <c r="AH5" t="str">
        <f>IF(E5="","",IF(②選手情報入力!T14="","",2))</f>
        <v/>
      </c>
    </row>
    <row r="6" spans="1:34">
      <c r="A6" t="str">
        <f>IF(E6="","",Sheet2!A5)</f>
        <v/>
      </c>
      <c r="B6" t="str">
        <f>IF(E6="","",①団体情報入力!$C$4)</f>
        <v/>
      </c>
      <c r="D6" t="str">
        <f>IF(②選手情報入力!B15="","",②選手情報入力!B15)</f>
        <v/>
      </c>
      <c r="E6" t="str">
        <f>IF(②選手情報入力!C15="","",(②選手情報入力!C15))</f>
        <v/>
      </c>
      <c r="F6" t="str">
        <f>IF(E6="","",②選手情報入力!D15)</f>
        <v/>
      </c>
      <c r="G6" t="str">
        <f>IF(E6="","",ASC(②選手情報入力!E15))</f>
        <v/>
      </c>
      <c r="H6" t="str">
        <f t="shared" si="0"/>
        <v/>
      </c>
      <c r="I6" t="str">
        <f>IF(E6="","",IF(②選手情報入力!G15="男",1,2))</f>
        <v/>
      </c>
      <c r="J6" t="str">
        <f>IF(E6="","",IF(②選手情報入力!H15="","",②選手情報入力!H15))</f>
        <v/>
      </c>
      <c r="L6" t="str">
        <f t="shared" si="1"/>
        <v/>
      </c>
      <c r="M6" t="str">
        <f t="shared" si="2"/>
        <v/>
      </c>
      <c r="O6" t="str">
        <f>IF(E6="","",IF(②選手情報入力!J15="","",IF(I6=1,VLOOKUP(②選手情報入力!J15,種目情報!$A$4:$B$35,2,FALSE),VLOOKUP(②選手情報入力!J15,種目情報!$E$4:$F$34,2,FALSE))))</f>
        <v/>
      </c>
      <c r="P6" t="str">
        <f>IF(E6="","",IF(②選手情報入力!K15="","",②選手情報入力!K15))</f>
        <v/>
      </c>
      <c r="Q6" s="28" t="str">
        <f>IF(E6="","",IF(②選手情報入力!I15="",0,1))</f>
        <v/>
      </c>
      <c r="R6" t="str">
        <f>IF(E6="","",IF(②選手情報入力!J15="","",IF(I6=1,VLOOKUP(②選手情報入力!J15,種目情報!$A$4:$C$39,3,FALSE),VLOOKUP(②選手情報入力!J15,種目情報!$E$4:$G$39,3,FALSE))))</f>
        <v/>
      </c>
      <c r="S6" t="str">
        <f>IF(E6="","",IF(②選手情報入力!M15="","",IF(I6=1,VLOOKUP(②選手情報入力!M15,種目情報!$A$4:$B$39,2,FALSE),VLOOKUP(②選手情報入力!M15,種目情報!$E$4:$F$39,2,FALSE))))</f>
        <v/>
      </c>
      <c r="T6" t="str">
        <f>IF(E6="","",IF(②選手情報入力!N15="","",②選手情報入力!N15))</f>
        <v/>
      </c>
      <c r="U6" s="28" t="str">
        <f>IF(E6="","",IF(②選手情報入力!L15="",0,1))</f>
        <v/>
      </c>
      <c r="V6" t="str">
        <f>IF(E6="","",IF(②選手情報入力!M15="","",IF(I6=1,VLOOKUP(②選手情報入力!M15,種目情報!$A$4:$C$39,3,FALSE),VLOOKUP(②選手情報入力!M15,種目情報!$E$4:$G$39,3,FALSE))))</f>
        <v/>
      </c>
      <c r="W6" t="str">
        <f>IF(E6="","",IF(②選手情報入力!P15="","",IF(I6=1,VLOOKUP(②選手情報入力!P15,種目情報!$A$4:$B$39,2,FALSE),VLOOKUP(②選手情報入力!P15,種目情報!$E$4:$F$39,2,FALSE))))</f>
        <v/>
      </c>
      <c r="X6" t="str">
        <f>IF(E6="","",IF(②選手情報入力!Q15="","",②選手情報入力!Q15))</f>
        <v/>
      </c>
      <c r="Y6" s="28" t="str">
        <f>IF(E6="","",IF(②選手情報入力!O15="",0,1))</f>
        <v/>
      </c>
      <c r="Z6" t="str">
        <f>IF(E6="","",IF(②選手情報入力!P15="","",IF(I6=1,VLOOKUP(②選手情報入力!P15,種目情報!$A$4:$C$39,3,FALSE),VLOOKUP(②選手情報入力!P15,種目情報!$E$4:$G$39,3,FALSE))))</f>
        <v/>
      </c>
      <c r="AA6" t="str">
        <f>IF(E6="","",IF(②選手情報入力!R15="","",IF(I6=1,種目情報!$J$4,種目情報!$J$6)))</f>
        <v/>
      </c>
      <c r="AB6" t="str">
        <f>IF(E6="","",IF(②選手情報入力!R15="","",IF(I6=1,IF(②選手情報入力!$S$6="","",②選手情報入力!$S$6),IF(②選手情報入力!$S$7="","",②選手情報入力!$S$7))))</f>
        <v/>
      </c>
      <c r="AC6" t="str">
        <f>IF(E6="","",IF(②選手情報入力!R15="","",IF(I6=1,IF(②選手情報入力!$R$6="",0,1),IF(②選手情報入力!$R$7="",0,1))))</f>
        <v/>
      </c>
      <c r="AD6" t="str">
        <f>IF(E6="","",IF(②選手情報入力!R15="","",2))</f>
        <v/>
      </c>
      <c r="AE6" t="str">
        <f>IF(E6="","",IF(②選手情報入力!T15="","",IF(I6=1,種目情報!$J$5,種目情報!$J$7)))</f>
        <v/>
      </c>
      <c r="AF6" t="str">
        <f>IF(E6="","",IF(②選手情報入力!T15="","",IF(I6=1,IF(②選手情報入力!$U$6="","",②選手情報入力!$U$6),IF(②選手情報入力!$U$7="","",②選手情報入力!$U$7))))</f>
        <v/>
      </c>
      <c r="AG6" t="str">
        <f>IF(E6="","",IF(②選手情報入力!T15="","",IF(I6=1,IF(②選手情報入力!$T$6="",0,1),IF(②選手情報入力!$T$7="",0,1))))</f>
        <v/>
      </c>
      <c r="AH6" t="str">
        <f>IF(E6="","",IF(②選手情報入力!T15="","",2))</f>
        <v/>
      </c>
    </row>
    <row r="7" spans="1:34">
      <c r="A7" t="str">
        <f>IF(E7="","",Sheet2!A6)</f>
        <v/>
      </c>
      <c r="B7" t="str">
        <f>IF(E7="","",①団体情報入力!$C$4)</f>
        <v/>
      </c>
      <c r="D7" t="str">
        <f>IF(②選手情報入力!B16="","",②選手情報入力!B16)</f>
        <v/>
      </c>
      <c r="E7" t="str">
        <f>IF(②選手情報入力!C16="","",(②選手情報入力!C16))</f>
        <v/>
      </c>
      <c r="F7" t="str">
        <f>IF(E7="","",②選手情報入力!D16)</f>
        <v/>
      </c>
      <c r="G7" t="str">
        <f>IF(E7="","",ASC(②選手情報入力!E16))</f>
        <v/>
      </c>
      <c r="H7" t="str">
        <f t="shared" si="0"/>
        <v/>
      </c>
      <c r="I7" t="str">
        <f>IF(E7="","",IF(②選手情報入力!G16="男",1,2))</f>
        <v/>
      </c>
      <c r="J7" t="str">
        <f>IF(E7="","",IF(②選手情報入力!H16="","",②選手情報入力!H16))</f>
        <v/>
      </c>
      <c r="L7" t="str">
        <f t="shared" si="1"/>
        <v/>
      </c>
      <c r="M7" t="str">
        <f t="shared" si="2"/>
        <v/>
      </c>
      <c r="O7" t="str">
        <f>IF(E7="","",IF(②選手情報入力!J16="","",IF(I7=1,VLOOKUP(②選手情報入力!J16,種目情報!$A$4:$B$35,2,FALSE),VLOOKUP(②選手情報入力!J16,種目情報!$E$4:$F$34,2,FALSE))))</f>
        <v/>
      </c>
      <c r="P7" t="str">
        <f>IF(E7="","",IF(②選手情報入力!K16="","",②選手情報入力!K16))</f>
        <v/>
      </c>
      <c r="Q7" s="28" t="str">
        <f>IF(E7="","",IF(②選手情報入力!I16="",0,1))</f>
        <v/>
      </c>
      <c r="R7" t="str">
        <f>IF(E7="","",IF(②選手情報入力!J16="","",IF(I7=1,VLOOKUP(②選手情報入力!J16,種目情報!$A$4:$C$39,3,FALSE),VLOOKUP(②選手情報入力!J16,種目情報!$E$4:$G$39,3,FALSE))))</f>
        <v/>
      </c>
      <c r="S7" t="str">
        <f>IF(E7="","",IF(②選手情報入力!M16="","",IF(I7=1,VLOOKUP(②選手情報入力!M16,種目情報!$A$4:$B$39,2,FALSE),VLOOKUP(②選手情報入力!M16,種目情報!$E$4:$F$39,2,FALSE))))</f>
        <v/>
      </c>
      <c r="T7" t="str">
        <f>IF(E7="","",IF(②選手情報入力!N16="","",②選手情報入力!N16))</f>
        <v/>
      </c>
      <c r="U7" s="28" t="str">
        <f>IF(E7="","",IF(②選手情報入力!L16="",0,1))</f>
        <v/>
      </c>
      <c r="V7" t="str">
        <f>IF(E7="","",IF(②選手情報入力!M16="","",IF(I7=1,VLOOKUP(②選手情報入力!M16,種目情報!$A$4:$C$39,3,FALSE),VLOOKUP(②選手情報入力!M16,種目情報!$E$4:$G$39,3,FALSE))))</f>
        <v/>
      </c>
      <c r="W7" t="str">
        <f>IF(E7="","",IF(②選手情報入力!P16="","",IF(I7=1,VLOOKUP(②選手情報入力!P16,種目情報!$A$4:$B$39,2,FALSE),VLOOKUP(②選手情報入力!P16,種目情報!$E$4:$F$39,2,FALSE))))</f>
        <v/>
      </c>
      <c r="X7" t="str">
        <f>IF(E7="","",IF(②選手情報入力!Q16="","",②選手情報入力!Q16))</f>
        <v/>
      </c>
      <c r="Y7" s="28" t="str">
        <f>IF(E7="","",IF(②選手情報入力!O16="",0,1))</f>
        <v/>
      </c>
      <c r="Z7" t="str">
        <f>IF(E7="","",IF(②選手情報入力!P16="","",IF(I7=1,VLOOKUP(②選手情報入力!P16,種目情報!$A$4:$C$39,3,FALSE),VLOOKUP(②選手情報入力!P16,種目情報!$E$4:$G$39,3,FALSE))))</f>
        <v/>
      </c>
      <c r="AA7" t="str">
        <f>IF(E7="","",IF(②選手情報入力!R16="","",IF(I7=1,種目情報!$J$4,種目情報!$J$6)))</f>
        <v/>
      </c>
      <c r="AB7" t="str">
        <f>IF(E7="","",IF(②選手情報入力!R16="","",IF(I7=1,IF(②選手情報入力!$S$6="","",②選手情報入力!$S$6),IF(②選手情報入力!$S$7="","",②選手情報入力!$S$7))))</f>
        <v/>
      </c>
      <c r="AC7" t="str">
        <f>IF(E7="","",IF(②選手情報入力!R16="","",IF(I7=1,IF(②選手情報入力!$R$6="",0,1),IF(②選手情報入力!$R$7="",0,1))))</f>
        <v/>
      </c>
      <c r="AD7" t="str">
        <f>IF(E7="","",IF(②選手情報入力!R16="","",2))</f>
        <v/>
      </c>
      <c r="AE7" t="str">
        <f>IF(E7="","",IF(②選手情報入力!T16="","",IF(I7=1,種目情報!$J$5,種目情報!$J$7)))</f>
        <v/>
      </c>
      <c r="AF7" t="str">
        <f>IF(E7="","",IF(②選手情報入力!T16="","",IF(I7=1,IF(②選手情報入力!$U$6="","",②選手情報入力!$U$6),IF(②選手情報入力!$U$7="","",②選手情報入力!$U$7))))</f>
        <v/>
      </c>
      <c r="AG7" t="str">
        <f>IF(E7="","",IF(②選手情報入力!T16="","",IF(I7=1,IF(②選手情報入力!$T$6="",0,1),IF(②選手情報入力!$T$7="",0,1))))</f>
        <v/>
      </c>
      <c r="AH7" t="str">
        <f>IF(E7="","",IF(②選手情報入力!T16="","",2))</f>
        <v/>
      </c>
    </row>
    <row r="8" spans="1:34">
      <c r="A8" t="str">
        <f>IF(E8="","",Sheet2!A7)</f>
        <v/>
      </c>
      <c r="B8" t="str">
        <f>IF(E8="","",①団体情報入力!$C$4)</f>
        <v/>
      </c>
      <c r="D8" t="str">
        <f>IF(②選手情報入力!B17="","",②選手情報入力!B17)</f>
        <v/>
      </c>
      <c r="E8" t="str">
        <f>IF(②選手情報入力!C17="","",(②選手情報入力!C17))</f>
        <v/>
      </c>
      <c r="F8" t="str">
        <f>IF(E8="","",②選手情報入力!D17)</f>
        <v/>
      </c>
      <c r="G8" t="str">
        <f>IF(E8="","",ASC(②選手情報入力!E17))</f>
        <v/>
      </c>
      <c r="H8" t="str">
        <f t="shared" si="0"/>
        <v/>
      </c>
      <c r="I8" t="str">
        <f>IF(E8="","",IF(②選手情報入力!G17="男",1,2))</f>
        <v/>
      </c>
      <c r="J8" t="str">
        <f>IF(E8="","",IF(②選手情報入力!H17="","",②選手情報入力!H17))</f>
        <v/>
      </c>
      <c r="L8" t="str">
        <f t="shared" si="1"/>
        <v/>
      </c>
      <c r="M8" t="str">
        <f t="shared" si="2"/>
        <v/>
      </c>
      <c r="O8" t="str">
        <f>IF(E8="","",IF(②選手情報入力!J17="","",IF(I8=1,VLOOKUP(②選手情報入力!J17,種目情報!$A$4:$B$35,2,FALSE),VLOOKUP(②選手情報入力!J17,種目情報!$E$4:$F$34,2,FALSE))))</f>
        <v/>
      </c>
      <c r="P8" t="str">
        <f>IF(E8="","",IF(②選手情報入力!K17="","",②選手情報入力!K17))</f>
        <v/>
      </c>
      <c r="Q8" s="28" t="str">
        <f>IF(E8="","",IF(②選手情報入力!I17="",0,1))</f>
        <v/>
      </c>
      <c r="R8" t="str">
        <f>IF(E8="","",IF(②選手情報入力!J17="","",IF(I8=1,VLOOKUP(②選手情報入力!J17,種目情報!$A$4:$C$39,3,FALSE),VLOOKUP(②選手情報入力!J17,種目情報!$E$4:$G$39,3,FALSE))))</f>
        <v/>
      </c>
      <c r="S8" t="str">
        <f>IF(E8="","",IF(②選手情報入力!M17="","",IF(I8=1,VLOOKUP(②選手情報入力!M17,種目情報!$A$4:$B$39,2,FALSE),VLOOKUP(②選手情報入力!M17,種目情報!$E$4:$F$39,2,FALSE))))</f>
        <v/>
      </c>
      <c r="T8" t="str">
        <f>IF(E8="","",IF(②選手情報入力!N17="","",②選手情報入力!N17))</f>
        <v/>
      </c>
      <c r="U8" s="28" t="str">
        <f>IF(E8="","",IF(②選手情報入力!L17="",0,1))</f>
        <v/>
      </c>
      <c r="V8" t="str">
        <f>IF(E8="","",IF(②選手情報入力!M17="","",IF(I8=1,VLOOKUP(②選手情報入力!M17,種目情報!$A$4:$C$39,3,FALSE),VLOOKUP(②選手情報入力!M17,種目情報!$E$4:$G$39,3,FALSE))))</f>
        <v/>
      </c>
      <c r="W8" t="str">
        <f>IF(E8="","",IF(②選手情報入力!P17="","",IF(I8=1,VLOOKUP(②選手情報入力!P17,種目情報!$A$4:$B$39,2,FALSE),VLOOKUP(②選手情報入力!P17,種目情報!$E$4:$F$39,2,FALSE))))</f>
        <v/>
      </c>
      <c r="X8" t="str">
        <f>IF(E8="","",IF(②選手情報入力!Q17="","",②選手情報入力!Q17))</f>
        <v/>
      </c>
      <c r="Y8" s="28" t="str">
        <f>IF(E8="","",IF(②選手情報入力!O17="",0,1))</f>
        <v/>
      </c>
      <c r="Z8" t="str">
        <f>IF(E8="","",IF(②選手情報入力!P17="","",IF(I8=1,VLOOKUP(②選手情報入力!P17,種目情報!$A$4:$C$39,3,FALSE),VLOOKUP(②選手情報入力!P17,種目情報!$E$4:$G$39,3,FALSE))))</f>
        <v/>
      </c>
      <c r="AA8" t="str">
        <f>IF(E8="","",IF(②選手情報入力!R17="","",IF(I8=1,種目情報!$J$4,種目情報!$J$6)))</f>
        <v/>
      </c>
      <c r="AB8" t="str">
        <f>IF(E8="","",IF(②選手情報入力!R17="","",IF(I8=1,IF(②選手情報入力!$S$6="","",②選手情報入力!$S$6),IF(②選手情報入力!$S$7="","",②選手情報入力!$S$7))))</f>
        <v/>
      </c>
      <c r="AC8" t="str">
        <f>IF(E8="","",IF(②選手情報入力!R17="","",IF(I8=1,IF(②選手情報入力!$R$6="",0,1),IF(②選手情報入力!$R$7="",0,1))))</f>
        <v/>
      </c>
      <c r="AD8" t="str">
        <f>IF(E8="","",IF(②選手情報入力!R17="","",2))</f>
        <v/>
      </c>
      <c r="AE8" t="str">
        <f>IF(E8="","",IF(②選手情報入力!T17="","",IF(I8=1,種目情報!$J$5,種目情報!$J$7)))</f>
        <v/>
      </c>
      <c r="AF8" t="str">
        <f>IF(E8="","",IF(②選手情報入力!T17="","",IF(I8=1,IF(②選手情報入力!$U$6="","",②選手情報入力!$U$6),IF(②選手情報入力!$U$7="","",②選手情報入力!$U$7))))</f>
        <v/>
      </c>
      <c r="AG8" t="str">
        <f>IF(E8="","",IF(②選手情報入力!T17="","",IF(I8=1,IF(②選手情報入力!$T$6="",0,1),IF(②選手情報入力!$T$7="",0,1))))</f>
        <v/>
      </c>
      <c r="AH8" t="str">
        <f>IF(E8="","",IF(②選手情報入力!T17="","",2))</f>
        <v/>
      </c>
    </row>
    <row r="9" spans="1:34">
      <c r="A9" t="str">
        <f>IF(E9="","",Sheet2!A8)</f>
        <v/>
      </c>
      <c r="B9" t="str">
        <f>IF(E9="","",①団体情報入力!$C$4)</f>
        <v/>
      </c>
      <c r="D9" t="str">
        <f>IF(②選手情報入力!B18="","",②選手情報入力!B18)</f>
        <v/>
      </c>
      <c r="E9" t="str">
        <f>IF(②選手情報入力!C18="","",(②選手情報入力!C18))</f>
        <v/>
      </c>
      <c r="F9" t="str">
        <f>IF(E9="","",②選手情報入力!D18)</f>
        <v/>
      </c>
      <c r="G9" t="str">
        <f>IF(E9="","",ASC(②選手情報入力!E18))</f>
        <v/>
      </c>
      <c r="H9" t="str">
        <f t="shared" si="0"/>
        <v/>
      </c>
      <c r="I9" t="str">
        <f>IF(E9="","",IF(②選手情報入力!G18="男",1,2))</f>
        <v/>
      </c>
      <c r="J9" t="str">
        <f>IF(E9="","",IF(②選手情報入力!H18="","",②選手情報入力!H18))</f>
        <v/>
      </c>
      <c r="L9" t="str">
        <f t="shared" si="1"/>
        <v/>
      </c>
      <c r="M9" t="str">
        <f t="shared" si="2"/>
        <v/>
      </c>
      <c r="O9" t="str">
        <f>IF(E9="","",IF(②選手情報入力!J18="","",IF(I9=1,VLOOKUP(②選手情報入力!J18,種目情報!$A$4:$B$35,2,FALSE),VLOOKUP(②選手情報入力!J18,種目情報!$E$4:$F$34,2,FALSE))))</f>
        <v/>
      </c>
      <c r="P9" t="str">
        <f>IF(E9="","",IF(②選手情報入力!K18="","",②選手情報入力!K18))</f>
        <v/>
      </c>
      <c r="Q9" s="28" t="str">
        <f>IF(E9="","",IF(②選手情報入力!I18="",0,1))</f>
        <v/>
      </c>
      <c r="R9" t="str">
        <f>IF(E9="","",IF(②選手情報入力!J18="","",IF(I9=1,VLOOKUP(②選手情報入力!J18,種目情報!$A$4:$C$39,3,FALSE),VLOOKUP(②選手情報入力!J18,種目情報!$E$4:$G$39,3,FALSE))))</f>
        <v/>
      </c>
      <c r="S9" t="str">
        <f>IF(E9="","",IF(②選手情報入力!M18="","",IF(I9=1,VLOOKUP(②選手情報入力!M18,種目情報!$A$4:$B$39,2,FALSE),VLOOKUP(②選手情報入力!M18,種目情報!$E$4:$F$39,2,FALSE))))</f>
        <v/>
      </c>
      <c r="T9" t="str">
        <f>IF(E9="","",IF(②選手情報入力!N18="","",②選手情報入力!N18))</f>
        <v/>
      </c>
      <c r="U9" s="28" t="str">
        <f>IF(E9="","",IF(②選手情報入力!L18="",0,1))</f>
        <v/>
      </c>
      <c r="V9" t="str">
        <f>IF(E9="","",IF(②選手情報入力!M18="","",IF(I9=1,VLOOKUP(②選手情報入力!M18,種目情報!$A$4:$C$39,3,FALSE),VLOOKUP(②選手情報入力!M18,種目情報!$E$4:$G$39,3,FALSE))))</f>
        <v/>
      </c>
      <c r="W9" t="str">
        <f>IF(E9="","",IF(②選手情報入力!P18="","",IF(I9=1,VLOOKUP(②選手情報入力!P18,種目情報!$A$4:$B$39,2,FALSE),VLOOKUP(②選手情報入力!P18,種目情報!$E$4:$F$39,2,FALSE))))</f>
        <v/>
      </c>
      <c r="X9" t="str">
        <f>IF(E9="","",IF(②選手情報入力!Q18="","",②選手情報入力!Q18))</f>
        <v/>
      </c>
      <c r="Y9" s="28" t="str">
        <f>IF(E9="","",IF(②選手情報入力!O18="",0,1))</f>
        <v/>
      </c>
      <c r="Z9" t="str">
        <f>IF(E9="","",IF(②選手情報入力!P18="","",IF(I9=1,VLOOKUP(②選手情報入力!P18,種目情報!$A$4:$C$39,3,FALSE),VLOOKUP(②選手情報入力!P18,種目情報!$E$4:$G$39,3,FALSE))))</f>
        <v/>
      </c>
      <c r="AA9" t="str">
        <f>IF(E9="","",IF(②選手情報入力!R18="","",IF(I9=1,種目情報!$J$4,種目情報!$J$6)))</f>
        <v/>
      </c>
      <c r="AB9" t="str">
        <f>IF(E9="","",IF(②選手情報入力!R18="","",IF(I9=1,IF(②選手情報入力!$S$6="","",②選手情報入力!$S$6),IF(②選手情報入力!$S$7="","",②選手情報入力!$S$7))))</f>
        <v/>
      </c>
      <c r="AC9" t="str">
        <f>IF(E9="","",IF(②選手情報入力!R18="","",IF(I9=1,IF(②選手情報入力!$R$6="",0,1),IF(②選手情報入力!$R$7="",0,1))))</f>
        <v/>
      </c>
      <c r="AD9" t="str">
        <f>IF(E9="","",IF(②選手情報入力!R18="","",2))</f>
        <v/>
      </c>
      <c r="AE9" t="str">
        <f>IF(E9="","",IF(②選手情報入力!T18="","",IF(I9=1,種目情報!$J$5,種目情報!$J$7)))</f>
        <v/>
      </c>
      <c r="AF9" t="str">
        <f>IF(E9="","",IF(②選手情報入力!T18="","",IF(I9=1,IF(②選手情報入力!$U$6="","",②選手情報入力!$U$6),IF(②選手情報入力!$U$7="","",②選手情報入力!$U$7))))</f>
        <v/>
      </c>
      <c r="AG9" t="str">
        <f>IF(E9="","",IF(②選手情報入力!T18="","",IF(I9=1,IF(②選手情報入力!$T$6="",0,1),IF(②選手情報入力!$T$7="",0,1))))</f>
        <v/>
      </c>
      <c r="AH9" t="str">
        <f>IF(E9="","",IF(②選手情報入力!T18="","",2))</f>
        <v/>
      </c>
    </row>
    <row r="10" spans="1:34">
      <c r="A10" t="str">
        <f>IF(E10="","",Sheet2!A9)</f>
        <v/>
      </c>
      <c r="B10" t="str">
        <f>IF(E10="","",①団体情報入力!$C$4)</f>
        <v/>
      </c>
      <c r="D10" t="str">
        <f>IF(②選手情報入力!B19="","",②選手情報入力!B19)</f>
        <v/>
      </c>
      <c r="E10" t="str">
        <f>IF(②選手情報入力!C19="","",(②選手情報入力!C19))</f>
        <v/>
      </c>
      <c r="F10" t="str">
        <f>IF(E10="","",②選手情報入力!D19)</f>
        <v/>
      </c>
      <c r="G10" t="str">
        <f>IF(E10="","",ASC(②選手情報入力!E19))</f>
        <v/>
      </c>
      <c r="H10" t="str">
        <f t="shared" si="0"/>
        <v/>
      </c>
      <c r="I10" t="str">
        <f>IF(E10="","",IF(②選手情報入力!G19="男",1,2))</f>
        <v/>
      </c>
      <c r="J10" t="str">
        <f>IF(E10="","",IF(②選手情報入力!H19="","",②選手情報入力!H19))</f>
        <v/>
      </c>
      <c r="L10" t="str">
        <f t="shared" si="1"/>
        <v/>
      </c>
      <c r="M10" t="str">
        <f t="shared" si="2"/>
        <v/>
      </c>
      <c r="O10" t="str">
        <f>IF(E10="","",IF(②選手情報入力!J19="","",IF(I10=1,VLOOKUP(②選手情報入力!J19,種目情報!$A$4:$B$35,2,FALSE),VLOOKUP(②選手情報入力!J19,種目情報!$E$4:$F$34,2,FALSE))))</f>
        <v/>
      </c>
      <c r="P10" t="str">
        <f>IF(E10="","",IF(②選手情報入力!K19="","",②選手情報入力!K19))</f>
        <v/>
      </c>
      <c r="Q10" s="28" t="str">
        <f>IF(E10="","",IF(②選手情報入力!I19="",0,1))</f>
        <v/>
      </c>
      <c r="R10" t="str">
        <f>IF(E10="","",IF(②選手情報入力!J19="","",IF(I10=1,VLOOKUP(②選手情報入力!J19,種目情報!$A$4:$C$39,3,FALSE),VLOOKUP(②選手情報入力!J19,種目情報!$E$4:$G$39,3,FALSE))))</f>
        <v/>
      </c>
      <c r="S10" t="str">
        <f>IF(E10="","",IF(②選手情報入力!M19="","",IF(I10=1,VLOOKUP(②選手情報入力!M19,種目情報!$A$4:$B$39,2,FALSE),VLOOKUP(②選手情報入力!M19,種目情報!$E$4:$F$39,2,FALSE))))</f>
        <v/>
      </c>
      <c r="T10" t="str">
        <f>IF(E10="","",IF(②選手情報入力!N19="","",②選手情報入力!N19))</f>
        <v/>
      </c>
      <c r="U10" s="28" t="str">
        <f>IF(E10="","",IF(②選手情報入力!L19="",0,1))</f>
        <v/>
      </c>
      <c r="V10" t="str">
        <f>IF(E10="","",IF(②選手情報入力!M19="","",IF(I10=1,VLOOKUP(②選手情報入力!M19,種目情報!$A$4:$C$39,3,FALSE),VLOOKUP(②選手情報入力!M19,種目情報!$E$4:$G$39,3,FALSE))))</f>
        <v/>
      </c>
      <c r="W10" t="str">
        <f>IF(E10="","",IF(②選手情報入力!P19="","",IF(I10=1,VLOOKUP(②選手情報入力!P19,種目情報!$A$4:$B$39,2,FALSE),VLOOKUP(②選手情報入力!P19,種目情報!$E$4:$F$39,2,FALSE))))</f>
        <v/>
      </c>
      <c r="X10" t="str">
        <f>IF(E10="","",IF(②選手情報入力!Q19="","",②選手情報入力!Q19))</f>
        <v/>
      </c>
      <c r="Y10" s="28" t="str">
        <f>IF(E10="","",IF(②選手情報入力!O19="",0,1))</f>
        <v/>
      </c>
      <c r="Z10" t="str">
        <f>IF(E10="","",IF(②選手情報入力!P19="","",IF(I10=1,VLOOKUP(②選手情報入力!P19,種目情報!$A$4:$C$39,3,FALSE),VLOOKUP(②選手情報入力!P19,種目情報!$E$4:$G$39,3,FALSE))))</f>
        <v/>
      </c>
      <c r="AA10" t="str">
        <f>IF(E10="","",IF(②選手情報入力!R19="","",IF(I10=1,種目情報!$J$4,種目情報!$J$6)))</f>
        <v/>
      </c>
      <c r="AB10" t="str">
        <f>IF(E10="","",IF(②選手情報入力!R19="","",IF(I10=1,IF(②選手情報入力!$S$6="","",②選手情報入力!$S$6),IF(②選手情報入力!$S$7="","",②選手情報入力!$S$7))))</f>
        <v/>
      </c>
      <c r="AC10" t="str">
        <f>IF(E10="","",IF(②選手情報入力!R19="","",IF(I10=1,IF(②選手情報入力!$R$6="",0,1),IF(②選手情報入力!$R$7="",0,1))))</f>
        <v/>
      </c>
      <c r="AD10" t="str">
        <f>IF(E10="","",IF(②選手情報入力!R19="","",2))</f>
        <v/>
      </c>
      <c r="AE10" t="str">
        <f>IF(E10="","",IF(②選手情報入力!T19="","",IF(I10=1,種目情報!$J$5,種目情報!$J$7)))</f>
        <v/>
      </c>
      <c r="AF10" t="str">
        <f>IF(E10="","",IF(②選手情報入力!T19="","",IF(I10=1,IF(②選手情報入力!$U$6="","",②選手情報入力!$U$6),IF(②選手情報入力!$U$7="","",②選手情報入力!$U$7))))</f>
        <v/>
      </c>
      <c r="AG10" t="str">
        <f>IF(E10="","",IF(②選手情報入力!T19="","",IF(I10=1,IF(②選手情報入力!$T$6="",0,1),IF(②選手情報入力!$T$7="",0,1))))</f>
        <v/>
      </c>
      <c r="AH10" t="str">
        <f>IF(E10="","",IF(②選手情報入力!T19="","",2))</f>
        <v/>
      </c>
    </row>
    <row r="11" spans="1:34">
      <c r="A11" t="str">
        <f>IF(E11="","",Sheet2!A10)</f>
        <v/>
      </c>
      <c r="B11" t="str">
        <f>IF(E11="","",①団体情報入力!$C$4)</f>
        <v/>
      </c>
      <c r="D11" t="str">
        <f>IF(②選手情報入力!B20="","",②選手情報入力!B20)</f>
        <v/>
      </c>
      <c r="E11" t="str">
        <f>IF(②選手情報入力!C20="","",(②選手情報入力!C20))</f>
        <v/>
      </c>
      <c r="F11" t="str">
        <f>IF(E11="","",②選手情報入力!D20)</f>
        <v/>
      </c>
      <c r="G11" t="str">
        <f>IF(E11="","",ASC(②選手情報入力!E20))</f>
        <v/>
      </c>
      <c r="H11" t="str">
        <f t="shared" si="0"/>
        <v/>
      </c>
      <c r="I11" t="str">
        <f>IF(E11="","",IF(②選手情報入力!G20="男",1,2))</f>
        <v/>
      </c>
      <c r="J11" t="str">
        <f>IF(E11="","",IF(②選手情報入力!H20="","",②選手情報入力!H20))</f>
        <v/>
      </c>
      <c r="L11" t="str">
        <f t="shared" si="1"/>
        <v/>
      </c>
      <c r="M11" t="str">
        <f t="shared" si="2"/>
        <v/>
      </c>
      <c r="O11" t="str">
        <f>IF(E11="","",IF(②選手情報入力!J20="","",IF(I11=1,VLOOKUP(②選手情報入力!J20,種目情報!$A$4:$B$35,2,FALSE),VLOOKUP(②選手情報入力!J20,種目情報!$E$4:$F$34,2,FALSE))))</f>
        <v/>
      </c>
      <c r="P11" t="str">
        <f>IF(E11="","",IF(②選手情報入力!K20="","",②選手情報入力!K20))</f>
        <v/>
      </c>
      <c r="Q11" s="28" t="str">
        <f>IF(E11="","",IF(②選手情報入力!I20="",0,1))</f>
        <v/>
      </c>
      <c r="R11" t="str">
        <f>IF(E11="","",IF(②選手情報入力!J20="","",IF(I11=1,VLOOKUP(②選手情報入力!J20,種目情報!$A$4:$C$39,3,FALSE),VLOOKUP(②選手情報入力!J20,種目情報!$E$4:$G$39,3,FALSE))))</f>
        <v/>
      </c>
      <c r="S11" t="str">
        <f>IF(E11="","",IF(②選手情報入力!M20="","",IF(I11=1,VLOOKUP(②選手情報入力!M20,種目情報!$A$4:$B$39,2,FALSE),VLOOKUP(②選手情報入力!M20,種目情報!$E$4:$F$39,2,FALSE))))</f>
        <v/>
      </c>
      <c r="T11" t="str">
        <f>IF(E11="","",IF(②選手情報入力!N20="","",②選手情報入力!N20))</f>
        <v/>
      </c>
      <c r="U11" s="28" t="str">
        <f>IF(E11="","",IF(②選手情報入力!L20="",0,1))</f>
        <v/>
      </c>
      <c r="V11" t="str">
        <f>IF(E11="","",IF(②選手情報入力!M20="","",IF(I11=1,VLOOKUP(②選手情報入力!M20,種目情報!$A$4:$C$39,3,FALSE),VLOOKUP(②選手情報入力!M20,種目情報!$E$4:$G$39,3,FALSE))))</f>
        <v/>
      </c>
      <c r="W11" t="str">
        <f>IF(E11="","",IF(②選手情報入力!P20="","",IF(I11=1,VLOOKUP(②選手情報入力!P20,種目情報!$A$4:$B$39,2,FALSE),VLOOKUP(②選手情報入力!P20,種目情報!$E$4:$F$39,2,FALSE))))</f>
        <v/>
      </c>
      <c r="X11" t="str">
        <f>IF(E11="","",IF(②選手情報入力!Q20="","",②選手情報入力!Q20))</f>
        <v/>
      </c>
      <c r="Y11" s="28" t="str">
        <f>IF(E11="","",IF(②選手情報入力!O20="",0,1))</f>
        <v/>
      </c>
      <c r="Z11" t="str">
        <f>IF(E11="","",IF(②選手情報入力!P20="","",IF(I11=1,VLOOKUP(②選手情報入力!P20,種目情報!$A$4:$C$39,3,FALSE),VLOOKUP(②選手情報入力!P20,種目情報!$E$4:$G$39,3,FALSE))))</f>
        <v/>
      </c>
      <c r="AA11" t="str">
        <f>IF(E11="","",IF(②選手情報入力!R20="","",IF(I11=1,種目情報!$J$4,種目情報!$J$6)))</f>
        <v/>
      </c>
      <c r="AB11" t="str">
        <f>IF(E11="","",IF(②選手情報入力!R20="","",IF(I11=1,IF(②選手情報入力!$S$6="","",②選手情報入力!$S$6),IF(②選手情報入力!$S$7="","",②選手情報入力!$S$7))))</f>
        <v/>
      </c>
      <c r="AC11" t="str">
        <f>IF(E11="","",IF(②選手情報入力!R20="","",IF(I11=1,IF(②選手情報入力!$R$6="",0,1),IF(②選手情報入力!$R$7="",0,1))))</f>
        <v/>
      </c>
      <c r="AD11" t="str">
        <f>IF(E11="","",IF(②選手情報入力!R20="","",2))</f>
        <v/>
      </c>
      <c r="AE11" t="str">
        <f>IF(E11="","",IF(②選手情報入力!T20="","",IF(I11=1,種目情報!$J$5,種目情報!$J$7)))</f>
        <v/>
      </c>
      <c r="AF11" t="str">
        <f>IF(E11="","",IF(②選手情報入力!T20="","",IF(I11=1,IF(②選手情報入力!$U$6="","",②選手情報入力!$U$6),IF(②選手情報入力!$U$7="","",②選手情報入力!$U$7))))</f>
        <v/>
      </c>
      <c r="AG11" t="str">
        <f>IF(E11="","",IF(②選手情報入力!T20="","",IF(I11=1,IF(②選手情報入力!$T$6="",0,1),IF(②選手情報入力!$T$7="",0,1))))</f>
        <v/>
      </c>
      <c r="AH11" t="str">
        <f>IF(E11="","",IF(②選手情報入力!T20="","",2))</f>
        <v/>
      </c>
    </row>
    <row r="12" spans="1:34">
      <c r="A12" t="str">
        <f>IF(E12="","",Sheet2!A11)</f>
        <v/>
      </c>
      <c r="B12" t="str">
        <f>IF(E12="","",①団体情報入力!$C$4)</f>
        <v/>
      </c>
      <c r="D12" t="str">
        <f>IF(②選手情報入力!B21="","",②選手情報入力!B21)</f>
        <v/>
      </c>
      <c r="E12" t="str">
        <f>IF(②選手情報入力!C21="","",(②選手情報入力!C21))</f>
        <v/>
      </c>
      <c r="F12" t="str">
        <f>IF(E12="","",②選手情報入力!D21)</f>
        <v/>
      </c>
      <c r="G12" t="str">
        <f>IF(E12="","",ASC(②選手情報入力!E21))</f>
        <v/>
      </c>
      <c r="H12" t="str">
        <f t="shared" si="0"/>
        <v/>
      </c>
      <c r="I12" t="str">
        <f>IF(E12="","",IF(②選手情報入力!G21="男",1,2))</f>
        <v/>
      </c>
      <c r="J12" t="str">
        <f>IF(E12="","",IF(②選手情報入力!H21="","",②選手情報入力!H21))</f>
        <v/>
      </c>
      <c r="L12" t="str">
        <f t="shared" si="1"/>
        <v/>
      </c>
      <c r="M12" t="str">
        <f t="shared" si="2"/>
        <v/>
      </c>
      <c r="O12" t="str">
        <f>IF(E12="","",IF(②選手情報入力!J21="","",IF(I12=1,VLOOKUP(②選手情報入力!J21,種目情報!$A$4:$B$35,2,FALSE),VLOOKUP(②選手情報入力!J21,種目情報!$E$4:$F$34,2,FALSE))))</f>
        <v/>
      </c>
      <c r="P12" t="str">
        <f>IF(E12="","",IF(②選手情報入力!K21="","",②選手情報入力!K21))</f>
        <v/>
      </c>
      <c r="Q12" s="28" t="str">
        <f>IF(E12="","",IF(②選手情報入力!I21="",0,1))</f>
        <v/>
      </c>
      <c r="R12" t="str">
        <f>IF(E12="","",IF(②選手情報入力!J21="","",IF(I12=1,VLOOKUP(②選手情報入力!J21,種目情報!$A$4:$C$39,3,FALSE),VLOOKUP(②選手情報入力!J21,種目情報!$E$4:$G$39,3,FALSE))))</f>
        <v/>
      </c>
      <c r="S12" t="str">
        <f>IF(E12="","",IF(②選手情報入力!M21="","",IF(I12=1,VLOOKUP(②選手情報入力!M21,種目情報!$A$4:$B$39,2,FALSE),VLOOKUP(②選手情報入力!M21,種目情報!$E$4:$F$39,2,FALSE))))</f>
        <v/>
      </c>
      <c r="T12" t="str">
        <f>IF(E12="","",IF(②選手情報入力!N21="","",②選手情報入力!N21))</f>
        <v/>
      </c>
      <c r="U12" s="28" t="str">
        <f>IF(E12="","",IF(②選手情報入力!L21="",0,1))</f>
        <v/>
      </c>
      <c r="V12" t="str">
        <f>IF(E12="","",IF(②選手情報入力!M21="","",IF(I12=1,VLOOKUP(②選手情報入力!M21,種目情報!$A$4:$C$39,3,FALSE),VLOOKUP(②選手情報入力!M21,種目情報!$E$4:$G$39,3,FALSE))))</f>
        <v/>
      </c>
      <c r="W12" t="str">
        <f>IF(E12="","",IF(②選手情報入力!P21="","",IF(I12=1,VLOOKUP(②選手情報入力!P21,種目情報!$A$4:$B$39,2,FALSE),VLOOKUP(②選手情報入力!P21,種目情報!$E$4:$F$39,2,FALSE))))</f>
        <v/>
      </c>
      <c r="X12" t="str">
        <f>IF(E12="","",IF(②選手情報入力!Q21="","",②選手情報入力!Q21))</f>
        <v/>
      </c>
      <c r="Y12" s="28" t="str">
        <f>IF(E12="","",IF(②選手情報入力!O21="",0,1))</f>
        <v/>
      </c>
      <c r="Z12" t="str">
        <f>IF(E12="","",IF(②選手情報入力!P21="","",IF(I12=1,VLOOKUP(②選手情報入力!P21,種目情報!$A$4:$C$39,3,FALSE),VLOOKUP(②選手情報入力!P21,種目情報!$E$4:$G$39,3,FALSE))))</f>
        <v/>
      </c>
      <c r="AA12" t="str">
        <f>IF(E12="","",IF(②選手情報入力!R21="","",IF(I12=1,種目情報!$J$4,種目情報!$J$6)))</f>
        <v/>
      </c>
      <c r="AB12" t="str">
        <f>IF(E12="","",IF(②選手情報入力!R21="","",IF(I12=1,IF(②選手情報入力!$S$6="","",②選手情報入力!$S$6),IF(②選手情報入力!$S$7="","",②選手情報入力!$S$7))))</f>
        <v/>
      </c>
      <c r="AC12" t="str">
        <f>IF(E12="","",IF(②選手情報入力!R21="","",IF(I12=1,IF(②選手情報入力!$R$6="",0,1),IF(②選手情報入力!$R$7="",0,1))))</f>
        <v/>
      </c>
      <c r="AD12" t="str">
        <f>IF(E12="","",IF(②選手情報入力!R21="","",2))</f>
        <v/>
      </c>
      <c r="AE12" t="str">
        <f>IF(E12="","",IF(②選手情報入力!T21="","",IF(I12=1,種目情報!$J$5,種目情報!$J$7)))</f>
        <v/>
      </c>
      <c r="AF12" t="str">
        <f>IF(E12="","",IF(②選手情報入力!T21="","",IF(I12=1,IF(②選手情報入力!$U$6="","",②選手情報入力!$U$6),IF(②選手情報入力!$U$7="","",②選手情報入力!$U$7))))</f>
        <v/>
      </c>
      <c r="AG12" t="str">
        <f>IF(E12="","",IF(②選手情報入力!T21="","",IF(I12=1,IF(②選手情報入力!$T$6="",0,1),IF(②選手情報入力!$T$7="",0,1))))</f>
        <v/>
      </c>
      <c r="AH12" t="str">
        <f>IF(E12="","",IF(②選手情報入力!T21="","",2))</f>
        <v/>
      </c>
    </row>
    <row r="13" spans="1:34">
      <c r="A13" t="str">
        <f>IF(E13="","",Sheet2!A12)</f>
        <v/>
      </c>
      <c r="B13" t="str">
        <f>IF(E13="","",①団体情報入力!$C$4)</f>
        <v/>
      </c>
      <c r="D13" t="str">
        <f>IF(②選手情報入力!B22="","",②選手情報入力!B22)</f>
        <v/>
      </c>
      <c r="E13" t="str">
        <f>IF(②選手情報入力!C22="","",(②選手情報入力!C22))</f>
        <v/>
      </c>
      <c r="F13" t="str">
        <f>IF(E13="","",②選手情報入力!D22)</f>
        <v/>
      </c>
      <c r="G13" t="str">
        <f>IF(E13="","",ASC(②選手情報入力!E22))</f>
        <v/>
      </c>
      <c r="H13" t="str">
        <f t="shared" si="0"/>
        <v/>
      </c>
      <c r="I13" t="str">
        <f>IF(E13="","",IF(②選手情報入力!G22="男",1,2))</f>
        <v/>
      </c>
      <c r="J13" t="str">
        <f>IF(E13="","",IF(②選手情報入力!H22="","",②選手情報入力!H22))</f>
        <v/>
      </c>
      <c r="L13" t="str">
        <f t="shared" si="1"/>
        <v/>
      </c>
      <c r="M13" t="str">
        <f t="shared" si="2"/>
        <v/>
      </c>
      <c r="O13" t="str">
        <f>IF(E13="","",IF(②選手情報入力!J22="","",IF(I13=1,VLOOKUP(②選手情報入力!J22,種目情報!$A$4:$B$35,2,FALSE),VLOOKUP(②選手情報入力!J22,種目情報!$E$4:$F$34,2,FALSE))))</f>
        <v/>
      </c>
      <c r="P13" t="str">
        <f>IF(E13="","",IF(②選手情報入力!K22="","",②選手情報入力!K22))</f>
        <v/>
      </c>
      <c r="Q13" s="28" t="str">
        <f>IF(E13="","",IF(②選手情報入力!I22="",0,1))</f>
        <v/>
      </c>
      <c r="R13" t="str">
        <f>IF(E13="","",IF(②選手情報入力!J22="","",IF(I13=1,VLOOKUP(②選手情報入力!J22,種目情報!$A$4:$C$39,3,FALSE),VLOOKUP(②選手情報入力!J22,種目情報!$E$4:$G$39,3,FALSE))))</f>
        <v/>
      </c>
      <c r="S13" t="str">
        <f>IF(E13="","",IF(②選手情報入力!M22="","",IF(I13=1,VLOOKUP(②選手情報入力!M22,種目情報!$A$4:$B$39,2,FALSE),VLOOKUP(②選手情報入力!M22,種目情報!$E$4:$F$39,2,FALSE))))</f>
        <v/>
      </c>
      <c r="T13" t="str">
        <f>IF(E13="","",IF(②選手情報入力!N22="","",②選手情報入力!N22))</f>
        <v/>
      </c>
      <c r="U13" s="28" t="str">
        <f>IF(E13="","",IF(②選手情報入力!L22="",0,1))</f>
        <v/>
      </c>
      <c r="V13" t="str">
        <f>IF(E13="","",IF(②選手情報入力!M22="","",IF(I13=1,VLOOKUP(②選手情報入力!M22,種目情報!$A$4:$C$39,3,FALSE),VLOOKUP(②選手情報入力!M22,種目情報!$E$4:$G$39,3,FALSE))))</f>
        <v/>
      </c>
      <c r="W13" t="str">
        <f>IF(E13="","",IF(②選手情報入力!P22="","",IF(I13=1,VLOOKUP(②選手情報入力!P22,種目情報!$A$4:$B$39,2,FALSE),VLOOKUP(②選手情報入力!P22,種目情報!$E$4:$F$39,2,FALSE))))</f>
        <v/>
      </c>
      <c r="X13" t="str">
        <f>IF(E13="","",IF(②選手情報入力!Q22="","",②選手情報入力!Q22))</f>
        <v/>
      </c>
      <c r="Y13" s="28" t="str">
        <f>IF(E13="","",IF(②選手情報入力!O22="",0,1))</f>
        <v/>
      </c>
      <c r="Z13" t="str">
        <f>IF(E13="","",IF(②選手情報入力!P22="","",IF(I13=1,VLOOKUP(②選手情報入力!P22,種目情報!$A$4:$C$39,3,FALSE),VLOOKUP(②選手情報入力!P22,種目情報!$E$4:$G$39,3,FALSE))))</f>
        <v/>
      </c>
      <c r="AA13" t="str">
        <f>IF(E13="","",IF(②選手情報入力!R22="","",IF(I13=1,種目情報!$J$4,種目情報!$J$6)))</f>
        <v/>
      </c>
      <c r="AB13" t="str">
        <f>IF(E13="","",IF(②選手情報入力!R22="","",IF(I13=1,IF(②選手情報入力!$S$6="","",②選手情報入力!$S$6),IF(②選手情報入力!$S$7="","",②選手情報入力!$S$7))))</f>
        <v/>
      </c>
      <c r="AC13" t="str">
        <f>IF(E13="","",IF(②選手情報入力!R22="","",IF(I13=1,IF(②選手情報入力!$R$6="",0,1),IF(②選手情報入力!$R$7="",0,1))))</f>
        <v/>
      </c>
      <c r="AD13" t="str">
        <f>IF(E13="","",IF(②選手情報入力!R22="","",2))</f>
        <v/>
      </c>
      <c r="AE13" t="str">
        <f>IF(E13="","",IF(②選手情報入力!T22="","",IF(I13=1,種目情報!$J$5,種目情報!$J$7)))</f>
        <v/>
      </c>
      <c r="AF13" t="str">
        <f>IF(E13="","",IF(②選手情報入力!T22="","",IF(I13=1,IF(②選手情報入力!$U$6="","",②選手情報入力!$U$6),IF(②選手情報入力!$U$7="","",②選手情報入力!$U$7))))</f>
        <v/>
      </c>
      <c r="AG13" t="str">
        <f>IF(E13="","",IF(②選手情報入力!T22="","",IF(I13=1,IF(②選手情報入力!$T$6="",0,1),IF(②選手情報入力!$T$7="",0,1))))</f>
        <v/>
      </c>
      <c r="AH13" t="str">
        <f>IF(E13="","",IF(②選手情報入力!T22="","",2))</f>
        <v/>
      </c>
    </row>
    <row r="14" spans="1:34">
      <c r="A14" t="str">
        <f>IF(E14="","",Sheet2!A13)</f>
        <v/>
      </c>
      <c r="B14" t="str">
        <f>IF(E14="","",①団体情報入力!$C$4)</f>
        <v/>
      </c>
      <c r="D14" t="str">
        <f>IF(②選手情報入力!B23="","",②選手情報入力!B23)</f>
        <v/>
      </c>
      <c r="E14" t="str">
        <f>IF(②選手情報入力!C23="","",(②選手情報入力!C23))</f>
        <v/>
      </c>
      <c r="F14" t="str">
        <f>IF(E14="","",②選手情報入力!D23)</f>
        <v/>
      </c>
      <c r="G14" t="str">
        <f>IF(E14="","",ASC(②選手情報入力!E23))</f>
        <v/>
      </c>
      <c r="H14" t="str">
        <f t="shared" si="0"/>
        <v/>
      </c>
      <c r="I14" t="str">
        <f>IF(E14="","",IF(②選手情報入力!G23="男",1,2))</f>
        <v/>
      </c>
      <c r="J14" t="str">
        <f>IF(E14="","",IF(②選手情報入力!H23="","",②選手情報入力!H23))</f>
        <v/>
      </c>
      <c r="L14" t="str">
        <f t="shared" si="1"/>
        <v/>
      </c>
      <c r="M14" t="str">
        <f t="shared" si="2"/>
        <v/>
      </c>
      <c r="O14" t="str">
        <f>IF(E14="","",IF(②選手情報入力!J23="","",IF(I14=1,VLOOKUP(②選手情報入力!J23,種目情報!$A$4:$B$35,2,FALSE),VLOOKUP(②選手情報入力!J23,種目情報!$E$4:$F$34,2,FALSE))))</f>
        <v/>
      </c>
      <c r="P14" t="str">
        <f>IF(E14="","",IF(②選手情報入力!K23="","",②選手情報入力!K23))</f>
        <v/>
      </c>
      <c r="Q14" s="28" t="str">
        <f>IF(E14="","",IF(②選手情報入力!I23="",0,1))</f>
        <v/>
      </c>
      <c r="R14" t="str">
        <f>IF(E14="","",IF(②選手情報入力!J23="","",IF(I14=1,VLOOKUP(②選手情報入力!J23,種目情報!$A$4:$C$39,3,FALSE),VLOOKUP(②選手情報入力!J23,種目情報!$E$4:$G$39,3,FALSE))))</f>
        <v/>
      </c>
      <c r="S14" t="str">
        <f>IF(E14="","",IF(②選手情報入力!M23="","",IF(I14=1,VLOOKUP(②選手情報入力!M23,種目情報!$A$4:$B$39,2,FALSE),VLOOKUP(②選手情報入力!M23,種目情報!$E$4:$F$39,2,FALSE))))</f>
        <v/>
      </c>
      <c r="T14" t="str">
        <f>IF(E14="","",IF(②選手情報入力!N23="","",②選手情報入力!N23))</f>
        <v/>
      </c>
      <c r="U14" s="28" t="str">
        <f>IF(E14="","",IF(②選手情報入力!L23="",0,1))</f>
        <v/>
      </c>
      <c r="V14" t="str">
        <f>IF(E14="","",IF(②選手情報入力!M23="","",IF(I14=1,VLOOKUP(②選手情報入力!M23,種目情報!$A$4:$C$39,3,FALSE),VLOOKUP(②選手情報入力!M23,種目情報!$E$4:$G$39,3,FALSE))))</f>
        <v/>
      </c>
      <c r="W14" t="str">
        <f>IF(E14="","",IF(②選手情報入力!P23="","",IF(I14=1,VLOOKUP(②選手情報入力!P23,種目情報!$A$4:$B$39,2,FALSE),VLOOKUP(②選手情報入力!P23,種目情報!$E$4:$F$39,2,FALSE))))</f>
        <v/>
      </c>
      <c r="X14" t="str">
        <f>IF(E14="","",IF(②選手情報入力!Q23="","",②選手情報入力!Q23))</f>
        <v/>
      </c>
      <c r="Y14" s="28" t="str">
        <f>IF(E14="","",IF(②選手情報入力!O23="",0,1))</f>
        <v/>
      </c>
      <c r="Z14" t="str">
        <f>IF(E14="","",IF(②選手情報入力!P23="","",IF(I14=1,VLOOKUP(②選手情報入力!P23,種目情報!$A$4:$C$39,3,FALSE),VLOOKUP(②選手情報入力!P23,種目情報!$E$4:$G$39,3,FALSE))))</f>
        <v/>
      </c>
      <c r="AA14" t="str">
        <f>IF(E14="","",IF(②選手情報入力!R23="","",IF(I14=1,種目情報!$J$4,種目情報!$J$6)))</f>
        <v/>
      </c>
      <c r="AB14" t="str">
        <f>IF(E14="","",IF(②選手情報入力!R23="","",IF(I14=1,IF(②選手情報入力!$S$6="","",②選手情報入力!$S$6),IF(②選手情報入力!$S$7="","",②選手情報入力!$S$7))))</f>
        <v/>
      </c>
      <c r="AC14" t="str">
        <f>IF(E14="","",IF(②選手情報入力!R23="","",IF(I14=1,IF(②選手情報入力!$R$6="",0,1),IF(②選手情報入力!$R$7="",0,1))))</f>
        <v/>
      </c>
      <c r="AD14" t="str">
        <f>IF(E14="","",IF(②選手情報入力!R23="","",2))</f>
        <v/>
      </c>
      <c r="AE14" t="str">
        <f>IF(E14="","",IF(②選手情報入力!T23="","",IF(I14=1,種目情報!$J$5,種目情報!$J$7)))</f>
        <v/>
      </c>
      <c r="AF14" t="str">
        <f>IF(E14="","",IF(②選手情報入力!T23="","",IF(I14=1,IF(②選手情報入力!$U$6="","",②選手情報入力!$U$6),IF(②選手情報入力!$U$7="","",②選手情報入力!$U$7))))</f>
        <v/>
      </c>
      <c r="AG14" t="str">
        <f>IF(E14="","",IF(②選手情報入力!T23="","",IF(I14=1,IF(②選手情報入力!$T$6="",0,1),IF(②選手情報入力!$T$7="",0,1))))</f>
        <v/>
      </c>
      <c r="AH14" t="str">
        <f>IF(E14="","",IF(②選手情報入力!T23="","",2))</f>
        <v/>
      </c>
    </row>
    <row r="15" spans="1:34">
      <c r="A15" t="str">
        <f>IF(E15="","",Sheet2!A14)</f>
        <v/>
      </c>
      <c r="B15" t="str">
        <f>IF(E15="","",①団体情報入力!$C$4)</f>
        <v/>
      </c>
      <c r="D15" t="str">
        <f>IF(②選手情報入力!B24="","",②選手情報入力!B24)</f>
        <v/>
      </c>
      <c r="E15" t="str">
        <f>IF(②選手情報入力!C24="","",(②選手情報入力!C24))</f>
        <v/>
      </c>
      <c r="F15" t="str">
        <f>IF(E15="","",②選手情報入力!D24)</f>
        <v/>
      </c>
      <c r="G15" t="str">
        <f>IF(E15="","",ASC(②選手情報入力!E24))</f>
        <v/>
      </c>
      <c r="H15" t="str">
        <f t="shared" si="0"/>
        <v/>
      </c>
      <c r="I15" t="str">
        <f>IF(E15="","",IF(②選手情報入力!G24="男",1,2))</f>
        <v/>
      </c>
      <c r="J15" t="str">
        <f>IF(E15="","",IF(②選手情報入力!H24="","",②選手情報入力!H24))</f>
        <v/>
      </c>
      <c r="L15" t="str">
        <f t="shared" si="1"/>
        <v/>
      </c>
      <c r="M15" t="str">
        <f t="shared" si="2"/>
        <v/>
      </c>
      <c r="O15" t="str">
        <f>IF(E15="","",IF(②選手情報入力!J24="","",IF(I15=1,VLOOKUP(②選手情報入力!J24,種目情報!$A$4:$B$35,2,FALSE),VLOOKUP(②選手情報入力!J24,種目情報!$E$4:$F$34,2,FALSE))))</f>
        <v/>
      </c>
      <c r="P15" t="str">
        <f>IF(E15="","",IF(②選手情報入力!K24="","",②選手情報入力!K24))</f>
        <v/>
      </c>
      <c r="Q15" s="28" t="str">
        <f>IF(E15="","",IF(②選手情報入力!I24="",0,1))</f>
        <v/>
      </c>
      <c r="R15" t="str">
        <f>IF(E15="","",IF(②選手情報入力!J24="","",IF(I15=1,VLOOKUP(②選手情報入力!J24,種目情報!$A$4:$C$39,3,FALSE),VLOOKUP(②選手情報入力!J24,種目情報!$E$4:$G$39,3,FALSE))))</f>
        <v/>
      </c>
      <c r="S15" t="str">
        <f>IF(E15="","",IF(②選手情報入力!M24="","",IF(I15=1,VLOOKUP(②選手情報入力!M24,種目情報!$A$4:$B$39,2,FALSE),VLOOKUP(②選手情報入力!M24,種目情報!$E$4:$F$39,2,FALSE))))</f>
        <v/>
      </c>
      <c r="T15" t="str">
        <f>IF(E15="","",IF(②選手情報入力!N24="","",②選手情報入力!N24))</f>
        <v/>
      </c>
      <c r="U15" s="28" t="str">
        <f>IF(E15="","",IF(②選手情報入力!L24="",0,1))</f>
        <v/>
      </c>
      <c r="V15" t="str">
        <f>IF(E15="","",IF(②選手情報入力!M24="","",IF(I15=1,VLOOKUP(②選手情報入力!M24,種目情報!$A$4:$C$39,3,FALSE),VLOOKUP(②選手情報入力!M24,種目情報!$E$4:$G$39,3,FALSE))))</f>
        <v/>
      </c>
      <c r="W15" t="str">
        <f>IF(E15="","",IF(②選手情報入力!P24="","",IF(I15=1,VLOOKUP(②選手情報入力!P24,種目情報!$A$4:$B$39,2,FALSE),VLOOKUP(②選手情報入力!P24,種目情報!$E$4:$F$39,2,FALSE))))</f>
        <v/>
      </c>
      <c r="X15" t="str">
        <f>IF(E15="","",IF(②選手情報入力!Q24="","",②選手情報入力!Q24))</f>
        <v/>
      </c>
      <c r="Y15" s="28" t="str">
        <f>IF(E15="","",IF(②選手情報入力!O24="",0,1))</f>
        <v/>
      </c>
      <c r="Z15" t="str">
        <f>IF(E15="","",IF(②選手情報入力!P24="","",IF(I15=1,VLOOKUP(②選手情報入力!P24,種目情報!$A$4:$C$39,3,FALSE),VLOOKUP(②選手情報入力!P24,種目情報!$E$4:$G$39,3,FALSE))))</f>
        <v/>
      </c>
      <c r="AA15" t="str">
        <f>IF(E15="","",IF(②選手情報入力!R24="","",IF(I15=1,種目情報!$J$4,種目情報!$J$6)))</f>
        <v/>
      </c>
      <c r="AB15" t="str">
        <f>IF(E15="","",IF(②選手情報入力!R24="","",IF(I15=1,IF(②選手情報入力!$S$6="","",②選手情報入力!$S$6),IF(②選手情報入力!$S$7="","",②選手情報入力!$S$7))))</f>
        <v/>
      </c>
      <c r="AC15" t="str">
        <f>IF(E15="","",IF(②選手情報入力!R24="","",IF(I15=1,IF(②選手情報入力!$R$6="",0,1),IF(②選手情報入力!$R$7="",0,1))))</f>
        <v/>
      </c>
      <c r="AD15" t="str">
        <f>IF(E15="","",IF(②選手情報入力!R24="","",2))</f>
        <v/>
      </c>
      <c r="AE15" t="str">
        <f>IF(E15="","",IF(②選手情報入力!T24="","",IF(I15=1,種目情報!$J$5,種目情報!$J$7)))</f>
        <v/>
      </c>
      <c r="AF15" t="str">
        <f>IF(E15="","",IF(②選手情報入力!T24="","",IF(I15=1,IF(②選手情報入力!$U$6="","",②選手情報入力!$U$6),IF(②選手情報入力!$U$7="","",②選手情報入力!$U$7))))</f>
        <v/>
      </c>
      <c r="AG15" t="str">
        <f>IF(E15="","",IF(②選手情報入力!T24="","",IF(I15=1,IF(②選手情報入力!$T$6="",0,1),IF(②選手情報入力!$T$7="",0,1))))</f>
        <v/>
      </c>
      <c r="AH15" t="str">
        <f>IF(E15="","",IF(②選手情報入力!T24="","",2))</f>
        <v/>
      </c>
    </row>
    <row r="16" spans="1:34">
      <c r="A16" t="str">
        <f>IF(E16="","",Sheet2!A15)</f>
        <v/>
      </c>
      <c r="B16" t="str">
        <f>IF(E16="","",①団体情報入力!$C$4)</f>
        <v/>
      </c>
      <c r="D16" t="str">
        <f>IF(②選手情報入力!B25="","",②選手情報入力!B25)</f>
        <v/>
      </c>
      <c r="E16" t="str">
        <f>IF(②選手情報入力!C25="","",(②選手情報入力!C25))</f>
        <v/>
      </c>
      <c r="F16" t="str">
        <f>IF(E16="","",②選手情報入力!D25)</f>
        <v/>
      </c>
      <c r="G16" t="str">
        <f>IF(E16="","",ASC(②選手情報入力!E25))</f>
        <v/>
      </c>
      <c r="H16" t="str">
        <f t="shared" si="0"/>
        <v/>
      </c>
      <c r="I16" t="str">
        <f>IF(E16="","",IF(②選手情報入力!G25="男",1,2))</f>
        <v/>
      </c>
      <c r="J16" t="str">
        <f>IF(E16="","",IF(②選手情報入力!H25="","",②選手情報入力!H25))</f>
        <v/>
      </c>
      <c r="L16" t="str">
        <f t="shared" si="1"/>
        <v/>
      </c>
      <c r="M16" t="str">
        <f t="shared" si="2"/>
        <v/>
      </c>
      <c r="O16" t="str">
        <f>IF(E16="","",IF(②選手情報入力!J25="","",IF(I16=1,VLOOKUP(②選手情報入力!J25,種目情報!$A$4:$B$35,2,FALSE),VLOOKUP(②選手情報入力!J25,種目情報!$E$4:$F$34,2,FALSE))))</f>
        <v/>
      </c>
      <c r="P16" t="str">
        <f>IF(E16="","",IF(②選手情報入力!K25="","",②選手情報入力!K25))</f>
        <v/>
      </c>
      <c r="Q16" s="28" t="str">
        <f>IF(E16="","",IF(②選手情報入力!I25="",0,1))</f>
        <v/>
      </c>
      <c r="R16" t="str">
        <f>IF(E16="","",IF(②選手情報入力!J25="","",IF(I16=1,VLOOKUP(②選手情報入力!J25,種目情報!$A$4:$C$39,3,FALSE),VLOOKUP(②選手情報入力!J25,種目情報!$E$4:$G$39,3,FALSE))))</f>
        <v/>
      </c>
      <c r="S16" t="str">
        <f>IF(E16="","",IF(②選手情報入力!M25="","",IF(I16=1,VLOOKUP(②選手情報入力!M25,種目情報!$A$4:$B$39,2,FALSE),VLOOKUP(②選手情報入力!M25,種目情報!$E$4:$F$39,2,FALSE))))</f>
        <v/>
      </c>
      <c r="T16" t="str">
        <f>IF(E16="","",IF(②選手情報入力!N25="","",②選手情報入力!N25))</f>
        <v/>
      </c>
      <c r="U16" s="28" t="str">
        <f>IF(E16="","",IF(②選手情報入力!L25="",0,1))</f>
        <v/>
      </c>
      <c r="V16" t="str">
        <f>IF(E16="","",IF(②選手情報入力!M25="","",IF(I16=1,VLOOKUP(②選手情報入力!M25,種目情報!$A$4:$C$39,3,FALSE),VLOOKUP(②選手情報入力!M25,種目情報!$E$4:$G$39,3,FALSE))))</f>
        <v/>
      </c>
      <c r="W16" t="str">
        <f>IF(E16="","",IF(②選手情報入力!P25="","",IF(I16=1,VLOOKUP(②選手情報入力!P25,種目情報!$A$4:$B$39,2,FALSE),VLOOKUP(②選手情報入力!P25,種目情報!$E$4:$F$39,2,FALSE))))</f>
        <v/>
      </c>
      <c r="X16" t="str">
        <f>IF(E16="","",IF(②選手情報入力!Q25="","",②選手情報入力!Q25))</f>
        <v/>
      </c>
      <c r="Y16" s="28" t="str">
        <f>IF(E16="","",IF(②選手情報入力!O25="",0,1))</f>
        <v/>
      </c>
      <c r="Z16" t="str">
        <f>IF(E16="","",IF(②選手情報入力!P25="","",IF(I16=1,VLOOKUP(②選手情報入力!P25,種目情報!$A$4:$C$39,3,FALSE),VLOOKUP(②選手情報入力!P25,種目情報!$E$4:$G$39,3,FALSE))))</f>
        <v/>
      </c>
      <c r="AA16" t="str">
        <f>IF(E16="","",IF(②選手情報入力!R25="","",IF(I16=1,種目情報!$J$4,種目情報!$J$6)))</f>
        <v/>
      </c>
      <c r="AB16" t="str">
        <f>IF(E16="","",IF(②選手情報入力!R25="","",IF(I16=1,IF(②選手情報入力!$S$6="","",②選手情報入力!$S$6),IF(②選手情報入力!$S$7="","",②選手情報入力!$S$7))))</f>
        <v/>
      </c>
      <c r="AC16" t="str">
        <f>IF(E16="","",IF(②選手情報入力!R25="","",IF(I16=1,IF(②選手情報入力!$R$6="",0,1),IF(②選手情報入力!$R$7="",0,1))))</f>
        <v/>
      </c>
      <c r="AD16" t="str">
        <f>IF(E16="","",IF(②選手情報入力!R25="","",2))</f>
        <v/>
      </c>
      <c r="AE16" t="str">
        <f>IF(E16="","",IF(②選手情報入力!T25="","",IF(I16=1,種目情報!$J$5,種目情報!$J$7)))</f>
        <v/>
      </c>
      <c r="AF16" t="str">
        <f>IF(E16="","",IF(②選手情報入力!T25="","",IF(I16=1,IF(②選手情報入力!$U$6="","",②選手情報入力!$U$6),IF(②選手情報入力!$U$7="","",②選手情報入力!$U$7))))</f>
        <v/>
      </c>
      <c r="AG16" t="str">
        <f>IF(E16="","",IF(②選手情報入力!T25="","",IF(I16=1,IF(②選手情報入力!$T$6="",0,1),IF(②選手情報入力!$T$7="",0,1))))</f>
        <v/>
      </c>
      <c r="AH16" t="str">
        <f>IF(E16="","",IF(②選手情報入力!T25="","",2))</f>
        <v/>
      </c>
    </row>
    <row r="17" spans="1:34">
      <c r="A17" t="str">
        <f>IF(E17="","",Sheet2!A16)</f>
        <v/>
      </c>
      <c r="B17" t="str">
        <f>IF(E17="","",①団体情報入力!$C$4)</f>
        <v/>
      </c>
      <c r="D17" t="str">
        <f>IF(②選手情報入力!B26="","",②選手情報入力!B26)</f>
        <v/>
      </c>
      <c r="E17" t="str">
        <f>IF(②選手情報入力!C26="","",(②選手情報入力!C26))</f>
        <v/>
      </c>
      <c r="F17" t="str">
        <f>IF(E17="","",②選手情報入力!D26)</f>
        <v/>
      </c>
      <c r="G17" t="str">
        <f>IF(E17="","",ASC(②選手情報入力!E26))</f>
        <v/>
      </c>
      <c r="H17" t="str">
        <f t="shared" si="0"/>
        <v/>
      </c>
      <c r="I17" t="str">
        <f>IF(E17="","",IF(②選手情報入力!G26="男",1,2))</f>
        <v/>
      </c>
      <c r="J17" t="str">
        <f>IF(E17="","",IF(②選手情報入力!H26="","",②選手情報入力!H26))</f>
        <v/>
      </c>
      <c r="L17" t="str">
        <f t="shared" si="1"/>
        <v/>
      </c>
      <c r="M17" t="str">
        <f t="shared" si="2"/>
        <v/>
      </c>
      <c r="O17" t="str">
        <f>IF(E17="","",IF(②選手情報入力!J26="","",IF(I17=1,VLOOKUP(②選手情報入力!J26,種目情報!$A$4:$B$35,2,FALSE),VLOOKUP(②選手情報入力!J26,種目情報!$E$4:$F$34,2,FALSE))))</f>
        <v/>
      </c>
      <c r="P17" t="str">
        <f>IF(E17="","",IF(②選手情報入力!K26="","",②選手情報入力!K26))</f>
        <v/>
      </c>
      <c r="Q17" s="28" t="str">
        <f>IF(E17="","",IF(②選手情報入力!I26="",0,1))</f>
        <v/>
      </c>
      <c r="R17" t="str">
        <f>IF(E17="","",IF(②選手情報入力!J26="","",IF(I17=1,VLOOKUP(②選手情報入力!J26,種目情報!$A$4:$C$39,3,FALSE),VLOOKUP(②選手情報入力!J26,種目情報!$E$4:$G$39,3,FALSE))))</f>
        <v/>
      </c>
      <c r="S17" t="str">
        <f>IF(E17="","",IF(②選手情報入力!M26="","",IF(I17=1,VLOOKUP(②選手情報入力!M26,種目情報!$A$4:$B$39,2,FALSE),VLOOKUP(②選手情報入力!M26,種目情報!$E$4:$F$39,2,FALSE))))</f>
        <v/>
      </c>
      <c r="T17" t="str">
        <f>IF(E17="","",IF(②選手情報入力!N26="","",②選手情報入力!N26))</f>
        <v/>
      </c>
      <c r="U17" s="28" t="str">
        <f>IF(E17="","",IF(②選手情報入力!L26="",0,1))</f>
        <v/>
      </c>
      <c r="V17" t="str">
        <f>IF(E17="","",IF(②選手情報入力!M26="","",IF(I17=1,VLOOKUP(②選手情報入力!M26,種目情報!$A$4:$C$39,3,FALSE),VLOOKUP(②選手情報入力!M26,種目情報!$E$4:$G$39,3,FALSE))))</f>
        <v/>
      </c>
      <c r="W17" t="str">
        <f>IF(E17="","",IF(②選手情報入力!P26="","",IF(I17=1,VLOOKUP(②選手情報入力!P26,種目情報!$A$4:$B$39,2,FALSE),VLOOKUP(②選手情報入力!P26,種目情報!$E$4:$F$39,2,FALSE))))</f>
        <v/>
      </c>
      <c r="X17" t="str">
        <f>IF(E17="","",IF(②選手情報入力!Q26="","",②選手情報入力!Q26))</f>
        <v/>
      </c>
      <c r="Y17" s="28" t="str">
        <f>IF(E17="","",IF(②選手情報入力!O26="",0,1))</f>
        <v/>
      </c>
      <c r="Z17" t="str">
        <f>IF(E17="","",IF(②選手情報入力!P26="","",IF(I17=1,VLOOKUP(②選手情報入力!P26,種目情報!$A$4:$C$39,3,FALSE),VLOOKUP(②選手情報入力!P26,種目情報!$E$4:$G$39,3,FALSE))))</f>
        <v/>
      </c>
      <c r="AA17" t="str">
        <f>IF(E17="","",IF(②選手情報入力!R26="","",IF(I17=1,種目情報!$J$4,種目情報!$J$6)))</f>
        <v/>
      </c>
      <c r="AB17" t="str">
        <f>IF(E17="","",IF(②選手情報入力!R26="","",IF(I17=1,IF(②選手情報入力!$S$6="","",②選手情報入力!$S$6),IF(②選手情報入力!$S$7="","",②選手情報入力!$S$7))))</f>
        <v/>
      </c>
      <c r="AC17" t="str">
        <f>IF(E17="","",IF(②選手情報入力!R26="","",IF(I17=1,IF(②選手情報入力!$R$6="",0,1),IF(②選手情報入力!$R$7="",0,1))))</f>
        <v/>
      </c>
      <c r="AD17" t="str">
        <f>IF(E17="","",IF(②選手情報入力!R26="","",2))</f>
        <v/>
      </c>
      <c r="AE17" t="str">
        <f>IF(E17="","",IF(②選手情報入力!T26="","",IF(I17=1,種目情報!$J$5,種目情報!$J$7)))</f>
        <v/>
      </c>
      <c r="AF17" t="str">
        <f>IF(E17="","",IF(②選手情報入力!T26="","",IF(I17=1,IF(②選手情報入力!$U$6="","",②選手情報入力!$U$6),IF(②選手情報入力!$U$7="","",②選手情報入力!$U$7))))</f>
        <v/>
      </c>
      <c r="AG17" t="str">
        <f>IF(E17="","",IF(②選手情報入力!T26="","",IF(I17=1,IF(②選手情報入力!$T$6="",0,1),IF(②選手情報入力!$T$7="",0,1))))</f>
        <v/>
      </c>
      <c r="AH17" t="str">
        <f>IF(E17="","",IF(②選手情報入力!T26="","",2))</f>
        <v/>
      </c>
    </row>
    <row r="18" spans="1:34">
      <c r="A18" t="str">
        <f>IF(E18="","",Sheet2!A17)</f>
        <v/>
      </c>
      <c r="B18" t="str">
        <f>IF(E18="","",①団体情報入力!$C$4)</f>
        <v/>
      </c>
      <c r="D18" t="str">
        <f>IF(②選手情報入力!B27="","",②選手情報入力!B27)</f>
        <v/>
      </c>
      <c r="E18" t="str">
        <f>IF(②選手情報入力!C27="","",(②選手情報入力!C27))</f>
        <v/>
      </c>
      <c r="F18" t="str">
        <f>IF(E18="","",②選手情報入力!D27)</f>
        <v/>
      </c>
      <c r="G18" t="str">
        <f>IF(E18="","",ASC(②選手情報入力!E27))</f>
        <v/>
      </c>
      <c r="H18" t="str">
        <f t="shared" si="0"/>
        <v/>
      </c>
      <c r="I18" t="str">
        <f>IF(E18="","",IF(②選手情報入力!G27="男",1,2))</f>
        <v/>
      </c>
      <c r="J18" t="str">
        <f>IF(E18="","",IF(②選手情報入力!H27="","",②選手情報入力!H27))</f>
        <v/>
      </c>
      <c r="L18" t="str">
        <f t="shared" si="1"/>
        <v/>
      </c>
      <c r="M18" t="str">
        <f t="shared" si="2"/>
        <v/>
      </c>
      <c r="O18" t="str">
        <f>IF(E18="","",IF(②選手情報入力!J27="","",IF(I18=1,VLOOKUP(②選手情報入力!J27,種目情報!$A$4:$B$35,2,FALSE),VLOOKUP(②選手情報入力!J27,種目情報!$E$4:$F$34,2,FALSE))))</f>
        <v/>
      </c>
      <c r="P18" t="str">
        <f>IF(E18="","",IF(②選手情報入力!K27="","",②選手情報入力!K27))</f>
        <v/>
      </c>
      <c r="Q18" s="28" t="str">
        <f>IF(E18="","",IF(②選手情報入力!I27="",0,1))</f>
        <v/>
      </c>
      <c r="R18" t="str">
        <f>IF(E18="","",IF(②選手情報入力!J27="","",IF(I18=1,VLOOKUP(②選手情報入力!J27,種目情報!$A$4:$C$39,3,FALSE),VLOOKUP(②選手情報入力!J27,種目情報!$E$4:$G$39,3,FALSE))))</f>
        <v/>
      </c>
      <c r="S18" t="str">
        <f>IF(E18="","",IF(②選手情報入力!M27="","",IF(I18=1,VLOOKUP(②選手情報入力!M27,種目情報!$A$4:$B$39,2,FALSE),VLOOKUP(②選手情報入力!M27,種目情報!$E$4:$F$39,2,FALSE))))</f>
        <v/>
      </c>
      <c r="T18" t="str">
        <f>IF(E18="","",IF(②選手情報入力!N27="","",②選手情報入力!N27))</f>
        <v/>
      </c>
      <c r="U18" s="28" t="str">
        <f>IF(E18="","",IF(②選手情報入力!L27="",0,1))</f>
        <v/>
      </c>
      <c r="V18" t="str">
        <f>IF(E18="","",IF(②選手情報入力!M27="","",IF(I18=1,VLOOKUP(②選手情報入力!M27,種目情報!$A$4:$C$39,3,FALSE),VLOOKUP(②選手情報入力!M27,種目情報!$E$4:$G$39,3,FALSE))))</f>
        <v/>
      </c>
      <c r="W18" t="str">
        <f>IF(E18="","",IF(②選手情報入力!P27="","",IF(I18=1,VLOOKUP(②選手情報入力!P27,種目情報!$A$4:$B$39,2,FALSE),VLOOKUP(②選手情報入力!P27,種目情報!$E$4:$F$39,2,FALSE))))</f>
        <v/>
      </c>
      <c r="X18" t="str">
        <f>IF(E18="","",IF(②選手情報入力!Q27="","",②選手情報入力!Q27))</f>
        <v/>
      </c>
      <c r="Y18" s="28" t="str">
        <f>IF(E18="","",IF(②選手情報入力!O27="",0,1))</f>
        <v/>
      </c>
      <c r="Z18" t="str">
        <f>IF(E18="","",IF(②選手情報入力!P27="","",IF(I18=1,VLOOKUP(②選手情報入力!P27,種目情報!$A$4:$C$39,3,FALSE),VLOOKUP(②選手情報入力!P27,種目情報!$E$4:$G$39,3,FALSE))))</f>
        <v/>
      </c>
      <c r="AA18" t="str">
        <f>IF(E18="","",IF(②選手情報入力!R27="","",IF(I18=1,種目情報!$J$4,種目情報!$J$6)))</f>
        <v/>
      </c>
      <c r="AB18" t="str">
        <f>IF(E18="","",IF(②選手情報入力!R27="","",IF(I18=1,IF(②選手情報入力!$S$6="","",②選手情報入力!$S$6),IF(②選手情報入力!$S$7="","",②選手情報入力!$S$7))))</f>
        <v/>
      </c>
      <c r="AC18" t="str">
        <f>IF(E18="","",IF(②選手情報入力!R27="","",IF(I18=1,IF(②選手情報入力!$R$6="",0,1),IF(②選手情報入力!$R$7="",0,1))))</f>
        <v/>
      </c>
      <c r="AD18" t="str">
        <f>IF(E18="","",IF(②選手情報入力!R27="","",2))</f>
        <v/>
      </c>
      <c r="AE18" t="str">
        <f>IF(E18="","",IF(②選手情報入力!T27="","",IF(I18=1,種目情報!$J$5,種目情報!$J$7)))</f>
        <v/>
      </c>
      <c r="AF18" t="str">
        <f>IF(E18="","",IF(②選手情報入力!T27="","",IF(I18=1,IF(②選手情報入力!$U$6="","",②選手情報入力!$U$6),IF(②選手情報入力!$U$7="","",②選手情報入力!$U$7))))</f>
        <v/>
      </c>
      <c r="AG18" t="str">
        <f>IF(E18="","",IF(②選手情報入力!T27="","",IF(I18=1,IF(②選手情報入力!$T$6="",0,1),IF(②選手情報入力!$T$7="",0,1))))</f>
        <v/>
      </c>
      <c r="AH18" t="str">
        <f>IF(E18="","",IF(②選手情報入力!T27="","",2))</f>
        <v/>
      </c>
    </row>
    <row r="19" spans="1:34">
      <c r="A19" t="str">
        <f>IF(E19="","",Sheet2!A18)</f>
        <v/>
      </c>
      <c r="B19" t="str">
        <f>IF(E19="","",①団体情報入力!$C$4)</f>
        <v/>
      </c>
      <c r="D19" t="str">
        <f>IF(②選手情報入力!B28="","",②選手情報入力!B28)</f>
        <v/>
      </c>
      <c r="E19" t="str">
        <f>IF(②選手情報入力!C28="","",(②選手情報入力!C28))</f>
        <v/>
      </c>
      <c r="F19" t="str">
        <f>IF(E19="","",②選手情報入力!D28)</f>
        <v/>
      </c>
      <c r="G19" t="str">
        <f>IF(E19="","",ASC(②選手情報入力!E28))</f>
        <v/>
      </c>
      <c r="H19" t="str">
        <f t="shared" si="0"/>
        <v/>
      </c>
      <c r="I19" t="str">
        <f>IF(E19="","",IF(②選手情報入力!G28="男",1,2))</f>
        <v/>
      </c>
      <c r="J19" t="str">
        <f>IF(E19="","",IF(②選手情報入力!H28="","",②選手情報入力!H28))</f>
        <v/>
      </c>
      <c r="L19" t="str">
        <f t="shared" si="1"/>
        <v/>
      </c>
      <c r="M19" t="str">
        <f t="shared" si="2"/>
        <v/>
      </c>
      <c r="O19" t="str">
        <f>IF(E19="","",IF(②選手情報入力!J28="","",IF(I19=1,VLOOKUP(②選手情報入力!J28,種目情報!$A$4:$B$35,2,FALSE),VLOOKUP(②選手情報入力!J28,種目情報!$E$4:$F$34,2,FALSE))))</f>
        <v/>
      </c>
      <c r="P19" t="str">
        <f>IF(E19="","",IF(②選手情報入力!K28="","",②選手情報入力!K28))</f>
        <v/>
      </c>
      <c r="Q19" s="28" t="str">
        <f>IF(E19="","",IF(②選手情報入力!I28="",0,1))</f>
        <v/>
      </c>
      <c r="R19" t="str">
        <f>IF(E19="","",IF(②選手情報入力!J28="","",IF(I19=1,VLOOKUP(②選手情報入力!J28,種目情報!$A$4:$C$39,3,FALSE),VLOOKUP(②選手情報入力!J28,種目情報!$E$4:$G$39,3,FALSE))))</f>
        <v/>
      </c>
      <c r="S19" t="str">
        <f>IF(E19="","",IF(②選手情報入力!M28="","",IF(I19=1,VLOOKUP(②選手情報入力!M28,種目情報!$A$4:$B$39,2,FALSE),VLOOKUP(②選手情報入力!M28,種目情報!$E$4:$F$39,2,FALSE))))</f>
        <v/>
      </c>
      <c r="T19" t="str">
        <f>IF(E19="","",IF(②選手情報入力!N28="","",②選手情報入力!N28))</f>
        <v/>
      </c>
      <c r="U19" s="28" t="str">
        <f>IF(E19="","",IF(②選手情報入力!L28="",0,1))</f>
        <v/>
      </c>
      <c r="V19" t="str">
        <f>IF(E19="","",IF(②選手情報入力!M28="","",IF(I19=1,VLOOKUP(②選手情報入力!M28,種目情報!$A$4:$C$39,3,FALSE),VLOOKUP(②選手情報入力!M28,種目情報!$E$4:$G$39,3,FALSE))))</f>
        <v/>
      </c>
      <c r="W19" t="str">
        <f>IF(E19="","",IF(②選手情報入力!P28="","",IF(I19=1,VLOOKUP(②選手情報入力!P28,種目情報!$A$4:$B$39,2,FALSE),VLOOKUP(②選手情報入力!P28,種目情報!$E$4:$F$39,2,FALSE))))</f>
        <v/>
      </c>
      <c r="X19" t="str">
        <f>IF(E19="","",IF(②選手情報入力!Q28="","",②選手情報入力!Q28))</f>
        <v/>
      </c>
      <c r="Y19" s="28" t="str">
        <f>IF(E19="","",IF(②選手情報入力!O28="",0,1))</f>
        <v/>
      </c>
      <c r="Z19" t="str">
        <f>IF(E19="","",IF(②選手情報入力!P28="","",IF(I19=1,VLOOKUP(②選手情報入力!P28,種目情報!$A$4:$C$39,3,FALSE),VLOOKUP(②選手情報入力!P28,種目情報!$E$4:$G$39,3,FALSE))))</f>
        <v/>
      </c>
      <c r="AA19" t="str">
        <f>IF(E19="","",IF(②選手情報入力!R28="","",IF(I19=1,種目情報!$J$4,種目情報!$J$6)))</f>
        <v/>
      </c>
      <c r="AB19" t="str">
        <f>IF(E19="","",IF(②選手情報入力!R28="","",IF(I19=1,IF(②選手情報入力!$S$6="","",②選手情報入力!$S$6),IF(②選手情報入力!$S$7="","",②選手情報入力!$S$7))))</f>
        <v/>
      </c>
      <c r="AC19" t="str">
        <f>IF(E19="","",IF(②選手情報入力!R28="","",IF(I19=1,IF(②選手情報入力!$R$6="",0,1),IF(②選手情報入力!$R$7="",0,1))))</f>
        <v/>
      </c>
      <c r="AD19" t="str">
        <f>IF(E19="","",IF(②選手情報入力!R28="","",2))</f>
        <v/>
      </c>
      <c r="AE19" t="str">
        <f>IF(E19="","",IF(②選手情報入力!T28="","",IF(I19=1,種目情報!$J$5,種目情報!$J$7)))</f>
        <v/>
      </c>
      <c r="AF19" t="str">
        <f>IF(E19="","",IF(②選手情報入力!T28="","",IF(I19=1,IF(②選手情報入力!$U$6="","",②選手情報入力!$U$6),IF(②選手情報入力!$U$7="","",②選手情報入力!$U$7))))</f>
        <v/>
      </c>
      <c r="AG19" t="str">
        <f>IF(E19="","",IF(②選手情報入力!T28="","",IF(I19=1,IF(②選手情報入力!$T$6="",0,1),IF(②選手情報入力!$T$7="",0,1))))</f>
        <v/>
      </c>
      <c r="AH19" t="str">
        <f>IF(E19="","",IF(②選手情報入力!T28="","",2))</f>
        <v/>
      </c>
    </row>
    <row r="20" spans="1:34">
      <c r="A20" t="str">
        <f>IF(E20="","",Sheet2!A19)</f>
        <v/>
      </c>
      <c r="B20" t="str">
        <f>IF(E20="","",①団体情報入力!$C$4)</f>
        <v/>
      </c>
      <c r="D20" t="str">
        <f>IF(②選手情報入力!B29="","",②選手情報入力!B29)</f>
        <v/>
      </c>
      <c r="E20" t="str">
        <f>IF(②選手情報入力!C29="","",(②選手情報入力!C29))</f>
        <v/>
      </c>
      <c r="F20" t="str">
        <f>IF(E20="","",②選手情報入力!D29)</f>
        <v/>
      </c>
      <c r="G20" t="str">
        <f>IF(E20="","",ASC(②選手情報入力!E29))</f>
        <v/>
      </c>
      <c r="H20" t="str">
        <f t="shared" si="0"/>
        <v/>
      </c>
      <c r="I20" t="str">
        <f>IF(E20="","",IF(②選手情報入力!G29="男",1,2))</f>
        <v/>
      </c>
      <c r="J20" t="str">
        <f>IF(E20="","",IF(②選手情報入力!H29="","",②選手情報入力!H29))</f>
        <v/>
      </c>
      <c r="L20" t="str">
        <f t="shared" si="1"/>
        <v/>
      </c>
      <c r="M20" t="str">
        <f t="shared" si="2"/>
        <v/>
      </c>
      <c r="O20" t="str">
        <f>IF(E20="","",IF(②選手情報入力!J29="","",IF(I20=1,VLOOKUP(②選手情報入力!J29,種目情報!$A$4:$B$35,2,FALSE),VLOOKUP(②選手情報入力!J29,種目情報!$E$4:$F$34,2,FALSE))))</f>
        <v/>
      </c>
      <c r="P20" t="str">
        <f>IF(E20="","",IF(②選手情報入力!K29="","",②選手情報入力!K29))</f>
        <v/>
      </c>
      <c r="Q20" s="28" t="str">
        <f>IF(E20="","",IF(②選手情報入力!I29="",0,1))</f>
        <v/>
      </c>
      <c r="R20" t="str">
        <f>IF(E20="","",IF(②選手情報入力!J29="","",IF(I20=1,VLOOKUP(②選手情報入力!J29,種目情報!$A$4:$C$39,3,FALSE),VLOOKUP(②選手情報入力!J29,種目情報!$E$4:$G$39,3,FALSE))))</f>
        <v/>
      </c>
      <c r="S20" t="str">
        <f>IF(E20="","",IF(②選手情報入力!M29="","",IF(I20=1,VLOOKUP(②選手情報入力!M29,種目情報!$A$4:$B$39,2,FALSE),VLOOKUP(②選手情報入力!M29,種目情報!$E$4:$F$39,2,FALSE))))</f>
        <v/>
      </c>
      <c r="T20" t="str">
        <f>IF(E20="","",IF(②選手情報入力!N29="","",②選手情報入力!N29))</f>
        <v/>
      </c>
      <c r="U20" s="28" t="str">
        <f>IF(E20="","",IF(②選手情報入力!L29="",0,1))</f>
        <v/>
      </c>
      <c r="V20" t="str">
        <f>IF(E20="","",IF(②選手情報入力!M29="","",IF(I20=1,VLOOKUP(②選手情報入力!M29,種目情報!$A$4:$C$39,3,FALSE),VLOOKUP(②選手情報入力!M29,種目情報!$E$4:$G$39,3,FALSE))))</f>
        <v/>
      </c>
      <c r="W20" t="str">
        <f>IF(E20="","",IF(②選手情報入力!P29="","",IF(I20=1,VLOOKUP(②選手情報入力!P29,種目情報!$A$4:$B$39,2,FALSE),VLOOKUP(②選手情報入力!P29,種目情報!$E$4:$F$39,2,FALSE))))</f>
        <v/>
      </c>
      <c r="X20" t="str">
        <f>IF(E20="","",IF(②選手情報入力!Q29="","",②選手情報入力!Q29))</f>
        <v/>
      </c>
      <c r="Y20" s="28" t="str">
        <f>IF(E20="","",IF(②選手情報入力!O29="",0,1))</f>
        <v/>
      </c>
      <c r="Z20" t="str">
        <f>IF(E20="","",IF(②選手情報入力!P29="","",IF(I20=1,VLOOKUP(②選手情報入力!P29,種目情報!$A$4:$C$39,3,FALSE),VLOOKUP(②選手情報入力!P29,種目情報!$E$4:$G$39,3,FALSE))))</f>
        <v/>
      </c>
      <c r="AA20" t="str">
        <f>IF(E20="","",IF(②選手情報入力!R29="","",IF(I20=1,種目情報!$J$4,種目情報!$J$6)))</f>
        <v/>
      </c>
      <c r="AB20" t="str">
        <f>IF(E20="","",IF(②選手情報入力!R29="","",IF(I20=1,IF(②選手情報入力!$S$6="","",②選手情報入力!$S$6),IF(②選手情報入力!$S$7="","",②選手情報入力!$S$7))))</f>
        <v/>
      </c>
      <c r="AC20" t="str">
        <f>IF(E20="","",IF(②選手情報入力!R29="","",IF(I20=1,IF(②選手情報入力!$R$6="",0,1),IF(②選手情報入力!$R$7="",0,1))))</f>
        <v/>
      </c>
      <c r="AD20" t="str">
        <f>IF(E20="","",IF(②選手情報入力!R29="","",2))</f>
        <v/>
      </c>
      <c r="AE20" t="str">
        <f>IF(E20="","",IF(②選手情報入力!T29="","",IF(I20=1,種目情報!$J$5,種目情報!$J$7)))</f>
        <v/>
      </c>
      <c r="AF20" t="str">
        <f>IF(E20="","",IF(②選手情報入力!T29="","",IF(I20=1,IF(②選手情報入力!$U$6="","",②選手情報入力!$U$6),IF(②選手情報入力!$U$7="","",②選手情報入力!$U$7))))</f>
        <v/>
      </c>
      <c r="AG20" t="str">
        <f>IF(E20="","",IF(②選手情報入力!T29="","",IF(I20=1,IF(②選手情報入力!$T$6="",0,1),IF(②選手情報入力!$T$7="",0,1))))</f>
        <v/>
      </c>
      <c r="AH20" t="str">
        <f>IF(E20="","",IF(②選手情報入力!T29="","",2))</f>
        <v/>
      </c>
    </row>
    <row r="21" spans="1:34">
      <c r="A21" t="str">
        <f>IF(E21="","",Sheet2!A20)</f>
        <v/>
      </c>
      <c r="B21" t="str">
        <f>IF(E21="","",①団体情報入力!$C$4)</f>
        <v/>
      </c>
      <c r="D21" t="str">
        <f>IF(②選手情報入力!B30="","",②選手情報入力!B30)</f>
        <v/>
      </c>
      <c r="E21" t="str">
        <f>IF(②選手情報入力!C30="","",(②選手情報入力!C30))</f>
        <v/>
      </c>
      <c r="F21" t="str">
        <f>IF(E21="","",②選手情報入力!D30)</f>
        <v/>
      </c>
      <c r="G21" t="str">
        <f>IF(E21="","",ASC(②選手情報入力!E30))</f>
        <v/>
      </c>
      <c r="H21" t="str">
        <f t="shared" si="0"/>
        <v/>
      </c>
      <c r="I21" t="str">
        <f>IF(E21="","",IF(②選手情報入力!G30="男",1,2))</f>
        <v/>
      </c>
      <c r="J21" t="str">
        <f>IF(E21="","",IF(②選手情報入力!H30="","",②選手情報入力!H30))</f>
        <v/>
      </c>
      <c r="L21" t="str">
        <f t="shared" si="1"/>
        <v/>
      </c>
      <c r="M21" t="str">
        <f t="shared" si="2"/>
        <v/>
      </c>
      <c r="O21" t="str">
        <f>IF(E21="","",IF(②選手情報入力!J30="","",IF(I21=1,VLOOKUP(②選手情報入力!J30,種目情報!$A$4:$B$35,2,FALSE),VLOOKUP(②選手情報入力!J30,種目情報!$E$4:$F$34,2,FALSE))))</f>
        <v/>
      </c>
      <c r="P21" t="str">
        <f>IF(E21="","",IF(②選手情報入力!K30="","",②選手情報入力!K30))</f>
        <v/>
      </c>
      <c r="Q21" s="28" t="str">
        <f>IF(E21="","",IF(②選手情報入力!I30="",0,1))</f>
        <v/>
      </c>
      <c r="R21" t="str">
        <f>IF(E21="","",IF(②選手情報入力!J30="","",IF(I21=1,VLOOKUP(②選手情報入力!J30,種目情報!$A$4:$C$39,3,FALSE),VLOOKUP(②選手情報入力!J30,種目情報!$E$4:$G$39,3,FALSE))))</f>
        <v/>
      </c>
      <c r="S21" t="str">
        <f>IF(E21="","",IF(②選手情報入力!M30="","",IF(I21=1,VLOOKUP(②選手情報入力!M30,種目情報!$A$4:$B$39,2,FALSE),VLOOKUP(②選手情報入力!M30,種目情報!$E$4:$F$39,2,FALSE))))</f>
        <v/>
      </c>
      <c r="T21" t="str">
        <f>IF(E21="","",IF(②選手情報入力!N30="","",②選手情報入力!N30))</f>
        <v/>
      </c>
      <c r="U21" s="28" t="str">
        <f>IF(E21="","",IF(②選手情報入力!L30="",0,1))</f>
        <v/>
      </c>
      <c r="V21" t="str">
        <f>IF(E21="","",IF(②選手情報入力!M30="","",IF(I21=1,VLOOKUP(②選手情報入力!M30,種目情報!$A$4:$C$39,3,FALSE),VLOOKUP(②選手情報入力!M30,種目情報!$E$4:$G$39,3,FALSE))))</f>
        <v/>
      </c>
      <c r="W21" t="str">
        <f>IF(E21="","",IF(②選手情報入力!P30="","",IF(I21=1,VLOOKUP(②選手情報入力!P30,種目情報!$A$4:$B$39,2,FALSE),VLOOKUP(②選手情報入力!P30,種目情報!$E$4:$F$39,2,FALSE))))</f>
        <v/>
      </c>
      <c r="X21" t="str">
        <f>IF(E21="","",IF(②選手情報入力!Q30="","",②選手情報入力!Q30))</f>
        <v/>
      </c>
      <c r="Y21" s="28" t="str">
        <f>IF(E21="","",IF(②選手情報入力!O30="",0,1))</f>
        <v/>
      </c>
      <c r="Z21" t="str">
        <f>IF(E21="","",IF(②選手情報入力!P30="","",IF(I21=1,VLOOKUP(②選手情報入力!P30,種目情報!$A$4:$C$39,3,FALSE),VLOOKUP(②選手情報入力!P30,種目情報!$E$4:$G$39,3,FALSE))))</f>
        <v/>
      </c>
      <c r="AA21" t="str">
        <f>IF(E21="","",IF(②選手情報入力!R30="","",IF(I21=1,種目情報!$J$4,種目情報!$J$6)))</f>
        <v/>
      </c>
      <c r="AB21" t="str">
        <f>IF(E21="","",IF(②選手情報入力!R30="","",IF(I21=1,IF(②選手情報入力!$S$6="","",②選手情報入力!$S$6),IF(②選手情報入力!$S$7="","",②選手情報入力!$S$7))))</f>
        <v/>
      </c>
      <c r="AC21" t="str">
        <f>IF(E21="","",IF(②選手情報入力!R30="","",IF(I21=1,IF(②選手情報入力!$R$6="",0,1),IF(②選手情報入力!$R$7="",0,1))))</f>
        <v/>
      </c>
      <c r="AD21" t="str">
        <f>IF(E21="","",IF(②選手情報入力!R30="","",2))</f>
        <v/>
      </c>
      <c r="AE21" t="str">
        <f>IF(E21="","",IF(②選手情報入力!T30="","",IF(I21=1,種目情報!$J$5,種目情報!$J$7)))</f>
        <v/>
      </c>
      <c r="AF21" t="str">
        <f>IF(E21="","",IF(②選手情報入力!T30="","",IF(I21=1,IF(②選手情報入力!$U$6="","",②選手情報入力!$U$6),IF(②選手情報入力!$U$7="","",②選手情報入力!$U$7))))</f>
        <v/>
      </c>
      <c r="AG21" t="str">
        <f>IF(E21="","",IF(②選手情報入力!T30="","",IF(I21=1,IF(②選手情報入力!$T$6="",0,1),IF(②選手情報入力!$T$7="",0,1))))</f>
        <v/>
      </c>
      <c r="AH21" t="str">
        <f>IF(E21="","",IF(②選手情報入力!T30="","",2))</f>
        <v/>
      </c>
    </row>
    <row r="22" spans="1:34">
      <c r="A22" t="str">
        <f>IF(E22="","",Sheet2!A21)</f>
        <v/>
      </c>
      <c r="B22" t="str">
        <f>IF(E22="","",①団体情報入力!$C$4)</f>
        <v/>
      </c>
      <c r="D22" t="str">
        <f>IF(②選手情報入力!B31="","",②選手情報入力!B31)</f>
        <v/>
      </c>
      <c r="E22" t="str">
        <f>IF(②選手情報入力!C31="","",(②選手情報入力!C31))</f>
        <v/>
      </c>
      <c r="F22" t="str">
        <f>IF(E22="","",②選手情報入力!D31)</f>
        <v/>
      </c>
      <c r="G22" t="str">
        <f>IF(E22="","",ASC(②選手情報入力!E31))</f>
        <v/>
      </c>
      <c r="H22" t="str">
        <f t="shared" si="0"/>
        <v/>
      </c>
      <c r="I22" t="str">
        <f>IF(E22="","",IF(②選手情報入力!G31="男",1,2))</f>
        <v/>
      </c>
      <c r="J22" t="str">
        <f>IF(E22="","",IF(②選手情報入力!H31="","",②選手情報入力!H31))</f>
        <v/>
      </c>
      <c r="L22" t="str">
        <f t="shared" si="1"/>
        <v/>
      </c>
      <c r="M22" t="str">
        <f t="shared" si="2"/>
        <v/>
      </c>
      <c r="O22" t="str">
        <f>IF(E22="","",IF(②選手情報入力!J31="","",IF(I22=1,VLOOKUP(②選手情報入力!J31,種目情報!$A$4:$B$35,2,FALSE),VLOOKUP(②選手情報入力!J31,種目情報!$E$4:$F$34,2,FALSE))))</f>
        <v/>
      </c>
      <c r="P22" t="str">
        <f>IF(E22="","",IF(②選手情報入力!K31="","",②選手情報入力!K31))</f>
        <v/>
      </c>
      <c r="Q22" s="28" t="str">
        <f>IF(E22="","",IF(②選手情報入力!I31="",0,1))</f>
        <v/>
      </c>
      <c r="R22" t="str">
        <f>IF(E22="","",IF(②選手情報入力!J31="","",IF(I22=1,VLOOKUP(②選手情報入力!J31,種目情報!$A$4:$C$39,3,FALSE),VLOOKUP(②選手情報入力!J31,種目情報!$E$4:$G$39,3,FALSE))))</f>
        <v/>
      </c>
      <c r="S22" t="str">
        <f>IF(E22="","",IF(②選手情報入力!M31="","",IF(I22=1,VLOOKUP(②選手情報入力!M31,種目情報!$A$4:$B$39,2,FALSE),VLOOKUP(②選手情報入力!M31,種目情報!$E$4:$F$39,2,FALSE))))</f>
        <v/>
      </c>
      <c r="T22" t="str">
        <f>IF(E22="","",IF(②選手情報入力!N31="","",②選手情報入力!N31))</f>
        <v/>
      </c>
      <c r="U22" s="28" t="str">
        <f>IF(E22="","",IF(②選手情報入力!L31="",0,1))</f>
        <v/>
      </c>
      <c r="V22" t="str">
        <f>IF(E22="","",IF(②選手情報入力!M31="","",IF(I22=1,VLOOKUP(②選手情報入力!M31,種目情報!$A$4:$C$39,3,FALSE),VLOOKUP(②選手情報入力!M31,種目情報!$E$4:$G$39,3,FALSE))))</f>
        <v/>
      </c>
      <c r="W22" t="str">
        <f>IF(E22="","",IF(②選手情報入力!P31="","",IF(I22=1,VLOOKUP(②選手情報入力!P31,種目情報!$A$4:$B$39,2,FALSE),VLOOKUP(②選手情報入力!P31,種目情報!$E$4:$F$39,2,FALSE))))</f>
        <v/>
      </c>
      <c r="X22" t="str">
        <f>IF(E22="","",IF(②選手情報入力!Q31="","",②選手情報入力!Q31))</f>
        <v/>
      </c>
      <c r="Y22" s="28" t="str">
        <f>IF(E22="","",IF(②選手情報入力!O31="",0,1))</f>
        <v/>
      </c>
      <c r="Z22" t="str">
        <f>IF(E22="","",IF(②選手情報入力!P31="","",IF(I22=1,VLOOKUP(②選手情報入力!P31,種目情報!$A$4:$C$39,3,FALSE),VLOOKUP(②選手情報入力!P31,種目情報!$E$4:$G$39,3,FALSE))))</f>
        <v/>
      </c>
      <c r="AA22" t="str">
        <f>IF(E22="","",IF(②選手情報入力!R31="","",IF(I22=1,種目情報!$J$4,種目情報!$J$6)))</f>
        <v/>
      </c>
      <c r="AB22" t="str">
        <f>IF(E22="","",IF(②選手情報入力!R31="","",IF(I22=1,IF(②選手情報入力!$S$6="","",②選手情報入力!$S$6),IF(②選手情報入力!$S$7="","",②選手情報入力!$S$7))))</f>
        <v/>
      </c>
      <c r="AC22" t="str">
        <f>IF(E22="","",IF(②選手情報入力!R31="","",IF(I22=1,IF(②選手情報入力!$R$6="",0,1),IF(②選手情報入力!$R$7="",0,1))))</f>
        <v/>
      </c>
      <c r="AD22" t="str">
        <f>IF(E22="","",IF(②選手情報入力!R31="","",2))</f>
        <v/>
      </c>
      <c r="AE22" t="str">
        <f>IF(E22="","",IF(②選手情報入力!T31="","",IF(I22=1,種目情報!$J$5,種目情報!$J$7)))</f>
        <v/>
      </c>
      <c r="AF22" t="str">
        <f>IF(E22="","",IF(②選手情報入力!T31="","",IF(I22=1,IF(②選手情報入力!$U$6="","",②選手情報入力!$U$6),IF(②選手情報入力!$U$7="","",②選手情報入力!$U$7))))</f>
        <v/>
      </c>
      <c r="AG22" t="str">
        <f>IF(E22="","",IF(②選手情報入力!T31="","",IF(I22=1,IF(②選手情報入力!$T$6="",0,1),IF(②選手情報入力!$T$7="",0,1))))</f>
        <v/>
      </c>
      <c r="AH22" t="str">
        <f>IF(E22="","",IF(②選手情報入力!T31="","",2))</f>
        <v/>
      </c>
    </row>
    <row r="23" spans="1:34">
      <c r="A23" t="str">
        <f>IF(E23="","",Sheet2!A22)</f>
        <v/>
      </c>
      <c r="B23" t="str">
        <f>IF(E23="","",①団体情報入力!$C$4)</f>
        <v/>
      </c>
      <c r="D23" t="str">
        <f>IF(②選手情報入力!B32="","",②選手情報入力!B32)</f>
        <v/>
      </c>
      <c r="E23" t="str">
        <f>IF(②選手情報入力!C32="","",(②選手情報入力!C32))</f>
        <v/>
      </c>
      <c r="F23" t="str">
        <f>IF(E23="","",②選手情報入力!D32)</f>
        <v/>
      </c>
      <c r="G23" t="str">
        <f>IF(E23="","",ASC(②選手情報入力!E32))</f>
        <v/>
      </c>
      <c r="H23" t="str">
        <f t="shared" si="0"/>
        <v/>
      </c>
      <c r="I23" t="str">
        <f>IF(E23="","",IF(②選手情報入力!G32="男",1,2))</f>
        <v/>
      </c>
      <c r="J23" t="str">
        <f>IF(E23="","",IF(②選手情報入力!H32="","",②選手情報入力!H32))</f>
        <v/>
      </c>
      <c r="L23" t="str">
        <f t="shared" si="1"/>
        <v/>
      </c>
      <c r="M23" t="str">
        <f t="shared" si="2"/>
        <v/>
      </c>
      <c r="O23" t="str">
        <f>IF(E23="","",IF(②選手情報入力!J32="","",IF(I23=1,VLOOKUP(②選手情報入力!J32,種目情報!$A$4:$B$35,2,FALSE),VLOOKUP(②選手情報入力!J32,種目情報!$E$4:$F$34,2,FALSE))))</f>
        <v/>
      </c>
      <c r="P23" t="str">
        <f>IF(E23="","",IF(②選手情報入力!K32="","",②選手情報入力!K32))</f>
        <v/>
      </c>
      <c r="Q23" s="28" t="str">
        <f>IF(E23="","",IF(②選手情報入力!I32="",0,1))</f>
        <v/>
      </c>
      <c r="R23" t="str">
        <f>IF(E23="","",IF(②選手情報入力!J32="","",IF(I23=1,VLOOKUP(②選手情報入力!J32,種目情報!$A$4:$C$39,3,FALSE),VLOOKUP(②選手情報入力!J32,種目情報!$E$4:$G$39,3,FALSE))))</f>
        <v/>
      </c>
      <c r="S23" t="str">
        <f>IF(E23="","",IF(②選手情報入力!M32="","",IF(I23=1,VLOOKUP(②選手情報入力!M32,種目情報!$A$4:$B$39,2,FALSE),VLOOKUP(②選手情報入力!M32,種目情報!$E$4:$F$39,2,FALSE))))</f>
        <v/>
      </c>
      <c r="T23" t="str">
        <f>IF(E23="","",IF(②選手情報入力!N32="","",②選手情報入力!N32))</f>
        <v/>
      </c>
      <c r="U23" s="28" t="str">
        <f>IF(E23="","",IF(②選手情報入力!L32="",0,1))</f>
        <v/>
      </c>
      <c r="V23" t="str">
        <f>IF(E23="","",IF(②選手情報入力!M32="","",IF(I23=1,VLOOKUP(②選手情報入力!M32,種目情報!$A$4:$C$39,3,FALSE),VLOOKUP(②選手情報入力!M32,種目情報!$E$4:$G$39,3,FALSE))))</f>
        <v/>
      </c>
      <c r="W23" t="str">
        <f>IF(E23="","",IF(②選手情報入力!P32="","",IF(I23=1,VLOOKUP(②選手情報入力!P32,種目情報!$A$4:$B$39,2,FALSE),VLOOKUP(②選手情報入力!P32,種目情報!$E$4:$F$39,2,FALSE))))</f>
        <v/>
      </c>
      <c r="X23" t="str">
        <f>IF(E23="","",IF(②選手情報入力!Q32="","",②選手情報入力!Q32))</f>
        <v/>
      </c>
      <c r="Y23" s="28" t="str">
        <f>IF(E23="","",IF(②選手情報入力!O32="",0,1))</f>
        <v/>
      </c>
      <c r="Z23" t="str">
        <f>IF(E23="","",IF(②選手情報入力!P32="","",IF(I23=1,VLOOKUP(②選手情報入力!P32,種目情報!$A$4:$C$39,3,FALSE),VLOOKUP(②選手情報入力!P32,種目情報!$E$4:$G$39,3,FALSE))))</f>
        <v/>
      </c>
      <c r="AA23" t="str">
        <f>IF(E23="","",IF(②選手情報入力!R32="","",IF(I23=1,種目情報!$J$4,種目情報!$J$6)))</f>
        <v/>
      </c>
      <c r="AB23" t="str">
        <f>IF(E23="","",IF(②選手情報入力!R32="","",IF(I23=1,IF(②選手情報入力!$S$6="","",②選手情報入力!$S$6),IF(②選手情報入力!$S$7="","",②選手情報入力!$S$7))))</f>
        <v/>
      </c>
      <c r="AC23" t="str">
        <f>IF(E23="","",IF(②選手情報入力!R32="","",IF(I23=1,IF(②選手情報入力!$R$6="",0,1),IF(②選手情報入力!$R$7="",0,1))))</f>
        <v/>
      </c>
      <c r="AD23" t="str">
        <f>IF(E23="","",IF(②選手情報入力!R32="","",2))</f>
        <v/>
      </c>
      <c r="AE23" t="str">
        <f>IF(E23="","",IF(②選手情報入力!T32="","",IF(I23=1,種目情報!$J$5,種目情報!$J$7)))</f>
        <v/>
      </c>
      <c r="AF23" t="str">
        <f>IF(E23="","",IF(②選手情報入力!T32="","",IF(I23=1,IF(②選手情報入力!$U$6="","",②選手情報入力!$U$6),IF(②選手情報入力!$U$7="","",②選手情報入力!$U$7))))</f>
        <v/>
      </c>
      <c r="AG23" t="str">
        <f>IF(E23="","",IF(②選手情報入力!T32="","",IF(I23=1,IF(②選手情報入力!$T$6="",0,1),IF(②選手情報入力!$T$7="",0,1))))</f>
        <v/>
      </c>
      <c r="AH23" t="str">
        <f>IF(E23="","",IF(②選手情報入力!T32="","",2))</f>
        <v/>
      </c>
    </row>
    <row r="24" spans="1:34">
      <c r="A24" t="str">
        <f>IF(E24="","",Sheet2!A23)</f>
        <v/>
      </c>
      <c r="B24" t="str">
        <f>IF(E24="","",①団体情報入力!$C$4)</f>
        <v/>
      </c>
      <c r="D24" t="str">
        <f>IF(②選手情報入力!B33="","",②選手情報入力!B33)</f>
        <v/>
      </c>
      <c r="E24" t="str">
        <f>IF(②選手情報入力!C33="","",(②選手情報入力!C33))</f>
        <v/>
      </c>
      <c r="F24" t="str">
        <f>IF(E24="","",②選手情報入力!D33)</f>
        <v/>
      </c>
      <c r="G24" t="str">
        <f>IF(E24="","",ASC(②選手情報入力!E33))</f>
        <v/>
      </c>
      <c r="H24" t="str">
        <f t="shared" si="0"/>
        <v/>
      </c>
      <c r="I24" t="str">
        <f>IF(E24="","",IF(②選手情報入力!G33="男",1,2))</f>
        <v/>
      </c>
      <c r="J24" t="str">
        <f>IF(E24="","",IF(②選手情報入力!H33="","",②選手情報入力!H33))</f>
        <v/>
      </c>
      <c r="L24" t="str">
        <f t="shared" si="1"/>
        <v/>
      </c>
      <c r="M24" t="str">
        <f t="shared" si="2"/>
        <v/>
      </c>
      <c r="O24" t="str">
        <f>IF(E24="","",IF(②選手情報入力!J33="","",IF(I24=1,VLOOKUP(②選手情報入力!J33,種目情報!$A$4:$B$35,2,FALSE),VLOOKUP(②選手情報入力!J33,種目情報!$E$4:$F$34,2,FALSE))))</f>
        <v/>
      </c>
      <c r="P24" t="str">
        <f>IF(E24="","",IF(②選手情報入力!K33="","",②選手情報入力!K33))</f>
        <v/>
      </c>
      <c r="Q24" s="28" t="str">
        <f>IF(E24="","",IF(②選手情報入力!I33="",0,1))</f>
        <v/>
      </c>
      <c r="R24" t="str">
        <f>IF(E24="","",IF(②選手情報入力!J33="","",IF(I24=1,VLOOKUP(②選手情報入力!J33,種目情報!$A$4:$C$39,3,FALSE),VLOOKUP(②選手情報入力!J33,種目情報!$E$4:$G$39,3,FALSE))))</f>
        <v/>
      </c>
      <c r="S24" t="str">
        <f>IF(E24="","",IF(②選手情報入力!M33="","",IF(I24=1,VLOOKUP(②選手情報入力!M33,種目情報!$A$4:$B$39,2,FALSE),VLOOKUP(②選手情報入力!M33,種目情報!$E$4:$F$39,2,FALSE))))</f>
        <v/>
      </c>
      <c r="T24" t="str">
        <f>IF(E24="","",IF(②選手情報入力!N33="","",②選手情報入力!N33))</f>
        <v/>
      </c>
      <c r="U24" s="28" t="str">
        <f>IF(E24="","",IF(②選手情報入力!L33="",0,1))</f>
        <v/>
      </c>
      <c r="V24" t="str">
        <f>IF(E24="","",IF(②選手情報入力!M33="","",IF(I24=1,VLOOKUP(②選手情報入力!M33,種目情報!$A$4:$C$39,3,FALSE),VLOOKUP(②選手情報入力!M33,種目情報!$E$4:$G$39,3,FALSE))))</f>
        <v/>
      </c>
      <c r="W24" t="str">
        <f>IF(E24="","",IF(②選手情報入力!P33="","",IF(I24=1,VLOOKUP(②選手情報入力!P33,種目情報!$A$4:$B$39,2,FALSE),VLOOKUP(②選手情報入力!P33,種目情報!$E$4:$F$39,2,FALSE))))</f>
        <v/>
      </c>
      <c r="X24" t="str">
        <f>IF(E24="","",IF(②選手情報入力!Q33="","",②選手情報入力!Q33))</f>
        <v/>
      </c>
      <c r="Y24" s="28" t="str">
        <f>IF(E24="","",IF(②選手情報入力!O33="",0,1))</f>
        <v/>
      </c>
      <c r="Z24" t="str">
        <f>IF(E24="","",IF(②選手情報入力!P33="","",IF(I24=1,VLOOKUP(②選手情報入力!P33,種目情報!$A$4:$C$39,3,FALSE),VLOOKUP(②選手情報入力!P33,種目情報!$E$4:$G$39,3,FALSE))))</f>
        <v/>
      </c>
      <c r="AA24" t="str">
        <f>IF(E24="","",IF(②選手情報入力!R33="","",IF(I24=1,種目情報!$J$4,種目情報!$J$6)))</f>
        <v/>
      </c>
      <c r="AB24" t="str">
        <f>IF(E24="","",IF(②選手情報入力!R33="","",IF(I24=1,IF(②選手情報入力!$S$6="","",②選手情報入力!$S$6),IF(②選手情報入力!$S$7="","",②選手情報入力!$S$7))))</f>
        <v/>
      </c>
      <c r="AC24" t="str">
        <f>IF(E24="","",IF(②選手情報入力!R33="","",IF(I24=1,IF(②選手情報入力!$R$6="",0,1),IF(②選手情報入力!$R$7="",0,1))))</f>
        <v/>
      </c>
      <c r="AD24" t="str">
        <f>IF(E24="","",IF(②選手情報入力!R33="","",2))</f>
        <v/>
      </c>
      <c r="AE24" t="str">
        <f>IF(E24="","",IF(②選手情報入力!T33="","",IF(I24=1,種目情報!$J$5,種目情報!$J$7)))</f>
        <v/>
      </c>
      <c r="AF24" t="str">
        <f>IF(E24="","",IF(②選手情報入力!T33="","",IF(I24=1,IF(②選手情報入力!$U$6="","",②選手情報入力!$U$6),IF(②選手情報入力!$U$7="","",②選手情報入力!$U$7))))</f>
        <v/>
      </c>
      <c r="AG24" t="str">
        <f>IF(E24="","",IF(②選手情報入力!T33="","",IF(I24=1,IF(②選手情報入力!$T$6="",0,1),IF(②選手情報入力!$T$7="",0,1))))</f>
        <v/>
      </c>
      <c r="AH24" t="str">
        <f>IF(E24="","",IF(②選手情報入力!T33="","",2))</f>
        <v/>
      </c>
    </row>
    <row r="25" spans="1:34">
      <c r="A25" t="str">
        <f>IF(E25="","",Sheet2!A24)</f>
        <v/>
      </c>
      <c r="B25" t="str">
        <f>IF(E25="","",①団体情報入力!$C$4)</f>
        <v/>
      </c>
      <c r="D25" t="str">
        <f>IF(②選手情報入力!B34="","",②選手情報入力!B34)</f>
        <v/>
      </c>
      <c r="E25" t="str">
        <f>IF(②選手情報入力!C34="","",(②選手情報入力!C34))</f>
        <v/>
      </c>
      <c r="F25" t="str">
        <f>IF(E25="","",②選手情報入力!D34)</f>
        <v/>
      </c>
      <c r="G25" t="str">
        <f>IF(E25="","",ASC(②選手情報入力!E34))</f>
        <v/>
      </c>
      <c r="H25" t="str">
        <f t="shared" si="0"/>
        <v/>
      </c>
      <c r="I25" t="str">
        <f>IF(E25="","",IF(②選手情報入力!G34="男",1,2))</f>
        <v/>
      </c>
      <c r="J25" t="str">
        <f>IF(E25="","",IF(②選手情報入力!H34="","",②選手情報入力!H34))</f>
        <v/>
      </c>
      <c r="L25" t="str">
        <f t="shared" si="1"/>
        <v/>
      </c>
      <c r="M25" t="str">
        <f t="shared" si="2"/>
        <v/>
      </c>
      <c r="O25" t="str">
        <f>IF(E25="","",IF(②選手情報入力!J34="","",IF(I25=1,VLOOKUP(②選手情報入力!J34,種目情報!$A$4:$B$35,2,FALSE),VLOOKUP(②選手情報入力!J34,種目情報!$E$4:$F$34,2,FALSE))))</f>
        <v/>
      </c>
      <c r="P25" t="str">
        <f>IF(E25="","",IF(②選手情報入力!K34="","",②選手情報入力!K34))</f>
        <v/>
      </c>
      <c r="Q25" s="28" t="str">
        <f>IF(E25="","",IF(②選手情報入力!I34="",0,1))</f>
        <v/>
      </c>
      <c r="R25" t="str">
        <f>IF(E25="","",IF(②選手情報入力!J34="","",IF(I25=1,VLOOKUP(②選手情報入力!J34,種目情報!$A$4:$C$39,3,FALSE),VLOOKUP(②選手情報入力!J34,種目情報!$E$4:$G$39,3,FALSE))))</f>
        <v/>
      </c>
      <c r="S25" t="str">
        <f>IF(E25="","",IF(②選手情報入力!M34="","",IF(I25=1,VLOOKUP(②選手情報入力!M34,種目情報!$A$4:$B$39,2,FALSE),VLOOKUP(②選手情報入力!M34,種目情報!$E$4:$F$39,2,FALSE))))</f>
        <v/>
      </c>
      <c r="T25" t="str">
        <f>IF(E25="","",IF(②選手情報入力!N34="","",②選手情報入力!N34))</f>
        <v/>
      </c>
      <c r="U25" s="28" t="str">
        <f>IF(E25="","",IF(②選手情報入力!L34="",0,1))</f>
        <v/>
      </c>
      <c r="V25" t="str">
        <f>IF(E25="","",IF(②選手情報入力!M34="","",IF(I25=1,VLOOKUP(②選手情報入力!M34,種目情報!$A$4:$C$39,3,FALSE),VLOOKUP(②選手情報入力!M34,種目情報!$E$4:$G$39,3,FALSE))))</f>
        <v/>
      </c>
      <c r="W25" t="str">
        <f>IF(E25="","",IF(②選手情報入力!P34="","",IF(I25=1,VLOOKUP(②選手情報入力!P34,種目情報!$A$4:$B$39,2,FALSE),VLOOKUP(②選手情報入力!P34,種目情報!$E$4:$F$39,2,FALSE))))</f>
        <v/>
      </c>
      <c r="X25" t="str">
        <f>IF(E25="","",IF(②選手情報入力!Q34="","",②選手情報入力!Q34))</f>
        <v/>
      </c>
      <c r="Y25" s="28" t="str">
        <f>IF(E25="","",IF(②選手情報入力!O34="",0,1))</f>
        <v/>
      </c>
      <c r="Z25" t="str">
        <f>IF(E25="","",IF(②選手情報入力!P34="","",IF(I25=1,VLOOKUP(②選手情報入力!P34,種目情報!$A$4:$C$39,3,FALSE),VLOOKUP(②選手情報入力!P34,種目情報!$E$4:$G$39,3,FALSE))))</f>
        <v/>
      </c>
      <c r="AA25" t="str">
        <f>IF(E25="","",IF(②選手情報入力!R34="","",IF(I25=1,種目情報!$J$4,種目情報!$J$6)))</f>
        <v/>
      </c>
      <c r="AB25" t="str">
        <f>IF(E25="","",IF(②選手情報入力!R34="","",IF(I25=1,IF(②選手情報入力!$S$6="","",②選手情報入力!$S$6),IF(②選手情報入力!$S$7="","",②選手情報入力!$S$7))))</f>
        <v/>
      </c>
      <c r="AC25" t="str">
        <f>IF(E25="","",IF(②選手情報入力!R34="","",IF(I25=1,IF(②選手情報入力!$R$6="",0,1),IF(②選手情報入力!$R$7="",0,1))))</f>
        <v/>
      </c>
      <c r="AD25" t="str">
        <f>IF(E25="","",IF(②選手情報入力!R34="","",2))</f>
        <v/>
      </c>
      <c r="AE25" t="str">
        <f>IF(E25="","",IF(②選手情報入力!T34="","",IF(I25=1,種目情報!$J$5,種目情報!$J$7)))</f>
        <v/>
      </c>
      <c r="AF25" t="str">
        <f>IF(E25="","",IF(②選手情報入力!T34="","",IF(I25=1,IF(②選手情報入力!$U$6="","",②選手情報入力!$U$6),IF(②選手情報入力!$U$7="","",②選手情報入力!$U$7))))</f>
        <v/>
      </c>
      <c r="AG25" t="str">
        <f>IF(E25="","",IF(②選手情報入力!T34="","",IF(I25=1,IF(②選手情報入力!$T$6="",0,1),IF(②選手情報入力!$T$7="",0,1))))</f>
        <v/>
      </c>
      <c r="AH25" t="str">
        <f>IF(E25="","",IF(②選手情報入力!T34="","",2))</f>
        <v/>
      </c>
    </row>
    <row r="26" spans="1:34">
      <c r="A26" t="str">
        <f>IF(E26="","",Sheet2!A25)</f>
        <v/>
      </c>
      <c r="B26" t="str">
        <f>IF(E26="","",①団体情報入力!$C$4)</f>
        <v/>
      </c>
      <c r="D26" t="str">
        <f>IF(②選手情報入力!B35="","",②選手情報入力!B35)</f>
        <v/>
      </c>
      <c r="E26" t="str">
        <f>IF(②選手情報入力!C35="","",(②選手情報入力!C35))</f>
        <v/>
      </c>
      <c r="F26" t="str">
        <f>IF(E26="","",②選手情報入力!D35)</f>
        <v/>
      </c>
      <c r="G26" t="str">
        <f>IF(E26="","",ASC(②選手情報入力!E35))</f>
        <v/>
      </c>
      <c r="H26" t="str">
        <f t="shared" si="0"/>
        <v/>
      </c>
      <c r="I26" t="str">
        <f>IF(E26="","",IF(②選手情報入力!G35="男",1,2))</f>
        <v/>
      </c>
      <c r="J26" t="str">
        <f>IF(E26="","",IF(②選手情報入力!H35="","",②選手情報入力!H35))</f>
        <v/>
      </c>
      <c r="L26" t="str">
        <f t="shared" si="1"/>
        <v/>
      </c>
      <c r="M26" t="str">
        <f t="shared" si="2"/>
        <v/>
      </c>
      <c r="O26" t="str">
        <f>IF(E26="","",IF(②選手情報入力!J35="","",IF(I26=1,VLOOKUP(②選手情報入力!J35,種目情報!$A$4:$B$35,2,FALSE),VLOOKUP(②選手情報入力!J35,種目情報!$E$4:$F$34,2,FALSE))))</f>
        <v/>
      </c>
      <c r="P26" t="str">
        <f>IF(E26="","",IF(②選手情報入力!K35="","",②選手情報入力!K35))</f>
        <v/>
      </c>
      <c r="Q26" s="28" t="str">
        <f>IF(E26="","",IF(②選手情報入力!I35="",0,1))</f>
        <v/>
      </c>
      <c r="R26" t="str">
        <f>IF(E26="","",IF(②選手情報入力!J35="","",IF(I26=1,VLOOKUP(②選手情報入力!J35,種目情報!$A$4:$C$39,3,FALSE),VLOOKUP(②選手情報入力!J35,種目情報!$E$4:$G$39,3,FALSE))))</f>
        <v/>
      </c>
      <c r="S26" t="str">
        <f>IF(E26="","",IF(②選手情報入力!M35="","",IF(I26=1,VLOOKUP(②選手情報入力!M35,種目情報!$A$4:$B$39,2,FALSE),VLOOKUP(②選手情報入力!M35,種目情報!$E$4:$F$39,2,FALSE))))</f>
        <v/>
      </c>
      <c r="T26" t="str">
        <f>IF(E26="","",IF(②選手情報入力!N35="","",②選手情報入力!N35))</f>
        <v/>
      </c>
      <c r="U26" s="28" t="str">
        <f>IF(E26="","",IF(②選手情報入力!L35="",0,1))</f>
        <v/>
      </c>
      <c r="V26" t="str">
        <f>IF(E26="","",IF(②選手情報入力!M35="","",IF(I26=1,VLOOKUP(②選手情報入力!M35,種目情報!$A$4:$C$39,3,FALSE),VLOOKUP(②選手情報入力!M35,種目情報!$E$4:$G$39,3,FALSE))))</f>
        <v/>
      </c>
      <c r="W26" t="str">
        <f>IF(E26="","",IF(②選手情報入力!P35="","",IF(I26=1,VLOOKUP(②選手情報入力!P35,種目情報!$A$4:$B$39,2,FALSE),VLOOKUP(②選手情報入力!P35,種目情報!$E$4:$F$39,2,FALSE))))</f>
        <v/>
      </c>
      <c r="X26" t="str">
        <f>IF(E26="","",IF(②選手情報入力!Q35="","",②選手情報入力!Q35))</f>
        <v/>
      </c>
      <c r="Y26" s="28" t="str">
        <f>IF(E26="","",IF(②選手情報入力!O35="",0,1))</f>
        <v/>
      </c>
      <c r="Z26" t="str">
        <f>IF(E26="","",IF(②選手情報入力!P35="","",IF(I26=1,VLOOKUP(②選手情報入力!P35,種目情報!$A$4:$C$39,3,FALSE),VLOOKUP(②選手情報入力!P35,種目情報!$E$4:$G$39,3,FALSE))))</f>
        <v/>
      </c>
      <c r="AA26" t="str">
        <f>IF(E26="","",IF(②選手情報入力!R35="","",IF(I26=1,種目情報!$J$4,種目情報!$J$6)))</f>
        <v/>
      </c>
      <c r="AB26" t="str">
        <f>IF(E26="","",IF(②選手情報入力!R35="","",IF(I26=1,IF(②選手情報入力!$S$6="","",②選手情報入力!$S$6),IF(②選手情報入力!$S$7="","",②選手情報入力!$S$7))))</f>
        <v/>
      </c>
      <c r="AC26" t="str">
        <f>IF(E26="","",IF(②選手情報入力!R35="","",IF(I26=1,IF(②選手情報入力!$R$6="",0,1),IF(②選手情報入力!$R$7="",0,1))))</f>
        <v/>
      </c>
      <c r="AD26" t="str">
        <f>IF(E26="","",IF(②選手情報入力!R35="","",2))</f>
        <v/>
      </c>
      <c r="AE26" t="str">
        <f>IF(E26="","",IF(②選手情報入力!T35="","",IF(I26=1,種目情報!$J$5,種目情報!$J$7)))</f>
        <v/>
      </c>
      <c r="AF26" t="str">
        <f>IF(E26="","",IF(②選手情報入力!T35="","",IF(I26=1,IF(②選手情報入力!$U$6="","",②選手情報入力!$U$6),IF(②選手情報入力!$U$7="","",②選手情報入力!$U$7))))</f>
        <v/>
      </c>
      <c r="AG26" t="str">
        <f>IF(E26="","",IF(②選手情報入力!T35="","",IF(I26=1,IF(②選手情報入力!$T$6="",0,1),IF(②選手情報入力!$T$7="",0,1))))</f>
        <v/>
      </c>
      <c r="AH26" t="str">
        <f>IF(E26="","",IF(②選手情報入力!T35="","",2))</f>
        <v/>
      </c>
    </row>
    <row r="27" spans="1:34">
      <c r="A27" t="str">
        <f>IF(E27="","",Sheet2!A26)</f>
        <v/>
      </c>
      <c r="B27" t="str">
        <f>IF(E27="","",①団体情報入力!$C$4)</f>
        <v/>
      </c>
      <c r="D27" t="str">
        <f>IF(②選手情報入力!B36="","",②選手情報入力!B36)</f>
        <v/>
      </c>
      <c r="E27" t="str">
        <f>IF(②選手情報入力!C36="","",(②選手情報入力!C36))</f>
        <v/>
      </c>
      <c r="F27" t="str">
        <f>IF(E27="","",②選手情報入力!D36)</f>
        <v/>
      </c>
      <c r="G27" t="str">
        <f>IF(E27="","",ASC(②選手情報入力!E36))</f>
        <v/>
      </c>
      <c r="H27" t="str">
        <f t="shared" si="0"/>
        <v/>
      </c>
      <c r="I27" t="str">
        <f>IF(E27="","",IF(②選手情報入力!G36="男",1,2))</f>
        <v/>
      </c>
      <c r="J27" t="str">
        <f>IF(E27="","",IF(②選手情報入力!H36="","",②選手情報入力!H36))</f>
        <v/>
      </c>
      <c r="L27" t="str">
        <f t="shared" si="1"/>
        <v/>
      </c>
      <c r="M27" t="str">
        <f t="shared" si="2"/>
        <v/>
      </c>
      <c r="O27" t="str">
        <f>IF(E27="","",IF(②選手情報入力!J36="","",IF(I27=1,VLOOKUP(②選手情報入力!J36,種目情報!$A$4:$B$35,2,FALSE),VLOOKUP(②選手情報入力!J36,種目情報!$E$4:$F$34,2,FALSE))))</f>
        <v/>
      </c>
      <c r="P27" t="str">
        <f>IF(E27="","",IF(②選手情報入力!K36="","",②選手情報入力!K36))</f>
        <v/>
      </c>
      <c r="Q27" s="28" t="str">
        <f>IF(E27="","",IF(②選手情報入力!I36="",0,1))</f>
        <v/>
      </c>
      <c r="R27" t="str">
        <f>IF(E27="","",IF(②選手情報入力!J36="","",IF(I27=1,VLOOKUP(②選手情報入力!J36,種目情報!$A$4:$C$39,3,FALSE),VLOOKUP(②選手情報入力!J36,種目情報!$E$4:$G$39,3,FALSE))))</f>
        <v/>
      </c>
      <c r="S27" t="str">
        <f>IF(E27="","",IF(②選手情報入力!M36="","",IF(I27=1,VLOOKUP(②選手情報入力!M36,種目情報!$A$4:$B$39,2,FALSE),VLOOKUP(②選手情報入力!M36,種目情報!$E$4:$F$39,2,FALSE))))</f>
        <v/>
      </c>
      <c r="T27" t="str">
        <f>IF(E27="","",IF(②選手情報入力!N36="","",②選手情報入力!N36))</f>
        <v/>
      </c>
      <c r="U27" s="28" t="str">
        <f>IF(E27="","",IF(②選手情報入力!L36="",0,1))</f>
        <v/>
      </c>
      <c r="V27" t="str">
        <f>IF(E27="","",IF(②選手情報入力!M36="","",IF(I27=1,VLOOKUP(②選手情報入力!M36,種目情報!$A$4:$C$39,3,FALSE),VLOOKUP(②選手情報入力!M36,種目情報!$E$4:$G$39,3,FALSE))))</f>
        <v/>
      </c>
      <c r="W27" t="str">
        <f>IF(E27="","",IF(②選手情報入力!P36="","",IF(I27=1,VLOOKUP(②選手情報入力!P36,種目情報!$A$4:$B$39,2,FALSE),VLOOKUP(②選手情報入力!P36,種目情報!$E$4:$F$39,2,FALSE))))</f>
        <v/>
      </c>
      <c r="X27" t="str">
        <f>IF(E27="","",IF(②選手情報入力!Q36="","",②選手情報入力!Q36))</f>
        <v/>
      </c>
      <c r="Y27" s="28" t="str">
        <f>IF(E27="","",IF(②選手情報入力!O36="",0,1))</f>
        <v/>
      </c>
      <c r="Z27" t="str">
        <f>IF(E27="","",IF(②選手情報入力!P36="","",IF(I27=1,VLOOKUP(②選手情報入力!P36,種目情報!$A$4:$C$39,3,FALSE),VLOOKUP(②選手情報入力!P36,種目情報!$E$4:$G$39,3,FALSE))))</f>
        <v/>
      </c>
      <c r="AA27" t="str">
        <f>IF(E27="","",IF(②選手情報入力!R36="","",IF(I27=1,種目情報!$J$4,種目情報!$J$6)))</f>
        <v/>
      </c>
      <c r="AB27" t="str">
        <f>IF(E27="","",IF(②選手情報入力!R36="","",IF(I27=1,IF(②選手情報入力!$S$6="","",②選手情報入力!$S$6),IF(②選手情報入力!$S$7="","",②選手情報入力!$S$7))))</f>
        <v/>
      </c>
      <c r="AC27" t="str">
        <f>IF(E27="","",IF(②選手情報入力!R36="","",IF(I27=1,IF(②選手情報入力!$R$6="",0,1),IF(②選手情報入力!$R$7="",0,1))))</f>
        <v/>
      </c>
      <c r="AD27" t="str">
        <f>IF(E27="","",IF(②選手情報入力!R36="","",2))</f>
        <v/>
      </c>
      <c r="AE27" t="str">
        <f>IF(E27="","",IF(②選手情報入力!T36="","",IF(I27=1,種目情報!$J$5,種目情報!$J$7)))</f>
        <v/>
      </c>
      <c r="AF27" t="str">
        <f>IF(E27="","",IF(②選手情報入力!T36="","",IF(I27=1,IF(②選手情報入力!$U$6="","",②選手情報入力!$U$6),IF(②選手情報入力!$U$7="","",②選手情報入力!$U$7))))</f>
        <v/>
      </c>
      <c r="AG27" t="str">
        <f>IF(E27="","",IF(②選手情報入力!T36="","",IF(I27=1,IF(②選手情報入力!$T$6="",0,1),IF(②選手情報入力!$T$7="",0,1))))</f>
        <v/>
      </c>
      <c r="AH27" t="str">
        <f>IF(E27="","",IF(②選手情報入力!T36="","",2))</f>
        <v/>
      </c>
    </row>
    <row r="28" spans="1:34">
      <c r="A28" t="str">
        <f>IF(E28="","",Sheet2!A27)</f>
        <v/>
      </c>
      <c r="B28" t="str">
        <f>IF(E28="","",①団体情報入力!$C$4)</f>
        <v/>
      </c>
      <c r="D28" t="str">
        <f>IF(②選手情報入力!B37="","",②選手情報入力!B37)</f>
        <v/>
      </c>
      <c r="E28" t="str">
        <f>IF(②選手情報入力!C37="","",(②選手情報入力!C37))</f>
        <v/>
      </c>
      <c r="F28" t="str">
        <f>IF(E28="","",②選手情報入力!D37)</f>
        <v/>
      </c>
      <c r="G28" t="str">
        <f>IF(E28="","",ASC(②選手情報入力!E37))</f>
        <v/>
      </c>
      <c r="H28" t="str">
        <f t="shared" si="0"/>
        <v/>
      </c>
      <c r="I28" t="str">
        <f>IF(E28="","",IF(②選手情報入力!G37="男",1,2))</f>
        <v/>
      </c>
      <c r="J28" t="str">
        <f>IF(E28="","",IF(②選手情報入力!H37="","",②選手情報入力!H37))</f>
        <v/>
      </c>
      <c r="L28" t="str">
        <f t="shared" si="1"/>
        <v/>
      </c>
      <c r="M28" t="str">
        <f t="shared" si="2"/>
        <v/>
      </c>
      <c r="O28" t="str">
        <f>IF(E28="","",IF(②選手情報入力!J37="","",IF(I28=1,VLOOKUP(②選手情報入力!J37,種目情報!$A$4:$B$35,2,FALSE),VLOOKUP(②選手情報入力!J37,種目情報!$E$4:$F$34,2,FALSE))))</f>
        <v/>
      </c>
      <c r="P28" t="str">
        <f>IF(E28="","",IF(②選手情報入力!K37="","",②選手情報入力!K37))</f>
        <v/>
      </c>
      <c r="Q28" s="28" t="str">
        <f>IF(E28="","",IF(②選手情報入力!I37="",0,1))</f>
        <v/>
      </c>
      <c r="R28" t="str">
        <f>IF(E28="","",IF(②選手情報入力!J37="","",IF(I28=1,VLOOKUP(②選手情報入力!J37,種目情報!$A$4:$C$39,3,FALSE),VLOOKUP(②選手情報入力!J37,種目情報!$E$4:$G$39,3,FALSE))))</f>
        <v/>
      </c>
      <c r="S28" t="str">
        <f>IF(E28="","",IF(②選手情報入力!M37="","",IF(I28=1,VLOOKUP(②選手情報入力!M37,種目情報!$A$4:$B$39,2,FALSE),VLOOKUP(②選手情報入力!M37,種目情報!$E$4:$F$39,2,FALSE))))</f>
        <v/>
      </c>
      <c r="T28" t="str">
        <f>IF(E28="","",IF(②選手情報入力!N37="","",②選手情報入力!N37))</f>
        <v/>
      </c>
      <c r="U28" s="28" t="str">
        <f>IF(E28="","",IF(②選手情報入力!L37="",0,1))</f>
        <v/>
      </c>
      <c r="V28" t="str">
        <f>IF(E28="","",IF(②選手情報入力!M37="","",IF(I28=1,VLOOKUP(②選手情報入力!M37,種目情報!$A$4:$C$39,3,FALSE),VLOOKUP(②選手情報入力!M37,種目情報!$E$4:$G$39,3,FALSE))))</f>
        <v/>
      </c>
      <c r="W28" t="str">
        <f>IF(E28="","",IF(②選手情報入力!P37="","",IF(I28=1,VLOOKUP(②選手情報入力!P37,種目情報!$A$4:$B$39,2,FALSE),VLOOKUP(②選手情報入力!P37,種目情報!$E$4:$F$39,2,FALSE))))</f>
        <v/>
      </c>
      <c r="X28" t="str">
        <f>IF(E28="","",IF(②選手情報入力!Q37="","",②選手情報入力!Q37))</f>
        <v/>
      </c>
      <c r="Y28" s="28" t="str">
        <f>IF(E28="","",IF(②選手情報入力!O37="",0,1))</f>
        <v/>
      </c>
      <c r="Z28" t="str">
        <f>IF(E28="","",IF(②選手情報入力!P37="","",IF(I28=1,VLOOKUP(②選手情報入力!P37,種目情報!$A$4:$C$39,3,FALSE),VLOOKUP(②選手情報入力!P37,種目情報!$E$4:$G$39,3,FALSE))))</f>
        <v/>
      </c>
      <c r="AA28" t="str">
        <f>IF(E28="","",IF(②選手情報入力!R37="","",IF(I28=1,種目情報!$J$4,種目情報!$J$6)))</f>
        <v/>
      </c>
      <c r="AB28" t="str">
        <f>IF(E28="","",IF(②選手情報入力!R37="","",IF(I28=1,IF(②選手情報入力!$S$6="","",②選手情報入力!$S$6),IF(②選手情報入力!$S$7="","",②選手情報入力!$S$7))))</f>
        <v/>
      </c>
      <c r="AC28" t="str">
        <f>IF(E28="","",IF(②選手情報入力!R37="","",IF(I28=1,IF(②選手情報入力!$R$6="",0,1),IF(②選手情報入力!$R$7="",0,1))))</f>
        <v/>
      </c>
      <c r="AD28" t="str">
        <f>IF(E28="","",IF(②選手情報入力!R37="","",2))</f>
        <v/>
      </c>
      <c r="AE28" t="str">
        <f>IF(E28="","",IF(②選手情報入力!T37="","",IF(I28=1,種目情報!$J$5,種目情報!$J$7)))</f>
        <v/>
      </c>
      <c r="AF28" t="str">
        <f>IF(E28="","",IF(②選手情報入力!T37="","",IF(I28=1,IF(②選手情報入力!$U$6="","",②選手情報入力!$U$6),IF(②選手情報入力!$U$7="","",②選手情報入力!$U$7))))</f>
        <v/>
      </c>
      <c r="AG28" t="str">
        <f>IF(E28="","",IF(②選手情報入力!T37="","",IF(I28=1,IF(②選手情報入力!$T$6="",0,1),IF(②選手情報入力!$T$7="",0,1))))</f>
        <v/>
      </c>
      <c r="AH28" t="str">
        <f>IF(E28="","",IF(②選手情報入力!T37="","",2))</f>
        <v/>
      </c>
    </row>
    <row r="29" spans="1:34">
      <c r="A29" t="str">
        <f>IF(E29="","",Sheet2!A28)</f>
        <v/>
      </c>
      <c r="B29" t="str">
        <f>IF(E29="","",①団体情報入力!$C$4)</f>
        <v/>
      </c>
      <c r="D29" t="str">
        <f>IF(②選手情報入力!B38="","",②選手情報入力!B38)</f>
        <v/>
      </c>
      <c r="E29" t="str">
        <f>IF(②選手情報入力!C38="","",(②選手情報入力!C38))</f>
        <v/>
      </c>
      <c r="F29" t="str">
        <f>IF(E29="","",②選手情報入力!D38)</f>
        <v/>
      </c>
      <c r="G29" t="str">
        <f>IF(E29="","",ASC(②選手情報入力!E38))</f>
        <v/>
      </c>
      <c r="H29" t="str">
        <f t="shared" si="0"/>
        <v/>
      </c>
      <c r="I29" t="str">
        <f>IF(E29="","",IF(②選手情報入力!G38="男",1,2))</f>
        <v/>
      </c>
      <c r="J29" t="str">
        <f>IF(E29="","",IF(②選手情報入力!H38="","",②選手情報入力!H38))</f>
        <v/>
      </c>
      <c r="L29" t="str">
        <f t="shared" si="1"/>
        <v/>
      </c>
      <c r="M29" t="str">
        <f t="shared" si="2"/>
        <v/>
      </c>
      <c r="O29" t="str">
        <f>IF(E29="","",IF(②選手情報入力!J38="","",IF(I29=1,VLOOKUP(②選手情報入力!J38,種目情報!$A$4:$B$35,2,FALSE),VLOOKUP(②選手情報入力!J38,種目情報!$E$4:$F$34,2,FALSE))))</f>
        <v/>
      </c>
      <c r="P29" t="str">
        <f>IF(E29="","",IF(②選手情報入力!K38="","",②選手情報入力!K38))</f>
        <v/>
      </c>
      <c r="Q29" s="28" t="str">
        <f>IF(E29="","",IF(②選手情報入力!I38="",0,1))</f>
        <v/>
      </c>
      <c r="R29" t="str">
        <f>IF(E29="","",IF(②選手情報入力!J38="","",IF(I29=1,VLOOKUP(②選手情報入力!J38,種目情報!$A$4:$C$39,3,FALSE),VLOOKUP(②選手情報入力!J38,種目情報!$E$4:$G$39,3,FALSE))))</f>
        <v/>
      </c>
      <c r="S29" t="str">
        <f>IF(E29="","",IF(②選手情報入力!M38="","",IF(I29=1,VLOOKUP(②選手情報入力!M38,種目情報!$A$4:$B$39,2,FALSE),VLOOKUP(②選手情報入力!M38,種目情報!$E$4:$F$39,2,FALSE))))</f>
        <v/>
      </c>
      <c r="T29" t="str">
        <f>IF(E29="","",IF(②選手情報入力!N38="","",②選手情報入力!N38))</f>
        <v/>
      </c>
      <c r="U29" s="28" t="str">
        <f>IF(E29="","",IF(②選手情報入力!L38="",0,1))</f>
        <v/>
      </c>
      <c r="V29" t="str">
        <f>IF(E29="","",IF(②選手情報入力!M38="","",IF(I29=1,VLOOKUP(②選手情報入力!M38,種目情報!$A$4:$C$39,3,FALSE),VLOOKUP(②選手情報入力!M38,種目情報!$E$4:$G$39,3,FALSE))))</f>
        <v/>
      </c>
      <c r="W29" t="str">
        <f>IF(E29="","",IF(②選手情報入力!P38="","",IF(I29=1,VLOOKUP(②選手情報入力!P38,種目情報!$A$4:$B$39,2,FALSE),VLOOKUP(②選手情報入力!P38,種目情報!$E$4:$F$39,2,FALSE))))</f>
        <v/>
      </c>
      <c r="X29" t="str">
        <f>IF(E29="","",IF(②選手情報入力!Q38="","",②選手情報入力!Q38))</f>
        <v/>
      </c>
      <c r="Y29" s="28" t="str">
        <f>IF(E29="","",IF(②選手情報入力!O38="",0,1))</f>
        <v/>
      </c>
      <c r="Z29" t="str">
        <f>IF(E29="","",IF(②選手情報入力!P38="","",IF(I29=1,VLOOKUP(②選手情報入力!P38,種目情報!$A$4:$C$39,3,FALSE),VLOOKUP(②選手情報入力!P38,種目情報!$E$4:$G$39,3,FALSE))))</f>
        <v/>
      </c>
      <c r="AA29" t="str">
        <f>IF(E29="","",IF(②選手情報入力!R38="","",IF(I29=1,種目情報!$J$4,種目情報!$J$6)))</f>
        <v/>
      </c>
      <c r="AB29" t="str">
        <f>IF(E29="","",IF(②選手情報入力!R38="","",IF(I29=1,IF(②選手情報入力!$S$6="","",②選手情報入力!$S$6),IF(②選手情報入力!$S$7="","",②選手情報入力!$S$7))))</f>
        <v/>
      </c>
      <c r="AC29" t="str">
        <f>IF(E29="","",IF(②選手情報入力!R38="","",IF(I29=1,IF(②選手情報入力!$R$6="",0,1),IF(②選手情報入力!$R$7="",0,1))))</f>
        <v/>
      </c>
      <c r="AD29" t="str">
        <f>IF(E29="","",IF(②選手情報入力!R38="","",2))</f>
        <v/>
      </c>
      <c r="AE29" t="str">
        <f>IF(E29="","",IF(②選手情報入力!T38="","",IF(I29=1,種目情報!$J$5,種目情報!$J$7)))</f>
        <v/>
      </c>
      <c r="AF29" t="str">
        <f>IF(E29="","",IF(②選手情報入力!T38="","",IF(I29=1,IF(②選手情報入力!$U$6="","",②選手情報入力!$U$6),IF(②選手情報入力!$U$7="","",②選手情報入力!$U$7))))</f>
        <v/>
      </c>
      <c r="AG29" t="str">
        <f>IF(E29="","",IF(②選手情報入力!T38="","",IF(I29=1,IF(②選手情報入力!$T$6="",0,1),IF(②選手情報入力!$T$7="",0,1))))</f>
        <v/>
      </c>
      <c r="AH29" t="str">
        <f>IF(E29="","",IF(②選手情報入力!T38="","",2))</f>
        <v/>
      </c>
    </row>
    <row r="30" spans="1:34">
      <c r="A30" t="str">
        <f>IF(E30="","",Sheet2!A29)</f>
        <v/>
      </c>
      <c r="B30" t="str">
        <f>IF(E30="","",①団体情報入力!$C$4)</f>
        <v/>
      </c>
      <c r="D30" t="str">
        <f>IF(②選手情報入力!B39="","",②選手情報入力!B39)</f>
        <v/>
      </c>
      <c r="E30" t="str">
        <f>IF(②選手情報入力!C39="","",(②選手情報入力!C39))</f>
        <v/>
      </c>
      <c r="F30" t="str">
        <f>IF(E30="","",②選手情報入力!D39)</f>
        <v/>
      </c>
      <c r="G30" t="str">
        <f>IF(E30="","",ASC(②選手情報入力!E39))</f>
        <v/>
      </c>
      <c r="H30" t="str">
        <f t="shared" si="0"/>
        <v/>
      </c>
      <c r="I30" t="str">
        <f>IF(E30="","",IF(②選手情報入力!G39="男",1,2))</f>
        <v/>
      </c>
      <c r="J30" t="str">
        <f>IF(E30="","",IF(②選手情報入力!H39="","",②選手情報入力!H39))</f>
        <v/>
      </c>
      <c r="L30" t="str">
        <f t="shared" si="1"/>
        <v/>
      </c>
      <c r="M30" t="str">
        <f t="shared" si="2"/>
        <v/>
      </c>
      <c r="O30" t="str">
        <f>IF(E30="","",IF(②選手情報入力!J39="","",IF(I30=1,VLOOKUP(②選手情報入力!J39,種目情報!$A$4:$B$35,2,FALSE),VLOOKUP(②選手情報入力!J39,種目情報!$E$4:$F$34,2,FALSE))))</f>
        <v/>
      </c>
      <c r="P30" t="str">
        <f>IF(E30="","",IF(②選手情報入力!K39="","",②選手情報入力!K39))</f>
        <v/>
      </c>
      <c r="Q30" s="28" t="str">
        <f>IF(E30="","",IF(②選手情報入力!I39="",0,1))</f>
        <v/>
      </c>
      <c r="R30" t="str">
        <f>IF(E30="","",IF(②選手情報入力!J39="","",IF(I30=1,VLOOKUP(②選手情報入力!J39,種目情報!$A$4:$C$39,3,FALSE),VLOOKUP(②選手情報入力!J39,種目情報!$E$4:$G$39,3,FALSE))))</f>
        <v/>
      </c>
      <c r="S30" t="str">
        <f>IF(E30="","",IF(②選手情報入力!M39="","",IF(I30=1,VLOOKUP(②選手情報入力!M39,種目情報!$A$4:$B$39,2,FALSE),VLOOKUP(②選手情報入力!M39,種目情報!$E$4:$F$39,2,FALSE))))</f>
        <v/>
      </c>
      <c r="T30" t="str">
        <f>IF(E30="","",IF(②選手情報入力!N39="","",②選手情報入力!N39))</f>
        <v/>
      </c>
      <c r="U30" s="28" t="str">
        <f>IF(E30="","",IF(②選手情報入力!L39="",0,1))</f>
        <v/>
      </c>
      <c r="V30" t="str">
        <f>IF(E30="","",IF(②選手情報入力!M39="","",IF(I30=1,VLOOKUP(②選手情報入力!M39,種目情報!$A$4:$C$39,3,FALSE),VLOOKUP(②選手情報入力!M39,種目情報!$E$4:$G$39,3,FALSE))))</f>
        <v/>
      </c>
      <c r="W30" t="str">
        <f>IF(E30="","",IF(②選手情報入力!P39="","",IF(I30=1,VLOOKUP(②選手情報入力!P39,種目情報!$A$4:$B$39,2,FALSE),VLOOKUP(②選手情報入力!P39,種目情報!$E$4:$F$39,2,FALSE))))</f>
        <v/>
      </c>
      <c r="X30" t="str">
        <f>IF(E30="","",IF(②選手情報入力!Q39="","",②選手情報入力!Q39))</f>
        <v/>
      </c>
      <c r="Y30" s="28" t="str">
        <f>IF(E30="","",IF(②選手情報入力!O39="",0,1))</f>
        <v/>
      </c>
      <c r="Z30" t="str">
        <f>IF(E30="","",IF(②選手情報入力!P39="","",IF(I30=1,VLOOKUP(②選手情報入力!P39,種目情報!$A$4:$C$39,3,FALSE),VLOOKUP(②選手情報入力!P39,種目情報!$E$4:$G$39,3,FALSE))))</f>
        <v/>
      </c>
      <c r="AA30" t="str">
        <f>IF(E30="","",IF(②選手情報入力!R39="","",IF(I30=1,種目情報!$J$4,種目情報!$J$6)))</f>
        <v/>
      </c>
      <c r="AB30" t="str">
        <f>IF(E30="","",IF(②選手情報入力!R39="","",IF(I30=1,IF(②選手情報入力!$S$6="","",②選手情報入力!$S$6),IF(②選手情報入力!$S$7="","",②選手情報入力!$S$7))))</f>
        <v/>
      </c>
      <c r="AC30" t="str">
        <f>IF(E30="","",IF(②選手情報入力!R39="","",IF(I30=1,IF(②選手情報入力!$R$6="",0,1),IF(②選手情報入力!$R$7="",0,1))))</f>
        <v/>
      </c>
      <c r="AD30" t="str">
        <f>IF(E30="","",IF(②選手情報入力!R39="","",2))</f>
        <v/>
      </c>
      <c r="AE30" t="str">
        <f>IF(E30="","",IF(②選手情報入力!T39="","",IF(I30=1,種目情報!$J$5,種目情報!$J$7)))</f>
        <v/>
      </c>
      <c r="AF30" t="str">
        <f>IF(E30="","",IF(②選手情報入力!T39="","",IF(I30=1,IF(②選手情報入力!$U$6="","",②選手情報入力!$U$6),IF(②選手情報入力!$U$7="","",②選手情報入力!$U$7))))</f>
        <v/>
      </c>
      <c r="AG30" t="str">
        <f>IF(E30="","",IF(②選手情報入力!T39="","",IF(I30=1,IF(②選手情報入力!$T$6="",0,1),IF(②選手情報入力!$T$7="",0,1))))</f>
        <v/>
      </c>
      <c r="AH30" t="str">
        <f>IF(E30="","",IF(②選手情報入力!T39="","",2))</f>
        <v/>
      </c>
    </row>
    <row r="31" spans="1:34">
      <c r="A31" t="str">
        <f>IF(E31="","",Sheet2!A30)</f>
        <v/>
      </c>
      <c r="B31" t="str">
        <f>IF(E31="","",①団体情報入力!$C$4)</f>
        <v/>
      </c>
      <c r="D31" t="str">
        <f>IF(②選手情報入力!B40="","",②選手情報入力!B40)</f>
        <v/>
      </c>
      <c r="E31" t="str">
        <f>IF(②選手情報入力!C40="","",(②選手情報入力!C40))</f>
        <v/>
      </c>
      <c r="F31" t="str">
        <f>IF(E31="","",②選手情報入力!D40)</f>
        <v/>
      </c>
      <c r="G31" t="str">
        <f>IF(E31="","",ASC(②選手情報入力!E40))</f>
        <v/>
      </c>
      <c r="H31" t="str">
        <f t="shared" si="0"/>
        <v/>
      </c>
      <c r="I31" t="str">
        <f>IF(E31="","",IF(②選手情報入力!G40="男",1,2))</f>
        <v/>
      </c>
      <c r="J31" t="str">
        <f>IF(E31="","",IF(②選手情報入力!H40="","",②選手情報入力!H40))</f>
        <v/>
      </c>
      <c r="L31" t="str">
        <f t="shared" si="1"/>
        <v/>
      </c>
      <c r="M31" t="str">
        <f t="shared" si="2"/>
        <v/>
      </c>
      <c r="O31" t="str">
        <f>IF(E31="","",IF(②選手情報入力!J40="","",IF(I31=1,VLOOKUP(②選手情報入力!J40,種目情報!$A$4:$B$35,2,FALSE),VLOOKUP(②選手情報入力!J40,種目情報!$E$4:$F$34,2,FALSE))))</f>
        <v/>
      </c>
      <c r="P31" t="str">
        <f>IF(E31="","",IF(②選手情報入力!K40="","",②選手情報入力!K40))</f>
        <v/>
      </c>
      <c r="Q31" s="28" t="str">
        <f>IF(E31="","",IF(②選手情報入力!I40="",0,1))</f>
        <v/>
      </c>
      <c r="R31" t="str">
        <f>IF(E31="","",IF(②選手情報入力!J40="","",IF(I31=1,VLOOKUP(②選手情報入力!J40,種目情報!$A$4:$C$39,3,FALSE),VLOOKUP(②選手情報入力!J40,種目情報!$E$4:$G$39,3,FALSE))))</f>
        <v/>
      </c>
      <c r="S31" t="str">
        <f>IF(E31="","",IF(②選手情報入力!M40="","",IF(I31=1,VLOOKUP(②選手情報入力!M40,種目情報!$A$4:$B$39,2,FALSE),VLOOKUP(②選手情報入力!M40,種目情報!$E$4:$F$39,2,FALSE))))</f>
        <v/>
      </c>
      <c r="T31" t="str">
        <f>IF(E31="","",IF(②選手情報入力!N40="","",②選手情報入力!N40))</f>
        <v/>
      </c>
      <c r="U31" s="28" t="str">
        <f>IF(E31="","",IF(②選手情報入力!L40="",0,1))</f>
        <v/>
      </c>
      <c r="V31" t="str">
        <f>IF(E31="","",IF(②選手情報入力!M40="","",IF(I31=1,VLOOKUP(②選手情報入力!M40,種目情報!$A$4:$C$39,3,FALSE),VLOOKUP(②選手情報入力!M40,種目情報!$E$4:$G$39,3,FALSE))))</f>
        <v/>
      </c>
      <c r="W31" t="str">
        <f>IF(E31="","",IF(②選手情報入力!P40="","",IF(I31=1,VLOOKUP(②選手情報入力!P40,種目情報!$A$4:$B$39,2,FALSE),VLOOKUP(②選手情報入力!P40,種目情報!$E$4:$F$39,2,FALSE))))</f>
        <v/>
      </c>
      <c r="X31" t="str">
        <f>IF(E31="","",IF(②選手情報入力!Q40="","",②選手情報入力!Q40))</f>
        <v/>
      </c>
      <c r="Y31" s="28" t="str">
        <f>IF(E31="","",IF(②選手情報入力!O40="",0,1))</f>
        <v/>
      </c>
      <c r="Z31" t="str">
        <f>IF(E31="","",IF(②選手情報入力!P40="","",IF(I31=1,VLOOKUP(②選手情報入力!P40,種目情報!$A$4:$C$39,3,FALSE),VLOOKUP(②選手情報入力!P40,種目情報!$E$4:$G$39,3,FALSE))))</f>
        <v/>
      </c>
      <c r="AA31" t="str">
        <f>IF(E31="","",IF(②選手情報入力!R40="","",IF(I31=1,種目情報!$J$4,種目情報!$J$6)))</f>
        <v/>
      </c>
      <c r="AB31" t="str">
        <f>IF(E31="","",IF(②選手情報入力!R40="","",IF(I31=1,IF(②選手情報入力!$S$6="","",②選手情報入力!$S$6),IF(②選手情報入力!$S$7="","",②選手情報入力!$S$7))))</f>
        <v/>
      </c>
      <c r="AC31" t="str">
        <f>IF(E31="","",IF(②選手情報入力!R40="","",IF(I31=1,IF(②選手情報入力!$R$6="",0,1),IF(②選手情報入力!$R$7="",0,1))))</f>
        <v/>
      </c>
      <c r="AD31" t="str">
        <f>IF(E31="","",IF(②選手情報入力!R40="","",2))</f>
        <v/>
      </c>
      <c r="AE31" t="str">
        <f>IF(E31="","",IF(②選手情報入力!T40="","",IF(I31=1,種目情報!$J$5,種目情報!$J$7)))</f>
        <v/>
      </c>
      <c r="AF31" t="str">
        <f>IF(E31="","",IF(②選手情報入力!T40="","",IF(I31=1,IF(②選手情報入力!$U$6="","",②選手情報入力!$U$6),IF(②選手情報入力!$U$7="","",②選手情報入力!$U$7))))</f>
        <v/>
      </c>
      <c r="AG31" t="str">
        <f>IF(E31="","",IF(②選手情報入力!T40="","",IF(I31=1,IF(②選手情報入力!$T$6="",0,1),IF(②選手情報入力!$T$7="",0,1))))</f>
        <v/>
      </c>
      <c r="AH31" t="str">
        <f>IF(E31="","",IF(②選手情報入力!T40="","",2))</f>
        <v/>
      </c>
    </row>
    <row r="32" spans="1:34">
      <c r="A32" t="str">
        <f>IF(E32="","",Sheet2!A31)</f>
        <v/>
      </c>
      <c r="B32" t="str">
        <f>IF(E32="","",①団体情報入力!$C$4)</f>
        <v/>
      </c>
      <c r="D32" t="str">
        <f>IF(②選手情報入力!B41="","",②選手情報入力!B41)</f>
        <v/>
      </c>
      <c r="E32" t="str">
        <f>IF(②選手情報入力!C41="","",(②選手情報入力!C41))</f>
        <v/>
      </c>
      <c r="F32" t="str">
        <f>IF(E32="","",②選手情報入力!D41)</f>
        <v/>
      </c>
      <c r="G32" t="str">
        <f>IF(E32="","",ASC(②選手情報入力!E41))</f>
        <v/>
      </c>
      <c r="H32" t="str">
        <f t="shared" si="0"/>
        <v/>
      </c>
      <c r="I32" t="str">
        <f>IF(E32="","",IF(②選手情報入力!G41="男",1,2))</f>
        <v/>
      </c>
      <c r="J32" t="str">
        <f>IF(E32="","",IF(②選手情報入力!H41="","",②選手情報入力!H41))</f>
        <v/>
      </c>
      <c r="L32" t="str">
        <f t="shared" si="1"/>
        <v/>
      </c>
      <c r="M32" t="str">
        <f t="shared" si="2"/>
        <v/>
      </c>
      <c r="O32" t="str">
        <f>IF(E32="","",IF(②選手情報入力!J41="","",IF(I32=1,VLOOKUP(②選手情報入力!J41,種目情報!$A$4:$B$35,2,FALSE),VLOOKUP(②選手情報入力!J41,種目情報!$E$4:$F$34,2,FALSE))))</f>
        <v/>
      </c>
      <c r="P32" t="str">
        <f>IF(E32="","",IF(②選手情報入力!K41="","",②選手情報入力!K41))</f>
        <v/>
      </c>
      <c r="Q32" s="28" t="str">
        <f>IF(E32="","",IF(②選手情報入力!I41="",0,1))</f>
        <v/>
      </c>
      <c r="R32" t="str">
        <f>IF(E32="","",IF(②選手情報入力!J41="","",IF(I32=1,VLOOKUP(②選手情報入力!J41,種目情報!$A$4:$C$39,3,FALSE),VLOOKUP(②選手情報入力!J41,種目情報!$E$4:$G$39,3,FALSE))))</f>
        <v/>
      </c>
      <c r="S32" t="str">
        <f>IF(E32="","",IF(②選手情報入力!M41="","",IF(I32=1,VLOOKUP(②選手情報入力!M41,種目情報!$A$4:$B$39,2,FALSE),VLOOKUP(②選手情報入力!M41,種目情報!$E$4:$F$39,2,FALSE))))</f>
        <v/>
      </c>
      <c r="T32" t="str">
        <f>IF(E32="","",IF(②選手情報入力!N41="","",②選手情報入力!N41))</f>
        <v/>
      </c>
      <c r="U32" s="28" t="str">
        <f>IF(E32="","",IF(②選手情報入力!L41="",0,1))</f>
        <v/>
      </c>
      <c r="V32" t="str">
        <f>IF(E32="","",IF(②選手情報入力!M41="","",IF(I32=1,VLOOKUP(②選手情報入力!M41,種目情報!$A$4:$C$39,3,FALSE),VLOOKUP(②選手情報入力!M41,種目情報!$E$4:$G$39,3,FALSE))))</f>
        <v/>
      </c>
      <c r="W32" t="str">
        <f>IF(E32="","",IF(②選手情報入力!P41="","",IF(I32=1,VLOOKUP(②選手情報入力!P41,種目情報!$A$4:$B$39,2,FALSE),VLOOKUP(②選手情報入力!P41,種目情報!$E$4:$F$39,2,FALSE))))</f>
        <v/>
      </c>
      <c r="X32" t="str">
        <f>IF(E32="","",IF(②選手情報入力!Q41="","",②選手情報入力!Q41))</f>
        <v/>
      </c>
      <c r="Y32" s="28" t="str">
        <f>IF(E32="","",IF(②選手情報入力!O41="",0,1))</f>
        <v/>
      </c>
      <c r="Z32" t="str">
        <f>IF(E32="","",IF(②選手情報入力!P41="","",IF(I32=1,VLOOKUP(②選手情報入力!P41,種目情報!$A$4:$C$39,3,FALSE),VLOOKUP(②選手情報入力!P41,種目情報!$E$4:$G$39,3,FALSE))))</f>
        <v/>
      </c>
      <c r="AA32" t="str">
        <f>IF(E32="","",IF(②選手情報入力!R41="","",IF(I32=1,種目情報!$J$4,種目情報!$J$6)))</f>
        <v/>
      </c>
      <c r="AB32" t="str">
        <f>IF(E32="","",IF(②選手情報入力!R41="","",IF(I32=1,IF(②選手情報入力!$S$6="","",②選手情報入力!$S$6),IF(②選手情報入力!$S$7="","",②選手情報入力!$S$7))))</f>
        <v/>
      </c>
      <c r="AC32" t="str">
        <f>IF(E32="","",IF(②選手情報入力!R41="","",IF(I32=1,IF(②選手情報入力!$R$6="",0,1),IF(②選手情報入力!$R$7="",0,1))))</f>
        <v/>
      </c>
      <c r="AD32" t="str">
        <f>IF(E32="","",IF(②選手情報入力!R41="","",2))</f>
        <v/>
      </c>
      <c r="AE32" t="str">
        <f>IF(E32="","",IF(②選手情報入力!T41="","",IF(I32=1,種目情報!$J$5,種目情報!$J$7)))</f>
        <v/>
      </c>
      <c r="AF32" t="str">
        <f>IF(E32="","",IF(②選手情報入力!T41="","",IF(I32=1,IF(②選手情報入力!$U$6="","",②選手情報入力!$U$6),IF(②選手情報入力!$U$7="","",②選手情報入力!$U$7))))</f>
        <v/>
      </c>
      <c r="AG32" t="str">
        <f>IF(E32="","",IF(②選手情報入力!T41="","",IF(I32=1,IF(②選手情報入力!$T$6="",0,1),IF(②選手情報入力!$T$7="",0,1))))</f>
        <v/>
      </c>
      <c r="AH32" t="str">
        <f>IF(E32="","",IF(②選手情報入力!T41="","",2))</f>
        <v/>
      </c>
    </row>
    <row r="33" spans="1:34">
      <c r="A33" t="str">
        <f>IF(E33="","",Sheet2!A32)</f>
        <v/>
      </c>
      <c r="B33" t="str">
        <f>IF(E33="","",①団体情報入力!$C$4)</f>
        <v/>
      </c>
      <c r="D33" t="str">
        <f>IF(②選手情報入力!B42="","",②選手情報入力!B42)</f>
        <v/>
      </c>
      <c r="E33" t="str">
        <f>IF(②選手情報入力!C42="","",(②選手情報入力!C42))</f>
        <v/>
      </c>
      <c r="F33" t="str">
        <f>IF(E33="","",②選手情報入力!D42)</f>
        <v/>
      </c>
      <c r="G33" t="str">
        <f>IF(E33="","",ASC(②選手情報入力!E42))</f>
        <v/>
      </c>
      <c r="H33" t="str">
        <f t="shared" si="0"/>
        <v/>
      </c>
      <c r="I33" t="str">
        <f>IF(E33="","",IF(②選手情報入力!G42="男",1,2))</f>
        <v/>
      </c>
      <c r="J33" t="str">
        <f>IF(E33="","",IF(②選手情報入力!H42="","",②選手情報入力!H42))</f>
        <v/>
      </c>
      <c r="L33" t="str">
        <f t="shared" si="1"/>
        <v/>
      </c>
      <c r="M33" t="str">
        <f t="shared" si="2"/>
        <v/>
      </c>
      <c r="O33" t="str">
        <f>IF(E33="","",IF(②選手情報入力!J42="","",IF(I33=1,VLOOKUP(②選手情報入力!J42,種目情報!$A$4:$B$35,2,FALSE),VLOOKUP(②選手情報入力!J42,種目情報!$E$4:$F$34,2,FALSE))))</f>
        <v/>
      </c>
      <c r="P33" t="str">
        <f>IF(E33="","",IF(②選手情報入力!K42="","",②選手情報入力!K42))</f>
        <v/>
      </c>
      <c r="Q33" s="28" t="str">
        <f>IF(E33="","",IF(②選手情報入力!I42="",0,1))</f>
        <v/>
      </c>
      <c r="R33" t="str">
        <f>IF(E33="","",IF(②選手情報入力!J42="","",IF(I33=1,VLOOKUP(②選手情報入力!J42,種目情報!$A$4:$C$39,3,FALSE),VLOOKUP(②選手情報入力!J42,種目情報!$E$4:$G$39,3,FALSE))))</f>
        <v/>
      </c>
      <c r="S33" t="str">
        <f>IF(E33="","",IF(②選手情報入力!M42="","",IF(I33=1,VLOOKUP(②選手情報入力!M42,種目情報!$A$4:$B$39,2,FALSE),VLOOKUP(②選手情報入力!M42,種目情報!$E$4:$F$39,2,FALSE))))</f>
        <v/>
      </c>
      <c r="T33" t="str">
        <f>IF(E33="","",IF(②選手情報入力!N42="","",②選手情報入力!N42))</f>
        <v/>
      </c>
      <c r="U33" s="28" t="str">
        <f>IF(E33="","",IF(②選手情報入力!L42="",0,1))</f>
        <v/>
      </c>
      <c r="V33" t="str">
        <f>IF(E33="","",IF(②選手情報入力!M42="","",IF(I33=1,VLOOKUP(②選手情報入力!M42,種目情報!$A$4:$C$39,3,FALSE),VLOOKUP(②選手情報入力!M42,種目情報!$E$4:$G$39,3,FALSE))))</f>
        <v/>
      </c>
      <c r="W33" t="str">
        <f>IF(E33="","",IF(②選手情報入力!P42="","",IF(I33=1,VLOOKUP(②選手情報入力!P42,種目情報!$A$4:$B$39,2,FALSE),VLOOKUP(②選手情報入力!P42,種目情報!$E$4:$F$39,2,FALSE))))</f>
        <v/>
      </c>
      <c r="X33" t="str">
        <f>IF(E33="","",IF(②選手情報入力!Q42="","",②選手情報入力!Q42))</f>
        <v/>
      </c>
      <c r="Y33" s="28" t="str">
        <f>IF(E33="","",IF(②選手情報入力!O42="",0,1))</f>
        <v/>
      </c>
      <c r="Z33" t="str">
        <f>IF(E33="","",IF(②選手情報入力!P42="","",IF(I33=1,VLOOKUP(②選手情報入力!P42,種目情報!$A$4:$C$39,3,FALSE),VLOOKUP(②選手情報入力!P42,種目情報!$E$4:$G$39,3,FALSE))))</f>
        <v/>
      </c>
      <c r="AA33" t="str">
        <f>IF(E33="","",IF(②選手情報入力!R42="","",IF(I33=1,種目情報!$J$4,種目情報!$J$6)))</f>
        <v/>
      </c>
      <c r="AB33" t="str">
        <f>IF(E33="","",IF(②選手情報入力!R42="","",IF(I33=1,IF(②選手情報入力!$S$6="","",②選手情報入力!$S$6),IF(②選手情報入力!$S$7="","",②選手情報入力!$S$7))))</f>
        <v/>
      </c>
      <c r="AC33" t="str">
        <f>IF(E33="","",IF(②選手情報入力!R42="","",IF(I33=1,IF(②選手情報入力!$R$6="",0,1),IF(②選手情報入力!$R$7="",0,1))))</f>
        <v/>
      </c>
      <c r="AD33" t="str">
        <f>IF(E33="","",IF(②選手情報入力!R42="","",2))</f>
        <v/>
      </c>
      <c r="AE33" t="str">
        <f>IF(E33="","",IF(②選手情報入力!T42="","",IF(I33=1,種目情報!$J$5,種目情報!$J$7)))</f>
        <v/>
      </c>
      <c r="AF33" t="str">
        <f>IF(E33="","",IF(②選手情報入力!T42="","",IF(I33=1,IF(②選手情報入力!$U$6="","",②選手情報入力!$U$6),IF(②選手情報入力!$U$7="","",②選手情報入力!$U$7))))</f>
        <v/>
      </c>
      <c r="AG33" t="str">
        <f>IF(E33="","",IF(②選手情報入力!T42="","",IF(I33=1,IF(②選手情報入力!$T$6="",0,1),IF(②選手情報入力!$T$7="",0,1))))</f>
        <v/>
      </c>
      <c r="AH33" t="str">
        <f>IF(E33="","",IF(②選手情報入力!T42="","",2))</f>
        <v/>
      </c>
    </row>
    <row r="34" spans="1:34">
      <c r="A34" t="str">
        <f>IF(E34="","",Sheet2!A33)</f>
        <v/>
      </c>
      <c r="B34" t="str">
        <f>IF(E34="","",①団体情報入力!$C$4)</f>
        <v/>
      </c>
      <c r="D34" t="str">
        <f>IF(②選手情報入力!B43="","",②選手情報入力!B43)</f>
        <v/>
      </c>
      <c r="E34" t="str">
        <f>IF(②選手情報入力!C43="","",(②選手情報入力!C43))</f>
        <v/>
      </c>
      <c r="F34" t="str">
        <f>IF(E34="","",②選手情報入力!D43)</f>
        <v/>
      </c>
      <c r="G34" t="str">
        <f>IF(E34="","",ASC(②選手情報入力!E43))</f>
        <v/>
      </c>
      <c r="H34" t="str">
        <f t="shared" si="0"/>
        <v/>
      </c>
      <c r="I34" t="str">
        <f>IF(E34="","",IF(②選手情報入力!G43="男",1,2))</f>
        <v/>
      </c>
      <c r="J34" t="str">
        <f>IF(E34="","",IF(②選手情報入力!H43="","",②選手情報入力!H43))</f>
        <v/>
      </c>
      <c r="L34" t="str">
        <f t="shared" si="1"/>
        <v/>
      </c>
      <c r="M34" t="str">
        <f t="shared" si="2"/>
        <v/>
      </c>
      <c r="O34" t="str">
        <f>IF(E34="","",IF(②選手情報入力!J43="","",IF(I34=1,VLOOKUP(②選手情報入力!J43,種目情報!$A$4:$B$35,2,FALSE),VLOOKUP(②選手情報入力!J43,種目情報!$E$4:$F$34,2,FALSE))))</f>
        <v/>
      </c>
      <c r="P34" t="str">
        <f>IF(E34="","",IF(②選手情報入力!K43="","",②選手情報入力!K43))</f>
        <v/>
      </c>
      <c r="Q34" s="28" t="str">
        <f>IF(E34="","",IF(②選手情報入力!I43="",0,1))</f>
        <v/>
      </c>
      <c r="R34" t="str">
        <f>IF(E34="","",IF(②選手情報入力!J43="","",IF(I34=1,VLOOKUP(②選手情報入力!J43,種目情報!$A$4:$C$39,3,FALSE),VLOOKUP(②選手情報入力!J43,種目情報!$E$4:$G$39,3,FALSE))))</f>
        <v/>
      </c>
      <c r="S34" t="str">
        <f>IF(E34="","",IF(②選手情報入力!M43="","",IF(I34=1,VLOOKUP(②選手情報入力!M43,種目情報!$A$4:$B$39,2,FALSE),VLOOKUP(②選手情報入力!M43,種目情報!$E$4:$F$39,2,FALSE))))</f>
        <v/>
      </c>
      <c r="T34" t="str">
        <f>IF(E34="","",IF(②選手情報入力!N43="","",②選手情報入力!N43))</f>
        <v/>
      </c>
      <c r="U34" s="28" t="str">
        <f>IF(E34="","",IF(②選手情報入力!L43="",0,1))</f>
        <v/>
      </c>
      <c r="V34" t="str">
        <f>IF(E34="","",IF(②選手情報入力!M43="","",IF(I34=1,VLOOKUP(②選手情報入力!M43,種目情報!$A$4:$C$39,3,FALSE),VLOOKUP(②選手情報入力!M43,種目情報!$E$4:$G$39,3,FALSE))))</f>
        <v/>
      </c>
      <c r="W34" t="str">
        <f>IF(E34="","",IF(②選手情報入力!P43="","",IF(I34=1,VLOOKUP(②選手情報入力!P43,種目情報!$A$4:$B$39,2,FALSE),VLOOKUP(②選手情報入力!P43,種目情報!$E$4:$F$39,2,FALSE))))</f>
        <v/>
      </c>
      <c r="X34" t="str">
        <f>IF(E34="","",IF(②選手情報入力!Q43="","",②選手情報入力!Q43))</f>
        <v/>
      </c>
      <c r="Y34" s="28" t="str">
        <f>IF(E34="","",IF(②選手情報入力!O43="",0,1))</f>
        <v/>
      </c>
      <c r="Z34" t="str">
        <f>IF(E34="","",IF(②選手情報入力!P43="","",IF(I34=1,VLOOKUP(②選手情報入力!P43,種目情報!$A$4:$C$39,3,FALSE),VLOOKUP(②選手情報入力!P43,種目情報!$E$4:$G$39,3,FALSE))))</f>
        <v/>
      </c>
      <c r="AA34" t="str">
        <f>IF(E34="","",IF(②選手情報入力!R43="","",IF(I34=1,種目情報!$J$4,種目情報!$J$6)))</f>
        <v/>
      </c>
      <c r="AB34" t="str">
        <f>IF(E34="","",IF(②選手情報入力!R43="","",IF(I34=1,IF(②選手情報入力!$S$6="","",②選手情報入力!$S$6),IF(②選手情報入力!$S$7="","",②選手情報入力!$S$7))))</f>
        <v/>
      </c>
      <c r="AC34" t="str">
        <f>IF(E34="","",IF(②選手情報入力!R43="","",IF(I34=1,IF(②選手情報入力!$R$6="",0,1),IF(②選手情報入力!$R$7="",0,1))))</f>
        <v/>
      </c>
      <c r="AD34" t="str">
        <f>IF(E34="","",IF(②選手情報入力!R43="","",2))</f>
        <v/>
      </c>
      <c r="AE34" t="str">
        <f>IF(E34="","",IF(②選手情報入力!T43="","",IF(I34=1,種目情報!$J$5,種目情報!$J$7)))</f>
        <v/>
      </c>
      <c r="AF34" t="str">
        <f>IF(E34="","",IF(②選手情報入力!T43="","",IF(I34=1,IF(②選手情報入力!$U$6="","",②選手情報入力!$U$6),IF(②選手情報入力!$U$7="","",②選手情報入力!$U$7))))</f>
        <v/>
      </c>
      <c r="AG34" t="str">
        <f>IF(E34="","",IF(②選手情報入力!T43="","",IF(I34=1,IF(②選手情報入力!$T$6="",0,1),IF(②選手情報入力!$T$7="",0,1))))</f>
        <v/>
      </c>
      <c r="AH34" t="str">
        <f>IF(E34="","",IF(②選手情報入力!T43="","",2))</f>
        <v/>
      </c>
    </row>
    <row r="35" spans="1:34">
      <c r="A35" t="str">
        <f>IF(E35="","",Sheet2!A34)</f>
        <v/>
      </c>
      <c r="B35" t="str">
        <f>IF(E35="","",①団体情報入力!$C$4)</f>
        <v/>
      </c>
      <c r="D35" t="str">
        <f>IF(②選手情報入力!B44="","",②選手情報入力!B44)</f>
        <v/>
      </c>
      <c r="E35" t="str">
        <f>IF(②選手情報入力!C44="","",(②選手情報入力!C44))</f>
        <v/>
      </c>
      <c r="F35" t="str">
        <f>IF(E35="","",②選手情報入力!D44)</f>
        <v/>
      </c>
      <c r="G35" t="str">
        <f>IF(E35="","",ASC(②選手情報入力!E44))</f>
        <v/>
      </c>
      <c r="H35" t="str">
        <f t="shared" si="0"/>
        <v/>
      </c>
      <c r="I35" t="str">
        <f>IF(E35="","",IF(②選手情報入力!G44="男",1,2))</f>
        <v/>
      </c>
      <c r="J35" t="str">
        <f>IF(E35="","",IF(②選手情報入力!H44="","",②選手情報入力!H44))</f>
        <v/>
      </c>
      <c r="L35" t="str">
        <f t="shared" si="1"/>
        <v/>
      </c>
      <c r="M35" t="str">
        <f t="shared" si="2"/>
        <v/>
      </c>
      <c r="O35" t="str">
        <f>IF(E35="","",IF(②選手情報入力!J44="","",IF(I35=1,VLOOKUP(②選手情報入力!J44,種目情報!$A$4:$B$35,2,FALSE),VLOOKUP(②選手情報入力!J44,種目情報!$E$4:$F$34,2,FALSE))))</f>
        <v/>
      </c>
      <c r="P35" t="str">
        <f>IF(E35="","",IF(②選手情報入力!K44="","",②選手情報入力!K44))</f>
        <v/>
      </c>
      <c r="Q35" s="28" t="str">
        <f>IF(E35="","",IF(②選手情報入力!I44="",0,1))</f>
        <v/>
      </c>
      <c r="R35" t="str">
        <f>IF(E35="","",IF(②選手情報入力!J44="","",IF(I35=1,VLOOKUP(②選手情報入力!J44,種目情報!$A$4:$C$39,3,FALSE),VLOOKUP(②選手情報入力!J44,種目情報!$E$4:$G$39,3,FALSE))))</f>
        <v/>
      </c>
      <c r="S35" t="str">
        <f>IF(E35="","",IF(②選手情報入力!M44="","",IF(I35=1,VLOOKUP(②選手情報入力!M44,種目情報!$A$4:$B$39,2,FALSE),VLOOKUP(②選手情報入力!M44,種目情報!$E$4:$F$39,2,FALSE))))</f>
        <v/>
      </c>
      <c r="T35" t="str">
        <f>IF(E35="","",IF(②選手情報入力!N44="","",②選手情報入力!N44))</f>
        <v/>
      </c>
      <c r="U35" s="28" t="str">
        <f>IF(E35="","",IF(②選手情報入力!L44="",0,1))</f>
        <v/>
      </c>
      <c r="V35" t="str">
        <f>IF(E35="","",IF(②選手情報入力!M44="","",IF(I35=1,VLOOKUP(②選手情報入力!M44,種目情報!$A$4:$C$39,3,FALSE),VLOOKUP(②選手情報入力!M44,種目情報!$E$4:$G$39,3,FALSE))))</f>
        <v/>
      </c>
      <c r="W35" t="str">
        <f>IF(E35="","",IF(②選手情報入力!P44="","",IF(I35=1,VLOOKUP(②選手情報入力!P44,種目情報!$A$4:$B$39,2,FALSE),VLOOKUP(②選手情報入力!P44,種目情報!$E$4:$F$39,2,FALSE))))</f>
        <v/>
      </c>
      <c r="X35" t="str">
        <f>IF(E35="","",IF(②選手情報入力!Q44="","",②選手情報入力!Q44))</f>
        <v/>
      </c>
      <c r="Y35" s="28" t="str">
        <f>IF(E35="","",IF(②選手情報入力!O44="",0,1))</f>
        <v/>
      </c>
      <c r="Z35" t="str">
        <f>IF(E35="","",IF(②選手情報入力!P44="","",IF(I35=1,VLOOKUP(②選手情報入力!P44,種目情報!$A$4:$C$39,3,FALSE),VLOOKUP(②選手情報入力!P44,種目情報!$E$4:$G$39,3,FALSE))))</f>
        <v/>
      </c>
      <c r="AA35" t="str">
        <f>IF(E35="","",IF(②選手情報入力!R44="","",IF(I35=1,種目情報!$J$4,種目情報!$J$6)))</f>
        <v/>
      </c>
      <c r="AB35" t="str">
        <f>IF(E35="","",IF(②選手情報入力!R44="","",IF(I35=1,IF(②選手情報入力!$S$6="","",②選手情報入力!$S$6),IF(②選手情報入力!$S$7="","",②選手情報入力!$S$7))))</f>
        <v/>
      </c>
      <c r="AC35" t="str">
        <f>IF(E35="","",IF(②選手情報入力!R44="","",IF(I35=1,IF(②選手情報入力!$R$6="",0,1),IF(②選手情報入力!$R$7="",0,1))))</f>
        <v/>
      </c>
      <c r="AD35" t="str">
        <f>IF(E35="","",IF(②選手情報入力!R44="","",2))</f>
        <v/>
      </c>
      <c r="AE35" t="str">
        <f>IF(E35="","",IF(②選手情報入力!T44="","",IF(I35=1,種目情報!$J$5,種目情報!$J$7)))</f>
        <v/>
      </c>
      <c r="AF35" t="str">
        <f>IF(E35="","",IF(②選手情報入力!T44="","",IF(I35=1,IF(②選手情報入力!$U$6="","",②選手情報入力!$U$6),IF(②選手情報入力!$U$7="","",②選手情報入力!$U$7))))</f>
        <v/>
      </c>
      <c r="AG35" t="str">
        <f>IF(E35="","",IF(②選手情報入力!T44="","",IF(I35=1,IF(②選手情報入力!$T$6="",0,1),IF(②選手情報入力!$T$7="",0,1))))</f>
        <v/>
      </c>
      <c r="AH35" t="str">
        <f>IF(E35="","",IF(②選手情報入力!T44="","",2))</f>
        <v/>
      </c>
    </row>
    <row r="36" spans="1:34">
      <c r="A36" t="str">
        <f>IF(E36="","",Sheet2!A35)</f>
        <v/>
      </c>
      <c r="B36" t="str">
        <f>IF(E36="","",①団体情報入力!$C$4)</f>
        <v/>
      </c>
      <c r="D36" t="str">
        <f>IF(②選手情報入力!B45="","",②選手情報入力!B45)</f>
        <v/>
      </c>
      <c r="E36" t="str">
        <f>IF(②選手情報入力!C45="","",(②選手情報入力!C45))</f>
        <v/>
      </c>
      <c r="F36" t="str">
        <f>IF(E36="","",②選手情報入力!D45)</f>
        <v/>
      </c>
      <c r="G36" t="str">
        <f>IF(E36="","",ASC(②選手情報入力!E45))</f>
        <v/>
      </c>
      <c r="H36" t="str">
        <f t="shared" si="0"/>
        <v/>
      </c>
      <c r="I36" t="str">
        <f>IF(E36="","",IF(②選手情報入力!G45="男",1,2))</f>
        <v/>
      </c>
      <c r="J36" t="str">
        <f>IF(E36="","",IF(②選手情報入力!H45="","",②選手情報入力!H45))</f>
        <v/>
      </c>
      <c r="L36" t="str">
        <f t="shared" si="1"/>
        <v/>
      </c>
      <c r="M36" t="str">
        <f t="shared" si="2"/>
        <v/>
      </c>
      <c r="O36" t="str">
        <f>IF(E36="","",IF(②選手情報入力!J45="","",IF(I36=1,VLOOKUP(②選手情報入力!J45,種目情報!$A$4:$B$35,2,FALSE),VLOOKUP(②選手情報入力!J45,種目情報!$E$4:$F$34,2,FALSE))))</f>
        <v/>
      </c>
      <c r="P36" t="str">
        <f>IF(E36="","",IF(②選手情報入力!K45="","",②選手情報入力!K45))</f>
        <v/>
      </c>
      <c r="Q36" s="28" t="str">
        <f>IF(E36="","",IF(②選手情報入力!I45="",0,1))</f>
        <v/>
      </c>
      <c r="R36" t="str">
        <f>IF(E36="","",IF(②選手情報入力!J45="","",IF(I36=1,VLOOKUP(②選手情報入力!J45,種目情報!$A$4:$C$39,3,FALSE),VLOOKUP(②選手情報入力!J45,種目情報!$E$4:$G$39,3,FALSE))))</f>
        <v/>
      </c>
      <c r="S36" t="str">
        <f>IF(E36="","",IF(②選手情報入力!M45="","",IF(I36=1,VLOOKUP(②選手情報入力!M45,種目情報!$A$4:$B$39,2,FALSE),VLOOKUP(②選手情報入力!M45,種目情報!$E$4:$F$39,2,FALSE))))</f>
        <v/>
      </c>
      <c r="T36" t="str">
        <f>IF(E36="","",IF(②選手情報入力!N45="","",②選手情報入力!N45))</f>
        <v/>
      </c>
      <c r="U36" s="28" t="str">
        <f>IF(E36="","",IF(②選手情報入力!L45="",0,1))</f>
        <v/>
      </c>
      <c r="V36" t="str">
        <f>IF(E36="","",IF(②選手情報入力!M45="","",IF(I36=1,VLOOKUP(②選手情報入力!M45,種目情報!$A$4:$C$39,3,FALSE),VLOOKUP(②選手情報入力!M45,種目情報!$E$4:$G$39,3,FALSE))))</f>
        <v/>
      </c>
      <c r="W36" t="str">
        <f>IF(E36="","",IF(②選手情報入力!P45="","",IF(I36=1,VLOOKUP(②選手情報入力!P45,種目情報!$A$4:$B$39,2,FALSE),VLOOKUP(②選手情報入力!P45,種目情報!$E$4:$F$39,2,FALSE))))</f>
        <v/>
      </c>
      <c r="X36" t="str">
        <f>IF(E36="","",IF(②選手情報入力!Q45="","",②選手情報入力!Q45))</f>
        <v/>
      </c>
      <c r="Y36" s="28" t="str">
        <f>IF(E36="","",IF(②選手情報入力!O45="",0,1))</f>
        <v/>
      </c>
      <c r="Z36" t="str">
        <f>IF(E36="","",IF(②選手情報入力!P45="","",IF(I36=1,VLOOKUP(②選手情報入力!P45,種目情報!$A$4:$C$39,3,FALSE),VLOOKUP(②選手情報入力!P45,種目情報!$E$4:$G$39,3,FALSE))))</f>
        <v/>
      </c>
      <c r="AA36" t="str">
        <f>IF(E36="","",IF(②選手情報入力!R45="","",IF(I36=1,種目情報!$J$4,種目情報!$J$6)))</f>
        <v/>
      </c>
      <c r="AB36" t="str">
        <f>IF(E36="","",IF(②選手情報入力!R45="","",IF(I36=1,IF(②選手情報入力!$S$6="","",②選手情報入力!$S$6),IF(②選手情報入力!$S$7="","",②選手情報入力!$S$7))))</f>
        <v/>
      </c>
      <c r="AC36" t="str">
        <f>IF(E36="","",IF(②選手情報入力!R45="","",IF(I36=1,IF(②選手情報入力!$R$6="",0,1),IF(②選手情報入力!$R$7="",0,1))))</f>
        <v/>
      </c>
      <c r="AD36" t="str">
        <f>IF(E36="","",IF(②選手情報入力!R45="","",2))</f>
        <v/>
      </c>
      <c r="AE36" t="str">
        <f>IF(E36="","",IF(②選手情報入力!T45="","",IF(I36=1,種目情報!$J$5,種目情報!$J$7)))</f>
        <v/>
      </c>
      <c r="AF36" t="str">
        <f>IF(E36="","",IF(②選手情報入力!T45="","",IF(I36=1,IF(②選手情報入力!$U$6="","",②選手情報入力!$U$6),IF(②選手情報入力!$U$7="","",②選手情報入力!$U$7))))</f>
        <v/>
      </c>
      <c r="AG36" t="str">
        <f>IF(E36="","",IF(②選手情報入力!T45="","",IF(I36=1,IF(②選手情報入力!$T$6="",0,1),IF(②選手情報入力!$T$7="",0,1))))</f>
        <v/>
      </c>
      <c r="AH36" t="str">
        <f>IF(E36="","",IF(②選手情報入力!T45="","",2))</f>
        <v/>
      </c>
    </row>
    <row r="37" spans="1:34">
      <c r="A37" t="str">
        <f>IF(E37="","",Sheet2!A36)</f>
        <v/>
      </c>
      <c r="B37" t="str">
        <f>IF(E37="","",①団体情報入力!$C$4)</f>
        <v/>
      </c>
      <c r="D37" t="str">
        <f>IF(②選手情報入力!B46="","",②選手情報入力!B46)</f>
        <v/>
      </c>
      <c r="E37" t="str">
        <f>IF(②選手情報入力!C46="","",(②選手情報入力!C46))</f>
        <v/>
      </c>
      <c r="F37" t="str">
        <f>IF(E37="","",②選手情報入力!D46)</f>
        <v/>
      </c>
      <c r="G37" t="str">
        <f>IF(E37="","",ASC(②選手情報入力!E46))</f>
        <v/>
      </c>
      <c r="H37" t="str">
        <f t="shared" si="0"/>
        <v/>
      </c>
      <c r="I37" t="str">
        <f>IF(E37="","",IF(②選手情報入力!G46="男",1,2))</f>
        <v/>
      </c>
      <c r="J37" t="str">
        <f>IF(E37="","",IF(②選手情報入力!H46="","",②選手情報入力!H46))</f>
        <v/>
      </c>
      <c r="L37" t="str">
        <f t="shared" si="1"/>
        <v/>
      </c>
      <c r="M37" t="str">
        <f t="shared" si="2"/>
        <v/>
      </c>
      <c r="O37" t="str">
        <f>IF(E37="","",IF(②選手情報入力!J46="","",IF(I37=1,VLOOKUP(②選手情報入力!J46,種目情報!$A$4:$B$35,2,FALSE),VLOOKUP(②選手情報入力!J46,種目情報!$E$4:$F$34,2,FALSE))))</f>
        <v/>
      </c>
      <c r="P37" t="str">
        <f>IF(E37="","",IF(②選手情報入力!K46="","",②選手情報入力!K46))</f>
        <v/>
      </c>
      <c r="Q37" s="28" t="str">
        <f>IF(E37="","",IF(②選手情報入力!I46="",0,1))</f>
        <v/>
      </c>
      <c r="R37" t="str">
        <f>IF(E37="","",IF(②選手情報入力!J46="","",IF(I37=1,VLOOKUP(②選手情報入力!J46,種目情報!$A$4:$C$39,3,FALSE),VLOOKUP(②選手情報入力!J46,種目情報!$E$4:$G$39,3,FALSE))))</f>
        <v/>
      </c>
      <c r="S37" t="str">
        <f>IF(E37="","",IF(②選手情報入力!M46="","",IF(I37=1,VLOOKUP(②選手情報入力!M46,種目情報!$A$4:$B$39,2,FALSE),VLOOKUP(②選手情報入力!M46,種目情報!$E$4:$F$39,2,FALSE))))</f>
        <v/>
      </c>
      <c r="T37" t="str">
        <f>IF(E37="","",IF(②選手情報入力!N46="","",②選手情報入力!N46))</f>
        <v/>
      </c>
      <c r="U37" s="28" t="str">
        <f>IF(E37="","",IF(②選手情報入力!L46="",0,1))</f>
        <v/>
      </c>
      <c r="V37" t="str">
        <f>IF(E37="","",IF(②選手情報入力!M46="","",IF(I37=1,VLOOKUP(②選手情報入力!M46,種目情報!$A$4:$C$39,3,FALSE),VLOOKUP(②選手情報入力!M46,種目情報!$E$4:$G$39,3,FALSE))))</f>
        <v/>
      </c>
      <c r="W37" t="str">
        <f>IF(E37="","",IF(②選手情報入力!P46="","",IF(I37=1,VLOOKUP(②選手情報入力!P46,種目情報!$A$4:$B$39,2,FALSE),VLOOKUP(②選手情報入力!P46,種目情報!$E$4:$F$39,2,FALSE))))</f>
        <v/>
      </c>
      <c r="X37" t="str">
        <f>IF(E37="","",IF(②選手情報入力!Q46="","",②選手情報入力!Q46))</f>
        <v/>
      </c>
      <c r="Y37" s="28" t="str">
        <f>IF(E37="","",IF(②選手情報入力!O46="",0,1))</f>
        <v/>
      </c>
      <c r="Z37" t="str">
        <f>IF(E37="","",IF(②選手情報入力!P46="","",IF(I37=1,VLOOKUP(②選手情報入力!P46,種目情報!$A$4:$C$39,3,FALSE),VLOOKUP(②選手情報入力!P46,種目情報!$E$4:$G$39,3,FALSE))))</f>
        <v/>
      </c>
      <c r="AA37" t="str">
        <f>IF(E37="","",IF(②選手情報入力!R46="","",IF(I37=1,種目情報!$J$4,種目情報!$J$6)))</f>
        <v/>
      </c>
      <c r="AB37" t="str">
        <f>IF(E37="","",IF(②選手情報入力!R46="","",IF(I37=1,IF(②選手情報入力!$S$6="","",②選手情報入力!$S$6),IF(②選手情報入力!$S$7="","",②選手情報入力!$S$7))))</f>
        <v/>
      </c>
      <c r="AC37" t="str">
        <f>IF(E37="","",IF(②選手情報入力!R46="","",IF(I37=1,IF(②選手情報入力!$R$6="",0,1),IF(②選手情報入力!$R$7="",0,1))))</f>
        <v/>
      </c>
      <c r="AD37" t="str">
        <f>IF(E37="","",IF(②選手情報入力!R46="","",2))</f>
        <v/>
      </c>
      <c r="AE37" t="str">
        <f>IF(E37="","",IF(②選手情報入力!T46="","",IF(I37=1,種目情報!$J$5,種目情報!$J$7)))</f>
        <v/>
      </c>
      <c r="AF37" t="str">
        <f>IF(E37="","",IF(②選手情報入力!T46="","",IF(I37=1,IF(②選手情報入力!$U$6="","",②選手情報入力!$U$6),IF(②選手情報入力!$U$7="","",②選手情報入力!$U$7))))</f>
        <v/>
      </c>
      <c r="AG37" t="str">
        <f>IF(E37="","",IF(②選手情報入力!T46="","",IF(I37=1,IF(②選手情報入力!$T$6="",0,1),IF(②選手情報入力!$T$7="",0,1))))</f>
        <v/>
      </c>
      <c r="AH37" t="str">
        <f>IF(E37="","",IF(②選手情報入力!T46="","",2))</f>
        <v/>
      </c>
    </row>
    <row r="38" spans="1:34">
      <c r="A38" t="str">
        <f>IF(E38="","",Sheet2!A37)</f>
        <v/>
      </c>
      <c r="B38" t="str">
        <f>IF(E38="","",①団体情報入力!$C$4)</f>
        <v/>
      </c>
      <c r="D38" t="str">
        <f>IF(②選手情報入力!B47="","",②選手情報入力!B47)</f>
        <v/>
      </c>
      <c r="E38" t="str">
        <f>IF(②選手情報入力!C47="","",(②選手情報入力!C47))</f>
        <v/>
      </c>
      <c r="F38" t="str">
        <f>IF(E38="","",②選手情報入力!D47)</f>
        <v/>
      </c>
      <c r="G38" t="str">
        <f>IF(E38="","",ASC(②選手情報入力!E47))</f>
        <v/>
      </c>
      <c r="H38" t="str">
        <f t="shared" si="0"/>
        <v/>
      </c>
      <c r="I38" t="str">
        <f>IF(E38="","",IF(②選手情報入力!G47="男",1,2))</f>
        <v/>
      </c>
      <c r="J38" t="str">
        <f>IF(E38="","",IF(②選手情報入力!H47="","",②選手情報入力!H47))</f>
        <v/>
      </c>
      <c r="L38" t="str">
        <f t="shared" si="1"/>
        <v/>
      </c>
      <c r="M38" t="str">
        <f t="shared" si="2"/>
        <v/>
      </c>
      <c r="O38" t="str">
        <f>IF(E38="","",IF(②選手情報入力!J47="","",IF(I38=1,VLOOKUP(②選手情報入力!J47,種目情報!$A$4:$B$35,2,FALSE),VLOOKUP(②選手情報入力!J47,種目情報!$E$4:$F$34,2,FALSE))))</f>
        <v/>
      </c>
      <c r="P38" t="str">
        <f>IF(E38="","",IF(②選手情報入力!K47="","",②選手情報入力!K47))</f>
        <v/>
      </c>
      <c r="Q38" s="28" t="str">
        <f>IF(E38="","",IF(②選手情報入力!I47="",0,1))</f>
        <v/>
      </c>
      <c r="R38" t="str">
        <f>IF(E38="","",IF(②選手情報入力!J47="","",IF(I38=1,VLOOKUP(②選手情報入力!J47,種目情報!$A$4:$C$39,3,FALSE),VLOOKUP(②選手情報入力!J47,種目情報!$E$4:$G$39,3,FALSE))))</f>
        <v/>
      </c>
      <c r="S38" t="str">
        <f>IF(E38="","",IF(②選手情報入力!M47="","",IF(I38=1,VLOOKUP(②選手情報入力!M47,種目情報!$A$4:$B$39,2,FALSE),VLOOKUP(②選手情報入力!M47,種目情報!$E$4:$F$39,2,FALSE))))</f>
        <v/>
      </c>
      <c r="T38" t="str">
        <f>IF(E38="","",IF(②選手情報入力!N47="","",②選手情報入力!N47))</f>
        <v/>
      </c>
      <c r="U38" s="28" t="str">
        <f>IF(E38="","",IF(②選手情報入力!L47="",0,1))</f>
        <v/>
      </c>
      <c r="V38" t="str">
        <f>IF(E38="","",IF(②選手情報入力!M47="","",IF(I38=1,VLOOKUP(②選手情報入力!M47,種目情報!$A$4:$C$39,3,FALSE),VLOOKUP(②選手情報入力!M47,種目情報!$E$4:$G$39,3,FALSE))))</f>
        <v/>
      </c>
      <c r="W38" t="str">
        <f>IF(E38="","",IF(②選手情報入力!P47="","",IF(I38=1,VLOOKUP(②選手情報入力!P47,種目情報!$A$4:$B$39,2,FALSE),VLOOKUP(②選手情報入力!P47,種目情報!$E$4:$F$39,2,FALSE))))</f>
        <v/>
      </c>
      <c r="X38" t="str">
        <f>IF(E38="","",IF(②選手情報入力!Q47="","",②選手情報入力!Q47))</f>
        <v/>
      </c>
      <c r="Y38" s="28" t="str">
        <f>IF(E38="","",IF(②選手情報入力!O47="",0,1))</f>
        <v/>
      </c>
      <c r="Z38" t="str">
        <f>IF(E38="","",IF(②選手情報入力!P47="","",IF(I38=1,VLOOKUP(②選手情報入力!P47,種目情報!$A$4:$C$39,3,FALSE),VLOOKUP(②選手情報入力!P47,種目情報!$E$4:$G$39,3,FALSE))))</f>
        <v/>
      </c>
      <c r="AA38" t="str">
        <f>IF(E38="","",IF(②選手情報入力!R47="","",IF(I38=1,種目情報!$J$4,種目情報!$J$6)))</f>
        <v/>
      </c>
      <c r="AB38" t="str">
        <f>IF(E38="","",IF(②選手情報入力!R47="","",IF(I38=1,IF(②選手情報入力!$S$6="","",②選手情報入力!$S$6),IF(②選手情報入力!$S$7="","",②選手情報入力!$S$7))))</f>
        <v/>
      </c>
      <c r="AC38" t="str">
        <f>IF(E38="","",IF(②選手情報入力!R47="","",IF(I38=1,IF(②選手情報入力!$R$6="",0,1),IF(②選手情報入力!$R$7="",0,1))))</f>
        <v/>
      </c>
      <c r="AD38" t="str">
        <f>IF(E38="","",IF(②選手情報入力!R47="","",2))</f>
        <v/>
      </c>
      <c r="AE38" t="str">
        <f>IF(E38="","",IF(②選手情報入力!T47="","",IF(I38=1,種目情報!$J$5,種目情報!$J$7)))</f>
        <v/>
      </c>
      <c r="AF38" t="str">
        <f>IF(E38="","",IF(②選手情報入力!T47="","",IF(I38=1,IF(②選手情報入力!$U$6="","",②選手情報入力!$U$6),IF(②選手情報入力!$U$7="","",②選手情報入力!$U$7))))</f>
        <v/>
      </c>
      <c r="AG38" t="str">
        <f>IF(E38="","",IF(②選手情報入力!T47="","",IF(I38=1,IF(②選手情報入力!$T$6="",0,1),IF(②選手情報入力!$T$7="",0,1))))</f>
        <v/>
      </c>
      <c r="AH38" t="str">
        <f>IF(E38="","",IF(②選手情報入力!T47="","",2))</f>
        <v/>
      </c>
    </row>
    <row r="39" spans="1:34">
      <c r="A39" t="str">
        <f>IF(E39="","",Sheet2!A38)</f>
        <v/>
      </c>
      <c r="B39" t="str">
        <f>IF(E39="","",①団体情報入力!$C$4)</f>
        <v/>
      </c>
      <c r="D39" t="str">
        <f>IF(②選手情報入力!B48="","",②選手情報入力!B48)</f>
        <v/>
      </c>
      <c r="E39" t="str">
        <f>IF(②選手情報入力!C48="","",(②選手情報入力!C48))</f>
        <v/>
      </c>
      <c r="F39" t="str">
        <f>IF(E39="","",②選手情報入力!D48)</f>
        <v/>
      </c>
      <c r="G39" t="str">
        <f>IF(E39="","",ASC(②選手情報入力!E48))</f>
        <v/>
      </c>
      <c r="H39" t="str">
        <f t="shared" si="0"/>
        <v/>
      </c>
      <c r="I39" t="str">
        <f>IF(E39="","",IF(②選手情報入力!G48="男",1,2))</f>
        <v/>
      </c>
      <c r="J39" t="str">
        <f>IF(E39="","",IF(②選手情報入力!H48="","",②選手情報入力!H48))</f>
        <v/>
      </c>
      <c r="L39" t="str">
        <f t="shared" si="1"/>
        <v/>
      </c>
      <c r="M39" t="str">
        <f t="shared" si="2"/>
        <v/>
      </c>
      <c r="O39" t="str">
        <f>IF(E39="","",IF(②選手情報入力!J48="","",IF(I39=1,VLOOKUP(②選手情報入力!J48,種目情報!$A$4:$B$35,2,FALSE),VLOOKUP(②選手情報入力!J48,種目情報!$E$4:$F$34,2,FALSE))))</f>
        <v/>
      </c>
      <c r="P39" t="str">
        <f>IF(E39="","",IF(②選手情報入力!K48="","",②選手情報入力!K48))</f>
        <v/>
      </c>
      <c r="Q39" s="28" t="str">
        <f>IF(E39="","",IF(②選手情報入力!I48="",0,1))</f>
        <v/>
      </c>
      <c r="R39" t="str">
        <f>IF(E39="","",IF(②選手情報入力!J48="","",IF(I39=1,VLOOKUP(②選手情報入力!J48,種目情報!$A$4:$C$39,3,FALSE),VLOOKUP(②選手情報入力!J48,種目情報!$E$4:$G$39,3,FALSE))))</f>
        <v/>
      </c>
      <c r="S39" t="str">
        <f>IF(E39="","",IF(②選手情報入力!M48="","",IF(I39=1,VLOOKUP(②選手情報入力!M48,種目情報!$A$4:$B$39,2,FALSE),VLOOKUP(②選手情報入力!M48,種目情報!$E$4:$F$39,2,FALSE))))</f>
        <v/>
      </c>
      <c r="T39" t="str">
        <f>IF(E39="","",IF(②選手情報入力!N48="","",②選手情報入力!N48))</f>
        <v/>
      </c>
      <c r="U39" s="28" t="str">
        <f>IF(E39="","",IF(②選手情報入力!L48="",0,1))</f>
        <v/>
      </c>
      <c r="V39" t="str">
        <f>IF(E39="","",IF(②選手情報入力!M48="","",IF(I39=1,VLOOKUP(②選手情報入力!M48,種目情報!$A$4:$C$39,3,FALSE),VLOOKUP(②選手情報入力!M48,種目情報!$E$4:$G$39,3,FALSE))))</f>
        <v/>
      </c>
      <c r="W39" t="str">
        <f>IF(E39="","",IF(②選手情報入力!P48="","",IF(I39=1,VLOOKUP(②選手情報入力!P48,種目情報!$A$4:$B$39,2,FALSE),VLOOKUP(②選手情報入力!P48,種目情報!$E$4:$F$39,2,FALSE))))</f>
        <v/>
      </c>
      <c r="X39" t="str">
        <f>IF(E39="","",IF(②選手情報入力!Q48="","",②選手情報入力!Q48))</f>
        <v/>
      </c>
      <c r="Y39" s="28" t="str">
        <f>IF(E39="","",IF(②選手情報入力!O48="",0,1))</f>
        <v/>
      </c>
      <c r="Z39" t="str">
        <f>IF(E39="","",IF(②選手情報入力!P48="","",IF(I39=1,VLOOKUP(②選手情報入力!P48,種目情報!$A$4:$C$39,3,FALSE),VLOOKUP(②選手情報入力!P48,種目情報!$E$4:$G$39,3,FALSE))))</f>
        <v/>
      </c>
      <c r="AA39" t="str">
        <f>IF(E39="","",IF(②選手情報入力!R48="","",IF(I39=1,種目情報!$J$4,種目情報!$J$6)))</f>
        <v/>
      </c>
      <c r="AB39" t="str">
        <f>IF(E39="","",IF(②選手情報入力!R48="","",IF(I39=1,IF(②選手情報入力!$S$6="","",②選手情報入力!$S$6),IF(②選手情報入力!$S$7="","",②選手情報入力!$S$7))))</f>
        <v/>
      </c>
      <c r="AC39" t="str">
        <f>IF(E39="","",IF(②選手情報入力!R48="","",IF(I39=1,IF(②選手情報入力!$R$6="",0,1),IF(②選手情報入力!$R$7="",0,1))))</f>
        <v/>
      </c>
      <c r="AD39" t="str">
        <f>IF(E39="","",IF(②選手情報入力!R48="","",2))</f>
        <v/>
      </c>
      <c r="AE39" t="str">
        <f>IF(E39="","",IF(②選手情報入力!T48="","",IF(I39=1,種目情報!$J$5,種目情報!$J$7)))</f>
        <v/>
      </c>
      <c r="AF39" t="str">
        <f>IF(E39="","",IF(②選手情報入力!T48="","",IF(I39=1,IF(②選手情報入力!$U$6="","",②選手情報入力!$U$6),IF(②選手情報入力!$U$7="","",②選手情報入力!$U$7))))</f>
        <v/>
      </c>
      <c r="AG39" t="str">
        <f>IF(E39="","",IF(②選手情報入力!T48="","",IF(I39=1,IF(②選手情報入力!$T$6="",0,1),IF(②選手情報入力!$T$7="",0,1))))</f>
        <v/>
      </c>
      <c r="AH39" t="str">
        <f>IF(E39="","",IF(②選手情報入力!T48="","",2))</f>
        <v/>
      </c>
    </row>
    <row r="40" spans="1:34">
      <c r="A40" t="str">
        <f>IF(E40="","",Sheet2!A39)</f>
        <v/>
      </c>
      <c r="B40" t="str">
        <f>IF(E40="","",①団体情報入力!$C$4)</f>
        <v/>
      </c>
      <c r="D40" t="str">
        <f>IF(②選手情報入力!B49="","",②選手情報入力!B49)</f>
        <v/>
      </c>
      <c r="E40" t="str">
        <f>IF(②選手情報入力!C49="","",(②選手情報入力!C49))</f>
        <v/>
      </c>
      <c r="F40" t="str">
        <f>IF(E40="","",②選手情報入力!D49)</f>
        <v/>
      </c>
      <c r="G40" t="str">
        <f>IF(E40="","",ASC(②選手情報入力!E49))</f>
        <v/>
      </c>
      <c r="H40" t="str">
        <f t="shared" si="0"/>
        <v/>
      </c>
      <c r="I40" t="str">
        <f>IF(E40="","",IF(②選手情報入力!G49="男",1,2))</f>
        <v/>
      </c>
      <c r="J40" t="str">
        <f>IF(E40="","",IF(②選手情報入力!H49="","",②選手情報入力!H49))</f>
        <v/>
      </c>
      <c r="L40" t="str">
        <f t="shared" si="1"/>
        <v/>
      </c>
      <c r="M40" t="str">
        <f t="shared" si="2"/>
        <v/>
      </c>
      <c r="O40" t="str">
        <f>IF(E40="","",IF(②選手情報入力!J49="","",IF(I40=1,VLOOKUP(②選手情報入力!J49,種目情報!$A$4:$B$35,2,FALSE),VLOOKUP(②選手情報入力!J49,種目情報!$E$4:$F$34,2,FALSE))))</f>
        <v/>
      </c>
      <c r="P40" t="str">
        <f>IF(E40="","",IF(②選手情報入力!K49="","",②選手情報入力!K49))</f>
        <v/>
      </c>
      <c r="Q40" s="28" t="str">
        <f>IF(E40="","",IF(②選手情報入力!I49="",0,1))</f>
        <v/>
      </c>
      <c r="R40" t="str">
        <f>IF(E40="","",IF(②選手情報入力!J49="","",IF(I40=1,VLOOKUP(②選手情報入力!J49,種目情報!$A$4:$C$39,3,FALSE),VLOOKUP(②選手情報入力!J49,種目情報!$E$4:$G$39,3,FALSE))))</f>
        <v/>
      </c>
      <c r="S40" t="str">
        <f>IF(E40="","",IF(②選手情報入力!M49="","",IF(I40=1,VLOOKUP(②選手情報入力!M49,種目情報!$A$4:$B$39,2,FALSE),VLOOKUP(②選手情報入力!M49,種目情報!$E$4:$F$39,2,FALSE))))</f>
        <v/>
      </c>
      <c r="T40" t="str">
        <f>IF(E40="","",IF(②選手情報入力!N49="","",②選手情報入力!N49))</f>
        <v/>
      </c>
      <c r="U40" s="28" t="str">
        <f>IF(E40="","",IF(②選手情報入力!L49="",0,1))</f>
        <v/>
      </c>
      <c r="V40" t="str">
        <f>IF(E40="","",IF(②選手情報入力!M49="","",IF(I40=1,VLOOKUP(②選手情報入力!M49,種目情報!$A$4:$C$39,3,FALSE),VLOOKUP(②選手情報入力!M49,種目情報!$E$4:$G$39,3,FALSE))))</f>
        <v/>
      </c>
      <c r="W40" t="str">
        <f>IF(E40="","",IF(②選手情報入力!P49="","",IF(I40=1,VLOOKUP(②選手情報入力!P49,種目情報!$A$4:$B$39,2,FALSE),VLOOKUP(②選手情報入力!P49,種目情報!$E$4:$F$39,2,FALSE))))</f>
        <v/>
      </c>
      <c r="X40" t="str">
        <f>IF(E40="","",IF(②選手情報入力!Q49="","",②選手情報入力!Q49))</f>
        <v/>
      </c>
      <c r="Y40" s="28" t="str">
        <f>IF(E40="","",IF(②選手情報入力!O49="",0,1))</f>
        <v/>
      </c>
      <c r="Z40" t="str">
        <f>IF(E40="","",IF(②選手情報入力!P49="","",IF(I40=1,VLOOKUP(②選手情報入力!P49,種目情報!$A$4:$C$39,3,FALSE),VLOOKUP(②選手情報入力!P49,種目情報!$E$4:$G$39,3,FALSE))))</f>
        <v/>
      </c>
      <c r="AA40" t="str">
        <f>IF(E40="","",IF(②選手情報入力!R49="","",IF(I40=1,種目情報!$J$4,種目情報!$J$6)))</f>
        <v/>
      </c>
      <c r="AB40" t="str">
        <f>IF(E40="","",IF(②選手情報入力!R49="","",IF(I40=1,IF(②選手情報入力!$S$6="","",②選手情報入力!$S$6),IF(②選手情報入力!$S$7="","",②選手情報入力!$S$7))))</f>
        <v/>
      </c>
      <c r="AC40" t="str">
        <f>IF(E40="","",IF(②選手情報入力!R49="","",IF(I40=1,IF(②選手情報入力!$R$6="",0,1),IF(②選手情報入力!$R$7="",0,1))))</f>
        <v/>
      </c>
      <c r="AD40" t="str">
        <f>IF(E40="","",IF(②選手情報入力!R49="","",2))</f>
        <v/>
      </c>
      <c r="AE40" t="str">
        <f>IF(E40="","",IF(②選手情報入力!T49="","",IF(I40=1,種目情報!$J$5,種目情報!$J$7)))</f>
        <v/>
      </c>
      <c r="AF40" t="str">
        <f>IF(E40="","",IF(②選手情報入力!T49="","",IF(I40=1,IF(②選手情報入力!$U$6="","",②選手情報入力!$U$6),IF(②選手情報入力!$U$7="","",②選手情報入力!$U$7))))</f>
        <v/>
      </c>
      <c r="AG40" t="str">
        <f>IF(E40="","",IF(②選手情報入力!T49="","",IF(I40=1,IF(②選手情報入力!$T$6="",0,1),IF(②選手情報入力!$T$7="",0,1))))</f>
        <v/>
      </c>
      <c r="AH40" t="str">
        <f>IF(E40="","",IF(②選手情報入力!T49="","",2))</f>
        <v/>
      </c>
    </row>
    <row r="41" spans="1:34">
      <c r="A41" t="str">
        <f>IF(E41="","",Sheet2!A40)</f>
        <v/>
      </c>
      <c r="B41" t="str">
        <f>IF(E41="","",①団体情報入力!$C$4)</f>
        <v/>
      </c>
      <c r="D41" t="str">
        <f>IF(②選手情報入力!B50="","",②選手情報入力!B50)</f>
        <v/>
      </c>
      <c r="E41" t="str">
        <f>IF(②選手情報入力!C50="","",(②選手情報入力!C50))</f>
        <v/>
      </c>
      <c r="F41" t="str">
        <f>IF(E41="","",②選手情報入力!D50)</f>
        <v/>
      </c>
      <c r="G41" t="str">
        <f>IF(E41="","",ASC(②選手情報入力!E50))</f>
        <v/>
      </c>
      <c r="H41" t="str">
        <f t="shared" si="0"/>
        <v/>
      </c>
      <c r="I41" t="str">
        <f>IF(E41="","",IF(②選手情報入力!G50="男",1,2))</f>
        <v/>
      </c>
      <c r="J41" t="str">
        <f>IF(E41="","",IF(②選手情報入力!H50="","",②選手情報入力!H50))</f>
        <v/>
      </c>
      <c r="L41" t="str">
        <f t="shared" si="1"/>
        <v/>
      </c>
      <c r="M41" t="str">
        <f t="shared" si="2"/>
        <v/>
      </c>
      <c r="O41" t="str">
        <f>IF(E41="","",IF(②選手情報入力!J50="","",IF(I41=1,VLOOKUP(②選手情報入力!J50,種目情報!$A$4:$B$35,2,FALSE),VLOOKUP(②選手情報入力!J50,種目情報!$E$4:$F$34,2,FALSE))))</f>
        <v/>
      </c>
      <c r="P41" t="str">
        <f>IF(E41="","",IF(②選手情報入力!K50="","",②選手情報入力!K50))</f>
        <v/>
      </c>
      <c r="Q41" s="28" t="str">
        <f>IF(E41="","",IF(②選手情報入力!I50="",0,1))</f>
        <v/>
      </c>
      <c r="R41" t="str">
        <f>IF(E41="","",IF(②選手情報入力!J50="","",IF(I41=1,VLOOKUP(②選手情報入力!J50,種目情報!$A$4:$C$39,3,FALSE),VLOOKUP(②選手情報入力!J50,種目情報!$E$4:$G$39,3,FALSE))))</f>
        <v/>
      </c>
      <c r="S41" t="str">
        <f>IF(E41="","",IF(②選手情報入力!M50="","",IF(I41=1,VLOOKUP(②選手情報入力!M50,種目情報!$A$4:$B$39,2,FALSE),VLOOKUP(②選手情報入力!M50,種目情報!$E$4:$F$39,2,FALSE))))</f>
        <v/>
      </c>
      <c r="T41" t="str">
        <f>IF(E41="","",IF(②選手情報入力!N50="","",②選手情報入力!N50))</f>
        <v/>
      </c>
      <c r="U41" s="28" t="str">
        <f>IF(E41="","",IF(②選手情報入力!L50="",0,1))</f>
        <v/>
      </c>
      <c r="V41" t="str">
        <f>IF(E41="","",IF(②選手情報入力!M50="","",IF(I41=1,VLOOKUP(②選手情報入力!M50,種目情報!$A$4:$C$39,3,FALSE),VLOOKUP(②選手情報入力!M50,種目情報!$E$4:$G$39,3,FALSE))))</f>
        <v/>
      </c>
      <c r="W41" t="str">
        <f>IF(E41="","",IF(②選手情報入力!P50="","",IF(I41=1,VLOOKUP(②選手情報入力!P50,種目情報!$A$4:$B$39,2,FALSE),VLOOKUP(②選手情報入力!P50,種目情報!$E$4:$F$39,2,FALSE))))</f>
        <v/>
      </c>
      <c r="X41" t="str">
        <f>IF(E41="","",IF(②選手情報入力!Q50="","",②選手情報入力!Q50))</f>
        <v/>
      </c>
      <c r="Y41" s="28" t="str">
        <f>IF(E41="","",IF(②選手情報入力!O50="",0,1))</f>
        <v/>
      </c>
      <c r="Z41" t="str">
        <f>IF(E41="","",IF(②選手情報入力!P50="","",IF(I41=1,VLOOKUP(②選手情報入力!P50,種目情報!$A$4:$C$39,3,FALSE),VLOOKUP(②選手情報入力!P50,種目情報!$E$4:$G$39,3,FALSE))))</f>
        <v/>
      </c>
      <c r="AA41" t="str">
        <f>IF(E41="","",IF(②選手情報入力!R50="","",IF(I41=1,種目情報!$J$4,種目情報!$J$6)))</f>
        <v/>
      </c>
      <c r="AB41" t="str">
        <f>IF(E41="","",IF(②選手情報入力!R50="","",IF(I41=1,IF(②選手情報入力!$S$6="","",②選手情報入力!$S$6),IF(②選手情報入力!$S$7="","",②選手情報入力!$S$7))))</f>
        <v/>
      </c>
      <c r="AC41" t="str">
        <f>IF(E41="","",IF(②選手情報入力!R50="","",IF(I41=1,IF(②選手情報入力!$R$6="",0,1),IF(②選手情報入力!$R$7="",0,1))))</f>
        <v/>
      </c>
      <c r="AD41" t="str">
        <f>IF(E41="","",IF(②選手情報入力!R50="","",2))</f>
        <v/>
      </c>
      <c r="AE41" t="str">
        <f>IF(E41="","",IF(②選手情報入力!T50="","",IF(I41=1,種目情報!$J$5,種目情報!$J$7)))</f>
        <v/>
      </c>
      <c r="AF41" t="str">
        <f>IF(E41="","",IF(②選手情報入力!T50="","",IF(I41=1,IF(②選手情報入力!$U$6="","",②選手情報入力!$U$6),IF(②選手情報入力!$U$7="","",②選手情報入力!$U$7))))</f>
        <v/>
      </c>
      <c r="AG41" t="str">
        <f>IF(E41="","",IF(②選手情報入力!T50="","",IF(I41=1,IF(②選手情報入力!$T$6="",0,1),IF(②選手情報入力!$T$7="",0,1))))</f>
        <v/>
      </c>
      <c r="AH41" t="str">
        <f>IF(E41="","",IF(②選手情報入力!T50="","",2))</f>
        <v/>
      </c>
    </row>
    <row r="42" spans="1:34">
      <c r="A42" t="str">
        <f>IF(E42="","",Sheet2!A41)</f>
        <v/>
      </c>
      <c r="B42" t="str">
        <f>IF(E42="","",①団体情報入力!$C$4)</f>
        <v/>
      </c>
      <c r="D42" t="str">
        <f>IF(②選手情報入力!B51="","",②選手情報入力!B51)</f>
        <v/>
      </c>
      <c r="E42" t="str">
        <f>IF(②選手情報入力!C51="","",(②選手情報入力!C51))</f>
        <v/>
      </c>
      <c r="F42" t="str">
        <f>IF(E42="","",②選手情報入力!D51)</f>
        <v/>
      </c>
      <c r="G42" t="str">
        <f>IF(E42="","",ASC(②選手情報入力!E51))</f>
        <v/>
      </c>
      <c r="H42" t="str">
        <f t="shared" si="0"/>
        <v/>
      </c>
      <c r="I42" t="str">
        <f>IF(E42="","",IF(②選手情報入力!G51="男",1,2))</f>
        <v/>
      </c>
      <c r="J42" t="str">
        <f>IF(E42="","",IF(②選手情報入力!H51="","",②選手情報入力!H51))</f>
        <v/>
      </c>
      <c r="L42" t="str">
        <f t="shared" si="1"/>
        <v/>
      </c>
      <c r="M42" t="str">
        <f t="shared" si="2"/>
        <v/>
      </c>
      <c r="O42" t="str">
        <f>IF(E42="","",IF(②選手情報入力!J51="","",IF(I42=1,VLOOKUP(②選手情報入力!J51,種目情報!$A$4:$B$35,2,FALSE),VLOOKUP(②選手情報入力!J51,種目情報!$E$4:$F$34,2,FALSE))))</f>
        <v/>
      </c>
      <c r="P42" t="str">
        <f>IF(E42="","",IF(②選手情報入力!K51="","",②選手情報入力!K51))</f>
        <v/>
      </c>
      <c r="Q42" s="28" t="str">
        <f>IF(E42="","",IF(②選手情報入力!I51="",0,1))</f>
        <v/>
      </c>
      <c r="R42" t="str">
        <f>IF(E42="","",IF(②選手情報入力!J51="","",IF(I42=1,VLOOKUP(②選手情報入力!J51,種目情報!$A$4:$C$39,3,FALSE),VLOOKUP(②選手情報入力!J51,種目情報!$E$4:$G$39,3,FALSE))))</f>
        <v/>
      </c>
      <c r="S42" t="str">
        <f>IF(E42="","",IF(②選手情報入力!M51="","",IF(I42=1,VLOOKUP(②選手情報入力!M51,種目情報!$A$4:$B$39,2,FALSE),VLOOKUP(②選手情報入力!M51,種目情報!$E$4:$F$39,2,FALSE))))</f>
        <v/>
      </c>
      <c r="T42" t="str">
        <f>IF(E42="","",IF(②選手情報入力!N51="","",②選手情報入力!N51))</f>
        <v/>
      </c>
      <c r="U42" s="28" t="str">
        <f>IF(E42="","",IF(②選手情報入力!L51="",0,1))</f>
        <v/>
      </c>
      <c r="V42" t="str">
        <f>IF(E42="","",IF(②選手情報入力!M51="","",IF(I42=1,VLOOKUP(②選手情報入力!M51,種目情報!$A$4:$C$39,3,FALSE),VLOOKUP(②選手情報入力!M51,種目情報!$E$4:$G$39,3,FALSE))))</f>
        <v/>
      </c>
      <c r="W42" t="str">
        <f>IF(E42="","",IF(②選手情報入力!P51="","",IF(I42=1,VLOOKUP(②選手情報入力!P51,種目情報!$A$4:$B$39,2,FALSE),VLOOKUP(②選手情報入力!P51,種目情報!$E$4:$F$39,2,FALSE))))</f>
        <v/>
      </c>
      <c r="X42" t="str">
        <f>IF(E42="","",IF(②選手情報入力!Q51="","",②選手情報入力!Q51))</f>
        <v/>
      </c>
      <c r="Y42" s="28" t="str">
        <f>IF(E42="","",IF(②選手情報入力!O51="",0,1))</f>
        <v/>
      </c>
      <c r="Z42" t="str">
        <f>IF(E42="","",IF(②選手情報入力!P51="","",IF(I42=1,VLOOKUP(②選手情報入力!P51,種目情報!$A$4:$C$39,3,FALSE),VLOOKUP(②選手情報入力!P51,種目情報!$E$4:$G$39,3,FALSE))))</f>
        <v/>
      </c>
      <c r="AA42" t="str">
        <f>IF(E42="","",IF(②選手情報入力!R51="","",IF(I42=1,種目情報!$J$4,種目情報!$J$6)))</f>
        <v/>
      </c>
      <c r="AB42" t="str">
        <f>IF(E42="","",IF(②選手情報入力!R51="","",IF(I42=1,IF(②選手情報入力!$S$6="","",②選手情報入力!$S$6),IF(②選手情報入力!$S$7="","",②選手情報入力!$S$7))))</f>
        <v/>
      </c>
      <c r="AC42" t="str">
        <f>IF(E42="","",IF(②選手情報入力!R51="","",IF(I42=1,IF(②選手情報入力!$R$6="",0,1),IF(②選手情報入力!$R$7="",0,1))))</f>
        <v/>
      </c>
      <c r="AD42" t="str">
        <f>IF(E42="","",IF(②選手情報入力!R51="","",2))</f>
        <v/>
      </c>
      <c r="AE42" t="str">
        <f>IF(E42="","",IF(②選手情報入力!T51="","",IF(I42=1,種目情報!$J$5,種目情報!$J$7)))</f>
        <v/>
      </c>
      <c r="AF42" t="str">
        <f>IF(E42="","",IF(②選手情報入力!T51="","",IF(I42=1,IF(②選手情報入力!$U$6="","",②選手情報入力!$U$6),IF(②選手情報入力!$U$7="","",②選手情報入力!$U$7))))</f>
        <v/>
      </c>
      <c r="AG42" t="str">
        <f>IF(E42="","",IF(②選手情報入力!T51="","",IF(I42=1,IF(②選手情報入力!$T$6="",0,1),IF(②選手情報入力!$T$7="",0,1))))</f>
        <v/>
      </c>
      <c r="AH42" t="str">
        <f>IF(E42="","",IF(②選手情報入力!T51="","",2))</f>
        <v/>
      </c>
    </row>
    <row r="43" spans="1:34">
      <c r="A43" t="str">
        <f>IF(E43="","",Sheet2!A42)</f>
        <v/>
      </c>
      <c r="B43" t="str">
        <f>IF(E43="","",①団体情報入力!$C$4)</f>
        <v/>
      </c>
      <c r="D43" t="str">
        <f>IF(②選手情報入力!B52="","",②選手情報入力!B52)</f>
        <v/>
      </c>
      <c r="E43" t="str">
        <f>IF(②選手情報入力!C52="","",(②選手情報入力!C52))</f>
        <v/>
      </c>
      <c r="F43" t="str">
        <f>IF(E43="","",②選手情報入力!D52)</f>
        <v/>
      </c>
      <c r="G43" t="str">
        <f>IF(E43="","",ASC(②選手情報入力!E52))</f>
        <v/>
      </c>
      <c r="H43" t="str">
        <f t="shared" si="0"/>
        <v/>
      </c>
      <c r="I43" t="str">
        <f>IF(E43="","",IF(②選手情報入力!G52="男",1,2))</f>
        <v/>
      </c>
      <c r="J43" t="str">
        <f>IF(E43="","",IF(②選手情報入力!H52="","",②選手情報入力!H52))</f>
        <v/>
      </c>
      <c r="L43" t="str">
        <f t="shared" si="1"/>
        <v/>
      </c>
      <c r="M43" t="str">
        <f t="shared" si="2"/>
        <v/>
      </c>
      <c r="O43" t="str">
        <f>IF(E43="","",IF(②選手情報入力!J52="","",IF(I43=1,VLOOKUP(②選手情報入力!J52,種目情報!$A$4:$B$35,2,FALSE),VLOOKUP(②選手情報入力!J52,種目情報!$E$4:$F$34,2,FALSE))))</f>
        <v/>
      </c>
      <c r="P43" t="str">
        <f>IF(E43="","",IF(②選手情報入力!K52="","",②選手情報入力!K52))</f>
        <v/>
      </c>
      <c r="Q43" s="28" t="str">
        <f>IF(E43="","",IF(②選手情報入力!I52="",0,1))</f>
        <v/>
      </c>
      <c r="R43" t="str">
        <f>IF(E43="","",IF(②選手情報入力!J52="","",IF(I43=1,VLOOKUP(②選手情報入力!J52,種目情報!$A$4:$C$39,3,FALSE),VLOOKUP(②選手情報入力!J52,種目情報!$E$4:$G$39,3,FALSE))))</f>
        <v/>
      </c>
      <c r="S43" t="str">
        <f>IF(E43="","",IF(②選手情報入力!M52="","",IF(I43=1,VLOOKUP(②選手情報入力!M52,種目情報!$A$4:$B$39,2,FALSE),VLOOKUP(②選手情報入力!M52,種目情報!$E$4:$F$39,2,FALSE))))</f>
        <v/>
      </c>
      <c r="T43" t="str">
        <f>IF(E43="","",IF(②選手情報入力!N52="","",②選手情報入力!N52))</f>
        <v/>
      </c>
      <c r="U43" s="28" t="str">
        <f>IF(E43="","",IF(②選手情報入力!L52="",0,1))</f>
        <v/>
      </c>
      <c r="V43" t="str">
        <f>IF(E43="","",IF(②選手情報入力!M52="","",IF(I43=1,VLOOKUP(②選手情報入力!M52,種目情報!$A$4:$C$39,3,FALSE),VLOOKUP(②選手情報入力!M52,種目情報!$E$4:$G$39,3,FALSE))))</f>
        <v/>
      </c>
      <c r="W43" t="str">
        <f>IF(E43="","",IF(②選手情報入力!P52="","",IF(I43=1,VLOOKUP(②選手情報入力!P52,種目情報!$A$4:$B$39,2,FALSE),VLOOKUP(②選手情報入力!P52,種目情報!$E$4:$F$39,2,FALSE))))</f>
        <v/>
      </c>
      <c r="X43" t="str">
        <f>IF(E43="","",IF(②選手情報入力!Q52="","",②選手情報入力!Q52))</f>
        <v/>
      </c>
      <c r="Y43" s="28" t="str">
        <f>IF(E43="","",IF(②選手情報入力!O52="",0,1))</f>
        <v/>
      </c>
      <c r="Z43" t="str">
        <f>IF(E43="","",IF(②選手情報入力!P52="","",IF(I43=1,VLOOKUP(②選手情報入力!P52,種目情報!$A$4:$C$39,3,FALSE),VLOOKUP(②選手情報入力!P52,種目情報!$E$4:$G$39,3,FALSE))))</f>
        <v/>
      </c>
      <c r="AA43" t="str">
        <f>IF(E43="","",IF(②選手情報入力!R52="","",IF(I43=1,種目情報!$J$4,種目情報!$J$6)))</f>
        <v/>
      </c>
      <c r="AB43" t="str">
        <f>IF(E43="","",IF(②選手情報入力!R52="","",IF(I43=1,IF(②選手情報入力!$S$6="","",②選手情報入力!$S$6),IF(②選手情報入力!$S$7="","",②選手情報入力!$S$7))))</f>
        <v/>
      </c>
      <c r="AC43" t="str">
        <f>IF(E43="","",IF(②選手情報入力!R52="","",IF(I43=1,IF(②選手情報入力!$R$6="",0,1),IF(②選手情報入力!$R$7="",0,1))))</f>
        <v/>
      </c>
      <c r="AD43" t="str">
        <f>IF(E43="","",IF(②選手情報入力!R52="","",2))</f>
        <v/>
      </c>
      <c r="AE43" t="str">
        <f>IF(E43="","",IF(②選手情報入力!T52="","",IF(I43=1,種目情報!$J$5,種目情報!$J$7)))</f>
        <v/>
      </c>
      <c r="AF43" t="str">
        <f>IF(E43="","",IF(②選手情報入力!T52="","",IF(I43=1,IF(②選手情報入力!$U$6="","",②選手情報入力!$U$6),IF(②選手情報入力!$U$7="","",②選手情報入力!$U$7))))</f>
        <v/>
      </c>
      <c r="AG43" t="str">
        <f>IF(E43="","",IF(②選手情報入力!T52="","",IF(I43=1,IF(②選手情報入力!$T$6="",0,1),IF(②選手情報入力!$T$7="",0,1))))</f>
        <v/>
      </c>
      <c r="AH43" t="str">
        <f>IF(E43="","",IF(②選手情報入力!T52="","",2))</f>
        <v/>
      </c>
    </row>
    <row r="44" spans="1:34">
      <c r="A44" t="str">
        <f>IF(E44="","",Sheet2!A43)</f>
        <v/>
      </c>
      <c r="B44" t="str">
        <f>IF(E44="","",①団体情報入力!$C$4)</f>
        <v/>
      </c>
      <c r="D44" t="str">
        <f>IF(②選手情報入力!B53="","",②選手情報入力!B53)</f>
        <v/>
      </c>
      <c r="E44" t="str">
        <f>IF(②選手情報入力!C53="","",(②選手情報入力!C53))</f>
        <v/>
      </c>
      <c r="F44" t="str">
        <f>IF(E44="","",②選手情報入力!D53)</f>
        <v/>
      </c>
      <c r="G44" t="str">
        <f>IF(E44="","",ASC(②選手情報入力!E53))</f>
        <v/>
      </c>
      <c r="H44" t="str">
        <f t="shared" si="0"/>
        <v/>
      </c>
      <c r="I44" t="str">
        <f>IF(E44="","",IF(②選手情報入力!G53="男",1,2))</f>
        <v/>
      </c>
      <c r="J44" t="str">
        <f>IF(E44="","",IF(②選手情報入力!H53="","",②選手情報入力!H53))</f>
        <v/>
      </c>
      <c r="L44" t="str">
        <f t="shared" si="1"/>
        <v/>
      </c>
      <c r="M44" t="str">
        <f t="shared" si="2"/>
        <v/>
      </c>
      <c r="O44" t="str">
        <f>IF(E44="","",IF(②選手情報入力!J53="","",IF(I44=1,VLOOKUP(②選手情報入力!J53,種目情報!$A$4:$B$35,2,FALSE),VLOOKUP(②選手情報入力!J53,種目情報!$E$4:$F$34,2,FALSE))))</f>
        <v/>
      </c>
      <c r="P44" t="str">
        <f>IF(E44="","",IF(②選手情報入力!K53="","",②選手情報入力!K53))</f>
        <v/>
      </c>
      <c r="Q44" s="28" t="str">
        <f>IF(E44="","",IF(②選手情報入力!I53="",0,1))</f>
        <v/>
      </c>
      <c r="R44" t="str">
        <f>IF(E44="","",IF(②選手情報入力!J53="","",IF(I44=1,VLOOKUP(②選手情報入力!J53,種目情報!$A$4:$C$39,3,FALSE),VLOOKUP(②選手情報入力!J53,種目情報!$E$4:$G$39,3,FALSE))))</f>
        <v/>
      </c>
      <c r="S44" t="str">
        <f>IF(E44="","",IF(②選手情報入力!M53="","",IF(I44=1,VLOOKUP(②選手情報入力!M53,種目情報!$A$4:$B$39,2,FALSE),VLOOKUP(②選手情報入力!M53,種目情報!$E$4:$F$39,2,FALSE))))</f>
        <v/>
      </c>
      <c r="T44" t="str">
        <f>IF(E44="","",IF(②選手情報入力!N53="","",②選手情報入力!N53))</f>
        <v/>
      </c>
      <c r="U44" s="28" t="str">
        <f>IF(E44="","",IF(②選手情報入力!L53="",0,1))</f>
        <v/>
      </c>
      <c r="V44" t="str">
        <f>IF(E44="","",IF(②選手情報入力!M53="","",IF(I44=1,VLOOKUP(②選手情報入力!M53,種目情報!$A$4:$C$39,3,FALSE),VLOOKUP(②選手情報入力!M53,種目情報!$E$4:$G$39,3,FALSE))))</f>
        <v/>
      </c>
      <c r="W44" t="str">
        <f>IF(E44="","",IF(②選手情報入力!P53="","",IF(I44=1,VLOOKUP(②選手情報入力!P53,種目情報!$A$4:$B$39,2,FALSE),VLOOKUP(②選手情報入力!P53,種目情報!$E$4:$F$39,2,FALSE))))</f>
        <v/>
      </c>
      <c r="X44" t="str">
        <f>IF(E44="","",IF(②選手情報入力!Q53="","",②選手情報入力!Q53))</f>
        <v/>
      </c>
      <c r="Y44" s="28" t="str">
        <f>IF(E44="","",IF(②選手情報入力!O53="",0,1))</f>
        <v/>
      </c>
      <c r="Z44" t="str">
        <f>IF(E44="","",IF(②選手情報入力!P53="","",IF(I44=1,VLOOKUP(②選手情報入力!P53,種目情報!$A$4:$C$39,3,FALSE),VLOOKUP(②選手情報入力!P53,種目情報!$E$4:$G$39,3,FALSE))))</f>
        <v/>
      </c>
      <c r="AA44" t="str">
        <f>IF(E44="","",IF(②選手情報入力!R53="","",IF(I44=1,種目情報!$J$4,種目情報!$J$6)))</f>
        <v/>
      </c>
      <c r="AB44" t="str">
        <f>IF(E44="","",IF(②選手情報入力!R53="","",IF(I44=1,IF(②選手情報入力!$S$6="","",②選手情報入力!$S$6),IF(②選手情報入力!$S$7="","",②選手情報入力!$S$7))))</f>
        <v/>
      </c>
      <c r="AC44" t="str">
        <f>IF(E44="","",IF(②選手情報入力!R53="","",IF(I44=1,IF(②選手情報入力!$R$6="",0,1),IF(②選手情報入力!$R$7="",0,1))))</f>
        <v/>
      </c>
      <c r="AD44" t="str">
        <f>IF(E44="","",IF(②選手情報入力!R53="","",2))</f>
        <v/>
      </c>
      <c r="AE44" t="str">
        <f>IF(E44="","",IF(②選手情報入力!T53="","",IF(I44=1,種目情報!$J$5,種目情報!$J$7)))</f>
        <v/>
      </c>
      <c r="AF44" t="str">
        <f>IF(E44="","",IF(②選手情報入力!T53="","",IF(I44=1,IF(②選手情報入力!$U$6="","",②選手情報入力!$U$6),IF(②選手情報入力!$U$7="","",②選手情報入力!$U$7))))</f>
        <v/>
      </c>
      <c r="AG44" t="str">
        <f>IF(E44="","",IF(②選手情報入力!T53="","",IF(I44=1,IF(②選手情報入力!$T$6="",0,1),IF(②選手情報入力!$T$7="",0,1))))</f>
        <v/>
      </c>
      <c r="AH44" t="str">
        <f>IF(E44="","",IF(②選手情報入力!T53="","",2))</f>
        <v/>
      </c>
    </row>
    <row r="45" spans="1:34">
      <c r="A45" t="str">
        <f>IF(E45="","",Sheet2!A44)</f>
        <v/>
      </c>
      <c r="B45" t="str">
        <f>IF(E45="","",①団体情報入力!$C$4)</f>
        <v/>
      </c>
      <c r="D45" t="str">
        <f>IF(②選手情報入力!B54="","",②選手情報入力!B54)</f>
        <v/>
      </c>
      <c r="E45" t="str">
        <f>IF(②選手情報入力!C54="","",(②選手情報入力!C54))</f>
        <v/>
      </c>
      <c r="F45" t="str">
        <f>IF(E45="","",②選手情報入力!D54)</f>
        <v/>
      </c>
      <c r="G45" t="str">
        <f>IF(E45="","",ASC(②選手情報入力!E54))</f>
        <v/>
      </c>
      <c r="H45" t="str">
        <f t="shared" si="0"/>
        <v/>
      </c>
      <c r="I45" t="str">
        <f>IF(E45="","",IF(②選手情報入力!G54="男",1,2))</f>
        <v/>
      </c>
      <c r="J45" t="str">
        <f>IF(E45="","",IF(②選手情報入力!H54="","",②選手情報入力!H54))</f>
        <v/>
      </c>
      <c r="L45" t="str">
        <f t="shared" si="1"/>
        <v/>
      </c>
      <c r="M45" t="str">
        <f t="shared" si="2"/>
        <v/>
      </c>
      <c r="O45" t="str">
        <f>IF(E45="","",IF(②選手情報入力!J54="","",IF(I45=1,VLOOKUP(②選手情報入力!J54,種目情報!$A$4:$B$35,2,FALSE),VLOOKUP(②選手情報入力!J54,種目情報!$E$4:$F$34,2,FALSE))))</f>
        <v/>
      </c>
      <c r="P45" t="str">
        <f>IF(E45="","",IF(②選手情報入力!K54="","",②選手情報入力!K54))</f>
        <v/>
      </c>
      <c r="Q45" s="28" t="str">
        <f>IF(E45="","",IF(②選手情報入力!I54="",0,1))</f>
        <v/>
      </c>
      <c r="R45" t="str">
        <f>IF(E45="","",IF(②選手情報入力!J54="","",IF(I45=1,VLOOKUP(②選手情報入力!J54,種目情報!$A$4:$C$39,3,FALSE),VLOOKUP(②選手情報入力!J54,種目情報!$E$4:$G$39,3,FALSE))))</f>
        <v/>
      </c>
      <c r="S45" t="str">
        <f>IF(E45="","",IF(②選手情報入力!M54="","",IF(I45=1,VLOOKUP(②選手情報入力!M54,種目情報!$A$4:$B$39,2,FALSE),VLOOKUP(②選手情報入力!M54,種目情報!$E$4:$F$39,2,FALSE))))</f>
        <v/>
      </c>
      <c r="T45" t="str">
        <f>IF(E45="","",IF(②選手情報入力!N54="","",②選手情報入力!N54))</f>
        <v/>
      </c>
      <c r="U45" s="28" t="str">
        <f>IF(E45="","",IF(②選手情報入力!L54="",0,1))</f>
        <v/>
      </c>
      <c r="V45" t="str">
        <f>IF(E45="","",IF(②選手情報入力!M54="","",IF(I45=1,VLOOKUP(②選手情報入力!M54,種目情報!$A$4:$C$39,3,FALSE),VLOOKUP(②選手情報入力!M54,種目情報!$E$4:$G$39,3,FALSE))))</f>
        <v/>
      </c>
      <c r="W45" t="str">
        <f>IF(E45="","",IF(②選手情報入力!P54="","",IF(I45=1,VLOOKUP(②選手情報入力!P54,種目情報!$A$4:$B$39,2,FALSE),VLOOKUP(②選手情報入力!P54,種目情報!$E$4:$F$39,2,FALSE))))</f>
        <v/>
      </c>
      <c r="X45" t="str">
        <f>IF(E45="","",IF(②選手情報入力!Q54="","",②選手情報入力!Q54))</f>
        <v/>
      </c>
      <c r="Y45" s="28" t="str">
        <f>IF(E45="","",IF(②選手情報入力!O54="",0,1))</f>
        <v/>
      </c>
      <c r="Z45" t="str">
        <f>IF(E45="","",IF(②選手情報入力!P54="","",IF(I45=1,VLOOKUP(②選手情報入力!P54,種目情報!$A$4:$C$39,3,FALSE),VLOOKUP(②選手情報入力!P54,種目情報!$E$4:$G$39,3,FALSE))))</f>
        <v/>
      </c>
      <c r="AA45" t="str">
        <f>IF(E45="","",IF(②選手情報入力!R54="","",IF(I45=1,種目情報!$J$4,種目情報!$J$6)))</f>
        <v/>
      </c>
      <c r="AB45" t="str">
        <f>IF(E45="","",IF(②選手情報入力!R54="","",IF(I45=1,IF(②選手情報入力!$S$6="","",②選手情報入力!$S$6),IF(②選手情報入力!$S$7="","",②選手情報入力!$S$7))))</f>
        <v/>
      </c>
      <c r="AC45" t="str">
        <f>IF(E45="","",IF(②選手情報入力!R54="","",IF(I45=1,IF(②選手情報入力!$R$6="",0,1),IF(②選手情報入力!$R$7="",0,1))))</f>
        <v/>
      </c>
      <c r="AD45" t="str">
        <f>IF(E45="","",IF(②選手情報入力!R54="","",2))</f>
        <v/>
      </c>
      <c r="AE45" t="str">
        <f>IF(E45="","",IF(②選手情報入力!T54="","",IF(I45=1,種目情報!$J$5,種目情報!$J$7)))</f>
        <v/>
      </c>
      <c r="AF45" t="str">
        <f>IF(E45="","",IF(②選手情報入力!T54="","",IF(I45=1,IF(②選手情報入力!$U$6="","",②選手情報入力!$U$6),IF(②選手情報入力!$U$7="","",②選手情報入力!$U$7))))</f>
        <v/>
      </c>
      <c r="AG45" t="str">
        <f>IF(E45="","",IF(②選手情報入力!T54="","",IF(I45=1,IF(②選手情報入力!$T$6="",0,1),IF(②選手情報入力!$T$7="",0,1))))</f>
        <v/>
      </c>
      <c r="AH45" t="str">
        <f>IF(E45="","",IF(②選手情報入力!T54="","",2))</f>
        <v/>
      </c>
    </row>
    <row r="46" spans="1:34">
      <c r="A46" t="str">
        <f>IF(E46="","",Sheet2!A45)</f>
        <v/>
      </c>
      <c r="B46" t="str">
        <f>IF(E46="","",①団体情報入力!$C$4)</f>
        <v/>
      </c>
      <c r="D46" t="str">
        <f>IF(②選手情報入力!B55="","",②選手情報入力!B55)</f>
        <v/>
      </c>
      <c r="E46" t="str">
        <f>IF(②選手情報入力!C55="","",(②選手情報入力!C55))</f>
        <v/>
      </c>
      <c r="F46" t="str">
        <f>IF(E46="","",②選手情報入力!D55)</f>
        <v/>
      </c>
      <c r="G46" t="str">
        <f>IF(E46="","",ASC(②選手情報入力!E55))</f>
        <v/>
      </c>
      <c r="H46" t="str">
        <f t="shared" si="0"/>
        <v/>
      </c>
      <c r="I46" t="str">
        <f>IF(E46="","",IF(②選手情報入力!G55="男",1,2))</f>
        <v/>
      </c>
      <c r="J46" t="str">
        <f>IF(E46="","",IF(②選手情報入力!H55="","",②選手情報入力!H55))</f>
        <v/>
      </c>
      <c r="L46" t="str">
        <f t="shared" si="1"/>
        <v/>
      </c>
      <c r="M46" t="str">
        <f t="shared" si="2"/>
        <v/>
      </c>
      <c r="O46" t="str">
        <f>IF(E46="","",IF(②選手情報入力!J55="","",IF(I46=1,VLOOKUP(②選手情報入力!J55,種目情報!$A$4:$B$35,2,FALSE),VLOOKUP(②選手情報入力!J55,種目情報!$E$4:$F$34,2,FALSE))))</f>
        <v/>
      </c>
      <c r="P46" t="str">
        <f>IF(E46="","",IF(②選手情報入力!K55="","",②選手情報入力!K55))</f>
        <v/>
      </c>
      <c r="Q46" s="28" t="str">
        <f>IF(E46="","",IF(②選手情報入力!I55="",0,1))</f>
        <v/>
      </c>
      <c r="R46" t="str">
        <f>IF(E46="","",IF(②選手情報入力!J55="","",IF(I46=1,VLOOKUP(②選手情報入力!J55,種目情報!$A$4:$C$39,3,FALSE),VLOOKUP(②選手情報入力!J55,種目情報!$E$4:$G$39,3,FALSE))))</f>
        <v/>
      </c>
      <c r="S46" t="str">
        <f>IF(E46="","",IF(②選手情報入力!M55="","",IF(I46=1,VLOOKUP(②選手情報入力!M55,種目情報!$A$4:$B$39,2,FALSE),VLOOKUP(②選手情報入力!M55,種目情報!$E$4:$F$39,2,FALSE))))</f>
        <v/>
      </c>
      <c r="T46" t="str">
        <f>IF(E46="","",IF(②選手情報入力!N55="","",②選手情報入力!N55))</f>
        <v/>
      </c>
      <c r="U46" s="28" t="str">
        <f>IF(E46="","",IF(②選手情報入力!L55="",0,1))</f>
        <v/>
      </c>
      <c r="V46" t="str">
        <f>IF(E46="","",IF(②選手情報入力!M55="","",IF(I46=1,VLOOKUP(②選手情報入力!M55,種目情報!$A$4:$C$39,3,FALSE),VLOOKUP(②選手情報入力!M55,種目情報!$E$4:$G$39,3,FALSE))))</f>
        <v/>
      </c>
      <c r="W46" t="str">
        <f>IF(E46="","",IF(②選手情報入力!P55="","",IF(I46=1,VLOOKUP(②選手情報入力!P55,種目情報!$A$4:$B$39,2,FALSE),VLOOKUP(②選手情報入力!P55,種目情報!$E$4:$F$39,2,FALSE))))</f>
        <v/>
      </c>
      <c r="X46" t="str">
        <f>IF(E46="","",IF(②選手情報入力!Q55="","",②選手情報入力!Q55))</f>
        <v/>
      </c>
      <c r="Y46" s="28" t="str">
        <f>IF(E46="","",IF(②選手情報入力!O55="",0,1))</f>
        <v/>
      </c>
      <c r="Z46" t="str">
        <f>IF(E46="","",IF(②選手情報入力!P55="","",IF(I46=1,VLOOKUP(②選手情報入力!P55,種目情報!$A$4:$C$39,3,FALSE),VLOOKUP(②選手情報入力!P55,種目情報!$E$4:$G$39,3,FALSE))))</f>
        <v/>
      </c>
      <c r="AA46" t="str">
        <f>IF(E46="","",IF(②選手情報入力!R55="","",IF(I46=1,種目情報!$J$4,種目情報!$J$6)))</f>
        <v/>
      </c>
      <c r="AB46" t="str">
        <f>IF(E46="","",IF(②選手情報入力!R55="","",IF(I46=1,IF(②選手情報入力!$S$6="","",②選手情報入力!$S$6),IF(②選手情報入力!$S$7="","",②選手情報入力!$S$7))))</f>
        <v/>
      </c>
      <c r="AC46" t="str">
        <f>IF(E46="","",IF(②選手情報入力!R55="","",IF(I46=1,IF(②選手情報入力!$R$6="",0,1),IF(②選手情報入力!$R$7="",0,1))))</f>
        <v/>
      </c>
      <c r="AD46" t="str">
        <f>IF(E46="","",IF(②選手情報入力!R55="","",2))</f>
        <v/>
      </c>
      <c r="AE46" t="str">
        <f>IF(E46="","",IF(②選手情報入力!T55="","",IF(I46=1,種目情報!$J$5,種目情報!$J$7)))</f>
        <v/>
      </c>
      <c r="AF46" t="str">
        <f>IF(E46="","",IF(②選手情報入力!T55="","",IF(I46=1,IF(②選手情報入力!$U$6="","",②選手情報入力!$U$6),IF(②選手情報入力!$U$7="","",②選手情報入力!$U$7))))</f>
        <v/>
      </c>
      <c r="AG46" t="str">
        <f>IF(E46="","",IF(②選手情報入力!T55="","",IF(I46=1,IF(②選手情報入力!$T$6="",0,1),IF(②選手情報入力!$T$7="",0,1))))</f>
        <v/>
      </c>
      <c r="AH46" t="str">
        <f>IF(E46="","",IF(②選手情報入力!T55="","",2))</f>
        <v/>
      </c>
    </row>
    <row r="47" spans="1:34">
      <c r="A47" t="str">
        <f>IF(E47="","",Sheet2!A46)</f>
        <v/>
      </c>
      <c r="B47" t="str">
        <f>IF(E47="","",①団体情報入力!$C$4)</f>
        <v/>
      </c>
      <c r="D47" t="str">
        <f>IF(②選手情報入力!B56="","",②選手情報入力!B56)</f>
        <v/>
      </c>
      <c r="E47" t="str">
        <f>IF(②選手情報入力!C56="","",(②選手情報入力!C56))</f>
        <v/>
      </c>
      <c r="F47" t="str">
        <f>IF(E47="","",②選手情報入力!D56)</f>
        <v/>
      </c>
      <c r="G47" t="str">
        <f>IF(E47="","",ASC(②選手情報入力!E56))</f>
        <v/>
      </c>
      <c r="H47" t="str">
        <f t="shared" si="0"/>
        <v/>
      </c>
      <c r="I47" t="str">
        <f>IF(E47="","",IF(②選手情報入力!G56="男",1,2))</f>
        <v/>
      </c>
      <c r="J47" t="str">
        <f>IF(E47="","",IF(②選手情報入力!H56="","",②選手情報入力!H56))</f>
        <v/>
      </c>
      <c r="L47" t="str">
        <f t="shared" si="1"/>
        <v/>
      </c>
      <c r="M47" t="str">
        <f t="shared" si="2"/>
        <v/>
      </c>
      <c r="O47" t="str">
        <f>IF(E47="","",IF(②選手情報入力!J56="","",IF(I47=1,VLOOKUP(②選手情報入力!J56,種目情報!$A$4:$B$35,2,FALSE),VLOOKUP(②選手情報入力!J56,種目情報!$E$4:$F$34,2,FALSE))))</f>
        <v/>
      </c>
      <c r="P47" t="str">
        <f>IF(E47="","",IF(②選手情報入力!K56="","",②選手情報入力!K56))</f>
        <v/>
      </c>
      <c r="Q47" s="28" t="str">
        <f>IF(E47="","",IF(②選手情報入力!I56="",0,1))</f>
        <v/>
      </c>
      <c r="R47" t="str">
        <f>IF(E47="","",IF(②選手情報入力!J56="","",IF(I47=1,VLOOKUP(②選手情報入力!J56,種目情報!$A$4:$C$39,3,FALSE),VLOOKUP(②選手情報入力!J56,種目情報!$E$4:$G$39,3,FALSE))))</f>
        <v/>
      </c>
      <c r="S47" t="str">
        <f>IF(E47="","",IF(②選手情報入力!M56="","",IF(I47=1,VLOOKUP(②選手情報入力!M56,種目情報!$A$4:$B$39,2,FALSE),VLOOKUP(②選手情報入力!M56,種目情報!$E$4:$F$39,2,FALSE))))</f>
        <v/>
      </c>
      <c r="T47" t="str">
        <f>IF(E47="","",IF(②選手情報入力!N56="","",②選手情報入力!N56))</f>
        <v/>
      </c>
      <c r="U47" s="28" t="str">
        <f>IF(E47="","",IF(②選手情報入力!L56="",0,1))</f>
        <v/>
      </c>
      <c r="V47" t="str">
        <f>IF(E47="","",IF(②選手情報入力!M56="","",IF(I47=1,VLOOKUP(②選手情報入力!M56,種目情報!$A$4:$C$39,3,FALSE),VLOOKUP(②選手情報入力!M56,種目情報!$E$4:$G$39,3,FALSE))))</f>
        <v/>
      </c>
      <c r="W47" t="str">
        <f>IF(E47="","",IF(②選手情報入力!P56="","",IF(I47=1,VLOOKUP(②選手情報入力!P56,種目情報!$A$4:$B$39,2,FALSE),VLOOKUP(②選手情報入力!P56,種目情報!$E$4:$F$39,2,FALSE))))</f>
        <v/>
      </c>
      <c r="X47" t="str">
        <f>IF(E47="","",IF(②選手情報入力!Q56="","",②選手情報入力!Q56))</f>
        <v/>
      </c>
      <c r="Y47" s="28" t="str">
        <f>IF(E47="","",IF(②選手情報入力!O56="",0,1))</f>
        <v/>
      </c>
      <c r="Z47" t="str">
        <f>IF(E47="","",IF(②選手情報入力!P56="","",IF(I47=1,VLOOKUP(②選手情報入力!P56,種目情報!$A$4:$C$39,3,FALSE),VLOOKUP(②選手情報入力!P56,種目情報!$E$4:$G$39,3,FALSE))))</f>
        <v/>
      </c>
      <c r="AA47" t="str">
        <f>IF(E47="","",IF(②選手情報入力!R56="","",IF(I47=1,種目情報!$J$4,種目情報!$J$6)))</f>
        <v/>
      </c>
      <c r="AB47" t="str">
        <f>IF(E47="","",IF(②選手情報入力!R56="","",IF(I47=1,IF(②選手情報入力!$S$6="","",②選手情報入力!$S$6),IF(②選手情報入力!$S$7="","",②選手情報入力!$S$7))))</f>
        <v/>
      </c>
      <c r="AC47" t="str">
        <f>IF(E47="","",IF(②選手情報入力!R56="","",IF(I47=1,IF(②選手情報入力!$R$6="",0,1),IF(②選手情報入力!$R$7="",0,1))))</f>
        <v/>
      </c>
      <c r="AD47" t="str">
        <f>IF(E47="","",IF(②選手情報入力!R56="","",2))</f>
        <v/>
      </c>
      <c r="AE47" t="str">
        <f>IF(E47="","",IF(②選手情報入力!T56="","",IF(I47=1,種目情報!$J$5,種目情報!$J$7)))</f>
        <v/>
      </c>
      <c r="AF47" t="str">
        <f>IF(E47="","",IF(②選手情報入力!T56="","",IF(I47=1,IF(②選手情報入力!$U$6="","",②選手情報入力!$U$6),IF(②選手情報入力!$U$7="","",②選手情報入力!$U$7))))</f>
        <v/>
      </c>
      <c r="AG47" t="str">
        <f>IF(E47="","",IF(②選手情報入力!T56="","",IF(I47=1,IF(②選手情報入力!$T$6="",0,1),IF(②選手情報入力!$T$7="",0,1))))</f>
        <v/>
      </c>
      <c r="AH47" t="str">
        <f>IF(E47="","",IF(②選手情報入力!T56="","",2))</f>
        <v/>
      </c>
    </row>
    <row r="48" spans="1:34">
      <c r="A48" t="str">
        <f>IF(E48="","",Sheet2!A47)</f>
        <v/>
      </c>
      <c r="B48" t="str">
        <f>IF(E48="","",①団体情報入力!$C$4)</f>
        <v/>
      </c>
      <c r="D48" t="str">
        <f>IF(②選手情報入力!B57="","",②選手情報入力!B57)</f>
        <v/>
      </c>
      <c r="E48" t="str">
        <f>IF(②選手情報入力!C57="","",(②選手情報入力!C57))</f>
        <v/>
      </c>
      <c r="F48" t="str">
        <f>IF(E48="","",②選手情報入力!D57)</f>
        <v/>
      </c>
      <c r="G48" t="str">
        <f>IF(E48="","",ASC(②選手情報入力!E57))</f>
        <v/>
      </c>
      <c r="H48" t="str">
        <f t="shared" si="0"/>
        <v/>
      </c>
      <c r="I48" t="str">
        <f>IF(E48="","",IF(②選手情報入力!G57="男",1,2))</f>
        <v/>
      </c>
      <c r="J48" t="str">
        <f>IF(E48="","",IF(②選手情報入力!H57="","",②選手情報入力!H57))</f>
        <v/>
      </c>
      <c r="L48" t="str">
        <f t="shared" si="1"/>
        <v/>
      </c>
      <c r="M48" t="str">
        <f t="shared" si="2"/>
        <v/>
      </c>
      <c r="O48" t="str">
        <f>IF(E48="","",IF(②選手情報入力!J57="","",IF(I48=1,VLOOKUP(②選手情報入力!J57,種目情報!$A$4:$B$35,2,FALSE),VLOOKUP(②選手情報入力!J57,種目情報!$E$4:$F$34,2,FALSE))))</f>
        <v/>
      </c>
      <c r="P48" t="str">
        <f>IF(E48="","",IF(②選手情報入力!K57="","",②選手情報入力!K57))</f>
        <v/>
      </c>
      <c r="Q48" s="28" t="str">
        <f>IF(E48="","",IF(②選手情報入力!I57="",0,1))</f>
        <v/>
      </c>
      <c r="R48" t="str">
        <f>IF(E48="","",IF(②選手情報入力!J57="","",IF(I48=1,VLOOKUP(②選手情報入力!J57,種目情報!$A$4:$C$39,3,FALSE),VLOOKUP(②選手情報入力!J57,種目情報!$E$4:$G$39,3,FALSE))))</f>
        <v/>
      </c>
      <c r="S48" t="str">
        <f>IF(E48="","",IF(②選手情報入力!M57="","",IF(I48=1,VLOOKUP(②選手情報入力!M57,種目情報!$A$4:$B$39,2,FALSE),VLOOKUP(②選手情報入力!M57,種目情報!$E$4:$F$39,2,FALSE))))</f>
        <v/>
      </c>
      <c r="T48" t="str">
        <f>IF(E48="","",IF(②選手情報入力!N57="","",②選手情報入力!N57))</f>
        <v/>
      </c>
      <c r="U48" s="28" t="str">
        <f>IF(E48="","",IF(②選手情報入力!L57="",0,1))</f>
        <v/>
      </c>
      <c r="V48" t="str">
        <f>IF(E48="","",IF(②選手情報入力!M57="","",IF(I48=1,VLOOKUP(②選手情報入力!M57,種目情報!$A$4:$C$39,3,FALSE),VLOOKUP(②選手情報入力!M57,種目情報!$E$4:$G$39,3,FALSE))))</f>
        <v/>
      </c>
      <c r="W48" t="str">
        <f>IF(E48="","",IF(②選手情報入力!P57="","",IF(I48=1,VLOOKUP(②選手情報入力!P57,種目情報!$A$4:$B$39,2,FALSE),VLOOKUP(②選手情報入力!P57,種目情報!$E$4:$F$39,2,FALSE))))</f>
        <v/>
      </c>
      <c r="X48" t="str">
        <f>IF(E48="","",IF(②選手情報入力!Q57="","",②選手情報入力!Q57))</f>
        <v/>
      </c>
      <c r="Y48" s="28" t="str">
        <f>IF(E48="","",IF(②選手情報入力!O57="",0,1))</f>
        <v/>
      </c>
      <c r="Z48" t="str">
        <f>IF(E48="","",IF(②選手情報入力!P57="","",IF(I48=1,VLOOKUP(②選手情報入力!P57,種目情報!$A$4:$C$39,3,FALSE),VLOOKUP(②選手情報入力!P57,種目情報!$E$4:$G$39,3,FALSE))))</f>
        <v/>
      </c>
      <c r="AA48" t="str">
        <f>IF(E48="","",IF(②選手情報入力!R57="","",IF(I48=1,種目情報!$J$4,種目情報!$J$6)))</f>
        <v/>
      </c>
      <c r="AB48" t="str">
        <f>IF(E48="","",IF(②選手情報入力!R57="","",IF(I48=1,IF(②選手情報入力!$S$6="","",②選手情報入力!$S$6),IF(②選手情報入力!$S$7="","",②選手情報入力!$S$7))))</f>
        <v/>
      </c>
      <c r="AC48" t="str">
        <f>IF(E48="","",IF(②選手情報入力!R57="","",IF(I48=1,IF(②選手情報入力!$R$6="",0,1),IF(②選手情報入力!$R$7="",0,1))))</f>
        <v/>
      </c>
      <c r="AD48" t="str">
        <f>IF(E48="","",IF(②選手情報入力!R57="","",2))</f>
        <v/>
      </c>
      <c r="AE48" t="str">
        <f>IF(E48="","",IF(②選手情報入力!T57="","",IF(I48=1,種目情報!$J$5,種目情報!$J$7)))</f>
        <v/>
      </c>
      <c r="AF48" t="str">
        <f>IF(E48="","",IF(②選手情報入力!T57="","",IF(I48=1,IF(②選手情報入力!$U$6="","",②選手情報入力!$U$6),IF(②選手情報入力!$U$7="","",②選手情報入力!$U$7))))</f>
        <v/>
      </c>
      <c r="AG48" t="str">
        <f>IF(E48="","",IF(②選手情報入力!T57="","",IF(I48=1,IF(②選手情報入力!$T$6="",0,1),IF(②選手情報入力!$T$7="",0,1))))</f>
        <v/>
      </c>
      <c r="AH48" t="str">
        <f>IF(E48="","",IF(②選手情報入力!T57="","",2))</f>
        <v/>
      </c>
    </row>
    <row r="49" spans="1:34">
      <c r="A49" t="str">
        <f>IF(E49="","",Sheet2!A48)</f>
        <v/>
      </c>
      <c r="B49" t="str">
        <f>IF(E49="","",①団体情報入力!$C$4)</f>
        <v/>
      </c>
      <c r="D49" t="str">
        <f>IF(②選手情報入力!B58="","",②選手情報入力!B58)</f>
        <v/>
      </c>
      <c r="E49" t="str">
        <f>IF(②選手情報入力!C58="","",(②選手情報入力!C58))</f>
        <v/>
      </c>
      <c r="F49" t="str">
        <f>IF(E49="","",②選手情報入力!D58)</f>
        <v/>
      </c>
      <c r="G49" t="str">
        <f>IF(E49="","",ASC(②選手情報入力!E58))</f>
        <v/>
      </c>
      <c r="H49" t="str">
        <f t="shared" si="0"/>
        <v/>
      </c>
      <c r="I49" t="str">
        <f>IF(E49="","",IF(②選手情報入力!G58="男",1,2))</f>
        <v/>
      </c>
      <c r="J49" t="str">
        <f>IF(E49="","",IF(②選手情報入力!H58="","",②選手情報入力!H58))</f>
        <v/>
      </c>
      <c r="L49" t="str">
        <f t="shared" si="1"/>
        <v/>
      </c>
      <c r="M49" t="str">
        <f t="shared" si="2"/>
        <v/>
      </c>
      <c r="O49" t="str">
        <f>IF(E49="","",IF(②選手情報入力!J58="","",IF(I49=1,VLOOKUP(②選手情報入力!J58,種目情報!$A$4:$B$35,2,FALSE),VLOOKUP(②選手情報入力!J58,種目情報!$E$4:$F$34,2,FALSE))))</f>
        <v/>
      </c>
      <c r="P49" t="str">
        <f>IF(E49="","",IF(②選手情報入力!K58="","",②選手情報入力!K58))</f>
        <v/>
      </c>
      <c r="Q49" s="28" t="str">
        <f>IF(E49="","",IF(②選手情報入力!I58="",0,1))</f>
        <v/>
      </c>
      <c r="R49" t="str">
        <f>IF(E49="","",IF(②選手情報入力!J58="","",IF(I49=1,VLOOKUP(②選手情報入力!J58,種目情報!$A$4:$C$39,3,FALSE),VLOOKUP(②選手情報入力!J58,種目情報!$E$4:$G$39,3,FALSE))))</f>
        <v/>
      </c>
      <c r="S49" t="str">
        <f>IF(E49="","",IF(②選手情報入力!M58="","",IF(I49=1,VLOOKUP(②選手情報入力!M58,種目情報!$A$4:$B$39,2,FALSE),VLOOKUP(②選手情報入力!M58,種目情報!$E$4:$F$39,2,FALSE))))</f>
        <v/>
      </c>
      <c r="T49" t="str">
        <f>IF(E49="","",IF(②選手情報入力!N58="","",②選手情報入力!N58))</f>
        <v/>
      </c>
      <c r="U49" s="28" t="str">
        <f>IF(E49="","",IF(②選手情報入力!L58="",0,1))</f>
        <v/>
      </c>
      <c r="V49" t="str">
        <f>IF(E49="","",IF(②選手情報入力!M58="","",IF(I49=1,VLOOKUP(②選手情報入力!M58,種目情報!$A$4:$C$39,3,FALSE),VLOOKUP(②選手情報入力!M58,種目情報!$E$4:$G$39,3,FALSE))))</f>
        <v/>
      </c>
      <c r="W49" t="str">
        <f>IF(E49="","",IF(②選手情報入力!P58="","",IF(I49=1,VLOOKUP(②選手情報入力!P58,種目情報!$A$4:$B$39,2,FALSE),VLOOKUP(②選手情報入力!P58,種目情報!$E$4:$F$39,2,FALSE))))</f>
        <v/>
      </c>
      <c r="X49" t="str">
        <f>IF(E49="","",IF(②選手情報入力!Q58="","",②選手情報入力!Q58))</f>
        <v/>
      </c>
      <c r="Y49" s="28" t="str">
        <f>IF(E49="","",IF(②選手情報入力!O58="",0,1))</f>
        <v/>
      </c>
      <c r="Z49" t="str">
        <f>IF(E49="","",IF(②選手情報入力!P58="","",IF(I49=1,VLOOKUP(②選手情報入力!P58,種目情報!$A$4:$C$39,3,FALSE),VLOOKUP(②選手情報入力!P58,種目情報!$E$4:$G$39,3,FALSE))))</f>
        <v/>
      </c>
      <c r="AA49" t="str">
        <f>IF(E49="","",IF(②選手情報入力!R58="","",IF(I49=1,種目情報!$J$4,種目情報!$J$6)))</f>
        <v/>
      </c>
      <c r="AB49" t="str">
        <f>IF(E49="","",IF(②選手情報入力!R58="","",IF(I49=1,IF(②選手情報入力!$S$6="","",②選手情報入力!$S$6),IF(②選手情報入力!$S$7="","",②選手情報入力!$S$7))))</f>
        <v/>
      </c>
      <c r="AC49" t="str">
        <f>IF(E49="","",IF(②選手情報入力!R58="","",IF(I49=1,IF(②選手情報入力!$R$6="",0,1),IF(②選手情報入力!$R$7="",0,1))))</f>
        <v/>
      </c>
      <c r="AD49" t="str">
        <f>IF(E49="","",IF(②選手情報入力!R58="","",2))</f>
        <v/>
      </c>
      <c r="AE49" t="str">
        <f>IF(E49="","",IF(②選手情報入力!T58="","",IF(I49=1,種目情報!$J$5,種目情報!$J$7)))</f>
        <v/>
      </c>
      <c r="AF49" t="str">
        <f>IF(E49="","",IF(②選手情報入力!T58="","",IF(I49=1,IF(②選手情報入力!$U$6="","",②選手情報入力!$U$6),IF(②選手情報入力!$U$7="","",②選手情報入力!$U$7))))</f>
        <v/>
      </c>
      <c r="AG49" t="str">
        <f>IF(E49="","",IF(②選手情報入力!T58="","",IF(I49=1,IF(②選手情報入力!$T$6="",0,1),IF(②選手情報入力!$T$7="",0,1))))</f>
        <v/>
      </c>
      <c r="AH49" t="str">
        <f>IF(E49="","",IF(②選手情報入力!T58="","",2))</f>
        <v/>
      </c>
    </row>
    <row r="50" spans="1:34">
      <c r="A50" t="str">
        <f>IF(E50="","",Sheet2!A49)</f>
        <v/>
      </c>
      <c r="B50" t="str">
        <f>IF(E50="","",①団体情報入力!$C$4)</f>
        <v/>
      </c>
      <c r="D50" t="str">
        <f>IF(②選手情報入力!B59="","",②選手情報入力!B59)</f>
        <v/>
      </c>
      <c r="E50" t="str">
        <f>IF(②選手情報入力!C59="","",(②選手情報入力!C59))</f>
        <v/>
      </c>
      <c r="F50" t="str">
        <f>IF(E50="","",②選手情報入力!D59)</f>
        <v/>
      </c>
      <c r="G50" t="str">
        <f>IF(E50="","",ASC(②選手情報入力!E59))</f>
        <v/>
      </c>
      <c r="H50" t="str">
        <f t="shared" si="0"/>
        <v/>
      </c>
      <c r="I50" t="str">
        <f>IF(E50="","",IF(②選手情報入力!G59="男",1,2))</f>
        <v/>
      </c>
      <c r="J50" t="str">
        <f>IF(E50="","",IF(②選手情報入力!H59="","",②選手情報入力!H59))</f>
        <v/>
      </c>
      <c r="L50" t="str">
        <f t="shared" si="1"/>
        <v/>
      </c>
      <c r="M50" t="str">
        <f t="shared" si="2"/>
        <v/>
      </c>
      <c r="O50" t="str">
        <f>IF(E50="","",IF(②選手情報入力!J59="","",IF(I50=1,VLOOKUP(②選手情報入力!J59,種目情報!$A$4:$B$35,2,FALSE),VLOOKUP(②選手情報入力!J59,種目情報!$E$4:$F$34,2,FALSE))))</f>
        <v/>
      </c>
      <c r="P50" t="str">
        <f>IF(E50="","",IF(②選手情報入力!K59="","",②選手情報入力!K59))</f>
        <v/>
      </c>
      <c r="Q50" s="28" t="str">
        <f>IF(E50="","",IF(②選手情報入力!I59="",0,1))</f>
        <v/>
      </c>
      <c r="R50" t="str">
        <f>IF(E50="","",IF(②選手情報入力!J59="","",IF(I50=1,VLOOKUP(②選手情報入力!J59,種目情報!$A$4:$C$39,3,FALSE),VLOOKUP(②選手情報入力!J59,種目情報!$E$4:$G$39,3,FALSE))))</f>
        <v/>
      </c>
      <c r="S50" t="str">
        <f>IF(E50="","",IF(②選手情報入力!M59="","",IF(I50=1,VLOOKUP(②選手情報入力!M59,種目情報!$A$4:$B$39,2,FALSE),VLOOKUP(②選手情報入力!M59,種目情報!$E$4:$F$39,2,FALSE))))</f>
        <v/>
      </c>
      <c r="T50" t="str">
        <f>IF(E50="","",IF(②選手情報入力!N59="","",②選手情報入力!N59))</f>
        <v/>
      </c>
      <c r="U50" s="28" t="str">
        <f>IF(E50="","",IF(②選手情報入力!L59="",0,1))</f>
        <v/>
      </c>
      <c r="V50" t="str">
        <f>IF(E50="","",IF(②選手情報入力!M59="","",IF(I50=1,VLOOKUP(②選手情報入力!M59,種目情報!$A$4:$C$39,3,FALSE),VLOOKUP(②選手情報入力!M59,種目情報!$E$4:$G$39,3,FALSE))))</f>
        <v/>
      </c>
      <c r="W50" t="str">
        <f>IF(E50="","",IF(②選手情報入力!P59="","",IF(I50=1,VLOOKUP(②選手情報入力!P59,種目情報!$A$4:$B$39,2,FALSE),VLOOKUP(②選手情報入力!P59,種目情報!$E$4:$F$39,2,FALSE))))</f>
        <v/>
      </c>
      <c r="X50" t="str">
        <f>IF(E50="","",IF(②選手情報入力!Q59="","",②選手情報入力!Q59))</f>
        <v/>
      </c>
      <c r="Y50" s="28" t="str">
        <f>IF(E50="","",IF(②選手情報入力!O59="",0,1))</f>
        <v/>
      </c>
      <c r="Z50" t="str">
        <f>IF(E50="","",IF(②選手情報入力!P59="","",IF(I50=1,VLOOKUP(②選手情報入力!P59,種目情報!$A$4:$C$39,3,FALSE),VLOOKUP(②選手情報入力!P59,種目情報!$E$4:$G$39,3,FALSE))))</f>
        <v/>
      </c>
      <c r="AA50" t="str">
        <f>IF(E50="","",IF(②選手情報入力!R59="","",IF(I50=1,種目情報!$J$4,種目情報!$J$6)))</f>
        <v/>
      </c>
      <c r="AB50" t="str">
        <f>IF(E50="","",IF(②選手情報入力!R59="","",IF(I50=1,IF(②選手情報入力!$S$6="","",②選手情報入力!$S$6),IF(②選手情報入力!$S$7="","",②選手情報入力!$S$7))))</f>
        <v/>
      </c>
      <c r="AC50" t="str">
        <f>IF(E50="","",IF(②選手情報入力!R59="","",IF(I50=1,IF(②選手情報入力!$R$6="",0,1),IF(②選手情報入力!$R$7="",0,1))))</f>
        <v/>
      </c>
      <c r="AD50" t="str">
        <f>IF(E50="","",IF(②選手情報入力!R59="","",2))</f>
        <v/>
      </c>
      <c r="AE50" t="str">
        <f>IF(E50="","",IF(②選手情報入力!T59="","",IF(I50=1,種目情報!$J$5,種目情報!$J$7)))</f>
        <v/>
      </c>
      <c r="AF50" t="str">
        <f>IF(E50="","",IF(②選手情報入力!T59="","",IF(I50=1,IF(②選手情報入力!$U$6="","",②選手情報入力!$U$6),IF(②選手情報入力!$U$7="","",②選手情報入力!$U$7))))</f>
        <v/>
      </c>
      <c r="AG50" t="str">
        <f>IF(E50="","",IF(②選手情報入力!T59="","",IF(I50=1,IF(②選手情報入力!$T$6="",0,1),IF(②選手情報入力!$T$7="",0,1))))</f>
        <v/>
      </c>
      <c r="AH50" t="str">
        <f>IF(E50="","",IF(②選手情報入力!T59="","",2))</f>
        <v/>
      </c>
    </row>
    <row r="51" spans="1:34">
      <c r="A51" t="str">
        <f>IF(E51="","",Sheet2!A50)</f>
        <v/>
      </c>
      <c r="B51" t="str">
        <f>IF(E51="","",①団体情報入力!$C$4)</f>
        <v/>
      </c>
      <c r="D51" t="str">
        <f>IF(②選手情報入力!B60="","",②選手情報入力!B60)</f>
        <v/>
      </c>
      <c r="E51" t="str">
        <f>IF(②選手情報入力!C60="","",(②選手情報入力!C60))</f>
        <v/>
      </c>
      <c r="F51" t="str">
        <f>IF(E51="","",②選手情報入力!D60)</f>
        <v/>
      </c>
      <c r="G51" t="str">
        <f>IF(E51="","",ASC(②選手情報入力!E60))</f>
        <v/>
      </c>
      <c r="H51" t="str">
        <f t="shared" si="0"/>
        <v/>
      </c>
      <c r="I51" t="str">
        <f>IF(E51="","",IF(②選手情報入力!G60="男",1,2))</f>
        <v/>
      </c>
      <c r="J51" t="str">
        <f>IF(E51="","",IF(②選手情報入力!H60="","",②選手情報入力!H60))</f>
        <v/>
      </c>
      <c r="L51" t="str">
        <f t="shared" si="1"/>
        <v/>
      </c>
      <c r="M51" t="str">
        <f t="shared" si="2"/>
        <v/>
      </c>
      <c r="O51" t="str">
        <f>IF(E51="","",IF(②選手情報入力!J60="","",IF(I51=1,VLOOKUP(②選手情報入力!J60,種目情報!$A$4:$B$35,2,FALSE),VLOOKUP(②選手情報入力!J60,種目情報!$E$4:$F$34,2,FALSE))))</f>
        <v/>
      </c>
      <c r="P51" t="str">
        <f>IF(E51="","",IF(②選手情報入力!K60="","",②選手情報入力!K60))</f>
        <v/>
      </c>
      <c r="Q51" s="28" t="str">
        <f>IF(E51="","",IF(②選手情報入力!I60="",0,1))</f>
        <v/>
      </c>
      <c r="R51" t="str">
        <f>IF(E51="","",IF(②選手情報入力!J60="","",IF(I51=1,VLOOKUP(②選手情報入力!J60,種目情報!$A$4:$C$39,3,FALSE),VLOOKUP(②選手情報入力!J60,種目情報!$E$4:$G$39,3,FALSE))))</f>
        <v/>
      </c>
      <c r="S51" t="str">
        <f>IF(E51="","",IF(②選手情報入力!M60="","",IF(I51=1,VLOOKUP(②選手情報入力!M60,種目情報!$A$4:$B$39,2,FALSE),VLOOKUP(②選手情報入力!M60,種目情報!$E$4:$F$39,2,FALSE))))</f>
        <v/>
      </c>
      <c r="T51" t="str">
        <f>IF(E51="","",IF(②選手情報入力!N60="","",②選手情報入力!N60))</f>
        <v/>
      </c>
      <c r="U51" s="28" t="str">
        <f>IF(E51="","",IF(②選手情報入力!L60="",0,1))</f>
        <v/>
      </c>
      <c r="V51" t="str">
        <f>IF(E51="","",IF(②選手情報入力!M60="","",IF(I51=1,VLOOKUP(②選手情報入力!M60,種目情報!$A$4:$C$39,3,FALSE),VLOOKUP(②選手情報入力!M60,種目情報!$E$4:$G$39,3,FALSE))))</f>
        <v/>
      </c>
      <c r="W51" t="str">
        <f>IF(E51="","",IF(②選手情報入力!P60="","",IF(I51=1,VLOOKUP(②選手情報入力!P60,種目情報!$A$4:$B$39,2,FALSE),VLOOKUP(②選手情報入力!P60,種目情報!$E$4:$F$39,2,FALSE))))</f>
        <v/>
      </c>
      <c r="X51" t="str">
        <f>IF(E51="","",IF(②選手情報入力!Q60="","",②選手情報入力!Q60))</f>
        <v/>
      </c>
      <c r="Y51" s="28" t="str">
        <f>IF(E51="","",IF(②選手情報入力!O60="",0,1))</f>
        <v/>
      </c>
      <c r="Z51" t="str">
        <f>IF(E51="","",IF(②選手情報入力!P60="","",IF(I51=1,VLOOKUP(②選手情報入力!P60,種目情報!$A$4:$C$39,3,FALSE),VLOOKUP(②選手情報入力!P60,種目情報!$E$4:$G$39,3,FALSE))))</f>
        <v/>
      </c>
      <c r="AA51" t="str">
        <f>IF(E51="","",IF(②選手情報入力!R60="","",IF(I51=1,種目情報!$J$4,種目情報!$J$6)))</f>
        <v/>
      </c>
      <c r="AB51" t="str">
        <f>IF(E51="","",IF(②選手情報入力!R60="","",IF(I51=1,IF(②選手情報入力!$S$6="","",②選手情報入力!$S$6),IF(②選手情報入力!$S$7="","",②選手情報入力!$S$7))))</f>
        <v/>
      </c>
      <c r="AC51" t="str">
        <f>IF(E51="","",IF(②選手情報入力!R60="","",IF(I51=1,IF(②選手情報入力!$R$6="",0,1),IF(②選手情報入力!$R$7="",0,1))))</f>
        <v/>
      </c>
      <c r="AD51" t="str">
        <f>IF(E51="","",IF(②選手情報入力!R60="","",2))</f>
        <v/>
      </c>
      <c r="AE51" t="str">
        <f>IF(E51="","",IF(②選手情報入力!T60="","",IF(I51=1,種目情報!$J$5,種目情報!$J$7)))</f>
        <v/>
      </c>
      <c r="AF51" t="str">
        <f>IF(E51="","",IF(②選手情報入力!T60="","",IF(I51=1,IF(②選手情報入力!$U$6="","",②選手情報入力!$U$6),IF(②選手情報入力!$U$7="","",②選手情報入力!$U$7))))</f>
        <v/>
      </c>
      <c r="AG51" t="str">
        <f>IF(E51="","",IF(②選手情報入力!T60="","",IF(I51=1,IF(②選手情報入力!$T$6="",0,1),IF(②選手情報入力!$T$7="",0,1))))</f>
        <v/>
      </c>
      <c r="AH51" t="str">
        <f>IF(E51="","",IF(②選手情報入力!T60="","",2))</f>
        <v/>
      </c>
    </row>
    <row r="52" spans="1:34">
      <c r="A52" t="str">
        <f>IF(E52="","",Sheet2!A51)</f>
        <v/>
      </c>
      <c r="B52" t="str">
        <f>IF(E52="","",①団体情報入力!$C$4)</f>
        <v/>
      </c>
      <c r="D52" t="str">
        <f>IF(②選手情報入力!B61="","",②選手情報入力!B61)</f>
        <v/>
      </c>
      <c r="E52" t="str">
        <f>IF(②選手情報入力!C61="","",(②選手情報入力!C61))</f>
        <v/>
      </c>
      <c r="F52" t="str">
        <f>IF(E52="","",②選手情報入力!D61)</f>
        <v/>
      </c>
      <c r="G52" t="str">
        <f>IF(E52="","",ASC(②選手情報入力!E61))</f>
        <v/>
      </c>
      <c r="H52" t="str">
        <f t="shared" si="0"/>
        <v/>
      </c>
      <c r="I52" t="str">
        <f>IF(E52="","",IF(②選手情報入力!G61="男",1,2))</f>
        <v/>
      </c>
      <c r="J52" t="str">
        <f>IF(E52="","",IF(②選手情報入力!H61="","",②選手情報入力!H61))</f>
        <v/>
      </c>
      <c r="L52" t="str">
        <f t="shared" si="1"/>
        <v/>
      </c>
      <c r="M52" t="str">
        <f t="shared" si="2"/>
        <v/>
      </c>
      <c r="O52" t="str">
        <f>IF(E52="","",IF(②選手情報入力!J61="","",IF(I52=1,VLOOKUP(②選手情報入力!J61,種目情報!$A$4:$B$35,2,FALSE),VLOOKUP(②選手情報入力!J61,種目情報!$E$4:$F$34,2,FALSE))))</f>
        <v/>
      </c>
      <c r="P52" t="str">
        <f>IF(E52="","",IF(②選手情報入力!K61="","",②選手情報入力!K61))</f>
        <v/>
      </c>
      <c r="Q52" s="28" t="str">
        <f>IF(E52="","",IF(②選手情報入力!I61="",0,1))</f>
        <v/>
      </c>
      <c r="R52" t="str">
        <f>IF(E52="","",IF(②選手情報入力!J61="","",IF(I52=1,VLOOKUP(②選手情報入力!J61,種目情報!$A$4:$C$39,3,FALSE),VLOOKUP(②選手情報入力!J61,種目情報!$E$4:$G$39,3,FALSE))))</f>
        <v/>
      </c>
      <c r="S52" t="str">
        <f>IF(E52="","",IF(②選手情報入力!M61="","",IF(I52=1,VLOOKUP(②選手情報入力!M61,種目情報!$A$4:$B$39,2,FALSE),VLOOKUP(②選手情報入力!M61,種目情報!$E$4:$F$39,2,FALSE))))</f>
        <v/>
      </c>
      <c r="T52" t="str">
        <f>IF(E52="","",IF(②選手情報入力!N61="","",②選手情報入力!N61))</f>
        <v/>
      </c>
      <c r="U52" s="28" t="str">
        <f>IF(E52="","",IF(②選手情報入力!L61="",0,1))</f>
        <v/>
      </c>
      <c r="V52" t="str">
        <f>IF(E52="","",IF(②選手情報入力!M61="","",IF(I52=1,VLOOKUP(②選手情報入力!M61,種目情報!$A$4:$C$39,3,FALSE),VLOOKUP(②選手情報入力!M61,種目情報!$E$4:$G$39,3,FALSE))))</f>
        <v/>
      </c>
      <c r="W52" t="str">
        <f>IF(E52="","",IF(②選手情報入力!P61="","",IF(I52=1,VLOOKUP(②選手情報入力!P61,種目情報!$A$4:$B$39,2,FALSE),VLOOKUP(②選手情報入力!P61,種目情報!$E$4:$F$39,2,FALSE))))</f>
        <v/>
      </c>
      <c r="X52" t="str">
        <f>IF(E52="","",IF(②選手情報入力!Q61="","",②選手情報入力!Q61))</f>
        <v/>
      </c>
      <c r="Y52" s="28" t="str">
        <f>IF(E52="","",IF(②選手情報入力!O61="",0,1))</f>
        <v/>
      </c>
      <c r="Z52" t="str">
        <f>IF(E52="","",IF(②選手情報入力!P61="","",IF(I52=1,VLOOKUP(②選手情報入力!P61,種目情報!$A$4:$C$39,3,FALSE),VLOOKUP(②選手情報入力!P61,種目情報!$E$4:$G$39,3,FALSE))))</f>
        <v/>
      </c>
      <c r="AA52" t="str">
        <f>IF(E52="","",IF(②選手情報入力!R61="","",IF(I52=1,種目情報!$J$4,種目情報!$J$6)))</f>
        <v/>
      </c>
      <c r="AB52" t="str">
        <f>IF(E52="","",IF(②選手情報入力!R61="","",IF(I52=1,IF(②選手情報入力!$S$6="","",②選手情報入力!$S$6),IF(②選手情報入力!$S$7="","",②選手情報入力!$S$7))))</f>
        <v/>
      </c>
      <c r="AC52" t="str">
        <f>IF(E52="","",IF(②選手情報入力!R61="","",IF(I52=1,IF(②選手情報入力!$R$6="",0,1),IF(②選手情報入力!$R$7="",0,1))))</f>
        <v/>
      </c>
      <c r="AD52" t="str">
        <f>IF(E52="","",IF(②選手情報入力!R61="","",2))</f>
        <v/>
      </c>
      <c r="AE52" t="str">
        <f>IF(E52="","",IF(②選手情報入力!T61="","",IF(I52=1,種目情報!$J$5,種目情報!$J$7)))</f>
        <v/>
      </c>
      <c r="AF52" t="str">
        <f>IF(E52="","",IF(②選手情報入力!T61="","",IF(I52=1,IF(②選手情報入力!$U$6="","",②選手情報入力!$U$6),IF(②選手情報入力!$U$7="","",②選手情報入力!$U$7))))</f>
        <v/>
      </c>
      <c r="AG52" t="str">
        <f>IF(E52="","",IF(②選手情報入力!T61="","",IF(I52=1,IF(②選手情報入力!$T$6="",0,1),IF(②選手情報入力!$T$7="",0,1))))</f>
        <v/>
      </c>
      <c r="AH52" t="str">
        <f>IF(E52="","",IF(②選手情報入力!T61="","",2))</f>
        <v/>
      </c>
    </row>
    <row r="53" spans="1:34">
      <c r="A53" t="str">
        <f>IF(E53="","",Sheet2!A52)</f>
        <v/>
      </c>
      <c r="B53" t="str">
        <f>IF(E53="","",①団体情報入力!$C$4)</f>
        <v/>
      </c>
      <c r="D53" t="str">
        <f>IF(②選手情報入力!B62="","",②選手情報入力!B62)</f>
        <v/>
      </c>
      <c r="E53" t="str">
        <f>IF(②選手情報入力!C62="","",(②選手情報入力!C62))</f>
        <v/>
      </c>
      <c r="F53" t="str">
        <f>IF(E53="","",②選手情報入力!D62)</f>
        <v/>
      </c>
      <c r="G53" t="str">
        <f>IF(E53="","",ASC(②選手情報入力!E62))</f>
        <v/>
      </c>
      <c r="H53" t="str">
        <f t="shared" si="0"/>
        <v/>
      </c>
      <c r="I53" t="str">
        <f>IF(E53="","",IF(②選手情報入力!G62="男",1,2))</f>
        <v/>
      </c>
      <c r="J53" t="str">
        <f>IF(E53="","",IF(②選手情報入力!H62="","",②選手情報入力!H62))</f>
        <v/>
      </c>
      <c r="L53" t="str">
        <f t="shared" si="1"/>
        <v/>
      </c>
      <c r="M53" t="str">
        <f t="shared" si="2"/>
        <v/>
      </c>
      <c r="O53" t="str">
        <f>IF(E53="","",IF(②選手情報入力!J62="","",IF(I53=1,VLOOKUP(②選手情報入力!J62,種目情報!$A$4:$B$35,2,FALSE),VLOOKUP(②選手情報入力!J62,種目情報!$E$4:$F$34,2,FALSE))))</f>
        <v/>
      </c>
      <c r="P53" t="str">
        <f>IF(E53="","",IF(②選手情報入力!K62="","",②選手情報入力!K62))</f>
        <v/>
      </c>
      <c r="Q53" s="28" t="str">
        <f>IF(E53="","",IF(②選手情報入力!I62="",0,1))</f>
        <v/>
      </c>
      <c r="R53" t="str">
        <f>IF(E53="","",IF(②選手情報入力!J62="","",IF(I53=1,VLOOKUP(②選手情報入力!J62,種目情報!$A$4:$C$39,3,FALSE),VLOOKUP(②選手情報入力!J62,種目情報!$E$4:$G$39,3,FALSE))))</f>
        <v/>
      </c>
      <c r="S53" t="str">
        <f>IF(E53="","",IF(②選手情報入力!M62="","",IF(I53=1,VLOOKUP(②選手情報入力!M62,種目情報!$A$4:$B$39,2,FALSE),VLOOKUP(②選手情報入力!M62,種目情報!$E$4:$F$39,2,FALSE))))</f>
        <v/>
      </c>
      <c r="T53" t="str">
        <f>IF(E53="","",IF(②選手情報入力!N62="","",②選手情報入力!N62))</f>
        <v/>
      </c>
      <c r="U53" s="28" t="str">
        <f>IF(E53="","",IF(②選手情報入力!L62="",0,1))</f>
        <v/>
      </c>
      <c r="V53" t="str">
        <f>IF(E53="","",IF(②選手情報入力!M62="","",IF(I53=1,VLOOKUP(②選手情報入力!M62,種目情報!$A$4:$C$39,3,FALSE),VLOOKUP(②選手情報入力!M62,種目情報!$E$4:$G$39,3,FALSE))))</f>
        <v/>
      </c>
      <c r="W53" t="str">
        <f>IF(E53="","",IF(②選手情報入力!P62="","",IF(I53=1,VLOOKUP(②選手情報入力!P62,種目情報!$A$4:$B$39,2,FALSE),VLOOKUP(②選手情報入力!P62,種目情報!$E$4:$F$39,2,FALSE))))</f>
        <v/>
      </c>
      <c r="X53" t="str">
        <f>IF(E53="","",IF(②選手情報入力!Q62="","",②選手情報入力!Q62))</f>
        <v/>
      </c>
      <c r="Y53" s="28" t="str">
        <f>IF(E53="","",IF(②選手情報入力!O62="",0,1))</f>
        <v/>
      </c>
      <c r="Z53" t="str">
        <f>IF(E53="","",IF(②選手情報入力!P62="","",IF(I53=1,VLOOKUP(②選手情報入力!P62,種目情報!$A$4:$C$39,3,FALSE),VLOOKUP(②選手情報入力!P62,種目情報!$E$4:$G$39,3,FALSE))))</f>
        <v/>
      </c>
      <c r="AA53" t="str">
        <f>IF(E53="","",IF(②選手情報入力!R62="","",IF(I53=1,種目情報!$J$4,種目情報!$J$6)))</f>
        <v/>
      </c>
      <c r="AB53" t="str">
        <f>IF(E53="","",IF(②選手情報入力!R62="","",IF(I53=1,IF(②選手情報入力!$S$6="","",②選手情報入力!$S$6),IF(②選手情報入力!$S$7="","",②選手情報入力!$S$7))))</f>
        <v/>
      </c>
      <c r="AC53" t="str">
        <f>IF(E53="","",IF(②選手情報入力!R62="","",IF(I53=1,IF(②選手情報入力!$R$6="",0,1),IF(②選手情報入力!$R$7="",0,1))))</f>
        <v/>
      </c>
      <c r="AD53" t="str">
        <f>IF(E53="","",IF(②選手情報入力!R62="","",2))</f>
        <v/>
      </c>
      <c r="AE53" t="str">
        <f>IF(E53="","",IF(②選手情報入力!T62="","",IF(I53=1,種目情報!$J$5,種目情報!$J$7)))</f>
        <v/>
      </c>
      <c r="AF53" t="str">
        <f>IF(E53="","",IF(②選手情報入力!T62="","",IF(I53=1,IF(②選手情報入力!$U$6="","",②選手情報入力!$U$6),IF(②選手情報入力!$U$7="","",②選手情報入力!$U$7))))</f>
        <v/>
      </c>
      <c r="AG53" t="str">
        <f>IF(E53="","",IF(②選手情報入力!T62="","",IF(I53=1,IF(②選手情報入力!$T$6="",0,1),IF(②選手情報入力!$T$7="",0,1))))</f>
        <v/>
      </c>
      <c r="AH53" t="str">
        <f>IF(E53="","",IF(②選手情報入力!T62="","",2))</f>
        <v/>
      </c>
    </row>
    <row r="54" spans="1:34">
      <c r="A54" t="str">
        <f>IF(E54="","",Sheet2!A53)</f>
        <v/>
      </c>
      <c r="B54" t="str">
        <f>IF(E54="","",①団体情報入力!$C$4)</f>
        <v/>
      </c>
      <c r="D54" t="str">
        <f>IF(②選手情報入力!B63="","",②選手情報入力!B63)</f>
        <v/>
      </c>
      <c r="E54" t="str">
        <f>IF(②選手情報入力!C63="","",(②選手情報入力!C63))</f>
        <v/>
      </c>
      <c r="F54" t="str">
        <f>IF(E54="","",②選手情報入力!D63)</f>
        <v/>
      </c>
      <c r="G54" t="str">
        <f>IF(E54="","",ASC(②選手情報入力!E63))</f>
        <v/>
      </c>
      <c r="H54" t="str">
        <f t="shared" si="0"/>
        <v/>
      </c>
      <c r="I54" t="str">
        <f>IF(E54="","",IF(②選手情報入力!G63="男",1,2))</f>
        <v/>
      </c>
      <c r="J54" t="str">
        <f>IF(E54="","",IF(②選手情報入力!H63="","",②選手情報入力!H63))</f>
        <v/>
      </c>
      <c r="L54" t="str">
        <f t="shared" si="1"/>
        <v/>
      </c>
      <c r="M54" t="str">
        <f t="shared" si="2"/>
        <v/>
      </c>
      <c r="O54" t="str">
        <f>IF(E54="","",IF(②選手情報入力!J63="","",IF(I54=1,VLOOKUP(②選手情報入力!J63,種目情報!$A$4:$B$35,2,FALSE),VLOOKUP(②選手情報入力!J63,種目情報!$E$4:$F$34,2,FALSE))))</f>
        <v/>
      </c>
      <c r="P54" t="str">
        <f>IF(E54="","",IF(②選手情報入力!K63="","",②選手情報入力!K63))</f>
        <v/>
      </c>
      <c r="Q54" s="28" t="str">
        <f>IF(E54="","",IF(②選手情報入力!I63="",0,1))</f>
        <v/>
      </c>
      <c r="R54" t="str">
        <f>IF(E54="","",IF(②選手情報入力!J63="","",IF(I54=1,VLOOKUP(②選手情報入力!J63,種目情報!$A$4:$C$39,3,FALSE),VLOOKUP(②選手情報入力!J63,種目情報!$E$4:$G$39,3,FALSE))))</f>
        <v/>
      </c>
      <c r="S54" t="str">
        <f>IF(E54="","",IF(②選手情報入力!M63="","",IF(I54=1,VLOOKUP(②選手情報入力!M63,種目情報!$A$4:$B$39,2,FALSE),VLOOKUP(②選手情報入力!M63,種目情報!$E$4:$F$39,2,FALSE))))</f>
        <v/>
      </c>
      <c r="T54" t="str">
        <f>IF(E54="","",IF(②選手情報入力!N63="","",②選手情報入力!N63))</f>
        <v/>
      </c>
      <c r="U54" s="28" t="str">
        <f>IF(E54="","",IF(②選手情報入力!L63="",0,1))</f>
        <v/>
      </c>
      <c r="V54" t="str">
        <f>IF(E54="","",IF(②選手情報入力!M63="","",IF(I54=1,VLOOKUP(②選手情報入力!M63,種目情報!$A$4:$C$39,3,FALSE),VLOOKUP(②選手情報入力!M63,種目情報!$E$4:$G$39,3,FALSE))))</f>
        <v/>
      </c>
      <c r="W54" t="str">
        <f>IF(E54="","",IF(②選手情報入力!P63="","",IF(I54=1,VLOOKUP(②選手情報入力!P63,種目情報!$A$4:$B$39,2,FALSE),VLOOKUP(②選手情報入力!P63,種目情報!$E$4:$F$39,2,FALSE))))</f>
        <v/>
      </c>
      <c r="X54" t="str">
        <f>IF(E54="","",IF(②選手情報入力!Q63="","",②選手情報入力!Q63))</f>
        <v/>
      </c>
      <c r="Y54" s="28" t="str">
        <f>IF(E54="","",IF(②選手情報入力!O63="",0,1))</f>
        <v/>
      </c>
      <c r="Z54" t="str">
        <f>IF(E54="","",IF(②選手情報入力!P63="","",IF(I54=1,VLOOKUP(②選手情報入力!P63,種目情報!$A$4:$C$39,3,FALSE),VLOOKUP(②選手情報入力!P63,種目情報!$E$4:$G$39,3,FALSE))))</f>
        <v/>
      </c>
      <c r="AA54" t="str">
        <f>IF(E54="","",IF(②選手情報入力!R63="","",IF(I54=1,種目情報!$J$4,種目情報!$J$6)))</f>
        <v/>
      </c>
      <c r="AB54" t="str">
        <f>IF(E54="","",IF(②選手情報入力!R63="","",IF(I54=1,IF(②選手情報入力!$S$6="","",②選手情報入力!$S$6),IF(②選手情報入力!$S$7="","",②選手情報入力!$S$7))))</f>
        <v/>
      </c>
      <c r="AC54" t="str">
        <f>IF(E54="","",IF(②選手情報入力!R63="","",IF(I54=1,IF(②選手情報入力!$R$6="",0,1),IF(②選手情報入力!$R$7="",0,1))))</f>
        <v/>
      </c>
      <c r="AD54" t="str">
        <f>IF(E54="","",IF(②選手情報入力!R63="","",2))</f>
        <v/>
      </c>
      <c r="AE54" t="str">
        <f>IF(E54="","",IF(②選手情報入力!T63="","",IF(I54=1,種目情報!$J$5,種目情報!$J$7)))</f>
        <v/>
      </c>
      <c r="AF54" t="str">
        <f>IF(E54="","",IF(②選手情報入力!T63="","",IF(I54=1,IF(②選手情報入力!$U$6="","",②選手情報入力!$U$6),IF(②選手情報入力!$U$7="","",②選手情報入力!$U$7))))</f>
        <v/>
      </c>
      <c r="AG54" t="str">
        <f>IF(E54="","",IF(②選手情報入力!T63="","",IF(I54=1,IF(②選手情報入力!$T$6="",0,1),IF(②選手情報入力!$T$7="",0,1))))</f>
        <v/>
      </c>
      <c r="AH54" t="str">
        <f>IF(E54="","",IF(②選手情報入力!T63="","",2))</f>
        <v/>
      </c>
    </row>
    <row r="55" spans="1:34">
      <c r="A55" t="str">
        <f>IF(E55="","",Sheet2!A54)</f>
        <v/>
      </c>
      <c r="B55" t="str">
        <f>IF(E55="","",①団体情報入力!$C$4)</f>
        <v/>
      </c>
      <c r="D55" t="str">
        <f>IF(②選手情報入力!B64="","",②選手情報入力!B64)</f>
        <v/>
      </c>
      <c r="E55" t="str">
        <f>IF(②選手情報入力!C64="","",(②選手情報入力!C64))</f>
        <v/>
      </c>
      <c r="F55" t="str">
        <f>IF(E55="","",②選手情報入力!D64)</f>
        <v/>
      </c>
      <c r="G55" t="str">
        <f>IF(E55="","",ASC(②選手情報入力!E64))</f>
        <v/>
      </c>
      <c r="H55" t="str">
        <f t="shared" si="0"/>
        <v/>
      </c>
      <c r="I55" t="str">
        <f>IF(E55="","",IF(②選手情報入力!G64="男",1,2))</f>
        <v/>
      </c>
      <c r="J55" t="str">
        <f>IF(E55="","",IF(②選手情報入力!H64="","",②選手情報入力!H64))</f>
        <v/>
      </c>
      <c r="L55" t="str">
        <f t="shared" si="1"/>
        <v/>
      </c>
      <c r="M55" t="str">
        <f t="shared" si="2"/>
        <v/>
      </c>
      <c r="O55" t="str">
        <f>IF(E55="","",IF(②選手情報入力!J64="","",IF(I55=1,VLOOKUP(②選手情報入力!J64,種目情報!$A$4:$B$35,2,FALSE),VLOOKUP(②選手情報入力!J64,種目情報!$E$4:$F$34,2,FALSE))))</f>
        <v/>
      </c>
      <c r="P55" t="str">
        <f>IF(E55="","",IF(②選手情報入力!K64="","",②選手情報入力!K64))</f>
        <v/>
      </c>
      <c r="Q55" s="28" t="str">
        <f>IF(E55="","",IF(②選手情報入力!I64="",0,1))</f>
        <v/>
      </c>
      <c r="R55" t="str">
        <f>IF(E55="","",IF(②選手情報入力!J64="","",IF(I55=1,VLOOKUP(②選手情報入力!J64,種目情報!$A$4:$C$39,3,FALSE),VLOOKUP(②選手情報入力!J64,種目情報!$E$4:$G$39,3,FALSE))))</f>
        <v/>
      </c>
      <c r="S55" t="str">
        <f>IF(E55="","",IF(②選手情報入力!M64="","",IF(I55=1,VLOOKUP(②選手情報入力!M64,種目情報!$A$4:$B$39,2,FALSE),VLOOKUP(②選手情報入力!M64,種目情報!$E$4:$F$39,2,FALSE))))</f>
        <v/>
      </c>
      <c r="T55" t="str">
        <f>IF(E55="","",IF(②選手情報入力!N64="","",②選手情報入力!N64))</f>
        <v/>
      </c>
      <c r="U55" s="28" t="str">
        <f>IF(E55="","",IF(②選手情報入力!L64="",0,1))</f>
        <v/>
      </c>
      <c r="V55" t="str">
        <f>IF(E55="","",IF(②選手情報入力!M64="","",IF(I55=1,VLOOKUP(②選手情報入力!M64,種目情報!$A$4:$C$39,3,FALSE),VLOOKUP(②選手情報入力!M64,種目情報!$E$4:$G$39,3,FALSE))))</f>
        <v/>
      </c>
      <c r="W55" t="str">
        <f>IF(E55="","",IF(②選手情報入力!P64="","",IF(I55=1,VLOOKUP(②選手情報入力!P64,種目情報!$A$4:$B$39,2,FALSE),VLOOKUP(②選手情報入力!P64,種目情報!$E$4:$F$39,2,FALSE))))</f>
        <v/>
      </c>
      <c r="X55" t="str">
        <f>IF(E55="","",IF(②選手情報入力!Q64="","",②選手情報入力!Q64))</f>
        <v/>
      </c>
      <c r="Y55" s="28" t="str">
        <f>IF(E55="","",IF(②選手情報入力!O64="",0,1))</f>
        <v/>
      </c>
      <c r="Z55" t="str">
        <f>IF(E55="","",IF(②選手情報入力!P64="","",IF(I55=1,VLOOKUP(②選手情報入力!P64,種目情報!$A$4:$C$39,3,FALSE),VLOOKUP(②選手情報入力!P64,種目情報!$E$4:$G$39,3,FALSE))))</f>
        <v/>
      </c>
      <c r="AA55" t="str">
        <f>IF(E55="","",IF(②選手情報入力!R64="","",IF(I55=1,種目情報!$J$4,種目情報!$J$6)))</f>
        <v/>
      </c>
      <c r="AB55" t="str">
        <f>IF(E55="","",IF(②選手情報入力!R64="","",IF(I55=1,IF(②選手情報入力!$S$6="","",②選手情報入力!$S$6),IF(②選手情報入力!$S$7="","",②選手情報入力!$S$7))))</f>
        <v/>
      </c>
      <c r="AC55" t="str">
        <f>IF(E55="","",IF(②選手情報入力!R64="","",IF(I55=1,IF(②選手情報入力!$R$6="",0,1),IF(②選手情報入力!$R$7="",0,1))))</f>
        <v/>
      </c>
      <c r="AD55" t="str">
        <f>IF(E55="","",IF(②選手情報入力!R64="","",2))</f>
        <v/>
      </c>
      <c r="AE55" t="str">
        <f>IF(E55="","",IF(②選手情報入力!T64="","",IF(I55=1,種目情報!$J$5,種目情報!$J$7)))</f>
        <v/>
      </c>
      <c r="AF55" t="str">
        <f>IF(E55="","",IF(②選手情報入力!T64="","",IF(I55=1,IF(②選手情報入力!$U$6="","",②選手情報入力!$U$6),IF(②選手情報入力!$U$7="","",②選手情報入力!$U$7))))</f>
        <v/>
      </c>
      <c r="AG55" t="str">
        <f>IF(E55="","",IF(②選手情報入力!T64="","",IF(I55=1,IF(②選手情報入力!$T$6="",0,1),IF(②選手情報入力!$T$7="",0,1))))</f>
        <v/>
      </c>
      <c r="AH55" t="str">
        <f>IF(E55="","",IF(②選手情報入力!T64="","",2))</f>
        <v/>
      </c>
    </row>
    <row r="56" spans="1:34">
      <c r="A56" t="str">
        <f>IF(E56="","",Sheet2!A55)</f>
        <v/>
      </c>
      <c r="B56" t="str">
        <f>IF(E56="","",①団体情報入力!$C$4)</f>
        <v/>
      </c>
      <c r="D56" t="str">
        <f>IF(②選手情報入力!B65="","",②選手情報入力!B65)</f>
        <v/>
      </c>
      <c r="E56" t="str">
        <f>IF(②選手情報入力!C65="","",(②選手情報入力!C65))</f>
        <v/>
      </c>
      <c r="F56" t="str">
        <f>IF(E56="","",②選手情報入力!D65)</f>
        <v/>
      </c>
      <c r="G56" t="str">
        <f>IF(E56="","",ASC(②選手情報入力!E65))</f>
        <v/>
      </c>
      <c r="H56" t="str">
        <f t="shared" si="0"/>
        <v/>
      </c>
      <c r="I56" t="str">
        <f>IF(E56="","",IF(②選手情報入力!G65="男",1,2))</f>
        <v/>
      </c>
      <c r="J56" t="str">
        <f>IF(E56="","",IF(②選手情報入力!H65="","",②選手情報入力!H65))</f>
        <v/>
      </c>
      <c r="L56" t="str">
        <f t="shared" si="1"/>
        <v/>
      </c>
      <c r="M56" t="str">
        <f t="shared" si="2"/>
        <v/>
      </c>
      <c r="O56" t="str">
        <f>IF(E56="","",IF(②選手情報入力!J65="","",IF(I56=1,VLOOKUP(②選手情報入力!J65,種目情報!$A$4:$B$35,2,FALSE),VLOOKUP(②選手情報入力!J65,種目情報!$E$4:$F$34,2,FALSE))))</f>
        <v/>
      </c>
      <c r="P56" t="str">
        <f>IF(E56="","",IF(②選手情報入力!K65="","",②選手情報入力!K65))</f>
        <v/>
      </c>
      <c r="Q56" s="28" t="str">
        <f>IF(E56="","",IF(②選手情報入力!I65="",0,1))</f>
        <v/>
      </c>
      <c r="R56" t="str">
        <f>IF(E56="","",IF(②選手情報入力!J65="","",IF(I56=1,VLOOKUP(②選手情報入力!J65,種目情報!$A$4:$C$39,3,FALSE),VLOOKUP(②選手情報入力!J65,種目情報!$E$4:$G$39,3,FALSE))))</f>
        <v/>
      </c>
      <c r="S56" t="str">
        <f>IF(E56="","",IF(②選手情報入力!M65="","",IF(I56=1,VLOOKUP(②選手情報入力!M65,種目情報!$A$4:$B$39,2,FALSE),VLOOKUP(②選手情報入力!M65,種目情報!$E$4:$F$39,2,FALSE))))</f>
        <v/>
      </c>
      <c r="T56" t="str">
        <f>IF(E56="","",IF(②選手情報入力!N65="","",②選手情報入力!N65))</f>
        <v/>
      </c>
      <c r="U56" s="28" t="str">
        <f>IF(E56="","",IF(②選手情報入力!L65="",0,1))</f>
        <v/>
      </c>
      <c r="V56" t="str">
        <f>IF(E56="","",IF(②選手情報入力!M65="","",IF(I56=1,VLOOKUP(②選手情報入力!M65,種目情報!$A$4:$C$39,3,FALSE),VLOOKUP(②選手情報入力!M65,種目情報!$E$4:$G$39,3,FALSE))))</f>
        <v/>
      </c>
      <c r="W56" t="str">
        <f>IF(E56="","",IF(②選手情報入力!P65="","",IF(I56=1,VLOOKUP(②選手情報入力!P65,種目情報!$A$4:$B$39,2,FALSE),VLOOKUP(②選手情報入力!P65,種目情報!$E$4:$F$39,2,FALSE))))</f>
        <v/>
      </c>
      <c r="X56" t="str">
        <f>IF(E56="","",IF(②選手情報入力!Q65="","",②選手情報入力!Q65))</f>
        <v/>
      </c>
      <c r="Y56" s="28" t="str">
        <f>IF(E56="","",IF(②選手情報入力!O65="",0,1))</f>
        <v/>
      </c>
      <c r="Z56" t="str">
        <f>IF(E56="","",IF(②選手情報入力!P65="","",IF(I56=1,VLOOKUP(②選手情報入力!P65,種目情報!$A$4:$C$39,3,FALSE),VLOOKUP(②選手情報入力!P65,種目情報!$E$4:$G$39,3,FALSE))))</f>
        <v/>
      </c>
      <c r="AA56" t="str">
        <f>IF(E56="","",IF(②選手情報入力!R65="","",IF(I56=1,種目情報!$J$4,種目情報!$J$6)))</f>
        <v/>
      </c>
      <c r="AB56" t="str">
        <f>IF(E56="","",IF(②選手情報入力!R65="","",IF(I56=1,IF(②選手情報入力!$S$6="","",②選手情報入力!$S$6),IF(②選手情報入力!$S$7="","",②選手情報入力!$S$7))))</f>
        <v/>
      </c>
      <c r="AC56" t="str">
        <f>IF(E56="","",IF(②選手情報入力!R65="","",IF(I56=1,IF(②選手情報入力!$R$6="",0,1),IF(②選手情報入力!$R$7="",0,1))))</f>
        <v/>
      </c>
      <c r="AD56" t="str">
        <f>IF(E56="","",IF(②選手情報入力!R65="","",2))</f>
        <v/>
      </c>
      <c r="AE56" t="str">
        <f>IF(E56="","",IF(②選手情報入力!T65="","",IF(I56=1,種目情報!$J$5,種目情報!$J$7)))</f>
        <v/>
      </c>
      <c r="AF56" t="str">
        <f>IF(E56="","",IF(②選手情報入力!T65="","",IF(I56=1,IF(②選手情報入力!$U$6="","",②選手情報入力!$U$6),IF(②選手情報入力!$U$7="","",②選手情報入力!$U$7))))</f>
        <v/>
      </c>
      <c r="AG56" t="str">
        <f>IF(E56="","",IF(②選手情報入力!T65="","",IF(I56=1,IF(②選手情報入力!$T$6="",0,1),IF(②選手情報入力!$T$7="",0,1))))</f>
        <v/>
      </c>
      <c r="AH56" t="str">
        <f>IF(E56="","",IF(②選手情報入力!T65="","",2))</f>
        <v/>
      </c>
    </row>
    <row r="57" spans="1:34">
      <c r="A57" t="str">
        <f>IF(E57="","",Sheet2!A56)</f>
        <v/>
      </c>
      <c r="B57" t="str">
        <f>IF(E57="","",①団体情報入力!$C$4)</f>
        <v/>
      </c>
      <c r="D57" t="str">
        <f>IF(②選手情報入力!B66="","",②選手情報入力!B66)</f>
        <v/>
      </c>
      <c r="E57" t="str">
        <f>IF(②選手情報入力!C66="","",(②選手情報入力!C66))</f>
        <v/>
      </c>
      <c r="F57" t="str">
        <f>IF(E57="","",②選手情報入力!D66)</f>
        <v/>
      </c>
      <c r="G57" t="str">
        <f>IF(E57="","",ASC(②選手情報入力!E66))</f>
        <v/>
      </c>
      <c r="H57" t="str">
        <f t="shared" si="0"/>
        <v/>
      </c>
      <c r="I57" t="str">
        <f>IF(E57="","",IF(②選手情報入力!G66="男",1,2))</f>
        <v/>
      </c>
      <c r="J57" t="str">
        <f>IF(E57="","",IF(②選手情報入力!H66="","",②選手情報入力!H66))</f>
        <v/>
      </c>
      <c r="L57" t="str">
        <f t="shared" si="1"/>
        <v/>
      </c>
      <c r="M57" t="str">
        <f t="shared" si="2"/>
        <v/>
      </c>
      <c r="O57" t="str">
        <f>IF(E57="","",IF(②選手情報入力!J66="","",IF(I57=1,VLOOKUP(②選手情報入力!J66,種目情報!$A$4:$B$35,2,FALSE),VLOOKUP(②選手情報入力!J66,種目情報!$E$4:$F$34,2,FALSE))))</f>
        <v/>
      </c>
      <c r="P57" t="str">
        <f>IF(E57="","",IF(②選手情報入力!K66="","",②選手情報入力!K66))</f>
        <v/>
      </c>
      <c r="Q57" s="28" t="str">
        <f>IF(E57="","",IF(②選手情報入力!I66="",0,1))</f>
        <v/>
      </c>
      <c r="R57" t="str">
        <f>IF(E57="","",IF(②選手情報入力!J66="","",IF(I57=1,VLOOKUP(②選手情報入力!J66,種目情報!$A$4:$C$39,3,FALSE),VLOOKUP(②選手情報入力!J66,種目情報!$E$4:$G$39,3,FALSE))))</f>
        <v/>
      </c>
      <c r="S57" t="str">
        <f>IF(E57="","",IF(②選手情報入力!M66="","",IF(I57=1,VLOOKUP(②選手情報入力!M66,種目情報!$A$4:$B$39,2,FALSE),VLOOKUP(②選手情報入力!M66,種目情報!$E$4:$F$39,2,FALSE))))</f>
        <v/>
      </c>
      <c r="T57" t="str">
        <f>IF(E57="","",IF(②選手情報入力!N66="","",②選手情報入力!N66))</f>
        <v/>
      </c>
      <c r="U57" s="28" t="str">
        <f>IF(E57="","",IF(②選手情報入力!L66="",0,1))</f>
        <v/>
      </c>
      <c r="V57" t="str">
        <f>IF(E57="","",IF(②選手情報入力!M66="","",IF(I57=1,VLOOKUP(②選手情報入力!M66,種目情報!$A$4:$C$39,3,FALSE),VLOOKUP(②選手情報入力!M66,種目情報!$E$4:$G$39,3,FALSE))))</f>
        <v/>
      </c>
      <c r="W57" t="str">
        <f>IF(E57="","",IF(②選手情報入力!P66="","",IF(I57=1,VLOOKUP(②選手情報入力!P66,種目情報!$A$4:$B$39,2,FALSE),VLOOKUP(②選手情報入力!P66,種目情報!$E$4:$F$39,2,FALSE))))</f>
        <v/>
      </c>
      <c r="X57" t="str">
        <f>IF(E57="","",IF(②選手情報入力!Q66="","",②選手情報入力!Q66))</f>
        <v/>
      </c>
      <c r="Y57" s="28" t="str">
        <f>IF(E57="","",IF(②選手情報入力!O66="",0,1))</f>
        <v/>
      </c>
      <c r="Z57" t="str">
        <f>IF(E57="","",IF(②選手情報入力!P66="","",IF(I57=1,VLOOKUP(②選手情報入力!P66,種目情報!$A$4:$C$39,3,FALSE),VLOOKUP(②選手情報入力!P66,種目情報!$E$4:$G$39,3,FALSE))))</f>
        <v/>
      </c>
      <c r="AA57" t="str">
        <f>IF(E57="","",IF(②選手情報入力!R66="","",IF(I57=1,種目情報!$J$4,種目情報!$J$6)))</f>
        <v/>
      </c>
      <c r="AB57" t="str">
        <f>IF(E57="","",IF(②選手情報入力!R66="","",IF(I57=1,IF(②選手情報入力!$S$6="","",②選手情報入力!$S$6),IF(②選手情報入力!$S$7="","",②選手情報入力!$S$7))))</f>
        <v/>
      </c>
      <c r="AC57" t="str">
        <f>IF(E57="","",IF(②選手情報入力!R66="","",IF(I57=1,IF(②選手情報入力!$R$6="",0,1),IF(②選手情報入力!$R$7="",0,1))))</f>
        <v/>
      </c>
      <c r="AD57" t="str">
        <f>IF(E57="","",IF(②選手情報入力!R66="","",2))</f>
        <v/>
      </c>
      <c r="AE57" t="str">
        <f>IF(E57="","",IF(②選手情報入力!T66="","",IF(I57=1,種目情報!$J$5,種目情報!$J$7)))</f>
        <v/>
      </c>
      <c r="AF57" t="str">
        <f>IF(E57="","",IF(②選手情報入力!T66="","",IF(I57=1,IF(②選手情報入力!$U$6="","",②選手情報入力!$U$6),IF(②選手情報入力!$U$7="","",②選手情報入力!$U$7))))</f>
        <v/>
      </c>
      <c r="AG57" t="str">
        <f>IF(E57="","",IF(②選手情報入力!T66="","",IF(I57=1,IF(②選手情報入力!$T$6="",0,1),IF(②選手情報入力!$T$7="",0,1))))</f>
        <v/>
      </c>
      <c r="AH57" t="str">
        <f>IF(E57="","",IF(②選手情報入力!T66="","",2))</f>
        <v/>
      </c>
    </row>
    <row r="58" spans="1:34">
      <c r="A58" t="str">
        <f>IF(E58="","",Sheet2!A57)</f>
        <v/>
      </c>
      <c r="B58" t="str">
        <f>IF(E58="","",①団体情報入力!$C$4)</f>
        <v/>
      </c>
      <c r="D58" t="str">
        <f>IF(②選手情報入力!B67="","",②選手情報入力!B67)</f>
        <v/>
      </c>
      <c r="E58" t="str">
        <f>IF(②選手情報入力!C67="","",(②選手情報入力!C67))</f>
        <v/>
      </c>
      <c r="F58" t="str">
        <f>IF(E58="","",②選手情報入力!D67)</f>
        <v/>
      </c>
      <c r="G58" t="str">
        <f>IF(E58="","",ASC(②選手情報入力!E67))</f>
        <v/>
      </c>
      <c r="H58" t="str">
        <f t="shared" si="0"/>
        <v/>
      </c>
      <c r="I58" t="str">
        <f>IF(E58="","",IF(②選手情報入力!G67="男",1,2))</f>
        <v/>
      </c>
      <c r="J58" t="str">
        <f>IF(E58="","",IF(②選手情報入力!H67="","",②選手情報入力!H67))</f>
        <v/>
      </c>
      <c r="L58" t="str">
        <f t="shared" si="1"/>
        <v/>
      </c>
      <c r="M58" t="str">
        <f t="shared" si="2"/>
        <v/>
      </c>
      <c r="O58" t="str">
        <f>IF(E58="","",IF(②選手情報入力!J67="","",IF(I58=1,VLOOKUP(②選手情報入力!J67,種目情報!$A$4:$B$35,2,FALSE),VLOOKUP(②選手情報入力!J67,種目情報!$E$4:$F$34,2,FALSE))))</f>
        <v/>
      </c>
      <c r="P58" t="str">
        <f>IF(E58="","",IF(②選手情報入力!K67="","",②選手情報入力!K67))</f>
        <v/>
      </c>
      <c r="Q58" s="28" t="str">
        <f>IF(E58="","",IF(②選手情報入力!I67="",0,1))</f>
        <v/>
      </c>
      <c r="R58" t="str">
        <f>IF(E58="","",IF(②選手情報入力!J67="","",IF(I58=1,VLOOKUP(②選手情報入力!J67,種目情報!$A$4:$C$39,3,FALSE),VLOOKUP(②選手情報入力!J67,種目情報!$E$4:$G$39,3,FALSE))))</f>
        <v/>
      </c>
      <c r="S58" t="str">
        <f>IF(E58="","",IF(②選手情報入力!M67="","",IF(I58=1,VLOOKUP(②選手情報入力!M67,種目情報!$A$4:$B$39,2,FALSE),VLOOKUP(②選手情報入力!M67,種目情報!$E$4:$F$39,2,FALSE))))</f>
        <v/>
      </c>
      <c r="T58" t="str">
        <f>IF(E58="","",IF(②選手情報入力!N67="","",②選手情報入力!N67))</f>
        <v/>
      </c>
      <c r="U58" s="28" t="str">
        <f>IF(E58="","",IF(②選手情報入力!L67="",0,1))</f>
        <v/>
      </c>
      <c r="V58" t="str">
        <f>IF(E58="","",IF(②選手情報入力!M67="","",IF(I58=1,VLOOKUP(②選手情報入力!M67,種目情報!$A$4:$C$39,3,FALSE),VLOOKUP(②選手情報入力!M67,種目情報!$E$4:$G$39,3,FALSE))))</f>
        <v/>
      </c>
      <c r="W58" t="str">
        <f>IF(E58="","",IF(②選手情報入力!P67="","",IF(I58=1,VLOOKUP(②選手情報入力!P67,種目情報!$A$4:$B$39,2,FALSE),VLOOKUP(②選手情報入力!P67,種目情報!$E$4:$F$39,2,FALSE))))</f>
        <v/>
      </c>
      <c r="X58" t="str">
        <f>IF(E58="","",IF(②選手情報入力!Q67="","",②選手情報入力!Q67))</f>
        <v/>
      </c>
      <c r="Y58" s="28" t="str">
        <f>IF(E58="","",IF(②選手情報入力!O67="",0,1))</f>
        <v/>
      </c>
      <c r="Z58" t="str">
        <f>IF(E58="","",IF(②選手情報入力!P67="","",IF(I58=1,VLOOKUP(②選手情報入力!P67,種目情報!$A$4:$C$39,3,FALSE),VLOOKUP(②選手情報入力!P67,種目情報!$E$4:$G$39,3,FALSE))))</f>
        <v/>
      </c>
      <c r="AA58" t="str">
        <f>IF(E58="","",IF(②選手情報入力!R67="","",IF(I58=1,種目情報!$J$4,種目情報!$J$6)))</f>
        <v/>
      </c>
      <c r="AB58" t="str">
        <f>IF(E58="","",IF(②選手情報入力!R67="","",IF(I58=1,IF(②選手情報入力!$S$6="","",②選手情報入力!$S$6),IF(②選手情報入力!$S$7="","",②選手情報入力!$S$7))))</f>
        <v/>
      </c>
      <c r="AC58" t="str">
        <f>IF(E58="","",IF(②選手情報入力!R67="","",IF(I58=1,IF(②選手情報入力!$R$6="",0,1),IF(②選手情報入力!$R$7="",0,1))))</f>
        <v/>
      </c>
      <c r="AD58" t="str">
        <f>IF(E58="","",IF(②選手情報入力!R67="","",2))</f>
        <v/>
      </c>
      <c r="AE58" t="str">
        <f>IF(E58="","",IF(②選手情報入力!T67="","",IF(I58=1,種目情報!$J$5,種目情報!$J$7)))</f>
        <v/>
      </c>
      <c r="AF58" t="str">
        <f>IF(E58="","",IF(②選手情報入力!T67="","",IF(I58=1,IF(②選手情報入力!$U$6="","",②選手情報入力!$U$6),IF(②選手情報入力!$U$7="","",②選手情報入力!$U$7))))</f>
        <v/>
      </c>
      <c r="AG58" t="str">
        <f>IF(E58="","",IF(②選手情報入力!T67="","",IF(I58=1,IF(②選手情報入力!$T$6="",0,1),IF(②選手情報入力!$T$7="",0,1))))</f>
        <v/>
      </c>
      <c r="AH58" t="str">
        <f>IF(E58="","",IF(②選手情報入力!T67="","",2))</f>
        <v/>
      </c>
    </row>
    <row r="59" spans="1:34">
      <c r="A59" t="str">
        <f>IF(E59="","",Sheet2!A58)</f>
        <v/>
      </c>
      <c r="B59" t="str">
        <f>IF(E59="","",①団体情報入力!$C$4)</f>
        <v/>
      </c>
      <c r="D59" t="str">
        <f>IF(②選手情報入力!B68="","",②選手情報入力!B68)</f>
        <v/>
      </c>
      <c r="E59" t="str">
        <f>IF(②選手情報入力!C68="","",(②選手情報入力!C68))</f>
        <v/>
      </c>
      <c r="F59" t="str">
        <f>IF(E59="","",②選手情報入力!D68)</f>
        <v/>
      </c>
      <c r="G59" t="str">
        <f>IF(E59="","",ASC(②選手情報入力!E68))</f>
        <v/>
      </c>
      <c r="H59" t="str">
        <f t="shared" si="0"/>
        <v/>
      </c>
      <c r="I59" t="str">
        <f>IF(E59="","",IF(②選手情報入力!G68="男",1,2))</f>
        <v/>
      </c>
      <c r="J59" t="str">
        <f>IF(E59="","",IF(②選手情報入力!H68="","",②選手情報入力!H68))</f>
        <v/>
      </c>
      <c r="L59" t="str">
        <f t="shared" si="1"/>
        <v/>
      </c>
      <c r="M59" t="str">
        <f t="shared" si="2"/>
        <v/>
      </c>
      <c r="O59" t="str">
        <f>IF(E59="","",IF(②選手情報入力!J68="","",IF(I59=1,VLOOKUP(②選手情報入力!J68,種目情報!$A$4:$B$35,2,FALSE),VLOOKUP(②選手情報入力!J68,種目情報!$E$4:$F$34,2,FALSE))))</f>
        <v/>
      </c>
      <c r="P59" t="str">
        <f>IF(E59="","",IF(②選手情報入力!K68="","",②選手情報入力!K68))</f>
        <v/>
      </c>
      <c r="Q59" s="28" t="str">
        <f>IF(E59="","",IF(②選手情報入力!I68="",0,1))</f>
        <v/>
      </c>
      <c r="R59" t="str">
        <f>IF(E59="","",IF(②選手情報入力!J68="","",IF(I59=1,VLOOKUP(②選手情報入力!J68,種目情報!$A$4:$C$39,3,FALSE),VLOOKUP(②選手情報入力!J68,種目情報!$E$4:$G$39,3,FALSE))))</f>
        <v/>
      </c>
      <c r="S59" t="str">
        <f>IF(E59="","",IF(②選手情報入力!M68="","",IF(I59=1,VLOOKUP(②選手情報入力!M68,種目情報!$A$4:$B$39,2,FALSE),VLOOKUP(②選手情報入力!M68,種目情報!$E$4:$F$39,2,FALSE))))</f>
        <v/>
      </c>
      <c r="T59" t="str">
        <f>IF(E59="","",IF(②選手情報入力!N68="","",②選手情報入力!N68))</f>
        <v/>
      </c>
      <c r="U59" s="28" t="str">
        <f>IF(E59="","",IF(②選手情報入力!L68="",0,1))</f>
        <v/>
      </c>
      <c r="V59" t="str">
        <f>IF(E59="","",IF(②選手情報入力!M68="","",IF(I59=1,VLOOKUP(②選手情報入力!M68,種目情報!$A$4:$C$39,3,FALSE),VLOOKUP(②選手情報入力!M68,種目情報!$E$4:$G$39,3,FALSE))))</f>
        <v/>
      </c>
      <c r="W59" t="str">
        <f>IF(E59="","",IF(②選手情報入力!P68="","",IF(I59=1,VLOOKUP(②選手情報入力!P68,種目情報!$A$4:$B$39,2,FALSE),VLOOKUP(②選手情報入力!P68,種目情報!$E$4:$F$39,2,FALSE))))</f>
        <v/>
      </c>
      <c r="X59" t="str">
        <f>IF(E59="","",IF(②選手情報入力!Q68="","",②選手情報入力!Q68))</f>
        <v/>
      </c>
      <c r="Y59" s="28" t="str">
        <f>IF(E59="","",IF(②選手情報入力!O68="",0,1))</f>
        <v/>
      </c>
      <c r="Z59" t="str">
        <f>IF(E59="","",IF(②選手情報入力!P68="","",IF(I59=1,VLOOKUP(②選手情報入力!P68,種目情報!$A$4:$C$39,3,FALSE),VLOOKUP(②選手情報入力!P68,種目情報!$E$4:$G$39,3,FALSE))))</f>
        <v/>
      </c>
      <c r="AA59" t="str">
        <f>IF(E59="","",IF(②選手情報入力!R68="","",IF(I59=1,種目情報!$J$4,種目情報!$J$6)))</f>
        <v/>
      </c>
      <c r="AB59" t="str">
        <f>IF(E59="","",IF(②選手情報入力!R68="","",IF(I59=1,IF(②選手情報入力!$S$6="","",②選手情報入力!$S$6),IF(②選手情報入力!$S$7="","",②選手情報入力!$S$7))))</f>
        <v/>
      </c>
      <c r="AC59" t="str">
        <f>IF(E59="","",IF(②選手情報入力!R68="","",IF(I59=1,IF(②選手情報入力!$R$6="",0,1),IF(②選手情報入力!$R$7="",0,1))))</f>
        <v/>
      </c>
      <c r="AD59" t="str">
        <f>IF(E59="","",IF(②選手情報入力!R68="","",2))</f>
        <v/>
      </c>
      <c r="AE59" t="str">
        <f>IF(E59="","",IF(②選手情報入力!T68="","",IF(I59=1,種目情報!$J$5,種目情報!$J$7)))</f>
        <v/>
      </c>
      <c r="AF59" t="str">
        <f>IF(E59="","",IF(②選手情報入力!T68="","",IF(I59=1,IF(②選手情報入力!$U$6="","",②選手情報入力!$U$6),IF(②選手情報入力!$U$7="","",②選手情報入力!$U$7))))</f>
        <v/>
      </c>
      <c r="AG59" t="str">
        <f>IF(E59="","",IF(②選手情報入力!T68="","",IF(I59=1,IF(②選手情報入力!$T$6="",0,1),IF(②選手情報入力!$T$7="",0,1))))</f>
        <v/>
      </c>
      <c r="AH59" t="str">
        <f>IF(E59="","",IF(②選手情報入力!T68="","",2))</f>
        <v/>
      </c>
    </row>
    <row r="60" spans="1:34">
      <c r="A60" t="str">
        <f>IF(E60="","",Sheet2!A59)</f>
        <v/>
      </c>
      <c r="B60" t="str">
        <f>IF(E60="","",①団体情報入力!$C$4)</f>
        <v/>
      </c>
      <c r="D60" t="str">
        <f>IF(②選手情報入力!B69="","",②選手情報入力!B69)</f>
        <v/>
      </c>
      <c r="E60" t="str">
        <f>IF(②選手情報入力!C69="","",(②選手情報入力!C69))</f>
        <v/>
      </c>
      <c r="F60" t="str">
        <f>IF(E60="","",②選手情報入力!D69)</f>
        <v/>
      </c>
      <c r="G60" t="str">
        <f>IF(E60="","",ASC(②選手情報入力!E69))</f>
        <v/>
      </c>
      <c r="H60" t="str">
        <f t="shared" si="0"/>
        <v/>
      </c>
      <c r="I60" t="str">
        <f>IF(E60="","",IF(②選手情報入力!G69="男",1,2))</f>
        <v/>
      </c>
      <c r="J60" t="str">
        <f>IF(E60="","",IF(②選手情報入力!H69="","",②選手情報入力!H69))</f>
        <v/>
      </c>
      <c r="L60" t="str">
        <f t="shared" si="1"/>
        <v/>
      </c>
      <c r="M60" t="str">
        <f t="shared" si="2"/>
        <v/>
      </c>
      <c r="O60" t="str">
        <f>IF(E60="","",IF(②選手情報入力!J69="","",IF(I60=1,VLOOKUP(②選手情報入力!J69,種目情報!$A$4:$B$35,2,FALSE),VLOOKUP(②選手情報入力!J69,種目情報!$E$4:$F$34,2,FALSE))))</f>
        <v/>
      </c>
      <c r="P60" t="str">
        <f>IF(E60="","",IF(②選手情報入力!K69="","",②選手情報入力!K69))</f>
        <v/>
      </c>
      <c r="Q60" s="28" t="str">
        <f>IF(E60="","",IF(②選手情報入力!I69="",0,1))</f>
        <v/>
      </c>
      <c r="R60" t="str">
        <f>IF(E60="","",IF(②選手情報入力!J69="","",IF(I60=1,VLOOKUP(②選手情報入力!J69,種目情報!$A$4:$C$39,3,FALSE),VLOOKUP(②選手情報入力!J69,種目情報!$E$4:$G$39,3,FALSE))))</f>
        <v/>
      </c>
      <c r="S60" t="str">
        <f>IF(E60="","",IF(②選手情報入力!M69="","",IF(I60=1,VLOOKUP(②選手情報入力!M69,種目情報!$A$4:$B$39,2,FALSE),VLOOKUP(②選手情報入力!M69,種目情報!$E$4:$F$39,2,FALSE))))</f>
        <v/>
      </c>
      <c r="T60" t="str">
        <f>IF(E60="","",IF(②選手情報入力!N69="","",②選手情報入力!N69))</f>
        <v/>
      </c>
      <c r="U60" s="28" t="str">
        <f>IF(E60="","",IF(②選手情報入力!L69="",0,1))</f>
        <v/>
      </c>
      <c r="V60" t="str">
        <f>IF(E60="","",IF(②選手情報入力!M69="","",IF(I60=1,VLOOKUP(②選手情報入力!M69,種目情報!$A$4:$C$39,3,FALSE),VLOOKUP(②選手情報入力!M69,種目情報!$E$4:$G$39,3,FALSE))))</f>
        <v/>
      </c>
      <c r="W60" t="str">
        <f>IF(E60="","",IF(②選手情報入力!P69="","",IF(I60=1,VLOOKUP(②選手情報入力!P69,種目情報!$A$4:$B$39,2,FALSE),VLOOKUP(②選手情報入力!P69,種目情報!$E$4:$F$39,2,FALSE))))</f>
        <v/>
      </c>
      <c r="X60" t="str">
        <f>IF(E60="","",IF(②選手情報入力!Q69="","",②選手情報入力!Q69))</f>
        <v/>
      </c>
      <c r="Y60" s="28" t="str">
        <f>IF(E60="","",IF(②選手情報入力!O69="",0,1))</f>
        <v/>
      </c>
      <c r="Z60" t="str">
        <f>IF(E60="","",IF(②選手情報入力!P69="","",IF(I60=1,VLOOKUP(②選手情報入力!P69,種目情報!$A$4:$C$39,3,FALSE),VLOOKUP(②選手情報入力!P69,種目情報!$E$4:$G$39,3,FALSE))))</f>
        <v/>
      </c>
      <c r="AA60" t="str">
        <f>IF(E60="","",IF(②選手情報入力!R69="","",IF(I60=1,種目情報!$J$4,種目情報!$J$6)))</f>
        <v/>
      </c>
      <c r="AB60" t="str">
        <f>IF(E60="","",IF(②選手情報入力!R69="","",IF(I60=1,IF(②選手情報入力!$S$6="","",②選手情報入力!$S$6),IF(②選手情報入力!$S$7="","",②選手情報入力!$S$7))))</f>
        <v/>
      </c>
      <c r="AC60" t="str">
        <f>IF(E60="","",IF(②選手情報入力!R69="","",IF(I60=1,IF(②選手情報入力!$R$6="",0,1),IF(②選手情報入力!$R$7="",0,1))))</f>
        <v/>
      </c>
      <c r="AD60" t="str">
        <f>IF(E60="","",IF(②選手情報入力!R69="","",2))</f>
        <v/>
      </c>
      <c r="AE60" t="str">
        <f>IF(E60="","",IF(②選手情報入力!T69="","",IF(I60=1,種目情報!$J$5,種目情報!$J$7)))</f>
        <v/>
      </c>
      <c r="AF60" t="str">
        <f>IF(E60="","",IF(②選手情報入力!T69="","",IF(I60=1,IF(②選手情報入力!$U$6="","",②選手情報入力!$U$6),IF(②選手情報入力!$U$7="","",②選手情報入力!$U$7))))</f>
        <v/>
      </c>
      <c r="AG60" t="str">
        <f>IF(E60="","",IF(②選手情報入力!T69="","",IF(I60=1,IF(②選手情報入力!$T$6="",0,1),IF(②選手情報入力!$T$7="",0,1))))</f>
        <v/>
      </c>
      <c r="AH60" t="str">
        <f>IF(E60="","",IF(②選手情報入力!T69="","",2))</f>
        <v/>
      </c>
    </row>
    <row r="61" spans="1:34">
      <c r="A61" t="str">
        <f>IF(E61="","",Sheet2!A60)</f>
        <v/>
      </c>
      <c r="B61" t="str">
        <f>IF(E61="","",①団体情報入力!$C$4)</f>
        <v/>
      </c>
      <c r="D61" t="str">
        <f>IF(②選手情報入力!B70="","",②選手情報入力!B70)</f>
        <v/>
      </c>
      <c r="E61" t="str">
        <f>IF(②選手情報入力!C70="","",(②選手情報入力!C70))</f>
        <v/>
      </c>
      <c r="F61" t="str">
        <f>IF(E61="","",②選手情報入力!D70)</f>
        <v/>
      </c>
      <c r="G61" t="str">
        <f>IF(E61="","",ASC(②選手情報入力!E70))</f>
        <v/>
      </c>
      <c r="H61" t="str">
        <f t="shared" si="0"/>
        <v/>
      </c>
      <c r="I61" t="str">
        <f>IF(E61="","",IF(②選手情報入力!G70="男",1,2))</f>
        <v/>
      </c>
      <c r="J61" t="str">
        <f>IF(E61="","",IF(②選手情報入力!H70="","",②選手情報入力!H70))</f>
        <v/>
      </c>
      <c r="L61" t="str">
        <f t="shared" si="1"/>
        <v/>
      </c>
      <c r="M61" t="str">
        <f t="shared" si="2"/>
        <v/>
      </c>
      <c r="O61" t="str">
        <f>IF(E61="","",IF(②選手情報入力!J70="","",IF(I61=1,VLOOKUP(②選手情報入力!J70,種目情報!$A$4:$B$35,2,FALSE),VLOOKUP(②選手情報入力!J70,種目情報!$E$4:$F$34,2,FALSE))))</f>
        <v/>
      </c>
      <c r="P61" t="str">
        <f>IF(E61="","",IF(②選手情報入力!K70="","",②選手情報入力!K70))</f>
        <v/>
      </c>
      <c r="Q61" s="28" t="str">
        <f>IF(E61="","",IF(②選手情報入力!I70="",0,1))</f>
        <v/>
      </c>
      <c r="R61" t="str">
        <f>IF(E61="","",IF(②選手情報入力!J70="","",IF(I61=1,VLOOKUP(②選手情報入力!J70,種目情報!$A$4:$C$39,3,FALSE),VLOOKUP(②選手情報入力!J70,種目情報!$E$4:$G$39,3,FALSE))))</f>
        <v/>
      </c>
      <c r="S61" t="str">
        <f>IF(E61="","",IF(②選手情報入力!M70="","",IF(I61=1,VLOOKUP(②選手情報入力!M70,種目情報!$A$4:$B$39,2,FALSE),VLOOKUP(②選手情報入力!M70,種目情報!$E$4:$F$39,2,FALSE))))</f>
        <v/>
      </c>
      <c r="T61" t="str">
        <f>IF(E61="","",IF(②選手情報入力!N70="","",②選手情報入力!N70))</f>
        <v/>
      </c>
      <c r="U61" s="28" t="str">
        <f>IF(E61="","",IF(②選手情報入力!L70="",0,1))</f>
        <v/>
      </c>
      <c r="V61" t="str">
        <f>IF(E61="","",IF(②選手情報入力!M70="","",IF(I61=1,VLOOKUP(②選手情報入力!M70,種目情報!$A$4:$C$39,3,FALSE),VLOOKUP(②選手情報入力!M70,種目情報!$E$4:$G$39,3,FALSE))))</f>
        <v/>
      </c>
      <c r="W61" t="str">
        <f>IF(E61="","",IF(②選手情報入力!P70="","",IF(I61=1,VLOOKUP(②選手情報入力!P70,種目情報!$A$4:$B$39,2,FALSE),VLOOKUP(②選手情報入力!P70,種目情報!$E$4:$F$39,2,FALSE))))</f>
        <v/>
      </c>
      <c r="X61" t="str">
        <f>IF(E61="","",IF(②選手情報入力!Q70="","",②選手情報入力!Q70))</f>
        <v/>
      </c>
      <c r="Y61" s="28" t="str">
        <f>IF(E61="","",IF(②選手情報入力!O70="",0,1))</f>
        <v/>
      </c>
      <c r="Z61" t="str">
        <f>IF(E61="","",IF(②選手情報入力!P70="","",IF(I61=1,VLOOKUP(②選手情報入力!P70,種目情報!$A$4:$C$39,3,FALSE),VLOOKUP(②選手情報入力!P70,種目情報!$E$4:$G$39,3,FALSE))))</f>
        <v/>
      </c>
      <c r="AA61" t="str">
        <f>IF(E61="","",IF(②選手情報入力!R70="","",IF(I61=1,種目情報!$J$4,種目情報!$J$6)))</f>
        <v/>
      </c>
      <c r="AB61" t="str">
        <f>IF(E61="","",IF(②選手情報入力!R70="","",IF(I61=1,IF(②選手情報入力!$S$6="","",②選手情報入力!$S$6),IF(②選手情報入力!$S$7="","",②選手情報入力!$S$7))))</f>
        <v/>
      </c>
      <c r="AC61" t="str">
        <f>IF(E61="","",IF(②選手情報入力!R70="","",IF(I61=1,IF(②選手情報入力!$R$6="",0,1),IF(②選手情報入力!$R$7="",0,1))))</f>
        <v/>
      </c>
      <c r="AD61" t="str">
        <f>IF(E61="","",IF(②選手情報入力!R70="","",2))</f>
        <v/>
      </c>
      <c r="AE61" t="str">
        <f>IF(E61="","",IF(②選手情報入力!T70="","",IF(I61=1,種目情報!$J$5,種目情報!$J$7)))</f>
        <v/>
      </c>
      <c r="AF61" t="str">
        <f>IF(E61="","",IF(②選手情報入力!T70="","",IF(I61=1,IF(②選手情報入力!$U$6="","",②選手情報入力!$U$6),IF(②選手情報入力!$U$7="","",②選手情報入力!$U$7))))</f>
        <v/>
      </c>
      <c r="AG61" t="str">
        <f>IF(E61="","",IF(②選手情報入力!T70="","",IF(I61=1,IF(②選手情報入力!$T$6="",0,1),IF(②選手情報入力!$T$7="",0,1))))</f>
        <v/>
      </c>
      <c r="AH61" t="str">
        <f>IF(E61="","",IF(②選手情報入力!T70="","",2))</f>
        <v/>
      </c>
    </row>
    <row r="62" spans="1:34">
      <c r="A62" t="str">
        <f>IF(E62="","",Sheet2!A61)</f>
        <v/>
      </c>
      <c r="B62" t="str">
        <f>IF(E62="","",①団体情報入力!$C$4)</f>
        <v/>
      </c>
      <c r="D62" t="str">
        <f>IF(②選手情報入力!B71="","",②選手情報入力!B71)</f>
        <v/>
      </c>
      <c r="E62" t="str">
        <f>IF(②選手情報入力!C71="","",(②選手情報入力!C71))</f>
        <v/>
      </c>
      <c r="F62" t="str">
        <f>IF(E62="","",②選手情報入力!D71)</f>
        <v/>
      </c>
      <c r="G62" t="str">
        <f>IF(E62="","",ASC(②選手情報入力!E71))</f>
        <v/>
      </c>
      <c r="H62" t="str">
        <f t="shared" si="0"/>
        <v/>
      </c>
      <c r="I62" t="str">
        <f>IF(E62="","",IF(②選手情報入力!G71="男",1,2))</f>
        <v/>
      </c>
      <c r="J62" t="str">
        <f>IF(E62="","",IF(②選手情報入力!H71="","",②選手情報入力!H71))</f>
        <v/>
      </c>
      <c r="L62" t="str">
        <f t="shared" si="1"/>
        <v/>
      </c>
      <c r="M62" t="str">
        <f t="shared" si="2"/>
        <v/>
      </c>
      <c r="O62" t="str">
        <f>IF(E62="","",IF(②選手情報入力!J71="","",IF(I62=1,VLOOKUP(②選手情報入力!J71,種目情報!$A$4:$B$35,2,FALSE),VLOOKUP(②選手情報入力!J71,種目情報!$E$4:$F$34,2,FALSE))))</f>
        <v/>
      </c>
      <c r="P62" t="str">
        <f>IF(E62="","",IF(②選手情報入力!K71="","",②選手情報入力!K71))</f>
        <v/>
      </c>
      <c r="Q62" s="28" t="str">
        <f>IF(E62="","",IF(②選手情報入力!I71="",0,1))</f>
        <v/>
      </c>
      <c r="R62" t="str">
        <f>IF(E62="","",IF(②選手情報入力!J71="","",IF(I62=1,VLOOKUP(②選手情報入力!J71,種目情報!$A$4:$C$39,3,FALSE),VLOOKUP(②選手情報入力!J71,種目情報!$E$4:$G$39,3,FALSE))))</f>
        <v/>
      </c>
      <c r="S62" t="str">
        <f>IF(E62="","",IF(②選手情報入力!M71="","",IF(I62=1,VLOOKUP(②選手情報入力!M71,種目情報!$A$4:$B$39,2,FALSE),VLOOKUP(②選手情報入力!M71,種目情報!$E$4:$F$39,2,FALSE))))</f>
        <v/>
      </c>
      <c r="T62" t="str">
        <f>IF(E62="","",IF(②選手情報入力!N71="","",②選手情報入力!N71))</f>
        <v/>
      </c>
      <c r="U62" s="28" t="str">
        <f>IF(E62="","",IF(②選手情報入力!L71="",0,1))</f>
        <v/>
      </c>
      <c r="V62" t="str">
        <f>IF(E62="","",IF(②選手情報入力!M71="","",IF(I62=1,VLOOKUP(②選手情報入力!M71,種目情報!$A$4:$C$39,3,FALSE),VLOOKUP(②選手情報入力!M71,種目情報!$E$4:$G$39,3,FALSE))))</f>
        <v/>
      </c>
      <c r="W62" t="str">
        <f>IF(E62="","",IF(②選手情報入力!P71="","",IF(I62=1,VLOOKUP(②選手情報入力!P71,種目情報!$A$4:$B$39,2,FALSE),VLOOKUP(②選手情報入力!P71,種目情報!$E$4:$F$39,2,FALSE))))</f>
        <v/>
      </c>
      <c r="X62" t="str">
        <f>IF(E62="","",IF(②選手情報入力!Q71="","",②選手情報入力!Q71))</f>
        <v/>
      </c>
      <c r="Y62" s="28" t="str">
        <f>IF(E62="","",IF(②選手情報入力!O71="",0,1))</f>
        <v/>
      </c>
      <c r="Z62" t="str">
        <f>IF(E62="","",IF(②選手情報入力!P71="","",IF(I62=1,VLOOKUP(②選手情報入力!P71,種目情報!$A$4:$C$39,3,FALSE),VLOOKUP(②選手情報入力!P71,種目情報!$E$4:$G$39,3,FALSE))))</f>
        <v/>
      </c>
      <c r="AA62" t="str">
        <f>IF(E62="","",IF(②選手情報入力!R71="","",IF(I62=1,種目情報!$J$4,種目情報!$J$6)))</f>
        <v/>
      </c>
      <c r="AB62" t="str">
        <f>IF(E62="","",IF(②選手情報入力!R71="","",IF(I62=1,IF(②選手情報入力!$S$6="","",②選手情報入力!$S$6),IF(②選手情報入力!$S$7="","",②選手情報入力!$S$7))))</f>
        <v/>
      </c>
      <c r="AC62" t="str">
        <f>IF(E62="","",IF(②選手情報入力!R71="","",IF(I62=1,IF(②選手情報入力!$R$6="",0,1),IF(②選手情報入力!$R$7="",0,1))))</f>
        <v/>
      </c>
      <c r="AD62" t="str">
        <f>IF(E62="","",IF(②選手情報入力!R71="","",2))</f>
        <v/>
      </c>
      <c r="AE62" t="str">
        <f>IF(E62="","",IF(②選手情報入力!T71="","",IF(I62=1,種目情報!$J$5,種目情報!$J$7)))</f>
        <v/>
      </c>
      <c r="AF62" t="str">
        <f>IF(E62="","",IF(②選手情報入力!T71="","",IF(I62=1,IF(②選手情報入力!$U$6="","",②選手情報入力!$U$6),IF(②選手情報入力!$U$7="","",②選手情報入力!$U$7))))</f>
        <v/>
      </c>
      <c r="AG62" t="str">
        <f>IF(E62="","",IF(②選手情報入力!T71="","",IF(I62=1,IF(②選手情報入力!$T$6="",0,1),IF(②選手情報入力!$T$7="",0,1))))</f>
        <v/>
      </c>
      <c r="AH62" t="str">
        <f>IF(E62="","",IF(②選手情報入力!T71="","",2))</f>
        <v/>
      </c>
    </row>
    <row r="63" spans="1:34">
      <c r="A63" t="str">
        <f>IF(E63="","",Sheet2!A62)</f>
        <v/>
      </c>
      <c r="B63" t="str">
        <f>IF(E63="","",①団体情報入力!$C$4)</f>
        <v/>
      </c>
      <c r="D63" t="str">
        <f>IF(②選手情報入力!B72="","",②選手情報入力!B72)</f>
        <v/>
      </c>
      <c r="E63" t="str">
        <f>IF(②選手情報入力!C72="","",(②選手情報入力!C72))</f>
        <v/>
      </c>
      <c r="F63" t="str">
        <f>IF(E63="","",②選手情報入力!D72)</f>
        <v/>
      </c>
      <c r="G63" t="str">
        <f>IF(E63="","",ASC(②選手情報入力!E72))</f>
        <v/>
      </c>
      <c r="H63" t="str">
        <f t="shared" si="0"/>
        <v/>
      </c>
      <c r="I63" t="str">
        <f>IF(E63="","",IF(②選手情報入力!G72="男",1,2))</f>
        <v/>
      </c>
      <c r="J63" t="str">
        <f>IF(E63="","",IF(②選手情報入力!H72="","",②選手情報入力!H72))</f>
        <v/>
      </c>
      <c r="L63" t="str">
        <f t="shared" si="1"/>
        <v/>
      </c>
      <c r="M63" t="str">
        <f t="shared" si="2"/>
        <v/>
      </c>
      <c r="O63" t="str">
        <f>IF(E63="","",IF(②選手情報入力!J72="","",IF(I63=1,VLOOKUP(②選手情報入力!J72,種目情報!$A$4:$B$35,2,FALSE),VLOOKUP(②選手情報入力!J72,種目情報!$E$4:$F$34,2,FALSE))))</f>
        <v/>
      </c>
      <c r="P63" t="str">
        <f>IF(E63="","",IF(②選手情報入力!K72="","",②選手情報入力!K72))</f>
        <v/>
      </c>
      <c r="Q63" s="28" t="str">
        <f>IF(E63="","",IF(②選手情報入力!I72="",0,1))</f>
        <v/>
      </c>
      <c r="R63" t="str">
        <f>IF(E63="","",IF(②選手情報入力!J72="","",IF(I63=1,VLOOKUP(②選手情報入力!J72,種目情報!$A$4:$C$39,3,FALSE),VLOOKUP(②選手情報入力!J72,種目情報!$E$4:$G$39,3,FALSE))))</f>
        <v/>
      </c>
      <c r="S63" t="str">
        <f>IF(E63="","",IF(②選手情報入力!M72="","",IF(I63=1,VLOOKUP(②選手情報入力!M72,種目情報!$A$4:$B$39,2,FALSE),VLOOKUP(②選手情報入力!M72,種目情報!$E$4:$F$39,2,FALSE))))</f>
        <v/>
      </c>
      <c r="T63" t="str">
        <f>IF(E63="","",IF(②選手情報入力!N72="","",②選手情報入力!N72))</f>
        <v/>
      </c>
      <c r="U63" s="28" t="str">
        <f>IF(E63="","",IF(②選手情報入力!L72="",0,1))</f>
        <v/>
      </c>
      <c r="V63" t="str">
        <f>IF(E63="","",IF(②選手情報入力!M72="","",IF(I63=1,VLOOKUP(②選手情報入力!M72,種目情報!$A$4:$C$39,3,FALSE),VLOOKUP(②選手情報入力!M72,種目情報!$E$4:$G$39,3,FALSE))))</f>
        <v/>
      </c>
      <c r="W63" t="str">
        <f>IF(E63="","",IF(②選手情報入力!P72="","",IF(I63=1,VLOOKUP(②選手情報入力!P72,種目情報!$A$4:$B$39,2,FALSE),VLOOKUP(②選手情報入力!P72,種目情報!$E$4:$F$39,2,FALSE))))</f>
        <v/>
      </c>
      <c r="X63" t="str">
        <f>IF(E63="","",IF(②選手情報入力!Q72="","",②選手情報入力!Q72))</f>
        <v/>
      </c>
      <c r="Y63" s="28" t="str">
        <f>IF(E63="","",IF(②選手情報入力!O72="",0,1))</f>
        <v/>
      </c>
      <c r="Z63" t="str">
        <f>IF(E63="","",IF(②選手情報入力!P72="","",IF(I63=1,VLOOKUP(②選手情報入力!P72,種目情報!$A$4:$C$39,3,FALSE),VLOOKUP(②選手情報入力!P72,種目情報!$E$4:$G$39,3,FALSE))))</f>
        <v/>
      </c>
      <c r="AA63" t="str">
        <f>IF(E63="","",IF(②選手情報入力!R72="","",IF(I63=1,種目情報!$J$4,種目情報!$J$6)))</f>
        <v/>
      </c>
      <c r="AB63" t="str">
        <f>IF(E63="","",IF(②選手情報入力!R72="","",IF(I63=1,IF(②選手情報入力!$S$6="","",②選手情報入力!$S$6),IF(②選手情報入力!$S$7="","",②選手情報入力!$S$7))))</f>
        <v/>
      </c>
      <c r="AC63" t="str">
        <f>IF(E63="","",IF(②選手情報入力!R72="","",IF(I63=1,IF(②選手情報入力!$R$6="",0,1),IF(②選手情報入力!$R$7="",0,1))))</f>
        <v/>
      </c>
      <c r="AD63" t="str">
        <f>IF(E63="","",IF(②選手情報入力!R72="","",2))</f>
        <v/>
      </c>
      <c r="AE63" t="str">
        <f>IF(E63="","",IF(②選手情報入力!T72="","",IF(I63=1,種目情報!$J$5,種目情報!$J$7)))</f>
        <v/>
      </c>
      <c r="AF63" t="str">
        <f>IF(E63="","",IF(②選手情報入力!T72="","",IF(I63=1,IF(②選手情報入力!$U$6="","",②選手情報入力!$U$6),IF(②選手情報入力!$U$7="","",②選手情報入力!$U$7))))</f>
        <v/>
      </c>
      <c r="AG63" t="str">
        <f>IF(E63="","",IF(②選手情報入力!T72="","",IF(I63=1,IF(②選手情報入力!$T$6="",0,1),IF(②選手情報入力!$T$7="",0,1))))</f>
        <v/>
      </c>
      <c r="AH63" t="str">
        <f>IF(E63="","",IF(②選手情報入力!T72="","",2))</f>
        <v/>
      </c>
    </row>
    <row r="64" spans="1:34">
      <c r="A64" t="str">
        <f>IF(E64="","",Sheet2!A63)</f>
        <v/>
      </c>
      <c r="B64" t="str">
        <f>IF(E64="","",①団体情報入力!$C$4)</f>
        <v/>
      </c>
      <c r="D64" t="str">
        <f>IF(②選手情報入力!B73="","",②選手情報入力!B73)</f>
        <v/>
      </c>
      <c r="E64" t="str">
        <f>IF(②選手情報入力!C73="","",(②選手情報入力!C73))</f>
        <v/>
      </c>
      <c r="F64" t="str">
        <f>IF(E64="","",②選手情報入力!D73)</f>
        <v/>
      </c>
      <c r="G64" t="str">
        <f>IF(E64="","",ASC(②選手情報入力!E73))</f>
        <v/>
      </c>
      <c r="H64" t="str">
        <f t="shared" si="0"/>
        <v/>
      </c>
      <c r="I64" t="str">
        <f>IF(E64="","",IF(②選手情報入力!G73="男",1,2))</f>
        <v/>
      </c>
      <c r="J64" t="str">
        <f>IF(E64="","",IF(②選手情報入力!H73="","",②選手情報入力!H73))</f>
        <v/>
      </c>
      <c r="L64" t="str">
        <f t="shared" si="1"/>
        <v/>
      </c>
      <c r="M64" t="str">
        <f t="shared" si="2"/>
        <v/>
      </c>
      <c r="O64" t="str">
        <f>IF(E64="","",IF(②選手情報入力!J73="","",IF(I64=1,VLOOKUP(②選手情報入力!J73,種目情報!$A$4:$B$35,2,FALSE),VLOOKUP(②選手情報入力!J73,種目情報!$E$4:$F$34,2,FALSE))))</f>
        <v/>
      </c>
      <c r="P64" t="str">
        <f>IF(E64="","",IF(②選手情報入力!K73="","",②選手情報入力!K73))</f>
        <v/>
      </c>
      <c r="Q64" s="28" t="str">
        <f>IF(E64="","",IF(②選手情報入力!I73="",0,1))</f>
        <v/>
      </c>
      <c r="R64" t="str">
        <f>IF(E64="","",IF(②選手情報入力!J73="","",IF(I64=1,VLOOKUP(②選手情報入力!J73,種目情報!$A$4:$C$39,3,FALSE),VLOOKUP(②選手情報入力!J73,種目情報!$E$4:$G$39,3,FALSE))))</f>
        <v/>
      </c>
      <c r="S64" t="str">
        <f>IF(E64="","",IF(②選手情報入力!M73="","",IF(I64=1,VLOOKUP(②選手情報入力!M73,種目情報!$A$4:$B$39,2,FALSE),VLOOKUP(②選手情報入力!M73,種目情報!$E$4:$F$39,2,FALSE))))</f>
        <v/>
      </c>
      <c r="T64" t="str">
        <f>IF(E64="","",IF(②選手情報入力!N73="","",②選手情報入力!N73))</f>
        <v/>
      </c>
      <c r="U64" s="28" t="str">
        <f>IF(E64="","",IF(②選手情報入力!L73="",0,1))</f>
        <v/>
      </c>
      <c r="V64" t="str">
        <f>IF(E64="","",IF(②選手情報入力!M73="","",IF(I64=1,VLOOKUP(②選手情報入力!M73,種目情報!$A$4:$C$39,3,FALSE),VLOOKUP(②選手情報入力!M73,種目情報!$E$4:$G$39,3,FALSE))))</f>
        <v/>
      </c>
      <c r="W64" t="str">
        <f>IF(E64="","",IF(②選手情報入力!P73="","",IF(I64=1,VLOOKUP(②選手情報入力!P73,種目情報!$A$4:$B$39,2,FALSE),VLOOKUP(②選手情報入力!P73,種目情報!$E$4:$F$39,2,FALSE))))</f>
        <v/>
      </c>
      <c r="X64" t="str">
        <f>IF(E64="","",IF(②選手情報入力!Q73="","",②選手情報入力!Q73))</f>
        <v/>
      </c>
      <c r="Y64" s="28" t="str">
        <f>IF(E64="","",IF(②選手情報入力!O73="",0,1))</f>
        <v/>
      </c>
      <c r="Z64" t="str">
        <f>IF(E64="","",IF(②選手情報入力!P73="","",IF(I64=1,VLOOKUP(②選手情報入力!P73,種目情報!$A$4:$C$39,3,FALSE),VLOOKUP(②選手情報入力!P73,種目情報!$E$4:$G$39,3,FALSE))))</f>
        <v/>
      </c>
      <c r="AA64" t="str">
        <f>IF(E64="","",IF(②選手情報入力!R73="","",IF(I64=1,種目情報!$J$4,種目情報!$J$6)))</f>
        <v/>
      </c>
      <c r="AB64" t="str">
        <f>IF(E64="","",IF(②選手情報入力!R73="","",IF(I64=1,IF(②選手情報入力!$S$6="","",②選手情報入力!$S$6),IF(②選手情報入力!$S$7="","",②選手情報入力!$S$7))))</f>
        <v/>
      </c>
      <c r="AC64" t="str">
        <f>IF(E64="","",IF(②選手情報入力!R73="","",IF(I64=1,IF(②選手情報入力!$R$6="",0,1),IF(②選手情報入力!$R$7="",0,1))))</f>
        <v/>
      </c>
      <c r="AD64" t="str">
        <f>IF(E64="","",IF(②選手情報入力!R73="","",2))</f>
        <v/>
      </c>
      <c r="AE64" t="str">
        <f>IF(E64="","",IF(②選手情報入力!T73="","",IF(I64=1,種目情報!$J$5,種目情報!$J$7)))</f>
        <v/>
      </c>
      <c r="AF64" t="str">
        <f>IF(E64="","",IF(②選手情報入力!T73="","",IF(I64=1,IF(②選手情報入力!$U$6="","",②選手情報入力!$U$6),IF(②選手情報入力!$U$7="","",②選手情報入力!$U$7))))</f>
        <v/>
      </c>
      <c r="AG64" t="str">
        <f>IF(E64="","",IF(②選手情報入力!T73="","",IF(I64=1,IF(②選手情報入力!$T$6="",0,1),IF(②選手情報入力!$T$7="",0,1))))</f>
        <v/>
      </c>
      <c r="AH64" t="str">
        <f>IF(E64="","",IF(②選手情報入力!T73="","",2))</f>
        <v/>
      </c>
    </row>
    <row r="65" spans="1:34">
      <c r="A65" t="str">
        <f>IF(E65="","",Sheet2!A64)</f>
        <v/>
      </c>
      <c r="B65" t="str">
        <f>IF(E65="","",①団体情報入力!$C$4)</f>
        <v/>
      </c>
      <c r="D65" t="str">
        <f>IF(②選手情報入力!B74="","",②選手情報入力!B74)</f>
        <v/>
      </c>
      <c r="E65" t="str">
        <f>IF(②選手情報入力!C74="","",(②選手情報入力!C74))</f>
        <v/>
      </c>
      <c r="F65" t="str">
        <f>IF(E65="","",②選手情報入力!D74)</f>
        <v/>
      </c>
      <c r="G65" t="str">
        <f>IF(E65="","",ASC(②選手情報入力!E74))</f>
        <v/>
      </c>
      <c r="H65" t="str">
        <f t="shared" si="0"/>
        <v/>
      </c>
      <c r="I65" t="str">
        <f>IF(E65="","",IF(②選手情報入力!G74="男",1,2))</f>
        <v/>
      </c>
      <c r="J65" t="str">
        <f>IF(E65="","",IF(②選手情報入力!H74="","",②選手情報入力!H74))</f>
        <v/>
      </c>
      <c r="L65" t="str">
        <f t="shared" si="1"/>
        <v/>
      </c>
      <c r="M65" t="str">
        <f t="shared" si="2"/>
        <v/>
      </c>
      <c r="O65" t="str">
        <f>IF(E65="","",IF(②選手情報入力!J74="","",IF(I65=1,VLOOKUP(②選手情報入力!J74,種目情報!$A$4:$B$35,2,FALSE),VLOOKUP(②選手情報入力!J74,種目情報!$E$4:$F$34,2,FALSE))))</f>
        <v/>
      </c>
      <c r="P65" t="str">
        <f>IF(E65="","",IF(②選手情報入力!K74="","",②選手情報入力!K74))</f>
        <v/>
      </c>
      <c r="Q65" s="28" t="str">
        <f>IF(E65="","",IF(②選手情報入力!I74="",0,1))</f>
        <v/>
      </c>
      <c r="R65" t="str">
        <f>IF(E65="","",IF(②選手情報入力!J74="","",IF(I65=1,VLOOKUP(②選手情報入力!J74,種目情報!$A$4:$C$39,3,FALSE),VLOOKUP(②選手情報入力!J74,種目情報!$E$4:$G$39,3,FALSE))))</f>
        <v/>
      </c>
      <c r="S65" t="str">
        <f>IF(E65="","",IF(②選手情報入力!M74="","",IF(I65=1,VLOOKUP(②選手情報入力!M74,種目情報!$A$4:$B$39,2,FALSE),VLOOKUP(②選手情報入力!M74,種目情報!$E$4:$F$39,2,FALSE))))</f>
        <v/>
      </c>
      <c r="T65" t="str">
        <f>IF(E65="","",IF(②選手情報入力!N74="","",②選手情報入力!N74))</f>
        <v/>
      </c>
      <c r="U65" s="28" t="str">
        <f>IF(E65="","",IF(②選手情報入力!L74="",0,1))</f>
        <v/>
      </c>
      <c r="V65" t="str">
        <f>IF(E65="","",IF(②選手情報入力!M74="","",IF(I65=1,VLOOKUP(②選手情報入力!M74,種目情報!$A$4:$C$39,3,FALSE),VLOOKUP(②選手情報入力!M74,種目情報!$E$4:$G$39,3,FALSE))))</f>
        <v/>
      </c>
      <c r="W65" t="str">
        <f>IF(E65="","",IF(②選手情報入力!P74="","",IF(I65=1,VLOOKUP(②選手情報入力!P74,種目情報!$A$4:$B$39,2,FALSE),VLOOKUP(②選手情報入力!P74,種目情報!$E$4:$F$39,2,FALSE))))</f>
        <v/>
      </c>
      <c r="X65" t="str">
        <f>IF(E65="","",IF(②選手情報入力!Q74="","",②選手情報入力!Q74))</f>
        <v/>
      </c>
      <c r="Y65" s="28" t="str">
        <f>IF(E65="","",IF(②選手情報入力!O74="",0,1))</f>
        <v/>
      </c>
      <c r="Z65" t="str">
        <f>IF(E65="","",IF(②選手情報入力!P74="","",IF(I65=1,VLOOKUP(②選手情報入力!P74,種目情報!$A$4:$C$39,3,FALSE),VLOOKUP(②選手情報入力!P74,種目情報!$E$4:$G$39,3,FALSE))))</f>
        <v/>
      </c>
      <c r="AA65" t="str">
        <f>IF(E65="","",IF(②選手情報入力!R74="","",IF(I65=1,種目情報!$J$4,種目情報!$J$6)))</f>
        <v/>
      </c>
      <c r="AB65" t="str">
        <f>IF(E65="","",IF(②選手情報入力!R74="","",IF(I65=1,IF(②選手情報入力!$S$6="","",②選手情報入力!$S$6),IF(②選手情報入力!$S$7="","",②選手情報入力!$S$7))))</f>
        <v/>
      </c>
      <c r="AC65" t="str">
        <f>IF(E65="","",IF(②選手情報入力!R74="","",IF(I65=1,IF(②選手情報入力!$R$6="",0,1),IF(②選手情報入力!$R$7="",0,1))))</f>
        <v/>
      </c>
      <c r="AD65" t="str">
        <f>IF(E65="","",IF(②選手情報入力!R74="","",2))</f>
        <v/>
      </c>
      <c r="AE65" t="str">
        <f>IF(E65="","",IF(②選手情報入力!T74="","",IF(I65=1,種目情報!$J$5,種目情報!$J$7)))</f>
        <v/>
      </c>
      <c r="AF65" t="str">
        <f>IF(E65="","",IF(②選手情報入力!T74="","",IF(I65=1,IF(②選手情報入力!$U$6="","",②選手情報入力!$U$6),IF(②選手情報入力!$U$7="","",②選手情報入力!$U$7))))</f>
        <v/>
      </c>
      <c r="AG65" t="str">
        <f>IF(E65="","",IF(②選手情報入力!T74="","",IF(I65=1,IF(②選手情報入力!$T$6="",0,1),IF(②選手情報入力!$T$7="",0,1))))</f>
        <v/>
      </c>
      <c r="AH65" t="str">
        <f>IF(E65="","",IF(②選手情報入力!T74="","",2))</f>
        <v/>
      </c>
    </row>
    <row r="66" spans="1:34">
      <c r="A66" t="str">
        <f>IF(E66="","",Sheet2!A65)</f>
        <v/>
      </c>
      <c r="B66" t="str">
        <f>IF(E66="","",①団体情報入力!$C$4)</f>
        <v/>
      </c>
      <c r="D66" t="str">
        <f>IF(②選手情報入力!B75="","",②選手情報入力!B75)</f>
        <v/>
      </c>
      <c r="E66" t="str">
        <f>IF(②選手情報入力!C75="","",(②選手情報入力!C75))</f>
        <v/>
      </c>
      <c r="F66" t="str">
        <f>IF(E66="","",②選手情報入力!D75)</f>
        <v/>
      </c>
      <c r="G66" t="str">
        <f>IF(E66="","",ASC(②選手情報入力!E75))</f>
        <v/>
      </c>
      <c r="H66" t="str">
        <f t="shared" si="0"/>
        <v/>
      </c>
      <c r="I66" t="str">
        <f>IF(E66="","",IF(②選手情報入力!G75="男",1,2))</f>
        <v/>
      </c>
      <c r="J66" t="str">
        <f>IF(E66="","",IF(②選手情報入力!H75="","",②選手情報入力!H75))</f>
        <v/>
      </c>
      <c r="L66" t="str">
        <f t="shared" si="1"/>
        <v/>
      </c>
      <c r="M66" t="str">
        <f t="shared" si="2"/>
        <v/>
      </c>
      <c r="O66" t="str">
        <f>IF(E66="","",IF(②選手情報入力!J75="","",IF(I66=1,VLOOKUP(②選手情報入力!J75,種目情報!$A$4:$B$35,2,FALSE),VLOOKUP(②選手情報入力!J75,種目情報!$E$4:$F$34,2,FALSE))))</f>
        <v/>
      </c>
      <c r="P66" t="str">
        <f>IF(E66="","",IF(②選手情報入力!K75="","",②選手情報入力!K75))</f>
        <v/>
      </c>
      <c r="Q66" s="28" t="str">
        <f>IF(E66="","",IF(②選手情報入力!I75="",0,1))</f>
        <v/>
      </c>
      <c r="R66" t="str">
        <f>IF(E66="","",IF(②選手情報入力!J75="","",IF(I66=1,VLOOKUP(②選手情報入力!J75,種目情報!$A$4:$C$39,3,FALSE),VLOOKUP(②選手情報入力!J75,種目情報!$E$4:$G$39,3,FALSE))))</f>
        <v/>
      </c>
      <c r="S66" t="str">
        <f>IF(E66="","",IF(②選手情報入力!M75="","",IF(I66=1,VLOOKUP(②選手情報入力!M75,種目情報!$A$4:$B$39,2,FALSE),VLOOKUP(②選手情報入力!M75,種目情報!$E$4:$F$39,2,FALSE))))</f>
        <v/>
      </c>
      <c r="T66" t="str">
        <f>IF(E66="","",IF(②選手情報入力!N75="","",②選手情報入力!N75))</f>
        <v/>
      </c>
      <c r="U66" s="28" t="str">
        <f>IF(E66="","",IF(②選手情報入力!L75="",0,1))</f>
        <v/>
      </c>
      <c r="V66" t="str">
        <f>IF(E66="","",IF(②選手情報入力!M75="","",IF(I66=1,VLOOKUP(②選手情報入力!M75,種目情報!$A$4:$C$39,3,FALSE),VLOOKUP(②選手情報入力!M75,種目情報!$E$4:$G$39,3,FALSE))))</f>
        <v/>
      </c>
      <c r="W66" t="str">
        <f>IF(E66="","",IF(②選手情報入力!P75="","",IF(I66=1,VLOOKUP(②選手情報入力!P75,種目情報!$A$4:$B$39,2,FALSE),VLOOKUP(②選手情報入力!P75,種目情報!$E$4:$F$39,2,FALSE))))</f>
        <v/>
      </c>
      <c r="X66" t="str">
        <f>IF(E66="","",IF(②選手情報入力!Q75="","",②選手情報入力!Q75))</f>
        <v/>
      </c>
      <c r="Y66" s="28" t="str">
        <f>IF(E66="","",IF(②選手情報入力!O75="",0,1))</f>
        <v/>
      </c>
      <c r="Z66" t="str">
        <f>IF(E66="","",IF(②選手情報入力!P75="","",IF(I66=1,VLOOKUP(②選手情報入力!P75,種目情報!$A$4:$C$39,3,FALSE),VLOOKUP(②選手情報入力!P75,種目情報!$E$4:$G$39,3,FALSE))))</f>
        <v/>
      </c>
      <c r="AA66" t="str">
        <f>IF(E66="","",IF(②選手情報入力!R75="","",IF(I66=1,種目情報!$J$4,種目情報!$J$6)))</f>
        <v/>
      </c>
      <c r="AB66" t="str">
        <f>IF(E66="","",IF(②選手情報入力!R75="","",IF(I66=1,IF(②選手情報入力!$S$6="","",②選手情報入力!$S$6),IF(②選手情報入力!$S$7="","",②選手情報入力!$S$7))))</f>
        <v/>
      </c>
      <c r="AC66" t="str">
        <f>IF(E66="","",IF(②選手情報入力!R75="","",IF(I66=1,IF(②選手情報入力!$R$6="",0,1),IF(②選手情報入力!$R$7="",0,1))))</f>
        <v/>
      </c>
      <c r="AD66" t="str">
        <f>IF(E66="","",IF(②選手情報入力!R75="","",2))</f>
        <v/>
      </c>
      <c r="AE66" t="str">
        <f>IF(E66="","",IF(②選手情報入力!T75="","",IF(I66=1,種目情報!$J$5,種目情報!$J$7)))</f>
        <v/>
      </c>
      <c r="AF66" t="str">
        <f>IF(E66="","",IF(②選手情報入力!T75="","",IF(I66=1,IF(②選手情報入力!$U$6="","",②選手情報入力!$U$6),IF(②選手情報入力!$U$7="","",②選手情報入力!$U$7))))</f>
        <v/>
      </c>
      <c r="AG66" t="str">
        <f>IF(E66="","",IF(②選手情報入力!T75="","",IF(I66=1,IF(②選手情報入力!$T$6="",0,1),IF(②選手情報入力!$T$7="",0,1))))</f>
        <v/>
      </c>
      <c r="AH66" t="str">
        <f>IF(E66="","",IF(②選手情報入力!T75="","",2))</f>
        <v/>
      </c>
    </row>
    <row r="67" spans="1:34">
      <c r="A67" t="str">
        <f>IF(E67="","",Sheet2!A66)</f>
        <v/>
      </c>
      <c r="B67" t="str">
        <f>IF(E67="","",①団体情報入力!$C$4)</f>
        <v/>
      </c>
      <c r="D67" t="str">
        <f>IF(②選手情報入力!B76="","",②選手情報入力!B76)</f>
        <v/>
      </c>
      <c r="E67" t="str">
        <f>IF(②選手情報入力!C76="","",(②選手情報入力!C76))</f>
        <v/>
      </c>
      <c r="F67" t="str">
        <f>IF(E67="","",②選手情報入力!D76)</f>
        <v/>
      </c>
      <c r="G67" t="str">
        <f>IF(E67="","",ASC(②選手情報入力!E76))</f>
        <v/>
      </c>
      <c r="H67" t="str">
        <f t="shared" ref="H67:H91" si="3">IF(E67="","",F67)</f>
        <v/>
      </c>
      <c r="I67" t="str">
        <f>IF(E67="","",IF(②選手情報入力!G76="男",1,2))</f>
        <v/>
      </c>
      <c r="J67" t="str">
        <f>IF(E67="","",IF(②選手情報入力!H76="","",②選手情報入力!H76))</f>
        <v/>
      </c>
      <c r="L67" t="str">
        <f t="shared" ref="L67:L91" si="4">IF(E67="","",0)</f>
        <v/>
      </c>
      <c r="M67" t="str">
        <f t="shared" ref="M67:M91" si="5">IF(E67="","","愛知")</f>
        <v/>
      </c>
      <c r="O67" t="str">
        <f>IF(E67="","",IF(②選手情報入力!J76="","",IF(I67=1,VLOOKUP(②選手情報入力!J76,種目情報!$A$4:$B$35,2,FALSE),VLOOKUP(②選手情報入力!J76,種目情報!$E$4:$F$34,2,FALSE))))</f>
        <v/>
      </c>
      <c r="P67" t="str">
        <f>IF(E67="","",IF(②選手情報入力!K76="","",②選手情報入力!K76))</f>
        <v/>
      </c>
      <c r="Q67" s="28" t="str">
        <f>IF(E67="","",IF(②選手情報入力!I76="",0,1))</f>
        <v/>
      </c>
      <c r="R67" t="str">
        <f>IF(E67="","",IF(②選手情報入力!J76="","",IF(I67=1,VLOOKUP(②選手情報入力!J76,種目情報!$A$4:$C$39,3,FALSE),VLOOKUP(②選手情報入力!J76,種目情報!$E$4:$G$39,3,FALSE))))</f>
        <v/>
      </c>
      <c r="S67" t="str">
        <f>IF(E67="","",IF(②選手情報入力!M76="","",IF(I67=1,VLOOKUP(②選手情報入力!M76,種目情報!$A$4:$B$39,2,FALSE),VLOOKUP(②選手情報入力!M76,種目情報!$E$4:$F$39,2,FALSE))))</f>
        <v/>
      </c>
      <c r="T67" t="str">
        <f>IF(E67="","",IF(②選手情報入力!N76="","",②選手情報入力!N76))</f>
        <v/>
      </c>
      <c r="U67" s="28" t="str">
        <f>IF(E67="","",IF(②選手情報入力!L76="",0,1))</f>
        <v/>
      </c>
      <c r="V67" t="str">
        <f>IF(E67="","",IF(②選手情報入力!M76="","",IF(I67=1,VLOOKUP(②選手情報入力!M76,種目情報!$A$4:$C$39,3,FALSE),VLOOKUP(②選手情報入力!M76,種目情報!$E$4:$G$39,3,FALSE))))</f>
        <v/>
      </c>
      <c r="W67" t="str">
        <f>IF(E67="","",IF(②選手情報入力!P76="","",IF(I67=1,VLOOKUP(②選手情報入力!P76,種目情報!$A$4:$B$39,2,FALSE),VLOOKUP(②選手情報入力!P76,種目情報!$E$4:$F$39,2,FALSE))))</f>
        <v/>
      </c>
      <c r="X67" t="str">
        <f>IF(E67="","",IF(②選手情報入力!Q76="","",②選手情報入力!Q76))</f>
        <v/>
      </c>
      <c r="Y67" s="28" t="str">
        <f>IF(E67="","",IF(②選手情報入力!O76="",0,1))</f>
        <v/>
      </c>
      <c r="Z67" t="str">
        <f>IF(E67="","",IF(②選手情報入力!P76="","",IF(I67=1,VLOOKUP(②選手情報入力!P76,種目情報!$A$4:$C$39,3,FALSE),VLOOKUP(②選手情報入力!P76,種目情報!$E$4:$G$39,3,FALSE))))</f>
        <v/>
      </c>
      <c r="AA67" t="str">
        <f>IF(E67="","",IF(②選手情報入力!R76="","",IF(I67=1,種目情報!$J$4,種目情報!$J$6)))</f>
        <v/>
      </c>
      <c r="AB67" t="str">
        <f>IF(E67="","",IF(②選手情報入力!R76="","",IF(I67=1,IF(②選手情報入力!$S$6="","",②選手情報入力!$S$6),IF(②選手情報入力!$S$7="","",②選手情報入力!$S$7))))</f>
        <v/>
      </c>
      <c r="AC67" t="str">
        <f>IF(E67="","",IF(②選手情報入力!R76="","",IF(I67=1,IF(②選手情報入力!$R$6="",0,1),IF(②選手情報入力!$R$7="",0,1))))</f>
        <v/>
      </c>
      <c r="AD67" t="str">
        <f>IF(E67="","",IF(②選手情報入力!R76="","",2))</f>
        <v/>
      </c>
      <c r="AE67" t="str">
        <f>IF(E67="","",IF(②選手情報入力!T76="","",IF(I67=1,種目情報!$J$5,種目情報!$J$7)))</f>
        <v/>
      </c>
      <c r="AF67" t="str">
        <f>IF(E67="","",IF(②選手情報入力!T76="","",IF(I67=1,IF(②選手情報入力!$U$6="","",②選手情報入力!$U$6),IF(②選手情報入力!$U$7="","",②選手情報入力!$U$7))))</f>
        <v/>
      </c>
      <c r="AG67" t="str">
        <f>IF(E67="","",IF(②選手情報入力!T76="","",IF(I67=1,IF(②選手情報入力!$T$6="",0,1),IF(②選手情報入力!$T$7="",0,1))))</f>
        <v/>
      </c>
      <c r="AH67" t="str">
        <f>IF(E67="","",IF(②選手情報入力!T76="","",2))</f>
        <v/>
      </c>
    </row>
    <row r="68" spans="1:34">
      <c r="A68" t="str">
        <f>IF(E68="","",Sheet2!A67)</f>
        <v/>
      </c>
      <c r="B68" t="str">
        <f>IF(E68="","",①団体情報入力!$C$4)</f>
        <v/>
      </c>
      <c r="D68" t="str">
        <f>IF(②選手情報入力!B77="","",②選手情報入力!B77)</f>
        <v/>
      </c>
      <c r="E68" t="str">
        <f>IF(②選手情報入力!C77="","",(②選手情報入力!C77))</f>
        <v/>
      </c>
      <c r="F68" t="str">
        <f>IF(E68="","",②選手情報入力!D77)</f>
        <v/>
      </c>
      <c r="G68" t="str">
        <f>IF(E68="","",ASC(②選手情報入力!E77))</f>
        <v/>
      </c>
      <c r="H68" t="str">
        <f t="shared" si="3"/>
        <v/>
      </c>
      <c r="I68" t="str">
        <f>IF(E68="","",IF(②選手情報入力!G77="男",1,2))</f>
        <v/>
      </c>
      <c r="J68" t="str">
        <f>IF(E68="","",IF(②選手情報入力!H77="","",②選手情報入力!H77))</f>
        <v/>
      </c>
      <c r="L68" t="str">
        <f t="shared" si="4"/>
        <v/>
      </c>
      <c r="M68" t="str">
        <f t="shared" si="5"/>
        <v/>
      </c>
      <c r="O68" t="str">
        <f>IF(E68="","",IF(②選手情報入力!J77="","",IF(I68=1,VLOOKUP(②選手情報入力!J77,種目情報!$A$4:$B$35,2,FALSE),VLOOKUP(②選手情報入力!J77,種目情報!$E$4:$F$34,2,FALSE))))</f>
        <v/>
      </c>
      <c r="P68" t="str">
        <f>IF(E68="","",IF(②選手情報入力!K77="","",②選手情報入力!K77))</f>
        <v/>
      </c>
      <c r="Q68" s="28" t="str">
        <f>IF(E68="","",IF(②選手情報入力!I77="",0,1))</f>
        <v/>
      </c>
      <c r="R68" t="str">
        <f>IF(E68="","",IF(②選手情報入力!J77="","",IF(I68=1,VLOOKUP(②選手情報入力!J77,種目情報!$A$4:$C$39,3,FALSE),VLOOKUP(②選手情報入力!J77,種目情報!$E$4:$G$39,3,FALSE))))</f>
        <v/>
      </c>
      <c r="S68" t="str">
        <f>IF(E68="","",IF(②選手情報入力!M77="","",IF(I68=1,VLOOKUP(②選手情報入力!M77,種目情報!$A$4:$B$39,2,FALSE),VLOOKUP(②選手情報入力!M77,種目情報!$E$4:$F$39,2,FALSE))))</f>
        <v/>
      </c>
      <c r="T68" t="str">
        <f>IF(E68="","",IF(②選手情報入力!N77="","",②選手情報入力!N77))</f>
        <v/>
      </c>
      <c r="U68" s="28" t="str">
        <f>IF(E68="","",IF(②選手情報入力!L77="",0,1))</f>
        <v/>
      </c>
      <c r="V68" t="str">
        <f>IF(E68="","",IF(②選手情報入力!M77="","",IF(I68=1,VLOOKUP(②選手情報入力!M77,種目情報!$A$4:$C$39,3,FALSE),VLOOKUP(②選手情報入力!M77,種目情報!$E$4:$G$39,3,FALSE))))</f>
        <v/>
      </c>
      <c r="W68" t="str">
        <f>IF(E68="","",IF(②選手情報入力!P77="","",IF(I68=1,VLOOKUP(②選手情報入力!P77,種目情報!$A$4:$B$39,2,FALSE),VLOOKUP(②選手情報入力!P77,種目情報!$E$4:$F$39,2,FALSE))))</f>
        <v/>
      </c>
      <c r="X68" t="str">
        <f>IF(E68="","",IF(②選手情報入力!Q77="","",②選手情報入力!Q77))</f>
        <v/>
      </c>
      <c r="Y68" s="28" t="str">
        <f>IF(E68="","",IF(②選手情報入力!O77="",0,1))</f>
        <v/>
      </c>
      <c r="Z68" t="str">
        <f>IF(E68="","",IF(②選手情報入力!P77="","",IF(I68=1,VLOOKUP(②選手情報入力!P77,種目情報!$A$4:$C$39,3,FALSE),VLOOKUP(②選手情報入力!P77,種目情報!$E$4:$G$39,3,FALSE))))</f>
        <v/>
      </c>
      <c r="AA68" t="str">
        <f>IF(E68="","",IF(②選手情報入力!R77="","",IF(I68=1,種目情報!$J$4,種目情報!$J$6)))</f>
        <v/>
      </c>
      <c r="AB68" t="str">
        <f>IF(E68="","",IF(②選手情報入力!R77="","",IF(I68=1,IF(②選手情報入力!$S$6="","",②選手情報入力!$S$6),IF(②選手情報入力!$S$7="","",②選手情報入力!$S$7))))</f>
        <v/>
      </c>
      <c r="AC68" t="str">
        <f>IF(E68="","",IF(②選手情報入力!R77="","",IF(I68=1,IF(②選手情報入力!$R$6="",0,1),IF(②選手情報入力!$R$7="",0,1))))</f>
        <v/>
      </c>
      <c r="AD68" t="str">
        <f>IF(E68="","",IF(②選手情報入力!R77="","",2))</f>
        <v/>
      </c>
      <c r="AE68" t="str">
        <f>IF(E68="","",IF(②選手情報入力!T77="","",IF(I68=1,種目情報!$J$5,種目情報!$J$7)))</f>
        <v/>
      </c>
      <c r="AF68" t="str">
        <f>IF(E68="","",IF(②選手情報入力!T77="","",IF(I68=1,IF(②選手情報入力!$U$6="","",②選手情報入力!$U$6),IF(②選手情報入力!$U$7="","",②選手情報入力!$U$7))))</f>
        <v/>
      </c>
      <c r="AG68" t="str">
        <f>IF(E68="","",IF(②選手情報入力!T77="","",IF(I68=1,IF(②選手情報入力!$T$6="",0,1),IF(②選手情報入力!$T$7="",0,1))))</f>
        <v/>
      </c>
      <c r="AH68" t="str">
        <f>IF(E68="","",IF(②選手情報入力!T77="","",2))</f>
        <v/>
      </c>
    </row>
    <row r="69" spans="1:34">
      <c r="A69" t="str">
        <f>IF(E69="","",Sheet2!A68)</f>
        <v/>
      </c>
      <c r="B69" t="str">
        <f>IF(E69="","",①団体情報入力!$C$4)</f>
        <v/>
      </c>
      <c r="D69" t="str">
        <f>IF(②選手情報入力!B78="","",②選手情報入力!B78)</f>
        <v/>
      </c>
      <c r="E69" t="str">
        <f>IF(②選手情報入力!C78="","",(②選手情報入力!C78))</f>
        <v/>
      </c>
      <c r="F69" t="str">
        <f>IF(E69="","",②選手情報入力!D78)</f>
        <v/>
      </c>
      <c r="G69" t="str">
        <f>IF(E69="","",ASC(②選手情報入力!E78))</f>
        <v/>
      </c>
      <c r="H69" t="str">
        <f t="shared" si="3"/>
        <v/>
      </c>
      <c r="I69" t="str">
        <f>IF(E69="","",IF(②選手情報入力!G78="男",1,2))</f>
        <v/>
      </c>
      <c r="J69" t="str">
        <f>IF(E69="","",IF(②選手情報入力!H78="","",②選手情報入力!H78))</f>
        <v/>
      </c>
      <c r="L69" t="str">
        <f t="shared" si="4"/>
        <v/>
      </c>
      <c r="M69" t="str">
        <f t="shared" si="5"/>
        <v/>
      </c>
      <c r="O69" t="str">
        <f>IF(E69="","",IF(②選手情報入力!J78="","",IF(I69=1,VLOOKUP(②選手情報入力!J78,種目情報!$A$4:$B$35,2,FALSE),VLOOKUP(②選手情報入力!J78,種目情報!$E$4:$F$34,2,FALSE))))</f>
        <v/>
      </c>
      <c r="P69" t="str">
        <f>IF(E69="","",IF(②選手情報入力!K78="","",②選手情報入力!K78))</f>
        <v/>
      </c>
      <c r="Q69" s="28" t="str">
        <f>IF(E69="","",IF(②選手情報入力!I78="",0,1))</f>
        <v/>
      </c>
      <c r="R69" t="str">
        <f>IF(E69="","",IF(②選手情報入力!J78="","",IF(I69=1,VLOOKUP(②選手情報入力!J78,種目情報!$A$4:$C$39,3,FALSE),VLOOKUP(②選手情報入力!J78,種目情報!$E$4:$G$39,3,FALSE))))</f>
        <v/>
      </c>
      <c r="S69" t="str">
        <f>IF(E69="","",IF(②選手情報入力!M78="","",IF(I69=1,VLOOKUP(②選手情報入力!M78,種目情報!$A$4:$B$39,2,FALSE),VLOOKUP(②選手情報入力!M78,種目情報!$E$4:$F$39,2,FALSE))))</f>
        <v/>
      </c>
      <c r="T69" t="str">
        <f>IF(E69="","",IF(②選手情報入力!N78="","",②選手情報入力!N78))</f>
        <v/>
      </c>
      <c r="U69" s="28" t="str">
        <f>IF(E69="","",IF(②選手情報入力!L78="",0,1))</f>
        <v/>
      </c>
      <c r="V69" t="str">
        <f>IF(E69="","",IF(②選手情報入力!M78="","",IF(I69=1,VLOOKUP(②選手情報入力!M78,種目情報!$A$4:$C$39,3,FALSE),VLOOKUP(②選手情報入力!M78,種目情報!$E$4:$G$39,3,FALSE))))</f>
        <v/>
      </c>
      <c r="W69" t="str">
        <f>IF(E69="","",IF(②選手情報入力!P78="","",IF(I69=1,VLOOKUP(②選手情報入力!P78,種目情報!$A$4:$B$39,2,FALSE),VLOOKUP(②選手情報入力!P78,種目情報!$E$4:$F$39,2,FALSE))))</f>
        <v/>
      </c>
      <c r="X69" t="str">
        <f>IF(E69="","",IF(②選手情報入力!Q78="","",②選手情報入力!Q78))</f>
        <v/>
      </c>
      <c r="Y69" s="28" t="str">
        <f>IF(E69="","",IF(②選手情報入力!O78="",0,1))</f>
        <v/>
      </c>
      <c r="Z69" t="str">
        <f>IF(E69="","",IF(②選手情報入力!P78="","",IF(I69=1,VLOOKUP(②選手情報入力!P78,種目情報!$A$4:$C$39,3,FALSE),VLOOKUP(②選手情報入力!P78,種目情報!$E$4:$G$39,3,FALSE))))</f>
        <v/>
      </c>
      <c r="AA69" t="str">
        <f>IF(E69="","",IF(②選手情報入力!R78="","",IF(I69=1,種目情報!$J$4,種目情報!$J$6)))</f>
        <v/>
      </c>
      <c r="AB69" t="str">
        <f>IF(E69="","",IF(②選手情報入力!R78="","",IF(I69=1,IF(②選手情報入力!$S$6="","",②選手情報入力!$S$6),IF(②選手情報入力!$S$7="","",②選手情報入力!$S$7))))</f>
        <v/>
      </c>
      <c r="AC69" t="str">
        <f>IF(E69="","",IF(②選手情報入力!R78="","",IF(I69=1,IF(②選手情報入力!$R$6="",0,1),IF(②選手情報入力!$R$7="",0,1))))</f>
        <v/>
      </c>
      <c r="AD69" t="str">
        <f>IF(E69="","",IF(②選手情報入力!R78="","",2))</f>
        <v/>
      </c>
      <c r="AE69" t="str">
        <f>IF(E69="","",IF(②選手情報入力!T78="","",IF(I69=1,種目情報!$J$5,種目情報!$J$7)))</f>
        <v/>
      </c>
      <c r="AF69" t="str">
        <f>IF(E69="","",IF(②選手情報入力!T78="","",IF(I69=1,IF(②選手情報入力!$U$6="","",②選手情報入力!$U$6),IF(②選手情報入力!$U$7="","",②選手情報入力!$U$7))))</f>
        <v/>
      </c>
      <c r="AG69" t="str">
        <f>IF(E69="","",IF(②選手情報入力!T78="","",IF(I69=1,IF(②選手情報入力!$T$6="",0,1),IF(②選手情報入力!$T$7="",0,1))))</f>
        <v/>
      </c>
      <c r="AH69" t="str">
        <f>IF(E69="","",IF(②選手情報入力!T78="","",2))</f>
        <v/>
      </c>
    </row>
    <row r="70" spans="1:34">
      <c r="A70" t="str">
        <f>IF(E70="","",Sheet2!A69)</f>
        <v/>
      </c>
      <c r="B70" t="str">
        <f>IF(E70="","",①団体情報入力!$C$4)</f>
        <v/>
      </c>
      <c r="D70" t="str">
        <f>IF(②選手情報入力!B79="","",②選手情報入力!B79)</f>
        <v/>
      </c>
      <c r="E70" t="str">
        <f>IF(②選手情報入力!C79="","",(②選手情報入力!C79))</f>
        <v/>
      </c>
      <c r="F70" t="str">
        <f>IF(E70="","",②選手情報入力!D79)</f>
        <v/>
      </c>
      <c r="G70" t="str">
        <f>IF(E70="","",ASC(②選手情報入力!E79))</f>
        <v/>
      </c>
      <c r="H70" t="str">
        <f t="shared" si="3"/>
        <v/>
      </c>
      <c r="I70" t="str">
        <f>IF(E70="","",IF(②選手情報入力!G79="男",1,2))</f>
        <v/>
      </c>
      <c r="J70" t="str">
        <f>IF(E70="","",IF(②選手情報入力!H79="","",②選手情報入力!H79))</f>
        <v/>
      </c>
      <c r="L70" t="str">
        <f t="shared" si="4"/>
        <v/>
      </c>
      <c r="M70" t="str">
        <f t="shared" si="5"/>
        <v/>
      </c>
      <c r="O70" t="str">
        <f>IF(E70="","",IF(②選手情報入力!J79="","",IF(I70=1,VLOOKUP(②選手情報入力!J79,種目情報!$A$4:$B$35,2,FALSE),VLOOKUP(②選手情報入力!J79,種目情報!$E$4:$F$34,2,FALSE))))</f>
        <v/>
      </c>
      <c r="P70" t="str">
        <f>IF(E70="","",IF(②選手情報入力!K79="","",②選手情報入力!K79))</f>
        <v/>
      </c>
      <c r="Q70" s="28" t="str">
        <f>IF(E70="","",IF(②選手情報入力!I79="",0,1))</f>
        <v/>
      </c>
      <c r="R70" t="str">
        <f>IF(E70="","",IF(②選手情報入力!J79="","",IF(I70=1,VLOOKUP(②選手情報入力!J79,種目情報!$A$4:$C$39,3,FALSE),VLOOKUP(②選手情報入力!J79,種目情報!$E$4:$G$39,3,FALSE))))</f>
        <v/>
      </c>
      <c r="S70" t="str">
        <f>IF(E70="","",IF(②選手情報入力!M79="","",IF(I70=1,VLOOKUP(②選手情報入力!M79,種目情報!$A$4:$B$39,2,FALSE),VLOOKUP(②選手情報入力!M79,種目情報!$E$4:$F$39,2,FALSE))))</f>
        <v/>
      </c>
      <c r="T70" t="str">
        <f>IF(E70="","",IF(②選手情報入力!N79="","",②選手情報入力!N79))</f>
        <v/>
      </c>
      <c r="U70" s="28" t="str">
        <f>IF(E70="","",IF(②選手情報入力!L79="",0,1))</f>
        <v/>
      </c>
      <c r="V70" t="str">
        <f>IF(E70="","",IF(②選手情報入力!M79="","",IF(I70=1,VLOOKUP(②選手情報入力!M79,種目情報!$A$4:$C$39,3,FALSE),VLOOKUP(②選手情報入力!M79,種目情報!$E$4:$G$39,3,FALSE))))</f>
        <v/>
      </c>
      <c r="W70" t="str">
        <f>IF(E70="","",IF(②選手情報入力!P79="","",IF(I70=1,VLOOKUP(②選手情報入力!P79,種目情報!$A$4:$B$39,2,FALSE),VLOOKUP(②選手情報入力!P79,種目情報!$E$4:$F$39,2,FALSE))))</f>
        <v/>
      </c>
      <c r="X70" t="str">
        <f>IF(E70="","",IF(②選手情報入力!Q79="","",②選手情報入力!Q79))</f>
        <v/>
      </c>
      <c r="Y70" s="28" t="str">
        <f>IF(E70="","",IF(②選手情報入力!O79="",0,1))</f>
        <v/>
      </c>
      <c r="Z70" t="str">
        <f>IF(E70="","",IF(②選手情報入力!P79="","",IF(I70=1,VLOOKUP(②選手情報入力!P79,種目情報!$A$4:$C$39,3,FALSE),VLOOKUP(②選手情報入力!P79,種目情報!$E$4:$G$39,3,FALSE))))</f>
        <v/>
      </c>
      <c r="AA70" t="str">
        <f>IF(E70="","",IF(②選手情報入力!R79="","",IF(I70=1,種目情報!$J$4,種目情報!$J$6)))</f>
        <v/>
      </c>
      <c r="AB70" t="str">
        <f>IF(E70="","",IF(②選手情報入力!R79="","",IF(I70=1,IF(②選手情報入力!$S$6="","",②選手情報入力!$S$6),IF(②選手情報入力!$S$7="","",②選手情報入力!$S$7))))</f>
        <v/>
      </c>
      <c r="AC70" t="str">
        <f>IF(E70="","",IF(②選手情報入力!R79="","",IF(I70=1,IF(②選手情報入力!$R$6="",0,1),IF(②選手情報入力!$R$7="",0,1))))</f>
        <v/>
      </c>
      <c r="AD70" t="str">
        <f>IF(E70="","",IF(②選手情報入力!R79="","",2))</f>
        <v/>
      </c>
      <c r="AE70" t="str">
        <f>IF(E70="","",IF(②選手情報入力!T79="","",IF(I70=1,種目情報!$J$5,種目情報!$J$7)))</f>
        <v/>
      </c>
      <c r="AF70" t="str">
        <f>IF(E70="","",IF(②選手情報入力!T79="","",IF(I70=1,IF(②選手情報入力!$U$6="","",②選手情報入力!$U$6),IF(②選手情報入力!$U$7="","",②選手情報入力!$U$7))))</f>
        <v/>
      </c>
      <c r="AG70" t="str">
        <f>IF(E70="","",IF(②選手情報入力!T79="","",IF(I70=1,IF(②選手情報入力!$T$6="",0,1),IF(②選手情報入力!$T$7="",0,1))))</f>
        <v/>
      </c>
      <c r="AH70" t="str">
        <f>IF(E70="","",IF(②選手情報入力!T79="","",2))</f>
        <v/>
      </c>
    </row>
    <row r="71" spans="1:34">
      <c r="A71" t="str">
        <f>IF(E71="","",Sheet2!A70)</f>
        <v/>
      </c>
      <c r="B71" t="str">
        <f>IF(E71="","",①団体情報入力!$C$4)</f>
        <v/>
      </c>
      <c r="D71" t="str">
        <f>IF(②選手情報入力!B80="","",②選手情報入力!B80)</f>
        <v/>
      </c>
      <c r="E71" t="str">
        <f>IF(②選手情報入力!C80="","",(②選手情報入力!C80))</f>
        <v/>
      </c>
      <c r="F71" t="str">
        <f>IF(E71="","",②選手情報入力!D80)</f>
        <v/>
      </c>
      <c r="G71" t="str">
        <f>IF(E71="","",ASC(②選手情報入力!E80))</f>
        <v/>
      </c>
      <c r="H71" t="str">
        <f t="shared" si="3"/>
        <v/>
      </c>
      <c r="I71" t="str">
        <f>IF(E71="","",IF(②選手情報入力!G80="男",1,2))</f>
        <v/>
      </c>
      <c r="J71" t="str">
        <f>IF(E71="","",IF(②選手情報入力!H80="","",②選手情報入力!H80))</f>
        <v/>
      </c>
      <c r="L71" t="str">
        <f t="shared" si="4"/>
        <v/>
      </c>
      <c r="M71" t="str">
        <f t="shared" si="5"/>
        <v/>
      </c>
      <c r="O71" t="str">
        <f>IF(E71="","",IF(②選手情報入力!J80="","",IF(I71=1,VLOOKUP(②選手情報入力!J80,種目情報!$A$4:$B$35,2,FALSE),VLOOKUP(②選手情報入力!J80,種目情報!$E$4:$F$34,2,FALSE))))</f>
        <v/>
      </c>
      <c r="P71" t="str">
        <f>IF(E71="","",IF(②選手情報入力!K80="","",②選手情報入力!K80))</f>
        <v/>
      </c>
      <c r="Q71" s="28" t="str">
        <f>IF(E71="","",IF(②選手情報入力!I80="",0,1))</f>
        <v/>
      </c>
      <c r="R71" t="str">
        <f>IF(E71="","",IF(②選手情報入力!J80="","",IF(I71=1,VLOOKUP(②選手情報入力!J80,種目情報!$A$4:$C$39,3,FALSE),VLOOKUP(②選手情報入力!J80,種目情報!$E$4:$G$39,3,FALSE))))</f>
        <v/>
      </c>
      <c r="S71" t="str">
        <f>IF(E71="","",IF(②選手情報入力!M80="","",IF(I71=1,VLOOKUP(②選手情報入力!M80,種目情報!$A$4:$B$39,2,FALSE),VLOOKUP(②選手情報入力!M80,種目情報!$E$4:$F$39,2,FALSE))))</f>
        <v/>
      </c>
      <c r="T71" t="str">
        <f>IF(E71="","",IF(②選手情報入力!N80="","",②選手情報入力!N80))</f>
        <v/>
      </c>
      <c r="U71" s="28" t="str">
        <f>IF(E71="","",IF(②選手情報入力!L80="",0,1))</f>
        <v/>
      </c>
      <c r="V71" t="str">
        <f>IF(E71="","",IF(②選手情報入力!M80="","",IF(I71=1,VLOOKUP(②選手情報入力!M80,種目情報!$A$4:$C$39,3,FALSE),VLOOKUP(②選手情報入力!M80,種目情報!$E$4:$G$39,3,FALSE))))</f>
        <v/>
      </c>
      <c r="W71" t="str">
        <f>IF(E71="","",IF(②選手情報入力!P80="","",IF(I71=1,VLOOKUP(②選手情報入力!P80,種目情報!$A$4:$B$39,2,FALSE),VLOOKUP(②選手情報入力!P80,種目情報!$E$4:$F$39,2,FALSE))))</f>
        <v/>
      </c>
      <c r="X71" t="str">
        <f>IF(E71="","",IF(②選手情報入力!Q80="","",②選手情報入力!Q80))</f>
        <v/>
      </c>
      <c r="Y71" s="28" t="str">
        <f>IF(E71="","",IF(②選手情報入力!O80="",0,1))</f>
        <v/>
      </c>
      <c r="Z71" t="str">
        <f>IF(E71="","",IF(②選手情報入力!P80="","",IF(I71=1,VLOOKUP(②選手情報入力!P80,種目情報!$A$4:$C$39,3,FALSE),VLOOKUP(②選手情報入力!P80,種目情報!$E$4:$G$39,3,FALSE))))</f>
        <v/>
      </c>
      <c r="AA71" t="str">
        <f>IF(E71="","",IF(②選手情報入力!R80="","",IF(I71=1,種目情報!$J$4,種目情報!$J$6)))</f>
        <v/>
      </c>
      <c r="AB71" t="str">
        <f>IF(E71="","",IF(②選手情報入力!R80="","",IF(I71=1,IF(②選手情報入力!$S$6="","",②選手情報入力!$S$6),IF(②選手情報入力!$S$7="","",②選手情報入力!$S$7))))</f>
        <v/>
      </c>
      <c r="AC71" t="str">
        <f>IF(E71="","",IF(②選手情報入力!R80="","",IF(I71=1,IF(②選手情報入力!$R$6="",0,1),IF(②選手情報入力!$R$7="",0,1))))</f>
        <v/>
      </c>
      <c r="AD71" t="str">
        <f>IF(E71="","",IF(②選手情報入力!R80="","",2))</f>
        <v/>
      </c>
      <c r="AE71" t="str">
        <f>IF(E71="","",IF(②選手情報入力!T80="","",IF(I71=1,種目情報!$J$5,種目情報!$J$7)))</f>
        <v/>
      </c>
      <c r="AF71" t="str">
        <f>IF(E71="","",IF(②選手情報入力!T80="","",IF(I71=1,IF(②選手情報入力!$U$6="","",②選手情報入力!$U$6),IF(②選手情報入力!$U$7="","",②選手情報入力!$U$7))))</f>
        <v/>
      </c>
      <c r="AG71" t="str">
        <f>IF(E71="","",IF(②選手情報入力!T80="","",IF(I71=1,IF(②選手情報入力!$T$6="",0,1),IF(②選手情報入力!$T$7="",0,1))))</f>
        <v/>
      </c>
      <c r="AH71" t="str">
        <f>IF(E71="","",IF(②選手情報入力!T80="","",2))</f>
        <v/>
      </c>
    </row>
    <row r="72" spans="1:34">
      <c r="A72" t="str">
        <f>IF(E72="","",Sheet2!A71)</f>
        <v/>
      </c>
      <c r="B72" t="str">
        <f>IF(E72="","",①団体情報入力!$C$4)</f>
        <v/>
      </c>
      <c r="D72" t="str">
        <f>IF(②選手情報入力!B81="","",②選手情報入力!B81)</f>
        <v/>
      </c>
      <c r="E72" t="str">
        <f>IF(②選手情報入力!C81="","",(②選手情報入力!C81))</f>
        <v/>
      </c>
      <c r="F72" t="str">
        <f>IF(E72="","",②選手情報入力!D81)</f>
        <v/>
      </c>
      <c r="G72" t="str">
        <f>IF(E72="","",ASC(②選手情報入力!E81))</f>
        <v/>
      </c>
      <c r="H72" t="str">
        <f t="shared" si="3"/>
        <v/>
      </c>
      <c r="I72" t="str">
        <f>IF(E72="","",IF(②選手情報入力!G81="男",1,2))</f>
        <v/>
      </c>
      <c r="J72" t="str">
        <f>IF(E72="","",IF(②選手情報入力!H81="","",②選手情報入力!H81))</f>
        <v/>
      </c>
      <c r="L72" t="str">
        <f t="shared" si="4"/>
        <v/>
      </c>
      <c r="M72" t="str">
        <f t="shared" si="5"/>
        <v/>
      </c>
      <c r="O72" t="str">
        <f>IF(E72="","",IF(②選手情報入力!J81="","",IF(I72=1,VLOOKUP(②選手情報入力!J81,種目情報!$A$4:$B$35,2,FALSE),VLOOKUP(②選手情報入力!J81,種目情報!$E$4:$F$34,2,FALSE))))</f>
        <v/>
      </c>
      <c r="P72" t="str">
        <f>IF(E72="","",IF(②選手情報入力!K81="","",②選手情報入力!K81))</f>
        <v/>
      </c>
      <c r="Q72" s="28" t="str">
        <f>IF(E72="","",IF(②選手情報入力!I81="",0,1))</f>
        <v/>
      </c>
      <c r="R72" t="str">
        <f>IF(E72="","",IF(②選手情報入力!J81="","",IF(I72=1,VLOOKUP(②選手情報入力!J81,種目情報!$A$4:$C$39,3,FALSE),VLOOKUP(②選手情報入力!J81,種目情報!$E$4:$G$39,3,FALSE))))</f>
        <v/>
      </c>
      <c r="S72" t="str">
        <f>IF(E72="","",IF(②選手情報入力!M81="","",IF(I72=1,VLOOKUP(②選手情報入力!M81,種目情報!$A$4:$B$39,2,FALSE),VLOOKUP(②選手情報入力!M81,種目情報!$E$4:$F$39,2,FALSE))))</f>
        <v/>
      </c>
      <c r="T72" t="str">
        <f>IF(E72="","",IF(②選手情報入力!N81="","",②選手情報入力!N81))</f>
        <v/>
      </c>
      <c r="U72" s="28" t="str">
        <f>IF(E72="","",IF(②選手情報入力!L81="",0,1))</f>
        <v/>
      </c>
      <c r="V72" t="str">
        <f>IF(E72="","",IF(②選手情報入力!M81="","",IF(I72=1,VLOOKUP(②選手情報入力!M81,種目情報!$A$4:$C$39,3,FALSE),VLOOKUP(②選手情報入力!M81,種目情報!$E$4:$G$39,3,FALSE))))</f>
        <v/>
      </c>
      <c r="W72" t="str">
        <f>IF(E72="","",IF(②選手情報入力!P81="","",IF(I72=1,VLOOKUP(②選手情報入力!P81,種目情報!$A$4:$B$39,2,FALSE),VLOOKUP(②選手情報入力!P81,種目情報!$E$4:$F$39,2,FALSE))))</f>
        <v/>
      </c>
      <c r="X72" t="str">
        <f>IF(E72="","",IF(②選手情報入力!Q81="","",②選手情報入力!Q81))</f>
        <v/>
      </c>
      <c r="Y72" s="28" t="str">
        <f>IF(E72="","",IF(②選手情報入力!O81="",0,1))</f>
        <v/>
      </c>
      <c r="Z72" t="str">
        <f>IF(E72="","",IF(②選手情報入力!P81="","",IF(I72=1,VLOOKUP(②選手情報入力!P81,種目情報!$A$4:$C$39,3,FALSE),VLOOKUP(②選手情報入力!P81,種目情報!$E$4:$G$39,3,FALSE))))</f>
        <v/>
      </c>
      <c r="AA72" t="str">
        <f>IF(E72="","",IF(②選手情報入力!R81="","",IF(I72=1,種目情報!$J$4,種目情報!$J$6)))</f>
        <v/>
      </c>
      <c r="AB72" t="str">
        <f>IF(E72="","",IF(②選手情報入力!R81="","",IF(I72=1,IF(②選手情報入力!$S$6="","",②選手情報入力!$S$6),IF(②選手情報入力!$S$7="","",②選手情報入力!$S$7))))</f>
        <v/>
      </c>
      <c r="AC72" t="str">
        <f>IF(E72="","",IF(②選手情報入力!R81="","",IF(I72=1,IF(②選手情報入力!$R$6="",0,1),IF(②選手情報入力!$R$7="",0,1))))</f>
        <v/>
      </c>
      <c r="AD72" t="str">
        <f>IF(E72="","",IF(②選手情報入力!R81="","",2))</f>
        <v/>
      </c>
      <c r="AE72" t="str">
        <f>IF(E72="","",IF(②選手情報入力!T81="","",IF(I72=1,種目情報!$J$5,種目情報!$J$7)))</f>
        <v/>
      </c>
      <c r="AF72" t="str">
        <f>IF(E72="","",IF(②選手情報入力!T81="","",IF(I72=1,IF(②選手情報入力!$U$6="","",②選手情報入力!$U$6),IF(②選手情報入力!$U$7="","",②選手情報入力!$U$7))))</f>
        <v/>
      </c>
      <c r="AG72" t="str">
        <f>IF(E72="","",IF(②選手情報入力!T81="","",IF(I72=1,IF(②選手情報入力!$T$6="",0,1),IF(②選手情報入力!$T$7="",0,1))))</f>
        <v/>
      </c>
      <c r="AH72" t="str">
        <f>IF(E72="","",IF(②選手情報入力!T81="","",2))</f>
        <v/>
      </c>
    </row>
    <row r="73" spans="1:34">
      <c r="A73" t="str">
        <f>IF(E73="","",Sheet2!A72)</f>
        <v/>
      </c>
      <c r="B73" t="str">
        <f>IF(E73="","",①団体情報入力!$C$4)</f>
        <v/>
      </c>
      <c r="D73" t="str">
        <f>IF(②選手情報入力!B82="","",②選手情報入力!B82)</f>
        <v/>
      </c>
      <c r="E73" t="str">
        <f>IF(②選手情報入力!C82="","",(②選手情報入力!C82))</f>
        <v/>
      </c>
      <c r="F73" t="str">
        <f>IF(E73="","",②選手情報入力!D82)</f>
        <v/>
      </c>
      <c r="G73" t="str">
        <f>IF(E73="","",ASC(②選手情報入力!E82))</f>
        <v/>
      </c>
      <c r="H73" t="str">
        <f t="shared" si="3"/>
        <v/>
      </c>
      <c r="I73" t="str">
        <f>IF(E73="","",IF(②選手情報入力!G82="男",1,2))</f>
        <v/>
      </c>
      <c r="J73" t="str">
        <f>IF(E73="","",IF(②選手情報入力!H82="","",②選手情報入力!H82))</f>
        <v/>
      </c>
      <c r="L73" t="str">
        <f t="shared" si="4"/>
        <v/>
      </c>
      <c r="M73" t="str">
        <f t="shared" si="5"/>
        <v/>
      </c>
      <c r="O73" t="str">
        <f>IF(E73="","",IF(②選手情報入力!J82="","",IF(I73=1,VLOOKUP(②選手情報入力!J82,種目情報!$A$4:$B$35,2,FALSE),VLOOKUP(②選手情報入力!J82,種目情報!$E$4:$F$34,2,FALSE))))</f>
        <v/>
      </c>
      <c r="P73" t="str">
        <f>IF(E73="","",IF(②選手情報入力!K82="","",②選手情報入力!K82))</f>
        <v/>
      </c>
      <c r="Q73" s="28" t="str">
        <f>IF(E73="","",IF(②選手情報入力!I82="",0,1))</f>
        <v/>
      </c>
      <c r="R73" t="str">
        <f>IF(E73="","",IF(②選手情報入力!J82="","",IF(I73=1,VLOOKUP(②選手情報入力!J82,種目情報!$A$4:$C$39,3,FALSE),VLOOKUP(②選手情報入力!J82,種目情報!$E$4:$G$39,3,FALSE))))</f>
        <v/>
      </c>
      <c r="S73" t="str">
        <f>IF(E73="","",IF(②選手情報入力!M82="","",IF(I73=1,VLOOKUP(②選手情報入力!M82,種目情報!$A$4:$B$39,2,FALSE),VLOOKUP(②選手情報入力!M82,種目情報!$E$4:$F$39,2,FALSE))))</f>
        <v/>
      </c>
      <c r="T73" t="str">
        <f>IF(E73="","",IF(②選手情報入力!N82="","",②選手情報入力!N82))</f>
        <v/>
      </c>
      <c r="U73" s="28" t="str">
        <f>IF(E73="","",IF(②選手情報入力!L82="",0,1))</f>
        <v/>
      </c>
      <c r="V73" t="str">
        <f>IF(E73="","",IF(②選手情報入力!M82="","",IF(I73=1,VLOOKUP(②選手情報入力!M82,種目情報!$A$4:$C$39,3,FALSE),VLOOKUP(②選手情報入力!M82,種目情報!$E$4:$G$39,3,FALSE))))</f>
        <v/>
      </c>
      <c r="W73" t="str">
        <f>IF(E73="","",IF(②選手情報入力!P82="","",IF(I73=1,VLOOKUP(②選手情報入力!P82,種目情報!$A$4:$B$39,2,FALSE),VLOOKUP(②選手情報入力!P82,種目情報!$E$4:$F$39,2,FALSE))))</f>
        <v/>
      </c>
      <c r="X73" t="str">
        <f>IF(E73="","",IF(②選手情報入力!Q82="","",②選手情報入力!Q82))</f>
        <v/>
      </c>
      <c r="Y73" s="28" t="str">
        <f>IF(E73="","",IF(②選手情報入力!O82="",0,1))</f>
        <v/>
      </c>
      <c r="Z73" t="str">
        <f>IF(E73="","",IF(②選手情報入力!P82="","",IF(I73=1,VLOOKUP(②選手情報入力!P82,種目情報!$A$4:$C$39,3,FALSE),VLOOKUP(②選手情報入力!P82,種目情報!$E$4:$G$39,3,FALSE))))</f>
        <v/>
      </c>
      <c r="AA73" t="str">
        <f>IF(E73="","",IF(②選手情報入力!R82="","",IF(I73=1,種目情報!$J$4,種目情報!$J$6)))</f>
        <v/>
      </c>
      <c r="AB73" t="str">
        <f>IF(E73="","",IF(②選手情報入力!R82="","",IF(I73=1,IF(②選手情報入力!$S$6="","",②選手情報入力!$S$6),IF(②選手情報入力!$S$7="","",②選手情報入力!$S$7))))</f>
        <v/>
      </c>
      <c r="AC73" t="str">
        <f>IF(E73="","",IF(②選手情報入力!R82="","",IF(I73=1,IF(②選手情報入力!$R$6="",0,1),IF(②選手情報入力!$R$7="",0,1))))</f>
        <v/>
      </c>
      <c r="AD73" t="str">
        <f>IF(E73="","",IF(②選手情報入力!R82="","",2))</f>
        <v/>
      </c>
      <c r="AE73" t="str">
        <f>IF(E73="","",IF(②選手情報入力!T82="","",IF(I73=1,種目情報!$J$5,種目情報!$J$7)))</f>
        <v/>
      </c>
      <c r="AF73" t="str">
        <f>IF(E73="","",IF(②選手情報入力!T82="","",IF(I73=1,IF(②選手情報入力!$U$6="","",②選手情報入力!$U$6),IF(②選手情報入力!$U$7="","",②選手情報入力!$U$7))))</f>
        <v/>
      </c>
      <c r="AG73" t="str">
        <f>IF(E73="","",IF(②選手情報入力!T82="","",IF(I73=1,IF(②選手情報入力!$T$6="",0,1),IF(②選手情報入力!$T$7="",0,1))))</f>
        <v/>
      </c>
      <c r="AH73" t="str">
        <f>IF(E73="","",IF(②選手情報入力!T82="","",2))</f>
        <v/>
      </c>
    </row>
    <row r="74" spans="1:34">
      <c r="A74" t="str">
        <f>IF(E74="","",Sheet2!A73)</f>
        <v/>
      </c>
      <c r="B74" t="str">
        <f>IF(E74="","",①団体情報入力!$C$4)</f>
        <v/>
      </c>
      <c r="D74" t="str">
        <f>IF(②選手情報入力!B83="","",②選手情報入力!B83)</f>
        <v/>
      </c>
      <c r="E74" t="str">
        <f>IF(②選手情報入力!C83="","",(②選手情報入力!C83))</f>
        <v/>
      </c>
      <c r="F74" t="str">
        <f>IF(E74="","",②選手情報入力!D83)</f>
        <v/>
      </c>
      <c r="G74" t="str">
        <f>IF(E74="","",ASC(②選手情報入力!E83))</f>
        <v/>
      </c>
      <c r="H74" t="str">
        <f t="shared" si="3"/>
        <v/>
      </c>
      <c r="I74" t="str">
        <f>IF(E74="","",IF(②選手情報入力!G83="男",1,2))</f>
        <v/>
      </c>
      <c r="J74" t="str">
        <f>IF(E74="","",IF(②選手情報入力!H83="","",②選手情報入力!H83))</f>
        <v/>
      </c>
      <c r="L74" t="str">
        <f t="shared" si="4"/>
        <v/>
      </c>
      <c r="M74" t="str">
        <f t="shared" si="5"/>
        <v/>
      </c>
      <c r="O74" t="str">
        <f>IF(E74="","",IF(②選手情報入力!J83="","",IF(I74=1,VLOOKUP(②選手情報入力!J83,種目情報!$A$4:$B$35,2,FALSE),VLOOKUP(②選手情報入力!J83,種目情報!$E$4:$F$34,2,FALSE))))</f>
        <v/>
      </c>
      <c r="P74" t="str">
        <f>IF(E74="","",IF(②選手情報入力!K83="","",②選手情報入力!K83))</f>
        <v/>
      </c>
      <c r="Q74" s="28" t="str">
        <f>IF(E74="","",IF(②選手情報入力!I83="",0,1))</f>
        <v/>
      </c>
      <c r="R74" t="str">
        <f>IF(E74="","",IF(②選手情報入力!J83="","",IF(I74=1,VLOOKUP(②選手情報入力!J83,種目情報!$A$4:$C$39,3,FALSE),VLOOKUP(②選手情報入力!J83,種目情報!$E$4:$G$39,3,FALSE))))</f>
        <v/>
      </c>
      <c r="S74" t="str">
        <f>IF(E74="","",IF(②選手情報入力!M83="","",IF(I74=1,VLOOKUP(②選手情報入力!M83,種目情報!$A$4:$B$39,2,FALSE),VLOOKUP(②選手情報入力!M83,種目情報!$E$4:$F$39,2,FALSE))))</f>
        <v/>
      </c>
      <c r="T74" t="str">
        <f>IF(E74="","",IF(②選手情報入力!N83="","",②選手情報入力!N83))</f>
        <v/>
      </c>
      <c r="U74" s="28" t="str">
        <f>IF(E74="","",IF(②選手情報入力!L83="",0,1))</f>
        <v/>
      </c>
      <c r="V74" t="str">
        <f>IF(E74="","",IF(②選手情報入力!M83="","",IF(I74=1,VLOOKUP(②選手情報入力!M83,種目情報!$A$4:$C$39,3,FALSE),VLOOKUP(②選手情報入力!M83,種目情報!$E$4:$G$39,3,FALSE))))</f>
        <v/>
      </c>
      <c r="W74" t="str">
        <f>IF(E74="","",IF(②選手情報入力!P83="","",IF(I74=1,VLOOKUP(②選手情報入力!P83,種目情報!$A$4:$B$39,2,FALSE),VLOOKUP(②選手情報入力!P83,種目情報!$E$4:$F$39,2,FALSE))))</f>
        <v/>
      </c>
      <c r="X74" t="str">
        <f>IF(E74="","",IF(②選手情報入力!Q83="","",②選手情報入力!Q83))</f>
        <v/>
      </c>
      <c r="Y74" s="28" t="str">
        <f>IF(E74="","",IF(②選手情報入力!O83="",0,1))</f>
        <v/>
      </c>
      <c r="Z74" t="str">
        <f>IF(E74="","",IF(②選手情報入力!P83="","",IF(I74=1,VLOOKUP(②選手情報入力!P83,種目情報!$A$4:$C$39,3,FALSE),VLOOKUP(②選手情報入力!P83,種目情報!$E$4:$G$39,3,FALSE))))</f>
        <v/>
      </c>
      <c r="AA74" t="str">
        <f>IF(E74="","",IF(②選手情報入力!R83="","",IF(I74=1,種目情報!$J$4,種目情報!$J$6)))</f>
        <v/>
      </c>
      <c r="AB74" t="str">
        <f>IF(E74="","",IF(②選手情報入力!R83="","",IF(I74=1,IF(②選手情報入力!$S$6="","",②選手情報入力!$S$6),IF(②選手情報入力!$S$7="","",②選手情報入力!$S$7))))</f>
        <v/>
      </c>
      <c r="AC74" t="str">
        <f>IF(E74="","",IF(②選手情報入力!R83="","",IF(I74=1,IF(②選手情報入力!$R$6="",0,1),IF(②選手情報入力!$R$7="",0,1))))</f>
        <v/>
      </c>
      <c r="AD74" t="str">
        <f>IF(E74="","",IF(②選手情報入力!R83="","",2))</f>
        <v/>
      </c>
      <c r="AE74" t="str">
        <f>IF(E74="","",IF(②選手情報入力!T83="","",IF(I74=1,種目情報!$J$5,種目情報!$J$7)))</f>
        <v/>
      </c>
      <c r="AF74" t="str">
        <f>IF(E74="","",IF(②選手情報入力!T83="","",IF(I74=1,IF(②選手情報入力!$U$6="","",②選手情報入力!$U$6),IF(②選手情報入力!$U$7="","",②選手情報入力!$U$7))))</f>
        <v/>
      </c>
      <c r="AG74" t="str">
        <f>IF(E74="","",IF(②選手情報入力!T83="","",IF(I74=1,IF(②選手情報入力!$T$6="",0,1),IF(②選手情報入力!$T$7="",0,1))))</f>
        <v/>
      </c>
      <c r="AH74" t="str">
        <f>IF(E74="","",IF(②選手情報入力!T83="","",2))</f>
        <v/>
      </c>
    </row>
    <row r="75" spans="1:34">
      <c r="A75" t="str">
        <f>IF(E75="","",Sheet2!A74)</f>
        <v/>
      </c>
      <c r="B75" t="str">
        <f>IF(E75="","",①団体情報入力!$C$4)</f>
        <v/>
      </c>
      <c r="D75" t="str">
        <f>IF(②選手情報入力!B84="","",②選手情報入力!B84)</f>
        <v/>
      </c>
      <c r="E75" t="str">
        <f>IF(②選手情報入力!C84="","",(②選手情報入力!C84))</f>
        <v/>
      </c>
      <c r="F75" t="str">
        <f>IF(E75="","",②選手情報入力!D84)</f>
        <v/>
      </c>
      <c r="G75" t="str">
        <f>IF(E75="","",ASC(②選手情報入力!E84))</f>
        <v/>
      </c>
      <c r="H75" t="str">
        <f t="shared" si="3"/>
        <v/>
      </c>
      <c r="I75" t="str">
        <f>IF(E75="","",IF(②選手情報入力!G84="男",1,2))</f>
        <v/>
      </c>
      <c r="J75" t="str">
        <f>IF(E75="","",IF(②選手情報入力!H84="","",②選手情報入力!H84))</f>
        <v/>
      </c>
      <c r="L75" t="str">
        <f t="shared" si="4"/>
        <v/>
      </c>
      <c r="M75" t="str">
        <f t="shared" si="5"/>
        <v/>
      </c>
      <c r="O75" t="str">
        <f>IF(E75="","",IF(②選手情報入力!J84="","",IF(I75=1,VLOOKUP(②選手情報入力!J84,種目情報!$A$4:$B$35,2,FALSE),VLOOKUP(②選手情報入力!J84,種目情報!$E$4:$F$34,2,FALSE))))</f>
        <v/>
      </c>
      <c r="P75" t="str">
        <f>IF(E75="","",IF(②選手情報入力!K84="","",②選手情報入力!K84))</f>
        <v/>
      </c>
      <c r="Q75" s="28" t="str">
        <f>IF(E75="","",IF(②選手情報入力!I84="",0,1))</f>
        <v/>
      </c>
      <c r="R75" t="str">
        <f>IF(E75="","",IF(②選手情報入力!J84="","",IF(I75=1,VLOOKUP(②選手情報入力!J84,種目情報!$A$4:$C$39,3,FALSE),VLOOKUP(②選手情報入力!J84,種目情報!$E$4:$G$39,3,FALSE))))</f>
        <v/>
      </c>
      <c r="S75" t="str">
        <f>IF(E75="","",IF(②選手情報入力!M84="","",IF(I75=1,VLOOKUP(②選手情報入力!M84,種目情報!$A$4:$B$39,2,FALSE),VLOOKUP(②選手情報入力!M84,種目情報!$E$4:$F$39,2,FALSE))))</f>
        <v/>
      </c>
      <c r="T75" t="str">
        <f>IF(E75="","",IF(②選手情報入力!N84="","",②選手情報入力!N84))</f>
        <v/>
      </c>
      <c r="U75" s="28" t="str">
        <f>IF(E75="","",IF(②選手情報入力!L84="",0,1))</f>
        <v/>
      </c>
      <c r="V75" t="str">
        <f>IF(E75="","",IF(②選手情報入力!M84="","",IF(I75=1,VLOOKUP(②選手情報入力!M84,種目情報!$A$4:$C$39,3,FALSE),VLOOKUP(②選手情報入力!M84,種目情報!$E$4:$G$39,3,FALSE))))</f>
        <v/>
      </c>
      <c r="W75" t="str">
        <f>IF(E75="","",IF(②選手情報入力!P84="","",IF(I75=1,VLOOKUP(②選手情報入力!P84,種目情報!$A$4:$B$39,2,FALSE),VLOOKUP(②選手情報入力!P84,種目情報!$E$4:$F$39,2,FALSE))))</f>
        <v/>
      </c>
      <c r="X75" t="str">
        <f>IF(E75="","",IF(②選手情報入力!Q84="","",②選手情報入力!Q84))</f>
        <v/>
      </c>
      <c r="Y75" s="28" t="str">
        <f>IF(E75="","",IF(②選手情報入力!O84="",0,1))</f>
        <v/>
      </c>
      <c r="Z75" t="str">
        <f>IF(E75="","",IF(②選手情報入力!P84="","",IF(I75=1,VLOOKUP(②選手情報入力!P84,種目情報!$A$4:$C$39,3,FALSE),VLOOKUP(②選手情報入力!P84,種目情報!$E$4:$G$39,3,FALSE))))</f>
        <v/>
      </c>
      <c r="AA75" t="str">
        <f>IF(E75="","",IF(②選手情報入力!R84="","",IF(I75=1,種目情報!$J$4,種目情報!$J$6)))</f>
        <v/>
      </c>
      <c r="AB75" t="str">
        <f>IF(E75="","",IF(②選手情報入力!R84="","",IF(I75=1,IF(②選手情報入力!$S$6="","",②選手情報入力!$S$6),IF(②選手情報入力!$S$7="","",②選手情報入力!$S$7))))</f>
        <v/>
      </c>
      <c r="AC75" t="str">
        <f>IF(E75="","",IF(②選手情報入力!R84="","",IF(I75=1,IF(②選手情報入力!$R$6="",0,1),IF(②選手情報入力!$R$7="",0,1))))</f>
        <v/>
      </c>
      <c r="AD75" t="str">
        <f>IF(E75="","",IF(②選手情報入力!R84="","",2))</f>
        <v/>
      </c>
      <c r="AE75" t="str">
        <f>IF(E75="","",IF(②選手情報入力!T84="","",IF(I75=1,種目情報!$J$5,種目情報!$J$7)))</f>
        <v/>
      </c>
      <c r="AF75" t="str">
        <f>IF(E75="","",IF(②選手情報入力!T84="","",IF(I75=1,IF(②選手情報入力!$U$6="","",②選手情報入力!$U$6),IF(②選手情報入力!$U$7="","",②選手情報入力!$U$7))))</f>
        <v/>
      </c>
      <c r="AG75" t="str">
        <f>IF(E75="","",IF(②選手情報入力!T84="","",IF(I75=1,IF(②選手情報入力!$T$6="",0,1),IF(②選手情報入力!$T$7="",0,1))))</f>
        <v/>
      </c>
      <c r="AH75" t="str">
        <f>IF(E75="","",IF(②選手情報入力!T84="","",2))</f>
        <v/>
      </c>
    </row>
    <row r="76" spans="1:34">
      <c r="A76" t="str">
        <f>IF(E76="","",Sheet2!A75)</f>
        <v/>
      </c>
      <c r="B76" t="str">
        <f>IF(E76="","",①団体情報入力!$C$4)</f>
        <v/>
      </c>
      <c r="D76" t="str">
        <f>IF(②選手情報入力!B85="","",②選手情報入力!B85)</f>
        <v/>
      </c>
      <c r="E76" t="str">
        <f>IF(②選手情報入力!C85="","",(②選手情報入力!C85))</f>
        <v/>
      </c>
      <c r="F76" t="str">
        <f>IF(E76="","",②選手情報入力!D85)</f>
        <v/>
      </c>
      <c r="G76" t="str">
        <f>IF(E76="","",ASC(②選手情報入力!E85))</f>
        <v/>
      </c>
      <c r="H76" t="str">
        <f t="shared" si="3"/>
        <v/>
      </c>
      <c r="I76" t="str">
        <f>IF(E76="","",IF(②選手情報入力!G85="男",1,2))</f>
        <v/>
      </c>
      <c r="J76" t="str">
        <f>IF(E76="","",IF(②選手情報入力!H85="","",②選手情報入力!H85))</f>
        <v/>
      </c>
      <c r="L76" t="str">
        <f t="shared" si="4"/>
        <v/>
      </c>
      <c r="M76" t="str">
        <f t="shared" si="5"/>
        <v/>
      </c>
      <c r="O76" t="str">
        <f>IF(E76="","",IF(②選手情報入力!J85="","",IF(I76=1,VLOOKUP(②選手情報入力!J85,種目情報!$A$4:$B$35,2,FALSE),VLOOKUP(②選手情報入力!J85,種目情報!$E$4:$F$34,2,FALSE))))</f>
        <v/>
      </c>
      <c r="P76" t="str">
        <f>IF(E76="","",IF(②選手情報入力!K85="","",②選手情報入力!K85))</f>
        <v/>
      </c>
      <c r="Q76" s="28" t="str">
        <f>IF(E76="","",IF(②選手情報入力!I85="",0,1))</f>
        <v/>
      </c>
      <c r="R76" t="str">
        <f>IF(E76="","",IF(②選手情報入力!J85="","",IF(I76=1,VLOOKUP(②選手情報入力!J85,種目情報!$A$4:$C$39,3,FALSE),VLOOKUP(②選手情報入力!J85,種目情報!$E$4:$G$39,3,FALSE))))</f>
        <v/>
      </c>
      <c r="S76" t="str">
        <f>IF(E76="","",IF(②選手情報入力!M85="","",IF(I76=1,VLOOKUP(②選手情報入力!M85,種目情報!$A$4:$B$39,2,FALSE),VLOOKUP(②選手情報入力!M85,種目情報!$E$4:$F$39,2,FALSE))))</f>
        <v/>
      </c>
      <c r="T76" t="str">
        <f>IF(E76="","",IF(②選手情報入力!N85="","",②選手情報入力!N85))</f>
        <v/>
      </c>
      <c r="U76" s="28" t="str">
        <f>IF(E76="","",IF(②選手情報入力!L85="",0,1))</f>
        <v/>
      </c>
      <c r="V76" t="str">
        <f>IF(E76="","",IF(②選手情報入力!M85="","",IF(I76=1,VLOOKUP(②選手情報入力!M85,種目情報!$A$4:$C$39,3,FALSE),VLOOKUP(②選手情報入力!M85,種目情報!$E$4:$G$39,3,FALSE))))</f>
        <v/>
      </c>
      <c r="W76" t="str">
        <f>IF(E76="","",IF(②選手情報入力!P85="","",IF(I76=1,VLOOKUP(②選手情報入力!P85,種目情報!$A$4:$B$39,2,FALSE),VLOOKUP(②選手情報入力!P85,種目情報!$E$4:$F$39,2,FALSE))))</f>
        <v/>
      </c>
      <c r="X76" t="str">
        <f>IF(E76="","",IF(②選手情報入力!Q85="","",②選手情報入力!Q85))</f>
        <v/>
      </c>
      <c r="Y76" s="28" t="str">
        <f>IF(E76="","",IF(②選手情報入力!O85="",0,1))</f>
        <v/>
      </c>
      <c r="Z76" t="str">
        <f>IF(E76="","",IF(②選手情報入力!P85="","",IF(I76=1,VLOOKUP(②選手情報入力!P85,種目情報!$A$4:$C$39,3,FALSE),VLOOKUP(②選手情報入力!P85,種目情報!$E$4:$G$39,3,FALSE))))</f>
        <v/>
      </c>
      <c r="AA76" t="str">
        <f>IF(E76="","",IF(②選手情報入力!R85="","",IF(I76=1,種目情報!$J$4,種目情報!$J$6)))</f>
        <v/>
      </c>
      <c r="AB76" t="str">
        <f>IF(E76="","",IF(②選手情報入力!R85="","",IF(I76=1,IF(②選手情報入力!$S$6="","",②選手情報入力!$S$6),IF(②選手情報入力!$S$7="","",②選手情報入力!$S$7))))</f>
        <v/>
      </c>
      <c r="AC76" t="str">
        <f>IF(E76="","",IF(②選手情報入力!R85="","",IF(I76=1,IF(②選手情報入力!$R$6="",0,1),IF(②選手情報入力!$R$7="",0,1))))</f>
        <v/>
      </c>
      <c r="AD76" t="str">
        <f>IF(E76="","",IF(②選手情報入力!R85="","",2))</f>
        <v/>
      </c>
      <c r="AE76" t="str">
        <f>IF(E76="","",IF(②選手情報入力!T85="","",IF(I76=1,種目情報!$J$5,種目情報!$J$7)))</f>
        <v/>
      </c>
      <c r="AF76" t="str">
        <f>IF(E76="","",IF(②選手情報入力!T85="","",IF(I76=1,IF(②選手情報入力!$U$6="","",②選手情報入力!$U$6),IF(②選手情報入力!$U$7="","",②選手情報入力!$U$7))))</f>
        <v/>
      </c>
      <c r="AG76" t="str">
        <f>IF(E76="","",IF(②選手情報入力!T85="","",IF(I76=1,IF(②選手情報入力!$T$6="",0,1),IF(②選手情報入力!$T$7="",0,1))))</f>
        <v/>
      </c>
      <c r="AH76" t="str">
        <f>IF(E76="","",IF(②選手情報入力!T85="","",2))</f>
        <v/>
      </c>
    </row>
    <row r="77" spans="1:34">
      <c r="A77" t="str">
        <f>IF(E77="","",Sheet2!A76)</f>
        <v/>
      </c>
      <c r="B77" t="str">
        <f>IF(E77="","",①団体情報入力!$C$4)</f>
        <v/>
      </c>
      <c r="D77" t="str">
        <f>IF(②選手情報入力!B86="","",②選手情報入力!B86)</f>
        <v/>
      </c>
      <c r="E77" t="str">
        <f>IF(②選手情報入力!C86="","",(②選手情報入力!C86))</f>
        <v/>
      </c>
      <c r="F77" t="str">
        <f>IF(E77="","",②選手情報入力!D86)</f>
        <v/>
      </c>
      <c r="G77" t="str">
        <f>IF(E77="","",ASC(②選手情報入力!E86))</f>
        <v/>
      </c>
      <c r="H77" t="str">
        <f t="shared" si="3"/>
        <v/>
      </c>
      <c r="I77" t="str">
        <f>IF(E77="","",IF(②選手情報入力!G86="男",1,2))</f>
        <v/>
      </c>
      <c r="J77" t="str">
        <f>IF(E77="","",IF(②選手情報入力!H86="","",②選手情報入力!H86))</f>
        <v/>
      </c>
      <c r="L77" t="str">
        <f t="shared" si="4"/>
        <v/>
      </c>
      <c r="M77" t="str">
        <f t="shared" si="5"/>
        <v/>
      </c>
      <c r="O77" t="str">
        <f>IF(E77="","",IF(②選手情報入力!J86="","",IF(I77=1,VLOOKUP(②選手情報入力!J86,種目情報!$A$4:$B$35,2,FALSE),VLOOKUP(②選手情報入力!J86,種目情報!$E$4:$F$34,2,FALSE))))</f>
        <v/>
      </c>
      <c r="P77" t="str">
        <f>IF(E77="","",IF(②選手情報入力!K86="","",②選手情報入力!K86))</f>
        <v/>
      </c>
      <c r="Q77" s="28" t="str">
        <f>IF(E77="","",IF(②選手情報入力!I86="",0,1))</f>
        <v/>
      </c>
      <c r="R77" t="str">
        <f>IF(E77="","",IF(②選手情報入力!J86="","",IF(I77=1,VLOOKUP(②選手情報入力!J86,種目情報!$A$4:$C$39,3,FALSE),VLOOKUP(②選手情報入力!J86,種目情報!$E$4:$G$39,3,FALSE))))</f>
        <v/>
      </c>
      <c r="S77" t="str">
        <f>IF(E77="","",IF(②選手情報入力!M86="","",IF(I77=1,VLOOKUP(②選手情報入力!M86,種目情報!$A$4:$B$39,2,FALSE),VLOOKUP(②選手情報入力!M86,種目情報!$E$4:$F$39,2,FALSE))))</f>
        <v/>
      </c>
      <c r="T77" t="str">
        <f>IF(E77="","",IF(②選手情報入力!N86="","",②選手情報入力!N86))</f>
        <v/>
      </c>
      <c r="U77" s="28" t="str">
        <f>IF(E77="","",IF(②選手情報入力!L86="",0,1))</f>
        <v/>
      </c>
      <c r="V77" t="str">
        <f>IF(E77="","",IF(②選手情報入力!M86="","",IF(I77=1,VLOOKUP(②選手情報入力!M86,種目情報!$A$4:$C$39,3,FALSE),VLOOKUP(②選手情報入力!M86,種目情報!$E$4:$G$39,3,FALSE))))</f>
        <v/>
      </c>
      <c r="W77" t="str">
        <f>IF(E77="","",IF(②選手情報入力!P86="","",IF(I77=1,VLOOKUP(②選手情報入力!P86,種目情報!$A$4:$B$39,2,FALSE),VLOOKUP(②選手情報入力!P86,種目情報!$E$4:$F$39,2,FALSE))))</f>
        <v/>
      </c>
      <c r="X77" t="str">
        <f>IF(E77="","",IF(②選手情報入力!Q86="","",②選手情報入力!Q86))</f>
        <v/>
      </c>
      <c r="Y77" s="28" t="str">
        <f>IF(E77="","",IF(②選手情報入力!O86="",0,1))</f>
        <v/>
      </c>
      <c r="Z77" t="str">
        <f>IF(E77="","",IF(②選手情報入力!P86="","",IF(I77=1,VLOOKUP(②選手情報入力!P86,種目情報!$A$4:$C$39,3,FALSE),VLOOKUP(②選手情報入力!P86,種目情報!$E$4:$G$39,3,FALSE))))</f>
        <v/>
      </c>
      <c r="AA77" t="str">
        <f>IF(E77="","",IF(②選手情報入力!R86="","",IF(I77=1,種目情報!$J$4,種目情報!$J$6)))</f>
        <v/>
      </c>
      <c r="AB77" t="str">
        <f>IF(E77="","",IF(②選手情報入力!R86="","",IF(I77=1,IF(②選手情報入力!$S$6="","",②選手情報入力!$S$6),IF(②選手情報入力!$S$7="","",②選手情報入力!$S$7))))</f>
        <v/>
      </c>
      <c r="AC77" t="str">
        <f>IF(E77="","",IF(②選手情報入力!R86="","",IF(I77=1,IF(②選手情報入力!$R$6="",0,1),IF(②選手情報入力!$R$7="",0,1))))</f>
        <v/>
      </c>
      <c r="AD77" t="str">
        <f>IF(E77="","",IF(②選手情報入力!R86="","",2))</f>
        <v/>
      </c>
      <c r="AE77" t="str">
        <f>IF(E77="","",IF(②選手情報入力!T86="","",IF(I77=1,種目情報!$J$5,種目情報!$J$7)))</f>
        <v/>
      </c>
      <c r="AF77" t="str">
        <f>IF(E77="","",IF(②選手情報入力!T86="","",IF(I77=1,IF(②選手情報入力!$U$6="","",②選手情報入力!$U$6),IF(②選手情報入力!$U$7="","",②選手情報入力!$U$7))))</f>
        <v/>
      </c>
      <c r="AG77" t="str">
        <f>IF(E77="","",IF(②選手情報入力!T86="","",IF(I77=1,IF(②選手情報入力!$T$6="",0,1),IF(②選手情報入力!$T$7="",0,1))))</f>
        <v/>
      </c>
      <c r="AH77" t="str">
        <f>IF(E77="","",IF(②選手情報入力!T86="","",2))</f>
        <v/>
      </c>
    </row>
    <row r="78" spans="1:34">
      <c r="A78" t="str">
        <f>IF(E78="","",Sheet2!A77)</f>
        <v/>
      </c>
      <c r="B78" t="str">
        <f>IF(E78="","",①団体情報入力!$C$4)</f>
        <v/>
      </c>
      <c r="D78" t="str">
        <f>IF(②選手情報入力!B87="","",②選手情報入力!B87)</f>
        <v/>
      </c>
      <c r="E78" t="str">
        <f>IF(②選手情報入力!C87="","",(②選手情報入力!C87))</f>
        <v/>
      </c>
      <c r="F78" t="str">
        <f>IF(E78="","",②選手情報入力!D87)</f>
        <v/>
      </c>
      <c r="G78" t="str">
        <f>IF(E78="","",ASC(②選手情報入力!E87))</f>
        <v/>
      </c>
      <c r="H78" t="str">
        <f t="shared" si="3"/>
        <v/>
      </c>
      <c r="I78" t="str">
        <f>IF(E78="","",IF(②選手情報入力!G87="男",1,2))</f>
        <v/>
      </c>
      <c r="J78" t="str">
        <f>IF(E78="","",IF(②選手情報入力!H87="","",②選手情報入力!H87))</f>
        <v/>
      </c>
      <c r="L78" t="str">
        <f t="shared" si="4"/>
        <v/>
      </c>
      <c r="M78" t="str">
        <f t="shared" si="5"/>
        <v/>
      </c>
      <c r="O78" t="str">
        <f>IF(E78="","",IF(②選手情報入力!J87="","",IF(I78=1,VLOOKUP(②選手情報入力!J87,種目情報!$A$4:$B$35,2,FALSE),VLOOKUP(②選手情報入力!J87,種目情報!$E$4:$F$34,2,FALSE))))</f>
        <v/>
      </c>
      <c r="P78" t="str">
        <f>IF(E78="","",IF(②選手情報入力!K87="","",②選手情報入力!K87))</f>
        <v/>
      </c>
      <c r="Q78" s="28" t="str">
        <f>IF(E78="","",IF(②選手情報入力!I87="",0,1))</f>
        <v/>
      </c>
      <c r="R78" t="str">
        <f>IF(E78="","",IF(②選手情報入力!J87="","",IF(I78=1,VLOOKUP(②選手情報入力!J87,種目情報!$A$4:$C$39,3,FALSE),VLOOKUP(②選手情報入力!J87,種目情報!$E$4:$G$39,3,FALSE))))</f>
        <v/>
      </c>
      <c r="S78" t="str">
        <f>IF(E78="","",IF(②選手情報入力!M87="","",IF(I78=1,VLOOKUP(②選手情報入力!M87,種目情報!$A$4:$B$39,2,FALSE),VLOOKUP(②選手情報入力!M87,種目情報!$E$4:$F$39,2,FALSE))))</f>
        <v/>
      </c>
      <c r="T78" t="str">
        <f>IF(E78="","",IF(②選手情報入力!N87="","",②選手情報入力!N87))</f>
        <v/>
      </c>
      <c r="U78" s="28" t="str">
        <f>IF(E78="","",IF(②選手情報入力!L87="",0,1))</f>
        <v/>
      </c>
      <c r="V78" t="str">
        <f>IF(E78="","",IF(②選手情報入力!M87="","",IF(I78=1,VLOOKUP(②選手情報入力!M87,種目情報!$A$4:$C$39,3,FALSE),VLOOKUP(②選手情報入力!M87,種目情報!$E$4:$G$39,3,FALSE))))</f>
        <v/>
      </c>
      <c r="W78" t="str">
        <f>IF(E78="","",IF(②選手情報入力!P87="","",IF(I78=1,VLOOKUP(②選手情報入力!P87,種目情報!$A$4:$B$39,2,FALSE),VLOOKUP(②選手情報入力!P87,種目情報!$E$4:$F$39,2,FALSE))))</f>
        <v/>
      </c>
      <c r="X78" t="str">
        <f>IF(E78="","",IF(②選手情報入力!Q87="","",②選手情報入力!Q87))</f>
        <v/>
      </c>
      <c r="Y78" s="28" t="str">
        <f>IF(E78="","",IF(②選手情報入力!O87="",0,1))</f>
        <v/>
      </c>
      <c r="Z78" t="str">
        <f>IF(E78="","",IF(②選手情報入力!P87="","",IF(I78=1,VLOOKUP(②選手情報入力!P87,種目情報!$A$4:$C$39,3,FALSE),VLOOKUP(②選手情報入力!P87,種目情報!$E$4:$G$39,3,FALSE))))</f>
        <v/>
      </c>
      <c r="AA78" t="str">
        <f>IF(E78="","",IF(②選手情報入力!R87="","",IF(I78=1,種目情報!$J$4,種目情報!$J$6)))</f>
        <v/>
      </c>
      <c r="AB78" t="str">
        <f>IF(E78="","",IF(②選手情報入力!R87="","",IF(I78=1,IF(②選手情報入力!$S$6="","",②選手情報入力!$S$6),IF(②選手情報入力!$S$7="","",②選手情報入力!$S$7))))</f>
        <v/>
      </c>
      <c r="AC78" t="str">
        <f>IF(E78="","",IF(②選手情報入力!R87="","",IF(I78=1,IF(②選手情報入力!$R$6="",0,1),IF(②選手情報入力!$R$7="",0,1))))</f>
        <v/>
      </c>
      <c r="AD78" t="str">
        <f>IF(E78="","",IF(②選手情報入力!R87="","",2))</f>
        <v/>
      </c>
      <c r="AE78" t="str">
        <f>IF(E78="","",IF(②選手情報入力!T87="","",IF(I78=1,種目情報!$J$5,種目情報!$J$7)))</f>
        <v/>
      </c>
      <c r="AF78" t="str">
        <f>IF(E78="","",IF(②選手情報入力!T87="","",IF(I78=1,IF(②選手情報入力!$U$6="","",②選手情報入力!$U$6),IF(②選手情報入力!$U$7="","",②選手情報入力!$U$7))))</f>
        <v/>
      </c>
      <c r="AG78" t="str">
        <f>IF(E78="","",IF(②選手情報入力!T87="","",IF(I78=1,IF(②選手情報入力!$T$6="",0,1),IF(②選手情報入力!$T$7="",0,1))))</f>
        <v/>
      </c>
      <c r="AH78" t="str">
        <f>IF(E78="","",IF(②選手情報入力!T87="","",2))</f>
        <v/>
      </c>
    </row>
    <row r="79" spans="1:34">
      <c r="A79" t="str">
        <f>IF(E79="","",Sheet2!A78)</f>
        <v/>
      </c>
      <c r="B79" t="str">
        <f>IF(E79="","",①団体情報入力!$C$4)</f>
        <v/>
      </c>
      <c r="D79" t="str">
        <f>IF(②選手情報入力!B88="","",②選手情報入力!B88)</f>
        <v/>
      </c>
      <c r="E79" t="str">
        <f>IF(②選手情報入力!C88="","",(②選手情報入力!C88))</f>
        <v/>
      </c>
      <c r="F79" t="str">
        <f>IF(E79="","",②選手情報入力!D88)</f>
        <v/>
      </c>
      <c r="G79" t="str">
        <f>IF(E79="","",ASC(②選手情報入力!E88))</f>
        <v/>
      </c>
      <c r="H79" t="str">
        <f t="shared" si="3"/>
        <v/>
      </c>
      <c r="I79" t="str">
        <f>IF(E79="","",IF(②選手情報入力!G88="男",1,2))</f>
        <v/>
      </c>
      <c r="J79" t="str">
        <f>IF(E79="","",IF(②選手情報入力!H88="","",②選手情報入力!H88))</f>
        <v/>
      </c>
      <c r="L79" t="str">
        <f t="shared" si="4"/>
        <v/>
      </c>
      <c r="M79" t="str">
        <f t="shared" si="5"/>
        <v/>
      </c>
      <c r="O79" t="str">
        <f>IF(E79="","",IF(②選手情報入力!J88="","",IF(I79=1,VLOOKUP(②選手情報入力!J88,種目情報!$A$4:$B$35,2,FALSE),VLOOKUP(②選手情報入力!J88,種目情報!$E$4:$F$34,2,FALSE))))</f>
        <v/>
      </c>
      <c r="P79" t="str">
        <f>IF(E79="","",IF(②選手情報入力!K88="","",②選手情報入力!K88))</f>
        <v/>
      </c>
      <c r="Q79" s="28" t="str">
        <f>IF(E79="","",IF(②選手情報入力!I88="",0,1))</f>
        <v/>
      </c>
      <c r="R79" t="str">
        <f>IF(E79="","",IF(②選手情報入力!J88="","",IF(I79=1,VLOOKUP(②選手情報入力!J88,種目情報!$A$4:$C$39,3,FALSE),VLOOKUP(②選手情報入力!J88,種目情報!$E$4:$G$39,3,FALSE))))</f>
        <v/>
      </c>
      <c r="S79" t="str">
        <f>IF(E79="","",IF(②選手情報入力!M88="","",IF(I79=1,VLOOKUP(②選手情報入力!M88,種目情報!$A$4:$B$39,2,FALSE),VLOOKUP(②選手情報入力!M88,種目情報!$E$4:$F$39,2,FALSE))))</f>
        <v/>
      </c>
      <c r="T79" t="str">
        <f>IF(E79="","",IF(②選手情報入力!N88="","",②選手情報入力!N88))</f>
        <v/>
      </c>
      <c r="U79" s="28" t="str">
        <f>IF(E79="","",IF(②選手情報入力!L88="",0,1))</f>
        <v/>
      </c>
      <c r="V79" t="str">
        <f>IF(E79="","",IF(②選手情報入力!M88="","",IF(I79=1,VLOOKUP(②選手情報入力!M88,種目情報!$A$4:$C$39,3,FALSE),VLOOKUP(②選手情報入力!M88,種目情報!$E$4:$G$39,3,FALSE))))</f>
        <v/>
      </c>
      <c r="W79" t="str">
        <f>IF(E79="","",IF(②選手情報入力!P88="","",IF(I79=1,VLOOKUP(②選手情報入力!P88,種目情報!$A$4:$B$39,2,FALSE),VLOOKUP(②選手情報入力!P88,種目情報!$E$4:$F$39,2,FALSE))))</f>
        <v/>
      </c>
      <c r="X79" t="str">
        <f>IF(E79="","",IF(②選手情報入力!Q88="","",②選手情報入力!Q88))</f>
        <v/>
      </c>
      <c r="Y79" s="28" t="str">
        <f>IF(E79="","",IF(②選手情報入力!O88="",0,1))</f>
        <v/>
      </c>
      <c r="Z79" t="str">
        <f>IF(E79="","",IF(②選手情報入力!P88="","",IF(I79=1,VLOOKUP(②選手情報入力!P88,種目情報!$A$4:$C$39,3,FALSE),VLOOKUP(②選手情報入力!P88,種目情報!$E$4:$G$39,3,FALSE))))</f>
        <v/>
      </c>
      <c r="AA79" t="str">
        <f>IF(E79="","",IF(②選手情報入力!R88="","",IF(I79=1,種目情報!$J$4,種目情報!$J$6)))</f>
        <v/>
      </c>
      <c r="AB79" t="str">
        <f>IF(E79="","",IF(②選手情報入力!R88="","",IF(I79=1,IF(②選手情報入力!$S$6="","",②選手情報入力!$S$6),IF(②選手情報入力!$S$7="","",②選手情報入力!$S$7))))</f>
        <v/>
      </c>
      <c r="AC79" t="str">
        <f>IF(E79="","",IF(②選手情報入力!R88="","",IF(I79=1,IF(②選手情報入力!$R$6="",0,1),IF(②選手情報入力!$R$7="",0,1))))</f>
        <v/>
      </c>
      <c r="AD79" t="str">
        <f>IF(E79="","",IF(②選手情報入力!R88="","",2))</f>
        <v/>
      </c>
      <c r="AE79" t="str">
        <f>IF(E79="","",IF(②選手情報入力!T88="","",IF(I79=1,種目情報!$J$5,種目情報!$J$7)))</f>
        <v/>
      </c>
      <c r="AF79" t="str">
        <f>IF(E79="","",IF(②選手情報入力!T88="","",IF(I79=1,IF(②選手情報入力!$U$6="","",②選手情報入力!$U$6),IF(②選手情報入力!$U$7="","",②選手情報入力!$U$7))))</f>
        <v/>
      </c>
      <c r="AG79" t="str">
        <f>IF(E79="","",IF(②選手情報入力!T88="","",IF(I79=1,IF(②選手情報入力!$T$6="",0,1),IF(②選手情報入力!$T$7="",0,1))))</f>
        <v/>
      </c>
      <c r="AH79" t="str">
        <f>IF(E79="","",IF(②選手情報入力!T88="","",2))</f>
        <v/>
      </c>
    </row>
    <row r="80" spans="1:34">
      <c r="A80" t="str">
        <f>IF(E80="","",Sheet2!A79)</f>
        <v/>
      </c>
      <c r="B80" t="str">
        <f>IF(E80="","",①団体情報入力!$C$4)</f>
        <v/>
      </c>
      <c r="D80" t="str">
        <f>IF(②選手情報入力!B89="","",②選手情報入力!B89)</f>
        <v/>
      </c>
      <c r="E80" t="str">
        <f>IF(②選手情報入力!C89="","",(②選手情報入力!C89))</f>
        <v/>
      </c>
      <c r="F80" t="str">
        <f>IF(E80="","",②選手情報入力!D89)</f>
        <v/>
      </c>
      <c r="G80" t="str">
        <f>IF(E80="","",ASC(②選手情報入力!E89))</f>
        <v/>
      </c>
      <c r="H80" t="str">
        <f t="shared" si="3"/>
        <v/>
      </c>
      <c r="I80" t="str">
        <f>IF(E80="","",IF(②選手情報入力!G89="男",1,2))</f>
        <v/>
      </c>
      <c r="J80" t="str">
        <f>IF(E80="","",IF(②選手情報入力!H89="","",②選手情報入力!H89))</f>
        <v/>
      </c>
      <c r="L80" t="str">
        <f t="shared" si="4"/>
        <v/>
      </c>
      <c r="M80" t="str">
        <f t="shared" si="5"/>
        <v/>
      </c>
      <c r="O80" t="str">
        <f>IF(E80="","",IF(②選手情報入力!J89="","",IF(I80=1,VLOOKUP(②選手情報入力!J89,種目情報!$A$4:$B$35,2,FALSE),VLOOKUP(②選手情報入力!J89,種目情報!$E$4:$F$34,2,FALSE))))</f>
        <v/>
      </c>
      <c r="P80" t="str">
        <f>IF(E80="","",IF(②選手情報入力!K89="","",②選手情報入力!K89))</f>
        <v/>
      </c>
      <c r="Q80" s="28" t="str">
        <f>IF(E80="","",IF(②選手情報入力!I89="",0,1))</f>
        <v/>
      </c>
      <c r="R80" t="str">
        <f>IF(E80="","",IF(②選手情報入力!J89="","",IF(I80=1,VLOOKUP(②選手情報入力!J89,種目情報!$A$4:$C$39,3,FALSE),VLOOKUP(②選手情報入力!J89,種目情報!$E$4:$G$39,3,FALSE))))</f>
        <v/>
      </c>
      <c r="S80" t="str">
        <f>IF(E80="","",IF(②選手情報入力!M89="","",IF(I80=1,VLOOKUP(②選手情報入力!M89,種目情報!$A$4:$B$39,2,FALSE),VLOOKUP(②選手情報入力!M89,種目情報!$E$4:$F$39,2,FALSE))))</f>
        <v/>
      </c>
      <c r="T80" t="str">
        <f>IF(E80="","",IF(②選手情報入力!N89="","",②選手情報入力!N89))</f>
        <v/>
      </c>
      <c r="U80" s="28" t="str">
        <f>IF(E80="","",IF(②選手情報入力!L89="",0,1))</f>
        <v/>
      </c>
      <c r="V80" t="str">
        <f>IF(E80="","",IF(②選手情報入力!M89="","",IF(I80=1,VLOOKUP(②選手情報入力!M89,種目情報!$A$4:$C$39,3,FALSE),VLOOKUP(②選手情報入力!M89,種目情報!$E$4:$G$39,3,FALSE))))</f>
        <v/>
      </c>
      <c r="W80" t="str">
        <f>IF(E80="","",IF(②選手情報入力!P89="","",IF(I80=1,VLOOKUP(②選手情報入力!P89,種目情報!$A$4:$B$39,2,FALSE),VLOOKUP(②選手情報入力!P89,種目情報!$E$4:$F$39,2,FALSE))))</f>
        <v/>
      </c>
      <c r="X80" t="str">
        <f>IF(E80="","",IF(②選手情報入力!Q89="","",②選手情報入力!Q89))</f>
        <v/>
      </c>
      <c r="Y80" s="28" t="str">
        <f>IF(E80="","",IF(②選手情報入力!O89="",0,1))</f>
        <v/>
      </c>
      <c r="Z80" t="str">
        <f>IF(E80="","",IF(②選手情報入力!P89="","",IF(I80=1,VLOOKUP(②選手情報入力!P89,種目情報!$A$4:$C$39,3,FALSE),VLOOKUP(②選手情報入力!P89,種目情報!$E$4:$G$39,3,FALSE))))</f>
        <v/>
      </c>
      <c r="AA80" t="str">
        <f>IF(E80="","",IF(②選手情報入力!R89="","",IF(I80=1,種目情報!$J$4,種目情報!$J$6)))</f>
        <v/>
      </c>
      <c r="AB80" t="str">
        <f>IF(E80="","",IF(②選手情報入力!R89="","",IF(I80=1,IF(②選手情報入力!$S$6="","",②選手情報入力!$S$6),IF(②選手情報入力!$S$7="","",②選手情報入力!$S$7))))</f>
        <v/>
      </c>
      <c r="AC80" t="str">
        <f>IF(E80="","",IF(②選手情報入力!R89="","",IF(I80=1,IF(②選手情報入力!$R$6="",0,1),IF(②選手情報入力!$R$7="",0,1))))</f>
        <v/>
      </c>
      <c r="AD80" t="str">
        <f>IF(E80="","",IF(②選手情報入力!R89="","",2))</f>
        <v/>
      </c>
      <c r="AE80" t="str">
        <f>IF(E80="","",IF(②選手情報入力!T89="","",IF(I80=1,種目情報!$J$5,種目情報!$J$7)))</f>
        <v/>
      </c>
      <c r="AF80" t="str">
        <f>IF(E80="","",IF(②選手情報入力!T89="","",IF(I80=1,IF(②選手情報入力!$U$6="","",②選手情報入力!$U$6),IF(②選手情報入力!$U$7="","",②選手情報入力!$U$7))))</f>
        <v/>
      </c>
      <c r="AG80" t="str">
        <f>IF(E80="","",IF(②選手情報入力!T89="","",IF(I80=1,IF(②選手情報入力!$T$6="",0,1),IF(②選手情報入力!$T$7="",0,1))))</f>
        <v/>
      </c>
      <c r="AH80" t="str">
        <f>IF(E80="","",IF(②選手情報入力!T89="","",2))</f>
        <v/>
      </c>
    </row>
    <row r="81" spans="1:35">
      <c r="A81" t="str">
        <f>IF(E81="","",Sheet2!A80)</f>
        <v/>
      </c>
      <c r="B81" t="str">
        <f>IF(E81="","",①団体情報入力!$C$4)</f>
        <v/>
      </c>
      <c r="D81" t="str">
        <f>IF(②選手情報入力!B90="","",②選手情報入力!B90)</f>
        <v/>
      </c>
      <c r="E81" t="str">
        <f>IF(②選手情報入力!C90="","",(②選手情報入力!C90))</f>
        <v/>
      </c>
      <c r="F81" t="str">
        <f>IF(E81="","",②選手情報入力!D90)</f>
        <v/>
      </c>
      <c r="G81" t="str">
        <f>IF(E81="","",ASC(②選手情報入力!E90))</f>
        <v/>
      </c>
      <c r="H81" t="str">
        <f t="shared" si="3"/>
        <v/>
      </c>
      <c r="I81" t="str">
        <f>IF(E81="","",IF(②選手情報入力!G90="男",1,2))</f>
        <v/>
      </c>
      <c r="J81" t="str">
        <f>IF(E81="","",IF(②選手情報入力!H90="","",②選手情報入力!H90))</f>
        <v/>
      </c>
      <c r="L81" t="str">
        <f t="shared" si="4"/>
        <v/>
      </c>
      <c r="M81" t="str">
        <f t="shared" si="5"/>
        <v/>
      </c>
      <c r="O81" t="str">
        <f>IF(E81="","",IF(②選手情報入力!J90="","",IF(I81=1,VLOOKUP(②選手情報入力!J90,種目情報!$A$4:$B$35,2,FALSE),VLOOKUP(②選手情報入力!J90,種目情報!$E$4:$F$34,2,FALSE))))</f>
        <v/>
      </c>
      <c r="P81" t="str">
        <f>IF(E81="","",IF(②選手情報入力!K90="","",②選手情報入力!K90))</f>
        <v/>
      </c>
      <c r="Q81" s="28" t="str">
        <f>IF(E81="","",IF(②選手情報入力!I90="",0,1))</f>
        <v/>
      </c>
      <c r="R81" t="str">
        <f>IF(E81="","",IF(②選手情報入力!J90="","",IF(I81=1,VLOOKUP(②選手情報入力!J90,種目情報!$A$4:$C$39,3,FALSE),VLOOKUP(②選手情報入力!J90,種目情報!$E$4:$G$39,3,FALSE))))</f>
        <v/>
      </c>
      <c r="S81" t="str">
        <f>IF(E81="","",IF(②選手情報入力!M90="","",IF(I81=1,VLOOKUP(②選手情報入力!M90,種目情報!$A$4:$B$39,2,FALSE),VLOOKUP(②選手情報入力!M90,種目情報!$E$4:$F$39,2,FALSE))))</f>
        <v/>
      </c>
      <c r="T81" t="str">
        <f>IF(E81="","",IF(②選手情報入力!N90="","",②選手情報入力!N90))</f>
        <v/>
      </c>
      <c r="U81" s="28" t="str">
        <f>IF(E81="","",IF(②選手情報入力!L90="",0,1))</f>
        <v/>
      </c>
      <c r="V81" t="str">
        <f>IF(E81="","",IF(②選手情報入力!M90="","",IF(I81=1,VLOOKUP(②選手情報入力!M90,種目情報!$A$4:$C$39,3,FALSE),VLOOKUP(②選手情報入力!M90,種目情報!$E$4:$G$39,3,FALSE))))</f>
        <v/>
      </c>
      <c r="W81" t="str">
        <f>IF(E81="","",IF(②選手情報入力!P90="","",IF(I81=1,VLOOKUP(②選手情報入力!P90,種目情報!$A$4:$B$39,2,FALSE),VLOOKUP(②選手情報入力!P90,種目情報!$E$4:$F$39,2,FALSE))))</f>
        <v/>
      </c>
      <c r="X81" t="str">
        <f>IF(E81="","",IF(②選手情報入力!Q90="","",②選手情報入力!Q90))</f>
        <v/>
      </c>
      <c r="Y81" s="28" t="str">
        <f>IF(E81="","",IF(②選手情報入力!O90="",0,1))</f>
        <v/>
      </c>
      <c r="Z81" t="str">
        <f>IF(E81="","",IF(②選手情報入力!P90="","",IF(I81=1,VLOOKUP(②選手情報入力!P90,種目情報!$A$4:$C$39,3,FALSE),VLOOKUP(②選手情報入力!P90,種目情報!$E$4:$G$39,3,FALSE))))</f>
        <v/>
      </c>
      <c r="AA81" t="str">
        <f>IF(E81="","",IF(②選手情報入力!R90="","",IF(I81=1,種目情報!$J$4,種目情報!$J$6)))</f>
        <v/>
      </c>
      <c r="AB81" t="str">
        <f>IF(E81="","",IF(②選手情報入力!R90="","",IF(I81=1,IF(②選手情報入力!$S$6="","",②選手情報入力!$S$6),IF(②選手情報入力!$S$7="","",②選手情報入力!$S$7))))</f>
        <v/>
      </c>
      <c r="AC81" t="str">
        <f>IF(E81="","",IF(②選手情報入力!R90="","",IF(I81=1,IF(②選手情報入力!$R$6="",0,1),IF(②選手情報入力!$R$7="",0,1))))</f>
        <v/>
      </c>
      <c r="AD81" t="str">
        <f>IF(E81="","",IF(②選手情報入力!R90="","",2))</f>
        <v/>
      </c>
      <c r="AE81" t="str">
        <f>IF(E81="","",IF(②選手情報入力!T90="","",IF(I81=1,種目情報!$J$5,種目情報!$J$7)))</f>
        <v/>
      </c>
      <c r="AF81" t="str">
        <f>IF(E81="","",IF(②選手情報入力!T90="","",IF(I81=1,IF(②選手情報入力!$U$6="","",②選手情報入力!$U$6),IF(②選手情報入力!$U$7="","",②選手情報入力!$U$7))))</f>
        <v/>
      </c>
      <c r="AG81" t="str">
        <f>IF(E81="","",IF(②選手情報入力!T90="","",IF(I81=1,IF(②選手情報入力!$T$6="",0,1),IF(②選手情報入力!$T$7="",0,1))))</f>
        <v/>
      </c>
      <c r="AH81" t="str">
        <f>IF(E81="","",IF(②選手情報入力!T90="","",2))</f>
        <v/>
      </c>
    </row>
    <row r="82" spans="1:35">
      <c r="A82" t="str">
        <f>IF(E82="","",Sheet2!A81)</f>
        <v/>
      </c>
      <c r="B82" t="str">
        <f>IF(E82="","",①団体情報入力!$C$4)</f>
        <v/>
      </c>
      <c r="D82" t="str">
        <f>IF(②選手情報入力!B91="","",②選手情報入力!B91)</f>
        <v/>
      </c>
      <c r="E82" t="str">
        <f>IF(②選手情報入力!C91="","",(②選手情報入力!C91))</f>
        <v/>
      </c>
      <c r="F82" t="str">
        <f>IF(E82="","",②選手情報入力!D91)</f>
        <v/>
      </c>
      <c r="G82" t="str">
        <f>IF(E82="","",ASC(②選手情報入力!E91))</f>
        <v/>
      </c>
      <c r="H82" t="str">
        <f t="shared" si="3"/>
        <v/>
      </c>
      <c r="I82" t="str">
        <f>IF(E82="","",IF(②選手情報入力!G91="男",1,2))</f>
        <v/>
      </c>
      <c r="J82" t="str">
        <f>IF(E82="","",IF(②選手情報入力!H91="","",②選手情報入力!H91))</f>
        <v/>
      </c>
      <c r="L82" t="str">
        <f t="shared" si="4"/>
        <v/>
      </c>
      <c r="M82" t="str">
        <f t="shared" si="5"/>
        <v/>
      </c>
      <c r="O82" t="str">
        <f>IF(E82="","",IF(②選手情報入力!J91="","",IF(I82=1,VLOOKUP(②選手情報入力!J91,種目情報!$A$4:$B$35,2,FALSE),VLOOKUP(②選手情報入力!J91,種目情報!$E$4:$F$34,2,FALSE))))</f>
        <v/>
      </c>
      <c r="P82" t="str">
        <f>IF(E82="","",IF(②選手情報入力!K91="","",②選手情報入力!K91))</f>
        <v/>
      </c>
      <c r="Q82" s="28" t="str">
        <f>IF(E82="","",IF(②選手情報入力!I91="",0,1))</f>
        <v/>
      </c>
      <c r="R82" t="str">
        <f>IF(E82="","",IF(②選手情報入力!J91="","",IF(I82=1,VLOOKUP(②選手情報入力!J91,種目情報!$A$4:$C$39,3,FALSE),VLOOKUP(②選手情報入力!J91,種目情報!$E$4:$G$39,3,FALSE))))</f>
        <v/>
      </c>
      <c r="S82" t="str">
        <f>IF(E82="","",IF(②選手情報入力!M91="","",IF(I82=1,VLOOKUP(②選手情報入力!M91,種目情報!$A$4:$B$39,2,FALSE),VLOOKUP(②選手情報入力!M91,種目情報!$E$4:$F$39,2,FALSE))))</f>
        <v/>
      </c>
      <c r="T82" t="str">
        <f>IF(E82="","",IF(②選手情報入力!N91="","",②選手情報入力!N91))</f>
        <v/>
      </c>
      <c r="U82" s="28" t="str">
        <f>IF(E82="","",IF(②選手情報入力!L91="",0,1))</f>
        <v/>
      </c>
      <c r="V82" t="str">
        <f>IF(E82="","",IF(②選手情報入力!M91="","",IF(I82=1,VLOOKUP(②選手情報入力!M91,種目情報!$A$4:$C$39,3,FALSE),VLOOKUP(②選手情報入力!M91,種目情報!$E$4:$G$39,3,FALSE))))</f>
        <v/>
      </c>
      <c r="W82" t="str">
        <f>IF(E82="","",IF(②選手情報入力!P91="","",IF(I82=1,VLOOKUP(②選手情報入力!P91,種目情報!$A$4:$B$39,2,FALSE),VLOOKUP(②選手情報入力!P91,種目情報!$E$4:$F$39,2,FALSE))))</f>
        <v/>
      </c>
      <c r="X82" t="str">
        <f>IF(E82="","",IF(②選手情報入力!Q91="","",②選手情報入力!Q91))</f>
        <v/>
      </c>
      <c r="Y82" s="28" t="str">
        <f>IF(E82="","",IF(②選手情報入力!O91="",0,1))</f>
        <v/>
      </c>
      <c r="Z82" t="str">
        <f>IF(E82="","",IF(②選手情報入力!P91="","",IF(I82=1,VLOOKUP(②選手情報入力!P91,種目情報!$A$4:$C$39,3,FALSE),VLOOKUP(②選手情報入力!P91,種目情報!$E$4:$G$39,3,FALSE))))</f>
        <v/>
      </c>
      <c r="AA82" t="str">
        <f>IF(E82="","",IF(②選手情報入力!R91="","",IF(I82=1,種目情報!$J$4,種目情報!$J$6)))</f>
        <v/>
      </c>
      <c r="AB82" t="str">
        <f>IF(E82="","",IF(②選手情報入力!R91="","",IF(I82=1,IF(②選手情報入力!$S$6="","",②選手情報入力!$S$6),IF(②選手情報入力!$S$7="","",②選手情報入力!$S$7))))</f>
        <v/>
      </c>
      <c r="AC82" t="str">
        <f>IF(E82="","",IF(②選手情報入力!R91="","",IF(I82=1,IF(②選手情報入力!$R$6="",0,1),IF(②選手情報入力!$R$7="",0,1))))</f>
        <v/>
      </c>
      <c r="AD82" t="str">
        <f>IF(E82="","",IF(②選手情報入力!R91="","",2))</f>
        <v/>
      </c>
      <c r="AE82" t="str">
        <f>IF(E82="","",IF(②選手情報入力!T91="","",IF(I82=1,種目情報!$J$5,種目情報!$J$7)))</f>
        <v/>
      </c>
      <c r="AF82" t="str">
        <f>IF(E82="","",IF(②選手情報入力!T91="","",IF(I82=1,IF(②選手情報入力!$U$6="","",②選手情報入力!$U$6),IF(②選手情報入力!$U$7="","",②選手情報入力!$U$7))))</f>
        <v/>
      </c>
      <c r="AG82" t="str">
        <f>IF(E82="","",IF(②選手情報入力!T91="","",IF(I82=1,IF(②選手情報入力!$T$6="",0,1),IF(②選手情報入力!$T$7="",0,1))))</f>
        <v/>
      </c>
      <c r="AH82" t="str">
        <f>IF(E82="","",IF(②選手情報入力!T91="","",2))</f>
        <v/>
      </c>
    </row>
    <row r="83" spans="1:35">
      <c r="A83" t="str">
        <f>IF(E83="","",Sheet2!A82)</f>
        <v/>
      </c>
      <c r="B83" t="str">
        <f>IF(E83="","",①団体情報入力!$C$4)</f>
        <v/>
      </c>
      <c r="D83" t="str">
        <f>IF(②選手情報入力!B92="","",②選手情報入力!B92)</f>
        <v/>
      </c>
      <c r="E83" t="str">
        <f>IF(②選手情報入力!C92="","",(②選手情報入力!C92))</f>
        <v/>
      </c>
      <c r="F83" t="str">
        <f>IF(E83="","",②選手情報入力!D92)</f>
        <v/>
      </c>
      <c r="G83" t="str">
        <f>IF(E83="","",ASC(②選手情報入力!E92))</f>
        <v/>
      </c>
      <c r="H83" t="str">
        <f t="shared" si="3"/>
        <v/>
      </c>
      <c r="I83" t="str">
        <f>IF(E83="","",IF(②選手情報入力!G92="男",1,2))</f>
        <v/>
      </c>
      <c r="J83" t="str">
        <f>IF(E83="","",IF(②選手情報入力!H92="","",②選手情報入力!H92))</f>
        <v/>
      </c>
      <c r="L83" t="str">
        <f t="shared" si="4"/>
        <v/>
      </c>
      <c r="M83" t="str">
        <f t="shared" si="5"/>
        <v/>
      </c>
      <c r="O83" t="str">
        <f>IF(E83="","",IF(②選手情報入力!J92="","",IF(I83=1,VLOOKUP(②選手情報入力!J92,種目情報!$A$4:$B$35,2,FALSE),VLOOKUP(②選手情報入力!J92,種目情報!$E$4:$F$34,2,FALSE))))</f>
        <v/>
      </c>
      <c r="P83" t="str">
        <f>IF(E83="","",IF(②選手情報入力!K92="","",②選手情報入力!K92))</f>
        <v/>
      </c>
      <c r="Q83" s="28" t="str">
        <f>IF(E83="","",IF(②選手情報入力!I92="",0,1))</f>
        <v/>
      </c>
      <c r="R83" t="str">
        <f>IF(E83="","",IF(②選手情報入力!J92="","",IF(I83=1,VLOOKUP(②選手情報入力!J92,種目情報!$A$4:$C$39,3,FALSE),VLOOKUP(②選手情報入力!J92,種目情報!$E$4:$G$39,3,FALSE))))</f>
        <v/>
      </c>
      <c r="S83" t="str">
        <f>IF(E83="","",IF(②選手情報入力!M92="","",IF(I83=1,VLOOKUP(②選手情報入力!M92,種目情報!$A$4:$B$39,2,FALSE),VLOOKUP(②選手情報入力!M92,種目情報!$E$4:$F$39,2,FALSE))))</f>
        <v/>
      </c>
      <c r="T83" t="str">
        <f>IF(E83="","",IF(②選手情報入力!N92="","",②選手情報入力!N92))</f>
        <v/>
      </c>
      <c r="U83" s="28" t="str">
        <f>IF(E83="","",IF(②選手情報入力!L92="",0,1))</f>
        <v/>
      </c>
      <c r="V83" t="str">
        <f>IF(E83="","",IF(②選手情報入力!M92="","",IF(I83=1,VLOOKUP(②選手情報入力!M92,種目情報!$A$4:$C$39,3,FALSE),VLOOKUP(②選手情報入力!M92,種目情報!$E$4:$G$39,3,FALSE))))</f>
        <v/>
      </c>
      <c r="W83" t="str">
        <f>IF(E83="","",IF(②選手情報入力!P92="","",IF(I83=1,VLOOKUP(②選手情報入力!P92,種目情報!$A$4:$B$39,2,FALSE),VLOOKUP(②選手情報入力!P92,種目情報!$E$4:$F$39,2,FALSE))))</f>
        <v/>
      </c>
      <c r="X83" t="str">
        <f>IF(E83="","",IF(②選手情報入力!Q92="","",②選手情報入力!Q92))</f>
        <v/>
      </c>
      <c r="Y83" s="28" t="str">
        <f>IF(E83="","",IF(②選手情報入力!O92="",0,1))</f>
        <v/>
      </c>
      <c r="Z83" t="str">
        <f>IF(E83="","",IF(②選手情報入力!P92="","",IF(I83=1,VLOOKUP(②選手情報入力!P92,種目情報!$A$4:$C$39,3,FALSE),VLOOKUP(②選手情報入力!P92,種目情報!$E$4:$G$39,3,FALSE))))</f>
        <v/>
      </c>
      <c r="AA83" t="str">
        <f>IF(E83="","",IF(②選手情報入力!R92="","",IF(I83=1,種目情報!$J$4,種目情報!$J$6)))</f>
        <v/>
      </c>
      <c r="AB83" t="str">
        <f>IF(E83="","",IF(②選手情報入力!R92="","",IF(I83=1,IF(②選手情報入力!$S$6="","",②選手情報入力!$S$6),IF(②選手情報入力!$S$7="","",②選手情報入力!$S$7))))</f>
        <v/>
      </c>
      <c r="AC83" t="str">
        <f>IF(E83="","",IF(②選手情報入力!R92="","",IF(I83=1,IF(②選手情報入力!$R$6="",0,1),IF(②選手情報入力!$R$7="",0,1))))</f>
        <v/>
      </c>
      <c r="AD83" t="str">
        <f>IF(E83="","",IF(②選手情報入力!R92="","",2))</f>
        <v/>
      </c>
      <c r="AE83" t="str">
        <f>IF(E83="","",IF(②選手情報入力!T92="","",IF(I83=1,種目情報!$J$5,種目情報!$J$7)))</f>
        <v/>
      </c>
      <c r="AF83" t="str">
        <f>IF(E83="","",IF(②選手情報入力!T92="","",IF(I83=1,IF(②選手情報入力!$U$6="","",②選手情報入力!$U$6),IF(②選手情報入力!$U$7="","",②選手情報入力!$U$7))))</f>
        <v/>
      </c>
      <c r="AG83" t="str">
        <f>IF(E83="","",IF(②選手情報入力!T92="","",IF(I83=1,IF(②選手情報入力!$T$6="",0,1),IF(②選手情報入力!$T$7="",0,1))))</f>
        <v/>
      </c>
      <c r="AH83" t="str">
        <f>IF(E83="","",IF(②選手情報入力!T92="","",2))</f>
        <v/>
      </c>
    </row>
    <row r="84" spans="1:35">
      <c r="A84" t="str">
        <f>IF(E84="","",Sheet2!A83)</f>
        <v/>
      </c>
      <c r="B84" t="str">
        <f>IF(E84="","",①団体情報入力!$C$4)</f>
        <v/>
      </c>
      <c r="D84" t="str">
        <f>IF(②選手情報入力!B93="","",②選手情報入力!B93)</f>
        <v/>
      </c>
      <c r="E84" t="str">
        <f>IF(②選手情報入力!C93="","",(②選手情報入力!C93))</f>
        <v/>
      </c>
      <c r="F84" t="str">
        <f>IF(E84="","",②選手情報入力!D93)</f>
        <v/>
      </c>
      <c r="G84" t="str">
        <f>IF(E84="","",ASC(②選手情報入力!E93))</f>
        <v/>
      </c>
      <c r="H84" t="str">
        <f t="shared" si="3"/>
        <v/>
      </c>
      <c r="I84" t="str">
        <f>IF(E84="","",IF(②選手情報入力!G93="男",1,2))</f>
        <v/>
      </c>
      <c r="J84" t="str">
        <f>IF(E84="","",IF(②選手情報入力!H93="","",②選手情報入力!H93))</f>
        <v/>
      </c>
      <c r="L84" t="str">
        <f t="shared" si="4"/>
        <v/>
      </c>
      <c r="M84" t="str">
        <f t="shared" si="5"/>
        <v/>
      </c>
      <c r="O84" t="str">
        <f>IF(E84="","",IF(②選手情報入力!J93="","",IF(I84=1,VLOOKUP(②選手情報入力!J93,種目情報!$A$4:$B$35,2,FALSE),VLOOKUP(②選手情報入力!J93,種目情報!$E$4:$F$34,2,FALSE))))</f>
        <v/>
      </c>
      <c r="P84" t="str">
        <f>IF(E84="","",IF(②選手情報入力!K93="","",②選手情報入力!K93))</f>
        <v/>
      </c>
      <c r="Q84" s="28" t="str">
        <f>IF(E84="","",IF(②選手情報入力!I93="",0,1))</f>
        <v/>
      </c>
      <c r="R84" t="str">
        <f>IF(E84="","",IF(②選手情報入力!J93="","",IF(I84=1,VLOOKUP(②選手情報入力!J93,種目情報!$A$4:$C$39,3,FALSE),VLOOKUP(②選手情報入力!J93,種目情報!$E$4:$G$39,3,FALSE))))</f>
        <v/>
      </c>
      <c r="S84" t="str">
        <f>IF(E84="","",IF(②選手情報入力!M93="","",IF(I84=1,VLOOKUP(②選手情報入力!M93,種目情報!$A$4:$B$39,2,FALSE),VLOOKUP(②選手情報入力!M93,種目情報!$E$4:$F$39,2,FALSE))))</f>
        <v/>
      </c>
      <c r="T84" t="str">
        <f>IF(E84="","",IF(②選手情報入力!N93="","",②選手情報入力!N93))</f>
        <v/>
      </c>
      <c r="U84" s="28" t="str">
        <f>IF(E84="","",IF(②選手情報入力!L93="",0,1))</f>
        <v/>
      </c>
      <c r="V84" t="str">
        <f>IF(E84="","",IF(②選手情報入力!M93="","",IF(I84=1,VLOOKUP(②選手情報入力!M93,種目情報!$A$4:$C$39,3,FALSE),VLOOKUP(②選手情報入力!M93,種目情報!$E$4:$G$39,3,FALSE))))</f>
        <v/>
      </c>
      <c r="W84" t="str">
        <f>IF(E84="","",IF(②選手情報入力!P93="","",IF(I84=1,VLOOKUP(②選手情報入力!P93,種目情報!$A$4:$B$39,2,FALSE),VLOOKUP(②選手情報入力!P93,種目情報!$E$4:$F$39,2,FALSE))))</f>
        <v/>
      </c>
      <c r="X84" t="str">
        <f>IF(E84="","",IF(②選手情報入力!Q93="","",②選手情報入力!Q93))</f>
        <v/>
      </c>
      <c r="Y84" s="28" t="str">
        <f>IF(E84="","",IF(②選手情報入力!O93="",0,1))</f>
        <v/>
      </c>
      <c r="Z84" t="str">
        <f>IF(E84="","",IF(②選手情報入力!P93="","",IF(I84=1,VLOOKUP(②選手情報入力!P93,種目情報!$A$4:$C$39,3,FALSE),VLOOKUP(②選手情報入力!P93,種目情報!$E$4:$G$39,3,FALSE))))</f>
        <v/>
      </c>
      <c r="AA84" t="str">
        <f>IF(E84="","",IF(②選手情報入力!R93="","",IF(I84=1,種目情報!$J$4,種目情報!$J$6)))</f>
        <v/>
      </c>
      <c r="AB84" t="str">
        <f>IF(E84="","",IF(②選手情報入力!R93="","",IF(I84=1,IF(②選手情報入力!$S$6="","",②選手情報入力!$S$6),IF(②選手情報入力!$S$7="","",②選手情報入力!$S$7))))</f>
        <v/>
      </c>
      <c r="AC84" t="str">
        <f>IF(E84="","",IF(②選手情報入力!R93="","",IF(I84=1,IF(②選手情報入力!$R$6="",0,1),IF(②選手情報入力!$R$7="",0,1))))</f>
        <v/>
      </c>
      <c r="AD84" t="str">
        <f>IF(E84="","",IF(②選手情報入力!R93="","",2))</f>
        <v/>
      </c>
      <c r="AE84" t="str">
        <f>IF(E84="","",IF(②選手情報入力!T93="","",IF(I84=1,種目情報!$J$5,種目情報!$J$7)))</f>
        <v/>
      </c>
      <c r="AF84" t="str">
        <f>IF(E84="","",IF(②選手情報入力!T93="","",IF(I84=1,IF(②選手情報入力!$U$6="","",②選手情報入力!$U$6),IF(②選手情報入力!$U$7="","",②選手情報入力!$U$7))))</f>
        <v/>
      </c>
      <c r="AG84" t="str">
        <f>IF(E84="","",IF(②選手情報入力!T93="","",IF(I84=1,IF(②選手情報入力!$T$6="",0,1),IF(②選手情報入力!$T$7="",0,1))))</f>
        <v/>
      </c>
      <c r="AH84" t="str">
        <f>IF(E84="","",IF(②選手情報入力!T93="","",2))</f>
        <v/>
      </c>
    </row>
    <row r="85" spans="1:35">
      <c r="A85" t="str">
        <f>IF(E85="","",Sheet2!A84)</f>
        <v/>
      </c>
      <c r="B85" t="str">
        <f>IF(E85="","",①団体情報入力!$C$4)</f>
        <v/>
      </c>
      <c r="D85" t="str">
        <f>IF(②選手情報入力!B94="","",②選手情報入力!B94)</f>
        <v/>
      </c>
      <c r="E85" t="str">
        <f>IF(②選手情報入力!C94="","",(②選手情報入力!C94))</f>
        <v/>
      </c>
      <c r="F85" t="str">
        <f>IF(E85="","",②選手情報入力!D94)</f>
        <v/>
      </c>
      <c r="G85" t="str">
        <f>IF(E85="","",ASC(②選手情報入力!E94))</f>
        <v/>
      </c>
      <c r="H85" t="str">
        <f t="shared" si="3"/>
        <v/>
      </c>
      <c r="I85" t="str">
        <f>IF(E85="","",IF(②選手情報入力!G94="男",1,2))</f>
        <v/>
      </c>
      <c r="J85" t="str">
        <f>IF(E85="","",IF(②選手情報入力!H94="","",②選手情報入力!H94))</f>
        <v/>
      </c>
      <c r="L85" t="str">
        <f t="shared" si="4"/>
        <v/>
      </c>
      <c r="M85" t="str">
        <f t="shared" si="5"/>
        <v/>
      </c>
      <c r="O85" t="str">
        <f>IF(E85="","",IF(②選手情報入力!J94="","",IF(I85=1,VLOOKUP(②選手情報入力!J94,種目情報!$A$4:$B$35,2,FALSE),VLOOKUP(②選手情報入力!J94,種目情報!$E$4:$F$34,2,FALSE))))</f>
        <v/>
      </c>
      <c r="P85" t="str">
        <f>IF(E85="","",IF(②選手情報入力!K94="","",②選手情報入力!K94))</f>
        <v/>
      </c>
      <c r="Q85" s="28" t="str">
        <f>IF(E85="","",IF(②選手情報入力!I94="",0,1))</f>
        <v/>
      </c>
      <c r="R85" t="str">
        <f>IF(E85="","",IF(②選手情報入力!J94="","",IF(I85=1,VLOOKUP(②選手情報入力!J94,種目情報!$A$4:$C$39,3,FALSE),VLOOKUP(②選手情報入力!J94,種目情報!$E$4:$G$39,3,FALSE))))</f>
        <v/>
      </c>
      <c r="S85" t="str">
        <f>IF(E85="","",IF(②選手情報入力!M94="","",IF(I85=1,VLOOKUP(②選手情報入力!M94,種目情報!$A$4:$B$39,2,FALSE),VLOOKUP(②選手情報入力!M94,種目情報!$E$4:$F$39,2,FALSE))))</f>
        <v/>
      </c>
      <c r="T85" t="str">
        <f>IF(E85="","",IF(②選手情報入力!N94="","",②選手情報入力!N94))</f>
        <v/>
      </c>
      <c r="U85" s="28" t="str">
        <f>IF(E85="","",IF(②選手情報入力!L94="",0,1))</f>
        <v/>
      </c>
      <c r="V85" t="str">
        <f>IF(E85="","",IF(②選手情報入力!M94="","",IF(I85=1,VLOOKUP(②選手情報入力!M94,種目情報!$A$4:$C$39,3,FALSE),VLOOKUP(②選手情報入力!M94,種目情報!$E$4:$G$39,3,FALSE))))</f>
        <v/>
      </c>
      <c r="W85" t="str">
        <f>IF(E85="","",IF(②選手情報入力!P94="","",IF(I85=1,VLOOKUP(②選手情報入力!P94,種目情報!$A$4:$B$39,2,FALSE),VLOOKUP(②選手情報入力!P94,種目情報!$E$4:$F$39,2,FALSE))))</f>
        <v/>
      </c>
      <c r="X85" t="str">
        <f>IF(E85="","",IF(②選手情報入力!Q94="","",②選手情報入力!Q94))</f>
        <v/>
      </c>
      <c r="Y85" s="28" t="str">
        <f>IF(E85="","",IF(②選手情報入力!O94="",0,1))</f>
        <v/>
      </c>
      <c r="Z85" t="str">
        <f>IF(E85="","",IF(②選手情報入力!P94="","",IF(I85=1,VLOOKUP(②選手情報入力!P94,種目情報!$A$4:$C$39,3,FALSE),VLOOKUP(②選手情報入力!P94,種目情報!$E$4:$G$39,3,FALSE))))</f>
        <v/>
      </c>
      <c r="AA85" t="str">
        <f>IF(E85="","",IF(②選手情報入力!R94="","",IF(I85=1,種目情報!$J$4,種目情報!$J$6)))</f>
        <v/>
      </c>
      <c r="AB85" t="str">
        <f>IF(E85="","",IF(②選手情報入力!R94="","",IF(I85=1,IF(②選手情報入力!$S$6="","",②選手情報入力!$S$6),IF(②選手情報入力!$S$7="","",②選手情報入力!$S$7))))</f>
        <v/>
      </c>
      <c r="AC85" t="str">
        <f>IF(E85="","",IF(②選手情報入力!R94="","",IF(I85=1,IF(②選手情報入力!$R$6="",0,1),IF(②選手情報入力!$R$7="",0,1))))</f>
        <v/>
      </c>
      <c r="AD85" t="str">
        <f>IF(E85="","",IF(②選手情報入力!R94="","",2))</f>
        <v/>
      </c>
      <c r="AE85" t="str">
        <f>IF(E85="","",IF(②選手情報入力!T94="","",IF(I85=1,種目情報!$J$5,種目情報!$J$7)))</f>
        <v/>
      </c>
      <c r="AF85" t="str">
        <f>IF(E85="","",IF(②選手情報入力!T94="","",IF(I85=1,IF(②選手情報入力!$U$6="","",②選手情報入力!$U$6),IF(②選手情報入力!$U$7="","",②選手情報入力!$U$7))))</f>
        <v/>
      </c>
      <c r="AG85" t="str">
        <f>IF(E85="","",IF(②選手情報入力!T94="","",IF(I85=1,IF(②選手情報入力!$T$6="",0,1),IF(②選手情報入力!$T$7="",0,1))))</f>
        <v/>
      </c>
      <c r="AH85" t="str">
        <f>IF(E85="","",IF(②選手情報入力!T94="","",2))</f>
        <v/>
      </c>
    </row>
    <row r="86" spans="1:35">
      <c r="A86" t="str">
        <f>IF(E86="","",Sheet2!A85)</f>
        <v/>
      </c>
      <c r="B86" t="str">
        <f>IF(E86="","",①団体情報入力!$C$4)</f>
        <v/>
      </c>
      <c r="D86" t="str">
        <f>IF(②選手情報入力!B95="","",②選手情報入力!B95)</f>
        <v/>
      </c>
      <c r="E86" t="str">
        <f>IF(②選手情報入力!C95="","",(②選手情報入力!C95))</f>
        <v/>
      </c>
      <c r="F86" t="str">
        <f>IF(E86="","",②選手情報入力!D95)</f>
        <v/>
      </c>
      <c r="G86" t="str">
        <f>IF(E86="","",ASC(②選手情報入力!E95))</f>
        <v/>
      </c>
      <c r="H86" t="str">
        <f t="shared" si="3"/>
        <v/>
      </c>
      <c r="I86" t="str">
        <f>IF(E86="","",IF(②選手情報入力!G95="男",1,2))</f>
        <v/>
      </c>
      <c r="J86" t="str">
        <f>IF(E86="","",IF(②選手情報入力!H95="","",②選手情報入力!H95))</f>
        <v/>
      </c>
      <c r="L86" t="str">
        <f t="shared" si="4"/>
        <v/>
      </c>
      <c r="M86" t="str">
        <f t="shared" si="5"/>
        <v/>
      </c>
      <c r="O86" t="str">
        <f>IF(E86="","",IF(②選手情報入力!J95="","",IF(I86=1,VLOOKUP(②選手情報入力!J95,種目情報!$A$4:$B$35,2,FALSE),VLOOKUP(②選手情報入力!J95,種目情報!$E$4:$F$34,2,FALSE))))</f>
        <v/>
      </c>
      <c r="P86" t="str">
        <f>IF(E86="","",IF(②選手情報入力!K95="","",②選手情報入力!K95))</f>
        <v/>
      </c>
      <c r="Q86" s="28" t="str">
        <f>IF(E86="","",IF(②選手情報入力!I95="",0,1))</f>
        <v/>
      </c>
      <c r="R86" t="str">
        <f>IF(E86="","",IF(②選手情報入力!J95="","",IF(I86=1,VLOOKUP(②選手情報入力!J95,種目情報!$A$4:$C$39,3,FALSE),VLOOKUP(②選手情報入力!J95,種目情報!$E$4:$G$39,3,FALSE))))</f>
        <v/>
      </c>
      <c r="S86" t="str">
        <f>IF(E86="","",IF(②選手情報入力!M95="","",IF(I86=1,VLOOKUP(②選手情報入力!M95,種目情報!$A$4:$B$39,2,FALSE),VLOOKUP(②選手情報入力!M95,種目情報!$E$4:$F$39,2,FALSE))))</f>
        <v/>
      </c>
      <c r="T86" t="str">
        <f>IF(E86="","",IF(②選手情報入力!N95="","",②選手情報入力!N95))</f>
        <v/>
      </c>
      <c r="U86" s="28" t="str">
        <f>IF(E86="","",IF(②選手情報入力!L95="",0,1))</f>
        <v/>
      </c>
      <c r="V86" t="str">
        <f>IF(E86="","",IF(②選手情報入力!M95="","",IF(I86=1,VLOOKUP(②選手情報入力!M95,種目情報!$A$4:$C$39,3,FALSE),VLOOKUP(②選手情報入力!M95,種目情報!$E$4:$G$39,3,FALSE))))</f>
        <v/>
      </c>
      <c r="W86" t="str">
        <f>IF(E86="","",IF(②選手情報入力!P95="","",IF(I86=1,VLOOKUP(②選手情報入力!P95,種目情報!$A$4:$B$39,2,FALSE),VLOOKUP(②選手情報入力!P95,種目情報!$E$4:$F$39,2,FALSE))))</f>
        <v/>
      </c>
      <c r="X86" t="str">
        <f>IF(E86="","",IF(②選手情報入力!Q95="","",②選手情報入力!Q95))</f>
        <v/>
      </c>
      <c r="Y86" s="28" t="str">
        <f>IF(E86="","",IF(②選手情報入力!O95="",0,1))</f>
        <v/>
      </c>
      <c r="Z86" t="str">
        <f>IF(E86="","",IF(②選手情報入力!P95="","",IF(I86=1,VLOOKUP(②選手情報入力!P95,種目情報!$A$4:$C$39,3,FALSE),VLOOKUP(②選手情報入力!P95,種目情報!$E$4:$G$39,3,FALSE))))</f>
        <v/>
      </c>
      <c r="AA86" t="str">
        <f>IF(E86="","",IF(②選手情報入力!R95="","",IF(I86=1,種目情報!$J$4,種目情報!$J$6)))</f>
        <v/>
      </c>
      <c r="AB86" t="str">
        <f>IF(E86="","",IF(②選手情報入力!R95="","",IF(I86=1,IF(②選手情報入力!$S$6="","",②選手情報入力!$S$6),IF(②選手情報入力!$S$7="","",②選手情報入力!$S$7))))</f>
        <v/>
      </c>
      <c r="AC86" t="str">
        <f>IF(E86="","",IF(②選手情報入力!R95="","",IF(I86=1,IF(②選手情報入力!$R$6="",0,1),IF(②選手情報入力!$R$7="",0,1))))</f>
        <v/>
      </c>
      <c r="AD86" t="str">
        <f>IF(E86="","",IF(②選手情報入力!R95="","",2))</f>
        <v/>
      </c>
      <c r="AE86" t="str">
        <f>IF(E86="","",IF(②選手情報入力!T95="","",IF(I86=1,種目情報!$J$5,種目情報!$J$7)))</f>
        <v/>
      </c>
      <c r="AF86" t="str">
        <f>IF(E86="","",IF(②選手情報入力!T95="","",IF(I86=1,IF(②選手情報入力!$U$6="","",②選手情報入力!$U$6),IF(②選手情報入力!$U$7="","",②選手情報入力!$U$7))))</f>
        <v/>
      </c>
      <c r="AG86" t="str">
        <f>IF(E86="","",IF(②選手情報入力!T95="","",IF(I86=1,IF(②選手情報入力!$T$6="",0,1),IF(②選手情報入力!$T$7="",0,1))))</f>
        <v/>
      </c>
      <c r="AH86" t="str">
        <f>IF(E86="","",IF(②選手情報入力!T95="","",2))</f>
        <v/>
      </c>
    </row>
    <row r="87" spans="1:35">
      <c r="A87" t="str">
        <f>IF(E87="","",Sheet2!A86)</f>
        <v/>
      </c>
      <c r="B87" t="str">
        <f>IF(E87="","",①団体情報入力!$C$4)</f>
        <v/>
      </c>
      <c r="D87" t="str">
        <f>IF(②選手情報入力!B96="","",②選手情報入力!B96)</f>
        <v/>
      </c>
      <c r="E87" t="str">
        <f>IF(②選手情報入力!C96="","",(②選手情報入力!C96))</f>
        <v/>
      </c>
      <c r="F87" t="str">
        <f>IF(E87="","",②選手情報入力!D96)</f>
        <v/>
      </c>
      <c r="G87" t="str">
        <f>IF(E87="","",ASC(②選手情報入力!E96))</f>
        <v/>
      </c>
      <c r="H87" t="str">
        <f t="shared" si="3"/>
        <v/>
      </c>
      <c r="I87" t="str">
        <f>IF(E87="","",IF(②選手情報入力!G96="男",1,2))</f>
        <v/>
      </c>
      <c r="J87" t="str">
        <f>IF(E87="","",IF(②選手情報入力!H96="","",②選手情報入力!H96))</f>
        <v/>
      </c>
      <c r="L87" t="str">
        <f t="shared" si="4"/>
        <v/>
      </c>
      <c r="M87" t="str">
        <f t="shared" si="5"/>
        <v/>
      </c>
      <c r="O87" t="str">
        <f>IF(E87="","",IF(②選手情報入力!J96="","",IF(I87=1,VLOOKUP(②選手情報入力!J96,種目情報!$A$4:$B$35,2,FALSE),VLOOKUP(②選手情報入力!J96,種目情報!$E$4:$F$34,2,FALSE))))</f>
        <v/>
      </c>
      <c r="P87" t="str">
        <f>IF(E87="","",IF(②選手情報入力!K96="","",②選手情報入力!K96))</f>
        <v/>
      </c>
      <c r="Q87" s="28" t="str">
        <f>IF(E87="","",IF(②選手情報入力!I96="",0,1))</f>
        <v/>
      </c>
      <c r="R87" t="str">
        <f>IF(E87="","",IF(②選手情報入力!J96="","",IF(I87=1,VLOOKUP(②選手情報入力!J96,種目情報!$A$4:$C$39,3,FALSE),VLOOKUP(②選手情報入力!J96,種目情報!$E$4:$G$39,3,FALSE))))</f>
        <v/>
      </c>
      <c r="S87" t="str">
        <f>IF(E87="","",IF(②選手情報入力!M96="","",IF(I87=1,VLOOKUP(②選手情報入力!M96,種目情報!$A$4:$B$39,2,FALSE),VLOOKUP(②選手情報入力!M96,種目情報!$E$4:$F$39,2,FALSE))))</f>
        <v/>
      </c>
      <c r="T87" t="str">
        <f>IF(E87="","",IF(②選手情報入力!N96="","",②選手情報入力!N96))</f>
        <v/>
      </c>
      <c r="U87" s="28" t="str">
        <f>IF(E87="","",IF(②選手情報入力!L96="",0,1))</f>
        <v/>
      </c>
      <c r="V87" t="str">
        <f>IF(E87="","",IF(②選手情報入力!M96="","",IF(I87=1,VLOOKUP(②選手情報入力!M96,種目情報!$A$4:$C$39,3,FALSE),VLOOKUP(②選手情報入力!M96,種目情報!$E$4:$G$39,3,FALSE))))</f>
        <v/>
      </c>
      <c r="W87" t="str">
        <f>IF(E87="","",IF(②選手情報入力!P96="","",IF(I87=1,VLOOKUP(②選手情報入力!P96,種目情報!$A$4:$B$39,2,FALSE),VLOOKUP(②選手情報入力!P96,種目情報!$E$4:$F$39,2,FALSE))))</f>
        <v/>
      </c>
      <c r="X87" t="str">
        <f>IF(E87="","",IF(②選手情報入力!Q96="","",②選手情報入力!Q96))</f>
        <v/>
      </c>
      <c r="Y87" s="28" t="str">
        <f>IF(E87="","",IF(②選手情報入力!O96="",0,1))</f>
        <v/>
      </c>
      <c r="Z87" t="str">
        <f>IF(E87="","",IF(②選手情報入力!P96="","",IF(I87=1,VLOOKUP(②選手情報入力!P96,種目情報!$A$4:$C$39,3,FALSE),VLOOKUP(②選手情報入力!P96,種目情報!$E$4:$G$39,3,FALSE))))</f>
        <v/>
      </c>
      <c r="AA87" t="str">
        <f>IF(E87="","",IF(②選手情報入力!R96="","",IF(I87=1,種目情報!$J$4,種目情報!$J$6)))</f>
        <v/>
      </c>
      <c r="AB87" t="str">
        <f>IF(E87="","",IF(②選手情報入力!R96="","",IF(I87=1,IF(②選手情報入力!$S$6="","",②選手情報入力!$S$6),IF(②選手情報入力!$S$7="","",②選手情報入力!$S$7))))</f>
        <v/>
      </c>
      <c r="AC87" t="str">
        <f>IF(E87="","",IF(②選手情報入力!R96="","",IF(I87=1,IF(②選手情報入力!$R$6="",0,1),IF(②選手情報入力!$R$7="",0,1))))</f>
        <v/>
      </c>
      <c r="AD87" t="str">
        <f>IF(E87="","",IF(②選手情報入力!R96="","",2))</f>
        <v/>
      </c>
      <c r="AE87" t="str">
        <f>IF(E87="","",IF(②選手情報入力!T96="","",IF(I87=1,種目情報!$J$5,種目情報!$J$7)))</f>
        <v/>
      </c>
      <c r="AF87" t="str">
        <f>IF(E87="","",IF(②選手情報入力!T96="","",IF(I87=1,IF(②選手情報入力!$U$6="","",②選手情報入力!$U$6),IF(②選手情報入力!$U$7="","",②選手情報入力!$U$7))))</f>
        <v/>
      </c>
      <c r="AG87" t="str">
        <f>IF(E87="","",IF(②選手情報入力!T96="","",IF(I87=1,IF(②選手情報入力!$T$6="",0,1),IF(②選手情報入力!$T$7="",0,1))))</f>
        <v/>
      </c>
      <c r="AH87" t="str">
        <f>IF(E87="","",IF(②選手情報入力!T96="","",2))</f>
        <v/>
      </c>
    </row>
    <row r="88" spans="1:35">
      <c r="A88" t="str">
        <f>IF(E88="","",Sheet2!A87)</f>
        <v/>
      </c>
      <c r="B88" t="str">
        <f>IF(E88="","",①団体情報入力!$C$4)</f>
        <v/>
      </c>
      <c r="D88" t="str">
        <f>IF(②選手情報入力!B97="","",②選手情報入力!B97)</f>
        <v/>
      </c>
      <c r="E88" t="str">
        <f>IF(②選手情報入力!C97="","",(②選手情報入力!C97))</f>
        <v/>
      </c>
      <c r="F88" t="str">
        <f>IF(E88="","",②選手情報入力!D97)</f>
        <v/>
      </c>
      <c r="G88" t="str">
        <f>IF(E88="","",ASC(②選手情報入力!E97))</f>
        <v/>
      </c>
      <c r="H88" t="str">
        <f t="shared" si="3"/>
        <v/>
      </c>
      <c r="I88" t="str">
        <f>IF(E88="","",IF(②選手情報入力!G97="男",1,2))</f>
        <v/>
      </c>
      <c r="J88" t="str">
        <f>IF(E88="","",IF(②選手情報入力!H97="","",②選手情報入力!H97))</f>
        <v/>
      </c>
      <c r="L88" t="str">
        <f t="shared" si="4"/>
        <v/>
      </c>
      <c r="M88" t="str">
        <f t="shared" si="5"/>
        <v/>
      </c>
      <c r="O88" t="str">
        <f>IF(E88="","",IF(②選手情報入力!J97="","",IF(I88=1,VLOOKUP(②選手情報入力!J97,種目情報!$A$4:$B$35,2,FALSE),VLOOKUP(②選手情報入力!J97,種目情報!$E$4:$F$34,2,FALSE))))</f>
        <v/>
      </c>
      <c r="P88" t="str">
        <f>IF(E88="","",IF(②選手情報入力!K97="","",②選手情報入力!K97))</f>
        <v/>
      </c>
      <c r="Q88" s="28" t="str">
        <f>IF(E88="","",IF(②選手情報入力!I97="",0,1))</f>
        <v/>
      </c>
      <c r="R88" t="str">
        <f>IF(E88="","",IF(②選手情報入力!J97="","",IF(I88=1,VLOOKUP(②選手情報入力!J97,種目情報!$A$4:$C$39,3,FALSE),VLOOKUP(②選手情報入力!J97,種目情報!$E$4:$G$39,3,FALSE))))</f>
        <v/>
      </c>
      <c r="S88" t="str">
        <f>IF(E88="","",IF(②選手情報入力!M97="","",IF(I88=1,VLOOKUP(②選手情報入力!M97,種目情報!$A$4:$B$39,2,FALSE),VLOOKUP(②選手情報入力!M97,種目情報!$E$4:$F$39,2,FALSE))))</f>
        <v/>
      </c>
      <c r="T88" t="str">
        <f>IF(E88="","",IF(②選手情報入力!N97="","",②選手情報入力!N97))</f>
        <v/>
      </c>
      <c r="U88" s="28" t="str">
        <f>IF(E88="","",IF(②選手情報入力!L97="",0,1))</f>
        <v/>
      </c>
      <c r="V88" t="str">
        <f>IF(E88="","",IF(②選手情報入力!M97="","",IF(I88=1,VLOOKUP(②選手情報入力!M97,種目情報!$A$4:$C$39,3,FALSE),VLOOKUP(②選手情報入力!M97,種目情報!$E$4:$G$39,3,FALSE))))</f>
        <v/>
      </c>
      <c r="W88" t="str">
        <f>IF(E88="","",IF(②選手情報入力!P97="","",IF(I88=1,VLOOKUP(②選手情報入力!P97,種目情報!$A$4:$B$39,2,FALSE),VLOOKUP(②選手情報入力!P97,種目情報!$E$4:$F$39,2,FALSE))))</f>
        <v/>
      </c>
      <c r="X88" t="str">
        <f>IF(E88="","",IF(②選手情報入力!Q97="","",②選手情報入力!Q97))</f>
        <v/>
      </c>
      <c r="Y88" s="28" t="str">
        <f>IF(E88="","",IF(②選手情報入力!O97="",0,1))</f>
        <v/>
      </c>
      <c r="Z88" t="str">
        <f>IF(E88="","",IF(②選手情報入力!P97="","",IF(I88=1,VLOOKUP(②選手情報入力!P97,種目情報!$A$4:$C$39,3,FALSE),VLOOKUP(②選手情報入力!P97,種目情報!$E$4:$G$39,3,FALSE))))</f>
        <v/>
      </c>
      <c r="AA88" t="str">
        <f>IF(E88="","",IF(②選手情報入力!R97="","",IF(I88=1,種目情報!$J$4,種目情報!$J$6)))</f>
        <v/>
      </c>
      <c r="AB88" t="str">
        <f>IF(E88="","",IF(②選手情報入力!R97="","",IF(I88=1,IF(②選手情報入力!$S$6="","",②選手情報入力!$S$6),IF(②選手情報入力!$S$7="","",②選手情報入力!$S$7))))</f>
        <v/>
      </c>
      <c r="AC88" t="str">
        <f>IF(E88="","",IF(②選手情報入力!R97="","",IF(I88=1,IF(②選手情報入力!$R$6="",0,1),IF(②選手情報入力!$R$7="",0,1))))</f>
        <v/>
      </c>
      <c r="AD88" t="str">
        <f>IF(E88="","",IF(②選手情報入力!R97="","",2))</f>
        <v/>
      </c>
      <c r="AE88" t="str">
        <f>IF(E88="","",IF(②選手情報入力!T97="","",IF(I88=1,種目情報!$J$5,種目情報!$J$7)))</f>
        <v/>
      </c>
      <c r="AF88" t="str">
        <f>IF(E88="","",IF(②選手情報入力!T97="","",IF(I88=1,IF(②選手情報入力!$U$6="","",②選手情報入力!$U$6),IF(②選手情報入力!$U$7="","",②選手情報入力!$U$7))))</f>
        <v/>
      </c>
      <c r="AG88" t="str">
        <f>IF(E88="","",IF(②選手情報入力!T97="","",IF(I88=1,IF(②選手情報入力!$T$6="",0,1),IF(②選手情報入力!$T$7="",0,1))))</f>
        <v/>
      </c>
      <c r="AH88" t="str">
        <f>IF(E88="","",IF(②選手情報入力!T97="","",2))</f>
        <v/>
      </c>
    </row>
    <row r="89" spans="1:35">
      <c r="A89" t="str">
        <f>IF(E89="","",Sheet2!A88)</f>
        <v/>
      </c>
      <c r="B89" t="str">
        <f>IF(E89="","",①団体情報入力!$C$4)</f>
        <v/>
      </c>
      <c r="D89" t="str">
        <f>IF(②選手情報入力!B98="","",②選手情報入力!B98)</f>
        <v/>
      </c>
      <c r="E89" t="str">
        <f>IF(②選手情報入力!C98="","",(②選手情報入力!C98))</f>
        <v/>
      </c>
      <c r="F89" t="str">
        <f>IF(E89="","",②選手情報入力!D98)</f>
        <v/>
      </c>
      <c r="G89" t="str">
        <f>IF(E89="","",ASC(②選手情報入力!E98))</f>
        <v/>
      </c>
      <c r="H89" t="str">
        <f t="shared" si="3"/>
        <v/>
      </c>
      <c r="I89" t="str">
        <f>IF(E89="","",IF(②選手情報入力!G98="男",1,2))</f>
        <v/>
      </c>
      <c r="J89" t="str">
        <f>IF(E89="","",IF(②選手情報入力!H98="","",②選手情報入力!H98))</f>
        <v/>
      </c>
      <c r="L89" t="str">
        <f t="shared" si="4"/>
        <v/>
      </c>
      <c r="M89" t="str">
        <f t="shared" si="5"/>
        <v/>
      </c>
      <c r="O89" t="str">
        <f>IF(E89="","",IF(②選手情報入力!J98="","",IF(I89=1,VLOOKUP(②選手情報入力!J98,種目情報!$A$4:$B$35,2,FALSE),VLOOKUP(②選手情報入力!J98,種目情報!$E$4:$F$34,2,FALSE))))</f>
        <v/>
      </c>
      <c r="P89" t="str">
        <f>IF(E89="","",IF(②選手情報入力!K98="","",②選手情報入力!K98))</f>
        <v/>
      </c>
      <c r="Q89" s="28" t="str">
        <f>IF(E89="","",IF(②選手情報入力!I98="",0,1))</f>
        <v/>
      </c>
      <c r="R89" t="str">
        <f>IF(E89="","",IF(②選手情報入力!J98="","",IF(I89=1,VLOOKUP(②選手情報入力!J98,種目情報!$A$4:$C$39,3,FALSE),VLOOKUP(②選手情報入力!J98,種目情報!$E$4:$G$39,3,FALSE))))</f>
        <v/>
      </c>
      <c r="S89" t="str">
        <f>IF(E89="","",IF(②選手情報入力!M98="","",IF(I89=1,VLOOKUP(②選手情報入力!M98,種目情報!$A$4:$B$39,2,FALSE),VLOOKUP(②選手情報入力!M98,種目情報!$E$4:$F$39,2,FALSE))))</f>
        <v/>
      </c>
      <c r="T89" t="str">
        <f>IF(E89="","",IF(②選手情報入力!N98="","",②選手情報入力!N98))</f>
        <v/>
      </c>
      <c r="U89" s="28" t="str">
        <f>IF(E89="","",IF(②選手情報入力!L98="",0,1))</f>
        <v/>
      </c>
      <c r="V89" t="str">
        <f>IF(E89="","",IF(②選手情報入力!M98="","",IF(I89=1,VLOOKUP(②選手情報入力!M98,種目情報!$A$4:$C$39,3,FALSE),VLOOKUP(②選手情報入力!M98,種目情報!$E$4:$G$39,3,FALSE))))</f>
        <v/>
      </c>
      <c r="W89" t="str">
        <f>IF(E89="","",IF(②選手情報入力!P98="","",IF(I89=1,VLOOKUP(②選手情報入力!P98,種目情報!$A$4:$B$39,2,FALSE),VLOOKUP(②選手情報入力!P98,種目情報!$E$4:$F$39,2,FALSE))))</f>
        <v/>
      </c>
      <c r="X89" t="str">
        <f>IF(E89="","",IF(②選手情報入力!Q98="","",②選手情報入力!Q98))</f>
        <v/>
      </c>
      <c r="Y89" s="28" t="str">
        <f>IF(E89="","",IF(②選手情報入力!O98="",0,1))</f>
        <v/>
      </c>
      <c r="Z89" t="str">
        <f>IF(E89="","",IF(②選手情報入力!P98="","",IF(I89=1,VLOOKUP(②選手情報入力!P98,種目情報!$A$4:$C$39,3,FALSE),VLOOKUP(②選手情報入力!P98,種目情報!$E$4:$G$39,3,FALSE))))</f>
        <v/>
      </c>
      <c r="AA89" t="str">
        <f>IF(E89="","",IF(②選手情報入力!R98="","",IF(I89=1,種目情報!$J$4,種目情報!$J$6)))</f>
        <v/>
      </c>
      <c r="AB89" t="str">
        <f>IF(E89="","",IF(②選手情報入力!R98="","",IF(I89=1,IF(②選手情報入力!$S$6="","",②選手情報入力!$S$6),IF(②選手情報入力!$S$7="","",②選手情報入力!$S$7))))</f>
        <v/>
      </c>
      <c r="AC89" t="str">
        <f>IF(E89="","",IF(②選手情報入力!R98="","",IF(I89=1,IF(②選手情報入力!$R$6="",0,1),IF(②選手情報入力!$R$7="",0,1))))</f>
        <v/>
      </c>
      <c r="AD89" t="str">
        <f>IF(E89="","",IF(②選手情報入力!R98="","",2))</f>
        <v/>
      </c>
      <c r="AE89" t="str">
        <f>IF(E89="","",IF(②選手情報入力!T98="","",IF(I89=1,種目情報!$J$5,種目情報!$J$7)))</f>
        <v/>
      </c>
      <c r="AF89" t="str">
        <f>IF(E89="","",IF(②選手情報入力!T98="","",IF(I89=1,IF(②選手情報入力!$U$6="","",②選手情報入力!$U$6),IF(②選手情報入力!$U$7="","",②選手情報入力!$U$7))))</f>
        <v/>
      </c>
      <c r="AG89" t="str">
        <f>IF(E89="","",IF(②選手情報入力!T98="","",IF(I89=1,IF(②選手情報入力!$T$6="",0,1),IF(②選手情報入力!$T$7="",0,1))))</f>
        <v/>
      </c>
      <c r="AH89" t="str">
        <f>IF(E89="","",IF(②選手情報入力!T98="","",2))</f>
        <v/>
      </c>
    </row>
    <row r="90" spans="1:35">
      <c r="A90" t="str">
        <f>IF(E90="","",Sheet2!A89)</f>
        <v/>
      </c>
      <c r="B90" t="str">
        <f>IF(E90="","",①団体情報入力!$C$4)</f>
        <v/>
      </c>
      <c r="D90" t="str">
        <f>IF(②選手情報入力!B99="","",②選手情報入力!B99)</f>
        <v/>
      </c>
      <c r="E90" t="str">
        <f>IF(②選手情報入力!C99="","",(②選手情報入力!C99))</f>
        <v/>
      </c>
      <c r="F90" t="str">
        <f>IF(E90="","",②選手情報入力!D99)</f>
        <v/>
      </c>
      <c r="G90" t="str">
        <f>IF(E90="","",ASC(②選手情報入力!E99))</f>
        <v/>
      </c>
      <c r="H90" t="str">
        <f t="shared" si="3"/>
        <v/>
      </c>
      <c r="I90" t="str">
        <f>IF(E90="","",IF(②選手情報入力!G99="男",1,2))</f>
        <v/>
      </c>
      <c r="J90" t="str">
        <f>IF(E90="","",IF(②選手情報入力!H99="","",②選手情報入力!H99))</f>
        <v/>
      </c>
      <c r="L90" t="str">
        <f t="shared" si="4"/>
        <v/>
      </c>
      <c r="M90" t="str">
        <f t="shared" si="5"/>
        <v/>
      </c>
      <c r="O90" t="str">
        <f>IF(E90="","",IF(②選手情報入力!J99="","",IF(I90=1,VLOOKUP(②選手情報入力!J99,種目情報!$A$4:$B$35,2,FALSE),VLOOKUP(②選手情報入力!J99,種目情報!$E$4:$F$34,2,FALSE))))</f>
        <v/>
      </c>
      <c r="P90" t="str">
        <f>IF(E90="","",IF(②選手情報入力!K99="","",②選手情報入力!K99))</f>
        <v/>
      </c>
      <c r="Q90" s="28" t="str">
        <f>IF(E90="","",IF(②選手情報入力!I99="",0,1))</f>
        <v/>
      </c>
      <c r="R90" t="str">
        <f>IF(E90="","",IF(②選手情報入力!J99="","",IF(I90=1,VLOOKUP(②選手情報入力!J99,種目情報!$A$4:$C$39,3,FALSE),VLOOKUP(②選手情報入力!J99,種目情報!$E$4:$G$39,3,FALSE))))</f>
        <v/>
      </c>
      <c r="S90" t="str">
        <f>IF(E90="","",IF(②選手情報入力!M99="","",IF(I90=1,VLOOKUP(②選手情報入力!M99,種目情報!$A$4:$B$39,2,FALSE),VLOOKUP(②選手情報入力!M99,種目情報!$E$4:$F$39,2,FALSE))))</f>
        <v/>
      </c>
      <c r="T90" t="str">
        <f>IF(E90="","",IF(②選手情報入力!N99="","",②選手情報入力!N99))</f>
        <v/>
      </c>
      <c r="U90" s="28" t="str">
        <f>IF(E90="","",IF(②選手情報入力!L99="",0,1))</f>
        <v/>
      </c>
      <c r="V90" t="str">
        <f>IF(E90="","",IF(②選手情報入力!M99="","",IF(I90=1,VLOOKUP(②選手情報入力!M99,種目情報!$A$4:$C$39,3,FALSE),VLOOKUP(②選手情報入力!M99,種目情報!$E$4:$G$39,3,FALSE))))</f>
        <v/>
      </c>
      <c r="W90" t="str">
        <f>IF(E90="","",IF(②選手情報入力!P99="","",IF(I90=1,VLOOKUP(②選手情報入力!P99,種目情報!$A$4:$B$39,2,FALSE),VLOOKUP(②選手情報入力!P99,種目情報!$E$4:$F$39,2,FALSE))))</f>
        <v/>
      </c>
      <c r="X90" t="str">
        <f>IF(E90="","",IF(②選手情報入力!Q99="","",②選手情報入力!Q99))</f>
        <v/>
      </c>
      <c r="Y90" s="28" t="str">
        <f>IF(E90="","",IF(②選手情報入力!O99="",0,1))</f>
        <v/>
      </c>
      <c r="Z90" t="str">
        <f>IF(E90="","",IF(②選手情報入力!P99="","",IF(I90=1,VLOOKUP(②選手情報入力!P99,種目情報!$A$4:$C$39,3,FALSE),VLOOKUP(②選手情報入力!P99,種目情報!$E$4:$G$39,3,FALSE))))</f>
        <v/>
      </c>
      <c r="AA90" t="str">
        <f>IF(E90="","",IF(②選手情報入力!R99="","",IF(I90=1,種目情報!$J$4,種目情報!$J$6)))</f>
        <v/>
      </c>
      <c r="AB90" t="str">
        <f>IF(E90="","",IF(②選手情報入力!R99="","",IF(I90=1,IF(②選手情報入力!$S$6="","",②選手情報入力!$S$6),IF(②選手情報入力!$S$7="","",②選手情報入力!$S$7))))</f>
        <v/>
      </c>
      <c r="AC90" t="str">
        <f>IF(E90="","",IF(②選手情報入力!R99="","",IF(I90=1,IF(②選手情報入力!$R$6="",0,1),IF(②選手情報入力!$R$7="",0,1))))</f>
        <v/>
      </c>
      <c r="AD90" t="str">
        <f>IF(E90="","",IF(②選手情報入力!R99="","",2))</f>
        <v/>
      </c>
      <c r="AE90" t="str">
        <f>IF(E90="","",IF(②選手情報入力!T99="","",IF(I90=1,種目情報!$J$5,種目情報!$J$7)))</f>
        <v/>
      </c>
      <c r="AF90" t="str">
        <f>IF(E90="","",IF(②選手情報入力!T99="","",IF(I90=1,IF(②選手情報入力!$U$6="","",②選手情報入力!$U$6),IF(②選手情報入力!$U$7="","",②選手情報入力!$U$7))))</f>
        <v/>
      </c>
      <c r="AG90" t="str">
        <f>IF(E90="","",IF(②選手情報入力!T99="","",IF(I90=1,IF(②選手情報入力!$T$6="",0,1),IF(②選手情報入力!$T$7="",0,1))))</f>
        <v/>
      </c>
      <c r="AH90" t="str">
        <f>IF(E90="","",IF(②選手情報入力!T99="","",2))</f>
        <v/>
      </c>
    </row>
    <row r="91" spans="1:35">
      <c r="A91" t="str">
        <f>IF(E91="","",Sheet2!A90)</f>
        <v/>
      </c>
      <c r="B91" t="str">
        <f>IF(E91="","",①団体情報入力!$C$4)</f>
        <v/>
      </c>
      <c r="D91" t="str">
        <f>IF(②選手情報入力!B100="","",②選手情報入力!B100)</f>
        <v/>
      </c>
      <c r="E91" t="str">
        <f>IF(②選手情報入力!C100="","",(②選手情報入力!C100))</f>
        <v/>
      </c>
      <c r="F91" t="str">
        <f>IF(E91="","",②選手情報入力!D100)</f>
        <v/>
      </c>
      <c r="G91" t="str">
        <f>IF(E91="","",ASC(②選手情報入力!E100))</f>
        <v/>
      </c>
      <c r="H91" t="str">
        <f t="shared" si="3"/>
        <v/>
      </c>
      <c r="I91" t="str">
        <f>IF(E91="","",IF(②選手情報入力!G100="男",1,2))</f>
        <v/>
      </c>
      <c r="J91" t="str">
        <f>IF(E91="","",IF(②選手情報入力!H100="","",②選手情報入力!H100))</f>
        <v/>
      </c>
      <c r="L91" t="str">
        <f t="shared" si="4"/>
        <v/>
      </c>
      <c r="M91" t="str">
        <f t="shared" si="5"/>
        <v/>
      </c>
      <c r="O91" t="str">
        <f>IF(E91="","",IF(②選手情報入力!J100="","",IF(I91=1,VLOOKUP(②選手情報入力!J100,種目情報!$A$4:$B$35,2,FALSE),VLOOKUP(②選手情報入力!J100,種目情報!$E$4:$F$34,2,FALSE))))</f>
        <v/>
      </c>
      <c r="P91" t="str">
        <f>IF(E91="","",IF(②選手情報入力!K100="","",②選手情報入力!K100))</f>
        <v/>
      </c>
      <c r="Q91" s="28" t="str">
        <f>IF(E91="","",IF(②選手情報入力!I100="",0,1))</f>
        <v/>
      </c>
      <c r="R91" t="str">
        <f>IF(E91="","",IF(②選手情報入力!J100="","",IF(I91=1,VLOOKUP(②選手情報入力!J100,種目情報!$A$4:$C$39,3,FALSE),VLOOKUP(②選手情報入力!J100,種目情報!$E$4:$G$39,3,FALSE))))</f>
        <v/>
      </c>
      <c r="S91" t="str">
        <f>IF(E91="","",IF(②選手情報入力!M100="","",IF(I91=1,VLOOKUP(②選手情報入力!M100,種目情報!$A$4:$B$39,2,FALSE),VLOOKUP(②選手情報入力!M100,種目情報!$E$4:$F$39,2,FALSE))))</f>
        <v/>
      </c>
      <c r="T91" t="str">
        <f>IF(E91="","",IF(②選手情報入力!N100="","",②選手情報入力!N100))</f>
        <v/>
      </c>
      <c r="U91" s="28" t="str">
        <f>IF(E91="","",IF(②選手情報入力!L100="",0,1))</f>
        <v/>
      </c>
      <c r="V91" t="str">
        <f>IF(E91="","",IF(②選手情報入力!M100="","",IF(I91=1,VLOOKUP(②選手情報入力!M100,種目情報!$A$4:$C$39,3,FALSE),VLOOKUP(②選手情報入力!M100,種目情報!$E$4:$G$39,3,FALSE))))</f>
        <v/>
      </c>
      <c r="W91" t="str">
        <f>IF(E91="","",IF(②選手情報入力!P100="","",IF(I91=1,VLOOKUP(②選手情報入力!P100,種目情報!$A$4:$B$39,2,FALSE),VLOOKUP(②選手情報入力!P100,種目情報!$E$4:$F$39,2,FALSE))))</f>
        <v/>
      </c>
      <c r="X91" t="str">
        <f>IF(E91="","",IF(②選手情報入力!Q100="","",②選手情報入力!Q100))</f>
        <v/>
      </c>
      <c r="Y91" s="28" t="str">
        <f>IF(E91="","",IF(②選手情報入力!O100="",0,1))</f>
        <v/>
      </c>
      <c r="Z91" t="str">
        <f>IF(E91="","",IF(②選手情報入力!P100="","",IF(I91=1,VLOOKUP(②選手情報入力!P100,種目情報!$A$4:$C$39,3,FALSE),VLOOKUP(②選手情報入力!P100,種目情報!$E$4:$G$39,3,FALSE))))</f>
        <v/>
      </c>
      <c r="AA91" t="str">
        <f>IF(E91="","",IF(②選手情報入力!R100="","",IF(I91=1,種目情報!$J$4,種目情報!$J$6)))</f>
        <v/>
      </c>
      <c r="AB91" t="str">
        <f>IF(E91="","",IF(②選手情報入力!R100="","",IF(I91=1,IF(②選手情報入力!$S$6="","",②選手情報入力!$S$6),IF(②選手情報入力!$S$7="","",②選手情報入力!$S$7))))</f>
        <v/>
      </c>
      <c r="AC91" t="str">
        <f>IF(E91="","",IF(②選手情報入力!R100="","",IF(I91=1,IF(②選手情報入力!$R$6="",0,1),IF(②選手情報入力!$R$7="",0,1))))</f>
        <v/>
      </c>
      <c r="AD91" t="str">
        <f>IF(E91="","",IF(②選手情報入力!R100="","",2))</f>
        <v/>
      </c>
      <c r="AE91" t="str">
        <f>IF(E91="","",IF(②選手情報入力!T100="","",IF(I91=1,種目情報!$J$5,種目情報!$J$7)))</f>
        <v/>
      </c>
      <c r="AF91" t="str">
        <f>IF(E91="","",IF(②選手情報入力!T100="","",IF(I91=1,IF(②選手情報入力!$U$6="","",②選手情報入力!$U$6),IF(②選手情報入力!$U$7="","",②選手情報入力!$U$7))))</f>
        <v/>
      </c>
      <c r="AG91" t="str">
        <f>IF(E91="","",IF(②選手情報入力!T100="","",IF(I91=1,IF(②選手情報入力!$T$6="",0,1),IF(②選手情報入力!$T$7="",0,1))))</f>
        <v/>
      </c>
      <c r="AH91" t="str">
        <f>IF(E91="","",IF(②選手情報入力!T100="","",2))</f>
        <v/>
      </c>
    </row>
    <row r="92" spans="1:3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row>
  </sheetData>
  <phoneticPr fontId="4"/>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注意事項</vt:lpstr>
      <vt:lpstr>①団体情報入力</vt:lpstr>
      <vt:lpstr>②選手情報入力</vt:lpstr>
      <vt:lpstr>③リレー情報確認</vt:lpstr>
      <vt:lpstr>④参加人数一覧表</vt:lpstr>
      <vt:lpstr>⑤リレーの選手が反映されない場合の対処</vt:lpstr>
      <vt:lpstr>　　　　　</vt:lpstr>
      <vt:lpstr>種目情報</vt:lpstr>
      <vt:lpstr>data_kyogisha</vt:lpstr>
      <vt:lpstr>data_team</vt:lpstr>
      <vt:lpstr>Sheet1</vt:lpstr>
      <vt:lpstr>Sheet2</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2018-04-26T11:29:47Z</cp:lastPrinted>
  <dcterms:created xsi:type="dcterms:W3CDTF">2013-01-03T14:12:28Z</dcterms:created>
  <dcterms:modified xsi:type="dcterms:W3CDTF">2018-05-07T07:01:32Z</dcterms:modified>
  <cp:contentStatus/>
</cp:coreProperties>
</file>