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agoya\OneDrive\2020夏季競技会\"/>
    </mc:Choice>
  </mc:AlternateContent>
  <bookViews>
    <workbookView xWindow="315" yWindow="29475" windowWidth="19320" windowHeight="12915" tabRatio="903"/>
  </bookViews>
  <sheets>
    <sheet name="夏季競技会" sheetId="33" r:id="rId1"/>
    <sheet name="注意事項" sheetId="4" r:id="rId2"/>
    <sheet name="①団体情報入力" sheetId="7" r:id="rId3"/>
    <sheet name="②選手情報入力" sheetId="3" r:id="rId4"/>
    <sheet name="③リレー情報確認" sheetId="5" r:id="rId5"/>
    <sheet name="④種目別人数" sheetId="17" r:id="rId6"/>
    <sheet name="⑤大会前 提出用" sheetId="34" r:id="rId7"/>
    <sheet name="⑥大会後 個人管理用" sheetId="35" r:id="rId8"/>
    <sheet name="⑦ADカード申請" sheetId="36" r:id="rId9"/>
    <sheet name="⑧リレー選手が反映されない" sheetId="30" r:id="rId10"/>
    <sheet name="⑨日付が数字になる場合" sheetId="29" r:id="rId11"/>
    <sheet name="　　　　　" sheetId="14" r:id="rId12"/>
    <sheet name="種目情報" sheetId="18" r:id="rId13"/>
    <sheet name="data_kyogisha" sheetId="2" r:id="rId14"/>
    <sheet name="data_team" sheetId="19" r:id="rId15"/>
    <sheet name="Sheet6" sheetId="23" r:id="rId16"/>
  </sheets>
  <externalReferences>
    <externalReference r:id="rId17"/>
    <externalReference r:id="rId18"/>
    <externalReference r:id="rId19"/>
    <externalReference r:id="rId20"/>
  </externalReferences>
  <definedNames>
    <definedName name="otoko" localSheetId="9">[1]一覧表!#REF!</definedName>
    <definedName name="otoko" localSheetId="10">[1]一覧表!#REF!</definedName>
    <definedName name="otoko">[1]一覧表!#REF!</definedName>
    <definedName name="_xlnm.Print_Area" localSheetId="5">④種目別人数!$A$1:$H$17</definedName>
    <definedName name="_xlnm.Print_Area" localSheetId="6">'⑤大会前 提出用'!$A$2:$K$27</definedName>
    <definedName name="_xlnm.Print_Area" localSheetId="7">'⑥大会後 個人管理用'!$A$2:$Q$22</definedName>
    <definedName name="sin" localSheetId="9">[1]一覧表!#REF!</definedName>
    <definedName name="sin" localSheetId="10">[1]一覧表!#REF!</definedName>
    <definedName name="sin">[1]一覧表!#REF!</definedName>
    <definedName name="X" localSheetId="9">[1]一覧表!#REF!</definedName>
    <definedName name="X" localSheetId="10">[1]一覧表!#REF!</definedName>
    <definedName name="X">[1]一覧表!#REF!</definedName>
    <definedName name="おもて" localSheetId="9">[1]一覧表!#REF!</definedName>
    <definedName name="おもて" localSheetId="10">[1]一覧表!#REF!</definedName>
    <definedName name="おもて">[1]一覧表!#REF!</definedName>
    <definedName name="リレー">[2]一覧表!$R$13</definedName>
    <definedName name="学年">[3]個人表!$U$7:$U$12</definedName>
    <definedName name="女子種目">[4]一覧表!$U$13:$U$28</definedName>
    <definedName name="小" localSheetId="9">[1]一覧表!#REF!</definedName>
    <definedName name="小" localSheetId="10">[1]一覧表!#REF!</definedName>
    <definedName name="小">[1]一覧表!#REF!</definedName>
    <definedName name="小リレー" localSheetId="9">[1]一覧表!#REF!</definedName>
    <definedName name="小リレー" localSheetId="10">[1]一覧表!#REF!</definedName>
    <definedName name="小リレー">[1]一覧表!#REF!</definedName>
    <definedName name="小学校" localSheetId="9">[1]一覧表!#REF!</definedName>
    <definedName name="小学校" localSheetId="10">[1]一覧表!#REF!</definedName>
    <definedName name="小学校">[1]一覧表!#REF!</definedName>
    <definedName name="小学生" localSheetId="9">[1]一覧表!#REF!</definedName>
    <definedName name="小学生" localSheetId="10">[1]一覧表!#REF!</definedName>
    <definedName name="小学生">[1]一覧表!#REF!</definedName>
    <definedName name="性別">[2]一覧表!$S$13:$S$14</definedName>
    <definedName name="団体カテゴリー" localSheetId="9">[1]一覧表!#REF!</definedName>
    <definedName name="団体カテゴリー" localSheetId="10">[1]一覧表!#REF!</definedName>
    <definedName name="団体カテゴリー">[1]一覧表!#REF!</definedName>
    <definedName name="団体申し込み" localSheetId="9">[1]一覧表!#REF!</definedName>
    <definedName name="団体申し込み" localSheetId="10">[1]一覧表!#REF!</definedName>
    <definedName name="団体申し込み">[1]一覧表!#REF!</definedName>
    <definedName name="男子種目">[2]一覧表!$T$13:$T$32</definedName>
    <definedName name="男種目">[4]一覧表!$T$13:$T$32</definedName>
    <definedName name="男女">[3]個人表!$V$5:$V$6</definedName>
  </definedNames>
  <calcPr calcId="152511" concurrentCalc="0" concurrentManual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 i="4" l="1"/>
  <c r="D10" i="4"/>
  <c r="D7" i="4"/>
  <c r="F4" i="4"/>
  <c r="C5" i="4"/>
  <c r="C4" i="4"/>
  <c r="C41" i="33"/>
  <c r="C34" i="33"/>
  <c r="C8" i="35"/>
  <c r="K13" i="34"/>
  <c r="C3" i="4"/>
  <c r="J101" i="3"/>
  <c r="M101" i="3"/>
  <c r="P101" i="3"/>
  <c r="G101" i="3"/>
  <c r="C8" i="17"/>
  <c r="G8" i="17"/>
  <c r="AO11" i="3"/>
  <c r="AO12" i="3"/>
  <c r="AO13" i="3"/>
  <c r="AO14" i="3"/>
  <c r="AO15" i="3"/>
  <c r="AO16" i="3"/>
  <c r="AO17" i="3"/>
  <c r="AO18" i="3"/>
  <c r="AO19" i="3"/>
  <c r="AO20" i="3"/>
  <c r="AO21" i="3"/>
  <c r="AO22" i="3"/>
  <c r="AO23" i="3"/>
  <c r="AO24" i="3"/>
  <c r="AO25" i="3"/>
  <c r="AO26" i="3"/>
  <c r="AO27" i="3"/>
  <c r="AO10" i="3"/>
  <c r="F14" i="5"/>
  <c r="AQ11" i="3"/>
  <c r="AQ12" i="3"/>
  <c r="AQ13" i="3"/>
  <c r="AQ14" i="3"/>
  <c r="AQ15" i="3"/>
  <c r="AQ16" i="3"/>
  <c r="AQ17" i="3"/>
  <c r="AQ18" i="3"/>
  <c r="AQ19" i="3"/>
  <c r="AQ20" i="3"/>
  <c r="AQ21" i="3"/>
  <c r="AQ22" i="3"/>
  <c r="AQ23" i="3"/>
  <c r="AQ24" i="3"/>
  <c r="AQ25" i="3"/>
  <c r="AQ26" i="3"/>
  <c r="AQ27" i="3"/>
  <c r="AQ10" i="3"/>
  <c r="L14" i="5"/>
  <c r="AS11" i="3"/>
  <c r="AS12" i="3"/>
  <c r="AS13" i="3"/>
  <c r="AS14" i="3"/>
  <c r="AS15" i="3"/>
  <c r="AS16" i="3"/>
  <c r="AS17" i="3"/>
  <c r="AS18" i="3"/>
  <c r="AS19" i="3"/>
  <c r="AS20" i="3"/>
  <c r="AS21" i="3"/>
  <c r="AS22" i="3"/>
  <c r="AS23" i="3"/>
  <c r="AS24" i="3"/>
  <c r="AS25" i="3"/>
  <c r="AS26" i="3"/>
  <c r="AS27" i="3"/>
  <c r="AS10" i="3"/>
  <c r="R14" i="5"/>
  <c r="AU11" i="3"/>
  <c r="AU12" i="3"/>
  <c r="AU13" i="3"/>
  <c r="AU14" i="3"/>
  <c r="AU15" i="3"/>
  <c r="AU16" i="3"/>
  <c r="AU17" i="3"/>
  <c r="AU18" i="3"/>
  <c r="AU19" i="3"/>
  <c r="AU20" i="3"/>
  <c r="AU21" i="3"/>
  <c r="AU22" i="3"/>
  <c r="AU23" i="3"/>
  <c r="AU24" i="3"/>
  <c r="AU25" i="3"/>
  <c r="AU26" i="3"/>
  <c r="AU27" i="3"/>
  <c r="AU10" i="3"/>
  <c r="X14" i="5"/>
  <c r="G102" i="3"/>
  <c r="C9" i="17"/>
  <c r="G9" i="17"/>
  <c r="G11" i="17"/>
  <c r="F20" i="35"/>
  <c r="B20" i="35"/>
  <c r="D8" i="35"/>
  <c r="E8" i="35"/>
  <c r="F8" i="35"/>
  <c r="H8" i="35"/>
  <c r="I8" i="35"/>
  <c r="J8" i="35"/>
  <c r="K8" i="35"/>
  <c r="L8" i="35"/>
  <c r="M8" i="35"/>
  <c r="N8" i="35"/>
  <c r="O8" i="35"/>
  <c r="P8" i="35"/>
  <c r="Q8" i="35"/>
  <c r="J13" i="34"/>
  <c r="I13" i="34"/>
  <c r="H13" i="34"/>
  <c r="G13" i="34"/>
  <c r="F13" i="34"/>
  <c r="E13" i="34"/>
  <c r="D13" i="34"/>
  <c r="C26" i="34"/>
  <c r="C25" i="34"/>
  <c r="F25" i="34"/>
  <c r="A3" i="17"/>
  <c r="Y13" i="3"/>
  <c r="Z13" i="3"/>
  <c r="Y14" i="3"/>
  <c r="Z14" i="3"/>
  <c r="Y15" i="3"/>
  <c r="Z15" i="3"/>
  <c r="Y16" i="3"/>
  <c r="Z16" i="3"/>
  <c r="Y17" i="3"/>
  <c r="Z17" i="3"/>
  <c r="Y18" i="3"/>
  <c r="Z18" i="3"/>
  <c r="Y19" i="3"/>
  <c r="Z19" i="3"/>
  <c r="Y20" i="3"/>
  <c r="Z20" i="3"/>
  <c r="Y21" i="3"/>
  <c r="Z21" i="3"/>
  <c r="Y22" i="3"/>
  <c r="Z22" i="3"/>
  <c r="Y23" i="3"/>
  <c r="Z23" i="3"/>
  <c r="Y24" i="3"/>
  <c r="Z24" i="3"/>
  <c r="Y25" i="3"/>
  <c r="Z25" i="3"/>
  <c r="Y26" i="3"/>
  <c r="Z26" i="3"/>
  <c r="Y27" i="3"/>
  <c r="Z27" i="3"/>
  <c r="Y28" i="3"/>
  <c r="Z28" i="3"/>
  <c r="Y29" i="3"/>
  <c r="Z29" i="3"/>
  <c r="Y30" i="3"/>
  <c r="Z30" i="3"/>
  <c r="Y31" i="3"/>
  <c r="Z31" i="3"/>
  <c r="Y32" i="3"/>
  <c r="Z32" i="3"/>
  <c r="Y33" i="3"/>
  <c r="Z33" i="3"/>
  <c r="Y34" i="3"/>
  <c r="Z34" i="3"/>
  <c r="Y35" i="3"/>
  <c r="Z35" i="3"/>
  <c r="Y36" i="3"/>
  <c r="Z36" i="3"/>
  <c r="Y37" i="3"/>
  <c r="Z37" i="3"/>
  <c r="G13" i="17"/>
  <c r="F13" i="17"/>
  <c r="C5" i="7"/>
  <c r="D6" i="17"/>
  <c r="C10" i="17"/>
  <c r="G10" i="17"/>
  <c r="B11" i="3"/>
  <c r="E3" i="2"/>
  <c r="D3" i="2"/>
  <c r="E4" i="2"/>
  <c r="D4" i="2"/>
  <c r="E5" i="2"/>
  <c r="D5" i="2"/>
  <c r="E6" i="2"/>
  <c r="D6" i="2"/>
  <c r="E7" i="2"/>
  <c r="D7" i="2"/>
  <c r="E8" i="2"/>
  <c r="D8" i="2"/>
  <c r="E9" i="2"/>
  <c r="D9" i="2"/>
  <c r="E10" i="2"/>
  <c r="D10" i="2"/>
  <c r="E11" i="2"/>
  <c r="D11" i="2"/>
  <c r="E12" i="2"/>
  <c r="D12" i="2"/>
  <c r="E13" i="2"/>
  <c r="D13" i="2"/>
  <c r="E14" i="2"/>
  <c r="D14" i="2"/>
  <c r="E15" i="2"/>
  <c r="D15" i="2"/>
  <c r="E16" i="2"/>
  <c r="D16" i="2"/>
  <c r="E17" i="2"/>
  <c r="D17" i="2"/>
  <c r="E18" i="2"/>
  <c r="D18" i="2"/>
  <c r="E19" i="2"/>
  <c r="D19" i="2"/>
  <c r="E20" i="2"/>
  <c r="D20" i="2"/>
  <c r="E21" i="2"/>
  <c r="D21" i="2"/>
  <c r="E22" i="2"/>
  <c r="D22" i="2"/>
  <c r="E23" i="2"/>
  <c r="D23" i="2"/>
  <c r="E24" i="2"/>
  <c r="D24" i="2"/>
  <c r="E25" i="2"/>
  <c r="D25" i="2"/>
  <c r="E26" i="2"/>
  <c r="D26" i="2"/>
  <c r="E27" i="2"/>
  <c r="D27" i="2"/>
  <c r="E28" i="2"/>
  <c r="D28" i="2"/>
  <c r="E29" i="2"/>
  <c r="D29" i="2"/>
  <c r="E30" i="2"/>
  <c r="D30" i="2"/>
  <c r="E31" i="2"/>
  <c r="D31" i="2"/>
  <c r="E32" i="2"/>
  <c r="D32" i="2"/>
  <c r="E33" i="2"/>
  <c r="D33" i="2"/>
  <c r="E34" i="2"/>
  <c r="D34" i="2"/>
  <c r="E35" i="2"/>
  <c r="D35" i="2"/>
  <c r="E36" i="2"/>
  <c r="D36" i="2"/>
  <c r="E37" i="2"/>
  <c r="D37" i="2"/>
  <c r="E38" i="2"/>
  <c r="D38" i="2"/>
  <c r="E39" i="2"/>
  <c r="D39" i="2"/>
  <c r="E40" i="2"/>
  <c r="D40" i="2"/>
  <c r="E41" i="2"/>
  <c r="D41" i="2"/>
  <c r="E42" i="2"/>
  <c r="D42" i="2"/>
  <c r="E43" i="2"/>
  <c r="D43" i="2"/>
  <c r="E44" i="2"/>
  <c r="D44" i="2"/>
  <c r="E45" i="2"/>
  <c r="D45" i="2"/>
  <c r="E46" i="2"/>
  <c r="D46" i="2"/>
  <c r="E47" i="2"/>
  <c r="D47" i="2"/>
  <c r="E48" i="2"/>
  <c r="D48" i="2"/>
  <c r="E49" i="2"/>
  <c r="D49" i="2"/>
  <c r="E50" i="2"/>
  <c r="D50" i="2"/>
  <c r="E51" i="2"/>
  <c r="D51" i="2"/>
  <c r="E52" i="2"/>
  <c r="D52" i="2"/>
  <c r="E53" i="2"/>
  <c r="D53" i="2"/>
  <c r="E54" i="2"/>
  <c r="D54" i="2"/>
  <c r="E55" i="2"/>
  <c r="D55" i="2"/>
  <c r="E56" i="2"/>
  <c r="D56" i="2"/>
  <c r="E57" i="2"/>
  <c r="D57" i="2"/>
  <c r="E58" i="2"/>
  <c r="D58" i="2"/>
  <c r="E59" i="2"/>
  <c r="D59" i="2"/>
  <c r="E60" i="2"/>
  <c r="D60" i="2"/>
  <c r="E61" i="2"/>
  <c r="D61" i="2"/>
  <c r="E62" i="2"/>
  <c r="D62" i="2"/>
  <c r="E63" i="2"/>
  <c r="D63" i="2"/>
  <c r="E64" i="2"/>
  <c r="D64" i="2"/>
  <c r="E65" i="2"/>
  <c r="D65" i="2"/>
  <c r="E66" i="2"/>
  <c r="D66" i="2"/>
  <c r="E67" i="2"/>
  <c r="D67" i="2"/>
  <c r="E68" i="2"/>
  <c r="D68" i="2"/>
  <c r="E69" i="2"/>
  <c r="D69" i="2"/>
  <c r="E70" i="2"/>
  <c r="D70" i="2"/>
  <c r="E71" i="2"/>
  <c r="D71" i="2"/>
  <c r="E72" i="2"/>
  <c r="D72" i="2"/>
  <c r="E73" i="2"/>
  <c r="D73" i="2"/>
  <c r="E74" i="2"/>
  <c r="D74" i="2"/>
  <c r="E75" i="2"/>
  <c r="D75" i="2"/>
  <c r="E76" i="2"/>
  <c r="D76" i="2"/>
  <c r="E77" i="2"/>
  <c r="D77" i="2"/>
  <c r="E78" i="2"/>
  <c r="D78" i="2"/>
  <c r="E79" i="2"/>
  <c r="D79" i="2"/>
  <c r="E80" i="2"/>
  <c r="D80" i="2"/>
  <c r="E81" i="2"/>
  <c r="D81" i="2"/>
  <c r="E82" i="2"/>
  <c r="D82" i="2"/>
  <c r="E83" i="2"/>
  <c r="D83" i="2"/>
  <c r="E84" i="2"/>
  <c r="D84" i="2"/>
  <c r="E85" i="2"/>
  <c r="D85" i="2"/>
  <c r="E86" i="2"/>
  <c r="D86" i="2"/>
  <c r="E87" i="2"/>
  <c r="D87" i="2"/>
  <c r="E88" i="2"/>
  <c r="D88" i="2"/>
  <c r="E89" i="2"/>
  <c r="D89" i="2"/>
  <c r="E90" i="2"/>
  <c r="D90" i="2"/>
  <c r="E91" i="2"/>
  <c r="D91" i="2"/>
  <c r="E2" i="2"/>
  <c r="D2" i="2"/>
  <c r="G3"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2" i="2"/>
  <c r="C4" i="7"/>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2" i="2"/>
  <c r="N2" i="7"/>
  <c r="O3" i="7"/>
  <c r="O4" i="7"/>
  <c r="O5" i="7"/>
  <c r="O91" i="2"/>
  <c r="O90" i="2"/>
  <c r="O89" i="2"/>
  <c r="O88" i="2"/>
  <c r="O87" i="2"/>
  <c r="O86" i="2"/>
  <c r="O85" i="2"/>
  <c r="O84" i="2"/>
  <c r="O83" i="2"/>
  <c r="O82" i="2"/>
  <c r="O81"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O6" i="2"/>
  <c r="O5" i="2"/>
  <c r="O4" i="2"/>
  <c r="O3" i="2"/>
  <c r="O2" i="2"/>
  <c r="I3" i="2"/>
  <c r="I4" i="2"/>
  <c r="I5" i="2"/>
  <c r="I6" i="2"/>
  <c r="I7" i="2"/>
  <c r="I8" i="2"/>
  <c r="I9" i="2"/>
  <c r="I10" i="2"/>
  <c r="I11" i="2"/>
  <c r="I12" i="2"/>
  <c r="I13" i="2"/>
  <c r="I14" i="2"/>
  <c r="I15" i="2"/>
  <c r="I16" i="2"/>
  <c r="I17" i="2"/>
  <c r="I2" i="2"/>
  <c r="B6" i="17"/>
  <c r="C5" i="17"/>
  <c r="AG11" i="3"/>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Y3" i="2"/>
  <c r="Y4" i="2"/>
  <c r="Y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Q3" i="2"/>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U3" i="2"/>
  <c r="U4" i="2"/>
  <c r="U5" i="2"/>
  <c r="U6"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C6" i="7"/>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N3" i="7"/>
  <c r="N4" i="7"/>
  <c r="AU28" i="3"/>
  <c r="AU29" i="3"/>
  <c r="AU30" i="3"/>
  <c r="AU31" i="3"/>
  <c r="AU32" i="3"/>
  <c r="AU33" i="3"/>
  <c r="AU34" i="3"/>
  <c r="AU35" i="3"/>
  <c r="AU36" i="3"/>
  <c r="AU37" i="3"/>
  <c r="AU38" i="3"/>
  <c r="AU39" i="3"/>
  <c r="AU40" i="3"/>
  <c r="AU41" i="3"/>
  <c r="AU42" i="3"/>
  <c r="AU43" i="3"/>
  <c r="AU44" i="3"/>
  <c r="AU45" i="3"/>
  <c r="AU46" i="3"/>
  <c r="AU47" i="3"/>
  <c r="AU48" i="3"/>
  <c r="AU49" i="3"/>
  <c r="AU50" i="3"/>
  <c r="AU51" i="3"/>
  <c r="AU52" i="3"/>
  <c r="AU53" i="3"/>
  <c r="AU54" i="3"/>
  <c r="AU55" i="3"/>
  <c r="AU56" i="3"/>
  <c r="AU57" i="3"/>
  <c r="AU58" i="3"/>
  <c r="AU59" i="3"/>
  <c r="AU60" i="3"/>
  <c r="AU61" i="3"/>
  <c r="AU62" i="3"/>
  <c r="AU63" i="3"/>
  <c r="AU64" i="3"/>
  <c r="AU65" i="3"/>
  <c r="AU66" i="3"/>
  <c r="AU67" i="3"/>
  <c r="AU68" i="3"/>
  <c r="AU69" i="3"/>
  <c r="AU70" i="3"/>
  <c r="AU71" i="3"/>
  <c r="AU72" i="3"/>
  <c r="AU73" i="3"/>
  <c r="AU74" i="3"/>
  <c r="AU75" i="3"/>
  <c r="AU76" i="3"/>
  <c r="AU77" i="3"/>
  <c r="AU78" i="3"/>
  <c r="AU79" i="3"/>
  <c r="AU80" i="3"/>
  <c r="AU81" i="3"/>
  <c r="AU82" i="3"/>
  <c r="AU83" i="3"/>
  <c r="AU84" i="3"/>
  <c r="AU85" i="3"/>
  <c r="AU86" i="3"/>
  <c r="AU87" i="3"/>
  <c r="AU88" i="3"/>
  <c r="AU89" i="3"/>
  <c r="AU90" i="3"/>
  <c r="AU91" i="3"/>
  <c r="AU92" i="3"/>
  <c r="AU93" i="3"/>
  <c r="AU94" i="3"/>
  <c r="AU95" i="3"/>
  <c r="AU96" i="3"/>
  <c r="AU97" i="3"/>
  <c r="AU98" i="3"/>
  <c r="AU99" i="3"/>
  <c r="AU100"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Q28"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99" i="3"/>
  <c r="AQ100"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63" i="3"/>
  <c r="AO64" i="3"/>
  <c r="AO65" i="3"/>
  <c r="AO66" i="3"/>
  <c r="AO67" i="3"/>
  <c r="AO68" i="3"/>
  <c r="AO69" i="3"/>
  <c r="AO70" i="3"/>
  <c r="AO71" i="3"/>
  <c r="AO72" i="3"/>
  <c r="AO73" i="3"/>
  <c r="AO74" i="3"/>
  <c r="AO75" i="3"/>
  <c r="AO76" i="3"/>
  <c r="AO77" i="3"/>
  <c r="AO78" i="3"/>
  <c r="AO79" i="3"/>
  <c r="AO80" i="3"/>
  <c r="AO81" i="3"/>
  <c r="AO82" i="3"/>
  <c r="AO83" i="3"/>
  <c r="AO84" i="3"/>
  <c r="AO85" i="3"/>
  <c r="AO86" i="3"/>
  <c r="AO87" i="3"/>
  <c r="AO88" i="3"/>
  <c r="AO89" i="3"/>
  <c r="AO90" i="3"/>
  <c r="AO91" i="3"/>
  <c r="AO92" i="3"/>
  <c r="AO93" i="3"/>
  <c r="AO94" i="3"/>
  <c r="AO95" i="3"/>
  <c r="AO96" i="3"/>
  <c r="AO97" i="3"/>
  <c r="AO98" i="3"/>
  <c r="AO99" i="3"/>
  <c r="AO100"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B2" i="2"/>
  <c r="Y2" i="2"/>
  <c r="Q2" i="2"/>
  <c r="U2" i="2"/>
  <c r="AP11" i="3"/>
  <c r="AM13" i="3"/>
  <c r="AM14" i="3"/>
  <c r="AM15" i="3"/>
  <c r="AM23" i="3"/>
  <c r="AM24" i="3"/>
  <c r="AM25" i="3"/>
  <c r="AM26" i="3"/>
  <c r="AM27" i="3"/>
  <c r="AM28" i="3"/>
  <c r="AM29" i="3"/>
  <c r="AM30" i="3"/>
  <c r="AM31" i="3"/>
  <c r="AM32" i="3"/>
  <c r="AM34" i="3"/>
  <c r="AM35" i="3"/>
  <c r="AM36" i="3"/>
  <c r="AM37" i="3"/>
  <c r="AM38" i="3"/>
  <c r="AM39" i="3"/>
  <c r="AM40" i="3"/>
  <c r="AM42" i="3"/>
  <c r="AM43" i="3"/>
  <c r="AM44" i="3"/>
  <c r="AM45" i="3"/>
  <c r="AM46" i="3"/>
  <c r="AM47" i="3"/>
  <c r="AM48" i="3"/>
  <c r="AM50" i="3"/>
  <c r="AM51" i="3"/>
  <c r="AM52" i="3"/>
  <c r="AM53" i="3"/>
  <c r="AM54" i="3"/>
  <c r="AM55" i="3"/>
  <c r="AM56" i="3"/>
  <c r="AM58" i="3"/>
  <c r="AM59" i="3"/>
  <c r="AM60" i="3"/>
  <c r="AM61" i="3"/>
  <c r="AM62" i="3"/>
  <c r="AM63" i="3"/>
  <c r="AM64" i="3"/>
  <c r="AM66" i="3"/>
  <c r="AM67" i="3"/>
  <c r="AM68" i="3"/>
  <c r="AM69" i="3"/>
  <c r="AM70" i="3"/>
  <c r="AM71" i="3"/>
  <c r="AM72" i="3"/>
  <c r="AM74" i="3"/>
  <c r="AM75" i="3"/>
  <c r="AM76" i="3"/>
  <c r="AM77" i="3"/>
  <c r="AM78" i="3"/>
  <c r="AM79" i="3"/>
  <c r="AM80" i="3"/>
  <c r="AM82" i="3"/>
  <c r="AM83" i="3"/>
  <c r="AM84" i="3"/>
  <c r="AM85" i="3"/>
  <c r="AM86" i="3"/>
  <c r="AM87" i="3"/>
  <c r="AM88" i="3"/>
  <c r="AM90" i="3"/>
  <c r="AM91" i="3"/>
  <c r="AM92" i="3"/>
  <c r="AM93" i="3"/>
  <c r="AM94" i="3"/>
  <c r="AM95" i="3"/>
  <c r="AM96" i="3"/>
  <c r="AM98" i="3"/>
  <c r="AM99" i="3"/>
  <c r="AM100" i="3"/>
  <c r="AH18" i="3"/>
  <c r="AH19" i="3"/>
  <c r="AH20" i="3"/>
  <c r="AH21" i="3"/>
  <c r="AH22" i="3"/>
  <c r="AH23" i="3"/>
  <c r="AH24" i="3"/>
  <c r="AH25" i="3"/>
  <c r="AH26" i="3"/>
  <c r="AH27" i="3"/>
  <c r="AH28" i="3"/>
  <c r="AH29" i="3"/>
  <c r="AH30" i="3"/>
  <c r="AH31" i="3"/>
  <c r="AH32" i="3"/>
  <c r="AH33" i="3"/>
  <c r="AH34" i="3"/>
  <c r="AH35" i="3"/>
  <c r="AH36" i="3"/>
  <c r="AH37" i="3"/>
  <c r="AH38" i="3"/>
  <c r="AH39" i="3"/>
  <c r="AH40" i="3"/>
  <c r="AH41" i="3"/>
  <c r="AH42" i="3"/>
  <c r="AH43" i="3"/>
  <c r="AH44" i="3"/>
  <c r="AH45" i="3"/>
  <c r="AH46" i="3"/>
  <c r="AH47" i="3"/>
  <c r="AH48" i="3"/>
  <c r="AH49" i="3"/>
  <c r="AH50" i="3"/>
  <c r="AH51" i="3"/>
  <c r="AH52" i="3"/>
  <c r="AH53" i="3"/>
  <c r="AH54" i="3"/>
  <c r="AH55" i="3"/>
  <c r="AH56" i="3"/>
  <c r="AH57" i="3"/>
  <c r="AH58" i="3"/>
  <c r="AH59" i="3"/>
  <c r="AH60" i="3"/>
  <c r="AH61" i="3"/>
  <c r="AH62" i="3"/>
  <c r="AH63" i="3"/>
  <c r="AH64" i="3"/>
  <c r="AH65" i="3"/>
  <c r="AH66" i="3"/>
  <c r="AH67" i="3"/>
  <c r="AH68" i="3"/>
  <c r="AH69" i="3"/>
  <c r="AH70" i="3"/>
  <c r="AH71" i="3"/>
  <c r="AH72" i="3"/>
  <c r="AH73" i="3"/>
  <c r="AH74" i="3"/>
  <c r="AH75" i="3"/>
  <c r="AH76" i="3"/>
  <c r="AH77" i="3"/>
  <c r="AH78" i="3"/>
  <c r="AH79" i="3"/>
  <c r="AH80" i="3"/>
  <c r="AH81" i="3"/>
  <c r="AH82" i="3"/>
  <c r="AH83" i="3"/>
  <c r="AH84" i="3"/>
  <c r="AH85" i="3"/>
  <c r="AH86" i="3"/>
  <c r="AH87" i="3"/>
  <c r="AH88" i="3"/>
  <c r="AH89" i="3"/>
  <c r="AH90" i="3"/>
  <c r="AH91" i="3"/>
  <c r="AH92" i="3"/>
  <c r="AH93" i="3"/>
  <c r="AH94" i="3"/>
  <c r="AH95" i="3"/>
  <c r="AH96" i="3"/>
  <c r="AH97" i="3"/>
  <c r="AH98" i="3"/>
  <c r="AH99" i="3"/>
  <c r="AH100" i="3"/>
  <c r="AH12" i="3"/>
  <c r="AH13" i="3"/>
  <c r="AH14" i="3"/>
  <c r="AH16" i="3"/>
  <c r="AH17" i="3"/>
  <c r="AB12" i="3"/>
  <c r="AB14" i="3"/>
  <c r="AB15" i="3"/>
  <c r="AB17" i="3"/>
  <c r="AB18" i="3"/>
  <c r="AB19" i="3"/>
  <c r="AB20" i="3"/>
  <c r="AB21" i="3"/>
  <c r="AB22" i="3"/>
  <c r="AB23" i="3"/>
  <c r="AB24" i="3"/>
  <c r="AB25" i="3"/>
  <c r="AB26" i="3"/>
  <c r="AB27" i="3"/>
  <c r="AB28" i="3"/>
  <c r="AB29" i="3"/>
  <c r="AB30" i="3"/>
  <c r="AB31" i="3"/>
  <c r="AB32" i="3"/>
  <c r="AB33" i="3"/>
  <c r="AB34" i="3"/>
  <c r="AB35" i="3"/>
  <c r="AB36" i="3"/>
  <c r="AB37" i="3"/>
  <c r="AB38" i="3"/>
  <c r="AB39" i="3"/>
  <c r="AB40" i="3"/>
  <c r="AB41" i="3"/>
  <c r="AB42" i="3"/>
  <c r="AB43" i="3"/>
  <c r="AB44" i="3"/>
  <c r="AB45" i="3"/>
  <c r="AB46" i="3"/>
  <c r="AB47" i="3"/>
  <c r="AB48" i="3"/>
  <c r="AB49" i="3"/>
  <c r="AB50" i="3"/>
  <c r="AB51" i="3"/>
  <c r="AB52" i="3"/>
  <c r="AB53" i="3"/>
  <c r="AB54" i="3"/>
  <c r="AB55" i="3"/>
  <c r="AB56" i="3"/>
  <c r="AB57" i="3"/>
  <c r="AB58" i="3"/>
  <c r="AB59" i="3"/>
  <c r="AB60" i="3"/>
  <c r="AB61" i="3"/>
  <c r="AB62" i="3"/>
  <c r="AB63" i="3"/>
  <c r="AB64" i="3"/>
  <c r="AB65" i="3"/>
  <c r="AB66" i="3"/>
  <c r="AB67" i="3"/>
  <c r="AB68" i="3"/>
  <c r="AB69" i="3"/>
  <c r="AB70" i="3"/>
  <c r="AB71" i="3"/>
  <c r="AB72" i="3"/>
  <c r="AB73" i="3"/>
  <c r="AB74" i="3"/>
  <c r="AB75" i="3"/>
  <c r="AB76" i="3"/>
  <c r="AB77" i="3"/>
  <c r="AB78" i="3"/>
  <c r="AB79" i="3"/>
  <c r="AB80" i="3"/>
  <c r="AB81" i="3"/>
  <c r="AB82" i="3"/>
  <c r="AB83" i="3"/>
  <c r="AB84" i="3"/>
  <c r="AB85" i="3"/>
  <c r="AB86" i="3"/>
  <c r="AB87" i="3"/>
  <c r="AB88" i="3"/>
  <c r="AB89" i="3"/>
  <c r="AB90" i="3"/>
  <c r="AB91" i="3"/>
  <c r="AB92" i="3"/>
  <c r="AB93" i="3"/>
  <c r="AB94" i="3"/>
  <c r="AB95" i="3"/>
  <c r="AB96" i="3"/>
  <c r="AB97" i="3"/>
  <c r="AB98" i="3"/>
  <c r="AB99" i="3"/>
  <c r="AB100" i="3"/>
  <c r="AB11" i="3"/>
  <c r="F4" i="2"/>
  <c r="H4" i="2"/>
  <c r="AG13" i="3"/>
  <c r="J4" i="2"/>
  <c r="M4" i="2"/>
  <c r="P4" i="2"/>
  <c r="R4" i="2"/>
  <c r="S4" i="2"/>
  <c r="T4" i="2"/>
  <c r="V4" i="2"/>
  <c r="W4" i="2"/>
  <c r="X4" i="2"/>
  <c r="Z4" i="2"/>
  <c r="AA4" i="2"/>
  <c r="AB4" i="2"/>
  <c r="AC4" i="2"/>
  <c r="AD4" i="2"/>
  <c r="AE4" i="2"/>
  <c r="AF4" i="2"/>
  <c r="AG4" i="2"/>
  <c r="AH4" i="2"/>
  <c r="F6" i="2"/>
  <c r="H6" i="2"/>
  <c r="AG15" i="3"/>
  <c r="J6" i="2"/>
  <c r="M6" i="2"/>
  <c r="P6" i="2"/>
  <c r="R6" i="2"/>
  <c r="S6" i="2"/>
  <c r="T6" i="2"/>
  <c r="V6" i="2"/>
  <c r="W6" i="2"/>
  <c r="X6" i="2"/>
  <c r="Z6" i="2"/>
  <c r="AA6" i="2"/>
  <c r="AD6" i="2"/>
  <c r="AF6" i="2"/>
  <c r="AG6" i="2"/>
  <c r="AH6" i="2"/>
  <c r="F8" i="2"/>
  <c r="H8" i="2"/>
  <c r="AM17" i="3"/>
  <c r="J8" i="2"/>
  <c r="M8" i="2"/>
  <c r="P8" i="2"/>
  <c r="S8" i="2"/>
  <c r="T8" i="2"/>
  <c r="V8" i="2"/>
  <c r="W8" i="2"/>
  <c r="X8" i="2"/>
  <c r="Z8" i="2"/>
  <c r="AA8" i="2"/>
  <c r="AD8" i="2"/>
  <c r="AE8" i="2"/>
  <c r="AH8" i="2"/>
  <c r="T9" i="2"/>
  <c r="F10" i="2"/>
  <c r="H10" i="2"/>
  <c r="AM19" i="3"/>
  <c r="J10" i="2"/>
  <c r="M10" i="2"/>
  <c r="P10" i="2"/>
  <c r="S10" i="2"/>
  <c r="T10" i="2"/>
  <c r="V10" i="2"/>
  <c r="W10" i="2"/>
  <c r="X10" i="2"/>
  <c r="Z10" i="2"/>
  <c r="AA10" i="2"/>
  <c r="AB10" i="2"/>
  <c r="AD10" i="2"/>
  <c r="AE10" i="2"/>
  <c r="AF10" i="2"/>
  <c r="AH10" i="2"/>
  <c r="F11" i="2"/>
  <c r="F12" i="2"/>
  <c r="H12" i="2"/>
  <c r="AM21" i="3"/>
  <c r="J12" i="2"/>
  <c r="M12" i="2"/>
  <c r="P12" i="2"/>
  <c r="R12" i="2"/>
  <c r="S12" i="2"/>
  <c r="T12" i="2"/>
  <c r="V12" i="2"/>
  <c r="W12" i="2"/>
  <c r="X12" i="2"/>
  <c r="Z12" i="2"/>
  <c r="AA12" i="2"/>
  <c r="AB12" i="2"/>
  <c r="AC12" i="2"/>
  <c r="AD12" i="2"/>
  <c r="AE12" i="2"/>
  <c r="AF12" i="2"/>
  <c r="AG12" i="2"/>
  <c r="AH12" i="2"/>
  <c r="V13" i="2"/>
  <c r="F14" i="2"/>
  <c r="H14" i="2"/>
  <c r="J14" i="2"/>
  <c r="M14" i="2"/>
  <c r="P14" i="2"/>
  <c r="R14" i="2"/>
  <c r="S14" i="2"/>
  <c r="T14" i="2"/>
  <c r="V14" i="2"/>
  <c r="W14" i="2"/>
  <c r="X14" i="2"/>
  <c r="Z14" i="2"/>
  <c r="AA14" i="2"/>
  <c r="AB14" i="2"/>
  <c r="AC14" i="2"/>
  <c r="AD14" i="2"/>
  <c r="AE14" i="2"/>
  <c r="AF14" i="2"/>
  <c r="AG14" i="2"/>
  <c r="AH14" i="2"/>
  <c r="F15" i="2"/>
  <c r="H15" i="2"/>
  <c r="AG15" i="2"/>
  <c r="F16" i="2"/>
  <c r="H16" i="2"/>
  <c r="J16" i="2"/>
  <c r="M16" i="2"/>
  <c r="P16" i="2"/>
  <c r="R16" i="2"/>
  <c r="S16" i="2"/>
  <c r="T16" i="2"/>
  <c r="V16" i="2"/>
  <c r="W16" i="2"/>
  <c r="X16" i="2"/>
  <c r="Z16" i="2"/>
  <c r="AA16" i="2"/>
  <c r="AB16" i="2"/>
  <c r="AC16" i="2"/>
  <c r="AD16" i="2"/>
  <c r="AE16" i="2"/>
  <c r="AF16" i="2"/>
  <c r="AG16" i="2"/>
  <c r="AH16" i="2"/>
  <c r="J17" i="2"/>
  <c r="P17" i="2"/>
  <c r="T17" i="2"/>
  <c r="AB17" i="2"/>
  <c r="AF17" i="2"/>
  <c r="F18" i="2"/>
  <c r="H18" i="2"/>
  <c r="I18" i="2"/>
  <c r="J18" i="2"/>
  <c r="M18" i="2"/>
  <c r="P18" i="2"/>
  <c r="R18" i="2"/>
  <c r="S18" i="2"/>
  <c r="T18" i="2"/>
  <c r="V18" i="2"/>
  <c r="W18" i="2"/>
  <c r="X18" i="2"/>
  <c r="Z18" i="2"/>
  <c r="AA18" i="2"/>
  <c r="AB18" i="2"/>
  <c r="AC18" i="2"/>
  <c r="AD18" i="2"/>
  <c r="AE18" i="2"/>
  <c r="AF18" i="2"/>
  <c r="AG18" i="2"/>
  <c r="AH18" i="2"/>
  <c r="F19" i="2"/>
  <c r="S19" i="2"/>
  <c r="W19" i="2"/>
  <c r="AE19" i="2"/>
  <c r="F20" i="2"/>
  <c r="H20" i="2"/>
  <c r="I20" i="2"/>
  <c r="J20" i="2"/>
  <c r="M20" i="2"/>
  <c r="P20" i="2"/>
  <c r="R20" i="2"/>
  <c r="S20" i="2"/>
  <c r="T20" i="2"/>
  <c r="V20" i="2"/>
  <c r="W20" i="2"/>
  <c r="X20" i="2"/>
  <c r="Z20" i="2"/>
  <c r="AA20" i="2"/>
  <c r="AB20" i="2"/>
  <c r="AC20" i="2"/>
  <c r="AD20" i="2"/>
  <c r="AE20" i="2"/>
  <c r="AF20" i="2"/>
  <c r="AG20" i="2"/>
  <c r="AH20" i="2"/>
  <c r="M21" i="2"/>
  <c r="R21" i="2"/>
  <c r="V21" i="2"/>
  <c r="AD21" i="2"/>
  <c r="AH21" i="2"/>
  <c r="F22" i="2"/>
  <c r="H22" i="2"/>
  <c r="I22" i="2"/>
  <c r="J22" i="2"/>
  <c r="M22" i="2"/>
  <c r="P22" i="2"/>
  <c r="R22" i="2"/>
  <c r="S22" i="2"/>
  <c r="T22" i="2"/>
  <c r="V22" i="2"/>
  <c r="W22" i="2"/>
  <c r="X22" i="2"/>
  <c r="Z22" i="2"/>
  <c r="AA22" i="2"/>
  <c r="AB22" i="2"/>
  <c r="AC22" i="2"/>
  <c r="AD22" i="2"/>
  <c r="AE22" i="2"/>
  <c r="AF22" i="2"/>
  <c r="AG22" i="2"/>
  <c r="AH22" i="2"/>
  <c r="H23" i="2"/>
  <c r="AC23" i="2"/>
  <c r="AG23" i="2"/>
  <c r="F24" i="2"/>
  <c r="H24" i="2"/>
  <c r="I24" i="2"/>
  <c r="J24" i="2"/>
  <c r="M24" i="2"/>
  <c r="P24" i="2"/>
  <c r="R24" i="2"/>
  <c r="S24" i="2"/>
  <c r="T24" i="2"/>
  <c r="V24" i="2"/>
  <c r="W24" i="2"/>
  <c r="X24" i="2"/>
  <c r="Z24" i="2"/>
  <c r="AA24" i="2"/>
  <c r="AB24" i="2"/>
  <c r="AC24" i="2"/>
  <c r="AD24" i="2"/>
  <c r="AE24" i="2"/>
  <c r="AF24" i="2"/>
  <c r="AG24" i="2"/>
  <c r="AH24" i="2"/>
  <c r="J25" i="2"/>
  <c r="P25" i="2"/>
  <c r="T25" i="2"/>
  <c r="AB25" i="2"/>
  <c r="AF25" i="2"/>
  <c r="F26" i="2"/>
  <c r="H26" i="2"/>
  <c r="I26" i="2"/>
  <c r="J26" i="2"/>
  <c r="M26" i="2"/>
  <c r="P26" i="2"/>
  <c r="R26" i="2"/>
  <c r="S26" i="2"/>
  <c r="T26" i="2"/>
  <c r="V26" i="2"/>
  <c r="W26" i="2"/>
  <c r="X26" i="2"/>
  <c r="Z26" i="2"/>
  <c r="AA26" i="2"/>
  <c r="AB26" i="2"/>
  <c r="AC26" i="2"/>
  <c r="AD26" i="2"/>
  <c r="AE26" i="2"/>
  <c r="AF26" i="2"/>
  <c r="AG26" i="2"/>
  <c r="AH26" i="2"/>
  <c r="F27" i="2"/>
  <c r="S27" i="2"/>
  <c r="W27" i="2"/>
  <c r="AA27" i="2"/>
  <c r="AE27" i="2"/>
  <c r="F28" i="2"/>
  <c r="H28" i="2"/>
  <c r="I28" i="2"/>
  <c r="J28" i="2"/>
  <c r="M28" i="2"/>
  <c r="P28" i="2"/>
  <c r="R28" i="2"/>
  <c r="S28" i="2"/>
  <c r="T28" i="2"/>
  <c r="V28" i="2"/>
  <c r="W28" i="2"/>
  <c r="X28" i="2"/>
  <c r="Z28" i="2"/>
  <c r="AA28" i="2"/>
  <c r="AB28" i="2"/>
  <c r="AC28" i="2"/>
  <c r="AD28" i="2"/>
  <c r="AE28" i="2"/>
  <c r="AF28" i="2"/>
  <c r="AG28" i="2"/>
  <c r="AH28" i="2"/>
  <c r="H29" i="2"/>
  <c r="M29" i="2"/>
  <c r="R29" i="2"/>
  <c r="V29" i="2"/>
  <c r="Z29" i="2"/>
  <c r="AD29" i="2"/>
  <c r="AH29" i="2"/>
  <c r="F30" i="2"/>
  <c r="H30" i="2"/>
  <c r="I30" i="2"/>
  <c r="J30" i="2"/>
  <c r="M30" i="2"/>
  <c r="P30" i="2"/>
  <c r="R30" i="2"/>
  <c r="S30" i="2"/>
  <c r="T30" i="2"/>
  <c r="V30" i="2"/>
  <c r="W30" i="2"/>
  <c r="X30" i="2"/>
  <c r="Z30" i="2"/>
  <c r="AA30" i="2"/>
  <c r="AB30" i="2"/>
  <c r="AC30" i="2"/>
  <c r="AD30" i="2"/>
  <c r="AE30" i="2"/>
  <c r="AF30" i="2"/>
  <c r="AG30" i="2"/>
  <c r="AH30" i="2"/>
  <c r="F31" i="2"/>
  <c r="H31" i="2"/>
  <c r="J31" i="2"/>
  <c r="P31" i="2"/>
  <c r="S31" i="2"/>
  <c r="T31" i="2"/>
  <c r="V31" i="2"/>
  <c r="W31" i="2"/>
  <c r="X31" i="2"/>
  <c r="Z31" i="2"/>
  <c r="AA31" i="2"/>
  <c r="AB31" i="2"/>
  <c r="AC31" i="2"/>
  <c r="AD31" i="2"/>
  <c r="AE31" i="2"/>
  <c r="AF31" i="2"/>
  <c r="AG31" i="2"/>
  <c r="AH31" i="2"/>
  <c r="F32" i="2"/>
  <c r="H32" i="2"/>
  <c r="I32" i="2"/>
  <c r="J32" i="2"/>
  <c r="M32" i="2"/>
  <c r="P32" i="2"/>
  <c r="R32" i="2"/>
  <c r="S32" i="2"/>
  <c r="T32" i="2"/>
  <c r="V32" i="2"/>
  <c r="W32" i="2"/>
  <c r="X32" i="2"/>
  <c r="Z32" i="2"/>
  <c r="AA32" i="2"/>
  <c r="AB32" i="2"/>
  <c r="AC32" i="2"/>
  <c r="AD32" i="2"/>
  <c r="AE32" i="2"/>
  <c r="AF32" i="2"/>
  <c r="AG32" i="2"/>
  <c r="AH32" i="2"/>
  <c r="F33" i="2"/>
  <c r="H33" i="2"/>
  <c r="I33" i="2"/>
  <c r="J33" i="2"/>
  <c r="M33" i="2"/>
  <c r="P33" i="2"/>
  <c r="R33" i="2"/>
  <c r="S33" i="2"/>
  <c r="T33" i="2"/>
  <c r="V33" i="2"/>
  <c r="W33" i="2"/>
  <c r="X33" i="2"/>
  <c r="Z33" i="2"/>
  <c r="AA33" i="2"/>
  <c r="AB33" i="2"/>
  <c r="AC33" i="2"/>
  <c r="AD33" i="2"/>
  <c r="AE33" i="2"/>
  <c r="AF33" i="2"/>
  <c r="AG33" i="2"/>
  <c r="AH33" i="2"/>
  <c r="F34" i="2"/>
  <c r="H34" i="2"/>
  <c r="I34" i="2"/>
  <c r="J34" i="2"/>
  <c r="M34" i="2"/>
  <c r="P34" i="2"/>
  <c r="R34" i="2"/>
  <c r="S34" i="2"/>
  <c r="T34" i="2"/>
  <c r="V34" i="2"/>
  <c r="W34" i="2"/>
  <c r="X34" i="2"/>
  <c r="Z34" i="2"/>
  <c r="AA34" i="2"/>
  <c r="AB34" i="2"/>
  <c r="AC34" i="2"/>
  <c r="AD34" i="2"/>
  <c r="AE34" i="2"/>
  <c r="AF34" i="2"/>
  <c r="AG34" i="2"/>
  <c r="AH34" i="2"/>
  <c r="F35" i="2"/>
  <c r="H35" i="2"/>
  <c r="I35" i="2"/>
  <c r="J35" i="2"/>
  <c r="M35" i="2"/>
  <c r="P35" i="2"/>
  <c r="R35" i="2"/>
  <c r="S35" i="2"/>
  <c r="T35" i="2"/>
  <c r="V35" i="2"/>
  <c r="W35" i="2"/>
  <c r="X35" i="2"/>
  <c r="Z35" i="2"/>
  <c r="AA35" i="2"/>
  <c r="AB35" i="2"/>
  <c r="AC35" i="2"/>
  <c r="AD35" i="2"/>
  <c r="AE35" i="2"/>
  <c r="AF35" i="2"/>
  <c r="AG35" i="2"/>
  <c r="AH35" i="2"/>
  <c r="F36" i="2"/>
  <c r="H36" i="2"/>
  <c r="I36" i="2"/>
  <c r="J36" i="2"/>
  <c r="M36" i="2"/>
  <c r="P36" i="2"/>
  <c r="R36" i="2"/>
  <c r="S36" i="2"/>
  <c r="T36" i="2"/>
  <c r="V36" i="2"/>
  <c r="W36" i="2"/>
  <c r="X36" i="2"/>
  <c r="Z36" i="2"/>
  <c r="AA36" i="2"/>
  <c r="AB36" i="2"/>
  <c r="AC36" i="2"/>
  <c r="AD36" i="2"/>
  <c r="AE36" i="2"/>
  <c r="AF36" i="2"/>
  <c r="AG36" i="2"/>
  <c r="AH36" i="2"/>
  <c r="F37" i="2"/>
  <c r="H37" i="2"/>
  <c r="I37" i="2"/>
  <c r="J37" i="2"/>
  <c r="M37" i="2"/>
  <c r="P37" i="2"/>
  <c r="R37" i="2"/>
  <c r="S37" i="2"/>
  <c r="T37" i="2"/>
  <c r="V37" i="2"/>
  <c r="W37" i="2"/>
  <c r="X37" i="2"/>
  <c r="Z37" i="2"/>
  <c r="AA37" i="2"/>
  <c r="AB37" i="2"/>
  <c r="AC37" i="2"/>
  <c r="AD37" i="2"/>
  <c r="AE37" i="2"/>
  <c r="AF37" i="2"/>
  <c r="AG37" i="2"/>
  <c r="AH37" i="2"/>
  <c r="F38" i="2"/>
  <c r="H38" i="2"/>
  <c r="I38" i="2"/>
  <c r="J38" i="2"/>
  <c r="M38" i="2"/>
  <c r="P38" i="2"/>
  <c r="R38" i="2"/>
  <c r="S38" i="2"/>
  <c r="T38" i="2"/>
  <c r="V38" i="2"/>
  <c r="W38" i="2"/>
  <c r="X38" i="2"/>
  <c r="Z38" i="2"/>
  <c r="AA38" i="2"/>
  <c r="AB38" i="2"/>
  <c r="AC38" i="2"/>
  <c r="AD38" i="2"/>
  <c r="AE38" i="2"/>
  <c r="AF38" i="2"/>
  <c r="AG38" i="2"/>
  <c r="AH38" i="2"/>
  <c r="F39" i="2"/>
  <c r="H39" i="2"/>
  <c r="I39" i="2"/>
  <c r="J39" i="2"/>
  <c r="M39" i="2"/>
  <c r="P39" i="2"/>
  <c r="R39" i="2"/>
  <c r="S39" i="2"/>
  <c r="T39" i="2"/>
  <c r="V39" i="2"/>
  <c r="W39" i="2"/>
  <c r="X39" i="2"/>
  <c r="Z39" i="2"/>
  <c r="AA39" i="2"/>
  <c r="AB39" i="2"/>
  <c r="AC39" i="2"/>
  <c r="AD39" i="2"/>
  <c r="AE39" i="2"/>
  <c r="AF39" i="2"/>
  <c r="AG39" i="2"/>
  <c r="AH39" i="2"/>
  <c r="F40" i="2"/>
  <c r="H40" i="2"/>
  <c r="I40" i="2"/>
  <c r="J40" i="2"/>
  <c r="M40" i="2"/>
  <c r="P40" i="2"/>
  <c r="R40" i="2"/>
  <c r="S40" i="2"/>
  <c r="T40" i="2"/>
  <c r="V40" i="2"/>
  <c r="W40" i="2"/>
  <c r="X40" i="2"/>
  <c r="Z40" i="2"/>
  <c r="AA40" i="2"/>
  <c r="AB40" i="2"/>
  <c r="AC40" i="2"/>
  <c r="AD40" i="2"/>
  <c r="AE40" i="2"/>
  <c r="AF40" i="2"/>
  <c r="AG40" i="2"/>
  <c r="AH40" i="2"/>
  <c r="F41" i="2"/>
  <c r="H41" i="2"/>
  <c r="I41" i="2"/>
  <c r="J41" i="2"/>
  <c r="M41" i="2"/>
  <c r="P41" i="2"/>
  <c r="R41" i="2"/>
  <c r="S41" i="2"/>
  <c r="T41" i="2"/>
  <c r="V41" i="2"/>
  <c r="W41" i="2"/>
  <c r="X41" i="2"/>
  <c r="Z41" i="2"/>
  <c r="AA41" i="2"/>
  <c r="AB41" i="2"/>
  <c r="AC41" i="2"/>
  <c r="AD41" i="2"/>
  <c r="AE41" i="2"/>
  <c r="AF41" i="2"/>
  <c r="AG41" i="2"/>
  <c r="AH41" i="2"/>
  <c r="F42" i="2"/>
  <c r="H42" i="2"/>
  <c r="I42" i="2"/>
  <c r="J42" i="2"/>
  <c r="M42" i="2"/>
  <c r="P42" i="2"/>
  <c r="R42" i="2"/>
  <c r="S42" i="2"/>
  <c r="T42" i="2"/>
  <c r="V42" i="2"/>
  <c r="W42" i="2"/>
  <c r="X42" i="2"/>
  <c r="Z42" i="2"/>
  <c r="AA42" i="2"/>
  <c r="AB42" i="2"/>
  <c r="AC42" i="2"/>
  <c r="AD42" i="2"/>
  <c r="AE42" i="2"/>
  <c r="AF42" i="2"/>
  <c r="AG42" i="2"/>
  <c r="AH42" i="2"/>
  <c r="F43" i="2"/>
  <c r="H43" i="2"/>
  <c r="I43" i="2"/>
  <c r="J43" i="2"/>
  <c r="M43" i="2"/>
  <c r="P43" i="2"/>
  <c r="R43" i="2"/>
  <c r="S43" i="2"/>
  <c r="T43" i="2"/>
  <c r="V43" i="2"/>
  <c r="W43" i="2"/>
  <c r="X43" i="2"/>
  <c r="Z43" i="2"/>
  <c r="AA43" i="2"/>
  <c r="AB43" i="2"/>
  <c r="AC43" i="2"/>
  <c r="AD43" i="2"/>
  <c r="AE43" i="2"/>
  <c r="AF43" i="2"/>
  <c r="AG43" i="2"/>
  <c r="AH43" i="2"/>
  <c r="F44" i="2"/>
  <c r="H44" i="2"/>
  <c r="I44" i="2"/>
  <c r="J44" i="2"/>
  <c r="M44" i="2"/>
  <c r="P44" i="2"/>
  <c r="R44" i="2"/>
  <c r="S44" i="2"/>
  <c r="T44" i="2"/>
  <c r="V44" i="2"/>
  <c r="W44" i="2"/>
  <c r="X44" i="2"/>
  <c r="Z44" i="2"/>
  <c r="AA44" i="2"/>
  <c r="AB44" i="2"/>
  <c r="AC44" i="2"/>
  <c r="AD44" i="2"/>
  <c r="AE44" i="2"/>
  <c r="AF44" i="2"/>
  <c r="AG44" i="2"/>
  <c r="AH44" i="2"/>
  <c r="F45" i="2"/>
  <c r="H45" i="2"/>
  <c r="I45" i="2"/>
  <c r="J45" i="2"/>
  <c r="M45" i="2"/>
  <c r="P45" i="2"/>
  <c r="R45" i="2"/>
  <c r="S45" i="2"/>
  <c r="T45" i="2"/>
  <c r="V45" i="2"/>
  <c r="W45" i="2"/>
  <c r="X45" i="2"/>
  <c r="Z45" i="2"/>
  <c r="AA45" i="2"/>
  <c r="AB45" i="2"/>
  <c r="AC45" i="2"/>
  <c r="AD45" i="2"/>
  <c r="AE45" i="2"/>
  <c r="AF45" i="2"/>
  <c r="AG45" i="2"/>
  <c r="AH45" i="2"/>
  <c r="F46" i="2"/>
  <c r="H46" i="2"/>
  <c r="I46" i="2"/>
  <c r="J46" i="2"/>
  <c r="M46" i="2"/>
  <c r="P46" i="2"/>
  <c r="R46" i="2"/>
  <c r="S46" i="2"/>
  <c r="T46" i="2"/>
  <c r="V46" i="2"/>
  <c r="W46" i="2"/>
  <c r="X46" i="2"/>
  <c r="Z46" i="2"/>
  <c r="AA46" i="2"/>
  <c r="AB46" i="2"/>
  <c r="AC46" i="2"/>
  <c r="AD46" i="2"/>
  <c r="AE46" i="2"/>
  <c r="AF46" i="2"/>
  <c r="AG46" i="2"/>
  <c r="AH46" i="2"/>
  <c r="F47" i="2"/>
  <c r="H47" i="2"/>
  <c r="I47" i="2"/>
  <c r="J47" i="2"/>
  <c r="M47" i="2"/>
  <c r="P47" i="2"/>
  <c r="R47" i="2"/>
  <c r="S47" i="2"/>
  <c r="T47" i="2"/>
  <c r="V47" i="2"/>
  <c r="W47" i="2"/>
  <c r="X47" i="2"/>
  <c r="Z47" i="2"/>
  <c r="AA47" i="2"/>
  <c r="AB47" i="2"/>
  <c r="AC47" i="2"/>
  <c r="AD47" i="2"/>
  <c r="AE47" i="2"/>
  <c r="AF47" i="2"/>
  <c r="AG47" i="2"/>
  <c r="AH47" i="2"/>
  <c r="F48" i="2"/>
  <c r="H48" i="2"/>
  <c r="I48" i="2"/>
  <c r="J48" i="2"/>
  <c r="M48" i="2"/>
  <c r="P48" i="2"/>
  <c r="R48" i="2"/>
  <c r="S48" i="2"/>
  <c r="T48" i="2"/>
  <c r="V48" i="2"/>
  <c r="W48" i="2"/>
  <c r="X48" i="2"/>
  <c r="Z48" i="2"/>
  <c r="AA48" i="2"/>
  <c r="AB48" i="2"/>
  <c r="AC48" i="2"/>
  <c r="AD48" i="2"/>
  <c r="AE48" i="2"/>
  <c r="AF48" i="2"/>
  <c r="AG48" i="2"/>
  <c r="AH48" i="2"/>
  <c r="F49" i="2"/>
  <c r="H49" i="2"/>
  <c r="I49" i="2"/>
  <c r="J49" i="2"/>
  <c r="M49" i="2"/>
  <c r="P49" i="2"/>
  <c r="R49" i="2"/>
  <c r="S49" i="2"/>
  <c r="T49" i="2"/>
  <c r="V49" i="2"/>
  <c r="W49" i="2"/>
  <c r="X49" i="2"/>
  <c r="Z49" i="2"/>
  <c r="AA49" i="2"/>
  <c r="AB49" i="2"/>
  <c r="AC49" i="2"/>
  <c r="AD49" i="2"/>
  <c r="AE49" i="2"/>
  <c r="AF49" i="2"/>
  <c r="AG49" i="2"/>
  <c r="AH49" i="2"/>
  <c r="F50" i="2"/>
  <c r="H50" i="2"/>
  <c r="I50" i="2"/>
  <c r="J50" i="2"/>
  <c r="M50" i="2"/>
  <c r="P50" i="2"/>
  <c r="R50" i="2"/>
  <c r="S50" i="2"/>
  <c r="T50" i="2"/>
  <c r="V50" i="2"/>
  <c r="W50" i="2"/>
  <c r="X50" i="2"/>
  <c r="Z50" i="2"/>
  <c r="AA50" i="2"/>
  <c r="AB50" i="2"/>
  <c r="AC50" i="2"/>
  <c r="AD50" i="2"/>
  <c r="AE50" i="2"/>
  <c r="AF50" i="2"/>
  <c r="AG50" i="2"/>
  <c r="AH50" i="2"/>
  <c r="F51" i="2"/>
  <c r="H51" i="2"/>
  <c r="I51" i="2"/>
  <c r="J51" i="2"/>
  <c r="M51" i="2"/>
  <c r="P51" i="2"/>
  <c r="R51" i="2"/>
  <c r="S51" i="2"/>
  <c r="T51" i="2"/>
  <c r="V51" i="2"/>
  <c r="W51" i="2"/>
  <c r="X51" i="2"/>
  <c r="Z51" i="2"/>
  <c r="AA51" i="2"/>
  <c r="AB51" i="2"/>
  <c r="AC51" i="2"/>
  <c r="AD51" i="2"/>
  <c r="AE51" i="2"/>
  <c r="AF51" i="2"/>
  <c r="AG51" i="2"/>
  <c r="AH51" i="2"/>
  <c r="F52" i="2"/>
  <c r="H52" i="2"/>
  <c r="I52" i="2"/>
  <c r="J52" i="2"/>
  <c r="M52" i="2"/>
  <c r="P52" i="2"/>
  <c r="R52" i="2"/>
  <c r="S52" i="2"/>
  <c r="T52" i="2"/>
  <c r="V52" i="2"/>
  <c r="W52" i="2"/>
  <c r="X52" i="2"/>
  <c r="Z52" i="2"/>
  <c r="AA52" i="2"/>
  <c r="AB52" i="2"/>
  <c r="AC52" i="2"/>
  <c r="AD52" i="2"/>
  <c r="AE52" i="2"/>
  <c r="AF52" i="2"/>
  <c r="AG52" i="2"/>
  <c r="AH52" i="2"/>
  <c r="F53" i="2"/>
  <c r="H53" i="2"/>
  <c r="I53" i="2"/>
  <c r="J53" i="2"/>
  <c r="M53" i="2"/>
  <c r="P53" i="2"/>
  <c r="R53" i="2"/>
  <c r="S53" i="2"/>
  <c r="T53" i="2"/>
  <c r="V53" i="2"/>
  <c r="W53" i="2"/>
  <c r="X53" i="2"/>
  <c r="Z53" i="2"/>
  <c r="AA53" i="2"/>
  <c r="AB53" i="2"/>
  <c r="AC53" i="2"/>
  <c r="AD53" i="2"/>
  <c r="AE53" i="2"/>
  <c r="AF53" i="2"/>
  <c r="AG53" i="2"/>
  <c r="AH53" i="2"/>
  <c r="F54" i="2"/>
  <c r="H54" i="2"/>
  <c r="I54" i="2"/>
  <c r="J54" i="2"/>
  <c r="M54" i="2"/>
  <c r="P54" i="2"/>
  <c r="R54" i="2"/>
  <c r="S54" i="2"/>
  <c r="T54" i="2"/>
  <c r="V54" i="2"/>
  <c r="W54" i="2"/>
  <c r="X54" i="2"/>
  <c r="Z54" i="2"/>
  <c r="AA54" i="2"/>
  <c r="AB54" i="2"/>
  <c r="AC54" i="2"/>
  <c r="AD54" i="2"/>
  <c r="AE54" i="2"/>
  <c r="AF54" i="2"/>
  <c r="AG54" i="2"/>
  <c r="AH54" i="2"/>
  <c r="F55" i="2"/>
  <c r="H55" i="2"/>
  <c r="I55" i="2"/>
  <c r="J55" i="2"/>
  <c r="M55" i="2"/>
  <c r="P55" i="2"/>
  <c r="R55" i="2"/>
  <c r="S55" i="2"/>
  <c r="T55" i="2"/>
  <c r="V55" i="2"/>
  <c r="W55" i="2"/>
  <c r="X55" i="2"/>
  <c r="Z55" i="2"/>
  <c r="AA55" i="2"/>
  <c r="AB55" i="2"/>
  <c r="AC55" i="2"/>
  <c r="AD55" i="2"/>
  <c r="AE55" i="2"/>
  <c r="AF55" i="2"/>
  <c r="AG55" i="2"/>
  <c r="AH55" i="2"/>
  <c r="F56" i="2"/>
  <c r="H56" i="2"/>
  <c r="I56" i="2"/>
  <c r="J56" i="2"/>
  <c r="M56" i="2"/>
  <c r="P56" i="2"/>
  <c r="R56" i="2"/>
  <c r="S56" i="2"/>
  <c r="T56" i="2"/>
  <c r="V56" i="2"/>
  <c r="W56" i="2"/>
  <c r="X56" i="2"/>
  <c r="Z56" i="2"/>
  <c r="AA56" i="2"/>
  <c r="AB56" i="2"/>
  <c r="AC56" i="2"/>
  <c r="AD56" i="2"/>
  <c r="AE56" i="2"/>
  <c r="AF56" i="2"/>
  <c r="AG56" i="2"/>
  <c r="AH56" i="2"/>
  <c r="F57" i="2"/>
  <c r="H57" i="2"/>
  <c r="I57" i="2"/>
  <c r="J57" i="2"/>
  <c r="M57" i="2"/>
  <c r="P57" i="2"/>
  <c r="R57" i="2"/>
  <c r="S57" i="2"/>
  <c r="T57" i="2"/>
  <c r="V57" i="2"/>
  <c r="W57" i="2"/>
  <c r="X57" i="2"/>
  <c r="Z57" i="2"/>
  <c r="AA57" i="2"/>
  <c r="AB57" i="2"/>
  <c r="AC57" i="2"/>
  <c r="AD57" i="2"/>
  <c r="AE57" i="2"/>
  <c r="AF57" i="2"/>
  <c r="AG57" i="2"/>
  <c r="AH57" i="2"/>
  <c r="F58" i="2"/>
  <c r="H58" i="2"/>
  <c r="I58" i="2"/>
  <c r="J58" i="2"/>
  <c r="M58" i="2"/>
  <c r="P58" i="2"/>
  <c r="R58" i="2"/>
  <c r="S58" i="2"/>
  <c r="T58" i="2"/>
  <c r="V58" i="2"/>
  <c r="W58" i="2"/>
  <c r="X58" i="2"/>
  <c r="Z58" i="2"/>
  <c r="AA58" i="2"/>
  <c r="AB58" i="2"/>
  <c r="AC58" i="2"/>
  <c r="AD58" i="2"/>
  <c r="AE58" i="2"/>
  <c r="AF58" i="2"/>
  <c r="AG58" i="2"/>
  <c r="AH58" i="2"/>
  <c r="F59" i="2"/>
  <c r="H59" i="2"/>
  <c r="I59" i="2"/>
  <c r="J59" i="2"/>
  <c r="M59" i="2"/>
  <c r="P59" i="2"/>
  <c r="R59" i="2"/>
  <c r="S59" i="2"/>
  <c r="T59" i="2"/>
  <c r="V59" i="2"/>
  <c r="W59" i="2"/>
  <c r="X59" i="2"/>
  <c r="Z59" i="2"/>
  <c r="AA59" i="2"/>
  <c r="AB59" i="2"/>
  <c r="AC59" i="2"/>
  <c r="AD59" i="2"/>
  <c r="AE59" i="2"/>
  <c r="AF59" i="2"/>
  <c r="AG59" i="2"/>
  <c r="AH59" i="2"/>
  <c r="F60" i="2"/>
  <c r="H60" i="2"/>
  <c r="I60" i="2"/>
  <c r="J60" i="2"/>
  <c r="M60" i="2"/>
  <c r="P60" i="2"/>
  <c r="R60" i="2"/>
  <c r="S60" i="2"/>
  <c r="T60" i="2"/>
  <c r="V60" i="2"/>
  <c r="W60" i="2"/>
  <c r="X60" i="2"/>
  <c r="Z60" i="2"/>
  <c r="AA60" i="2"/>
  <c r="AB60" i="2"/>
  <c r="AC60" i="2"/>
  <c r="AD60" i="2"/>
  <c r="AE60" i="2"/>
  <c r="AF60" i="2"/>
  <c r="AG60" i="2"/>
  <c r="AH60" i="2"/>
  <c r="F61" i="2"/>
  <c r="H61" i="2"/>
  <c r="I61" i="2"/>
  <c r="J61" i="2"/>
  <c r="M61" i="2"/>
  <c r="P61" i="2"/>
  <c r="R61" i="2"/>
  <c r="S61" i="2"/>
  <c r="T61" i="2"/>
  <c r="V61" i="2"/>
  <c r="W61" i="2"/>
  <c r="X61" i="2"/>
  <c r="Z61" i="2"/>
  <c r="AA61" i="2"/>
  <c r="AB61" i="2"/>
  <c r="AC61" i="2"/>
  <c r="AD61" i="2"/>
  <c r="AE61" i="2"/>
  <c r="AF61" i="2"/>
  <c r="AG61" i="2"/>
  <c r="AH61" i="2"/>
  <c r="F62" i="2"/>
  <c r="H62" i="2"/>
  <c r="I62" i="2"/>
  <c r="J62" i="2"/>
  <c r="M62" i="2"/>
  <c r="P62" i="2"/>
  <c r="R62" i="2"/>
  <c r="S62" i="2"/>
  <c r="T62" i="2"/>
  <c r="V62" i="2"/>
  <c r="W62" i="2"/>
  <c r="X62" i="2"/>
  <c r="Z62" i="2"/>
  <c r="AA62" i="2"/>
  <c r="AB62" i="2"/>
  <c r="AC62" i="2"/>
  <c r="AD62" i="2"/>
  <c r="AE62" i="2"/>
  <c r="AF62" i="2"/>
  <c r="AG62" i="2"/>
  <c r="AH62" i="2"/>
  <c r="F63" i="2"/>
  <c r="H63" i="2"/>
  <c r="I63" i="2"/>
  <c r="J63" i="2"/>
  <c r="M63" i="2"/>
  <c r="P63" i="2"/>
  <c r="R63" i="2"/>
  <c r="S63" i="2"/>
  <c r="T63" i="2"/>
  <c r="V63" i="2"/>
  <c r="W63" i="2"/>
  <c r="X63" i="2"/>
  <c r="Z63" i="2"/>
  <c r="AA63" i="2"/>
  <c r="AB63" i="2"/>
  <c r="AC63" i="2"/>
  <c r="AD63" i="2"/>
  <c r="AE63" i="2"/>
  <c r="AF63" i="2"/>
  <c r="AG63" i="2"/>
  <c r="AH63" i="2"/>
  <c r="F64" i="2"/>
  <c r="H64" i="2"/>
  <c r="I64" i="2"/>
  <c r="J64" i="2"/>
  <c r="M64" i="2"/>
  <c r="P64" i="2"/>
  <c r="R64" i="2"/>
  <c r="S64" i="2"/>
  <c r="T64" i="2"/>
  <c r="V64" i="2"/>
  <c r="W64" i="2"/>
  <c r="X64" i="2"/>
  <c r="Z64" i="2"/>
  <c r="AA64" i="2"/>
  <c r="AB64" i="2"/>
  <c r="AC64" i="2"/>
  <c r="AD64" i="2"/>
  <c r="AE64" i="2"/>
  <c r="AF64" i="2"/>
  <c r="AG64" i="2"/>
  <c r="AH64" i="2"/>
  <c r="F65" i="2"/>
  <c r="H65" i="2"/>
  <c r="I65" i="2"/>
  <c r="J65" i="2"/>
  <c r="M65" i="2"/>
  <c r="P65" i="2"/>
  <c r="R65" i="2"/>
  <c r="S65" i="2"/>
  <c r="T65" i="2"/>
  <c r="V65" i="2"/>
  <c r="W65" i="2"/>
  <c r="X65" i="2"/>
  <c r="Z65" i="2"/>
  <c r="AA65" i="2"/>
  <c r="AB65" i="2"/>
  <c r="AC65" i="2"/>
  <c r="AD65" i="2"/>
  <c r="AE65" i="2"/>
  <c r="AF65" i="2"/>
  <c r="AG65" i="2"/>
  <c r="AH65" i="2"/>
  <c r="F66" i="2"/>
  <c r="H66" i="2"/>
  <c r="I66" i="2"/>
  <c r="J66" i="2"/>
  <c r="M66" i="2"/>
  <c r="P66" i="2"/>
  <c r="R66" i="2"/>
  <c r="S66" i="2"/>
  <c r="T66" i="2"/>
  <c r="V66" i="2"/>
  <c r="W66" i="2"/>
  <c r="X66" i="2"/>
  <c r="Z66" i="2"/>
  <c r="AA66" i="2"/>
  <c r="AB66" i="2"/>
  <c r="AC66" i="2"/>
  <c r="AD66" i="2"/>
  <c r="AE66" i="2"/>
  <c r="AF66" i="2"/>
  <c r="AG66" i="2"/>
  <c r="AH66" i="2"/>
  <c r="F67" i="2"/>
  <c r="H67" i="2"/>
  <c r="I67" i="2"/>
  <c r="J67" i="2"/>
  <c r="M67" i="2"/>
  <c r="P67" i="2"/>
  <c r="R67" i="2"/>
  <c r="S67" i="2"/>
  <c r="T67" i="2"/>
  <c r="V67" i="2"/>
  <c r="W67" i="2"/>
  <c r="X67" i="2"/>
  <c r="Z67" i="2"/>
  <c r="AA67" i="2"/>
  <c r="AB67" i="2"/>
  <c r="AC67" i="2"/>
  <c r="AD67" i="2"/>
  <c r="AE67" i="2"/>
  <c r="AF67" i="2"/>
  <c r="AG67" i="2"/>
  <c r="AH67" i="2"/>
  <c r="F68" i="2"/>
  <c r="H68" i="2"/>
  <c r="I68" i="2"/>
  <c r="J68" i="2"/>
  <c r="M68" i="2"/>
  <c r="P68" i="2"/>
  <c r="R68" i="2"/>
  <c r="S68" i="2"/>
  <c r="T68" i="2"/>
  <c r="V68" i="2"/>
  <c r="W68" i="2"/>
  <c r="X68" i="2"/>
  <c r="Z68" i="2"/>
  <c r="AA68" i="2"/>
  <c r="AB68" i="2"/>
  <c r="AC68" i="2"/>
  <c r="AD68" i="2"/>
  <c r="AE68" i="2"/>
  <c r="AF68" i="2"/>
  <c r="AG68" i="2"/>
  <c r="AH68" i="2"/>
  <c r="F69" i="2"/>
  <c r="H69" i="2"/>
  <c r="I69" i="2"/>
  <c r="J69" i="2"/>
  <c r="M69" i="2"/>
  <c r="P69" i="2"/>
  <c r="R69" i="2"/>
  <c r="S69" i="2"/>
  <c r="T69" i="2"/>
  <c r="V69" i="2"/>
  <c r="W69" i="2"/>
  <c r="X69" i="2"/>
  <c r="Z69" i="2"/>
  <c r="AA69" i="2"/>
  <c r="AB69" i="2"/>
  <c r="AC69" i="2"/>
  <c r="AD69" i="2"/>
  <c r="AE69" i="2"/>
  <c r="AF69" i="2"/>
  <c r="AG69" i="2"/>
  <c r="AH69" i="2"/>
  <c r="F70" i="2"/>
  <c r="H70" i="2"/>
  <c r="I70" i="2"/>
  <c r="J70" i="2"/>
  <c r="M70" i="2"/>
  <c r="P70" i="2"/>
  <c r="R70" i="2"/>
  <c r="S70" i="2"/>
  <c r="T70" i="2"/>
  <c r="V70" i="2"/>
  <c r="W70" i="2"/>
  <c r="X70" i="2"/>
  <c r="Z70" i="2"/>
  <c r="AA70" i="2"/>
  <c r="AB70" i="2"/>
  <c r="AC70" i="2"/>
  <c r="AD70" i="2"/>
  <c r="AE70" i="2"/>
  <c r="AF70" i="2"/>
  <c r="AG70" i="2"/>
  <c r="AH70" i="2"/>
  <c r="F71" i="2"/>
  <c r="H71" i="2"/>
  <c r="I71" i="2"/>
  <c r="J71" i="2"/>
  <c r="M71" i="2"/>
  <c r="P71" i="2"/>
  <c r="R71" i="2"/>
  <c r="S71" i="2"/>
  <c r="T71" i="2"/>
  <c r="V71" i="2"/>
  <c r="W71" i="2"/>
  <c r="X71" i="2"/>
  <c r="Z71" i="2"/>
  <c r="AA71" i="2"/>
  <c r="AB71" i="2"/>
  <c r="AC71" i="2"/>
  <c r="AD71" i="2"/>
  <c r="AE71" i="2"/>
  <c r="AF71" i="2"/>
  <c r="AG71" i="2"/>
  <c r="AH71" i="2"/>
  <c r="F72" i="2"/>
  <c r="H72" i="2"/>
  <c r="I72" i="2"/>
  <c r="J72" i="2"/>
  <c r="M72" i="2"/>
  <c r="P72" i="2"/>
  <c r="R72" i="2"/>
  <c r="S72" i="2"/>
  <c r="T72" i="2"/>
  <c r="V72" i="2"/>
  <c r="W72" i="2"/>
  <c r="X72" i="2"/>
  <c r="Z72" i="2"/>
  <c r="AA72" i="2"/>
  <c r="AB72" i="2"/>
  <c r="AC72" i="2"/>
  <c r="AD72" i="2"/>
  <c r="AE72" i="2"/>
  <c r="AF72" i="2"/>
  <c r="AG72" i="2"/>
  <c r="AH72" i="2"/>
  <c r="F73" i="2"/>
  <c r="H73" i="2"/>
  <c r="I73" i="2"/>
  <c r="J73" i="2"/>
  <c r="M73" i="2"/>
  <c r="P73" i="2"/>
  <c r="R73" i="2"/>
  <c r="S73" i="2"/>
  <c r="T73" i="2"/>
  <c r="V73" i="2"/>
  <c r="W73" i="2"/>
  <c r="X73" i="2"/>
  <c r="Z73" i="2"/>
  <c r="AA73" i="2"/>
  <c r="AB73" i="2"/>
  <c r="AC73" i="2"/>
  <c r="AD73" i="2"/>
  <c r="AE73" i="2"/>
  <c r="AF73" i="2"/>
  <c r="AG73" i="2"/>
  <c r="AH73" i="2"/>
  <c r="F74" i="2"/>
  <c r="H74" i="2"/>
  <c r="I74" i="2"/>
  <c r="J74" i="2"/>
  <c r="M74" i="2"/>
  <c r="P74" i="2"/>
  <c r="R74" i="2"/>
  <c r="S74" i="2"/>
  <c r="T74" i="2"/>
  <c r="V74" i="2"/>
  <c r="W74" i="2"/>
  <c r="X74" i="2"/>
  <c r="Z74" i="2"/>
  <c r="AA74" i="2"/>
  <c r="AB74" i="2"/>
  <c r="AC74" i="2"/>
  <c r="AD74" i="2"/>
  <c r="AE74" i="2"/>
  <c r="AF74" i="2"/>
  <c r="AG74" i="2"/>
  <c r="AH74" i="2"/>
  <c r="F75" i="2"/>
  <c r="H75" i="2"/>
  <c r="I75" i="2"/>
  <c r="J75" i="2"/>
  <c r="M75" i="2"/>
  <c r="P75" i="2"/>
  <c r="R75" i="2"/>
  <c r="S75" i="2"/>
  <c r="T75" i="2"/>
  <c r="V75" i="2"/>
  <c r="W75" i="2"/>
  <c r="X75" i="2"/>
  <c r="Z75" i="2"/>
  <c r="AA75" i="2"/>
  <c r="AB75" i="2"/>
  <c r="AC75" i="2"/>
  <c r="AD75" i="2"/>
  <c r="AE75" i="2"/>
  <c r="AF75" i="2"/>
  <c r="AG75" i="2"/>
  <c r="AH75" i="2"/>
  <c r="F76" i="2"/>
  <c r="H76" i="2"/>
  <c r="I76" i="2"/>
  <c r="J76" i="2"/>
  <c r="M76" i="2"/>
  <c r="P76" i="2"/>
  <c r="R76" i="2"/>
  <c r="S76" i="2"/>
  <c r="T76" i="2"/>
  <c r="V76" i="2"/>
  <c r="W76" i="2"/>
  <c r="X76" i="2"/>
  <c r="Z76" i="2"/>
  <c r="AA76" i="2"/>
  <c r="AB76" i="2"/>
  <c r="AC76" i="2"/>
  <c r="AD76" i="2"/>
  <c r="AE76" i="2"/>
  <c r="AF76" i="2"/>
  <c r="AG76" i="2"/>
  <c r="AH76" i="2"/>
  <c r="F77" i="2"/>
  <c r="H77" i="2"/>
  <c r="I77" i="2"/>
  <c r="J77" i="2"/>
  <c r="M77" i="2"/>
  <c r="P77" i="2"/>
  <c r="R77" i="2"/>
  <c r="S77" i="2"/>
  <c r="T77" i="2"/>
  <c r="V77" i="2"/>
  <c r="W77" i="2"/>
  <c r="X77" i="2"/>
  <c r="Z77" i="2"/>
  <c r="AA77" i="2"/>
  <c r="AB77" i="2"/>
  <c r="AC77" i="2"/>
  <c r="AD77" i="2"/>
  <c r="AE77" i="2"/>
  <c r="AF77" i="2"/>
  <c r="AG77" i="2"/>
  <c r="AH77" i="2"/>
  <c r="F78" i="2"/>
  <c r="H78" i="2"/>
  <c r="I78" i="2"/>
  <c r="J78" i="2"/>
  <c r="M78" i="2"/>
  <c r="P78" i="2"/>
  <c r="R78" i="2"/>
  <c r="S78" i="2"/>
  <c r="T78" i="2"/>
  <c r="V78" i="2"/>
  <c r="W78" i="2"/>
  <c r="X78" i="2"/>
  <c r="Z78" i="2"/>
  <c r="AA78" i="2"/>
  <c r="AB78" i="2"/>
  <c r="AC78" i="2"/>
  <c r="AD78" i="2"/>
  <c r="AE78" i="2"/>
  <c r="AF78" i="2"/>
  <c r="AG78" i="2"/>
  <c r="AH78" i="2"/>
  <c r="F79" i="2"/>
  <c r="H79" i="2"/>
  <c r="I79" i="2"/>
  <c r="J79" i="2"/>
  <c r="M79" i="2"/>
  <c r="P79" i="2"/>
  <c r="R79" i="2"/>
  <c r="S79" i="2"/>
  <c r="T79" i="2"/>
  <c r="V79" i="2"/>
  <c r="W79" i="2"/>
  <c r="X79" i="2"/>
  <c r="Z79" i="2"/>
  <c r="AA79" i="2"/>
  <c r="AB79" i="2"/>
  <c r="AC79" i="2"/>
  <c r="AD79" i="2"/>
  <c r="AE79" i="2"/>
  <c r="AF79" i="2"/>
  <c r="AG79" i="2"/>
  <c r="AH79" i="2"/>
  <c r="F80" i="2"/>
  <c r="H80" i="2"/>
  <c r="I80" i="2"/>
  <c r="J80" i="2"/>
  <c r="M80" i="2"/>
  <c r="P80" i="2"/>
  <c r="R80" i="2"/>
  <c r="S80" i="2"/>
  <c r="T80" i="2"/>
  <c r="V80" i="2"/>
  <c r="W80" i="2"/>
  <c r="X80" i="2"/>
  <c r="Z80" i="2"/>
  <c r="AA80" i="2"/>
  <c r="AB80" i="2"/>
  <c r="AC80" i="2"/>
  <c r="AD80" i="2"/>
  <c r="AE80" i="2"/>
  <c r="AF80" i="2"/>
  <c r="AG80" i="2"/>
  <c r="AH80" i="2"/>
  <c r="F81" i="2"/>
  <c r="H81" i="2"/>
  <c r="I81" i="2"/>
  <c r="J81" i="2"/>
  <c r="M81" i="2"/>
  <c r="P81" i="2"/>
  <c r="R81" i="2"/>
  <c r="S81" i="2"/>
  <c r="T81" i="2"/>
  <c r="V81" i="2"/>
  <c r="W81" i="2"/>
  <c r="X81" i="2"/>
  <c r="Z81" i="2"/>
  <c r="AA81" i="2"/>
  <c r="AB81" i="2"/>
  <c r="AC81" i="2"/>
  <c r="AD81" i="2"/>
  <c r="AE81" i="2"/>
  <c r="AF81" i="2"/>
  <c r="AG81" i="2"/>
  <c r="AH81" i="2"/>
  <c r="F82" i="2"/>
  <c r="H82" i="2"/>
  <c r="I82" i="2"/>
  <c r="J82" i="2"/>
  <c r="M82" i="2"/>
  <c r="P82" i="2"/>
  <c r="R82" i="2"/>
  <c r="S82" i="2"/>
  <c r="T82" i="2"/>
  <c r="V82" i="2"/>
  <c r="W82" i="2"/>
  <c r="X82" i="2"/>
  <c r="Z82" i="2"/>
  <c r="AA82" i="2"/>
  <c r="AB82" i="2"/>
  <c r="AC82" i="2"/>
  <c r="AD82" i="2"/>
  <c r="AE82" i="2"/>
  <c r="AF82" i="2"/>
  <c r="AG82" i="2"/>
  <c r="AH82" i="2"/>
  <c r="F83" i="2"/>
  <c r="H83" i="2"/>
  <c r="I83" i="2"/>
  <c r="J83" i="2"/>
  <c r="M83" i="2"/>
  <c r="P83" i="2"/>
  <c r="R83" i="2"/>
  <c r="S83" i="2"/>
  <c r="T83" i="2"/>
  <c r="V83" i="2"/>
  <c r="W83" i="2"/>
  <c r="X83" i="2"/>
  <c r="Z83" i="2"/>
  <c r="AA83" i="2"/>
  <c r="AB83" i="2"/>
  <c r="AC83" i="2"/>
  <c r="AD83" i="2"/>
  <c r="AE83" i="2"/>
  <c r="AF83" i="2"/>
  <c r="AG83" i="2"/>
  <c r="AH83" i="2"/>
  <c r="F84" i="2"/>
  <c r="H84" i="2"/>
  <c r="I84" i="2"/>
  <c r="J84" i="2"/>
  <c r="M84" i="2"/>
  <c r="P84" i="2"/>
  <c r="R84" i="2"/>
  <c r="S84" i="2"/>
  <c r="T84" i="2"/>
  <c r="V84" i="2"/>
  <c r="W84" i="2"/>
  <c r="X84" i="2"/>
  <c r="Z84" i="2"/>
  <c r="AA84" i="2"/>
  <c r="AB84" i="2"/>
  <c r="AC84" i="2"/>
  <c r="AD84" i="2"/>
  <c r="AE84" i="2"/>
  <c r="AF84" i="2"/>
  <c r="AG84" i="2"/>
  <c r="AH84" i="2"/>
  <c r="F85" i="2"/>
  <c r="H85" i="2"/>
  <c r="I85" i="2"/>
  <c r="J85" i="2"/>
  <c r="M85" i="2"/>
  <c r="P85" i="2"/>
  <c r="R85" i="2"/>
  <c r="S85" i="2"/>
  <c r="T85" i="2"/>
  <c r="V85" i="2"/>
  <c r="W85" i="2"/>
  <c r="X85" i="2"/>
  <c r="Z85" i="2"/>
  <c r="AA85" i="2"/>
  <c r="AB85" i="2"/>
  <c r="AC85" i="2"/>
  <c r="AD85" i="2"/>
  <c r="AE85" i="2"/>
  <c r="AF85" i="2"/>
  <c r="AG85" i="2"/>
  <c r="AH85" i="2"/>
  <c r="F86" i="2"/>
  <c r="H86" i="2"/>
  <c r="I86" i="2"/>
  <c r="J86" i="2"/>
  <c r="M86" i="2"/>
  <c r="P86" i="2"/>
  <c r="R86" i="2"/>
  <c r="S86" i="2"/>
  <c r="T86" i="2"/>
  <c r="V86" i="2"/>
  <c r="W86" i="2"/>
  <c r="X86" i="2"/>
  <c r="Z86" i="2"/>
  <c r="AA86" i="2"/>
  <c r="AB86" i="2"/>
  <c r="AC86" i="2"/>
  <c r="AD86" i="2"/>
  <c r="AE86" i="2"/>
  <c r="AF86" i="2"/>
  <c r="AG86" i="2"/>
  <c r="AH86" i="2"/>
  <c r="F87" i="2"/>
  <c r="H87" i="2"/>
  <c r="I87" i="2"/>
  <c r="J87" i="2"/>
  <c r="M87" i="2"/>
  <c r="P87" i="2"/>
  <c r="R87" i="2"/>
  <c r="S87" i="2"/>
  <c r="T87" i="2"/>
  <c r="V87" i="2"/>
  <c r="W87" i="2"/>
  <c r="X87" i="2"/>
  <c r="Z87" i="2"/>
  <c r="AA87" i="2"/>
  <c r="AB87" i="2"/>
  <c r="AC87" i="2"/>
  <c r="AD87" i="2"/>
  <c r="AE87" i="2"/>
  <c r="AF87" i="2"/>
  <c r="AG87" i="2"/>
  <c r="AH87" i="2"/>
  <c r="F88" i="2"/>
  <c r="H88" i="2"/>
  <c r="I88" i="2"/>
  <c r="J88" i="2"/>
  <c r="M88" i="2"/>
  <c r="P88" i="2"/>
  <c r="R88" i="2"/>
  <c r="S88" i="2"/>
  <c r="T88" i="2"/>
  <c r="V88" i="2"/>
  <c r="W88" i="2"/>
  <c r="X88" i="2"/>
  <c r="Z88" i="2"/>
  <c r="AA88" i="2"/>
  <c r="AB88" i="2"/>
  <c r="AC88" i="2"/>
  <c r="AD88" i="2"/>
  <c r="AE88" i="2"/>
  <c r="AF88" i="2"/>
  <c r="AG88" i="2"/>
  <c r="AH88" i="2"/>
  <c r="F89" i="2"/>
  <c r="H89" i="2"/>
  <c r="I89" i="2"/>
  <c r="J89" i="2"/>
  <c r="M89" i="2"/>
  <c r="P89" i="2"/>
  <c r="R89" i="2"/>
  <c r="S89" i="2"/>
  <c r="T89" i="2"/>
  <c r="V89" i="2"/>
  <c r="W89" i="2"/>
  <c r="X89" i="2"/>
  <c r="Z89" i="2"/>
  <c r="AA89" i="2"/>
  <c r="AB89" i="2"/>
  <c r="AC89" i="2"/>
  <c r="AD89" i="2"/>
  <c r="AE89" i="2"/>
  <c r="AF89" i="2"/>
  <c r="AG89" i="2"/>
  <c r="AH89" i="2"/>
  <c r="F90" i="2"/>
  <c r="H90" i="2"/>
  <c r="I90" i="2"/>
  <c r="J90" i="2"/>
  <c r="M90" i="2"/>
  <c r="P90" i="2"/>
  <c r="R90" i="2"/>
  <c r="S90" i="2"/>
  <c r="T90" i="2"/>
  <c r="V90" i="2"/>
  <c r="W90" i="2"/>
  <c r="X90" i="2"/>
  <c r="Z90" i="2"/>
  <c r="AA90" i="2"/>
  <c r="AB90" i="2"/>
  <c r="AC90" i="2"/>
  <c r="AD90" i="2"/>
  <c r="AE90" i="2"/>
  <c r="AF90" i="2"/>
  <c r="AG90" i="2"/>
  <c r="AH90" i="2"/>
  <c r="F91" i="2"/>
  <c r="H91" i="2"/>
  <c r="I91" i="2"/>
  <c r="J91" i="2"/>
  <c r="M91" i="2"/>
  <c r="P91" i="2"/>
  <c r="R91" i="2"/>
  <c r="S91" i="2"/>
  <c r="T91" i="2"/>
  <c r="V91" i="2"/>
  <c r="W91" i="2"/>
  <c r="X91" i="2"/>
  <c r="Z91" i="2"/>
  <c r="AA91" i="2"/>
  <c r="AB91" i="2"/>
  <c r="AC91" i="2"/>
  <c r="AD91" i="2"/>
  <c r="AE91" i="2"/>
  <c r="AF91" i="2"/>
  <c r="AG91" i="2"/>
  <c r="AH91" i="2"/>
  <c r="G103" i="3"/>
  <c r="G104" i="3"/>
  <c r="AC100" i="3"/>
  <c r="AD100" i="3"/>
  <c r="AE100" i="3"/>
  <c r="AF100" i="3"/>
  <c r="AI100" i="3"/>
  <c r="AJ100" i="3"/>
  <c r="AK100" i="3"/>
  <c r="AL100" i="3"/>
  <c r="AN11" i="3"/>
  <c r="AN12" i="3"/>
  <c r="AN13" i="3"/>
  <c r="AN14" i="3"/>
  <c r="AN15"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85" i="3"/>
  <c r="AN86" i="3"/>
  <c r="AN87" i="3"/>
  <c r="AN88" i="3"/>
  <c r="AN89" i="3"/>
  <c r="AN90" i="3"/>
  <c r="AN91" i="3"/>
  <c r="AN92" i="3"/>
  <c r="AN93" i="3"/>
  <c r="AN94" i="3"/>
  <c r="AN95" i="3"/>
  <c r="AN96" i="3"/>
  <c r="AN97" i="3"/>
  <c r="AN98" i="3"/>
  <c r="AN99" i="3"/>
  <c r="AN100" i="3"/>
  <c r="Z2" i="2"/>
  <c r="W2" i="2"/>
  <c r="V2" i="2"/>
  <c r="S2" i="2"/>
  <c r="AH2" i="2"/>
  <c r="AG2" i="2"/>
  <c r="AF2" i="2"/>
  <c r="AD2" i="2"/>
  <c r="AC12" i="3"/>
  <c r="AC13" i="3"/>
  <c r="AC14" i="3"/>
  <c r="AC15" i="3"/>
  <c r="AC16" i="3"/>
  <c r="AC17" i="3"/>
  <c r="AC18" i="3"/>
  <c r="AC19" i="3"/>
  <c r="AC20" i="3"/>
  <c r="AC21" i="3"/>
  <c r="AC22" i="3"/>
  <c r="AC23" i="3"/>
  <c r="AC24" i="3"/>
  <c r="AC25" i="3"/>
  <c r="AC26" i="3"/>
  <c r="AC27" i="3"/>
  <c r="AC28" i="3"/>
  <c r="AC29" i="3"/>
  <c r="AC30" i="3"/>
  <c r="AC31" i="3"/>
  <c r="AC32" i="3"/>
  <c r="AC33" i="3"/>
  <c r="AC34" i="3"/>
  <c r="AC35" i="3"/>
  <c r="AC36" i="3"/>
  <c r="AC37" i="3"/>
  <c r="AC38" i="3"/>
  <c r="AC39" i="3"/>
  <c r="AC40" i="3"/>
  <c r="AC41" i="3"/>
  <c r="AC42" i="3"/>
  <c r="AC43" i="3"/>
  <c r="AC44" i="3"/>
  <c r="AC45" i="3"/>
  <c r="AC46" i="3"/>
  <c r="AC47" i="3"/>
  <c r="AC48" i="3"/>
  <c r="AC49" i="3"/>
  <c r="AC50" i="3"/>
  <c r="AC51" i="3"/>
  <c r="AC52" i="3"/>
  <c r="AC53" i="3"/>
  <c r="AC54" i="3"/>
  <c r="AC55" i="3"/>
  <c r="AC56" i="3"/>
  <c r="AC57" i="3"/>
  <c r="AC58" i="3"/>
  <c r="AC59" i="3"/>
  <c r="AC60" i="3"/>
  <c r="AC61" i="3"/>
  <c r="AC62" i="3"/>
  <c r="AC63" i="3"/>
  <c r="AC64" i="3"/>
  <c r="AC65" i="3"/>
  <c r="AC66" i="3"/>
  <c r="AC67" i="3"/>
  <c r="AC68" i="3"/>
  <c r="AC69" i="3"/>
  <c r="AC70" i="3"/>
  <c r="AC71" i="3"/>
  <c r="AC72" i="3"/>
  <c r="AC73" i="3"/>
  <c r="AC74" i="3"/>
  <c r="AC75" i="3"/>
  <c r="AC76" i="3"/>
  <c r="AC77" i="3"/>
  <c r="AC78" i="3"/>
  <c r="AC79" i="3"/>
  <c r="AC80" i="3"/>
  <c r="AC81" i="3"/>
  <c r="AC82" i="3"/>
  <c r="AC83" i="3"/>
  <c r="AC84" i="3"/>
  <c r="AC85" i="3"/>
  <c r="AC86" i="3"/>
  <c r="AC87" i="3"/>
  <c r="AC88" i="3"/>
  <c r="AC89" i="3"/>
  <c r="AC90" i="3"/>
  <c r="AC91" i="3"/>
  <c r="AC92" i="3"/>
  <c r="AC93" i="3"/>
  <c r="AC94" i="3"/>
  <c r="AC95" i="3"/>
  <c r="AC96" i="3"/>
  <c r="AC97" i="3"/>
  <c r="AC98" i="3"/>
  <c r="AC99" i="3"/>
  <c r="AE2" i="2"/>
  <c r="C15" i="17"/>
  <c r="C14" i="17"/>
  <c r="B15" i="17"/>
  <c r="B14" i="17"/>
  <c r="P1" i="5"/>
  <c r="X8" i="5"/>
  <c r="R8" i="5"/>
  <c r="L8" i="5"/>
  <c r="F8" i="5"/>
  <c r="F16" i="17"/>
  <c r="Z12" i="3"/>
  <c r="Y12" i="3"/>
  <c r="AJ12" i="3"/>
  <c r="AJ13" i="3"/>
  <c r="AJ14" i="3"/>
  <c r="AJ15" i="3"/>
  <c r="AJ16" i="3"/>
  <c r="AJ17" i="3"/>
  <c r="AJ18" i="3"/>
  <c r="AJ19" i="3"/>
  <c r="AJ20" i="3"/>
  <c r="AJ21" i="3"/>
  <c r="AJ22" i="3"/>
  <c r="AJ23" i="3"/>
  <c r="AJ24" i="3"/>
  <c r="AJ25" i="3"/>
  <c r="AJ26" i="3"/>
  <c r="AJ27" i="3"/>
  <c r="AJ28"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J11" i="3"/>
  <c r="AI11" i="3"/>
  <c r="AD11" i="3"/>
  <c r="AC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AL11" i="3"/>
  <c r="AF11" i="3"/>
  <c r="AK99" i="3"/>
  <c r="AK98" i="3"/>
  <c r="AK97" i="3"/>
  <c r="AK96" i="3"/>
  <c r="AK95" i="3"/>
  <c r="AK94" i="3"/>
  <c r="AK93" i="3"/>
  <c r="AK92" i="3"/>
  <c r="AK91" i="3"/>
  <c r="AK90" i="3"/>
  <c r="AK89" i="3"/>
  <c r="AK88" i="3"/>
  <c r="AK87" i="3"/>
  <c r="AK86" i="3"/>
  <c r="AK85" i="3"/>
  <c r="AK84" i="3"/>
  <c r="AK83" i="3"/>
  <c r="AK82" i="3"/>
  <c r="AK81" i="3"/>
  <c r="AK80" i="3"/>
  <c r="AK79" i="3"/>
  <c r="AK78" i="3"/>
  <c r="AK77" i="3"/>
  <c r="AK76" i="3"/>
  <c r="AK75" i="3"/>
  <c r="AK74" i="3"/>
  <c r="AK73" i="3"/>
  <c r="AK72" i="3"/>
  <c r="AK71" i="3"/>
  <c r="AK70" i="3"/>
  <c r="AK69" i="3"/>
  <c r="AK68" i="3"/>
  <c r="AK67" i="3"/>
  <c r="AK66" i="3"/>
  <c r="AK65" i="3"/>
  <c r="AK64" i="3"/>
  <c r="AK63" i="3"/>
  <c r="AK62" i="3"/>
  <c r="AK61" i="3"/>
  <c r="AK60" i="3"/>
  <c r="AK59" i="3"/>
  <c r="AK58" i="3"/>
  <c r="AK57" i="3"/>
  <c r="AK56" i="3"/>
  <c r="AK55" i="3"/>
  <c r="AK54" i="3"/>
  <c r="AK53" i="3"/>
  <c r="AK52" i="3"/>
  <c r="AK51" i="3"/>
  <c r="AK50" i="3"/>
  <c r="AK49" i="3"/>
  <c r="AK48" i="3"/>
  <c r="AK47" i="3"/>
  <c r="AK46" i="3"/>
  <c r="AK45" i="3"/>
  <c r="AK44" i="3"/>
  <c r="AK43" i="3"/>
  <c r="AK42" i="3"/>
  <c r="AK41" i="3"/>
  <c r="AK40" i="3"/>
  <c r="AK39" i="3"/>
  <c r="AK38" i="3"/>
  <c r="AK37" i="3"/>
  <c r="AK36" i="3"/>
  <c r="AK35" i="3"/>
  <c r="AK34" i="3"/>
  <c r="AK33" i="3"/>
  <c r="AK32" i="3"/>
  <c r="AK31" i="3"/>
  <c r="AK30" i="3"/>
  <c r="AK29" i="3"/>
  <c r="AK28" i="3"/>
  <c r="AK27" i="3"/>
  <c r="AK26" i="3"/>
  <c r="AK25" i="3"/>
  <c r="AK24" i="3"/>
  <c r="AK23" i="3"/>
  <c r="AK22" i="3"/>
  <c r="AK21" i="3"/>
  <c r="AK20" i="3"/>
  <c r="AK19" i="3"/>
  <c r="AK18" i="3"/>
  <c r="AK17" i="3"/>
  <c r="AK16" i="3"/>
  <c r="AK15" i="3"/>
  <c r="AK14" i="3"/>
  <c r="AK13" i="3"/>
  <c r="AK12" i="3"/>
  <c r="AK11" i="3"/>
  <c r="AI99" i="3"/>
  <c r="AI98" i="3"/>
  <c r="AI97" i="3"/>
  <c r="AI96" i="3"/>
  <c r="AI95" i="3"/>
  <c r="AI94" i="3"/>
  <c r="AI93" i="3"/>
  <c r="AI92" i="3"/>
  <c r="AI91" i="3"/>
  <c r="AI90" i="3"/>
  <c r="AI89" i="3"/>
  <c r="AI88" i="3"/>
  <c r="AI87" i="3"/>
  <c r="AI86" i="3"/>
  <c r="AI85" i="3"/>
  <c r="AI84" i="3"/>
  <c r="AI83" i="3"/>
  <c r="AI82" i="3"/>
  <c r="AI81" i="3"/>
  <c r="AI80" i="3"/>
  <c r="AI79" i="3"/>
  <c r="AI78" i="3"/>
  <c r="AI77" i="3"/>
  <c r="AI76" i="3"/>
  <c r="AI75" i="3"/>
  <c r="AI74" i="3"/>
  <c r="AI73" i="3"/>
  <c r="AI72" i="3"/>
  <c r="AI71" i="3"/>
  <c r="AI70" i="3"/>
  <c r="AI69" i="3"/>
  <c r="AI68" i="3"/>
  <c r="AI67" i="3"/>
  <c r="AI66" i="3"/>
  <c r="AI65" i="3"/>
  <c r="AI64" i="3"/>
  <c r="AI63" i="3"/>
  <c r="AI62" i="3"/>
  <c r="AI61" i="3"/>
  <c r="AI60" i="3"/>
  <c r="AI59" i="3"/>
  <c r="AI58" i="3"/>
  <c r="AI57" i="3"/>
  <c r="AI56" i="3"/>
  <c r="AI55" i="3"/>
  <c r="AI54" i="3"/>
  <c r="AI53" i="3"/>
  <c r="AI52" i="3"/>
  <c r="AI51" i="3"/>
  <c r="AI50" i="3"/>
  <c r="AI49" i="3"/>
  <c r="AI48" i="3"/>
  <c r="AI47" i="3"/>
  <c r="AI46" i="3"/>
  <c r="AI45" i="3"/>
  <c r="AI44" i="3"/>
  <c r="AI43" i="3"/>
  <c r="AI42" i="3"/>
  <c r="AI41" i="3"/>
  <c r="AI40" i="3"/>
  <c r="AI39" i="3"/>
  <c r="AI38" i="3"/>
  <c r="AI37" i="3"/>
  <c r="AI36" i="3"/>
  <c r="AI35" i="3"/>
  <c r="AI34" i="3"/>
  <c r="AI33" i="3"/>
  <c r="AI32" i="3"/>
  <c r="AI31" i="3"/>
  <c r="AI30" i="3"/>
  <c r="AI29" i="3"/>
  <c r="AI28" i="3"/>
  <c r="AI27" i="3"/>
  <c r="AI26" i="3"/>
  <c r="AI25" i="3"/>
  <c r="AI24" i="3"/>
  <c r="AI23" i="3"/>
  <c r="AI22" i="3"/>
  <c r="AI21" i="3"/>
  <c r="AI20" i="3"/>
  <c r="AI19" i="3"/>
  <c r="AI18" i="3"/>
  <c r="AI17" i="3"/>
  <c r="AI16" i="3"/>
  <c r="AI15" i="3"/>
  <c r="AI14" i="3"/>
  <c r="AI13" i="3"/>
  <c r="AI12"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1" i="3"/>
  <c r="P2" i="2"/>
  <c r="X2" i="2"/>
  <c r="M2" i="2"/>
  <c r="T2" i="2"/>
  <c r="C10" i="5"/>
  <c r="C11" i="5"/>
  <c r="C12" i="5"/>
  <c r="C13" i="5"/>
  <c r="C9" i="5"/>
  <c r="AE6" i="2"/>
  <c r="R2" i="2"/>
  <c r="R10" i="2"/>
  <c r="AG10" i="2"/>
  <c r="AC10" i="2"/>
  <c r="R8" i="2"/>
  <c r="AG8" i="2"/>
  <c r="AC8" i="2"/>
  <c r="AF8" i="2"/>
  <c r="AB8" i="2"/>
  <c r="AC2" i="2"/>
  <c r="AA2" i="2"/>
  <c r="AB2" i="2"/>
  <c r="AB6" i="2"/>
  <c r="AC6" i="2"/>
  <c r="I31" i="2"/>
  <c r="M31" i="2"/>
  <c r="R31" i="2"/>
  <c r="I29" i="2"/>
  <c r="S29" i="2"/>
  <c r="W29" i="2"/>
  <c r="AA29" i="2"/>
  <c r="AE29" i="2"/>
  <c r="F29" i="2"/>
  <c r="J29" i="2"/>
  <c r="P29" i="2"/>
  <c r="T29" i="2"/>
  <c r="X29" i="2"/>
  <c r="AB29" i="2"/>
  <c r="AF29" i="2"/>
  <c r="AC29" i="2"/>
  <c r="AG29" i="2"/>
  <c r="J27" i="2"/>
  <c r="P27" i="2"/>
  <c r="T27" i="2"/>
  <c r="X27" i="2"/>
  <c r="AB27" i="2"/>
  <c r="AF27" i="2"/>
  <c r="H27" i="2"/>
  <c r="AC27" i="2"/>
  <c r="AG27" i="2"/>
  <c r="I27" i="2"/>
  <c r="M27" i="2"/>
  <c r="R27" i="2"/>
  <c r="V27" i="2"/>
  <c r="Z27" i="2"/>
  <c r="AD27" i="2"/>
  <c r="AH27" i="2"/>
  <c r="AC25" i="2"/>
  <c r="AG25" i="2"/>
  <c r="H25" i="2"/>
  <c r="M25" i="2"/>
  <c r="R25" i="2"/>
  <c r="V25" i="2"/>
  <c r="Z25" i="2"/>
  <c r="AD25" i="2"/>
  <c r="AH25" i="2"/>
  <c r="I25" i="2"/>
  <c r="S25" i="2"/>
  <c r="W25" i="2"/>
  <c r="AA25" i="2"/>
  <c r="AE25" i="2"/>
  <c r="I23" i="2"/>
  <c r="M23" i="2"/>
  <c r="R23" i="2"/>
  <c r="V23" i="2"/>
  <c r="Z23" i="2"/>
  <c r="AD23" i="2"/>
  <c r="AH23" i="2"/>
  <c r="F23" i="2"/>
  <c r="S23" i="2"/>
  <c r="W23" i="2"/>
  <c r="AA23" i="2"/>
  <c r="AE23" i="2"/>
  <c r="J23" i="2"/>
  <c r="P23" i="2"/>
  <c r="T23" i="2"/>
  <c r="X23" i="2"/>
  <c r="AB23" i="2"/>
  <c r="AF23" i="2"/>
  <c r="I21" i="2"/>
  <c r="S21" i="2"/>
  <c r="W21" i="2"/>
  <c r="AA21" i="2"/>
  <c r="AE21" i="2"/>
  <c r="F21" i="2"/>
  <c r="J21" i="2"/>
  <c r="P21" i="2"/>
  <c r="T21" i="2"/>
  <c r="X21" i="2"/>
  <c r="AB21" i="2"/>
  <c r="AF21" i="2"/>
  <c r="AC21" i="2"/>
  <c r="AG21" i="2"/>
  <c r="J19" i="2"/>
  <c r="P19" i="2"/>
  <c r="T19" i="2"/>
  <c r="X19" i="2"/>
  <c r="AB19" i="2"/>
  <c r="AF19" i="2"/>
  <c r="H19" i="2"/>
  <c r="AC19" i="2"/>
  <c r="AG19" i="2"/>
  <c r="I19" i="2"/>
  <c r="M19" i="2"/>
  <c r="R19" i="2"/>
  <c r="V19" i="2"/>
  <c r="Z19" i="2"/>
  <c r="AD19" i="2"/>
  <c r="AH19" i="2"/>
  <c r="AC17" i="2"/>
  <c r="AG17" i="2"/>
  <c r="F17" i="2"/>
  <c r="H17" i="2"/>
  <c r="M17" i="2"/>
  <c r="R17" i="2"/>
  <c r="V17" i="2"/>
  <c r="Z17" i="2"/>
  <c r="AD17" i="2"/>
  <c r="AH17" i="2"/>
  <c r="S17" i="2"/>
  <c r="W17" i="2"/>
  <c r="AA17" i="2"/>
  <c r="AE17" i="2"/>
  <c r="M15" i="2"/>
  <c r="R15" i="2"/>
  <c r="V15" i="2"/>
  <c r="Z15" i="2"/>
  <c r="AD15" i="2"/>
  <c r="AH15" i="2"/>
  <c r="S15" i="2"/>
  <c r="W15" i="2"/>
  <c r="AA15" i="2"/>
  <c r="AE15" i="2"/>
  <c r="J15" i="2"/>
  <c r="P15" i="2"/>
  <c r="T15" i="2"/>
  <c r="X15" i="2"/>
  <c r="AB15" i="2"/>
  <c r="AF15" i="2"/>
  <c r="AM22" i="3"/>
  <c r="S13" i="2"/>
  <c r="W13" i="2"/>
  <c r="AA13" i="2"/>
  <c r="AE13" i="2"/>
  <c r="F13" i="2"/>
  <c r="H13" i="2"/>
  <c r="J13" i="2"/>
  <c r="P13" i="2"/>
  <c r="T13" i="2"/>
  <c r="X13" i="2"/>
  <c r="AF13" i="2"/>
  <c r="AC13" i="2"/>
  <c r="AG13" i="2"/>
  <c r="J11" i="2"/>
  <c r="P11" i="2"/>
  <c r="T11" i="2"/>
  <c r="X11" i="2"/>
  <c r="H11" i="2"/>
  <c r="AB11" i="2"/>
  <c r="M11" i="2"/>
  <c r="Z11" i="2"/>
  <c r="AD11" i="2"/>
  <c r="AH11" i="2"/>
  <c r="M9" i="2"/>
  <c r="V9" i="2"/>
  <c r="Z9" i="2"/>
  <c r="AD9" i="2"/>
  <c r="AH9" i="2"/>
  <c r="AM18" i="3"/>
  <c r="S9" i="2"/>
  <c r="W9" i="2"/>
  <c r="AA9" i="2"/>
  <c r="AE7" i="2"/>
  <c r="S7" i="2"/>
  <c r="W7" i="2"/>
  <c r="S3" i="2"/>
  <c r="AH13" i="2"/>
  <c r="R13" i="2"/>
  <c r="S11" i="2"/>
  <c r="P9" i="2"/>
  <c r="AC15" i="2"/>
  <c r="AD13" i="2"/>
  <c r="M13" i="2"/>
  <c r="AE11" i="2"/>
  <c r="J9" i="2"/>
  <c r="W3" i="2"/>
  <c r="X25" i="2"/>
  <c r="F25" i="2"/>
  <c r="Z21" i="2"/>
  <c r="H21" i="2"/>
  <c r="AA19" i="2"/>
  <c r="X17" i="2"/>
  <c r="Z13" i="2"/>
  <c r="AA11" i="2"/>
  <c r="X9" i="2"/>
  <c r="F9" i="2"/>
  <c r="H9" i="2"/>
  <c r="AH7" i="2"/>
  <c r="AD7" i="2"/>
  <c r="Z7" i="2"/>
  <c r="V7" i="2"/>
  <c r="R7" i="2"/>
  <c r="M7" i="2"/>
  <c r="F7" i="2"/>
  <c r="H7" i="2"/>
  <c r="X5" i="2"/>
  <c r="T5" i="2"/>
  <c r="P5" i="2"/>
  <c r="J5" i="2"/>
  <c r="AH3" i="2"/>
  <c r="AD3" i="2"/>
  <c r="Z3" i="2"/>
  <c r="V3" i="2"/>
  <c r="M3" i="2"/>
  <c r="AB3" i="2"/>
  <c r="F3" i="2"/>
  <c r="AG7" i="2"/>
  <c r="W5" i="2"/>
  <c r="S5" i="2"/>
  <c r="H3" i="2"/>
  <c r="AB13" i="3"/>
  <c r="AH15" i="3"/>
  <c r="AM16" i="3"/>
  <c r="AM12" i="3"/>
  <c r="AF7" i="2"/>
  <c r="AB7" i="2"/>
  <c r="X7" i="2"/>
  <c r="T7" i="2"/>
  <c r="P7" i="2"/>
  <c r="J7" i="2"/>
  <c r="AH5" i="2"/>
  <c r="AD5" i="2"/>
  <c r="Z5" i="2"/>
  <c r="V5" i="2"/>
  <c r="M5" i="2"/>
  <c r="AG5" i="2"/>
  <c r="F5" i="2"/>
  <c r="H5" i="2"/>
  <c r="X3" i="2"/>
  <c r="T3" i="2"/>
  <c r="P3" i="2"/>
  <c r="J3" i="2"/>
  <c r="AB16" i="3"/>
  <c r="F2" i="2"/>
  <c r="H2" i="2"/>
  <c r="J2" i="2"/>
  <c r="G105" i="3"/>
  <c r="G14" i="17"/>
  <c r="AM97" i="3"/>
  <c r="AM89" i="3"/>
  <c r="AM81" i="3"/>
  <c r="AM73" i="3"/>
  <c r="AM65" i="3"/>
  <c r="AM57" i="3"/>
  <c r="AM49" i="3"/>
  <c r="AM41" i="3"/>
  <c r="AM33" i="3"/>
  <c r="AP12" i="3"/>
  <c r="AP13" i="3"/>
  <c r="AP14" i="3"/>
  <c r="AP15" i="3"/>
  <c r="AP16" i="3"/>
  <c r="AP17" i="3"/>
  <c r="AP18" i="3"/>
  <c r="AP19" i="3"/>
  <c r="AP20" i="3"/>
  <c r="AP21" i="3"/>
  <c r="AP22" i="3"/>
  <c r="AP23" i="3"/>
  <c r="AP24" i="3"/>
  <c r="AP25" i="3"/>
  <c r="AP26" i="3"/>
  <c r="AP27" i="3"/>
  <c r="AP28" i="3"/>
  <c r="AP29" i="3"/>
  <c r="AP30" i="3"/>
  <c r="AP31" i="3"/>
  <c r="AP32" i="3"/>
  <c r="AP33" i="3"/>
  <c r="AP34" i="3"/>
  <c r="AP35" i="3"/>
  <c r="AP36" i="3"/>
  <c r="AP37" i="3"/>
  <c r="AP38" i="3"/>
  <c r="AP39" i="3"/>
  <c r="AP40" i="3"/>
  <c r="AP41" i="3"/>
  <c r="AP42" i="3"/>
  <c r="AP43" i="3"/>
  <c r="AP44" i="3"/>
  <c r="AP45" i="3"/>
  <c r="AP46" i="3"/>
  <c r="AP47" i="3"/>
  <c r="AP48" i="3"/>
  <c r="AP49" i="3"/>
  <c r="AP50" i="3"/>
  <c r="AP51" i="3"/>
  <c r="AP52" i="3"/>
  <c r="AP53" i="3"/>
  <c r="AP54" i="3"/>
  <c r="AP55" i="3"/>
  <c r="AP56" i="3"/>
  <c r="AP57" i="3"/>
  <c r="AP58" i="3"/>
  <c r="AP59" i="3"/>
  <c r="AP60" i="3"/>
  <c r="AP61" i="3"/>
  <c r="AP62" i="3"/>
  <c r="AP63" i="3"/>
  <c r="AP64" i="3"/>
  <c r="AP65" i="3"/>
  <c r="AP66" i="3"/>
  <c r="AP67" i="3"/>
  <c r="AP68" i="3"/>
  <c r="AP69" i="3"/>
  <c r="AP70" i="3"/>
  <c r="AP71" i="3"/>
  <c r="AP72" i="3"/>
  <c r="AP73" i="3"/>
  <c r="AP74" i="3"/>
  <c r="AP75" i="3"/>
  <c r="AP76" i="3"/>
  <c r="AP77" i="3"/>
  <c r="AP78" i="3"/>
  <c r="AP79" i="3"/>
  <c r="AP80" i="3"/>
  <c r="AP81" i="3"/>
  <c r="AP82" i="3"/>
  <c r="AP83" i="3"/>
  <c r="AP84" i="3"/>
  <c r="AP85" i="3"/>
  <c r="AP86" i="3"/>
  <c r="AP87" i="3"/>
  <c r="AP88" i="3"/>
  <c r="AP89" i="3"/>
  <c r="AP90" i="3"/>
  <c r="AP91" i="3"/>
  <c r="AP92" i="3"/>
  <c r="AP93" i="3"/>
  <c r="AP94" i="3"/>
  <c r="AP95" i="3"/>
  <c r="AP96" i="3"/>
  <c r="AP97" i="3"/>
  <c r="AP98" i="3"/>
  <c r="AP99" i="3"/>
  <c r="AP100" i="3"/>
  <c r="AT11" i="3"/>
  <c r="AT12" i="3"/>
  <c r="AT13" i="3"/>
  <c r="AT14" i="3"/>
  <c r="AT15" i="3"/>
  <c r="AT16" i="3"/>
  <c r="AT17" i="3"/>
  <c r="AT18" i="3"/>
  <c r="AT19" i="3"/>
  <c r="AT20" i="3"/>
  <c r="AT21" i="3"/>
  <c r="AT22" i="3"/>
  <c r="AT23" i="3"/>
  <c r="AT24" i="3"/>
  <c r="AT25" i="3"/>
  <c r="AT26" i="3"/>
  <c r="AT27" i="3"/>
  <c r="AT28" i="3"/>
  <c r="AT29" i="3"/>
  <c r="AT30" i="3"/>
  <c r="AT31" i="3"/>
  <c r="AT32" i="3"/>
  <c r="AT33" i="3"/>
  <c r="AT34" i="3"/>
  <c r="AT35" i="3"/>
  <c r="AT36" i="3"/>
  <c r="AT37" i="3"/>
  <c r="AT38" i="3"/>
  <c r="AT39" i="3"/>
  <c r="AT40" i="3"/>
  <c r="AT41" i="3"/>
  <c r="AT42" i="3"/>
  <c r="AT43" i="3"/>
  <c r="AT44" i="3"/>
  <c r="AT45" i="3"/>
  <c r="AT46" i="3"/>
  <c r="AT47" i="3"/>
  <c r="AT48" i="3"/>
  <c r="AT49" i="3"/>
  <c r="AT50" i="3"/>
  <c r="AT51" i="3"/>
  <c r="AT52" i="3"/>
  <c r="AT53" i="3"/>
  <c r="AT54" i="3"/>
  <c r="AT55" i="3"/>
  <c r="AT56" i="3"/>
  <c r="AT57" i="3"/>
  <c r="AT58" i="3"/>
  <c r="AT59" i="3"/>
  <c r="AT60" i="3"/>
  <c r="AT61" i="3"/>
  <c r="AT62" i="3"/>
  <c r="AT63" i="3"/>
  <c r="AT64" i="3"/>
  <c r="AT65" i="3"/>
  <c r="AT66" i="3"/>
  <c r="AT67" i="3"/>
  <c r="AT68" i="3"/>
  <c r="AT69" i="3"/>
  <c r="AT70" i="3"/>
  <c r="AT71" i="3"/>
  <c r="AT72" i="3"/>
  <c r="AT73" i="3"/>
  <c r="AT74" i="3"/>
  <c r="AT75" i="3"/>
  <c r="AT76" i="3"/>
  <c r="AT77" i="3"/>
  <c r="AT78" i="3"/>
  <c r="AT79" i="3"/>
  <c r="AT80" i="3"/>
  <c r="AT81" i="3"/>
  <c r="AT82" i="3"/>
  <c r="AT83" i="3"/>
  <c r="AT84" i="3"/>
  <c r="AT85" i="3"/>
  <c r="AT86" i="3"/>
  <c r="AT87" i="3"/>
  <c r="AT88" i="3"/>
  <c r="AT89" i="3"/>
  <c r="AT90" i="3"/>
  <c r="AT91" i="3"/>
  <c r="AT92" i="3"/>
  <c r="AT93" i="3"/>
  <c r="AT94" i="3"/>
  <c r="AT95" i="3"/>
  <c r="AT96" i="3"/>
  <c r="AT97" i="3"/>
  <c r="AT98" i="3"/>
  <c r="AT99" i="3"/>
  <c r="AT100" i="3"/>
  <c r="AR11" i="3"/>
  <c r="AR12" i="3"/>
  <c r="AR13" i="3"/>
  <c r="AR14" i="3"/>
  <c r="AR15" i="3"/>
  <c r="AR16" i="3"/>
  <c r="AR17" i="3"/>
  <c r="AR18" i="3"/>
  <c r="AR19" i="3"/>
  <c r="AR20" i="3"/>
  <c r="AR21" i="3"/>
  <c r="AR22" i="3"/>
  <c r="AR23" i="3"/>
  <c r="AR24" i="3"/>
  <c r="AR25" i="3"/>
  <c r="AR26" i="3"/>
  <c r="AR27" i="3"/>
  <c r="AR28" i="3"/>
  <c r="AR29" i="3"/>
  <c r="AR30" i="3"/>
  <c r="AR31" i="3"/>
  <c r="AR32" i="3"/>
  <c r="AR33" i="3"/>
  <c r="AR34" i="3"/>
  <c r="AR35" i="3"/>
  <c r="AR36" i="3"/>
  <c r="AR37" i="3"/>
  <c r="AR38" i="3"/>
  <c r="AR39" i="3"/>
  <c r="AR40" i="3"/>
  <c r="AR41" i="3"/>
  <c r="AR42" i="3"/>
  <c r="AR43" i="3"/>
  <c r="AR44" i="3"/>
  <c r="AR45" i="3"/>
  <c r="AR46" i="3"/>
  <c r="AR47" i="3"/>
  <c r="AR48" i="3"/>
  <c r="AR49" i="3"/>
  <c r="AR50" i="3"/>
  <c r="AR51" i="3"/>
  <c r="AR52" i="3"/>
  <c r="AR53" i="3"/>
  <c r="AR54" i="3"/>
  <c r="AR55" i="3"/>
  <c r="AR56" i="3"/>
  <c r="AR57" i="3"/>
  <c r="AR58" i="3"/>
  <c r="AR59" i="3"/>
  <c r="AR60" i="3"/>
  <c r="AR61" i="3"/>
  <c r="AR62" i="3"/>
  <c r="AR63" i="3"/>
  <c r="AR64" i="3"/>
  <c r="AR65" i="3"/>
  <c r="AR66" i="3"/>
  <c r="AR67" i="3"/>
  <c r="AR68" i="3"/>
  <c r="AR69" i="3"/>
  <c r="AR70" i="3"/>
  <c r="AR71" i="3"/>
  <c r="AR72" i="3"/>
  <c r="AR73" i="3"/>
  <c r="AR74" i="3"/>
  <c r="AR75" i="3"/>
  <c r="AR76" i="3"/>
  <c r="AR77" i="3"/>
  <c r="AR78" i="3"/>
  <c r="AR79" i="3"/>
  <c r="AR80" i="3"/>
  <c r="AR81" i="3"/>
  <c r="AR82" i="3"/>
  <c r="AR83" i="3"/>
  <c r="AR84" i="3"/>
  <c r="AR85" i="3"/>
  <c r="AR86" i="3"/>
  <c r="AR87" i="3"/>
  <c r="AR88" i="3"/>
  <c r="AR89" i="3"/>
  <c r="AR90" i="3"/>
  <c r="AR91" i="3"/>
  <c r="AR92" i="3"/>
  <c r="AR93" i="3"/>
  <c r="AR94" i="3"/>
  <c r="AR95" i="3"/>
  <c r="AR96" i="3"/>
  <c r="AR97" i="3"/>
  <c r="AR98" i="3"/>
  <c r="AR99" i="3"/>
  <c r="AR100" i="3"/>
  <c r="AH11" i="3"/>
  <c r="AM11" i="3"/>
  <c r="R3" i="2"/>
  <c r="AF9" i="2"/>
  <c r="R11" i="2"/>
  <c r="AC11" i="2"/>
  <c r="AE9" i="2"/>
  <c r="AC9" i="2"/>
  <c r="AF3" i="2"/>
  <c r="R5" i="2"/>
  <c r="AB9" i="2"/>
  <c r="R9" i="2"/>
  <c r="V11" i="2"/>
  <c r="AB13" i="2"/>
  <c r="AG11" i="2"/>
  <c r="AG9" i="2"/>
  <c r="AM20" i="3"/>
  <c r="W11" i="2"/>
  <c r="AG3" i="2"/>
  <c r="AE5" i="2"/>
  <c r="AF5" i="2"/>
  <c r="AE3" i="2"/>
  <c r="AF11" i="2"/>
  <c r="AA5" i="2"/>
  <c r="AG14" i="3"/>
  <c r="AA3" i="2"/>
  <c r="AG12" i="3"/>
  <c r="AC7" i="2"/>
  <c r="AG16" i="3"/>
  <c r="AA7" i="2"/>
  <c r="AC5" i="2"/>
  <c r="AC3" i="2"/>
  <c r="AB5" i="2"/>
  <c r="I10" i="5"/>
  <c r="A10" i="19"/>
  <c r="B10" i="19"/>
  <c r="O10" i="5"/>
  <c r="A16" i="19"/>
  <c r="B16" i="19"/>
  <c r="O12" i="5"/>
  <c r="A18" i="19"/>
  <c r="B18" i="19"/>
  <c r="O9" i="5"/>
  <c r="A15" i="19"/>
  <c r="B15" i="19"/>
  <c r="O11" i="5"/>
  <c r="A17" i="19"/>
  <c r="B17" i="19"/>
  <c r="O8" i="5"/>
  <c r="A14" i="19"/>
  <c r="B14" i="19"/>
  <c r="O13" i="5"/>
  <c r="A19" i="19"/>
  <c r="B19" i="19"/>
  <c r="A4" i="19"/>
  <c r="B4" i="19"/>
  <c r="A6" i="19"/>
  <c r="B6" i="19"/>
  <c r="C8" i="5"/>
  <c r="A2" i="19"/>
  <c r="B2" i="19"/>
  <c r="A3" i="19"/>
  <c r="B3" i="19"/>
  <c r="A5" i="19"/>
  <c r="B5" i="19"/>
  <c r="A7" i="19"/>
  <c r="B7" i="19"/>
  <c r="J1" i="5"/>
  <c r="E1" i="3"/>
  <c r="U10" i="5"/>
  <c r="A22" i="19"/>
  <c r="B22" i="19"/>
  <c r="U13" i="5"/>
  <c r="A25" i="19"/>
  <c r="B25" i="19"/>
  <c r="U12" i="5"/>
  <c r="A24" i="19"/>
  <c r="B24" i="19"/>
  <c r="U9" i="5"/>
  <c r="A21" i="19"/>
  <c r="B21" i="19"/>
  <c r="U8" i="5"/>
  <c r="A20" i="19"/>
  <c r="B20" i="19"/>
  <c r="U11" i="5"/>
  <c r="A23" i="19"/>
  <c r="B23" i="19"/>
  <c r="I12" i="5"/>
  <c r="A12" i="19"/>
  <c r="B12" i="19"/>
  <c r="I11" i="5"/>
  <c r="A11" i="19"/>
  <c r="B11" i="19"/>
  <c r="I13" i="5"/>
  <c r="I8" i="5"/>
  <c r="I9" i="5"/>
  <c r="V12" i="5"/>
  <c r="W12" i="5"/>
  <c r="D9" i="5"/>
  <c r="E9" i="5"/>
  <c r="D10" i="5"/>
  <c r="E10" i="5"/>
  <c r="P11" i="5"/>
  <c r="Q11" i="5"/>
  <c r="W11" i="5"/>
  <c r="V11" i="5"/>
  <c r="V13" i="5"/>
  <c r="W13" i="5"/>
  <c r="P9" i="5"/>
  <c r="Q9" i="5"/>
  <c r="W10" i="5"/>
  <c r="V10" i="5"/>
  <c r="D13" i="5"/>
  <c r="E13" i="5"/>
  <c r="E8" i="5"/>
  <c r="D8" i="5"/>
  <c r="P13" i="5"/>
  <c r="Q13" i="5"/>
  <c r="Q12" i="5"/>
  <c r="P12" i="5"/>
  <c r="V8" i="5"/>
  <c r="W8" i="5"/>
  <c r="V9" i="5"/>
  <c r="W9" i="5"/>
  <c r="J10" i="5"/>
  <c r="K10" i="5"/>
  <c r="D11" i="5"/>
  <c r="E11" i="5"/>
  <c r="D12" i="5"/>
  <c r="E12" i="5"/>
  <c r="Q8" i="5"/>
  <c r="P8" i="5"/>
  <c r="Q10" i="5"/>
  <c r="P10" i="5"/>
  <c r="K12" i="5"/>
  <c r="K8" i="5"/>
  <c r="A8" i="19"/>
  <c r="B8" i="19"/>
  <c r="J11" i="5"/>
  <c r="J13" i="5"/>
  <c r="A13" i="19"/>
  <c r="B13" i="19"/>
  <c r="J9" i="5"/>
  <c r="A9" i="19"/>
  <c r="B9" i="19"/>
  <c r="K9" i="5"/>
  <c r="J8" i="5"/>
  <c r="K11" i="5"/>
  <c r="H11" i="19"/>
  <c r="J12" i="5"/>
  <c r="K13" i="5"/>
  <c r="L16" i="19"/>
  <c r="M16" i="19"/>
  <c r="C16" i="19"/>
  <c r="J16" i="19"/>
  <c r="K16" i="19"/>
  <c r="D16" i="19"/>
  <c r="I16" i="19"/>
  <c r="H16" i="19"/>
  <c r="L5" i="19"/>
  <c r="J5" i="19"/>
  <c r="K5" i="19"/>
  <c r="D5" i="19"/>
  <c r="M5" i="19"/>
  <c r="C5" i="19"/>
  <c r="H5" i="19"/>
  <c r="I5" i="19"/>
  <c r="L10" i="19"/>
  <c r="D10" i="19"/>
  <c r="K10" i="19"/>
  <c r="M10" i="19"/>
  <c r="J10" i="19"/>
  <c r="C10" i="19"/>
  <c r="H10" i="19"/>
  <c r="I10" i="19"/>
  <c r="L20" i="19"/>
  <c r="K20" i="19"/>
  <c r="M20" i="19"/>
  <c r="J20" i="19"/>
  <c r="H20" i="19"/>
  <c r="D20" i="19"/>
  <c r="C20" i="19"/>
  <c r="I20" i="19"/>
  <c r="L18" i="19"/>
  <c r="J18" i="19"/>
  <c r="C18" i="19"/>
  <c r="K18" i="19"/>
  <c r="M18" i="19"/>
  <c r="D18" i="19"/>
  <c r="H18" i="19"/>
  <c r="I18" i="19"/>
  <c r="L23" i="19"/>
  <c r="K23" i="19"/>
  <c r="C23" i="19"/>
  <c r="M23" i="19"/>
  <c r="J23" i="19"/>
  <c r="D23" i="19"/>
  <c r="I23" i="19"/>
  <c r="H23" i="19"/>
  <c r="M7" i="19"/>
  <c r="C7" i="19"/>
  <c r="J7" i="19"/>
  <c r="K7" i="19"/>
  <c r="L7" i="19"/>
  <c r="D7" i="19"/>
  <c r="I7" i="19"/>
  <c r="H7" i="19"/>
  <c r="L25" i="19"/>
  <c r="K25" i="19"/>
  <c r="J25" i="19"/>
  <c r="M25" i="19"/>
  <c r="C25" i="19"/>
  <c r="D25" i="19"/>
  <c r="I25" i="19"/>
  <c r="H25" i="19"/>
  <c r="L4" i="19"/>
  <c r="K4" i="19"/>
  <c r="M4" i="19"/>
  <c r="J4" i="19"/>
  <c r="C4" i="19"/>
  <c r="D4" i="19"/>
  <c r="I4" i="19"/>
  <c r="H4" i="19"/>
  <c r="D3" i="19"/>
  <c r="L3" i="19"/>
  <c r="M3" i="19"/>
  <c r="J3" i="19"/>
  <c r="K3" i="19"/>
  <c r="C3" i="19"/>
  <c r="I3" i="19"/>
  <c r="H3" i="19"/>
  <c r="L6" i="19"/>
  <c r="D6" i="19"/>
  <c r="J6" i="19"/>
  <c r="C6" i="19"/>
  <c r="K6" i="19"/>
  <c r="M6" i="19"/>
  <c r="I6" i="19"/>
  <c r="H6" i="19"/>
  <c r="L21" i="19"/>
  <c r="J21" i="19"/>
  <c r="D21" i="19"/>
  <c r="M21" i="19"/>
  <c r="K21" i="19"/>
  <c r="C21" i="19"/>
  <c r="I21" i="19"/>
  <c r="H21" i="19"/>
  <c r="M2" i="19"/>
  <c r="C2" i="19"/>
  <c r="K2" i="19"/>
  <c r="L2" i="19"/>
  <c r="D2" i="19"/>
  <c r="J2" i="19"/>
  <c r="I2" i="19"/>
  <c r="H2" i="19"/>
  <c r="L15" i="19"/>
  <c r="K15" i="19"/>
  <c r="M15" i="19"/>
  <c r="J15" i="19"/>
  <c r="D15" i="19"/>
  <c r="C15" i="19"/>
  <c r="I15" i="19"/>
  <c r="H15" i="19"/>
  <c r="L12" i="19"/>
  <c r="M12" i="19"/>
  <c r="K12" i="19"/>
  <c r="C12" i="19"/>
  <c r="J12" i="19"/>
  <c r="D12" i="19"/>
  <c r="I12" i="19"/>
  <c r="H12" i="19"/>
  <c r="L14" i="19"/>
  <c r="J14" i="19"/>
  <c r="D14" i="19"/>
  <c r="M14" i="19"/>
  <c r="K14" i="19"/>
  <c r="I14" i="19"/>
  <c r="H14" i="19"/>
  <c r="C14" i="19"/>
  <c r="L19" i="19"/>
  <c r="J19" i="19"/>
  <c r="M19" i="19"/>
  <c r="D19" i="19"/>
  <c r="K19" i="19"/>
  <c r="C19" i="19"/>
  <c r="I19" i="19"/>
  <c r="H19" i="19"/>
  <c r="L22" i="19"/>
  <c r="J22" i="19"/>
  <c r="K22" i="19"/>
  <c r="M22" i="19"/>
  <c r="H22" i="19"/>
  <c r="C22" i="19"/>
  <c r="I22" i="19"/>
  <c r="D22" i="19"/>
  <c r="L11" i="19"/>
  <c r="M11" i="19"/>
  <c r="I11" i="19"/>
  <c r="K11" i="19"/>
  <c r="J11" i="19"/>
  <c r="C11" i="19"/>
  <c r="D11" i="19"/>
  <c r="L17" i="19"/>
  <c r="K17" i="19"/>
  <c r="J17" i="19"/>
  <c r="M17" i="19"/>
  <c r="C17" i="19"/>
  <c r="D17" i="19"/>
  <c r="I17" i="19"/>
  <c r="H17" i="19"/>
  <c r="J24" i="19"/>
  <c r="L24" i="19"/>
  <c r="C24" i="19"/>
  <c r="M24" i="19"/>
  <c r="K24" i="19"/>
  <c r="D24" i="19"/>
  <c r="H24" i="19"/>
  <c r="I24" i="19"/>
  <c r="D13" i="19"/>
  <c r="J8" i="19"/>
  <c r="L8" i="19"/>
  <c r="L9" i="19"/>
  <c r="J9" i="19"/>
  <c r="I13" i="19"/>
  <c r="L13" i="19"/>
  <c r="C8" i="19"/>
  <c r="C13" i="19"/>
  <c r="J13" i="19"/>
  <c r="D8" i="19"/>
  <c r="D9" i="19"/>
  <c r="I8" i="19"/>
  <c r="M9" i="19"/>
  <c r="I9" i="19"/>
  <c r="H13" i="19"/>
  <c r="K13" i="19"/>
  <c r="K8" i="19"/>
  <c r="M13" i="19"/>
  <c r="H8" i="19"/>
  <c r="M8" i="19"/>
  <c r="H9" i="19"/>
  <c r="K9" i="19"/>
  <c r="C9" i="19"/>
  <c r="N5" i="7"/>
  <c r="O6" i="7"/>
  <c r="N6" i="7"/>
  <c r="O7" i="7"/>
  <c r="N7" i="7"/>
  <c r="N8" i="7"/>
  <c r="O8" i="7"/>
  <c r="O9" i="7"/>
  <c r="N9" i="7"/>
  <c r="O10" i="7"/>
  <c r="N10" i="7"/>
  <c r="O11" i="7"/>
  <c r="N11" i="7"/>
  <c r="N12" i="7"/>
  <c r="O12" i="7"/>
  <c r="O13" i="7"/>
  <c r="N13" i="7"/>
  <c r="O14" i="7"/>
  <c r="N14" i="7"/>
  <c r="O15" i="7"/>
  <c r="N15" i="7"/>
  <c r="N16" i="7"/>
  <c r="O16" i="7"/>
  <c r="O17" i="7"/>
  <c r="N17" i="7"/>
  <c r="O18" i="7"/>
  <c r="N18" i="7"/>
  <c r="O19" i="7"/>
  <c r="N19" i="7"/>
  <c r="N20" i="7"/>
  <c r="O20" i="7"/>
  <c r="O21" i="7"/>
  <c r="N21" i="7"/>
  <c r="O22" i="7"/>
  <c r="N22" i="7"/>
  <c r="O23" i="7"/>
  <c r="N23" i="7"/>
  <c r="N24" i="7"/>
  <c r="O24" i="7"/>
  <c r="O25" i="7"/>
  <c r="N25" i="7"/>
  <c r="O26" i="7"/>
  <c r="N26" i="7"/>
  <c r="O27" i="7"/>
  <c r="N27" i="7"/>
  <c r="N28" i="7"/>
  <c r="O28" i="7"/>
  <c r="O29" i="7"/>
  <c r="N29" i="7"/>
  <c r="O30" i="7"/>
  <c r="N30" i="7"/>
  <c r="O31" i="7"/>
  <c r="N31" i="7"/>
  <c r="N32" i="7"/>
  <c r="O32" i="7"/>
  <c r="O33" i="7"/>
  <c r="N33" i="7"/>
  <c r="O34" i="7"/>
  <c r="N34" i="7"/>
  <c r="O35" i="7"/>
  <c r="N35" i="7"/>
  <c r="N36" i="7"/>
  <c r="O36" i="7"/>
  <c r="O37" i="7"/>
  <c r="N37" i="7"/>
  <c r="O38" i="7"/>
  <c r="N38" i="7"/>
  <c r="O39" i="7"/>
  <c r="N39" i="7"/>
  <c r="N40" i="7"/>
  <c r="O40" i="7"/>
  <c r="O41" i="7"/>
  <c r="N41" i="7"/>
  <c r="O42" i="7"/>
  <c r="N42" i="7"/>
  <c r="O43" i="7"/>
  <c r="N43" i="7"/>
  <c r="N44" i="7"/>
  <c r="O44" i="7"/>
  <c r="O45" i="7"/>
  <c r="N45" i="7"/>
  <c r="O46" i="7"/>
  <c r="N46" i="7"/>
  <c r="O47" i="7"/>
  <c r="N47" i="7"/>
  <c r="O48" i="7"/>
  <c r="N48" i="7"/>
  <c r="O49" i="7"/>
  <c r="N49" i="7"/>
  <c r="O50" i="7"/>
  <c r="N50" i="7"/>
  <c r="O51" i="7"/>
  <c r="N51" i="7"/>
  <c r="O52" i="7"/>
  <c r="N52" i="7"/>
  <c r="O53" i="7"/>
  <c r="N53" i="7"/>
  <c r="O54" i="7"/>
  <c r="N54" i="7"/>
  <c r="N55" i="7"/>
  <c r="O55" i="7"/>
  <c r="N56" i="7"/>
  <c r="O56" i="7"/>
  <c r="O57" i="7"/>
  <c r="N57" i="7"/>
  <c r="O58" i="7"/>
  <c r="N58" i="7"/>
  <c r="N59" i="7"/>
  <c r="O59" i="7"/>
  <c r="N60" i="7"/>
  <c r="O60" i="7"/>
  <c r="O61" i="7"/>
  <c r="N61" i="7"/>
  <c r="O62" i="7"/>
  <c r="N62" i="7"/>
  <c r="N63" i="7"/>
  <c r="O63" i="7"/>
  <c r="N64" i="7"/>
  <c r="O64" i="7"/>
  <c r="O65" i="7"/>
  <c r="N65" i="7"/>
  <c r="N66" i="7"/>
  <c r="O66" i="7"/>
  <c r="O67" i="7"/>
  <c r="N67" i="7"/>
  <c r="N68" i="7"/>
  <c r="O68" i="7"/>
  <c r="O69" i="7"/>
  <c r="N69" i="7"/>
  <c r="N70" i="7"/>
  <c r="O70" i="7"/>
  <c r="O71" i="7"/>
  <c r="N71" i="7"/>
  <c r="N72" i="7"/>
  <c r="O72" i="7"/>
  <c r="O73" i="7"/>
  <c r="N73" i="7"/>
  <c r="N74" i="7"/>
  <c r="O74" i="7"/>
  <c r="O75" i="7"/>
  <c r="N75" i="7"/>
  <c r="N76" i="7"/>
  <c r="O76" i="7"/>
</calcChain>
</file>

<file path=xl/comments1.xml><?xml version="1.0" encoding="utf-8"?>
<comments xmlns="http://schemas.openxmlformats.org/spreadsheetml/2006/main">
  <authors>
    <author>nagoya area</author>
    <author>KATSUMI</author>
  </authors>
  <commentList>
    <comment ref="C9" authorId="0" shapeId="0">
      <text>
        <r>
          <rPr>
            <b/>
            <sz val="12"/>
            <color indexed="81"/>
            <rFont val="ＭＳ Ｐゴシック"/>
            <family val="3"/>
            <charset val="128"/>
          </rPr>
          <t>大学生は、地域学連コードを入力してください。
例 東海学連 5-
　　関西学連 6-
必ずハイフンを付けてください。</t>
        </r>
      </text>
    </comment>
    <comment ref="C10" authorId="1"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KATSUMI</author>
    <author>fumiaki</author>
    <author>nagoya area</author>
  </authors>
  <commentList>
    <comment ref="R6" authorId="0" shapeId="0">
      <text>
        <r>
          <rPr>
            <sz val="11"/>
            <color indexed="81"/>
            <rFont val="ＭＳ Ｐゴシック"/>
            <family val="3"/>
            <charset val="128"/>
          </rPr>
          <t>県選手権の出場資格がある場合には、OPを選択してください！</t>
        </r>
      </text>
    </comment>
    <comment ref="S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T6" authorId="0" shapeId="0">
      <text>
        <r>
          <rPr>
            <sz val="11"/>
            <color indexed="81"/>
            <rFont val="ＭＳ Ｐゴシック"/>
            <family val="3"/>
            <charset val="128"/>
          </rPr>
          <t>県選手権の出場資格がある場合には、OPを選択してください！</t>
        </r>
      </text>
    </comment>
    <comment ref="U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R7" authorId="0" shapeId="0">
      <text>
        <r>
          <rPr>
            <sz val="11"/>
            <color indexed="81"/>
            <rFont val="ＭＳ Ｐゴシック"/>
            <family val="3"/>
            <charset val="128"/>
          </rPr>
          <t>県選手権の出場資格がある場合には、OPを選択してください！</t>
        </r>
      </text>
    </comment>
    <comment ref="S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T7" authorId="0" shapeId="0">
      <text>
        <r>
          <rPr>
            <sz val="11"/>
            <color indexed="81"/>
            <rFont val="ＭＳ Ｐゴシック"/>
            <family val="3"/>
            <charset val="128"/>
          </rPr>
          <t>県選手権の出場資格がある場合には、OPを選択してください！</t>
        </r>
      </text>
    </comment>
    <comment ref="U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E9" authorId="2" shapeId="0">
      <text>
        <r>
          <rPr>
            <b/>
            <sz val="11"/>
            <color indexed="81"/>
            <rFont val="ＭＳ Ｐゴシック"/>
            <family val="3"/>
            <charset val="128"/>
          </rPr>
          <t>陸連登録のデータを利用してください。
大会毎に違うスペルになると、国際陸連のランキングに反映されない場合があります</t>
        </r>
        <r>
          <rPr>
            <b/>
            <sz val="9"/>
            <color indexed="81"/>
            <rFont val="ＭＳ Ｐゴシック"/>
            <family val="3"/>
            <charset val="128"/>
          </rPr>
          <t xml:space="preserve">。
</t>
        </r>
      </text>
    </comment>
    <comment ref="E10" authorId="2" shapeId="0">
      <text>
        <r>
          <rPr>
            <b/>
            <sz val="18"/>
            <color indexed="81"/>
            <rFont val="ＭＳ Ｐゴシック"/>
            <family val="3"/>
            <charset val="128"/>
          </rPr>
          <t>半角大文字です</t>
        </r>
        <r>
          <rPr>
            <sz val="9"/>
            <color indexed="81"/>
            <rFont val="ＭＳ Ｐゴシック"/>
            <family val="3"/>
            <charset val="128"/>
          </rPr>
          <t xml:space="preserve">
</t>
        </r>
      </text>
    </comment>
    <comment ref="F10" authorId="2" shapeId="0">
      <text>
        <r>
          <rPr>
            <b/>
            <sz val="16"/>
            <color indexed="81"/>
            <rFont val="ＭＳ Ｐゴシック"/>
            <family val="3"/>
            <charset val="128"/>
          </rPr>
          <t>半角小文字です</t>
        </r>
      </text>
    </comment>
    <comment ref="B11" authorId="2" shapeId="0">
      <text>
        <r>
          <rPr>
            <b/>
            <sz val="9"/>
            <color indexed="81"/>
            <rFont val="ＭＳ Ｐゴシック"/>
            <family val="3"/>
            <charset val="128"/>
          </rPr>
          <t>セルをロックしてあります。
団体情報入力シートで入力してください。</t>
        </r>
      </text>
    </comment>
    <comment ref="F11" authorId="1" shapeId="0">
      <text>
        <r>
          <rPr>
            <b/>
            <sz val="9"/>
            <color indexed="81"/>
            <rFont val="ＭＳ ゴシック"/>
            <family val="3"/>
            <charset val="128"/>
          </rPr>
          <t>入力の必要はありません</t>
        </r>
      </text>
    </comment>
    <comment ref="I11" authorId="0" shapeId="0">
      <text>
        <r>
          <rPr>
            <sz val="11"/>
            <color indexed="81"/>
            <rFont val="ＭＳ Ｐゴシック"/>
            <family val="3"/>
            <charset val="128"/>
          </rPr>
          <t>県選手権の出場資格がある場合には、OPを選択してください！</t>
        </r>
      </text>
    </comment>
    <comment ref="K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1" authorId="0" shapeId="0">
      <text>
        <r>
          <rPr>
            <sz val="11"/>
            <color indexed="81"/>
            <rFont val="ＭＳ Ｐゴシック"/>
            <family val="3"/>
            <charset val="128"/>
          </rPr>
          <t>県選手権の出場資格がある場合には、OPを選択してください！</t>
        </r>
      </text>
    </comment>
    <comment ref="N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1" authorId="0" shapeId="0">
      <text>
        <r>
          <rPr>
            <sz val="11"/>
            <color indexed="81"/>
            <rFont val="ＭＳ Ｐゴシック"/>
            <family val="3"/>
            <charset val="128"/>
          </rPr>
          <t>県選手権の出場資格がある場合には、OPを選択してください！</t>
        </r>
      </text>
    </comment>
    <comment ref="I12" authorId="0" shapeId="0">
      <text>
        <r>
          <rPr>
            <sz val="11"/>
            <color indexed="81"/>
            <rFont val="ＭＳ Ｐゴシック"/>
            <family val="3"/>
            <charset val="128"/>
          </rPr>
          <t>県選手権の出場資格がある場合には、OPを選択してください！</t>
        </r>
      </text>
    </comment>
    <comment ref="K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2" authorId="0" shapeId="0">
      <text>
        <r>
          <rPr>
            <sz val="11"/>
            <color indexed="81"/>
            <rFont val="ＭＳ Ｐゴシック"/>
            <family val="3"/>
            <charset val="128"/>
          </rPr>
          <t>県選手権の出場資格がある場合には、OPを選択してください！</t>
        </r>
      </text>
    </comment>
    <comment ref="N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2" authorId="0" shapeId="0">
      <text>
        <r>
          <rPr>
            <sz val="11"/>
            <color indexed="81"/>
            <rFont val="ＭＳ Ｐゴシック"/>
            <family val="3"/>
            <charset val="128"/>
          </rPr>
          <t>県選手権の出場資格がある場合には、OPを選択してください！</t>
        </r>
      </text>
    </comment>
    <comment ref="I13" authorId="0" shapeId="0">
      <text>
        <r>
          <rPr>
            <sz val="11"/>
            <color indexed="81"/>
            <rFont val="ＭＳ Ｐゴシック"/>
            <family val="3"/>
            <charset val="128"/>
          </rPr>
          <t>県選手権の出場資格がある場合には、OPを選択してください！</t>
        </r>
      </text>
    </comment>
    <comment ref="K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3" authorId="0" shapeId="0">
      <text>
        <r>
          <rPr>
            <sz val="11"/>
            <color indexed="81"/>
            <rFont val="ＭＳ Ｐゴシック"/>
            <family val="3"/>
            <charset val="128"/>
          </rPr>
          <t>県選手権の出場資格がある場合には、OPを選択してください！</t>
        </r>
      </text>
    </comment>
    <comment ref="N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3" authorId="0" shapeId="0">
      <text>
        <r>
          <rPr>
            <sz val="11"/>
            <color indexed="81"/>
            <rFont val="ＭＳ Ｐゴシック"/>
            <family val="3"/>
            <charset val="128"/>
          </rPr>
          <t>県選手権の出場資格がある場合には、OPを選択してください！</t>
        </r>
      </text>
    </comment>
    <comment ref="I14" authorId="0" shapeId="0">
      <text>
        <r>
          <rPr>
            <sz val="11"/>
            <color indexed="81"/>
            <rFont val="ＭＳ Ｐゴシック"/>
            <family val="3"/>
            <charset val="128"/>
          </rPr>
          <t>県選手権の出場資格がある場合には、OPを選択してください！</t>
        </r>
      </text>
    </comment>
    <comment ref="K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4" authorId="0" shapeId="0">
      <text>
        <r>
          <rPr>
            <sz val="11"/>
            <color indexed="81"/>
            <rFont val="ＭＳ Ｐゴシック"/>
            <family val="3"/>
            <charset val="128"/>
          </rPr>
          <t>県選手権の出場資格がある場合には、OPを選択してください！</t>
        </r>
      </text>
    </comment>
    <comment ref="N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4" authorId="0" shapeId="0">
      <text>
        <r>
          <rPr>
            <sz val="11"/>
            <color indexed="81"/>
            <rFont val="ＭＳ Ｐゴシック"/>
            <family val="3"/>
            <charset val="128"/>
          </rPr>
          <t>県選手権の出場資格がある場合には、OPを選択してください！</t>
        </r>
      </text>
    </comment>
    <comment ref="I15" authorId="0" shapeId="0">
      <text>
        <r>
          <rPr>
            <sz val="11"/>
            <color indexed="81"/>
            <rFont val="ＭＳ Ｐゴシック"/>
            <family val="3"/>
            <charset val="128"/>
          </rPr>
          <t>県選手権の出場資格がある場合には、OPを選択してください！</t>
        </r>
      </text>
    </comment>
    <comment ref="K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5" authorId="0" shapeId="0">
      <text>
        <r>
          <rPr>
            <sz val="11"/>
            <color indexed="81"/>
            <rFont val="ＭＳ Ｐゴシック"/>
            <family val="3"/>
            <charset val="128"/>
          </rPr>
          <t>県選手権の出場資格がある場合には、OPを選択してください！</t>
        </r>
      </text>
    </comment>
    <comment ref="N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5" authorId="0" shapeId="0">
      <text>
        <r>
          <rPr>
            <sz val="11"/>
            <color indexed="81"/>
            <rFont val="ＭＳ Ｐゴシック"/>
            <family val="3"/>
            <charset val="128"/>
          </rPr>
          <t>県選手権の出場資格がある場合には、OPを選択してください！</t>
        </r>
      </text>
    </comment>
    <comment ref="I16" authorId="0" shapeId="0">
      <text>
        <r>
          <rPr>
            <sz val="11"/>
            <color indexed="81"/>
            <rFont val="ＭＳ Ｐゴシック"/>
            <family val="3"/>
            <charset val="128"/>
          </rPr>
          <t>県選手権の出場資格がある場合には、OPを選択してください！</t>
        </r>
      </text>
    </comment>
    <comment ref="K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6" authorId="0" shapeId="0">
      <text>
        <r>
          <rPr>
            <sz val="11"/>
            <color indexed="81"/>
            <rFont val="ＭＳ Ｐゴシック"/>
            <family val="3"/>
            <charset val="128"/>
          </rPr>
          <t>県選手権の出場資格がある場合には、OPを選択してください！</t>
        </r>
      </text>
    </comment>
    <comment ref="N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6" authorId="0" shapeId="0">
      <text>
        <r>
          <rPr>
            <sz val="11"/>
            <color indexed="81"/>
            <rFont val="ＭＳ Ｐゴシック"/>
            <family val="3"/>
            <charset val="128"/>
          </rPr>
          <t>県選手権の出場資格がある場合には、OPを選択してください！</t>
        </r>
      </text>
    </comment>
    <comment ref="I17" authorId="0" shapeId="0">
      <text>
        <r>
          <rPr>
            <sz val="11"/>
            <color indexed="81"/>
            <rFont val="ＭＳ Ｐゴシック"/>
            <family val="3"/>
            <charset val="128"/>
          </rPr>
          <t>県選手権の出場資格がある場合には、OPを選択してください！</t>
        </r>
      </text>
    </comment>
    <comment ref="K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7" authorId="0" shapeId="0">
      <text>
        <r>
          <rPr>
            <sz val="11"/>
            <color indexed="81"/>
            <rFont val="ＭＳ Ｐゴシック"/>
            <family val="3"/>
            <charset val="128"/>
          </rPr>
          <t>県選手権の出場資格がある場合には、OPを選択してください！</t>
        </r>
      </text>
    </comment>
    <comment ref="N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7" authorId="0" shapeId="0">
      <text>
        <r>
          <rPr>
            <sz val="11"/>
            <color indexed="81"/>
            <rFont val="ＭＳ Ｐゴシック"/>
            <family val="3"/>
            <charset val="128"/>
          </rPr>
          <t>県選手権の出場資格がある場合には、OPを選択してください！</t>
        </r>
      </text>
    </comment>
    <comment ref="I18" authorId="0" shapeId="0">
      <text>
        <r>
          <rPr>
            <sz val="11"/>
            <color indexed="81"/>
            <rFont val="ＭＳ Ｐゴシック"/>
            <family val="3"/>
            <charset val="128"/>
          </rPr>
          <t>県選手権の出場資格がある場合には、OPを選択してください！</t>
        </r>
      </text>
    </comment>
    <comment ref="K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8" authorId="0" shapeId="0">
      <text>
        <r>
          <rPr>
            <sz val="11"/>
            <color indexed="81"/>
            <rFont val="ＭＳ Ｐゴシック"/>
            <family val="3"/>
            <charset val="128"/>
          </rPr>
          <t>県選手権の出場資格がある場合には、OPを選択してください！</t>
        </r>
      </text>
    </comment>
    <comment ref="N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8" authorId="0" shapeId="0">
      <text>
        <r>
          <rPr>
            <sz val="11"/>
            <color indexed="81"/>
            <rFont val="ＭＳ Ｐゴシック"/>
            <family val="3"/>
            <charset val="128"/>
          </rPr>
          <t>県選手権の出場資格がある場合には、OPを選択してください！</t>
        </r>
      </text>
    </comment>
    <comment ref="I19" authorId="0" shapeId="0">
      <text>
        <r>
          <rPr>
            <sz val="11"/>
            <color indexed="81"/>
            <rFont val="ＭＳ Ｐゴシック"/>
            <family val="3"/>
            <charset val="128"/>
          </rPr>
          <t>県選手権の出場資格がある場合には、OPを選択してください！</t>
        </r>
      </text>
    </comment>
    <comment ref="K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9" authorId="0" shapeId="0">
      <text>
        <r>
          <rPr>
            <sz val="11"/>
            <color indexed="81"/>
            <rFont val="ＭＳ Ｐゴシック"/>
            <family val="3"/>
            <charset val="128"/>
          </rPr>
          <t>県選手権の出場資格がある場合には、OPを選択してください！</t>
        </r>
      </text>
    </comment>
    <comment ref="N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9" authorId="0" shapeId="0">
      <text>
        <r>
          <rPr>
            <sz val="11"/>
            <color indexed="81"/>
            <rFont val="ＭＳ Ｐゴシック"/>
            <family val="3"/>
            <charset val="128"/>
          </rPr>
          <t>県選手権の出場資格がある場合には、OPを選択してください！</t>
        </r>
      </text>
    </comment>
    <comment ref="I20" authorId="0" shapeId="0">
      <text>
        <r>
          <rPr>
            <sz val="11"/>
            <color indexed="81"/>
            <rFont val="ＭＳ Ｐゴシック"/>
            <family val="3"/>
            <charset val="128"/>
          </rPr>
          <t>県選手権の出場資格がある場合には、OPを選択してください！</t>
        </r>
      </text>
    </comment>
    <comment ref="K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0" authorId="0" shapeId="0">
      <text>
        <r>
          <rPr>
            <sz val="11"/>
            <color indexed="81"/>
            <rFont val="ＭＳ Ｐゴシック"/>
            <family val="3"/>
            <charset val="128"/>
          </rPr>
          <t>県選手権の出場資格がある場合には、OPを選択してください！</t>
        </r>
      </text>
    </comment>
    <comment ref="N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0" authorId="0" shapeId="0">
      <text>
        <r>
          <rPr>
            <sz val="11"/>
            <color indexed="81"/>
            <rFont val="ＭＳ Ｐゴシック"/>
            <family val="3"/>
            <charset val="128"/>
          </rPr>
          <t>県選手権の出場資格がある場合には、OPを選択してください！</t>
        </r>
      </text>
    </comment>
    <comment ref="I21" authorId="0" shapeId="0">
      <text>
        <r>
          <rPr>
            <sz val="11"/>
            <color indexed="81"/>
            <rFont val="ＭＳ Ｐゴシック"/>
            <family val="3"/>
            <charset val="128"/>
          </rPr>
          <t>県選手権の出場資格がある場合には、OPを選択してください！</t>
        </r>
      </text>
    </comment>
    <comment ref="K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1" authorId="0" shapeId="0">
      <text>
        <r>
          <rPr>
            <sz val="11"/>
            <color indexed="81"/>
            <rFont val="ＭＳ Ｐゴシック"/>
            <family val="3"/>
            <charset val="128"/>
          </rPr>
          <t>県選手権の出場資格がある場合には、OPを選択してください！</t>
        </r>
      </text>
    </comment>
    <comment ref="N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1" authorId="0" shapeId="0">
      <text>
        <r>
          <rPr>
            <sz val="11"/>
            <color indexed="81"/>
            <rFont val="ＭＳ Ｐゴシック"/>
            <family val="3"/>
            <charset val="128"/>
          </rPr>
          <t>県選手権の出場資格がある場合には、OPを選択してください！</t>
        </r>
      </text>
    </comment>
    <comment ref="I22" authorId="0" shapeId="0">
      <text>
        <r>
          <rPr>
            <sz val="11"/>
            <color indexed="81"/>
            <rFont val="ＭＳ Ｐゴシック"/>
            <family val="3"/>
            <charset val="128"/>
          </rPr>
          <t>県選手権の出場資格がある場合には、OPを選択してください！</t>
        </r>
      </text>
    </comment>
    <comment ref="K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2" authorId="0" shapeId="0">
      <text>
        <r>
          <rPr>
            <sz val="11"/>
            <color indexed="81"/>
            <rFont val="ＭＳ Ｐゴシック"/>
            <family val="3"/>
            <charset val="128"/>
          </rPr>
          <t>県選手権の出場資格がある場合には、OPを選択してください！</t>
        </r>
      </text>
    </comment>
    <comment ref="N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2" authorId="0" shapeId="0">
      <text>
        <r>
          <rPr>
            <sz val="11"/>
            <color indexed="81"/>
            <rFont val="ＭＳ Ｐゴシック"/>
            <family val="3"/>
            <charset val="128"/>
          </rPr>
          <t>県選手権の出場資格がある場合には、OPを選択してください！</t>
        </r>
      </text>
    </comment>
    <comment ref="I23" authorId="0" shapeId="0">
      <text>
        <r>
          <rPr>
            <sz val="11"/>
            <color indexed="81"/>
            <rFont val="ＭＳ Ｐゴシック"/>
            <family val="3"/>
            <charset val="128"/>
          </rPr>
          <t>県選手権の出場資格がある場合には、OPを選択してください！</t>
        </r>
      </text>
    </comment>
    <comment ref="K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3" authorId="0" shapeId="0">
      <text>
        <r>
          <rPr>
            <sz val="11"/>
            <color indexed="81"/>
            <rFont val="ＭＳ Ｐゴシック"/>
            <family val="3"/>
            <charset val="128"/>
          </rPr>
          <t>県選手権の出場資格がある場合には、OPを選択してください！</t>
        </r>
      </text>
    </comment>
    <comment ref="N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3" authorId="0" shapeId="0">
      <text>
        <r>
          <rPr>
            <sz val="11"/>
            <color indexed="81"/>
            <rFont val="ＭＳ Ｐゴシック"/>
            <family val="3"/>
            <charset val="128"/>
          </rPr>
          <t>県選手権の出場資格がある場合には、OPを選択してください！</t>
        </r>
      </text>
    </comment>
    <comment ref="I24" authorId="0" shapeId="0">
      <text>
        <r>
          <rPr>
            <sz val="11"/>
            <color indexed="81"/>
            <rFont val="ＭＳ Ｐゴシック"/>
            <family val="3"/>
            <charset val="128"/>
          </rPr>
          <t>県選手権の出場資格がある場合には、OPを選択してください！</t>
        </r>
      </text>
    </comment>
    <comment ref="K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4" authorId="0" shapeId="0">
      <text>
        <r>
          <rPr>
            <sz val="11"/>
            <color indexed="81"/>
            <rFont val="ＭＳ Ｐゴシック"/>
            <family val="3"/>
            <charset val="128"/>
          </rPr>
          <t>県選手権の出場資格がある場合には、OPを選択してください！</t>
        </r>
      </text>
    </comment>
    <comment ref="N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4" authorId="0" shapeId="0">
      <text>
        <r>
          <rPr>
            <sz val="11"/>
            <color indexed="81"/>
            <rFont val="ＭＳ Ｐゴシック"/>
            <family val="3"/>
            <charset val="128"/>
          </rPr>
          <t>県選手権の出場資格がある場合には、OPを選択してください！</t>
        </r>
      </text>
    </comment>
    <comment ref="I25" authorId="0" shapeId="0">
      <text>
        <r>
          <rPr>
            <sz val="11"/>
            <color indexed="81"/>
            <rFont val="ＭＳ Ｐゴシック"/>
            <family val="3"/>
            <charset val="128"/>
          </rPr>
          <t>県選手権の出場資格がある場合には、OPを選択してください！</t>
        </r>
      </text>
    </comment>
    <comment ref="K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5" authorId="0" shapeId="0">
      <text>
        <r>
          <rPr>
            <sz val="11"/>
            <color indexed="81"/>
            <rFont val="ＭＳ Ｐゴシック"/>
            <family val="3"/>
            <charset val="128"/>
          </rPr>
          <t>県選手権の出場資格がある場合には、OPを選択してください！</t>
        </r>
      </text>
    </comment>
    <comment ref="N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5" authorId="0" shapeId="0">
      <text>
        <r>
          <rPr>
            <sz val="11"/>
            <color indexed="81"/>
            <rFont val="ＭＳ Ｐゴシック"/>
            <family val="3"/>
            <charset val="128"/>
          </rPr>
          <t>県選手権の出場資格がある場合には、OPを選択してください！</t>
        </r>
      </text>
    </comment>
    <comment ref="I26" authorId="0" shapeId="0">
      <text>
        <r>
          <rPr>
            <sz val="11"/>
            <color indexed="81"/>
            <rFont val="ＭＳ Ｐゴシック"/>
            <family val="3"/>
            <charset val="128"/>
          </rPr>
          <t>県選手権の出場資格がある場合には、OPを選択してください！</t>
        </r>
      </text>
    </comment>
    <comment ref="K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6" authorId="0" shapeId="0">
      <text>
        <r>
          <rPr>
            <sz val="11"/>
            <color indexed="81"/>
            <rFont val="ＭＳ Ｐゴシック"/>
            <family val="3"/>
            <charset val="128"/>
          </rPr>
          <t>県選手権の出場資格がある場合には、OPを選択してください！</t>
        </r>
      </text>
    </comment>
    <comment ref="N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6" authorId="0" shapeId="0">
      <text>
        <r>
          <rPr>
            <sz val="11"/>
            <color indexed="81"/>
            <rFont val="ＭＳ Ｐゴシック"/>
            <family val="3"/>
            <charset val="128"/>
          </rPr>
          <t>県選手権の出場資格がある場合には、OPを選択してください！</t>
        </r>
      </text>
    </comment>
    <comment ref="I27" authorId="0" shapeId="0">
      <text>
        <r>
          <rPr>
            <sz val="11"/>
            <color indexed="81"/>
            <rFont val="ＭＳ Ｐゴシック"/>
            <family val="3"/>
            <charset val="128"/>
          </rPr>
          <t>県選手権の出場資格がある場合には、OPを選択してください！</t>
        </r>
      </text>
    </comment>
    <comment ref="K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7" authorId="0" shapeId="0">
      <text>
        <r>
          <rPr>
            <sz val="11"/>
            <color indexed="81"/>
            <rFont val="ＭＳ Ｐゴシック"/>
            <family val="3"/>
            <charset val="128"/>
          </rPr>
          <t>県選手権の出場資格がある場合には、OPを選択してください！</t>
        </r>
      </text>
    </comment>
    <comment ref="N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7" authorId="0" shapeId="0">
      <text>
        <r>
          <rPr>
            <sz val="11"/>
            <color indexed="81"/>
            <rFont val="ＭＳ Ｐゴシック"/>
            <family val="3"/>
            <charset val="128"/>
          </rPr>
          <t>県選手権の出場資格がある場合には、OPを選択してください！</t>
        </r>
      </text>
    </comment>
    <comment ref="I28" authorId="0" shapeId="0">
      <text>
        <r>
          <rPr>
            <sz val="11"/>
            <color indexed="81"/>
            <rFont val="ＭＳ Ｐゴシック"/>
            <family val="3"/>
            <charset val="128"/>
          </rPr>
          <t>県選手権の出場資格がある場合には、OPを選択してください！</t>
        </r>
      </text>
    </comment>
    <comment ref="K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8" authorId="0" shapeId="0">
      <text>
        <r>
          <rPr>
            <sz val="11"/>
            <color indexed="81"/>
            <rFont val="ＭＳ Ｐゴシック"/>
            <family val="3"/>
            <charset val="128"/>
          </rPr>
          <t>県選手権の出場資格がある場合には、OPを選択してください！</t>
        </r>
      </text>
    </comment>
    <comment ref="N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8" authorId="0" shapeId="0">
      <text>
        <r>
          <rPr>
            <sz val="11"/>
            <color indexed="81"/>
            <rFont val="ＭＳ Ｐゴシック"/>
            <family val="3"/>
            <charset val="128"/>
          </rPr>
          <t>県選手権の出場資格がある場合には、OPを選択してください！</t>
        </r>
      </text>
    </comment>
    <comment ref="I29" authorId="0" shapeId="0">
      <text>
        <r>
          <rPr>
            <sz val="11"/>
            <color indexed="81"/>
            <rFont val="ＭＳ Ｐゴシック"/>
            <family val="3"/>
            <charset val="128"/>
          </rPr>
          <t>県選手権の出場資格がある場合には、OPを選択してください！</t>
        </r>
      </text>
    </comment>
    <comment ref="K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9" authorId="0" shapeId="0">
      <text>
        <r>
          <rPr>
            <sz val="11"/>
            <color indexed="81"/>
            <rFont val="ＭＳ Ｐゴシック"/>
            <family val="3"/>
            <charset val="128"/>
          </rPr>
          <t>県選手権の出場資格がある場合には、OPを選択してください！</t>
        </r>
      </text>
    </comment>
    <comment ref="N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9" authorId="0" shapeId="0">
      <text>
        <r>
          <rPr>
            <sz val="11"/>
            <color indexed="81"/>
            <rFont val="ＭＳ Ｐゴシック"/>
            <family val="3"/>
            <charset val="128"/>
          </rPr>
          <t>県選手権の出場資格がある場合には、OPを選択してください！</t>
        </r>
      </text>
    </comment>
    <comment ref="I30" authorId="0" shapeId="0">
      <text>
        <r>
          <rPr>
            <sz val="11"/>
            <color indexed="81"/>
            <rFont val="ＭＳ Ｐゴシック"/>
            <family val="3"/>
            <charset val="128"/>
          </rPr>
          <t>県選手権の出場資格がある場合には、OPを選択してください！</t>
        </r>
      </text>
    </comment>
    <comment ref="K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0" authorId="0" shapeId="0">
      <text>
        <r>
          <rPr>
            <sz val="11"/>
            <color indexed="81"/>
            <rFont val="ＭＳ Ｐゴシック"/>
            <family val="3"/>
            <charset val="128"/>
          </rPr>
          <t>県選手権の出場資格がある場合には、OPを選択してください！</t>
        </r>
      </text>
    </comment>
    <comment ref="N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0" authorId="0" shapeId="0">
      <text>
        <r>
          <rPr>
            <sz val="11"/>
            <color indexed="81"/>
            <rFont val="ＭＳ Ｐゴシック"/>
            <family val="3"/>
            <charset val="128"/>
          </rPr>
          <t>県選手権の出場資格がある場合には、OPを選択してください！</t>
        </r>
      </text>
    </comment>
    <comment ref="I31" authorId="0" shapeId="0">
      <text>
        <r>
          <rPr>
            <sz val="11"/>
            <color indexed="81"/>
            <rFont val="ＭＳ Ｐゴシック"/>
            <family val="3"/>
            <charset val="128"/>
          </rPr>
          <t>県選手権の出場資格がある場合には、OPを選択してください！</t>
        </r>
      </text>
    </comment>
    <comment ref="K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1" authorId="0" shapeId="0">
      <text>
        <r>
          <rPr>
            <sz val="11"/>
            <color indexed="81"/>
            <rFont val="ＭＳ Ｐゴシック"/>
            <family val="3"/>
            <charset val="128"/>
          </rPr>
          <t>県選手権の出場資格がある場合には、OPを選択してください！</t>
        </r>
      </text>
    </comment>
    <comment ref="N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1" authorId="0" shapeId="0">
      <text>
        <r>
          <rPr>
            <sz val="11"/>
            <color indexed="81"/>
            <rFont val="ＭＳ Ｐゴシック"/>
            <family val="3"/>
            <charset val="128"/>
          </rPr>
          <t>県選手権の出場資格がある場合には、OPを選択してください！</t>
        </r>
      </text>
    </comment>
    <comment ref="I32" authorId="0" shapeId="0">
      <text>
        <r>
          <rPr>
            <sz val="11"/>
            <color indexed="81"/>
            <rFont val="ＭＳ Ｐゴシック"/>
            <family val="3"/>
            <charset val="128"/>
          </rPr>
          <t>県選手権の出場資格がある場合には、OPを選択してください！</t>
        </r>
      </text>
    </comment>
    <comment ref="K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2" authorId="0" shapeId="0">
      <text>
        <r>
          <rPr>
            <sz val="11"/>
            <color indexed="81"/>
            <rFont val="ＭＳ Ｐゴシック"/>
            <family val="3"/>
            <charset val="128"/>
          </rPr>
          <t>県選手権の出場資格がある場合には、OPを選択してください！</t>
        </r>
      </text>
    </comment>
    <comment ref="N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2" authorId="0" shapeId="0">
      <text>
        <r>
          <rPr>
            <sz val="11"/>
            <color indexed="81"/>
            <rFont val="ＭＳ Ｐゴシック"/>
            <family val="3"/>
            <charset val="128"/>
          </rPr>
          <t>県選手権の出場資格がある場合には、OPを選択してください！</t>
        </r>
      </text>
    </comment>
    <comment ref="I33" authorId="0" shapeId="0">
      <text>
        <r>
          <rPr>
            <sz val="11"/>
            <color indexed="81"/>
            <rFont val="ＭＳ Ｐゴシック"/>
            <family val="3"/>
            <charset val="128"/>
          </rPr>
          <t>県選手権の出場資格がある場合には、OPを選択してください！</t>
        </r>
      </text>
    </comment>
    <comment ref="K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3" authorId="0" shapeId="0">
      <text>
        <r>
          <rPr>
            <sz val="11"/>
            <color indexed="81"/>
            <rFont val="ＭＳ Ｐゴシック"/>
            <family val="3"/>
            <charset val="128"/>
          </rPr>
          <t>県選手権の出場資格がある場合には、OPを選択してください！</t>
        </r>
      </text>
    </comment>
    <comment ref="N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3" authorId="0" shapeId="0">
      <text>
        <r>
          <rPr>
            <sz val="11"/>
            <color indexed="81"/>
            <rFont val="ＭＳ Ｐゴシック"/>
            <family val="3"/>
            <charset val="128"/>
          </rPr>
          <t>県選手権の出場資格がある場合には、OPを選択してください！</t>
        </r>
      </text>
    </comment>
    <comment ref="I34" authorId="0" shapeId="0">
      <text>
        <r>
          <rPr>
            <sz val="11"/>
            <color indexed="81"/>
            <rFont val="ＭＳ Ｐゴシック"/>
            <family val="3"/>
            <charset val="128"/>
          </rPr>
          <t>県選手権の出場資格がある場合には、OPを選択してください！</t>
        </r>
      </text>
    </comment>
    <comment ref="K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4" authorId="0" shapeId="0">
      <text>
        <r>
          <rPr>
            <sz val="11"/>
            <color indexed="81"/>
            <rFont val="ＭＳ Ｐゴシック"/>
            <family val="3"/>
            <charset val="128"/>
          </rPr>
          <t>県選手権の出場資格がある場合には、OPを選択してください！</t>
        </r>
      </text>
    </comment>
    <comment ref="N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4" authorId="0" shapeId="0">
      <text>
        <r>
          <rPr>
            <sz val="11"/>
            <color indexed="81"/>
            <rFont val="ＭＳ Ｐゴシック"/>
            <family val="3"/>
            <charset val="128"/>
          </rPr>
          <t>県選手権の出場資格がある場合には、OPを選択してください！</t>
        </r>
      </text>
    </comment>
    <comment ref="I35" authorId="0" shapeId="0">
      <text>
        <r>
          <rPr>
            <sz val="11"/>
            <color indexed="81"/>
            <rFont val="ＭＳ Ｐゴシック"/>
            <family val="3"/>
            <charset val="128"/>
          </rPr>
          <t>県選手権の出場資格がある場合には、OPを選択してください！</t>
        </r>
      </text>
    </comment>
    <comment ref="K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5" authorId="0" shapeId="0">
      <text>
        <r>
          <rPr>
            <sz val="11"/>
            <color indexed="81"/>
            <rFont val="ＭＳ Ｐゴシック"/>
            <family val="3"/>
            <charset val="128"/>
          </rPr>
          <t>県選手権の出場資格がある場合には、OPを選択してください！</t>
        </r>
      </text>
    </comment>
    <comment ref="N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5" authorId="0" shapeId="0">
      <text>
        <r>
          <rPr>
            <sz val="11"/>
            <color indexed="81"/>
            <rFont val="ＭＳ Ｐゴシック"/>
            <family val="3"/>
            <charset val="128"/>
          </rPr>
          <t>県選手権の出場資格がある場合には、OPを選択してください！</t>
        </r>
      </text>
    </comment>
    <comment ref="I36" authorId="0" shapeId="0">
      <text>
        <r>
          <rPr>
            <sz val="11"/>
            <color indexed="81"/>
            <rFont val="ＭＳ Ｐゴシック"/>
            <family val="3"/>
            <charset val="128"/>
          </rPr>
          <t>県選手権の出場資格がある場合には、OPを選択してください！</t>
        </r>
      </text>
    </comment>
    <comment ref="K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6" authorId="0" shapeId="0">
      <text>
        <r>
          <rPr>
            <sz val="11"/>
            <color indexed="81"/>
            <rFont val="ＭＳ Ｐゴシック"/>
            <family val="3"/>
            <charset val="128"/>
          </rPr>
          <t>県選手権の出場資格がある場合には、OPを選択してください！</t>
        </r>
      </text>
    </comment>
    <comment ref="N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6" authorId="0" shapeId="0">
      <text>
        <r>
          <rPr>
            <sz val="11"/>
            <color indexed="81"/>
            <rFont val="ＭＳ Ｐゴシック"/>
            <family val="3"/>
            <charset val="128"/>
          </rPr>
          <t>県選手権の出場資格がある場合には、OPを選択してください！</t>
        </r>
      </text>
    </comment>
    <comment ref="I37" authorId="0" shapeId="0">
      <text>
        <r>
          <rPr>
            <sz val="11"/>
            <color indexed="81"/>
            <rFont val="ＭＳ Ｐゴシック"/>
            <family val="3"/>
            <charset val="128"/>
          </rPr>
          <t>県選手権の出場資格がある場合には、OPを選択してください！</t>
        </r>
      </text>
    </comment>
    <comment ref="K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7" authorId="0" shapeId="0">
      <text>
        <r>
          <rPr>
            <sz val="11"/>
            <color indexed="81"/>
            <rFont val="ＭＳ Ｐゴシック"/>
            <family val="3"/>
            <charset val="128"/>
          </rPr>
          <t>県選手権の出場資格がある場合には、OPを選択してください！</t>
        </r>
      </text>
    </comment>
    <comment ref="N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7" authorId="0" shapeId="0">
      <text>
        <r>
          <rPr>
            <sz val="11"/>
            <color indexed="81"/>
            <rFont val="ＭＳ Ｐゴシック"/>
            <family val="3"/>
            <charset val="128"/>
          </rPr>
          <t>県選手権の出場資格がある場合には、OPを選択してください！</t>
        </r>
      </text>
    </comment>
    <comment ref="I38" authorId="0" shapeId="0">
      <text>
        <r>
          <rPr>
            <sz val="11"/>
            <color indexed="81"/>
            <rFont val="ＭＳ Ｐゴシック"/>
            <family val="3"/>
            <charset val="128"/>
          </rPr>
          <t>県選手権の出場資格がある場合には、OPを選択してください！</t>
        </r>
      </text>
    </comment>
    <comment ref="K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8" authorId="0" shapeId="0">
      <text>
        <r>
          <rPr>
            <sz val="11"/>
            <color indexed="81"/>
            <rFont val="ＭＳ Ｐゴシック"/>
            <family val="3"/>
            <charset val="128"/>
          </rPr>
          <t>県選手権の出場資格がある場合には、OPを選択してください！</t>
        </r>
      </text>
    </comment>
    <comment ref="N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8" authorId="0" shapeId="0">
      <text>
        <r>
          <rPr>
            <sz val="11"/>
            <color indexed="81"/>
            <rFont val="ＭＳ Ｐゴシック"/>
            <family val="3"/>
            <charset val="128"/>
          </rPr>
          <t>県選手権の出場資格がある場合には、OPを選択してください！</t>
        </r>
      </text>
    </comment>
    <comment ref="I39" authorId="0" shapeId="0">
      <text>
        <r>
          <rPr>
            <sz val="11"/>
            <color indexed="81"/>
            <rFont val="ＭＳ Ｐゴシック"/>
            <family val="3"/>
            <charset val="128"/>
          </rPr>
          <t>県選手権の出場資格がある場合には、OPを選択してください！</t>
        </r>
      </text>
    </comment>
    <comment ref="K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9" authorId="0" shapeId="0">
      <text>
        <r>
          <rPr>
            <sz val="11"/>
            <color indexed="81"/>
            <rFont val="ＭＳ Ｐゴシック"/>
            <family val="3"/>
            <charset val="128"/>
          </rPr>
          <t>県選手権の出場資格がある場合には、OPを選択してください！</t>
        </r>
      </text>
    </comment>
    <comment ref="N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9" authorId="0" shapeId="0">
      <text>
        <r>
          <rPr>
            <sz val="11"/>
            <color indexed="81"/>
            <rFont val="ＭＳ Ｐゴシック"/>
            <family val="3"/>
            <charset val="128"/>
          </rPr>
          <t>県選手権の出場資格がある場合には、OPを選択してください！</t>
        </r>
      </text>
    </comment>
    <comment ref="I40" authorId="0" shapeId="0">
      <text>
        <r>
          <rPr>
            <sz val="11"/>
            <color indexed="81"/>
            <rFont val="ＭＳ Ｐゴシック"/>
            <family val="3"/>
            <charset val="128"/>
          </rPr>
          <t>県選手権の出場資格がある場合には、OPを選択してください！</t>
        </r>
      </text>
    </comment>
    <comment ref="K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0" authorId="0" shapeId="0">
      <text>
        <r>
          <rPr>
            <sz val="11"/>
            <color indexed="81"/>
            <rFont val="ＭＳ Ｐゴシック"/>
            <family val="3"/>
            <charset val="128"/>
          </rPr>
          <t>県選手権の出場資格がある場合には、OPを選択してください！</t>
        </r>
      </text>
    </comment>
    <comment ref="N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0" authorId="0" shapeId="0">
      <text>
        <r>
          <rPr>
            <sz val="11"/>
            <color indexed="81"/>
            <rFont val="ＭＳ Ｐゴシック"/>
            <family val="3"/>
            <charset val="128"/>
          </rPr>
          <t>県選手権の出場資格がある場合には、OPを選択してください！</t>
        </r>
      </text>
    </comment>
    <comment ref="I41" authorId="0" shapeId="0">
      <text>
        <r>
          <rPr>
            <sz val="11"/>
            <color indexed="81"/>
            <rFont val="ＭＳ Ｐゴシック"/>
            <family val="3"/>
            <charset val="128"/>
          </rPr>
          <t>県選手権の出場資格がある場合には、OPを選択してください！</t>
        </r>
      </text>
    </comment>
    <comment ref="K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1" authorId="0" shapeId="0">
      <text>
        <r>
          <rPr>
            <sz val="11"/>
            <color indexed="81"/>
            <rFont val="ＭＳ Ｐゴシック"/>
            <family val="3"/>
            <charset val="128"/>
          </rPr>
          <t>県選手権の出場資格がある場合には、OPを選択してください！</t>
        </r>
      </text>
    </comment>
    <comment ref="N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1" authorId="0" shapeId="0">
      <text>
        <r>
          <rPr>
            <sz val="11"/>
            <color indexed="81"/>
            <rFont val="ＭＳ Ｐゴシック"/>
            <family val="3"/>
            <charset val="128"/>
          </rPr>
          <t>県選手権の出場資格がある場合には、OPを選択してください！</t>
        </r>
      </text>
    </comment>
    <comment ref="I42" authorId="0" shapeId="0">
      <text>
        <r>
          <rPr>
            <sz val="11"/>
            <color indexed="81"/>
            <rFont val="ＭＳ Ｐゴシック"/>
            <family val="3"/>
            <charset val="128"/>
          </rPr>
          <t>県選手権の出場資格がある場合には、OPを選択してください！</t>
        </r>
      </text>
    </comment>
    <comment ref="K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2" authorId="0" shapeId="0">
      <text>
        <r>
          <rPr>
            <sz val="11"/>
            <color indexed="81"/>
            <rFont val="ＭＳ Ｐゴシック"/>
            <family val="3"/>
            <charset val="128"/>
          </rPr>
          <t>県選手権の出場資格がある場合には、OPを選択してください！</t>
        </r>
      </text>
    </comment>
    <comment ref="N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2" authorId="0" shapeId="0">
      <text>
        <r>
          <rPr>
            <sz val="11"/>
            <color indexed="81"/>
            <rFont val="ＭＳ Ｐゴシック"/>
            <family val="3"/>
            <charset val="128"/>
          </rPr>
          <t>県選手権の出場資格がある場合には、OPを選択してください！</t>
        </r>
      </text>
    </comment>
    <comment ref="I43" authorId="0" shapeId="0">
      <text>
        <r>
          <rPr>
            <sz val="11"/>
            <color indexed="81"/>
            <rFont val="ＭＳ Ｐゴシック"/>
            <family val="3"/>
            <charset val="128"/>
          </rPr>
          <t>県選手権の出場資格がある場合には、OPを選択してください！</t>
        </r>
      </text>
    </comment>
    <comment ref="K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3" authorId="0" shapeId="0">
      <text>
        <r>
          <rPr>
            <sz val="11"/>
            <color indexed="81"/>
            <rFont val="ＭＳ Ｐゴシック"/>
            <family val="3"/>
            <charset val="128"/>
          </rPr>
          <t>県選手権の出場資格がある場合には、OPを選択してください！</t>
        </r>
      </text>
    </comment>
    <comment ref="N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3" authorId="0" shapeId="0">
      <text>
        <r>
          <rPr>
            <sz val="11"/>
            <color indexed="81"/>
            <rFont val="ＭＳ Ｐゴシック"/>
            <family val="3"/>
            <charset val="128"/>
          </rPr>
          <t>県選手権の出場資格がある場合には、OPを選択してください！</t>
        </r>
      </text>
    </comment>
    <comment ref="I44" authorId="0" shapeId="0">
      <text>
        <r>
          <rPr>
            <sz val="11"/>
            <color indexed="81"/>
            <rFont val="ＭＳ Ｐゴシック"/>
            <family val="3"/>
            <charset val="128"/>
          </rPr>
          <t>県選手権の出場資格がある場合には、OPを選択してください！</t>
        </r>
      </text>
    </comment>
    <comment ref="K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4" authorId="0" shapeId="0">
      <text>
        <r>
          <rPr>
            <sz val="11"/>
            <color indexed="81"/>
            <rFont val="ＭＳ Ｐゴシック"/>
            <family val="3"/>
            <charset val="128"/>
          </rPr>
          <t>県選手権の出場資格がある場合には、OPを選択してください！</t>
        </r>
      </text>
    </comment>
    <comment ref="N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4" authorId="0" shapeId="0">
      <text>
        <r>
          <rPr>
            <sz val="11"/>
            <color indexed="81"/>
            <rFont val="ＭＳ Ｐゴシック"/>
            <family val="3"/>
            <charset val="128"/>
          </rPr>
          <t>県選手権の出場資格がある場合には、OPを選択してください！</t>
        </r>
      </text>
    </comment>
    <comment ref="I45" authorId="0" shapeId="0">
      <text>
        <r>
          <rPr>
            <sz val="11"/>
            <color indexed="81"/>
            <rFont val="ＭＳ Ｐゴシック"/>
            <family val="3"/>
            <charset val="128"/>
          </rPr>
          <t>県選手権の出場資格がある場合には、OPを選択してください！</t>
        </r>
      </text>
    </comment>
    <comment ref="K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5" authorId="0" shapeId="0">
      <text>
        <r>
          <rPr>
            <sz val="11"/>
            <color indexed="81"/>
            <rFont val="ＭＳ Ｐゴシック"/>
            <family val="3"/>
            <charset val="128"/>
          </rPr>
          <t>県選手権の出場資格がある場合には、OPを選択してください！</t>
        </r>
      </text>
    </comment>
    <comment ref="N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5" authorId="0" shapeId="0">
      <text>
        <r>
          <rPr>
            <sz val="11"/>
            <color indexed="81"/>
            <rFont val="ＭＳ Ｐゴシック"/>
            <family val="3"/>
            <charset val="128"/>
          </rPr>
          <t>県選手権の出場資格がある場合には、OPを選択してください！</t>
        </r>
      </text>
    </comment>
    <comment ref="I46" authorId="0" shapeId="0">
      <text>
        <r>
          <rPr>
            <sz val="11"/>
            <color indexed="81"/>
            <rFont val="ＭＳ Ｐゴシック"/>
            <family val="3"/>
            <charset val="128"/>
          </rPr>
          <t>県選手権の出場資格がある場合には、OPを選択してください！</t>
        </r>
      </text>
    </comment>
    <comment ref="K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6" authorId="0" shapeId="0">
      <text>
        <r>
          <rPr>
            <sz val="11"/>
            <color indexed="81"/>
            <rFont val="ＭＳ Ｐゴシック"/>
            <family val="3"/>
            <charset val="128"/>
          </rPr>
          <t>県選手権の出場資格がある場合には、OPを選択してください！</t>
        </r>
      </text>
    </comment>
    <comment ref="N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6" authorId="0" shapeId="0">
      <text>
        <r>
          <rPr>
            <sz val="11"/>
            <color indexed="81"/>
            <rFont val="ＭＳ Ｐゴシック"/>
            <family val="3"/>
            <charset val="128"/>
          </rPr>
          <t>県選手権の出場資格がある場合には、OPを選択してください！</t>
        </r>
      </text>
    </comment>
    <comment ref="I47" authorId="0" shapeId="0">
      <text>
        <r>
          <rPr>
            <sz val="11"/>
            <color indexed="81"/>
            <rFont val="ＭＳ Ｐゴシック"/>
            <family val="3"/>
            <charset val="128"/>
          </rPr>
          <t>県選手権の出場資格がある場合には、OPを選択してください！</t>
        </r>
      </text>
    </comment>
    <comment ref="K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7" authorId="0" shapeId="0">
      <text>
        <r>
          <rPr>
            <sz val="11"/>
            <color indexed="81"/>
            <rFont val="ＭＳ Ｐゴシック"/>
            <family val="3"/>
            <charset val="128"/>
          </rPr>
          <t>県選手権の出場資格がある場合には、OPを選択してください！</t>
        </r>
      </text>
    </comment>
    <comment ref="N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7" authorId="0" shapeId="0">
      <text>
        <r>
          <rPr>
            <sz val="11"/>
            <color indexed="81"/>
            <rFont val="ＭＳ Ｐゴシック"/>
            <family val="3"/>
            <charset val="128"/>
          </rPr>
          <t>県選手権の出場資格がある場合には、OPを選択してください！</t>
        </r>
      </text>
    </comment>
    <comment ref="I48" authorId="0" shapeId="0">
      <text>
        <r>
          <rPr>
            <sz val="11"/>
            <color indexed="81"/>
            <rFont val="ＭＳ Ｐゴシック"/>
            <family val="3"/>
            <charset val="128"/>
          </rPr>
          <t>県選手権の出場資格がある場合には、OPを選択してください！</t>
        </r>
      </text>
    </comment>
    <comment ref="K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8" authorId="0" shapeId="0">
      <text>
        <r>
          <rPr>
            <sz val="11"/>
            <color indexed="81"/>
            <rFont val="ＭＳ Ｐゴシック"/>
            <family val="3"/>
            <charset val="128"/>
          </rPr>
          <t>県選手権の出場資格がある場合には、OPを選択してください！</t>
        </r>
      </text>
    </comment>
    <comment ref="N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8" authorId="0" shapeId="0">
      <text>
        <r>
          <rPr>
            <sz val="11"/>
            <color indexed="81"/>
            <rFont val="ＭＳ Ｐゴシック"/>
            <family val="3"/>
            <charset val="128"/>
          </rPr>
          <t>県選手権の出場資格がある場合には、OPを選択してください！</t>
        </r>
      </text>
    </comment>
    <comment ref="I49" authorId="0" shapeId="0">
      <text>
        <r>
          <rPr>
            <sz val="11"/>
            <color indexed="81"/>
            <rFont val="ＭＳ Ｐゴシック"/>
            <family val="3"/>
            <charset val="128"/>
          </rPr>
          <t>県選手権の出場資格がある場合には、OPを選択してください！</t>
        </r>
      </text>
    </comment>
    <comment ref="K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9" authorId="0" shapeId="0">
      <text>
        <r>
          <rPr>
            <sz val="11"/>
            <color indexed="81"/>
            <rFont val="ＭＳ Ｐゴシック"/>
            <family val="3"/>
            <charset val="128"/>
          </rPr>
          <t>県選手権の出場資格がある場合には、OPを選択してください！</t>
        </r>
      </text>
    </comment>
    <comment ref="N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9" authorId="0" shapeId="0">
      <text>
        <r>
          <rPr>
            <sz val="11"/>
            <color indexed="81"/>
            <rFont val="ＭＳ Ｐゴシック"/>
            <family val="3"/>
            <charset val="128"/>
          </rPr>
          <t>県選手権の出場資格がある場合には、OPを選択してください！</t>
        </r>
      </text>
    </comment>
    <comment ref="I50" authorId="0" shapeId="0">
      <text>
        <r>
          <rPr>
            <sz val="11"/>
            <color indexed="81"/>
            <rFont val="ＭＳ Ｐゴシック"/>
            <family val="3"/>
            <charset val="128"/>
          </rPr>
          <t>県選手権の出場資格がある場合には、OPを選択してください！</t>
        </r>
      </text>
    </comment>
    <comment ref="K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0" authorId="0" shapeId="0">
      <text>
        <r>
          <rPr>
            <sz val="11"/>
            <color indexed="81"/>
            <rFont val="ＭＳ Ｐゴシック"/>
            <family val="3"/>
            <charset val="128"/>
          </rPr>
          <t>県選手権の出場資格がある場合には、OPを選択してください！</t>
        </r>
      </text>
    </comment>
    <comment ref="N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0" authorId="0" shapeId="0">
      <text>
        <r>
          <rPr>
            <sz val="11"/>
            <color indexed="81"/>
            <rFont val="ＭＳ Ｐゴシック"/>
            <family val="3"/>
            <charset val="128"/>
          </rPr>
          <t>県選手権の出場資格がある場合には、OPを選択してください！</t>
        </r>
      </text>
    </comment>
    <comment ref="I51" authorId="0" shapeId="0">
      <text>
        <r>
          <rPr>
            <sz val="11"/>
            <color indexed="81"/>
            <rFont val="ＭＳ Ｐゴシック"/>
            <family val="3"/>
            <charset val="128"/>
          </rPr>
          <t>県選手権の出場資格がある場合には、OPを選択してください！</t>
        </r>
      </text>
    </comment>
    <comment ref="K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1" authorId="0" shapeId="0">
      <text>
        <r>
          <rPr>
            <sz val="11"/>
            <color indexed="81"/>
            <rFont val="ＭＳ Ｐゴシック"/>
            <family val="3"/>
            <charset val="128"/>
          </rPr>
          <t>県選手権の出場資格がある場合には、OPを選択してください！</t>
        </r>
      </text>
    </comment>
    <comment ref="N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1" authorId="0" shapeId="0">
      <text>
        <r>
          <rPr>
            <sz val="11"/>
            <color indexed="81"/>
            <rFont val="ＭＳ Ｐゴシック"/>
            <family val="3"/>
            <charset val="128"/>
          </rPr>
          <t>県選手権の出場資格がある場合には、OPを選択してください！</t>
        </r>
      </text>
    </comment>
    <comment ref="I52" authorId="0" shapeId="0">
      <text>
        <r>
          <rPr>
            <sz val="11"/>
            <color indexed="81"/>
            <rFont val="ＭＳ Ｐゴシック"/>
            <family val="3"/>
            <charset val="128"/>
          </rPr>
          <t>県選手権の出場資格がある場合には、OPを選択してください！</t>
        </r>
      </text>
    </comment>
    <comment ref="K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2" authorId="0" shapeId="0">
      <text>
        <r>
          <rPr>
            <sz val="11"/>
            <color indexed="81"/>
            <rFont val="ＭＳ Ｐゴシック"/>
            <family val="3"/>
            <charset val="128"/>
          </rPr>
          <t>県選手権の出場資格がある場合には、OPを選択してください！</t>
        </r>
      </text>
    </comment>
    <comment ref="N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2" authorId="0" shapeId="0">
      <text>
        <r>
          <rPr>
            <sz val="11"/>
            <color indexed="81"/>
            <rFont val="ＭＳ Ｐゴシック"/>
            <family val="3"/>
            <charset val="128"/>
          </rPr>
          <t>県選手権の出場資格がある場合には、OPを選択してください！</t>
        </r>
      </text>
    </comment>
    <comment ref="I53" authorId="0" shapeId="0">
      <text>
        <r>
          <rPr>
            <sz val="11"/>
            <color indexed="81"/>
            <rFont val="ＭＳ Ｐゴシック"/>
            <family val="3"/>
            <charset val="128"/>
          </rPr>
          <t>県選手権の出場資格がある場合には、OPを選択してください！</t>
        </r>
      </text>
    </comment>
    <comment ref="K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3" authorId="0" shapeId="0">
      <text>
        <r>
          <rPr>
            <sz val="11"/>
            <color indexed="81"/>
            <rFont val="ＭＳ Ｐゴシック"/>
            <family val="3"/>
            <charset val="128"/>
          </rPr>
          <t>県選手権の出場資格がある場合には、OPを選択してください！</t>
        </r>
      </text>
    </comment>
    <comment ref="N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3" authorId="0" shapeId="0">
      <text>
        <r>
          <rPr>
            <sz val="11"/>
            <color indexed="81"/>
            <rFont val="ＭＳ Ｐゴシック"/>
            <family val="3"/>
            <charset val="128"/>
          </rPr>
          <t>県選手権の出場資格がある場合には、OPを選択してください！</t>
        </r>
      </text>
    </comment>
    <comment ref="I54" authorId="0" shapeId="0">
      <text>
        <r>
          <rPr>
            <sz val="11"/>
            <color indexed="81"/>
            <rFont val="ＭＳ Ｐゴシック"/>
            <family val="3"/>
            <charset val="128"/>
          </rPr>
          <t>県選手権の出場資格がある場合には、OPを選択してください！</t>
        </r>
      </text>
    </comment>
    <comment ref="K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4" authorId="0" shapeId="0">
      <text>
        <r>
          <rPr>
            <sz val="11"/>
            <color indexed="81"/>
            <rFont val="ＭＳ Ｐゴシック"/>
            <family val="3"/>
            <charset val="128"/>
          </rPr>
          <t>県選手権の出場資格がある場合には、OPを選択してください！</t>
        </r>
      </text>
    </comment>
    <comment ref="N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4" authorId="0" shapeId="0">
      <text>
        <r>
          <rPr>
            <sz val="11"/>
            <color indexed="81"/>
            <rFont val="ＭＳ Ｐゴシック"/>
            <family val="3"/>
            <charset val="128"/>
          </rPr>
          <t>県選手権の出場資格がある場合には、OPを選択してください！</t>
        </r>
      </text>
    </comment>
    <comment ref="I55" authorId="0" shapeId="0">
      <text>
        <r>
          <rPr>
            <sz val="11"/>
            <color indexed="81"/>
            <rFont val="ＭＳ Ｐゴシック"/>
            <family val="3"/>
            <charset val="128"/>
          </rPr>
          <t>県選手権の出場資格がある場合には、OPを選択してください！</t>
        </r>
      </text>
    </comment>
    <comment ref="K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5" authorId="0" shapeId="0">
      <text>
        <r>
          <rPr>
            <sz val="11"/>
            <color indexed="81"/>
            <rFont val="ＭＳ Ｐゴシック"/>
            <family val="3"/>
            <charset val="128"/>
          </rPr>
          <t>県選手権の出場資格がある場合には、OPを選択してください！</t>
        </r>
      </text>
    </comment>
    <comment ref="N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5" authorId="0" shapeId="0">
      <text>
        <r>
          <rPr>
            <sz val="11"/>
            <color indexed="81"/>
            <rFont val="ＭＳ Ｐゴシック"/>
            <family val="3"/>
            <charset val="128"/>
          </rPr>
          <t>県選手権の出場資格がある場合には、OPを選択してください！</t>
        </r>
      </text>
    </comment>
    <comment ref="I56" authorId="0" shapeId="0">
      <text>
        <r>
          <rPr>
            <sz val="11"/>
            <color indexed="81"/>
            <rFont val="ＭＳ Ｐゴシック"/>
            <family val="3"/>
            <charset val="128"/>
          </rPr>
          <t>県選手権の出場資格がある場合には、OPを選択してください！</t>
        </r>
      </text>
    </comment>
    <comment ref="K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6" authorId="0" shapeId="0">
      <text>
        <r>
          <rPr>
            <sz val="11"/>
            <color indexed="81"/>
            <rFont val="ＭＳ Ｐゴシック"/>
            <family val="3"/>
            <charset val="128"/>
          </rPr>
          <t>県選手権の出場資格がある場合には、OPを選択してください！</t>
        </r>
      </text>
    </comment>
    <comment ref="N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6" authorId="0" shapeId="0">
      <text>
        <r>
          <rPr>
            <sz val="11"/>
            <color indexed="81"/>
            <rFont val="ＭＳ Ｐゴシック"/>
            <family val="3"/>
            <charset val="128"/>
          </rPr>
          <t>県選手権の出場資格がある場合には、OPを選択してください！</t>
        </r>
      </text>
    </comment>
    <comment ref="I57" authorId="0" shapeId="0">
      <text>
        <r>
          <rPr>
            <sz val="11"/>
            <color indexed="81"/>
            <rFont val="ＭＳ Ｐゴシック"/>
            <family val="3"/>
            <charset val="128"/>
          </rPr>
          <t>県選手権の出場資格がある場合には、OPを選択してください！</t>
        </r>
      </text>
    </comment>
    <comment ref="K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7" authorId="0" shapeId="0">
      <text>
        <r>
          <rPr>
            <sz val="11"/>
            <color indexed="81"/>
            <rFont val="ＭＳ Ｐゴシック"/>
            <family val="3"/>
            <charset val="128"/>
          </rPr>
          <t>県選手権の出場資格がある場合には、OPを選択してください！</t>
        </r>
      </text>
    </comment>
    <comment ref="N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7" authorId="0" shapeId="0">
      <text>
        <r>
          <rPr>
            <sz val="11"/>
            <color indexed="81"/>
            <rFont val="ＭＳ Ｐゴシック"/>
            <family val="3"/>
            <charset val="128"/>
          </rPr>
          <t>県選手権の出場資格がある場合には、OPを選択してください！</t>
        </r>
      </text>
    </comment>
    <comment ref="I58" authorId="0" shapeId="0">
      <text>
        <r>
          <rPr>
            <sz val="11"/>
            <color indexed="81"/>
            <rFont val="ＭＳ Ｐゴシック"/>
            <family val="3"/>
            <charset val="128"/>
          </rPr>
          <t>県選手権の出場資格がある場合には、OPを選択してください！</t>
        </r>
      </text>
    </comment>
    <comment ref="K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8" authorId="0" shapeId="0">
      <text>
        <r>
          <rPr>
            <sz val="11"/>
            <color indexed="81"/>
            <rFont val="ＭＳ Ｐゴシック"/>
            <family val="3"/>
            <charset val="128"/>
          </rPr>
          <t>県選手権の出場資格がある場合には、OPを選択してください！</t>
        </r>
      </text>
    </comment>
    <comment ref="N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8" authorId="0" shapeId="0">
      <text>
        <r>
          <rPr>
            <sz val="11"/>
            <color indexed="81"/>
            <rFont val="ＭＳ Ｐゴシック"/>
            <family val="3"/>
            <charset val="128"/>
          </rPr>
          <t>県選手権の出場資格がある場合には、OPを選択してください！</t>
        </r>
      </text>
    </comment>
    <comment ref="I59" authorId="0" shapeId="0">
      <text>
        <r>
          <rPr>
            <sz val="11"/>
            <color indexed="81"/>
            <rFont val="ＭＳ Ｐゴシック"/>
            <family val="3"/>
            <charset val="128"/>
          </rPr>
          <t>県選手権の出場資格がある場合には、OPを選択してください！</t>
        </r>
      </text>
    </comment>
    <comment ref="K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9" authorId="0" shapeId="0">
      <text>
        <r>
          <rPr>
            <sz val="11"/>
            <color indexed="81"/>
            <rFont val="ＭＳ Ｐゴシック"/>
            <family val="3"/>
            <charset val="128"/>
          </rPr>
          <t>県選手権の出場資格がある場合には、OPを選択してください！</t>
        </r>
      </text>
    </comment>
    <comment ref="N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9" authorId="0" shapeId="0">
      <text>
        <r>
          <rPr>
            <sz val="11"/>
            <color indexed="81"/>
            <rFont val="ＭＳ Ｐゴシック"/>
            <family val="3"/>
            <charset val="128"/>
          </rPr>
          <t>県選手権の出場資格がある場合には、OPを選択してください！</t>
        </r>
      </text>
    </comment>
    <comment ref="I60" authorId="0" shapeId="0">
      <text>
        <r>
          <rPr>
            <sz val="11"/>
            <color indexed="81"/>
            <rFont val="ＭＳ Ｐゴシック"/>
            <family val="3"/>
            <charset val="128"/>
          </rPr>
          <t>県選手権の出場資格がある場合には、OPを選択してください！</t>
        </r>
      </text>
    </comment>
    <comment ref="K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0" authorId="0" shapeId="0">
      <text>
        <r>
          <rPr>
            <sz val="11"/>
            <color indexed="81"/>
            <rFont val="ＭＳ Ｐゴシック"/>
            <family val="3"/>
            <charset val="128"/>
          </rPr>
          <t>県選手権の出場資格がある場合には、OPを選択してください！</t>
        </r>
      </text>
    </comment>
    <comment ref="N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0" authorId="0" shapeId="0">
      <text>
        <r>
          <rPr>
            <sz val="11"/>
            <color indexed="81"/>
            <rFont val="ＭＳ Ｐゴシック"/>
            <family val="3"/>
            <charset val="128"/>
          </rPr>
          <t>県選手権の出場資格がある場合には、OPを選択してください！</t>
        </r>
      </text>
    </comment>
    <comment ref="I61" authorId="0" shapeId="0">
      <text>
        <r>
          <rPr>
            <sz val="11"/>
            <color indexed="81"/>
            <rFont val="ＭＳ Ｐゴシック"/>
            <family val="3"/>
            <charset val="128"/>
          </rPr>
          <t>県選手権の出場資格がある場合には、OPを選択してください！</t>
        </r>
      </text>
    </comment>
    <comment ref="K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1" authorId="0" shapeId="0">
      <text>
        <r>
          <rPr>
            <sz val="11"/>
            <color indexed="81"/>
            <rFont val="ＭＳ Ｐゴシック"/>
            <family val="3"/>
            <charset val="128"/>
          </rPr>
          <t>県選手権の出場資格がある場合には、OPを選択してください！</t>
        </r>
      </text>
    </comment>
    <comment ref="N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1" authorId="0" shapeId="0">
      <text>
        <r>
          <rPr>
            <sz val="11"/>
            <color indexed="81"/>
            <rFont val="ＭＳ Ｐゴシック"/>
            <family val="3"/>
            <charset val="128"/>
          </rPr>
          <t>県選手権の出場資格がある場合には、OPを選択してください！</t>
        </r>
      </text>
    </comment>
    <comment ref="I62" authorId="0" shapeId="0">
      <text>
        <r>
          <rPr>
            <sz val="11"/>
            <color indexed="81"/>
            <rFont val="ＭＳ Ｐゴシック"/>
            <family val="3"/>
            <charset val="128"/>
          </rPr>
          <t>県選手権の出場資格がある場合には、OPを選択してください！</t>
        </r>
      </text>
    </comment>
    <comment ref="K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2" authorId="0" shapeId="0">
      <text>
        <r>
          <rPr>
            <sz val="11"/>
            <color indexed="81"/>
            <rFont val="ＭＳ Ｐゴシック"/>
            <family val="3"/>
            <charset val="128"/>
          </rPr>
          <t>県選手権の出場資格がある場合には、OPを選択してください！</t>
        </r>
      </text>
    </comment>
    <comment ref="N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2" authorId="0" shapeId="0">
      <text>
        <r>
          <rPr>
            <sz val="11"/>
            <color indexed="81"/>
            <rFont val="ＭＳ Ｐゴシック"/>
            <family val="3"/>
            <charset val="128"/>
          </rPr>
          <t>県選手権の出場資格がある場合には、OPを選択してください！</t>
        </r>
      </text>
    </comment>
    <comment ref="I63" authorId="0" shapeId="0">
      <text>
        <r>
          <rPr>
            <sz val="11"/>
            <color indexed="81"/>
            <rFont val="ＭＳ Ｐゴシック"/>
            <family val="3"/>
            <charset val="128"/>
          </rPr>
          <t>県選手権の出場資格がある場合には、OPを選択してください！</t>
        </r>
      </text>
    </comment>
    <comment ref="K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3" authorId="0" shapeId="0">
      <text>
        <r>
          <rPr>
            <sz val="11"/>
            <color indexed="81"/>
            <rFont val="ＭＳ Ｐゴシック"/>
            <family val="3"/>
            <charset val="128"/>
          </rPr>
          <t>県選手権の出場資格がある場合には、OPを選択してください！</t>
        </r>
      </text>
    </comment>
    <comment ref="N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3" authorId="0" shapeId="0">
      <text>
        <r>
          <rPr>
            <sz val="11"/>
            <color indexed="81"/>
            <rFont val="ＭＳ Ｐゴシック"/>
            <family val="3"/>
            <charset val="128"/>
          </rPr>
          <t>県選手権の出場資格がある場合には、OPを選択してください！</t>
        </r>
      </text>
    </comment>
    <comment ref="I64" authorId="0" shapeId="0">
      <text>
        <r>
          <rPr>
            <sz val="11"/>
            <color indexed="81"/>
            <rFont val="ＭＳ Ｐゴシック"/>
            <family val="3"/>
            <charset val="128"/>
          </rPr>
          <t>県選手権の出場資格がある場合には、OPを選択してください！</t>
        </r>
      </text>
    </comment>
    <comment ref="K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4" authorId="0" shapeId="0">
      <text>
        <r>
          <rPr>
            <sz val="11"/>
            <color indexed="81"/>
            <rFont val="ＭＳ Ｐゴシック"/>
            <family val="3"/>
            <charset val="128"/>
          </rPr>
          <t>県選手権の出場資格がある場合には、OPを選択してください！</t>
        </r>
      </text>
    </comment>
    <comment ref="N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4" authorId="0" shapeId="0">
      <text>
        <r>
          <rPr>
            <sz val="11"/>
            <color indexed="81"/>
            <rFont val="ＭＳ Ｐゴシック"/>
            <family val="3"/>
            <charset val="128"/>
          </rPr>
          <t>県選手権の出場資格がある場合には、OPを選択してください！</t>
        </r>
      </text>
    </comment>
    <comment ref="I65" authorId="0" shapeId="0">
      <text>
        <r>
          <rPr>
            <sz val="11"/>
            <color indexed="81"/>
            <rFont val="ＭＳ Ｐゴシック"/>
            <family val="3"/>
            <charset val="128"/>
          </rPr>
          <t>県選手権の出場資格がある場合には、OPを選択してください！</t>
        </r>
      </text>
    </comment>
    <comment ref="K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5" authorId="0" shapeId="0">
      <text>
        <r>
          <rPr>
            <sz val="11"/>
            <color indexed="81"/>
            <rFont val="ＭＳ Ｐゴシック"/>
            <family val="3"/>
            <charset val="128"/>
          </rPr>
          <t>県選手権の出場資格がある場合には、OPを選択してください！</t>
        </r>
      </text>
    </comment>
    <comment ref="N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5" authorId="0" shapeId="0">
      <text>
        <r>
          <rPr>
            <sz val="11"/>
            <color indexed="81"/>
            <rFont val="ＭＳ Ｐゴシック"/>
            <family val="3"/>
            <charset val="128"/>
          </rPr>
          <t>県選手権の出場資格がある場合には、OPを選択してください！</t>
        </r>
      </text>
    </comment>
    <comment ref="I66" authorId="0" shapeId="0">
      <text>
        <r>
          <rPr>
            <sz val="11"/>
            <color indexed="81"/>
            <rFont val="ＭＳ Ｐゴシック"/>
            <family val="3"/>
            <charset val="128"/>
          </rPr>
          <t>県選手権の出場資格がある場合には、OPを選択してください！</t>
        </r>
      </text>
    </comment>
    <comment ref="K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6" authorId="0" shapeId="0">
      <text>
        <r>
          <rPr>
            <sz val="11"/>
            <color indexed="81"/>
            <rFont val="ＭＳ Ｐゴシック"/>
            <family val="3"/>
            <charset val="128"/>
          </rPr>
          <t>県選手権の出場資格がある場合には、OPを選択してください！</t>
        </r>
      </text>
    </comment>
    <comment ref="N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6" authorId="0" shapeId="0">
      <text>
        <r>
          <rPr>
            <sz val="11"/>
            <color indexed="81"/>
            <rFont val="ＭＳ Ｐゴシック"/>
            <family val="3"/>
            <charset val="128"/>
          </rPr>
          <t>県選手権の出場資格がある場合には、OPを選択してください！</t>
        </r>
      </text>
    </comment>
    <comment ref="I67" authorId="0" shapeId="0">
      <text>
        <r>
          <rPr>
            <sz val="11"/>
            <color indexed="81"/>
            <rFont val="ＭＳ Ｐゴシック"/>
            <family val="3"/>
            <charset val="128"/>
          </rPr>
          <t>県選手権の出場資格がある場合には、OPを選択してください！</t>
        </r>
      </text>
    </comment>
    <comment ref="K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7" authorId="0" shapeId="0">
      <text>
        <r>
          <rPr>
            <sz val="11"/>
            <color indexed="81"/>
            <rFont val="ＭＳ Ｐゴシック"/>
            <family val="3"/>
            <charset val="128"/>
          </rPr>
          <t>県選手権の出場資格がある場合には、OPを選択してください！</t>
        </r>
      </text>
    </comment>
    <comment ref="N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7" authorId="0" shapeId="0">
      <text>
        <r>
          <rPr>
            <sz val="11"/>
            <color indexed="81"/>
            <rFont val="ＭＳ Ｐゴシック"/>
            <family val="3"/>
            <charset val="128"/>
          </rPr>
          <t>県選手権の出場資格がある場合には、OPを選択してください！</t>
        </r>
      </text>
    </comment>
    <comment ref="I68" authorId="0" shapeId="0">
      <text>
        <r>
          <rPr>
            <sz val="11"/>
            <color indexed="81"/>
            <rFont val="ＭＳ Ｐゴシック"/>
            <family val="3"/>
            <charset val="128"/>
          </rPr>
          <t>県選手権の出場資格がある場合には、OPを選択してください！</t>
        </r>
      </text>
    </comment>
    <comment ref="K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8" authorId="0" shapeId="0">
      <text>
        <r>
          <rPr>
            <sz val="11"/>
            <color indexed="81"/>
            <rFont val="ＭＳ Ｐゴシック"/>
            <family val="3"/>
            <charset val="128"/>
          </rPr>
          <t>県選手権の出場資格がある場合には、OPを選択してください！</t>
        </r>
      </text>
    </comment>
    <comment ref="N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8" authorId="0" shapeId="0">
      <text>
        <r>
          <rPr>
            <sz val="11"/>
            <color indexed="81"/>
            <rFont val="ＭＳ Ｐゴシック"/>
            <family val="3"/>
            <charset val="128"/>
          </rPr>
          <t>県選手権の出場資格がある場合には、OPを選択してください！</t>
        </r>
      </text>
    </comment>
    <comment ref="I69" authorId="0" shapeId="0">
      <text>
        <r>
          <rPr>
            <sz val="11"/>
            <color indexed="81"/>
            <rFont val="ＭＳ Ｐゴシック"/>
            <family val="3"/>
            <charset val="128"/>
          </rPr>
          <t>県選手権の出場資格がある場合には、OPを選択してください！</t>
        </r>
      </text>
    </comment>
    <comment ref="K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9" authorId="0" shapeId="0">
      <text>
        <r>
          <rPr>
            <sz val="11"/>
            <color indexed="81"/>
            <rFont val="ＭＳ Ｐゴシック"/>
            <family val="3"/>
            <charset val="128"/>
          </rPr>
          <t>県選手権の出場資格がある場合には、OPを選択してください！</t>
        </r>
      </text>
    </comment>
    <comment ref="N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9" authorId="0" shapeId="0">
      <text>
        <r>
          <rPr>
            <sz val="11"/>
            <color indexed="81"/>
            <rFont val="ＭＳ Ｐゴシック"/>
            <family val="3"/>
            <charset val="128"/>
          </rPr>
          <t>県選手権の出場資格がある場合には、OPを選択してください！</t>
        </r>
      </text>
    </comment>
    <comment ref="I70" authorId="0" shapeId="0">
      <text>
        <r>
          <rPr>
            <sz val="11"/>
            <color indexed="81"/>
            <rFont val="ＭＳ Ｐゴシック"/>
            <family val="3"/>
            <charset val="128"/>
          </rPr>
          <t>県選手権の出場資格がある場合には、OPを選択してください！</t>
        </r>
      </text>
    </comment>
    <comment ref="K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0" authorId="0" shapeId="0">
      <text>
        <r>
          <rPr>
            <sz val="11"/>
            <color indexed="81"/>
            <rFont val="ＭＳ Ｐゴシック"/>
            <family val="3"/>
            <charset val="128"/>
          </rPr>
          <t>県選手権の出場資格がある場合には、OPを選択してください！</t>
        </r>
      </text>
    </comment>
    <comment ref="N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0" authorId="0" shapeId="0">
      <text>
        <r>
          <rPr>
            <sz val="11"/>
            <color indexed="81"/>
            <rFont val="ＭＳ Ｐゴシック"/>
            <family val="3"/>
            <charset val="128"/>
          </rPr>
          <t>県選手権の出場資格がある場合には、OPを選択してください！</t>
        </r>
      </text>
    </comment>
    <comment ref="I71" authorId="0" shapeId="0">
      <text>
        <r>
          <rPr>
            <sz val="11"/>
            <color indexed="81"/>
            <rFont val="ＭＳ Ｐゴシック"/>
            <family val="3"/>
            <charset val="128"/>
          </rPr>
          <t>県選手権の出場資格がある場合には、OPを選択してください！</t>
        </r>
      </text>
    </comment>
    <comment ref="K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1" authorId="0" shapeId="0">
      <text>
        <r>
          <rPr>
            <sz val="11"/>
            <color indexed="81"/>
            <rFont val="ＭＳ Ｐゴシック"/>
            <family val="3"/>
            <charset val="128"/>
          </rPr>
          <t>県選手権の出場資格がある場合には、OPを選択してください！</t>
        </r>
      </text>
    </comment>
    <comment ref="N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1" authorId="0" shapeId="0">
      <text>
        <r>
          <rPr>
            <sz val="11"/>
            <color indexed="81"/>
            <rFont val="ＭＳ Ｐゴシック"/>
            <family val="3"/>
            <charset val="128"/>
          </rPr>
          <t>県選手権の出場資格がある場合には、OPを選択してください！</t>
        </r>
      </text>
    </comment>
    <comment ref="I72" authorId="0" shapeId="0">
      <text>
        <r>
          <rPr>
            <sz val="11"/>
            <color indexed="81"/>
            <rFont val="ＭＳ Ｐゴシック"/>
            <family val="3"/>
            <charset val="128"/>
          </rPr>
          <t>県選手権の出場資格がある場合には、OPを選択してください！</t>
        </r>
      </text>
    </comment>
    <comment ref="K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2" authorId="0" shapeId="0">
      <text>
        <r>
          <rPr>
            <sz val="11"/>
            <color indexed="81"/>
            <rFont val="ＭＳ Ｐゴシック"/>
            <family val="3"/>
            <charset val="128"/>
          </rPr>
          <t>県選手権の出場資格がある場合には、OPを選択してください！</t>
        </r>
      </text>
    </comment>
    <comment ref="N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2" authorId="0" shapeId="0">
      <text>
        <r>
          <rPr>
            <sz val="11"/>
            <color indexed="81"/>
            <rFont val="ＭＳ Ｐゴシック"/>
            <family val="3"/>
            <charset val="128"/>
          </rPr>
          <t>県選手権の出場資格がある場合には、OPを選択してください！</t>
        </r>
      </text>
    </comment>
    <comment ref="I73" authorId="0" shapeId="0">
      <text>
        <r>
          <rPr>
            <sz val="11"/>
            <color indexed="81"/>
            <rFont val="ＭＳ Ｐゴシック"/>
            <family val="3"/>
            <charset val="128"/>
          </rPr>
          <t>県選手権の出場資格がある場合には、OPを選択してください！</t>
        </r>
      </text>
    </comment>
    <comment ref="K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3" authorId="0" shapeId="0">
      <text>
        <r>
          <rPr>
            <sz val="11"/>
            <color indexed="81"/>
            <rFont val="ＭＳ Ｐゴシック"/>
            <family val="3"/>
            <charset val="128"/>
          </rPr>
          <t>県選手権の出場資格がある場合には、OPを選択してください！</t>
        </r>
      </text>
    </comment>
    <comment ref="N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3" authorId="0" shapeId="0">
      <text>
        <r>
          <rPr>
            <sz val="11"/>
            <color indexed="81"/>
            <rFont val="ＭＳ Ｐゴシック"/>
            <family val="3"/>
            <charset val="128"/>
          </rPr>
          <t>県選手権の出場資格がある場合には、OPを選択してください！</t>
        </r>
      </text>
    </comment>
    <comment ref="I74" authorId="0" shapeId="0">
      <text>
        <r>
          <rPr>
            <sz val="11"/>
            <color indexed="81"/>
            <rFont val="ＭＳ Ｐゴシック"/>
            <family val="3"/>
            <charset val="128"/>
          </rPr>
          <t>県選手権の出場資格がある場合には、OPを選択してください！</t>
        </r>
      </text>
    </comment>
    <comment ref="K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4" authorId="0" shapeId="0">
      <text>
        <r>
          <rPr>
            <sz val="11"/>
            <color indexed="81"/>
            <rFont val="ＭＳ Ｐゴシック"/>
            <family val="3"/>
            <charset val="128"/>
          </rPr>
          <t>県選手権の出場資格がある場合には、OPを選択してください！</t>
        </r>
      </text>
    </comment>
    <comment ref="N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4" authorId="0" shapeId="0">
      <text>
        <r>
          <rPr>
            <sz val="11"/>
            <color indexed="81"/>
            <rFont val="ＭＳ Ｐゴシック"/>
            <family val="3"/>
            <charset val="128"/>
          </rPr>
          <t>県選手権の出場資格がある場合には、OPを選択してください！</t>
        </r>
      </text>
    </comment>
    <comment ref="I75" authorId="0" shapeId="0">
      <text>
        <r>
          <rPr>
            <sz val="11"/>
            <color indexed="81"/>
            <rFont val="ＭＳ Ｐゴシック"/>
            <family val="3"/>
            <charset val="128"/>
          </rPr>
          <t>県選手権の出場資格がある場合には、OPを選択してください！</t>
        </r>
      </text>
    </comment>
    <comment ref="K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5" authorId="0" shapeId="0">
      <text>
        <r>
          <rPr>
            <sz val="11"/>
            <color indexed="81"/>
            <rFont val="ＭＳ Ｐゴシック"/>
            <family val="3"/>
            <charset val="128"/>
          </rPr>
          <t>県選手権の出場資格がある場合には、OPを選択してください！</t>
        </r>
      </text>
    </comment>
    <comment ref="N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5" authorId="0" shapeId="0">
      <text>
        <r>
          <rPr>
            <sz val="11"/>
            <color indexed="81"/>
            <rFont val="ＭＳ Ｐゴシック"/>
            <family val="3"/>
            <charset val="128"/>
          </rPr>
          <t>県選手権の出場資格がある場合には、OPを選択してください！</t>
        </r>
      </text>
    </comment>
    <comment ref="I76" authorId="0" shapeId="0">
      <text>
        <r>
          <rPr>
            <sz val="11"/>
            <color indexed="81"/>
            <rFont val="ＭＳ Ｐゴシック"/>
            <family val="3"/>
            <charset val="128"/>
          </rPr>
          <t>県選手権の出場資格がある場合には、OPを選択してください！</t>
        </r>
      </text>
    </comment>
    <comment ref="K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6" authorId="0" shapeId="0">
      <text>
        <r>
          <rPr>
            <sz val="11"/>
            <color indexed="81"/>
            <rFont val="ＭＳ Ｐゴシック"/>
            <family val="3"/>
            <charset val="128"/>
          </rPr>
          <t>県選手権の出場資格がある場合には、OPを選択してください！</t>
        </r>
      </text>
    </comment>
    <comment ref="N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6" authorId="0" shapeId="0">
      <text>
        <r>
          <rPr>
            <sz val="11"/>
            <color indexed="81"/>
            <rFont val="ＭＳ Ｐゴシック"/>
            <family val="3"/>
            <charset val="128"/>
          </rPr>
          <t>県選手権の出場資格がある場合には、OPを選択してください！</t>
        </r>
      </text>
    </comment>
    <comment ref="I77" authorId="0" shapeId="0">
      <text>
        <r>
          <rPr>
            <sz val="11"/>
            <color indexed="81"/>
            <rFont val="ＭＳ Ｐゴシック"/>
            <family val="3"/>
            <charset val="128"/>
          </rPr>
          <t>県選手権の出場資格がある場合には、OPを選択してください！</t>
        </r>
      </text>
    </comment>
    <comment ref="K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7" authorId="0" shapeId="0">
      <text>
        <r>
          <rPr>
            <sz val="11"/>
            <color indexed="81"/>
            <rFont val="ＭＳ Ｐゴシック"/>
            <family val="3"/>
            <charset val="128"/>
          </rPr>
          <t>県選手権の出場資格がある場合には、OPを選択してください！</t>
        </r>
      </text>
    </comment>
    <comment ref="N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7" authorId="0" shapeId="0">
      <text>
        <r>
          <rPr>
            <sz val="11"/>
            <color indexed="81"/>
            <rFont val="ＭＳ Ｐゴシック"/>
            <family val="3"/>
            <charset val="128"/>
          </rPr>
          <t>県選手権の出場資格がある場合には、OPを選択してください！</t>
        </r>
      </text>
    </comment>
    <comment ref="I78" authorId="0" shapeId="0">
      <text>
        <r>
          <rPr>
            <sz val="11"/>
            <color indexed="81"/>
            <rFont val="ＭＳ Ｐゴシック"/>
            <family val="3"/>
            <charset val="128"/>
          </rPr>
          <t>県選手権の出場資格がある場合には、OPを選択してください！</t>
        </r>
      </text>
    </comment>
    <comment ref="K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8" authorId="0" shapeId="0">
      <text>
        <r>
          <rPr>
            <sz val="11"/>
            <color indexed="81"/>
            <rFont val="ＭＳ Ｐゴシック"/>
            <family val="3"/>
            <charset val="128"/>
          </rPr>
          <t>県選手権の出場資格がある場合には、OPを選択してください！</t>
        </r>
      </text>
    </comment>
    <comment ref="N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8" authorId="0" shapeId="0">
      <text>
        <r>
          <rPr>
            <sz val="11"/>
            <color indexed="81"/>
            <rFont val="ＭＳ Ｐゴシック"/>
            <family val="3"/>
            <charset val="128"/>
          </rPr>
          <t>県選手権の出場資格がある場合には、OPを選択してください！</t>
        </r>
      </text>
    </comment>
    <comment ref="I79" authorId="0" shapeId="0">
      <text>
        <r>
          <rPr>
            <sz val="11"/>
            <color indexed="81"/>
            <rFont val="ＭＳ Ｐゴシック"/>
            <family val="3"/>
            <charset val="128"/>
          </rPr>
          <t>県選手権の出場資格がある場合には、OPを選択してください！</t>
        </r>
      </text>
    </comment>
    <comment ref="K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9" authorId="0" shapeId="0">
      <text>
        <r>
          <rPr>
            <sz val="11"/>
            <color indexed="81"/>
            <rFont val="ＭＳ Ｐゴシック"/>
            <family val="3"/>
            <charset val="128"/>
          </rPr>
          <t>県選手権の出場資格がある場合には、OPを選択してください！</t>
        </r>
      </text>
    </comment>
    <comment ref="N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9" authorId="0" shapeId="0">
      <text>
        <r>
          <rPr>
            <sz val="11"/>
            <color indexed="81"/>
            <rFont val="ＭＳ Ｐゴシック"/>
            <family val="3"/>
            <charset val="128"/>
          </rPr>
          <t>県選手権の出場資格がある場合には、OPを選択してください！</t>
        </r>
      </text>
    </comment>
    <comment ref="I80" authorId="0" shapeId="0">
      <text>
        <r>
          <rPr>
            <sz val="11"/>
            <color indexed="81"/>
            <rFont val="ＭＳ Ｐゴシック"/>
            <family val="3"/>
            <charset val="128"/>
          </rPr>
          <t>県選手権の出場資格がある場合には、OPを選択してください！</t>
        </r>
      </text>
    </comment>
    <comment ref="K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0" authorId="0" shapeId="0">
      <text>
        <r>
          <rPr>
            <sz val="11"/>
            <color indexed="81"/>
            <rFont val="ＭＳ Ｐゴシック"/>
            <family val="3"/>
            <charset val="128"/>
          </rPr>
          <t>県選手権の出場資格がある場合には、OPを選択してください！</t>
        </r>
      </text>
    </comment>
    <comment ref="N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0" authorId="0" shapeId="0">
      <text>
        <r>
          <rPr>
            <sz val="11"/>
            <color indexed="81"/>
            <rFont val="ＭＳ Ｐゴシック"/>
            <family val="3"/>
            <charset val="128"/>
          </rPr>
          <t>県選手権の出場資格がある場合には、OPを選択してください！</t>
        </r>
      </text>
    </comment>
    <comment ref="I81" authorId="0" shapeId="0">
      <text>
        <r>
          <rPr>
            <sz val="11"/>
            <color indexed="81"/>
            <rFont val="ＭＳ Ｐゴシック"/>
            <family val="3"/>
            <charset val="128"/>
          </rPr>
          <t>県選手権の出場資格がある場合には、OPを選択してください！</t>
        </r>
      </text>
    </comment>
    <comment ref="K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1" authorId="0" shapeId="0">
      <text>
        <r>
          <rPr>
            <sz val="11"/>
            <color indexed="81"/>
            <rFont val="ＭＳ Ｐゴシック"/>
            <family val="3"/>
            <charset val="128"/>
          </rPr>
          <t>県選手権の出場資格がある場合には、OPを選択してください！</t>
        </r>
      </text>
    </comment>
    <comment ref="N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1" authorId="0" shapeId="0">
      <text>
        <r>
          <rPr>
            <sz val="11"/>
            <color indexed="81"/>
            <rFont val="ＭＳ Ｐゴシック"/>
            <family val="3"/>
            <charset val="128"/>
          </rPr>
          <t>県選手権の出場資格がある場合には、OPを選択してください！</t>
        </r>
      </text>
    </comment>
    <comment ref="I82" authorId="0" shapeId="0">
      <text>
        <r>
          <rPr>
            <sz val="11"/>
            <color indexed="81"/>
            <rFont val="ＭＳ Ｐゴシック"/>
            <family val="3"/>
            <charset val="128"/>
          </rPr>
          <t>県選手権の出場資格がある場合には、OPを選択してください！</t>
        </r>
      </text>
    </comment>
    <comment ref="K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2" authorId="0" shapeId="0">
      <text>
        <r>
          <rPr>
            <sz val="11"/>
            <color indexed="81"/>
            <rFont val="ＭＳ Ｐゴシック"/>
            <family val="3"/>
            <charset val="128"/>
          </rPr>
          <t>県選手権の出場資格がある場合には、OPを選択してください！</t>
        </r>
      </text>
    </comment>
    <comment ref="N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2" authorId="0" shapeId="0">
      <text>
        <r>
          <rPr>
            <sz val="11"/>
            <color indexed="81"/>
            <rFont val="ＭＳ Ｐゴシック"/>
            <family val="3"/>
            <charset val="128"/>
          </rPr>
          <t>県選手権の出場資格がある場合には、OPを選択してください！</t>
        </r>
      </text>
    </comment>
    <comment ref="I83" authorId="0" shapeId="0">
      <text>
        <r>
          <rPr>
            <sz val="11"/>
            <color indexed="81"/>
            <rFont val="ＭＳ Ｐゴシック"/>
            <family val="3"/>
            <charset val="128"/>
          </rPr>
          <t>県選手権の出場資格がある場合には、OPを選択してください！</t>
        </r>
      </text>
    </comment>
    <comment ref="K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3" authorId="0" shapeId="0">
      <text>
        <r>
          <rPr>
            <sz val="11"/>
            <color indexed="81"/>
            <rFont val="ＭＳ Ｐゴシック"/>
            <family val="3"/>
            <charset val="128"/>
          </rPr>
          <t>県選手権の出場資格がある場合には、OPを選択してください！</t>
        </r>
      </text>
    </comment>
    <comment ref="N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3" authorId="0" shapeId="0">
      <text>
        <r>
          <rPr>
            <sz val="11"/>
            <color indexed="81"/>
            <rFont val="ＭＳ Ｐゴシック"/>
            <family val="3"/>
            <charset val="128"/>
          </rPr>
          <t>県選手権の出場資格がある場合には、OPを選択してください！</t>
        </r>
      </text>
    </comment>
    <comment ref="I84" authorId="0" shapeId="0">
      <text>
        <r>
          <rPr>
            <sz val="11"/>
            <color indexed="81"/>
            <rFont val="ＭＳ Ｐゴシック"/>
            <family val="3"/>
            <charset val="128"/>
          </rPr>
          <t>県選手権の出場資格がある場合には、OPを選択してください！</t>
        </r>
      </text>
    </comment>
    <comment ref="K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4" authorId="0" shapeId="0">
      <text>
        <r>
          <rPr>
            <sz val="11"/>
            <color indexed="81"/>
            <rFont val="ＭＳ Ｐゴシック"/>
            <family val="3"/>
            <charset val="128"/>
          </rPr>
          <t>県選手権の出場資格がある場合には、OPを選択してください！</t>
        </r>
      </text>
    </comment>
    <comment ref="N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4" authorId="0" shapeId="0">
      <text>
        <r>
          <rPr>
            <sz val="11"/>
            <color indexed="81"/>
            <rFont val="ＭＳ Ｐゴシック"/>
            <family val="3"/>
            <charset val="128"/>
          </rPr>
          <t>県選手権の出場資格がある場合には、OPを選択してください！</t>
        </r>
      </text>
    </comment>
    <comment ref="I85" authorId="0" shapeId="0">
      <text>
        <r>
          <rPr>
            <sz val="11"/>
            <color indexed="81"/>
            <rFont val="ＭＳ Ｐゴシック"/>
            <family val="3"/>
            <charset val="128"/>
          </rPr>
          <t>県選手権の出場資格がある場合には、OPを選択してください！</t>
        </r>
      </text>
    </comment>
    <comment ref="K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5" authorId="0" shapeId="0">
      <text>
        <r>
          <rPr>
            <sz val="11"/>
            <color indexed="81"/>
            <rFont val="ＭＳ Ｐゴシック"/>
            <family val="3"/>
            <charset val="128"/>
          </rPr>
          <t>県選手権の出場資格がある場合には、OPを選択してください！</t>
        </r>
      </text>
    </comment>
    <comment ref="N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5" authorId="0" shapeId="0">
      <text>
        <r>
          <rPr>
            <sz val="11"/>
            <color indexed="81"/>
            <rFont val="ＭＳ Ｐゴシック"/>
            <family val="3"/>
            <charset val="128"/>
          </rPr>
          <t>県選手権の出場資格がある場合には、OPを選択してください！</t>
        </r>
      </text>
    </comment>
    <comment ref="I86" authorId="0" shapeId="0">
      <text>
        <r>
          <rPr>
            <sz val="11"/>
            <color indexed="81"/>
            <rFont val="ＭＳ Ｐゴシック"/>
            <family val="3"/>
            <charset val="128"/>
          </rPr>
          <t>県選手権の出場資格がある場合には、OPを選択してください！</t>
        </r>
      </text>
    </comment>
    <comment ref="K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6" authorId="0" shapeId="0">
      <text>
        <r>
          <rPr>
            <sz val="11"/>
            <color indexed="81"/>
            <rFont val="ＭＳ Ｐゴシック"/>
            <family val="3"/>
            <charset val="128"/>
          </rPr>
          <t>県選手権の出場資格がある場合には、OPを選択してください！</t>
        </r>
      </text>
    </comment>
    <comment ref="N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6" authorId="0" shapeId="0">
      <text>
        <r>
          <rPr>
            <sz val="11"/>
            <color indexed="81"/>
            <rFont val="ＭＳ Ｐゴシック"/>
            <family val="3"/>
            <charset val="128"/>
          </rPr>
          <t>県選手権の出場資格がある場合には、OPを選択してください！</t>
        </r>
      </text>
    </comment>
    <comment ref="I87" authorId="0" shapeId="0">
      <text>
        <r>
          <rPr>
            <sz val="11"/>
            <color indexed="81"/>
            <rFont val="ＭＳ Ｐゴシック"/>
            <family val="3"/>
            <charset val="128"/>
          </rPr>
          <t>県選手権の出場資格がある場合には、OPを選択してください！</t>
        </r>
      </text>
    </comment>
    <comment ref="K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7" authorId="0" shapeId="0">
      <text>
        <r>
          <rPr>
            <sz val="11"/>
            <color indexed="81"/>
            <rFont val="ＭＳ Ｐゴシック"/>
            <family val="3"/>
            <charset val="128"/>
          </rPr>
          <t>県選手権の出場資格がある場合には、OPを選択してください！</t>
        </r>
      </text>
    </comment>
    <comment ref="N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7" authorId="0" shapeId="0">
      <text>
        <r>
          <rPr>
            <sz val="11"/>
            <color indexed="81"/>
            <rFont val="ＭＳ Ｐゴシック"/>
            <family val="3"/>
            <charset val="128"/>
          </rPr>
          <t>県選手権の出場資格がある場合には、OPを選択してください！</t>
        </r>
      </text>
    </comment>
    <comment ref="I88" authorId="0" shapeId="0">
      <text>
        <r>
          <rPr>
            <sz val="11"/>
            <color indexed="81"/>
            <rFont val="ＭＳ Ｐゴシック"/>
            <family val="3"/>
            <charset val="128"/>
          </rPr>
          <t>県選手権の出場資格がある場合には、OPを選択してください！</t>
        </r>
      </text>
    </comment>
    <comment ref="K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8" authorId="0" shapeId="0">
      <text>
        <r>
          <rPr>
            <sz val="11"/>
            <color indexed="81"/>
            <rFont val="ＭＳ Ｐゴシック"/>
            <family val="3"/>
            <charset val="128"/>
          </rPr>
          <t>県選手権の出場資格がある場合には、OPを選択してください！</t>
        </r>
      </text>
    </comment>
    <comment ref="N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8" authorId="0" shapeId="0">
      <text>
        <r>
          <rPr>
            <sz val="11"/>
            <color indexed="81"/>
            <rFont val="ＭＳ Ｐゴシック"/>
            <family val="3"/>
            <charset val="128"/>
          </rPr>
          <t>県選手権の出場資格がある場合には、OPを選択してください！</t>
        </r>
      </text>
    </comment>
    <comment ref="I89" authorId="0" shapeId="0">
      <text>
        <r>
          <rPr>
            <sz val="11"/>
            <color indexed="81"/>
            <rFont val="ＭＳ Ｐゴシック"/>
            <family val="3"/>
            <charset val="128"/>
          </rPr>
          <t>県選手権の出場資格がある場合には、OPを選択してください！</t>
        </r>
      </text>
    </comment>
    <comment ref="K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9" authorId="0" shapeId="0">
      <text>
        <r>
          <rPr>
            <sz val="11"/>
            <color indexed="81"/>
            <rFont val="ＭＳ Ｐゴシック"/>
            <family val="3"/>
            <charset val="128"/>
          </rPr>
          <t>県選手権の出場資格がある場合には、OPを選択してください！</t>
        </r>
      </text>
    </comment>
    <comment ref="N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9" authorId="0" shapeId="0">
      <text>
        <r>
          <rPr>
            <sz val="11"/>
            <color indexed="81"/>
            <rFont val="ＭＳ Ｐゴシック"/>
            <family val="3"/>
            <charset val="128"/>
          </rPr>
          <t>県選手権の出場資格がある場合には、OPを選択してください！</t>
        </r>
      </text>
    </comment>
    <comment ref="I90" authorId="0" shapeId="0">
      <text>
        <r>
          <rPr>
            <sz val="11"/>
            <color indexed="81"/>
            <rFont val="ＭＳ Ｐゴシック"/>
            <family val="3"/>
            <charset val="128"/>
          </rPr>
          <t>県選手権の出場資格がある場合には、OPを選択してください！</t>
        </r>
      </text>
    </comment>
    <comment ref="K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0" authorId="0" shapeId="0">
      <text>
        <r>
          <rPr>
            <sz val="11"/>
            <color indexed="81"/>
            <rFont val="ＭＳ Ｐゴシック"/>
            <family val="3"/>
            <charset val="128"/>
          </rPr>
          <t>県選手権の出場資格がある場合には、OPを選択してください！</t>
        </r>
      </text>
    </comment>
    <comment ref="N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0" authorId="0" shapeId="0">
      <text>
        <r>
          <rPr>
            <sz val="11"/>
            <color indexed="81"/>
            <rFont val="ＭＳ Ｐゴシック"/>
            <family val="3"/>
            <charset val="128"/>
          </rPr>
          <t>県選手権の出場資格がある場合には、OPを選択してください！</t>
        </r>
      </text>
    </comment>
    <comment ref="I91" authorId="0" shapeId="0">
      <text>
        <r>
          <rPr>
            <sz val="11"/>
            <color indexed="81"/>
            <rFont val="ＭＳ Ｐゴシック"/>
            <family val="3"/>
            <charset val="128"/>
          </rPr>
          <t>県選手権の出場資格がある場合には、OPを選択してください！</t>
        </r>
      </text>
    </comment>
    <comment ref="K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1" authorId="0" shapeId="0">
      <text>
        <r>
          <rPr>
            <sz val="11"/>
            <color indexed="81"/>
            <rFont val="ＭＳ Ｐゴシック"/>
            <family val="3"/>
            <charset val="128"/>
          </rPr>
          <t>県選手権の出場資格がある場合には、OPを選択してください！</t>
        </r>
      </text>
    </comment>
    <comment ref="N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1" authorId="0" shapeId="0">
      <text>
        <r>
          <rPr>
            <sz val="11"/>
            <color indexed="81"/>
            <rFont val="ＭＳ Ｐゴシック"/>
            <family val="3"/>
            <charset val="128"/>
          </rPr>
          <t>県選手権の出場資格がある場合には、OPを選択してください！</t>
        </r>
      </text>
    </comment>
    <comment ref="I92" authorId="0" shapeId="0">
      <text>
        <r>
          <rPr>
            <sz val="11"/>
            <color indexed="81"/>
            <rFont val="ＭＳ Ｐゴシック"/>
            <family val="3"/>
            <charset val="128"/>
          </rPr>
          <t>県選手権の出場資格がある場合には、OPを選択してください！</t>
        </r>
      </text>
    </comment>
    <comment ref="K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2" authorId="0" shapeId="0">
      <text>
        <r>
          <rPr>
            <sz val="11"/>
            <color indexed="81"/>
            <rFont val="ＭＳ Ｐゴシック"/>
            <family val="3"/>
            <charset val="128"/>
          </rPr>
          <t>県選手権の出場資格がある場合には、OPを選択してください！</t>
        </r>
      </text>
    </comment>
    <comment ref="N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2" authorId="0" shapeId="0">
      <text>
        <r>
          <rPr>
            <sz val="11"/>
            <color indexed="81"/>
            <rFont val="ＭＳ Ｐゴシック"/>
            <family val="3"/>
            <charset val="128"/>
          </rPr>
          <t>県選手権の出場資格がある場合には、OPを選択してください！</t>
        </r>
      </text>
    </comment>
    <comment ref="I93" authorId="0" shapeId="0">
      <text>
        <r>
          <rPr>
            <sz val="11"/>
            <color indexed="81"/>
            <rFont val="ＭＳ Ｐゴシック"/>
            <family val="3"/>
            <charset val="128"/>
          </rPr>
          <t>県選手権の出場資格がある場合には、OPを選択してください！</t>
        </r>
      </text>
    </comment>
    <comment ref="K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3" authorId="0" shapeId="0">
      <text>
        <r>
          <rPr>
            <sz val="11"/>
            <color indexed="81"/>
            <rFont val="ＭＳ Ｐゴシック"/>
            <family val="3"/>
            <charset val="128"/>
          </rPr>
          <t>県選手権の出場資格がある場合には、OPを選択してください！</t>
        </r>
      </text>
    </comment>
    <comment ref="N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3" authorId="0" shapeId="0">
      <text>
        <r>
          <rPr>
            <sz val="11"/>
            <color indexed="81"/>
            <rFont val="ＭＳ Ｐゴシック"/>
            <family val="3"/>
            <charset val="128"/>
          </rPr>
          <t>県選手権の出場資格がある場合には、OPを選択してください！</t>
        </r>
      </text>
    </comment>
    <comment ref="I94" authorId="0" shapeId="0">
      <text>
        <r>
          <rPr>
            <sz val="11"/>
            <color indexed="81"/>
            <rFont val="ＭＳ Ｐゴシック"/>
            <family val="3"/>
            <charset val="128"/>
          </rPr>
          <t>県選手権の出場資格がある場合には、OPを選択してください！</t>
        </r>
      </text>
    </comment>
    <comment ref="K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4" authorId="0" shapeId="0">
      <text>
        <r>
          <rPr>
            <sz val="11"/>
            <color indexed="81"/>
            <rFont val="ＭＳ Ｐゴシック"/>
            <family val="3"/>
            <charset val="128"/>
          </rPr>
          <t>県選手権の出場資格がある場合には、OPを選択してください！</t>
        </r>
      </text>
    </comment>
    <comment ref="N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4" authorId="0" shapeId="0">
      <text>
        <r>
          <rPr>
            <sz val="11"/>
            <color indexed="81"/>
            <rFont val="ＭＳ Ｐゴシック"/>
            <family val="3"/>
            <charset val="128"/>
          </rPr>
          <t>県選手権の出場資格がある場合には、OPを選択してください！</t>
        </r>
      </text>
    </comment>
    <comment ref="I95" authorId="0" shapeId="0">
      <text>
        <r>
          <rPr>
            <sz val="11"/>
            <color indexed="81"/>
            <rFont val="ＭＳ Ｐゴシック"/>
            <family val="3"/>
            <charset val="128"/>
          </rPr>
          <t>県選手権の出場資格がある場合には、OPを選択してください！</t>
        </r>
      </text>
    </comment>
    <comment ref="K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5" authorId="0" shapeId="0">
      <text>
        <r>
          <rPr>
            <sz val="11"/>
            <color indexed="81"/>
            <rFont val="ＭＳ Ｐゴシック"/>
            <family val="3"/>
            <charset val="128"/>
          </rPr>
          <t>県選手権の出場資格がある場合には、OPを選択してください！</t>
        </r>
      </text>
    </comment>
    <comment ref="N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5" authorId="0" shapeId="0">
      <text>
        <r>
          <rPr>
            <sz val="11"/>
            <color indexed="81"/>
            <rFont val="ＭＳ Ｐゴシック"/>
            <family val="3"/>
            <charset val="128"/>
          </rPr>
          <t>県選手権の出場資格がある場合には、OPを選択してください！</t>
        </r>
      </text>
    </comment>
    <comment ref="I96" authorId="0" shapeId="0">
      <text>
        <r>
          <rPr>
            <sz val="11"/>
            <color indexed="81"/>
            <rFont val="ＭＳ Ｐゴシック"/>
            <family val="3"/>
            <charset val="128"/>
          </rPr>
          <t>県選手権の出場資格がある場合には、OPを選択してください！</t>
        </r>
      </text>
    </comment>
    <comment ref="K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6" authorId="0" shapeId="0">
      <text>
        <r>
          <rPr>
            <sz val="11"/>
            <color indexed="81"/>
            <rFont val="ＭＳ Ｐゴシック"/>
            <family val="3"/>
            <charset val="128"/>
          </rPr>
          <t>県選手権の出場資格がある場合には、OPを選択してください！</t>
        </r>
      </text>
    </comment>
    <comment ref="N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6" authorId="0" shapeId="0">
      <text>
        <r>
          <rPr>
            <sz val="11"/>
            <color indexed="81"/>
            <rFont val="ＭＳ Ｐゴシック"/>
            <family val="3"/>
            <charset val="128"/>
          </rPr>
          <t>県選手権の出場資格がある場合には、OPを選択してください！</t>
        </r>
      </text>
    </comment>
    <comment ref="I97" authorId="0" shapeId="0">
      <text>
        <r>
          <rPr>
            <sz val="11"/>
            <color indexed="81"/>
            <rFont val="ＭＳ Ｐゴシック"/>
            <family val="3"/>
            <charset val="128"/>
          </rPr>
          <t>県選手権の出場資格がある場合には、OPを選択してください！</t>
        </r>
      </text>
    </comment>
    <comment ref="K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7" authorId="0" shapeId="0">
      <text>
        <r>
          <rPr>
            <sz val="11"/>
            <color indexed="81"/>
            <rFont val="ＭＳ Ｐゴシック"/>
            <family val="3"/>
            <charset val="128"/>
          </rPr>
          <t>県選手権の出場資格がある場合には、OPを選択してください！</t>
        </r>
      </text>
    </comment>
    <comment ref="N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7" authorId="0" shapeId="0">
      <text>
        <r>
          <rPr>
            <sz val="11"/>
            <color indexed="81"/>
            <rFont val="ＭＳ Ｐゴシック"/>
            <family val="3"/>
            <charset val="128"/>
          </rPr>
          <t>県選手権の出場資格がある場合には、OPを選択してください！</t>
        </r>
      </text>
    </comment>
    <comment ref="I98" authorId="0" shapeId="0">
      <text>
        <r>
          <rPr>
            <sz val="11"/>
            <color indexed="81"/>
            <rFont val="ＭＳ Ｐゴシック"/>
            <family val="3"/>
            <charset val="128"/>
          </rPr>
          <t>県選手権の出場資格がある場合には、OPを選択してください！</t>
        </r>
      </text>
    </comment>
    <comment ref="K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8" authorId="0" shapeId="0">
      <text>
        <r>
          <rPr>
            <sz val="11"/>
            <color indexed="81"/>
            <rFont val="ＭＳ Ｐゴシック"/>
            <family val="3"/>
            <charset val="128"/>
          </rPr>
          <t>県選手権の出場資格がある場合には、OPを選択してください！</t>
        </r>
      </text>
    </comment>
    <comment ref="N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8" authorId="0" shapeId="0">
      <text>
        <r>
          <rPr>
            <sz val="11"/>
            <color indexed="81"/>
            <rFont val="ＭＳ Ｐゴシック"/>
            <family val="3"/>
            <charset val="128"/>
          </rPr>
          <t>県選手権の出場資格がある場合には、OPを選択してください！</t>
        </r>
      </text>
    </comment>
    <comment ref="I99" authorId="0" shapeId="0">
      <text>
        <r>
          <rPr>
            <sz val="11"/>
            <color indexed="81"/>
            <rFont val="ＭＳ Ｐゴシック"/>
            <family val="3"/>
            <charset val="128"/>
          </rPr>
          <t>県選手権の出場資格がある場合には、OPを選択してください！</t>
        </r>
      </text>
    </comment>
    <comment ref="K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9" authorId="0" shapeId="0">
      <text>
        <r>
          <rPr>
            <sz val="11"/>
            <color indexed="81"/>
            <rFont val="ＭＳ Ｐゴシック"/>
            <family val="3"/>
            <charset val="128"/>
          </rPr>
          <t>県選手権の出場資格がある場合には、OPを選択してください！</t>
        </r>
      </text>
    </comment>
    <comment ref="N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9" authorId="0" shapeId="0">
      <text>
        <r>
          <rPr>
            <sz val="11"/>
            <color indexed="81"/>
            <rFont val="ＭＳ Ｐゴシック"/>
            <family val="3"/>
            <charset val="128"/>
          </rPr>
          <t>県選手権の出場資格がある場合には、OPを選択してください！</t>
        </r>
      </text>
    </comment>
    <comment ref="I100" authorId="0" shapeId="0">
      <text>
        <r>
          <rPr>
            <sz val="11"/>
            <color indexed="81"/>
            <rFont val="ＭＳ Ｐゴシック"/>
            <family val="3"/>
            <charset val="128"/>
          </rPr>
          <t>県選手権の出場資格がある場合には、OPを選択してください！</t>
        </r>
      </text>
    </comment>
    <comment ref="K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00" authorId="0" shapeId="0">
      <text>
        <r>
          <rPr>
            <sz val="11"/>
            <color indexed="81"/>
            <rFont val="ＭＳ Ｐゴシック"/>
            <family val="3"/>
            <charset val="128"/>
          </rPr>
          <t>県選手権の出場資格がある場合には、OPを選択してください！</t>
        </r>
      </text>
    </comment>
    <comment ref="N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00" authorId="0" shapeId="0">
      <text>
        <r>
          <rPr>
            <sz val="11"/>
            <color indexed="81"/>
            <rFont val="ＭＳ Ｐゴシック"/>
            <family val="3"/>
            <charset val="128"/>
          </rPr>
          <t>県選手権の出場資格がある場合には、OPを選択してください！</t>
        </r>
      </text>
    </comment>
  </commentList>
</comments>
</file>

<file path=xl/sharedStrings.xml><?xml version="1.0" encoding="utf-8"?>
<sst xmlns="http://schemas.openxmlformats.org/spreadsheetml/2006/main" count="688" uniqueCount="542">
  <si>
    <t>ﾅﾝﾊﾞｰ</t>
    <phoneticPr fontId="5"/>
  </si>
  <si>
    <t>学年</t>
    <rPh sb="0" eb="2">
      <t>ガクネン</t>
    </rPh>
    <phoneticPr fontId="5"/>
  </si>
  <si>
    <t>男</t>
    <rPh sb="0" eb="1">
      <t>オトコ</t>
    </rPh>
    <phoneticPr fontId="5"/>
  </si>
  <si>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</si>
  <si>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</si>
  <si>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</si>
  <si>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</si>
  <si>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</si>
  <si>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</si>
  <si>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</si>
  <si>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</si>
  <si>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</si>
  <si>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</si>
  <si>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</si>
  <si>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</si>
  <si>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</si>
  <si>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</si>
  <si>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</si>
  <si>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</si>
  <si>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</si>
  <si>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</si>
  <si>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</si>
  <si>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</si>
  <si>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</si>
  <si>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</si>
  <si>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</si>
  <si>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</si>
  <si>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</si>
  <si>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</si>
  <si>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</si>
  <si>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</si>
  <si>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</si>
  <si>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</si>
  <si>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</si>
  <si>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</si>
  <si>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</si>
  <si>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</si>
  <si>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5"/>
  </si>
  <si>
    <t>性別</t>
    <rPh sb="0" eb="2">
      <t>セイベツ</t>
    </rPh>
    <phoneticPr fontId="5"/>
  </si>
  <si>
    <t>記録</t>
    <rPh sb="0" eb="2">
      <t>キロク</t>
    </rPh>
    <phoneticPr fontId="5"/>
  </si>
  <si>
    <t>種目１</t>
    <rPh sb="0" eb="2">
      <t>シュモク</t>
    </rPh>
    <phoneticPr fontId="5"/>
  </si>
  <si>
    <t>記録１</t>
    <rPh sb="0" eb="2">
      <t>キロク</t>
    </rPh>
    <phoneticPr fontId="5"/>
  </si>
  <si>
    <t>種目２</t>
    <rPh sb="0" eb="2">
      <t>シュモク</t>
    </rPh>
    <phoneticPr fontId="5"/>
  </si>
  <si>
    <t>記録２</t>
    <rPh sb="0" eb="2">
      <t>キロク</t>
    </rPh>
    <phoneticPr fontId="5"/>
  </si>
  <si>
    <t>種目３</t>
    <rPh sb="0" eb="2">
      <t>シュモク</t>
    </rPh>
    <phoneticPr fontId="5"/>
  </si>
  <si>
    <t>例</t>
    <rPh sb="0" eb="1">
      <t>レイ</t>
    </rPh>
    <phoneticPr fontId="5"/>
  </si>
  <si>
    <t>西三　太郎</t>
    <rPh sb="0" eb="1">
      <t>セイ</t>
    </rPh>
    <rPh sb="1" eb="2">
      <t>サン</t>
    </rPh>
    <rPh sb="3" eb="5">
      <t>タロウ</t>
    </rPh>
    <phoneticPr fontId="5"/>
  </si>
  <si>
    <t>4X100mR</t>
    <phoneticPr fontId="5"/>
  </si>
  <si>
    <t>4X400mR</t>
    <phoneticPr fontId="5"/>
  </si>
  <si>
    <t>氏　名</t>
    <rPh sb="0" eb="1">
      <t>シ</t>
    </rPh>
    <rPh sb="2" eb="3">
      <t>メイ</t>
    </rPh>
    <phoneticPr fontId="5"/>
  </si>
  <si>
    <t>A4サイズ</t>
    <phoneticPr fontId="9"/>
  </si>
  <si>
    <t>参　　加　　料</t>
    <rPh sb="0" eb="1">
      <t>サン</t>
    </rPh>
    <rPh sb="3" eb="4">
      <t>カ</t>
    </rPh>
    <rPh sb="6" eb="7">
      <t>リョウ</t>
    </rPh>
    <phoneticPr fontId="9"/>
  </si>
  <si>
    <t>種目別申込人数一覧表</t>
    <rPh sb="0" eb="1">
      <t>タネ</t>
    </rPh>
    <rPh sb="1" eb="2">
      <t>メ</t>
    </rPh>
    <rPh sb="2" eb="3">
      <t>ベツ</t>
    </rPh>
    <rPh sb="3" eb="4">
      <t>サル</t>
    </rPh>
    <rPh sb="4" eb="5">
      <t>コミ</t>
    </rPh>
    <rPh sb="5" eb="6">
      <t>ジン</t>
    </rPh>
    <rPh sb="6" eb="7">
      <t>カズ</t>
    </rPh>
    <rPh sb="7" eb="8">
      <t>イチ</t>
    </rPh>
    <rPh sb="8" eb="9">
      <t>ラン</t>
    </rPh>
    <rPh sb="9" eb="10">
      <t>ヒョウ</t>
    </rPh>
    <phoneticPr fontId="9"/>
  </si>
  <si>
    <t>女</t>
    <rPh sb="0" eb="1">
      <t>オンナ</t>
    </rPh>
    <phoneticPr fontId="5"/>
  </si>
  <si>
    <t>○</t>
    <phoneticPr fontId="5"/>
  </si>
  <si>
    <t>大会名</t>
    <rPh sb="0" eb="2">
      <t>タイカイ</t>
    </rPh>
    <rPh sb="2" eb="3">
      <t>メイ</t>
    </rPh>
    <phoneticPr fontId="5"/>
  </si>
  <si>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</si>
  <si>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</si>
  <si>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</si>
  <si>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</si>
  <si>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</si>
  <si>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</si>
  <si>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</si>
  <si>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</si>
  <si>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</si>
  <si>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</si>
  <si>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</si>
  <si>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申込チーム数</t>
    <rPh sb="0" eb="2">
      <t>モウシコミ</t>
    </rPh>
    <rPh sb="5" eb="6">
      <t>スウ</t>
    </rPh>
    <phoneticPr fontId="5"/>
  </si>
  <si>
    <t xml:space="preserve">チーム名 </t>
    <rPh sb="3" eb="4">
      <t>メイ</t>
    </rPh>
    <phoneticPr fontId="5"/>
  </si>
  <si>
    <t>12m00</t>
    <phoneticPr fontId="5"/>
  </si>
  <si>
    <t>54秒23</t>
    <rPh sb="2" eb="3">
      <t>ビョウ</t>
    </rPh>
    <phoneticPr fontId="5"/>
  </si>
  <si>
    <t>↓</t>
    <phoneticPr fontId="5"/>
  </si>
  <si>
    <t>期　日</t>
    <rPh sb="0" eb="1">
      <t>キ</t>
    </rPh>
    <rPh sb="2" eb="3">
      <t>ヒ</t>
    </rPh>
    <phoneticPr fontId="5"/>
  </si>
  <si>
    <t>会　場</t>
    <rPh sb="0" eb="1">
      <t>カイ</t>
    </rPh>
    <rPh sb="2" eb="3">
      <t>バ</t>
    </rPh>
    <phoneticPr fontId="5"/>
  </si>
  <si>
    <t>送付先</t>
    <rPh sb="0" eb="2">
      <t>ソウフ</t>
    </rPh>
    <rPh sb="2" eb="3">
      <t>サキ</t>
    </rPh>
    <phoneticPr fontId="5"/>
  </si>
  <si>
    <t>　★データ入力前にこのページの内容を必ずお読みください。</t>
    <rPh sb="5" eb="7">
      <t>ニュウリョク</t>
    </rPh>
    <rPh sb="7" eb="8">
      <t>マエ</t>
    </rPh>
    <rPh sb="15" eb="17">
      <t>ナイヨウ</t>
    </rPh>
    <rPh sb="18" eb="19">
      <t>カナラ</t>
    </rPh>
    <rPh sb="21" eb="22">
      <t>ヨ</t>
    </rPh>
    <phoneticPr fontId="5"/>
  </si>
  <si>
    <t>　　 のときは整数で表示されます。</t>
    <rPh sb="7" eb="9">
      <t>セイスウ</t>
    </rPh>
    <rPh sb="10" eb="12">
      <t>ヒョウジ</t>
    </rPh>
    <phoneticPr fontId="5"/>
  </si>
  <si>
    <t>　　なっていることを確認してください。</t>
    <rPh sb="10" eb="12">
      <t>カクニン</t>
    </rPh>
    <phoneticPr fontId="5"/>
  </si>
  <si>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5"/>
  </si>
  <si>
    <t>男100m</t>
    <rPh sb="0" eb="1">
      <t>ダン</t>
    </rPh>
    <phoneticPr fontId="5"/>
  </si>
  <si>
    <t>男砲丸投</t>
    <rPh sb="0" eb="1">
      <t>オトコ</t>
    </rPh>
    <rPh sb="1" eb="4">
      <t>ホウガンナ</t>
    </rPh>
    <phoneticPr fontId="9"/>
  </si>
  <si>
    <t>男1500m</t>
    <phoneticPr fontId="5"/>
  </si>
  <si>
    <t>★記録がない場合は空欄にしてください。</t>
    <rPh sb="1" eb="3">
      <t>キロク</t>
    </rPh>
    <rPh sb="6" eb="8">
      <t>バアイ</t>
    </rPh>
    <rPh sb="9" eb="11">
      <t>クウラン</t>
    </rPh>
    <phoneticPr fontId="5"/>
  </si>
  <si>
    <t>Ord</t>
    <phoneticPr fontId="5"/>
  </si>
  <si>
    <r>
      <t>　　※</t>
    </r>
    <r>
      <rPr>
        <b/>
        <sz val="11"/>
        <color indexed="10"/>
        <rFont val="ＭＳ ゴシック"/>
        <family val="3"/>
        <charset val="128"/>
      </rPr>
      <t>記録は、次のとおり入力してください。</t>
    </r>
    <rPh sb="3" eb="5">
      <t>キロク</t>
    </rPh>
    <rPh sb="7" eb="8">
      <t>ツギ</t>
    </rPh>
    <rPh sb="12" eb="14">
      <t>ニュウリョク</t>
    </rPh>
    <phoneticPr fontId="5"/>
  </si>
  <si>
    <t>4分07秒00</t>
    <rPh sb="1" eb="2">
      <t>フン</t>
    </rPh>
    <rPh sb="4" eb="5">
      <t>ビョウ</t>
    </rPh>
    <phoneticPr fontId="5"/>
  </si>
  <si>
    <t>　＜注意事項等＞</t>
    <rPh sb="2" eb="4">
      <t>チュウイ</t>
    </rPh>
    <rPh sb="4" eb="6">
      <t>ジコウ</t>
    </rPh>
    <rPh sb="6" eb="7">
      <t>トウ</t>
    </rPh>
    <phoneticPr fontId="5"/>
  </si>
  <si>
    <t>　 ※記録が１分未満で、10分の1以下が「00」</t>
    <rPh sb="3" eb="5">
      <t>キロク</t>
    </rPh>
    <rPh sb="7" eb="8">
      <t>フン</t>
    </rPh>
    <rPh sb="8" eb="10">
      <t>ミマン</t>
    </rPh>
    <rPh sb="14" eb="15">
      <t>ブン</t>
    </rPh>
    <rPh sb="17" eb="19">
      <t>イカ</t>
    </rPh>
    <phoneticPr fontId="5"/>
  </si>
  <si>
    <t>例１</t>
    <rPh sb="0" eb="1">
      <t>レイ</t>
    </rPh>
    <phoneticPr fontId="5"/>
  </si>
  <si>
    <t>例２</t>
    <rPh sb="0" eb="1">
      <t>レイ</t>
    </rPh>
    <phoneticPr fontId="5"/>
  </si>
  <si>
    <t>例３</t>
    <rPh sb="0" eb="1">
      <t>レイ</t>
    </rPh>
    <phoneticPr fontId="5"/>
  </si>
  <si>
    <t>ﾌﾘｶﾞﾅ</t>
    <phoneticPr fontId="5"/>
  </si>
  <si>
    <t>種目</t>
    <rPh sb="0" eb="2">
      <t>シュモク</t>
    </rPh>
    <phoneticPr fontId="41"/>
  </si>
  <si>
    <t>男4X100mR</t>
    <rPh sb="0" eb="1">
      <t>オトコ</t>
    </rPh>
    <phoneticPr fontId="5"/>
  </si>
  <si>
    <t>男4X400mR</t>
    <rPh sb="0" eb="1">
      <t>オトコ</t>
    </rPh>
    <phoneticPr fontId="5"/>
  </si>
  <si>
    <t>女4X100mR</t>
    <phoneticPr fontId="5"/>
  </si>
  <si>
    <t>女4X400mR</t>
    <phoneticPr fontId="5"/>
  </si>
  <si>
    <t>男子</t>
    <rPh sb="0" eb="2">
      <t>ダンシ</t>
    </rPh>
    <phoneticPr fontId="41"/>
  </si>
  <si>
    <t>女子</t>
    <rPh sb="0" eb="2">
      <t>ジョシ</t>
    </rPh>
    <phoneticPr fontId="41"/>
  </si>
  <si>
    <t>記録</t>
    <rPh sb="0" eb="2">
      <t>キロク</t>
    </rPh>
    <phoneticPr fontId="41"/>
  </si>
  <si>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5"/>
  </si>
  <si>
    <t>学校名</t>
    <rPh sb="0" eb="2">
      <t>ガッコウ</t>
    </rPh>
    <rPh sb="2" eb="3">
      <t>メイ</t>
    </rPh>
    <phoneticPr fontId="9"/>
  </si>
  <si>
    <t>ｶﾅ</t>
    <phoneticPr fontId="5"/>
  </si>
  <si>
    <t>　・必要事項を入力してください。</t>
    <rPh sb="2" eb="4">
      <t>ヒツヨウ</t>
    </rPh>
    <rPh sb="4" eb="6">
      <t>ジコウ</t>
    </rPh>
    <rPh sb="7" eb="9">
      <t>ニュウリョク</t>
    </rPh>
    <phoneticPr fontId="5"/>
  </si>
  <si>
    <t>リレー</t>
    <phoneticPr fontId="41"/>
  </si>
  <si>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5"/>
  </si>
  <si>
    <t>男　　　子</t>
    <rPh sb="0" eb="1">
      <t>オトコ</t>
    </rPh>
    <rPh sb="4" eb="5">
      <t>コ</t>
    </rPh>
    <phoneticPr fontId="41"/>
  </si>
  <si>
    <t>女　　　子</t>
    <rPh sb="0" eb="1">
      <t>オンナ</t>
    </rPh>
    <rPh sb="4" eb="5">
      <t>コ</t>
    </rPh>
    <phoneticPr fontId="41"/>
  </si>
  <si>
    <t>一覧表用　種目名</t>
    <rPh sb="0" eb="2">
      <t>イチラン</t>
    </rPh>
    <rPh sb="2" eb="3">
      <t>ヒョウ</t>
    </rPh>
    <rPh sb="3" eb="4">
      <t>ヨウ</t>
    </rPh>
    <rPh sb="5" eb="7">
      <t>シュモク</t>
    </rPh>
    <rPh sb="7" eb="8">
      <t>メイ</t>
    </rPh>
    <phoneticPr fontId="41"/>
  </si>
  <si>
    <t>⇒</t>
    <phoneticPr fontId="5"/>
  </si>
  <si>
    <t>※データを修正する場合は、必ず「Delete」キーを使用してください。</t>
    <rPh sb="5" eb="7">
      <t>シュウセイ</t>
    </rPh>
    <rPh sb="9" eb="11">
      <t>バアイ</t>
    </rPh>
    <rPh sb="13" eb="14">
      <t>カナラ</t>
    </rPh>
    <rPh sb="26" eb="28">
      <t>シヨウ</t>
    </rPh>
    <phoneticPr fontId="5"/>
  </si>
  <si>
    <t>競技者NO</t>
    <rPh sb="0" eb="3">
      <t>キョウギシャ</t>
    </rPh>
    <phoneticPr fontId="5"/>
  </si>
  <si>
    <t>男400R</t>
    <rPh sb="0" eb="1">
      <t>オトコ</t>
    </rPh>
    <phoneticPr fontId="5"/>
  </si>
  <si>
    <t>リレー記録</t>
    <rPh sb="3" eb="5">
      <t>キロク</t>
    </rPh>
    <phoneticPr fontId="5"/>
  </si>
  <si>
    <t>4X100mR</t>
  </si>
  <si>
    <t>4X400mR</t>
  </si>
  <si>
    <t>男子</t>
    <rPh sb="0" eb="2">
      <t>ダンシ</t>
    </rPh>
    <phoneticPr fontId="5"/>
  </si>
  <si>
    <t>女子</t>
    <rPh sb="0" eb="2">
      <t>ジョシ</t>
    </rPh>
    <phoneticPr fontId="5"/>
  </si>
  <si>
    <t>男1600R</t>
    <rPh sb="0" eb="1">
      <t>オトコ</t>
    </rPh>
    <phoneticPr fontId="5"/>
  </si>
  <si>
    <t>女400R</t>
    <rPh sb="0" eb="1">
      <t>オンナ</t>
    </rPh>
    <phoneticPr fontId="5"/>
  </si>
  <si>
    <t>女1600R</t>
    <rPh sb="0" eb="1">
      <t>オンナ</t>
    </rPh>
    <phoneticPr fontId="5"/>
  </si>
  <si>
    <t>※必要事項を全て入力してください。</t>
    <rPh sb="1" eb="3">
      <t>ヒツヨウ</t>
    </rPh>
    <rPh sb="3" eb="5">
      <t>ジコウ</t>
    </rPh>
    <rPh sb="6" eb="7">
      <t>スベ</t>
    </rPh>
    <rPh sb="8" eb="10">
      <t>ニュウリョク</t>
    </rPh>
    <phoneticPr fontId="5"/>
  </si>
  <si>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5"/>
  </si>
  <si>
    <t>※リレーにエントリーをする選手とチームの記録を確認してください。</t>
    <rPh sb="13" eb="15">
      <t>センシュ</t>
    </rPh>
    <rPh sb="20" eb="22">
      <t>キロク</t>
    </rPh>
    <rPh sb="23" eb="25">
      <t>カクニン</t>
    </rPh>
    <phoneticPr fontId="5"/>
  </si>
  <si>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5"/>
  </si>
  <si>
    <t>〒463-8799　守山郵便局　私書箱１４号　名古屋地区陸上競技協会</t>
    <rPh sb="23" eb="26">
      <t>ナゴヤ</t>
    </rPh>
    <rPh sb="26" eb="28">
      <t>チク</t>
    </rPh>
    <phoneticPr fontId="5"/>
  </si>
  <si>
    <t>種　目　数</t>
    <rPh sb="0" eb="1">
      <t>シュ</t>
    </rPh>
    <rPh sb="2" eb="3">
      <t>メ</t>
    </rPh>
    <rPh sb="4" eb="5">
      <t>スウ</t>
    </rPh>
    <phoneticPr fontId="9"/>
  </si>
  <si>
    <t>種目計</t>
    <rPh sb="0" eb="2">
      <t>シュモク</t>
    </rPh>
    <rPh sb="2" eb="3">
      <t>ケイ</t>
    </rPh>
    <phoneticPr fontId="5"/>
  </si>
  <si>
    <t>種目数</t>
    <rPh sb="0" eb="3">
      <t>シュモクスウ</t>
    </rPh>
    <phoneticPr fontId="9"/>
  </si>
  <si>
    <t>リレー</t>
    <phoneticPr fontId="9"/>
  </si>
  <si>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5"/>
  </si>
  <si>
    <t>リレー計</t>
    <rPh sb="3" eb="4">
      <t>ケイ</t>
    </rPh>
    <phoneticPr fontId="5"/>
  </si>
  <si>
    <t>プログラム購入部数</t>
    <phoneticPr fontId="9"/>
  </si>
  <si>
    <t>部</t>
    <rPh sb="0" eb="1">
      <t>ブ</t>
    </rPh>
    <phoneticPr fontId="9"/>
  </si>
  <si>
    <t>役員のできる方のお名前を入力してください</t>
    <rPh sb="0" eb="2">
      <t>ヤクイン</t>
    </rPh>
    <rPh sb="6" eb="7">
      <t>カタ</t>
    </rPh>
    <rPh sb="9" eb="11">
      <t>ナマ</t>
    </rPh>
    <rPh sb="12" eb="14">
      <t>ニュウリョク</t>
    </rPh>
    <phoneticPr fontId="5"/>
  </si>
  <si>
    <t>申込責任者</t>
    <rPh sb="0" eb="2">
      <t>モウシコミ</t>
    </rPh>
    <rPh sb="2" eb="5">
      <t>セキニ</t>
    </rPh>
    <phoneticPr fontId="5"/>
  </si>
  <si>
    <t>申込責任者</t>
    <rPh sb="0" eb="2">
      <t>モウシコミ</t>
    </rPh>
    <rPh sb="2" eb="5">
      <t>セキニンシャ</t>
    </rPh>
    <phoneticPr fontId="5"/>
  </si>
  <si>
    <t>No</t>
    <phoneticPr fontId="41"/>
  </si>
  <si>
    <t>男100m</t>
  </si>
  <si>
    <t>女100m</t>
  </si>
  <si>
    <t>男200m</t>
  </si>
  <si>
    <t>女200m</t>
  </si>
  <si>
    <t>男400m</t>
  </si>
  <si>
    <t>女400m</t>
  </si>
  <si>
    <t>男800m</t>
  </si>
  <si>
    <t>女800m</t>
  </si>
  <si>
    <t>男1500m</t>
  </si>
  <si>
    <t>女1500m</t>
  </si>
  <si>
    <t>男5000m</t>
  </si>
  <si>
    <t>女100mH</t>
  </si>
  <si>
    <t>男110mH</t>
  </si>
  <si>
    <t>女400mH</t>
  </si>
  <si>
    <t>男400mH</t>
  </si>
  <si>
    <t>男3000mSC</t>
  </si>
  <si>
    <t>女走高跳</t>
  </si>
  <si>
    <t>男5000mW</t>
  </si>
  <si>
    <t>女棒高跳</t>
    <rPh sb="1" eb="2">
      <t>ボウ</t>
    </rPh>
    <phoneticPr fontId="57"/>
  </si>
  <si>
    <t>男走高跳</t>
  </si>
  <si>
    <t>女走幅跳</t>
  </si>
  <si>
    <t>男棒高跳</t>
    <rPh sb="1" eb="2">
      <t>ボウ</t>
    </rPh>
    <phoneticPr fontId="57"/>
  </si>
  <si>
    <t>女三段跳</t>
    <rPh sb="1" eb="3">
      <t>サンダ</t>
    </rPh>
    <phoneticPr fontId="56"/>
  </si>
  <si>
    <t>男走幅跳</t>
  </si>
  <si>
    <t>女砲丸投</t>
  </si>
  <si>
    <t>男三段跳</t>
    <rPh sb="1" eb="3">
      <t>サンダン</t>
    </rPh>
    <phoneticPr fontId="56"/>
  </si>
  <si>
    <t>女中学砲丸投</t>
  </si>
  <si>
    <t>男砲丸投</t>
    <rPh sb="1" eb="4">
      <t>ホウガンナゲ</t>
    </rPh>
    <phoneticPr fontId="56"/>
  </si>
  <si>
    <t>女円盤投</t>
    <rPh sb="1" eb="3">
      <t>エンバン</t>
    </rPh>
    <phoneticPr fontId="56"/>
  </si>
  <si>
    <t>男円盤投</t>
    <rPh sb="1" eb="4">
      <t>エンバンナゲ</t>
    </rPh>
    <phoneticPr fontId="56"/>
  </si>
  <si>
    <t>女ﾊﾝﾏｰ投</t>
    <rPh sb="5" eb="6">
      <t>ナ</t>
    </rPh>
    <phoneticPr fontId="56"/>
  </si>
  <si>
    <t>男ﾊﾝﾏｰ投</t>
  </si>
  <si>
    <t>女やり投</t>
    <rPh sb="3" eb="4">
      <t>ナ</t>
    </rPh>
    <phoneticPr fontId="56"/>
  </si>
  <si>
    <t>男やり投</t>
    <rPh sb="3" eb="4">
      <t>ナ</t>
    </rPh>
    <phoneticPr fontId="56"/>
  </si>
  <si>
    <t>メール送信期限</t>
    <rPh sb="3" eb="5">
      <t>ソウシン</t>
    </rPh>
    <rPh sb="5" eb="7">
      <t>キゲン</t>
    </rPh>
    <phoneticPr fontId="5"/>
  </si>
  <si>
    <t>部</t>
    <rPh sb="0" eb="1">
      <t>ブ</t>
    </rPh>
    <phoneticPr fontId="5"/>
  </si>
  <si>
    <t>役員のできる方のお名前</t>
    <rPh sb="0" eb="2">
      <t>ヤクイン</t>
    </rPh>
    <rPh sb="6" eb="7">
      <t>カタ</t>
    </rPh>
    <rPh sb="9" eb="11">
      <t>ナマ</t>
    </rPh>
    <phoneticPr fontId="5"/>
  </si>
  <si>
    <t>FLAG</t>
    <phoneticPr fontId="41"/>
  </si>
  <si>
    <t>女5000m</t>
    <rPh sb="0" eb="1">
      <t>オンナ</t>
    </rPh>
    <phoneticPr fontId="6"/>
  </si>
  <si>
    <t>男10000m</t>
    <phoneticPr fontId="57"/>
  </si>
  <si>
    <t>OP</t>
    <phoneticPr fontId="5"/>
  </si>
  <si>
    <t>OP1</t>
    <phoneticPr fontId="5"/>
  </si>
  <si>
    <t>OP2</t>
    <phoneticPr fontId="5"/>
  </si>
  <si>
    <t>OP3</t>
    <phoneticPr fontId="5"/>
  </si>
  <si>
    <t>女5000mW</t>
    <phoneticPr fontId="41"/>
  </si>
  <si>
    <t>参加人数</t>
    <rPh sb="0" eb="4">
      <t>サンカニンズウ</t>
    </rPh>
    <phoneticPr fontId="9"/>
  </si>
  <si>
    <t>男女計</t>
    <rPh sb="0" eb="3">
      <t>ダンジョ</t>
    </rPh>
    <phoneticPr fontId="5"/>
  </si>
  <si>
    <t>③選手情報入力</t>
    <rPh sb="1" eb="3">
      <t>センシュ</t>
    </rPh>
    <rPh sb="3" eb="5">
      <t>ジョウホウ</t>
    </rPh>
    <rPh sb="5" eb="7">
      <t>ニュウリョク</t>
    </rPh>
    <phoneticPr fontId="5"/>
  </si>
  <si>
    <t>④リレー情報確認</t>
    <rPh sb="4" eb="6">
      <t>ジョウホウ</t>
    </rPh>
    <rPh sb="6" eb="8">
      <t>カクニン</t>
    </rPh>
    <phoneticPr fontId="5"/>
  </si>
  <si>
    <t>⑤種目別人数一覧表</t>
    <rPh sb="1" eb="4">
      <t>シュモクベツ</t>
    </rPh>
    <rPh sb="4" eb="6">
      <t>ニンズウ</t>
    </rPh>
    <rPh sb="6" eb="8">
      <t>イチラン</t>
    </rPh>
    <rPh sb="8" eb="9">
      <t>ヒョウ</t>
    </rPh>
    <phoneticPr fontId="5"/>
  </si>
  <si>
    <t>絶対に、行を空けて入力しないでください。</t>
    <rPh sb="0" eb="2">
      <t>ゼッタイ</t>
    </rPh>
    <rPh sb="4" eb="5">
      <t>ギョウ</t>
    </rPh>
    <rPh sb="6" eb="7">
      <t>ア</t>
    </rPh>
    <rPh sb="9" eb="11">
      <t>ニュウリョク</t>
    </rPh>
    <phoneticPr fontId="5"/>
  </si>
  <si>
    <t>20m</t>
    <phoneticPr fontId="5"/>
  </si>
  <si>
    <t>A</t>
    <phoneticPr fontId="5"/>
  </si>
  <si>
    <t>※ナンバーを入力してもリレーメンバーが反映されない場合、ナンバーのセルが文字列になっています。</t>
    <rPh sb="6" eb="8">
      <t>ニュウリョク</t>
    </rPh>
    <rPh sb="19" eb="21">
      <t>ハンエイ</t>
    </rPh>
    <rPh sb="25" eb="27">
      <t>バアイ</t>
    </rPh>
    <rPh sb="36" eb="39">
      <t>モジレツ</t>
    </rPh>
    <phoneticPr fontId="5"/>
  </si>
  <si>
    <t>※リレーエントリーに○を付けても、データが反映されない場合、「②選手権情報入力」のナンバーのセルが文字列になっていますので数値に変換してください。</t>
    <rPh sb="12" eb="13">
      <t>ツ</t>
    </rPh>
    <rPh sb="21" eb="23">
      <t>ハンエイ</t>
    </rPh>
    <rPh sb="27" eb="29">
      <t>バアイ</t>
    </rPh>
    <rPh sb="32" eb="35">
      <t>センシュケン</t>
    </rPh>
    <rPh sb="35" eb="37">
      <t>ジョウホウ</t>
    </rPh>
    <rPh sb="37" eb="39">
      <t>ニュウリョク</t>
    </rPh>
    <rPh sb="49" eb="52">
      <t>モジレツ</t>
    </rPh>
    <rPh sb="61" eb="63">
      <t>スウチ</t>
    </rPh>
    <rPh sb="64" eb="66">
      <t>ヘンカン</t>
    </rPh>
    <phoneticPr fontId="5"/>
  </si>
  <si>
    <t>２</t>
  </si>
  <si>
    <t>※このファイルをメールに添付して送信してください！</t>
    <rPh sb="12" eb="14">
      <t>テンプ</t>
    </rPh>
    <rPh sb="16" eb="18">
      <t>ソウシン</t>
    </rPh>
    <phoneticPr fontId="5"/>
  </si>
  <si>
    <t>プログラム事前申し込み１部</t>
    <rPh sb="5" eb="7">
      <t>ジゼン</t>
    </rPh>
    <rPh sb="7" eb="8">
      <t>モウ</t>
    </rPh>
    <rPh sb="9" eb="10">
      <t>コ</t>
    </rPh>
    <rPh sb="12" eb="13">
      <t>ブ</t>
    </rPh>
    <phoneticPr fontId="5"/>
  </si>
  <si>
    <t>口座番号</t>
    <rPh sb="0" eb="2">
      <t>コウザ</t>
    </rPh>
    <rPh sb="2" eb="4">
      <t>バンゴウ</t>
    </rPh>
    <phoneticPr fontId="66"/>
  </si>
  <si>
    <t>00870 = 3 = 90904</t>
  </si>
  <si>
    <t>加入者名</t>
    <rPh sb="0" eb="3">
      <t>カニュウシャ</t>
    </rPh>
    <rPh sb="3" eb="4">
      <t>メイ</t>
    </rPh>
    <phoneticPr fontId="66"/>
  </si>
  <si>
    <t>名古屋地区陸上競技協会</t>
    <rPh sb="5" eb="7">
      <t>リクジョウ</t>
    </rPh>
    <rPh sb="7" eb="9">
      <t>キョウギ</t>
    </rPh>
    <rPh sb="9" eb="11">
      <t>キョウカイ</t>
    </rPh>
    <phoneticPr fontId="66"/>
  </si>
  <si>
    <t>金　　額</t>
    <rPh sb="0" eb="1">
      <t>キン</t>
    </rPh>
    <rPh sb="3" eb="4">
      <t>ガク</t>
    </rPh>
    <phoneticPr fontId="66"/>
  </si>
  <si>
    <t>参加料（プログラム代も含める）【申込一覧表の合計金額】</t>
    <rPh sb="0" eb="3">
      <t>サンカリョウ</t>
    </rPh>
    <rPh sb="9" eb="10">
      <t>ダイ</t>
    </rPh>
    <rPh sb="11" eb="12">
      <t>フク</t>
    </rPh>
    <rPh sb="16" eb="18">
      <t>モウシコミ</t>
    </rPh>
    <rPh sb="18" eb="21">
      <t>イチランヒョウ</t>
    </rPh>
    <rPh sb="22" eb="24">
      <t>ゴウケイ</t>
    </rPh>
    <rPh sb="24" eb="26">
      <t>キンガク</t>
    </rPh>
    <phoneticPr fontId="66"/>
  </si>
  <si>
    <t>通信欄に記入事項（おところ、おなまえの他に）</t>
    <rPh sb="0" eb="3">
      <t>ツウシンラン</t>
    </rPh>
    <rPh sb="4" eb="6">
      <t>キニュウ</t>
    </rPh>
    <rPh sb="6" eb="8">
      <t>ジコウ</t>
    </rPh>
    <rPh sb="19" eb="20">
      <t>ホカ</t>
    </rPh>
    <phoneticPr fontId="66"/>
  </si>
  <si>
    <t>①申込大会名（大会期日）</t>
    <rPh sb="1" eb="3">
      <t>モウシコミ</t>
    </rPh>
    <rPh sb="3" eb="6">
      <t>タイカイメイ</t>
    </rPh>
    <rPh sb="7" eb="9">
      <t>タイカイ</t>
    </rPh>
    <rPh sb="9" eb="11">
      <t>キジツ</t>
    </rPh>
    <phoneticPr fontId="66"/>
  </si>
  <si>
    <t>②申込団体名・学校名のいずれか</t>
    <rPh sb="1" eb="3">
      <t>モウシコミ</t>
    </rPh>
    <rPh sb="3" eb="6">
      <t>ダンタイメイ</t>
    </rPh>
    <rPh sb="7" eb="10">
      <t>ガッコウメイ</t>
    </rPh>
    <phoneticPr fontId="66"/>
  </si>
  <si>
    <r>
      <t>ゆうちょ銀行以外</t>
    </r>
    <r>
      <rPr>
        <sz val="11"/>
        <rFont val="ＭＳ 明朝"/>
        <family val="1"/>
        <charset val="128"/>
      </rPr>
      <t>からの振り込みを行う場合は、以下の番号を使用してください。</t>
    </r>
    <rPh sb="4" eb="6">
      <t>ギンコウ</t>
    </rPh>
    <rPh sb="6" eb="8">
      <t>イガイ</t>
    </rPh>
    <rPh sb="11" eb="12">
      <t>フ</t>
    </rPh>
    <rPh sb="13" eb="14">
      <t>コ</t>
    </rPh>
    <rPh sb="16" eb="17">
      <t>オコナ</t>
    </rPh>
    <rPh sb="18" eb="20">
      <t>バアイ</t>
    </rPh>
    <rPh sb="22" eb="24">
      <t>イカ</t>
    </rPh>
    <rPh sb="25" eb="27">
      <t>バンゴウ</t>
    </rPh>
    <rPh sb="28" eb="30">
      <t>シヨウ</t>
    </rPh>
    <phoneticPr fontId="66"/>
  </si>
  <si>
    <t>店名</t>
    <rPh sb="0" eb="2">
      <t>テンメイ</t>
    </rPh>
    <phoneticPr fontId="66"/>
  </si>
  <si>
    <t>〇八九</t>
    <rPh sb="0" eb="3">
      <t>０８９</t>
    </rPh>
    <phoneticPr fontId="66"/>
  </si>
  <si>
    <t>店</t>
    <rPh sb="0" eb="1">
      <t>テン</t>
    </rPh>
    <phoneticPr fontId="66"/>
  </si>
  <si>
    <t>店番</t>
    <rPh sb="0" eb="1">
      <t>テン</t>
    </rPh>
    <rPh sb="1" eb="2">
      <t>バン</t>
    </rPh>
    <phoneticPr fontId="66"/>
  </si>
  <si>
    <t>０８９</t>
  </si>
  <si>
    <t>ｾﾞﾛﾊﾁｷｭｳ</t>
  </si>
  <si>
    <t>預金項目</t>
    <rPh sb="0" eb="2">
      <t>ヨキン</t>
    </rPh>
    <rPh sb="2" eb="4">
      <t>コウモク</t>
    </rPh>
    <phoneticPr fontId="66"/>
  </si>
  <si>
    <t>当座預金</t>
    <rPh sb="0" eb="2">
      <t>トウザ</t>
    </rPh>
    <rPh sb="2" eb="4">
      <t>ヨキン</t>
    </rPh>
    <phoneticPr fontId="66"/>
  </si>
  <si>
    <t>００９０９０４</t>
  </si>
  <si>
    <t>振込口座の間違いにお気をつけください。</t>
    <rPh sb="0" eb="2">
      <t>フリコミ</t>
    </rPh>
    <rPh sb="2" eb="4">
      <t>コウザ</t>
    </rPh>
    <rPh sb="5" eb="7">
      <t>マチガ</t>
    </rPh>
    <rPh sb="10" eb="11">
      <t>キ</t>
    </rPh>
    <phoneticPr fontId="5"/>
  </si>
  <si>
    <t>団体名が判らなくなりますので、</t>
    <rPh sb="0" eb="3">
      <t>ダンタイメイ</t>
    </rPh>
    <rPh sb="4" eb="5">
      <t>ワカ</t>
    </rPh>
    <phoneticPr fontId="5"/>
  </si>
  <si>
    <t>①団体情報入力</t>
    <rPh sb="1" eb="3">
      <t>ダン</t>
    </rPh>
    <rPh sb="3" eb="5">
      <t>ジョウホウ</t>
    </rPh>
    <rPh sb="5" eb="7">
      <t>ニュウリョク</t>
    </rPh>
    <phoneticPr fontId="5"/>
  </si>
  <si>
    <t>団体名検索</t>
    <rPh sb="0" eb="2">
      <t>ダンタイ</t>
    </rPh>
    <rPh sb="2" eb="3">
      <t>メイ</t>
    </rPh>
    <rPh sb="3" eb="5">
      <t>ケンサク</t>
    </rPh>
    <phoneticPr fontId="5"/>
  </si>
  <si>
    <t>団体名</t>
    <rPh sb="0" eb="2">
      <t>ダンタイ</t>
    </rPh>
    <rPh sb="2" eb="3">
      <t>メイ</t>
    </rPh>
    <phoneticPr fontId="5"/>
  </si>
  <si>
    <t>団体コード</t>
    <rPh sb="0" eb="2">
      <t>ダンタイ</t>
    </rPh>
    <phoneticPr fontId="5"/>
  </si>
  <si>
    <t>略称団体名</t>
    <rPh sb="0" eb="2">
      <t>リャクショウ</t>
    </rPh>
    <rPh sb="2" eb="4">
      <t>ダンタ</t>
    </rPh>
    <rPh sb="4" eb="5">
      <t>メイ</t>
    </rPh>
    <phoneticPr fontId="5"/>
  </si>
  <si>
    <t>団体名ﾌﾘｶﾞﾅ</t>
    <rPh sb="0" eb="3">
      <t>ダンタイメイ</t>
    </rPh>
    <phoneticPr fontId="5"/>
  </si>
  <si>
    <t>←入力</t>
    <rPh sb="1" eb="3">
      <t>ニュウリョク</t>
    </rPh>
    <phoneticPr fontId="5"/>
  </si>
  <si>
    <t>←入力　ナンバーのアルファベットを入力してください。</t>
    <rPh sb="1" eb="3">
      <t>ニュウリョク</t>
    </rPh>
    <rPh sb="17" eb="19">
      <t>ニュウ</t>
    </rPh>
    <phoneticPr fontId="5"/>
  </si>
  <si>
    <t>プログラム購入部数</t>
    <phoneticPr fontId="5"/>
  </si>
  <si>
    <t>団体名略称</t>
  </si>
  <si>
    <t>団体コード</t>
    <phoneticPr fontId="57"/>
  </si>
  <si>
    <t>団体名カナ</t>
  </si>
  <si>
    <r>
      <t>N</t>
    </r>
    <r>
      <rPr>
        <sz val="11"/>
        <color theme="1"/>
        <rFont val="ＭＳ ゴシック"/>
        <family val="2"/>
        <charset val="128"/>
      </rPr>
      <t>o</t>
    </r>
    <phoneticPr fontId="41"/>
  </si>
  <si>
    <t>愛知ﾏｽﾀｰｽﾞ名</t>
  </si>
  <si>
    <t>アイチマスターズナゴヤシブ</t>
  </si>
  <si>
    <t>愛知陸協</t>
  </si>
  <si>
    <t>←団体名を選択すると、自動で入力されます。</t>
    <rPh sb="1" eb="3">
      <t>ダンタイ</t>
    </rPh>
    <rPh sb="3" eb="4">
      <t>メイ</t>
    </rPh>
    <rPh sb="5" eb="7">
      <t>センタク</t>
    </rPh>
    <rPh sb="11" eb="13">
      <t>ジドウ</t>
    </rPh>
    <rPh sb="14" eb="16">
      <t>ニュウリョク</t>
    </rPh>
    <phoneticPr fontId="5"/>
  </si>
  <si>
    <t>※種目数・参加料等を確認してから印刷をしてください。</t>
    <phoneticPr fontId="5"/>
  </si>
  <si>
    <t>振込明細書のコピーを余白に添付してください</t>
    <rPh sb="0" eb="2">
      <t>フリコミ</t>
    </rPh>
    <rPh sb="2" eb="5">
      <t>メイサイショ</t>
    </rPh>
    <rPh sb="10" eb="12">
      <t>ヨハク</t>
    </rPh>
    <rPh sb="13" eb="15">
      <t>テンプ</t>
    </rPh>
    <phoneticPr fontId="5"/>
  </si>
  <si>
    <t>アイチリクキョウ</t>
    <phoneticPr fontId="41"/>
  </si>
  <si>
    <t>No</t>
    <phoneticPr fontId="41"/>
  </si>
  <si>
    <t>FLAG</t>
    <phoneticPr fontId="41"/>
  </si>
  <si>
    <t>男100mA</t>
    <rPh sb="0" eb="1">
      <t>オトコ</t>
    </rPh>
    <phoneticPr fontId="17"/>
  </si>
  <si>
    <t>女100mA</t>
  </si>
  <si>
    <t>男4X100mR</t>
  </si>
  <si>
    <t>男100mB</t>
    <rPh sb="0" eb="1">
      <t>オトコ</t>
    </rPh>
    <phoneticPr fontId="17"/>
  </si>
  <si>
    <t>女100mB</t>
  </si>
  <si>
    <t>男4X400mR</t>
  </si>
  <si>
    <t>男100mC</t>
    <rPh sb="0" eb="1">
      <t>オト</t>
    </rPh>
    <phoneticPr fontId="17"/>
  </si>
  <si>
    <t>女100mC</t>
  </si>
  <si>
    <t>女4X100mR</t>
  </si>
  <si>
    <t>女4X400mR</t>
  </si>
  <si>
    <t>女100mYH(0.762m/8.5m)</t>
    <rPh sb="0" eb="1">
      <t>オ</t>
    </rPh>
    <phoneticPr fontId="17"/>
  </si>
  <si>
    <t>男110mJH(0.991m)</t>
    <rPh sb="0" eb="1">
      <t>オ</t>
    </rPh>
    <phoneticPr fontId="17"/>
  </si>
  <si>
    <t>女100mH(0.840m)</t>
    <rPh sb="0" eb="1">
      <t>オ</t>
    </rPh>
    <phoneticPr fontId="17"/>
  </si>
  <si>
    <t>男110mH(1.067m)</t>
    <rPh sb="0" eb="1">
      <t>オ</t>
    </rPh>
    <phoneticPr fontId="17"/>
  </si>
  <si>
    <t>女走高跳</t>
    <rPh sb="1" eb="4">
      <t>ハシ</t>
    </rPh>
    <phoneticPr fontId="17"/>
  </si>
  <si>
    <t>男走高跳</t>
    <rPh sb="0" eb="1">
      <t>オ</t>
    </rPh>
    <rPh sb="1" eb="4">
      <t>ハシ</t>
    </rPh>
    <phoneticPr fontId="17"/>
  </si>
  <si>
    <t>女棒高跳</t>
    <rPh sb="1" eb="4">
      <t>ボウタカトビ</t>
    </rPh>
    <phoneticPr fontId="17"/>
  </si>
  <si>
    <t>男棒高跳</t>
    <rPh sb="0" eb="1">
      <t>オ</t>
    </rPh>
    <rPh sb="1" eb="4">
      <t>ボウタカトビ</t>
    </rPh>
    <phoneticPr fontId="17"/>
  </si>
  <si>
    <t>女走幅跳A</t>
    <rPh sb="1" eb="4">
      <t>ハシリハ</t>
    </rPh>
    <phoneticPr fontId="17"/>
  </si>
  <si>
    <t>男走幅跳A</t>
    <rPh sb="0" eb="1">
      <t>オト</t>
    </rPh>
    <rPh sb="1" eb="4">
      <t>ハシリハ</t>
    </rPh>
    <phoneticPr fontId="17"/>
  </si>
  <si>
    <t>女走幅跳B</t>
    <rPh sb="1" eb="4">
      <t>ハシリハ</t>
    </rPh>
    <phoneticPr fontId="17"/>
  </si>
  <si>
    <t>男走幅跳B</t>
    <rPh sb="0" eb="1">
      <t>オト</t>
    </rPh>
    <rPh sb="1" eb="4">
      <t>ハシリハ</t>
    </rPh>
    <phoneticPr fontId="17"/>
  </si>
  <si>
    <t>女走幅跳C</t>
    <rPh sb="1" eb="4">
      <t>ハシリハ</t>
    </rPh>
    <phoneticPr fontId="17"/>
  </si>
  <si>
    <t>男走幅跳C</t>
    <rPh sb="0" eb="1">
      <t>オト</t>
    </rPh>
    <rPh sb="1" eb="4">
      <t>ハシリハ</t>
    </rPh>
    <phoneticPr fontId="17"/>
  </si>
  <si>
    <t>女三段跳</t>
    <rPh sb="1" eb="4">
      <t>サンダントビ</t>
    </rPh>
    <phoneticPr fontId="17"/>
  </si>
  <si>
    <t>男三段跳</t>
    <rPh sb="0" eb="1">
      <t>オ</t>
    </rPh>
    <rPh sb="1" eb="4">
      <t>サンダントビ</t>
    </rPh>
    <phoneticPr fontId="17"/>
  </si>
  <si>
    <t>女砲丸投(4.000kg)</t>
  </si>
  <si>
    <t>男砲丸投(7.260kg)</t>
    <rPh sb="0" eb="1">
      <t>オ</t>
    </rPh>
    <phoneticPr fontId="17"/>
  </si>
  <si>
    <t>女円盤投(1.000kg)</t>
  </si>
  <si>
    <t>男円盤投(2.000kg)</t>
    <rPh sb="0" eb="1">
      <t>オ</t>
    </rPh>
    <phoneticPr fontId="17"/>
  </si>
  <si>
    <t>女ハンマー投(4.000kg)</t>
  </si>
  <si>
    <t>男ハンマー投(7.260kg)</t>
    <rPh sb="0" eb="1">
      <t>オ</t>
    </rPh>
    <phoneticPr fontId="17"/>
  </si>
  <si>
    <t>男やり投A(0.800kg)</t>
    <rPh sb="0" eb="1">
      <t>オ</t>
    </rPh>
    <phoneticPr fontId="17"/>
  </si>
  <si>
    <t>男やり投B(0.800kg)</t>
    <rPh sb="0" eb="1">
      <t>オ</t>
    </rPh>
    <phoneticPr fontId="17"/>
  </si>
  <si>
    <t>・大学生は学連登録者であり、登録が愛知・名古屋地区陸協であることが必要です。</t>
    <rPh sb="1" eb="4">
      <t>ダイガクセイ</t>
    </rPh>
    <rPh sb="5" eb="6">
      <t>ガク</t>
    </rPh>
    <rPh sb="6" eb="7">
      <t>レン</t>
    </rPh>
    <rPh sb="7" eb="10">
      <t>トウロクシャ</t>
    </rPh>
    <rPh sb="14" eb="16">
      <t>トウロク</t>
    </rPh>
    <rPh sb="17" eb="19">
      <t>アイチ</t>
    </rPh>
    <rPh sb="33" eb="35">
      <t>ヒツヨウ</t>
    </rPh>
    <phoneticPr fontId="5"/>
  </si>
  <si>
    <t>・中学生は愛知陸協（名古屋地区）の登録番号で申し込んでください。</t>
    <rPh sb="1" eb="4">
      <t>チュウガクセイ</t>
    </rPh>
    <rPh sb="5" eb="7">
      <t>アイチ</t>
    </rPh>
    <rPh sb="7" eb="9">
      <t>リクキョウ</t>
    </rPh>
    <rPh sb="17" eb="19">
      <t>トウロク</t>
    </rPh>
    <rPh sb="19" eb="21">
      <t>バンゴウ</t>
    </rPh>
    <rPh sb="22" eb="23">
      <t>モウ</t>
    </rPh>
    <rPh sb="24" eb="25">
      <t>コ</t>
    </rPh>
    <phoneticPr fontId="5"/>
  </si>
  <si>
    <t>・同時進行になる競技がありますが、番組編成は考慮しません。</t>
    <rPh sb="8" eb="10">
      <t>キョウギ</t>
    </rPh>
    <rPh sb="17" eb="21">
      <t>バングミヘンセイ</t>
    </rPh>
    <rPh sb="22" eb="24">
      <t>コウリョ</t>
    </rPh>
    <phoneticPr fontId="5"/>
  </si>
  <si>
    <t>・団体情報シートをプリントアウトして,参加料振込用紙のコピーを添付して</t>
    <rPh sb="1" eb="3">
      <t>ダンタイ</t>
    </rPh>
    <rPh sb="3" eb="5">
      <t>ジョウホウ</t>
    </rPh>
    <rPh sb="19" eb="22">
      <t>サンカリョウ</t>
    </rPh>
    <rPh sb="22" eb="26">
      <t>フリコミヨウシ</t>
    </rPh>
    <rPh sb="31" eb="33">
      <t>テンプ</t>
    </rPh>
    <phoneticPr fontId="5"/>
  </si>
  <si>
    <r>
      <t xml:space="preserve">　　 </t>
    </r>
    <r>
      <rPr>
        <sz val="11"/>
        <color theme="1"/>
        <rFont val="ＭＳ Ｐゴシック"/>
        <family val="3"/>
        <charset val="128"/>
        <scheme val="minor"/>
      </rPr>
      <t>〒463-8799 守山郵便局私書箱１４号</t>
    </r>
    <r>
      <rPr>
        <sz val="11"/>
        <rFont val="ＭＳ Ｐ明朝"/>
        <family val="1"/>
        <charset val="128"/>
      </rPr>
      <t>まで郵送してください。</t>
    </r>
    <rPh sb="13" eb="15">
      <t>モリヤマ</t>
    </rPh>
    <rPh sb="15" eb="18">
      <t>ユウビンキョク</t>
    </rPh>
    <rPh sb="18" eb="21">
      <t>シショバコ</t>
    </rPh>
    <rPh sb="23" eb="24">
      <t>ゴウ</t>
    </rPh>
    <rPh sb="26" eb="28">
      <t>ユウソウ</t>
    </rPh>
    <phoneticPr fontId="5"/>
  </si>
  <si>
    <t>・この大会は、招集時間･競技時間を細分化して競技を実施します。</t>
    <rPh sb="3" eb="5">
      <t>タイカイ</t>
    </rPh>
    <rPh sb="7" eb="9">
      <t>ショウシュウ</t>
    </rPh>
    <rPh sb="9" eb="11">
      <t>ジカン</t>
    </rPh>
    <rPh sb="12" eb="16">
      <t>キョウギジカン</t>
    </rPh>
    <rPh sb="17" eb="20">
      <t>サイブンカ</t>
    </rPh>
    <rPh sb="22" eb="24">
      <t>キョウギ</t>
    </rPh>
    <rPh sb="25" eb="27">
      <t>ジッシ</t>
    </rPh>
    <phoneticPr fontId="5"/>
  </si>
  <si>
    <t>　　大会前にHPで、組と招集時間の確認をお願い致します。</t>
    <rPh sb="2" eb="5">
      <t>タイカイマエ</t>
    </rPh>
    <rPh sb="10" eb="11">
      <t>クミ</t>
    </rPh>
    <rPh sb="12" eb="16">
      <t>ショウ</t>
    </rPh>
    <rPh sb="17" eb="19">
      <t>カクニン</t>
    </rPh>
    <rPh sb="21" eb="22">
      <t>ネガ</t>
    </rPh>
    <rPh sb="23" eb="24">
      <t>イタ</t>
    </rPh>
    <phoneticPr fontId="5"/>
  </si>
  <si>
    <t>１種目　高校生以上８００円　中学生５００円　　　</t>
    <rPh sb="1" eb="3">
      <t>シュモク</t>
    </rPh>
    <rPh sb="4" eb="9">
      <t>コウコウセイイジョウ</t>
    </rPh>
    <rPh sb="12" eb="13">
      <t>エン</t>
    </rPh>
    <rPh sb="14" eb="17">
      <t>チュウガクセイ</t>
    </rPh>
    <rPh sb="20" eb="21">
      <t>エン</t>
    </rPh>
    <phoneticPr fontId="5"/>
  </si>
  <si>
    <t>１０００円</t>
    <rPh sb="4" eb="5">
      <t>エン</t>
    </rPh>
    <phoneticPr fontId="5"/>
  </si>
  <si>
    <t>８．大会参加料の納入先</t>
    <rPh sb="2" eb="4">
      <t>タイカイ</t>
    </rPh>
    <rPh sb="4" eb="7">
      <t>サンカリョウ</t>
    </rPh>
    <rPh sb="8" eb="11">
      <t>ノウニュウサキ</t>
    </rPh>
    <phoneticPr fontId="5"/>
  </si>
  <si>
    <r>
      <t>☆</t>
    </r>
    <r>
      <rPr>
        <b/>
        <u/>
        <sz val="11"/>
        <rFont val="ＭＳ ゴシック"/>
        <family val="3"/>
        <charset val="128"/>
      </rPr>
      <t>郵便振替</t>
    </r>
    <rPh sb="1" eb="3">
      <t>ユウビン</t>
    </rPh>
    <rPh sb="3" eb="5">
      <t>フリカエ</t>
    </rPh>
    <phoneticPr fontId="66"/>
  </si>
  <si>
    <r>
      <t>払込取扱票に必要事項を記入し、郵便振替払込請求書兼受領証の写しを「種目別申込人数一覧表」の貼付欄に貼付してください。振替用紙は郵便局に備え付けの</t>
    </r>
    <r>
      <rPr>
        <b/>
        <u/>
        <sz val="11"/>
        <rFont val="ＭＳ ゴシック"/>
        <family val="3"/>
        <charset val="128"/>
      </rPr>
      <t>青</t>
    </r>
    <r>
      <rPr>
        <sz val="11"/>
        <rFont val="ＭＳ 明朝"/>
        <family val="1"/>
        <charset val="128"/>
      </rPr>
      <t>の振込取扱票を使用し、下記の事項を必ず記入してください。</t>
    </r>
    <rPh sb="0" eb="2">
      <t>ハライコミ</t>
    </rPh>
    <rPh sb="2" eb="4">
      <t>トリアツカイ</t>
    </rPh>
    <rPh sb="4" eb="5">
      <t>ヒョウ</t>
    </rPh>
    <rPh sb="6" eb="8">
      <t>ヒツヨウ</t>
    </rPh>
    <rPh sb="8" eb="10">
      <t>ジコウ</t>
    </rPh>
    <rPh sb="11" eb="13">
      <t>キニュウ</t>
    </rPh>
    <rPh sb="15" eb="17">
      <t>ユウビン</t>
    </rPh>
    <rPh sb="17" eb="19">
      <t>フリカエ</t>
    </rPh>
    <rPh sb="19" eb="21">
      <t>ハライコミ</t>
    </rPh>
    <rPh sb="21" eb="24">
      <t>セイキュウショ</t>
    </rPh>
    <rPh sb="24" eb="25">
      <t>ケン</t>
    </rPh>
    <rPh sb="25" eb="28">
      <t>ジュリョウショウ</t>
    </rPh>
    <rPh sb="29" eb="30">
      <t>ウツ</t>
    </rPh>
    <rPh sb="45" eb="47">
      <t>テンプ</t>
    </rPh>
    <rPh sb="47" eb="48">
      <t>ラン</t>
    </rPh>
    <rPh sb="49" eb="51">
      <t>テンプ</t>
    </rPh>
    <rPh sb="58" eb="60">
      <t>フリカエ</t>
    </rPh>
    <rPh sb="60" eb="62">
      <t>ヨウシ</t>
    </rPh>
    <rPh sb="63" eb="66">
      <t>ユウビンキョク</t>
    </rPh>
    <rPh sb="67" eb="68">
      <t>ソナ</t>
    </rPh>
    <rPh sb="69" eb="70">
      <t>ツ</t>
    </rPh>
    <rPh sb="72" eb="73">
      <t>アオ</t>
    </rPh>
    <rPh sb="74" eb="76">
      <t>フリコミ</t>
    </rPh>
    <rPh sb="76" eb="78">
      <t>トリアツカイ</t>
    </rPh>
    <rPh sb="78" eb="79">
      <t>ヒョウ</t>
    </rPh>
    <rPh sb="80" eb="82">
      <t>シヨウ</t>
    </rPh>
    <rPh sb="84" eb="86">
      <t>カキ</t>
    </rPh>
    <rPh sb="87" eb="89">
      <t>ジコウ</t>
    </rPh>
    <rPh sb="90" eb="91">
      <t>カナラ</t>
    </rPh>
    <rPh sb="92" eb="94">
      <t>キニュウ</t>
    </rPh>
    <phoneticPr fontId="66"/>
  </si>
  <si>
    <r>
      <t>振込団体名に、</t>
    </r>
    <r>
      <rPr>
        <b/>
        <sz val="12"/>
        <rFont val="ＭＳ Ｐゴシック"/>
        <family val="3"/>
        <charset val="128"/>
      </rPr>
      <t>ｱｲﾁｹﾝﾘﾂ</t>
    </r>
    <r>
      <rPr>
        <sz val="12"/>
        <rFont val="ＭＳ Ｐゴシック"/>
        <family val="3"/>
        <charset val="128"/>
      </rPr>
      <t>や</t>
    </r>
    <r>
      <rPr>
        <b/>
        <sz val="12"/>
        <rFont val="ＭＳ Ｐゴシック"/>
        <family val="3"/>
        <charset val="128"/>
      </rPr>
      <t>ﾅｺﾞﾔｼﾘﾂ</t>
    </r>
    <r>
      <rPr>
        <sz val="12"/>
        <rFont val="ＭＳ Ｐゴシック"/>
        <family val="3"/>
        <charset val="128"/>
      </rPr>
      <t>などは、</t>
    </r>
    <r>
      <rPr>
        <b/>
        <sz val="12"/>
        <rFont val="ＭＳ Ｐゴシック"/>
        <family val="3"/>
        <charset val="128"/>
      </rPr>
      <t>絶対に付けない</t>
    </r>
    <r>
      <rPr>
        <sz val="12"/>
        <rFont val="ＭＳ Ｐゴシック"/>
        <family val="3"/>
        <charset val="128"/>
      </rPr>
      <t>でください.</t>
    </r>
    <rPh sb="0" eb="2">
      <t>フリコミ</t>
    </rPh>
    <rPh sb="2" eb="5">
      <t>ダンタイメイ</t>
    </rPh>
    <rPh sb="26" eb="28">
      <t>ゼッタイ</t>
    </rPh>
    <rPh sb="29" eb="30">
      <t>ツ</t>
    </rPh>
    <phoneticPr fontId="5"/>
  </si>
  <si>
    <r>
      <rPr>
        <b/>
        <i/>
        <sz val="12"/>
        <rFont val="ＭＳ Ｐゴシック"/>
        <family val="3"/>
        <charset val="128"/>
      </rPr>
      <t>個人登録の方</t>
    </r>
    <r>
      <rPr>
        <sz val="12"/>
        <rFont val="ＭＳ Ｐゴシック"/>
        <family val="3"/>
        <charset val="128"/>
      </rPr>
      <t>は、愛知陸協は使用せずに、</t>
    </r>
    <r>
      <rPr>
        <b/>
        <u/>
        <sz val="18"/>
        <rFont val="ＭＳ Ｐゴシック"/>
        <family val="3"/>
        <charset val="128"/>
      </rPr>
      <t>個人名で振込</t>
    </r>
    <r>
      <rPr>
        <sz val="12"/>
        <rFont val="ＭＳ Ｐゴシック"/>
        <family val="3"/>
        <charset val="128"/>
      </rPr>
      <t>を行ってください。</t>
    </r>
    <rPh sb="0" eb="2">
      <t>コジン</t>
    </rPh>
    <rPh sb="2" eb="4">
      <t>トウロク</t>
    </rPh>
    <rPh sb="5" eb="6">
      <t>カタ</t>
    </rPh>
    <rPh sb="8" eb="12">
      <t>アイチリッ</t>
    </rPh>
    <rPh sb="13" eb="15">
      <t>シヨウ</t>
    </rPh>
    <rPh sb="19" eb="22">
      <t>コジンメイ</t>
    </rPh>
    <rPh sb="23" eb="25">
      <t>フリコミ</t>
    </rPh>
    <rPh sb="26" eb="27">
      <t>オコナ</t>
    </rPh>
    <phoneticPr fontId="5"/>
  </si>
  <si>
    <t>９．表彰について</t>
    <rPh sb="2" eb="8">
      <t>ヒョウ</t>
    </rPh>
    <phoneticPr fontId="5"/>
  </si>
  <si>
    <t>記録３</t>
    <rPh sb="0" eb="2">
      <t>キロク</t>
    </rPh>
    <phoneticPr fontId="5"/>
  </si>
  <si>
    <t>4.35.67</t>
    <phoneticPr fontId="5"/>
  </si>
  <si>
    <t>英字名</t>
    <rPh sb="0" eb="2">
      <t>エイジ</t>
    </rPh>
    <rPh sb="2" eb="3">
      <t>メイ</t>
    </rPh>
    <phoneticPr fontId="5"/>
  </si>
  <si>
    <t>英字(姓)NAGOYA</t>
    <phoneticPr fontId="5"/>
  </si>
  <si>
    <t>英字(名)taro</t>
    <phoneticPr fontId="5"/>
  </si>
  <si>
    <t>大学生のみ学連地域コードをハイフンを付けて入力</t>
    <rPh sb="0" eb="3">
      <t>ダイガクセイ</t>
    </rPh>
    <rPh sb="5" eb="7">
      <t>ガクレン</t>
    </rPh>
    <rPh sb="7" eb="9">
      <t>チイキ</t>
    </rPh>
    <rPh sb="18" eb="19">
      <t>ツ</t>
    </rPh>
    <rPh sb="21" eb="23">
      <t>ニュウリョク</t>
    </rPh>
    <phoneticPr fontId="5"/>
  </si>
  <si>
    <t>日付が数字になる場合には、ホームタブの数値メニューのリストから</t>
    <rPh sb="0" eb="2">
      <t>ヒヅケ</t>
    </rPh>
    <rPh sb="3" eb="5">
      <t>スウジ</t>
    </rPh>
    <rPh sb="8" eb="10">
      <t>バアイ</t>
    </rPh>
    <rPh sb="19" eb="21">
      <t>スウチ</t>
    </rPh>
    <phoneticPr fontId="5"/>
  </si>
  <si>
    <t>表示形式を日付に戻す</t>
  </si>
  <si>
    <t>日付の表示形式が失われてシリアル値になったデータは、簡単に日付の形に戻すことができます。</t>
  </si>
  <si>
    <t>操作方法は対象のセル（例ではB5:B14）をアクティブにし、「ホーム」タブの「表示形式」の▼をクリックし、一覧から「短い日付形式」もしくは「長い日付形式」をクリックします。</t>
  </si>
  <si>
    <t>文字列を数値に変換する</t>
  </si>
  <si>
    <t>エクセルでは数値と判断できる文字列を数式に使用したとき、自動で数値に変換されます。</t>
  </si>
  <si>
    <t>これらの文字列を数値に変換するには、[セル] をクリックしてエラーチェックの機能から [数値に変換する] をクリックします。変換したいセルを範囲選択してから行うと一括で変換できます。</t>
  </si>
  <si>
    <t>文字列が数値に変換されます。</t>
  </si>
  <si>
    <t>　①ファイルの送信がないと受付けしたことにはなりません。</t>
    <rPh sb="7" eb="9">
      <t>ソウシン</t>
    </rPh>
    <rPh sb="13" eb="15">
      <t>ウケツ</t>
    </rPh>
    <phoneticPr fontId="5"/>
  </si>
  <si>
    <t>　②必ず、ファイル名を団体名に変更して下さい。また、メールの件名(タイトル：Subject)にも団体名を入れて下さい。</t>
    <rPh sb="2" eb="3">
      <t>カナラ</t>
    </rPh>
    <rPh sb="9" eb="10">
      <t>メイ</t>
    </rPh>
    <rPh sb="11" eb="14">
      <t>ダンタイメイ</t>
    </rPh>
    <rPh sb="15" eb="17">
      <t>ヘンコウ</t>
    </rPh>
    <rPh sb="19" eb="20">
      <t>クダ</t>
    </rPh>
    <rPh sb="48" eb="51">
      <t>ダン</t>
    </rPh>
    <rPh sb="52" eb="53">
      <t>イ</t>
    </rPh>
    <rPh sb="55" eb="56">
      <t>クダ</t>
    </rPh>
    <phoneticPr fontId="5"/>
  </si>
  <si>
    <t>　③ファイルの内容に訂正がある場合は、ファイル名の後に必ず訂正版等の文字を入れて下さい。</t>
    <rPh sb="7" eb="9">
      <t>ナイヨウ</t>
    </rPh>
    <rPh sb="10" eb="12">
      <t>テイセイ</t>
    </rPh>
    <rPh sb="15" eb="17">
      <t>バアイ</t>
    </rPh>
    <rPh sb="23" eb="24">
      <t>メイ</t>
    </rPh>
    <rPh sb="25" eb="26">
      <t>アト</t>
    </rPh>
    <rPh sb="29" eb="32">
      <t>テイセイバン</t>
    </rPh>
    <rPh sb="32" eb="33">
      <t>ナド</t>
    </rPh>
    <rPh sb="34" eb="36">
      <t>モジ</t>
    </rPh>
    <rPh sb="37" eb="38">
      <t>イ</t>
    </rPh>
    <rPh sb="40" eb="41">
      <t>クダ</t>
    </rPh>
    <phoneticPr fontId="5"/>
  </si>
  <si>
    <t>　④ファイルの送信忘れ・訂正時のファイル名の変更がない場合等によりプログラムから漏れた場合には、</t>
    <rPh sb="7" eb="9">
      <t>ソウシン</t>
    </rPh>
    <rPh sb="9" eb="10">
      <t>ワス</t>
    </rPh>
    <rPh sb="12" eb="14">
      <t>テイセイ</t>
    </rPh>
    <rPh sb="14" eb="15">
      <t>ジ</t>
    </rPh>
    <rPh sb="20" eb="21">
      <t>メイ</t>
    </rPh>
    <rPh sb="22" eb="24">
      <t>ヘンコウ</t>
    </rPh>
    <rPh sb="27" eb="29">
      <t>バアイ</t>
    </rPh>
    <rPh sb="29" eb="30">
      <t>ナド</t>
    </rPh>
    <rPh sb="40" eb="41">
      <t>モ</t>
    </rPh>
    <rPh sb="43" eb="45">
      <t>バア</t>
    </rPh>
    <phoneticPr fontId="5"/>
  </si>
  <si>
    <t>　　トラックレースでは最後の組以降に新たに組を追加する場合があります。リレーの場合は、再番編を行う場合があります。</t>
    <rPh sb="11" eb="13">
      <t>サイゴ</t>
    </rPh>
    <rPh sb="14" eb="15">
      <t>クミ</t>
    </rPh>
    <rPh sb="15" eb="17">
      <t>イコウ</t>
    </rPh>
    <rPh sb="18" eb="19">
      <t>アラ</t>
    </rPh>
    <rPh sb="21" eb="22">
      <t>クミ</t>
    </rPh>
    <rPh sb="23" eb="25">
      <t>ツイカ</t>
    </rPh>
    <rPh sb="27" eb="29">
      <t>バアイ</t>
    </rPh>
    <rPh sb="39" eb="41">
      <t>バアイ</t>
    </rPh>
    <rPh sb="43" eb="44">
      <t>サイ</t>
    </rPh>
    <rPh sb="44" eb="45">
      <t>バン</t>
    </rPh>
    <rPh sb="45" eb="46">
      <t>ヘン</t>
    </rPh>
    <rPh sb="47" eb="48">
      <t>オコナ</t>
    </rPh>
    <phoneticPr fontId="5"/>
  </si>
  <si>
    <t>　　フィールド種目では、記録の近い組の最後に追加します。</t>
    <rPh sb="19" eb="21">
      <t>サイゴ</t>
    </rPh>
    <phoneticPr fontId="5"/>
  </si>
  <si>
    <t>　⑤リレー情報確認で、メンバーが反映されていることを必ず確認してください。</t>
    <rPh sb="5" eb="7">
      <t>ジョウホウ</t>
    </rPh>
    <rPh sb="7" eb="9">
      <t>カクニン</t>
    </rPh>
    <rPh sb="28" eb="30">
      <t>カクニン</t>
    </rPh>
    <phoneticPr fontId="5"/>
  </si>
  <si>
    <t>　⑥クラス分けの有る種目において、記録を記載せずにエントリーした場合はすべてCクラスとします。</t>
    <rPh sb="5" eb="6">
      <t>ワ</t>
    </rPh>
    <rPh sb="8" eb="9">
      <t>ア</t>
    </rPh>
    <rPh sb="10" eb="12">
      <t>シュモク</t>
    </rPh>
    <rPh sb="17" eb="19">
      <t>キロク</t>
    </rPh>
    <rPh sb="20" eb="22">
      <t>キサイ</t>
    </rPh>
    <rPh sb="32" eb="34">
      <t>バアイ</t>
    </rPh>
    <phoneticPr fontId="5"/>
  </si>
  <si>
    <t>　★作業の流れは次のとおりです。　データの入力は①②のシートのみです。</t>
    <rPh sb="2" eb="4">
      <t>サギョウ</t>
    </rPh>
    <rPh sb="5" eb="6">
      <t>ナガ</t>
    </rPh>
    <rPh sb="8" eb="9">
      <t>ツギ</t>
    </rPh>
    <rPh sb="21" eb="23">
      <t>ニュウリョク</t>
    </rPh>
    <phoneticPr fontId="5"/>
  </si>
  <si>
    <t>　　①団体情報の入力</t>
    <rPh sb="3" eb="5">
      <t>ダンタイ</t>
    </rPh>
    <rPh sb="5" eb="7">
      <t>ジョウホウ</t>
    </rPh>
    <rPh sb="8" eb="10">
      <t>ニュウリョク</t>
    </rPh>
    <phoneticPr fontId="5"/>
  </si>
  <si>
    <t>・プログラム購入部数もこちらで入力となります。</t>
    <rPh sb="6" eb="8">
      <t>コウニュウ</t>
    </rPh>
    <rPh sb="8" eb="10">
      <t>ブスウ</t>
    </rPh>
    <rPh sb="15" eb="17">
      <t>ニュウリョク</t>
    </rPh>
    <phoneticPr fontId="5"/>
  </si>
  <si>
    <t>　　②選手情報の入力</t>
    <rPh sb="3" eb="5">
      <t>センシュ</t>
    </rPh>
    <rPh sb="5" eb="7">
      <t>ジョウホウ</t>
    </rPh>
    <rPh sb="8" eb="10">
      <t>ニュウリョク</t>
    </rPh>
    <phoneticPr fontId="5"/>
  </si>
  <si>
    <r>
      <rPr>
        <sz val="16"/>
        <color theme="1"/>
        <rFont val="ＭＳ ゴシック"/>
        <family val="3"/>
        <charset val="128"/>
      </rPr>
      <t>ナンバーは、</t>
    </r>
    <r>
      <rPr>
        <b/>
        <sz val="16"/>
        <color rgb="FFFF0000"/>
        <rFont val="ＭＳ ゴシック"/>
        <family val="3"/>
        <charset val="128"/>
      </rPr>
      <t>数字のみ入力してください。</t>
    </r>
    <rPh sb="6" eb="8">
      <t>スウジ</t>
    </rPh>
    <rPh sb="10" eb="12">
      <t>ny</t>
    </rPh>
    <phoneticPr fontId="5"/>
  </si>
  <si>
    <t>　　※種目はドロップダウンリストから選択してください。</t>
    <rPh sb="3" eb="5">
      <t>シュモク</t>
    </rPh>
    <rPh sb="18" eb="20">
      <t>センタク</t>
    </rPh>
    <phoneticPr fontId="5"/>
  </si>
  <si>
    <t>　・参加選手のナンバー、氏名、性別、学年、申込種目、記録を入力してください。</t>
    <rPh sb="2" eb="4">
      <t>サンカ</t>
    </rPh>
    <rPh sb="4" eb="6">
      <t>センシュ</t>
    </rPh>
    <rPh sb="12" eb="14">
      <t>シメイ</t>
    </rPh>
    <rPh sb="15" eb="17">
      <t>セイベツ</t>
    </rPh>
    <rPh sb="18" eb="20">
      <t>ガクネン</t>
    </rPh>
    <rPh sb="21" eb="23">
      <t>モウシコミ</t>
    </rPh>
    <rPh sb="23" eb="25">
      <t>シュモク</t>
    </rPh>
    <rPh sb="26" eb="28">
      <t>キロク</t>
    </rPh>
    <rPh sb="29" eb="31">
      <t>ニュウリョク</t>
    </rPh>
    <phoneticPr fontId="5"/>
  </si>
  <si>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5"/>
  </si>
  <si>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5"/>
  </si>
  <si>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5"/>
  </si>
  <si>
    <r>
      <t>◎トラック種目・・・・分秒をドット「．」で区切り、</t>
    </r>
    <r>
      <rPr>
        <b/>
        <u/>
        <sz val="11"/>
        <color indexed="10"/>
        <rFont val="ＭＳ ゴシック"/>
        <family val="3"/>
        <charset val="128"/>
      </rPr>
      <t>100分の1秒まで入力</t>
    </r>
    <rPh sb="5" eb="7">
      <t>シュモク</t>
    </rPh>
    <phoneticPr fontId="5"/>
  </si>
  <si>
    <t>4.07.00</t>
    <phoneticPr fontId="5"/>
  </si>
  <si>
    <t>12秒00</t>
    <rPh sb="2" eb="3">
      <t>ビョウ</t>
    </rPh>
    <phoneticPr fontId="5"/>
  </si>
  <si>
    <r>
      <t>◎フィールド種目・・・メートルを「m」で区切り、</t>
    </r>
    <r>
      <rPr>
        <b/>
        <u/>
        <sz val="11"/>
        <color indexed="10"/>
        <rFont val="ＭＳ ゴシック"/>
        <family val="3"/>
        <charset val="128"/>
      </rPr>
      <t>cm単位まで入力（「cm」の文字は入れない）</t>
    </r>
    <rPh sb="6" eb="8">
      <t>シュモク</t>
    </rPh>
    <phoneticPr fontId="5"/>
  </si>
  <si>
    <t>↓</t>
    <phoneticPr fontId="5"/>
  </si>
  <si>
    <t>20m00</t>
    <phoneticPr fontId="5"/>
  </si>
  <si>
    <r>
      <t xml:space="preserve">　  </t>
    </r>
    <r>
      <rPr>
        <sz val="11"/>
        <rFont val="ＭＳ 明朝"/>
        <family val="1"/>
        <charset val="128"/>
      </rPr>
      <t>※リレーメンバーは、</t>
    </r>
    <r>
      <rPr>
        <b/>
        <i/>
        <sz val="12"/>
        <color rgb="FFFF000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5"/>
  </si>
  <si>
    <t>　　③種目別人数の確認・印刷</t>
    <rPh sb="3" eb="6">
      <t>シュモクベツ</t>
    </rPh>
    <rPh sb="6" eb="8">
      <t>ニンズウ</t>
    </rPh>
    <rPh sb="9" eb="11">
      <t>カクニン</t>
    </rPh>
    <rPh sb="12" eb="14">
      <t>インサツ</t>
    </rPh>
    <phoneticPr fontId="5"/>
  </si>
  <si>
    <t>　　④ファイルの保存</t>
    <rPh sb="8" eb="10">
      <t>ホゾン</t>
    </rPh>
    <phoneticPr fontId="5"/>
  </si>
  <si>
    <r>
      <t>　・</t>
    </r>
    <r>
      <rPr>
        <b/>
        <u/>
        <sz val="11"/>
        <color indexed="10"/>
        <rFont val="ＭＳ ゴシック"/>
        <family val="3"/>
        <charset val="128"/>
      </rPr>
      <t>ファイル名をチーム名（例：○○○）に変更し</t>
    </r>
    <r>
      <rPr>
        <sz val="11"/>
        <color indexed="8"/>
        <rFont val="ＭＳ 明朝"/>
        <family val="1"/>
        <charset val="128"/>
      </rPr>
      <t>保存してください。メールに添付するときは、ファイル名がチーム名に</t>
    </r>
    <rPh sb="6" eb="7">
      <t>メイ</t>
    </rPh>
    <rPh sb="11" eb="12">
      <t>メイ</t>
    </rPh>
    <rPh sb="13" eb="14">
      <t>レイ</t>
    </rPh>
    <rPh sb="20" eb="22">
      <t>ヘンコウ</t>
    </rPh>
    <rPh sb="23" eb="25">
      <t>ホゾン</t>
    </rPh>
    <rPh sb="36" eb="38">
      <t>テンプ</t>
    </rPh>
    <rPh sb="48" eb="49">
      <t>メイ</t>
    </rPh>
    <rPh sb="53" eb="54">
      <t>メイ</t>
    </rPh>
    <phoneticPr fontId="5"/>
  </si>
  <si>
    <t>　　⑤メール送信</t>
    <rPh sb="6" eb="8">
      <t>ソウシン</t>
    </rPh>
    <phoneticPr fontId="5"/>
  </si>
  <si>
    <t>　・入力したファイルを添付して送信してください。アドレスは要項を確認してください。</t>
    <rPh sb="2" eb="4">
      <t>ニュウリョク</t>
    </rPh>
    <rPh sb="11" eb="13">
      <t>テンプ</t>
    </rPh>
    <rPh sb="29" eb="31">
      <t>ヨウコウ</t>
    </rPh>
    <rPh sb="32" eb="34">
      <t>カクニン</t>
    </rPh>
    <phoneticPr fontId="5"/>
  </si>
  <si>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5"/>
  </si>
  <si>
    <t>　　⑥参加料の振込</t>
    <rPh sb="3" eb="6">
      <t>サンカリョウ</t>
    </rPh>
    <rPh sb="7" eb="9">
      <t>フリコミ</t>
    </rPh>
    <phoneticPr fontId="5"/>
  </si>
  <si>
    <r>
      <t>　・参加料を振り込んで</t>
    </r>
    <r>
      <rPr>
        <sz val="11"/>
        <color indexed="8"/>
        <rFont val="ＭＳ 明朝"/>
        <family val="1"/>
        <charset val="128"/>
      </rPr>
      <t>ください。</t>
    </r>
    <rPh sb="2" eb="5">
      <t>サンカリョウ</t>
    </rPh>
    <rPh sb="6" eb="7">
      <t>フ</t>
    </rPh>
    <rPh sb="8" eb="9">
      <t>コ</t>
    </rPh>
    <phoneticPr fontId="5"/>
  </si>
  <si>
    <t>　　⑦郵送</t>
    <rPh sb="3" eb="5">
      <t>ユウソウ</t>
    </rPh>
    <phoneticPr fontId="5"/>
  </si>
  <si>
    <r>
      <t>　・</t>
    </r>
    <r>
      <rPr>
        <b/>
        <sz val="11"/>
        <color indexed="10"/>
        <rFont val="ＭＳ ゴシック"/>
        <family val="3"/>
        <charset val="128"/>
      </rPr>
      <t>「④申し込み表」</t>
    </r>
    <r>
      <rPr>
        <b/>
        <sz val="11"/>
        <rFont val="ＭＳ ゴシック"/>
        <family val="3"/>
        <charset val="128"/>
      </rPr>
      <t>の余白に</t>
    </r>
    <r>
      <rPr>
        <b/>
        <sz val="11"/>
        <color indexed="10"/>
        <rFont val="ＭＳ ゴシック"/>
        <family val="3"/>
        <charset val="128"/>
      </rPr>
      <t>振込明細書のコピーを添付して</t>
    </r>
    <r>
      <rPr>
        <sz val="11"/>
        <rFont val="ＭＳ 明朝"/>
        <family val="1"/>
        <charset val="128"/>
      </rPr>
      <t>郵送してください。</t>
    </r>
    <rPh sb="4" eb="5">
      <t>モウ</t>
    </rPh>
    <rPh sb="6" eb="7">
      <t>コ</t>
    </rPh>
    <rPh sb="8" eb="9">
      <t>ヒョウ</t>
    </rPh>
    <rPh sb="11" eb="13">
      <t>ヨハク</t>
    </rPh>
    <rPh sb="24" eb="26">
      <t>テンプ</t>
    </rPh>
    <rPh sb="28" eb="30">
      <t>ユウソウ</t>
    </rPh>
    <phoneticPr fontId="5"/>
  </si>
  <si>
    <t>　　⑧申込完了</t>
    <rPh sb="3" eb="5">
      <t>モウシコミ</t>
    </rPh>
    <rPh sb="5" eb="7">
      <t>カンリョウ</t>
    </rPh>
    <phoneticPr fontId="5"/>
  </si>
  <si>
    <t>5-</t>
    <phoneticPr fontId="5"/>
  </si>
  <si>
    <t>種目数×800円</t>
    <rPh sb="0" eb="2">
      <t>シュモク</t>
    </rPh>
    <rPh sb="2" eb="3">
      <t>スウ</t>
    </rPh>
    <rPh sb="7" eb="8">
      <t>エン</t>
    </rPh>
    <phoneticPr fontId="5"/>
  </si>
  <si>
    <t>リレー参加数✕1200円</t>
    <rPh sb="3" eb="6">
      <t>サンカスウ</t>
    </rPh>
    <rPh sb="11" eb="12">
      <t>エン</t>
    </rPh>
    <phoneticPr fontId="5"/>
  </si>
  <si>
    <t>プログラム部数✕1000円</t>
    <rPh sb="5" eb="7">
      <t>ブスウ</t>
    </rPh>
    <rPh sb="12" eb="13">
      <t>エン</t>
    </rPh>
    <phoneticPr fontId="5"/>
  </si>
  <si>
    <t>愛</t>
    <rPh sb="0" eb="1">
      <t>アイ</t>
    </rPh>
    <phoneticPr fontId="5"/>
  </si>
  <si>
    <t>一般個人登録専用</t>
    <rPh sb="0" eb="2">
      <t>イッ</t>
    </rPh>
    <rPh sb="2" eb="8">
      <t>コジントウロク</t>
    </rPh>
    <phoneticPr fontId="5"/>
  </si>
  <si>
    <t>←愛知陸協・愛知マスターズのどちらかを選択してください。</t>
    <rPh sb="1" eb="3">
      <t>アイチ</t>
    </rPh>
    <rPh sb="3" eb="5">
      <t>リッキョウ</t>
    </rPh>
    <rPh sb="6" eb="8">
      <t>アイチ</t>
    </rPh>
    <rPh sb="19" eb="21">
      <t>センタク</t>
    </rPh>
    <phoneticPr fontId="5"/>
  </si>
  <si>
    <t>一般個人登録専用</t>
    <rPh sb="0" eb="2">
      <t>イッ</t>
    </rPh>
    <rPh sb="2" eb="4">
      <t>コジン</t>
    </rPh>
    <rPh sb="4" eb="6">
      <t>トウロク</t>
    </rPh>
    <rPh sb="6" eb="8">
      <t>センヨウ</t>
    </rPh>
    <phoneticPr fontId="5"/>
  </si>
  <si>
    <t>このファイルは、個人登録者専用です。</t>
    <rPh sb="8" eb="10">
      <t>コジン</t>
    </rPh>
    <rPh sb="10" eb="12">
      <t>トウロク</t>
    </rPh>
    <rPh sb="12" eb="13">
      <t>シャ</t>
    </rPh>
    <rPh sb="13" eb="15">
      <t>センヨウ</t>
    </rPh>
    <phoneticPr fontId="5"/>
  </si>
  <si>
    <t>４月１１，１２日の大会参加料との差し引きでお支払い頂く場合は、④種目別人数で</t>
    <rPh sb="1" eb="2">
      <t>ガツ</t>
    </rPh>
    <rPh sb="7" eb="8">
      <t>ヒ</t>
    </rPh>
    <rPh sb="9" eb="11">
      <t>タイカイ</t>
    </rPh>
    <rPh sb="11" eb="14">
      <t>サンカリョウ</t>
    </rPh>
    <rPh sb="16" eb="17">
      <t>サ</t>
    </rPh>
    <rPh sb="18" eb="19">
      <t>ヒ</t>
    </rPh>
    <rPh sb="22" eb="24">
      <t>シハラ</t>
    </rPh>
    <rPh sb="25" eb="26">
      <t>イタダ</t>
    </rPh>
    <rPh sb="27" eb="29">
      <t>バアイ</t>
    </rPh>
    <rPh sb="32" eb="35">
      <t>シュモクベツ</t>
    </rPh>
    <rPh sb="35" eb="37">
      <t>ニンスウ</t>
    </rPh>
    <phoneticPr fontId="5"/>
  </si>
  <si>
    <t>前回入金金額を入力する欄がありますので、そちらに金額を入力してください。</t>
    <phoneticPr fontId="5"/>
  </si>
  <si>
    <t>・問合せは、申込みアドレスに件名を問合せとして送信願います。</t>
    <rPh sb="1" eb="3">
      <t>トイアワ</t>
    </rPh>
    <rPh sb="6" eb="8">
      <t>モウシコ</t>
    </rPh>
    <rPh sb="14" eb="16">
      <t>ケンメイ</t>
    </rPh>
    <rPh sb="17" eb="19">
      <t>トイアワ</t>
    </rPh>
    <rPh sb="23" eb="25">
      <t>ソウシン</t>
    </rPh>
    <rPh sb="25" eb="26">
      <t>ネガ</t>
    </rPh>
    <phoneticPr fontId="5"/>
  </si>
  <si>
    <t>郵送期限</t>
    <rPh sb="0" eb="2">
      <t>ユウソウ</t>
    </rPh>
    <rPh sb="2" eb="4">
      <t>キゲン</t>
    </rPh>
    <phoneticPr fontId="5"/>
  </si>
  <si>
    <t>支払い済み参加料</t>
    <rPh sb="0" eb="2">
      <t>シハラ</t>
    </rPh>
    <rPh sb="3" eb="4">
      <t>ズ</t>
    </rPh>
    <rPh sb="5" eb="8">
      <t>サンカリ</t>
    </rPh>
    <phoneticPr fontId="5"/>
  </si>
  <si>
    <t>⬅</t>
    <phoneticPr fontId="5"/>
  </si>
  <si>
    <t>大会番号　００２</t>
    <rPh sb="0" eb="4">
      <t>タイカイバンゴウ</t>
    </rPh>
    <phoneticPr fontId="5"/>
  </si>
  <si>
    <t>パロマ瑞穂スタジアム･パロマ瑞穂北陸上競技場</t>
    <rPh sb="3" eb="5">
      <t>ミズホ</t>
    </rPh>
    <rPh sb="17" eb="22">
      <t>リク</t>
    </rPh>
    <phoneticPr fontId="5"/>
  </si>
  <si>
    <r>
      <rPr>
        <sz val="11"/>
        <color theme="1"/>
        <rFont val="ＭＳ Ｐゴシック"/>
        <family val="3"/>
        <charset val="128"/>
        <scheme val="minor"/>
      </rPr>
      <t xml:space="preserve"> </t>
    </r>
    <r>
      <rPr>
        <sz val="11"/>
        <rFont val="ＭＳ Ｐ明朝"/>
        <family val="1"/>
        <charset val="128"/>
      </rPr>
      <t>高校円盤投(1.750kg)，</t>
    </r>
    <r>
      <rPr>
        <b/>
        <sz val="11"/>
        <rFont val="ＭＳ Ｐゴシック"/>
        <family val="3"/>
        <charset val="128"/>
      </rPr>
      <t>中学円盤投(1.500kg)，</t>
    </r>
    <r>
      <rPr>
        <sz val="11"/>
        <rFont val="ＭＳ Ｐ明朝"/>
        <family val="1"/>
        <charset val="128"/>
      </rPr>
      <t>ハンマー投(7.260kg)</t>
    </r>
    <r>
      <rPr>
        <b/>
        <sz val="11"/>
        <rFont val="ＭＳ Ｐゴシック"/>
        <family val="3"/>
        <charset val="128"/>
      </rPr>
      <t>，</t>
    </r>
    <r>
      <rPr>
        <sz val="11"/>
        <rFont val="ＭＳ Ｐ明朝"/>
        <family val="1"/>
        <charset val="128"/>
      </rPr>
      <t>高校ハンマー投(6.000kg)</t>
    </r>
    <rPh sb="16" eb="18">
      <t>チュウ</t>
    </rPh>
    <rPh sb="18" eb="21">
      <t>エンバンナ</t>
    </rPh>
    <rPh sb="47" eb="51">
      <t>ハンマー</t>
    </rPh>
    <rPh sb="52" eb="53">
      <t>（</t>
    </rPh>
    <phoneticPr fontId="5"/>
  </si>
  <si>
    <r>
      <t>（女子）</t>
    </r>
    <r>
      <rPr>
        <b/>
        <sz val="11"/>
        <rFont val="ＭＳ Ｐゴシック"/>
        <family val="3"/>
        <charset val="128"/>
      </rPr>
      <t>１００ｍ，４００ｍ，１５００ｍ</t>
    </r>
    <r>
      <rPr>
        <sz val="11"/>
        <rFont val="ＭＳ Ｐ明朝"/>
        <family val="1"/>
        <charset val="128"/>
      </rPr>
      <t>，１００ｍＨ(0.840m)，</t>
    </r>
    <r>
      <rPr>
        <b/>
        <sz val="11"/>
        <rFont val="ＭＳ Ｐゴシック"/>
        <family val="3"/>
        <charset val="128"/>
      </rPr>
      <t>１００ｍＹＨ(0.762m/8.5m)，</t>
    </r>
    <rPh sb="1" eb="2">
      <t>オンナ</t>
    </rPh>
    <phoneticPr fontId="5"/>
  </si>
  <si>
    <r>
      <t>（女子）</t>
    </r>
    <r>
      <rPr>
        <b/>
        <sz val="11"/>
        <rFont val="ＭＳ Ｐゴシック"/>
        <family val="3"/>
        <charset val="128"/>
      </rPr>
      <t>２００ｍ，８００ｍ</t>
    </r>
    <r>
      <rPr>
        <sz val="11"/>
        <rFont val="ＭＳ Ｐ明朝"/>
        <family val="1"/>
        <charset val="128"/>
      </rPr>
      <t>，４００ｍＨ(0.762m)，</t>
    </r>
    <r>
      <rPr>
        <b/>
        <sz val="11"/>
        <rFont val="ＭＳ Ｐゴシック"/>
        <family val="3"/>
        <charset val="128"/>
      </rPr>
      <t>４×４００ｍＲ</t>
    </r>
    <r>
      <rPr>
        <b/>
        <sz val="11"/>
        <rFont val="ＭＳ Ｐ明朝"/>
        <family val="1"/>
        <charset val="128"/>
      </rPr>
      <t>，</t>
    </r>
    <rPh sb="1" eb="2">
      <t>オンナ</t>
    </rPh>
    <phoneticPr fontId="5"/>
  </si>
  <si>
    <r>
      <t>・男子三段跳は</t>
    </r>
    <r>
      <rPr>
        <b/>
        <i/>
        <sz val="11"/>
        <rFont val="ＭＳ Ｐゴシック"/>
        <family val="3"/>
        <charset val="128"/>
      </rPr>
      <t>１１ｍ</t>
    </r>
    <r>
      <rPr>
        <sz val="11"/>
        <color theme="1"/>
        <rFont val="ＭＳ Ｐゴシック"/>
        <family val="3"/>
        <charset val="128"/>
        <scheme val="minor"/>
      </rPr>
      <t>,女子三段跳は</t>
    </r>
    <r>
      <rPr>
        <b/>
        <i/>
        <sz val="11"/>
        <rFont val="ＭＳ Ｐゴシック"/>
        <family val="3"/>
        <charset val="128"/>
      </rPr>
      <t>９ｍ</t>
    </r>
    <r>
      <rPr>
        <sz val="11"/>
        <color theme="1"/>
        <rFont val="ＭＳ Ｐゴシック"/>
        <family val="3"/>
        <charset val="128"/>
        <scheme val="minor"/>
      </rPr>
      <t>の踏切板を使用します。</t>
    </r>
    <rPh sb="1" eb="3">
      <t>ダンシ</t>
    </rPh>
    <rPh sb="3" eb="6">
      <t>サンダント</t>
    </rPh>
    <rPh sb="11" eb="13">
      <t>ジョシ</t>
    </rPh>
    <rPh sb="13" eb="16">
      <t>サンダントビ</t>
    </rPh>
    <rPh sb="20" eb="22">
      <t>フミキリ</t>
    </rPh>
    <rPh sb="22" eb="23">
      <t>イタ</t>
    </rPh>
    <rPh sb="24" eb="26">
      <t>シヨウ</t>
    </rPh>
    <phoneticPr fontId="5"/>
  </si>
  <si>
    <t>・他地区･他県登録者の参加は認めていません。
　　（名古屋地区陸協の登記・登録者のみ）</t>
    <rPh sb="1" eb="2">
      <t>ホカ</t>
    </rPh>
    <rPh sb="2" eb="4">
      <t>チク</t>
    </rPh>
    <rPh sb="5" eb="7">
      <t>タケン</t>
    </rPh>
    <rPh sb="7" eb="10">
      <t>トウロクシャ</t>
    </rPh>
    <rPh sb="11" eb="13">
      <t>サンカ</t>
    </rPh>
    <rPh sb="14" eb="15">
      <t>ミト</t>
    </rPh>
    <rPh sb="34" eb="36">
      <t>トウキ</t>
    </rPh>
    <rPh sb="37" eb="39">
      <t>トウロク</t>
    </rPh>
    <rPh sb="39" eb="40">
      <t>シャ</t>
    </rPh>
    <phoneticPr fontId="5"/>
  </si>
  <si>
    <t>・中学生の出場は、太字で示した種目に限ります。</t>
    <rPh sb="1" eb="4">
      <t>チュウガクセイ</t>
    </rPh>
    <rPh sb="5" eb="7">
      <t>シュツジョウ</t>
    </rPh>
    <rPh sb="9" eb="11">
      <t>フトジ</t>
    </rPh>
    <rPh sb="12" eb="13">
      <t>シメ</t>
    </rPh>
    <rPh sb="15" eb="17">
      <t>シュモク</t>
    </rPh>
    <rPh sb="18" eb="19">
      <t>カギ</t>
    </rPh>
    <phoneticPr fontId="5"/>
  </si>
  <si>
    <t>・この大会に表彰はありません。</t>
    <rPh sb="3" eb="5">
      <t>タイカイ</t>
    </rPh>
    <rPh sb="6" eb="8">
      <t>ヒョウショウ</t>
    </rPh>
    <phoneticPr fontId="5"/>
  </si>
  <si>
    <t>･走高跳の最初の高さは、男子１ｍ５０、女子１ｍ３０とします。</t>
    <rPh sb="1" eb="4">
      <t>ハシリタカト</t>
    </rPh>
    <rPh sb="5" eb="7">
      <t>サイショ</t>
    </rPh>
    <rPh sb="8" eb="9">
      <t>タカ</t>
    </rPh>
    <rPh sb="12" eb="14">
      <t>ダンシ</t>
    </rPh>
    <rPh sb="19" eb="21">
      <t>ジョシ</t>
    </rPh>
    <phoneticPr fontId="5"/>
  </si>
  <si>
    <t>←状況に応じて変更することがあります。</t>
    <rPh sb="1" eb="3">
      <t>ジョウキョウ</t>
    </rPh>
    <rPh sb="4" eb="5">
      <t>オウ</t>
    </rPh>
    <rPh sb="7" eb="9">
      <t>ヘンコウ</t>
    </rPh>
    <phoneticPr fontId="5"/>
  </si>
  <si>
    <t>･棒高跳の最初の高さは、男子３ｍ６０、女子２ｍ００とします。</t>
    <rPh sb="1" eb="4">
      <t>ボウタカトビ</t>
    </rPh>
    <rPh sb="19" eb="21">
      <t>ジョシ</t>
    </rPh>
    <phoneticPr fontId="5"/>
  </si>
  <si>
    <t>プログラムの当日販売は1200円です</t>
    <rPh sb="6" eb="8">
      <t>トウジツ</t>
    </rPh>
    <rPh sb="8" eb="10">
      <t>ハンバイ</t>
    </rPh>
    <rPh sb="15" eb="16">
      <t>エン</t>
    </rPh>
    <phoneticPr fontId="5"/>
  </si>
  <si>
    <t>＊申し込みはメールを最優先してください。メール未送信の場合は出場できない場合があります。</t>
    <rPh sb="1" eb="2">
      <t>モウ</t>
    </rPh>
    <rPh sb="3" eb="4">
      <t>コ</t>
    </rPh>
    <rPh sb="10" eb="11">
      <t>サイ</t>
    </rPh>
    <rPh sb="11" eb="13">
      <t>ユウセン</t>
    </rPh>
    <rPh sb="23" eb="26">
      <t>ミソウシン</t>
    </rPh>
    <rPh sb="27" eb="29">
      <t>バアイ</t>
    </rPh>
    <rPh sb="30" eb="32">
      <t>シュツジョウ</t>
    </rPh>
    <rPh sb="36" eb="38">
      <t>バアイ</t>
    </rPh>
    <phoneticPr fontId="5"/>
  </si>
  <si>
    <t>＊申し込みのファイルは,各カテゴリーのものを使用してください。</t>
    <rPh sb="1" eb="2">
      <t>モウ</t>
    </rPh>
    <rPh sb="3" eb="4">
      <t>コ</t>
    </rPh>
    <rPh sb="12" eb="13">
      <t>カク</t>
    </rPh>
    <rPh sb="22" eb="24">
      <t>シヨウ</t>
    </rPh>
    <phoneticPr fontId="5"/>
  </si>
  <si>
    <t>この大会に表彰はありません。</t>
    <rPh sb="2" eb="4">
      <t>タイカイ</t>
    </rPh>
    <rPh sb="5" eb="7">
      <t>ヒョウショウ</t>
    </rPh>
    <phoneticPr fontId="5"/>
  </si>
  <si>
    <t>・時間プログラム,受付一覧,大会注意事項,待機場所割当表,エントリーリストは,大会７日程度前に愛知陸協ホームページにアップします。
　　　　↓名古屋地区の競技会のアドレスです。</t>
    <rPh sb="1" eb="3">
      <t>ジカン</t>
    </rPh>
    <rPh sb="9" eb="11">
      <t>ウケツケ</t>
    </rPh>
    <rPh sb="11" eb="13">
      <t>イチラン</t>
    </rPh>
    <rPh sb="14" eb="16">
      <t>タイカイ</t>
    </rPh>
    <rPh sb="16" eb="18">
      <t>チュウイ</t>
    </rPh>
    <rPh sb="18" eb="20">
      <t>ジコウ</t>
    </rPh>
    <rPh sb="21" eb="25">
      <t>タイキバショ</t>
    </rPh>
    <rPh sb="25" eb="27">
      <t>ワリアテ</t>
    </rPh>
    <rPh sb="27" eb="28">
      <t>ヒョウ</t>
    </rPh>
    <rPh sb="39" eb="41">
      <t>タイカイ</t>
    </rPh>
    <rPh sb="42" eb="43">
      <t>ニチ</t>
    </rPh>
    <rPh sb="43" eb="45">
      <t>テイド</t>
    </rPh>
    <rPh sb="45" eb="46">
      <t>マエ</t>
    </rPh>
    <rPh sb="47" eb="49">
      <t>アイチ</t>
    </rPh>
    <rPh sb="49" eb="51">
      <t>リクキョウ</t>
    </rPh>
    <rPh sb="71" eb="76">
      <t>ナゴヤチク</t>
    </rPh>
    <rPh sb="77" eb="80">
      <t>キョウギカイ</t>
    </rPh>
    <phoneticPr fontId="5"/>
  </si>
  <si>
    <t>http://www.aichi-rk.jp/01_01nittei.htm</t>
  </si>
  <si>
    <t>・メールの件名は,必ず団体名を記入してください。</t>
    <rPh sb="5" eb="7">
      <t>ケンメイ</t>
    </rPh>
    <rPh sb="9" eb="10">
      <t>カナラ</t>
    </rPh>
    <rPh sb="11" eb="14">
      <t>ダンタイメイ</t>
    </rPh>
    <rPh sb="15" eb="17">
      <t>キニュウ</t>
    </rPh>
    <phoneticPr fontId="5"/>
  </si>
  <si>
    <r>
      <t>・</t>
    </r>
    <r>
      <rPr>
        <b/>
        <i/>
        <u val="double"/>
        <sz val="16"/>
        <rFont val="ＭＳ Ｐゴシック"/>
        <family val="3"/>
        <charset val="128"/>
      </rPr>
      <t>申込ファイル名も団体名に変えて</t>
    </r>
    <r>
      <rPr>
        <b/>
        <sz val="11"/>
        <rFont val="ＭＳ Ｐ明朝"/>
        <family val="1"/>
        <charset val="128"/>
      </rPr>
      <t>から送信してください。</t>
    </r>
    <rPh sb="1" eb="3">
      <t>モウシコミ</t>
    </rPh>
    <rPh sb="7" eb="8">
      <t>メイ</t>
    </rPh>
    <rPh sb="9" eb="12">
      <t>ダンタイメイ</t>
    </rPh>
    <rPh sb="13" eb="14">
      <t>カ</t>
    </rPh>
    <rPh sb="18" eb="20">
      <t>ソウシン</t>
    </rPh>
    <phoneticPr fontId="5"/>
  </si>
  <si>
    <t>・申し込み人数に応じて,本競技場メインスタンドの</t>
    <rPh sb="1" eb="2">
      <t>モウ</t>
    </rPh>
    <rPh sb="3" eb="4">
      <t>コ</t>
    </rPh>
    <rPh sb="5" eb="7">
      <t>ニンズウ</t>
    </rPh>
    <rPh sb="8" eb="9">
      <t>オウ</t>
    </rPh>
    <rPh sb="12" eb="16">
      <t>ホンキョウギジョウ</t>
    </rPh>
    <phoneticPr fontId="5"/>
  </si>
  <si>
    <t>　割り振りを行います。場所取りは行わないでください。２・３Ｆスタンド下での待機は禁止します。</t>
    <rPh sb="1" eb="2">
      <t>ワ</t>
    </rPh>
    <rPh sb="3" eb="4">
      <t>フ</t>
    </rPh>
    <rPh sb="6" eb="7">
      <t>オコナ</t>
    </rPh>
    <rPh sb="11" eb="14">
      <t>バショト</t>
    </rPh>
    <rPh sb="16" eb="17">
      <t>オコナ</t>
    </rPh>
    <rPh sb="34" eb="35">
      <t>シタ</t>
    </rPh>
    <rPh sb="37" eb="39">
      <t>タイキ</t>
    </rPh>
    <rPh sb="40" eb="42">
      <t>キンシ</t>
    </rPh>
    <phoneticPr fontId="5"/>
  </si>
  <si>
    <t>・２０２０年度登録を完了してください。</t>
  </si>
  <si>
    <t xml:space="preserve">・個人情報の扱いについて
　名古屋地区陸協は,個人情報保護に関する法令を遵守し,日本陸上競技連盟個人情報保護方針に基づいて取り扱います。尚,取得した個人情報は大会の資格審査,プログラム編成及び作成,記録発表,その他競技運営及び陸上競技に必要な連絡等に使用します。
＊本競技会の結果は,記録速報のほかリザルトが公表されます。結果には,順位・記録のほか選手の氏名・所属・学年を含みます。
</t>
    <rPh sb="14" eb="19">
      <t>ナゴヤチク</t>
    </rPh>
    <phoneticPr fontId="5"/>
  </si>
  <si>
    <t>個人登録の方専用です</t>
    <rPh sb="0" eb="2">
      <t>コジン</t>
    </rPh>
    <rPh sb="2" eb="4">
      <t>トウロク</t>
    </rPh>
    <rPh sb="5" eb="6">
      <t>カタ</t>
    </rPh>
    <rPh sb="6" eb="8">
      <t>センヨウ</t>
    </rPh>
    <phoneticPr fontId="5"/>
  </si>
  <si>
    <r>
      <t>←必ず入力してください(ハイフンを入れる)　</t>
    </r>
    <r>
      <rPr>
        <b/>
        <sz val="11"/>
        <rFont val="ＭＳ ゴシック"/>
        <family val="3"/>
        <charset val="128"/>
      </rPr>
      <t>※緊急時に連絡がとれる番号</t>
    </r>
    <rPh sb="1" eb="2">
      <t>カナラ</t>
    </rPh>
    <rPh sb="3" eb="5">
      <t>ニュウリョク</t>
    </rPh>
    <rPh sb="17" eb="18">
      <t>イ</t>
    </rPh>
    <rPh sb="23" eb="26">
      <t>キンキュウジ</t>
    </rPh>
    <rPh sb="27" eb="29">
      <t>レンラク</t>
    </rPh>
    <rPh sb="33" eb="35">
      <t>バンゴウ</t>
    </rPh>
    <phoneticPr fontId="5"/>
  </si>
  <si>
    <t>男200mA</t>
    <rPh sb="0" eb="1">
      <t>オ</t>
    </rPh>
    <phoneticPr fontId="17"/>
  </si>
  <si>
    <t>男200mB</t>
    <rPh sb="0" eb="1">
      <t>オ</t>
    </rPh>
    <phoneticPr fontId="17"/>
  </si>
  <si>
    <t>男200mC</t>
    <rPh sb="0" eb="1">
      <t>オ</t>
    </rPh>
    <phoneticPr fontId="17"/>
  </si>
  <si>
    <t>男400mA</t>
    <rPh sb="0" eb="1">
      <t>オ</t>
    </rPh>
    <phoneticPr fontId="17"/>
  </si>
  <si>
    <t>男400mB</t>
    <rPh sb="0" eb="1">
      <t>オ</t>
    </rPh>
    <phoneticPr fontId="17"/>
  </si>
  <si>
    <t>男400mC</t>
    <rPh sb="0" eb="1">
      <t>オ</t>
    </rPh>
    <phoneticPr fontId="17"/>
  </si>
  <si>
    <t>男800mA</t>
    <rPh sb="0" eb="1">
      <t>オ</t>
    </rPh>
    <phoneticPr fontId="17"/>
  </si>
  <si>
    <t>男800mB</t>
    <rPh sb="0" eb="1">
      <t>オ</t>
    </rPh>
    <phoneticPr fontId="17"/>
  </si>
  <si>
    <t>男1500m</t>
    <rPh sb="0" eb="1">
      <t>オトコ</t>
    </rPh>
    <phoneticPr fontId="57"/>
  </si>
  <si>
    <t>男400mH(0.914m)</t>
    <rPh sb="0" eb="1">
      <t>オト</t>
    </rPh>
    <phoneticPr fontId="17"/>
  </si>
  <si>
    <t>女200mA</t>
  </si>
  <si>
    <t>女200mB</t>
  </si>
  <si>
    <t>女200mC</t>
  </si>
  <si>
    <t>女400mA</t>
  </si>
  <si>
    <t>女400mB</t>
  </si>
  <si>
    <t>女400mC</t>
  </si>
  <si>
    <t>女800mA</t>
  </si>
  <si>
    <t>女800mB</t>
  </si>
  <si>
    <t>女1500m</t>
    <rPh sb="0" eb="1">
      <t>オンナ</t>
    </rPh>
    <phoneticPr fontId="57"/>
  </si>
  <si>
    <t>女400mH(0.762m)</t>
    <rPh sb="0" eb="1">
      <t>オ</t>
    </rPh>
    <phoneticPr fontId="17"/>
  </si>
  <si>
    <t>女やり投A(0.600kg)</t>
    <phoneticPr fontId="57"/>
  </si>
  <si>
    <t>女やり投B(0.600kg)</t>
    <phoneticPr fontId="57"/>
  </si>
  <si>
    <t>振込期間→</t>
    <rPh sb="0" eb="2">
      <t>フリコミ</t>
    </rPh>
    <rPh sb="2" eb="4">
      <t>キカン</t>
    </rPh>
    <phoneticPr fontId="5"/>
  </si>
  <si>
    <t>振込は、８月３日(月)～７日(金)の間にお願いします。</t>
    <rPh sb="0" eb="2">
      <t>フリコミ</t>
    </rPh>
    <rPh sb="5" eb="6">
      <t>ガツ</t>
    </rPh>
    <rPh sb="7" eb="8">
      <t>ニチ</t>
    </rPh>
    <rPh sb="9" eb="10">
      <t>ツキ</t>
    </rPh>
    <rPh sb="13" eb="14">
      <t>ヒ</t>
    </rPh>
    <rPh sb="15" eb="16">
      <t>キン</t>
    </rPh>
    <rPh sb="18" eb="19">
      <t>アイダ</t>
    </rPh>
    <rPh sb="21" eb="22">
      <t>ネガ</t>
    </rPh>
    <phoneticPr fontId="5"/>
  </si>
  <si>
    <t>※犬会1週間前から記入し、犬会当日、主催者の指示に従い指定の場所に提出すること</t>
    <phoneticPr fontId="113"/>
  </si>
  <si>
    <t>N0.</t>
    <phoneticPr fontId="114"/>
  </si>
  <si>
    <t>チェックリスト</t>
    <phoneticPr fontId="14"/>
  </si>
  <si>
    <t>のどの痛みがある</t>
    <phoneticPr fontId="14"/>
  </si>
  <si>
    <t>２</t>
    <phoneticPr fontId="14"/>
  </si>
  <si>
    <t>咳（せき）が出る</t>
    <phoneticPr fontId="14"/>
  </si>
  <si>
    <t>３</t>
    <phoneticPr fontId="14"/>
  </si>
  <si>
    <t>痰（たん）がでたリ、からんだリする</t>
    <phoneticPr fontId="14"/>
  </si>
  <si>
    <t>４</t>
    <phoneticPr fontId="14"/>
  </si>
  <si>
    <t>鼻水（はなみず）、鼻づまリがある　※アレルギーを除く</t>
    <phoneticPr fontId="14"/>
  </si>
  <si>
    <t>５</t>
    <phoneticPr fontId="14"/>
  </si>
  <si>
    <t>頭が痛い</t>
    <phoneticPr fontId="14"/>
  </si>
  <si>
    <t>６</t>
    <phoneticPr fontId="14"/>
  </si>
  <si>
    <t>体のだるさなどがある</t>
    <phoneticPr fontId="14"/>
  </si>
  <si>
    <t>７</t>
    <phoneticPr fontId="14"/>
  </si>
  <si>
    <t>発熱の症状がある</t>
    <phoneticPr fontId="14"/>
  </si>
  <si>
    <t>８</t>
    <phoneticPr fontId="14"/>
  </si>
  <si>
    <t>息苦しさがある</t>
    <phoneticPr fontId="14"/>
  </si>
  <si>
    <t>９</t>
    <phoneticPr fontId="14"/>
  </si>
  <si>
    <t>味覚異常(味がしない)</t>
    <phoneticPr fontId="14"/>
  </si>
  <si>
    <t>咬覚異常(匂いがしない)</t>
    <phoneticPr fontId="14"/>
  </si>
  <si>
    <t>体温</t>
    <phoneticPr fontId="14"/>
  </si>
  <si>
    <t>゜Ｃ</t>
    <phoneticPr fontId="14"/>
  </si>
  <si>
    <t>゜Ｃ</t>
    <phoneticPr fontId="14"/>
  </si>
  <si>
    <t>氏名</t>
    <phoneticPr fontId="14"/>
  </si>
  <si>
    <t>所属（学校名など）</t>
  </si>
  <si>
    <t>保護者氏名
(中学生･高校生のみ)</t>
    <rPh sb="7" eb="9">
      <t>チュウガク</t>
    </rPh>
    <rPh sb="9" eb="10">
      <t>セイ</t>
    </rPh>
    <rPh sb="11" eb="14">
      <t>コウコウセイ</t>
    </rPh>
    <phoneticPr fontId="13"/>
  </si>
  <si>
    <t>連絡先（電話番号）</t>
    <phoneticPr fontId="14"/>
  </si>
  <si>
    <t>　【大会後／個人管理用】新型コロナウイルス感染症についての体調管理チェツクシート</t>
    <phoneticPr fontId="117"/>
  </si>
  <si>
    <t>N0.</t>
    <phoneticPr fontId="114"/>
  </si>
  <si>
    <t>チェックリスト</t>
    <phoneticPr fontId="14"/>
  </si>
  <si>
    <t>１</t>
    <phoneticPr fontId="112"/>
  </si>
  <si>
    <t>のどの痛みがある</t>
    <phoneticPr fontId="114"/>
  </si>
  <si>
    <t>２</t>
    <phoneticPr fontId="14"/>
  </si>
  <si>
    <t>咳（せき）が出る</t>
    <phoneticPr fontId="114"/>
  </si>
  <si>
    <t>３</t>
    <phoneticPr fontId="14"/>
  </si>
  <si>
    <t>痰（たん）がでたり、からんだりする</t>
    <phoneticPr fontId="114"/>
  </si>
  <si>
    <t>４</t>
    <phoneticPr fontId="14"/>
  </si>
  <si>
    <t>鼻水、鼻づまりがある　ﾒｱﾚﾉﾚｷﾞｰを匹</t>
    <phoneticPr fontId="118"/>
  </si>
  <si>
    <t>５</t>
    <phoneticPr fontId="14"/>
  </si>
  <si>
    <t>頭が痛い</t>
    <phoneticPr fontId="114"/>
  </si>
  <si>
    <t>６</t>
    <phoneticPr fontId="14"/>
  </si>
  <si>
    <t>体のだるさなどがある</t>
    <phoneticPr fontId="114"/>
  </si>
  <si>
    <t>７</t>
    <phoneticPr fontId="14"/>
  </si>
  <si>
    <t>発熱の症状がある</t>
    <phoneticPr fontId="114"/>
  </si>
  <si>
    <t>８</t>
    <phoneticPr fontId="14"/>
  </si>
  <si>
    <t>息苦しさがある</t>
    <phoneticPr fontId="114"/>
  </si>
  <si>
    <t>９</t>
    <phoneticPr fontId="14"/>
  </si>
  <si>
    <t>味覚異常(味がしない)</t>
    <phoneticPr fontId="114"/>
  </si>
  <si>
    <t>嗅覚異常(匂いがしない)</t>
    <phoneticPr fontId="114"/>
  </si>
  <si>
    <t>体温</t>
    <phoneticPr fontId="114"/>
  </si>
  <si>
    <t>氏名</t>
    <phoneticPr fontId="14"/>
  </si>
  <si>
    <t>※症状が４日以上続く場合は必ず最寄りの保健所、医師会、診療所等に報告してください。症状には個人差がありますので、強い症状と思う場合にはすぐに報告してください。</t>
    <phoneticPr fontId="114"/>
  </si>
  <si>
    <t>※保健所、医師会、診療所等に相談後、必ず大会主催者に報告してください。</t>
    <phoneticPr fontId="114"/>
  </si>
  <si>
    <t>例/No</t>
    <rPh sb="0" eb="1">
      <t>レイ</t>
    </rPh>
    <phoneticPr fontId="5"/>
  </si>
  <si>
    <t>※犬会終了後２週間は健康チェックをすること。</t>
    <phoneticPr fontId="117"/>
  </si>
  <si>
    <t>゜ Ｃ</t>
    <phoneticPr fontId="118"/>
  </si>
  <si>
    <t>合計</t>
    <rPh sb="0" eb="2">
      <t>ゴウケイ</t>
    </rPh>
    <phoneticPr fontId="5"/>
  </si>
  <si>
    <t>領収書に記載される金額です。</t>
    <rPh sb="0" eb="3">
      <t>リョウ</t>
    </rPh>
    <rPh sb="4" eb="6">
      <t>キサイ</t>
    </rPh>
    <rPh sb="9" eb="11">
      <t>キンガク</t>
    </rPh>
    <phoneticPr fontId="5"/>
  </si>
  <si>
    <t>支払い済み参加料がある場合はこちらに金額（数字のみ）を入力してください。</t>
    <rPh sb="0" eb="8">
      <t>シハラ</t>
    </rPh>
    <rPh sb="11" eb="13">
      <t>バアイ</t>
    </rPh>
    <rPh sb="18" eb="20">
      <t>キンガク</t>
    </rPh>
    <rPh sb="21" eb="23">
      <t>スウジ</t>
    </rPh>
    <rPh sb="27" eb="29">
      <t>ニュウリョク</t>
    </rPh>
    <phoneticPr fontId="5"/>
  </si>
  <si>
    <t>必ず入力してください</t>
    <rPh sb="0" eb="1">
      <t>カナラ</t>
    </rPh>
    <rPh sb="2" eb="4">
      <t>ニュウ</t>
    </rPh>
    <phoneticPr fontId="5"/>
  </si>
  <si>
    <t>日本陸連の陸上競技活動再開のガイダンスに基づき、名古屋地区陸上競技協会は、感染防止に最大限の注意を払った上、</t>
    <rPh sb="0" eb="4">
      <t>ニホンリクレン</t>
    </rPh>
    <rPh sb="5" eb="7">
      <t>リクジョウ</t>
    </rPh>
    <rPh sb="7" eb="9">
      <t>キョウギ</t>
    </rPh>
    <rPh sb="9" eb="11">
      <t>カツドウ</t>
    </rPh>
    <rPh sb="11" eb="13">
      <t>サイカイ</t>
    </rPh>
    <rPh sb="20" eb="21">
      <t>モト</t>
    </rPh>
    <rPh sb="24" eb="27">
      <t>ナゴヤ</t>
    </rPh>
    <rPh sb="27" eb="29">
      <t>チク</t>
    </rPh>
    <rPh sb="29" eb="35">
      <t>リクジョウキョウギキョウカイ</t>
    </rPh>
    <phoneticPr fontId="5"/>
  </si>
  <si>
    <t>できる限り感染リスクを軽減させた競技会の運営に務めてまいります。</t>
    <phoneticPr fontId="5"/>
  </si>
  <si>
    <t>そこで、競技会に参加される皆様には、大会前後の体調を確認・記録し、大会前の体調については大会当日に提出をして頂きます。</t>
    <rPh sb="13" eb="14">
      <t>ミナ</t>
    </rPh>
    <rPh sb="14" eb="15">
      <t>サマ</t>
    </rPh>
    <rPh sb="54" eb="55">
      <t>イタダ</t>
    </rPh>
    <phoneticPr fontId="5"/>
  </si>
  <si>
    <t>　　選手を追加する場合に差分だけではなく、全員分のデータに追加する人を入力してください。</t>
    <rPh sb="2" eb="4">
      <t>センシュ</t>
    </rPh>
    <rPh sb="5" eb="7">
      <t>ツイカ</t>
    </rPh>
    <rPh sb="9" eb="11">
      <t>バアイ</t>
    </rPh>
    <rPh sb="12" eb="14">
      <t>サブン</t>
    </rPh>
    <rPh sb="21" eb="23">
      <t>ゼンイ</t>
    </rPh>
    <rPh sb="23" eb="24">
      <t>ブン</t>
    </rPh>
    <rPh sb="29" eb="31">
      <t>ツイカ</t>
    </rPh>
    <rPh sb="33" eb="34">
      <t>ヒト</t>
    </rPh>
    <rPh sb="35" eb="37">
      <t>ニュウリョク</t>
    </rPh>
    <phoneticPr fontId="5"/>
  </si>
  <si>
    <t>①団体情報入力と②選手情報入力を行ってから、⑤大会前提出用⑥大会後個人管理用を印刷してお使いください。</t>
    <rPh sb="1" eb="3">
      <t>ダンタイ</t>
    </rPh>
    <rPh sb="3" eb="5">
      <t>ジョウホウ</t>
    </rPh>
    <rPh sb="5" eb="7">
      <t>ニュウリョク</t>
    </rPh>
    <rPh sb="9" eb="15">
      <t>センシュジョウホウニュウリョ</t>
    </rPh>
    <rPh sb="16" eb="17">
      <t>オコナ</t>
    </rPh>
    <rPh sb="39" eb="41">
      <t>インサツ</t>
    </rPh>
    <rPh sb="44" eb="45">
      <t>ツカ</t>
    </rPh>
    <phoneticPr fontId="5"/>
  </si>
  <si>
    <r>
      <t>実際に振込んで頂く金額です。</t>
    </r>
    <r>
      <rPr>
        <sz val="11"/>
        <color rgb="FF7030A0"/>
        <rFont val="ＭＳ Ｐゴシック"/>
        <family val="3"/>
        <charset val="128"/>
        <scheme val="minor"/>
      </rPr>
      <t>－の場合は返金となります。</t>
    </r>
    <rPh sb="0" eb="2">
      <t>ジッサイ</t>
    </rPh>
    <rPh sb="3" eb="5">
      <t>フリコ</t>
    </rPh>
    <rPh sb="7" eb="8">
      <t>イタダ</t>
    </rPh>
    <rPh sb="9" eb="11">
      <t>キンガク</t>
    </rPh>
    <rPh sb="16" eb="18">
      <t>バアイ</t>
    </rPh>
    <rPh sb="19" eb="21">
      <t>ヘンキン</t>
    </rPh>
    <phoneticPr fontId="5"/>
  </si>
  <si>
    <t>一般団体・大学生は一般団体・大学専用のファイルを利用してください</t>
    <rPh sb="0" eb="2">
      <t>イッパン</t>
    </rPh>
    <rPh sb="2" eb="4">
      <t>ダンタイ</t>
    </rPh>
    <rPh sb="5" eb="8">
      <t>ダイガクセイ</t>
    </rPh>
    <phoneticPr fontId="5"/>
  </si>
  <si>
    <t>【大会前／提出用】新型コロナウイルス感染症についての体調管理チェツクシート</t>
    <phoneticPr fontId="111"/>
  </si>
  <si>
    <t>本チェックシートは各種大会において新型コロナウイルス感染症の拡大を防⽌するため、参加者の健康状態を確認することを⽬的としています。
本チェックシートに記入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
但し、大会会場にて感染症患者またはその疑いのある⽅が発⾒された場合に必要な範囲で保健所等に提供することがあります。</t>
    <phoneticPr fontId="112"/>
  </si>
  <si>
    <t>１</t>
    <phoneticPr fontId="41"/>
  </si>
  <si>
    <t>※該当しない場合は／を入れ、該当する場合は○を記入すること［体温は0.1℃単位の数字を記入］</t>
    <phoneticPr fontId="117"/>
  </si>
  <si>
    <t>　受付時に提出をお願いいたします。提出がない場合は、競技会への参加を認めない場合があります。</t>
    <rPh sb="1" eb="4">
      <t>ウケツケジ</t>
    </rPh>
    <rPh sb="5" eb="7">
      <t>テイシュツ</t>
    </rPh>
    <rPh sb="9" eb="16">
      <t>ネガイイ</t>
    </rPh>
    <rPh sb="17" eb="19">
      <t>テイシュツ</t>
    </rPh>
    <rPh sb="22" eb="24">
      <t>バアイ</t>
    </rPh>
    <rPh sb="26" eb="29">
      <t>キョウギカイ</t>
    </rPh>
    <rPh sb="31" eb="33">
      <t>サンカ</t>
    </rPh>
    <rPh sb="34" eb="35">
      <t>ミト</t>
    </rPh>
    <rPh sb="38" eb="40">
      <t>バアイ</t>
    </rPh>
    <phoneticPr fontId="41"/>
  </si>
  <si>
    <t>６月１１日 訂正版</t>
    <rPh sb="1" eb="2">
      <t>ガツ</t>
    </rPh>
    <rPh sb="4" eb="5">
      <t>ヒ</t>
    </rPh>
    <rPh sb="6" eb="9">
      <t>テイセイバン</t>
    </rPh>
    <phoneticPr fontId="5"/>
  </si>
  <si>
    <t>日本陸連の陸上競技活動再開について のガイダンスに基づき、参加者の皆さんに以下の項目を実施します。</t>
    <rPh sb="0" eb="5">
      <t>ニホン</t>
    </rPh>
    <rPh sb="25" eb="28">
      <t>モト</t>
    </rPh>
    <rPh sb="29" eb="33">
      <t>サンカシャ</t>
    </rPh>
    <rPh sb="33" eb="34">
      <t>ミナ</t>
    </rPh>
    <rPh sb="37" eb="39">
      <t>イカ</t>
    </rPh>
    <rPh sb="40" eb="42">
      <t>コウモク</t>
    </rPh>
    <rPh sb="43" eb="45">
      <t>ジッシ</t>
    </rPh>
    <phoneticPr fontId="5"/>
  </si>
  <si>
    <t>なお、ガイダンスの詳細は日本陸連のＨＰを御覧ください　➡　https://www.jaaf.or.jp/news/article/13857/</t>
    <rPh sb="9" eb="11">
      <t>ショウサイ</t>
    </rPh>
    <rPh sb="12" eb="16">
      <t>ニホンリクレン</t>
    </rPh>
    <rPh sb="20" eb="22">
      <t>ゴラン</t>
    </rPh>
    <phoneticPr fontId="5"/>
  </si>
  <si>
    <t>大会1週間前から記入し、大会当日、主催者の指示に従い指定の場所に提出してください。</t>
    <phoneticPr fontId="41"/>
  </si>
  <si>
    <r>
      <t>※ 該当しない場合は</t>
    </r>
    <r>
      <rPr>
        <b/>
        <sz val="10"/>
        <rFont val="ＭＳ ゴシック"/>
        <family val="3"/>
        <charset val="128"/>
      </rPr>
      <t>／</t>
    </r>
    <r>
      <rPr>
        <sz val="10"/>
        <rFont val="ＭＳ ゴシック"/>
        <family val="3"/>
        <charset val="128"/>
      </rPr>
      <t>を入れ、該当する場合は○を記入してください（体温0.1℃単位の数字を記入）。</t>
    </r>
    <phoneticPr fontId="113"/>
  </si>
  <si>
    <t>Accreditation Card</t>
  </si>
  <si>
    <t>試合のときに発行する入場許可証</t>
  </si>
  <si>
    <t>アクレディテーションカード</t>
  </si>
  <si>
    <t>当分の間、名古屋地区の競技会は無観客で実施します。</t>
    <rPh sb="0" eb="2">
      <t>トウブン</t>
    </rPh>
    <rPh sb="3" eb="4">
      <t>ア</t>
    </rPh>
    <rPh sb="5" eb="11">
      <t>ナゴヤチク</t>
    </rPh>
    <rPh sb="11" eb="14">
      <t>キョウギカイ</t>
    </rPh>
    <rPh sb="15" eb="18">
      <t>ムカンキャク</t>
    </rPh>
    <rPh sb="19" eb="21">
      <t>ジッシ</t>
    </rPh>
    <phoneticPr fontId="41"/>
  </si>
  <si>
    <t>選手は、各自のナンバーカード、競技役員は公認審判員証の提示により会場への入場を許可します。</t>
    <rPh sb="0" eb="2">
      <t>センシュ</t>
    </rPh>
    <rPh sb="4" eb="6">
      <t>カクジ</t>
    </rPh>
    <rPh sb="15" eb="17">
      <t>キョウギ</t>
    </rPh>
    <rPh sb="17" eb="19">
      <t>ヤクイン</t>
    </rPh>
    <rPh sb="20" eb="25">
      <t>コウニンシンパンイン</t>
    </rPh>
    <rPh sb="25" eb="26">
      <t>ショウ</t>
    </rPh>
    <rPh sb="27" eb="29">
      <t>テイジ</t>
    </rPh>
    <rPh sb="32" eb="34">
      <t>カイジョウ</t>
    </rPh>
    <rPh sb="36" eb="38">
      <t>ニュウジョウ</t>
    </rPh>
    <rPh sb="39" eb="41">
      <t>キョカ</t>
    </rPh>
    <phoneticPr fontId="41"/>
  </si>
  <si>
    <t>２０２０年度　名古屋地区夏季陸上競技大会
　兼　愛知県国体選手選考会(案)</t>
    <rPh sb="4" eb="6">
      <t>ネンド</t>
    </rPh>
    <rPh sb="12" eb="14">
      <t>カキ</t>
    </rPh>
    <rPh sb="14" eb="16">
      <t>リクジョウ</t>
    </rPh>
    <rPh sb="16" eb="18">
      <t>キョウギ</t>
    </rPh>
    <rPh sb="18" eb="20">
      <t>タイカイ</t>
    </rPh>
    <rPh sb="19" eb="20">
      <t>カイ</t>
    </rPh>
    <rPh sb="35" eb="36">
      <t>アン</t>
    </rPh>
    <phoneticPr fontId="5"/>
  </si>
  <si>
    <t>　当面の間、名古屋地区の競技会出場に当たり、体調管理チェツクシートの提出を義務付けとします。</t>
    <rPh sb="1" eb="3">
      <t>トウメン</t>
    </rPh>
    <rPh sb="6" eb="9">
      <t>ナゴヤ</t>
    </rPh>
    <rPh sb="9" eb="11">
      <t>チク</t>
    </rPh>
    <rPh sb="12" eb="15">
      <t>キョウギカイ</t>
    </rPh>
    <rPh sb="15" eb="17">
      <t>シュツジョウ</t>
    </rPh>
    <rPh sb="18" eb="19">
      <t>ア</t>
    </rPh>
    <rPh sb="34" eb="36">
      <t>テイシュツ</t>
    </rPh>
    <rPh sb="37" eb="40">
      <t>ギムヅ</t>
    </rPh>
    <phoneticPr fontId="41"/>
  </si>
  <si>
    <t>※参加料の振り込みは、８月３日(月)～７日(金)の間にお願いします。</t>
    <rPh sb="1" eb="4">
      <t>サンカリョウ</t>
    </rPh>
    <rPh sb="5" eb="6">
      <t>フ</t>
    </rPh>
    <rPh sb="7" eb="8">
      <t>コ</t>
    </rPh>
    <rPh sb="12" eb="13">
      <t>ガツ</t>
    </rPh>
    <rPh sb="14" eb="15">
      <t>ニチ</t>
    </rPh>
    <rPh sb="15" eb="18">
      <t>ゲツ</t>
    </rPh>
    <rPh sb="20" eb="21">
      <t>ニチ</t>
    </rPh>
    <rPh sb="21" eb="24">
      <t>キン</t>
    </rPh>
    <rPh sb="25" eb="26">
      <t>アイダ</t>
    </rPh>
    <rPh sb="28" eb="29">
      <t>ネガ</t>
    </rPh>
    <phoneticPr fontId="5"/>
  </si>
  <si>
    <t>① 競技者には競技会１週間前からの検温を義務付ます。指定の体調管理チェック表に記入し提出してください。
② 受付時に体調管理チェック表を受け取ります。（※チーム・学校の場合は代表者がまとめて提出しても構いません）
　　主催者は、万が一感染が発生した場合に備え、個人情報の取扱いに十分注意しながら、イベント当日に参加者より提出を求　　　
　　めた書面の保存期間（少なくとも１月以上）を定めて保存します。
　　主催者は提出していない競技者を出場不可とする場合があります。
③ 不確かな競技者がいた場合は、その場で検温を実施し、状況により参加を許可しない場合があります。
　　(不確かな競技者の事例：一見して体調が悪そうに見える、顔がほてっている、咳、鼻水の症状（風邪の症状）が見られる。)
④ 運動時を除きマスクの着用を義務とし、主催者はマスクをしてない人に対し注意を促します。
⑤ 手洗い・手指の消毒・洗顔の徹底を呼び掛けます。</t>
    <rPh sb="101" eb="102">
      <t>カマ</t>
    </rPh>
    <rPh sb="226" eb="228">
      <t>バアイ</t>
    </rPh>
    <rPh sb="276" eb="278">
      <t>バアイ</t>
    </rPh>
    <phoneticPr fontId="5"/>
  </si>
  <si>
    <t xml:space="preserve">参加者の皆さんへ　新型コロナウィルス感染拡大防止のための措置として、以下の点をお守りください。 </t>
    <rPh sb="40" eb="41">
      <t>マモ</t>
    </rPh>
    <phoneticPr fontId="5"/>
  </si>
  <si>
    <r>
      <t xml:space="preserve">① 以下の事項に該当する場合は、自主的に参加を見合わせてください。 
ア 体調がよくない場合（例：発熱・咳・咽頭痛などの症状がある場合）
イ 同居家族や身近な知人に感染が疑われる方がいる場合 
ウ 過去 14 日以内に政府から入国制限、入国後の観察期間を必要とされている国、地域等への渡航又は当該在
　 住者との濃厚接触がある場合
② 参加者は競技のウオーミングアップ開始に合わせて来場し、競技終了後は速やかに帰宅してください。
③ 来場にあたっては、マスク・マイタオルを持参し、運動時を除いては原則としてマスクを着用してください。
④ 石けん等を用いた手洗い・手指消毒、うがい、洗顔を実施してください。
⑤ ウオーミングアップ・招集等については、競技役員の指示に従い、ソーシャルディスタンスを確保する（できるだけ
　 ２ｍ以上）ことに努めてください。（障がい者の誘導や介助等は除きます。）
⑥ イベント中に大きな声での会話をしないでください。また声を出しての応援、集団での応援は禁止します。
　 選手も、試技前等の発生を禁止します。
⑦ 更衣室の滞在は短時間にしてください（シャワールームの使用は禁止します）。
⑧ 飲食等の際は感染リスクが高くなる為、短時間・ソーシャルディスタンス・換気の良い場所で行ってください。
⑨ タオル、ペットボトル、コップ、皿、袋等の共用を控え、個人用を用意してください。
　 また、体液の付着したゴミは各自で持ち帰ってください。
⑩ 感染防止のために主催者が決めたその他の措置の遵守、主催者の指示に従うこと。
⑪ イベント終了後２週間以内に新型コロナウイルス感染症を発症した場合は、主催者に対して速やかに濃厚接
　 触者の有無等について報告を行ってください。
</t>
    </r>
    <r>
      <rPr>
        <b/>
        <i/>
        <sz val="14"/>
        <rFont val="ＭＳ ゴシック"/>
        <family val="3"/>
        <charset val="128"/>
      </rPr>
      <t>これらの項目が守られない場合には退場して頂く場合があります。</t>
    </r>
    <rPh sb="372" eb="373">
      <t>ツト</t>
    </rPh>
    <rPh sb="391" eb="392">
      <t>ナド</t>
    </rPh>
    <rPh sb="445" eb="447">
      <t>キンシ</t>
    </rPh>
    <rPh sb="454" eb="456">
      <t>センシュ</t>
    </rPh>
    <rPh sb="458" eb="460">
      <t>シギ</t>
    </rPh>
    <rPh sb="460" eb="461">
      <t>マエ</t>
    </rPh>
    <rPh sb="461" eb="462">
      <t>ナド</t>
    </rPh>
    <rPh sb="463" eb="465">
      <t>ハッセイ</t>
    </rPh>
    <rPh sb="466" eb="468">
      <t>キンシ</t>
    </rPh>
    <rPh sb="747" eb="748">
      <t>オコナ</t>
    </rPh>
    <rPh sb="761" eb="763">
      <t>コウモク</t>
    </rPh>
    <rPh sb="764" eb="765">
      <t>マモ</t>
    </rPh>
    <rPh sb="769" eb="771">
      <t>バアイ</t>
    </rPh>
    <rPh sb="773" eb="775">
      <t>タイジョウ</t>
    </rPh>
    <rPh sb="777" eb="778">
      <t>イタダ</t>
    </rPh>
    <rPh sb="779" eb="781">
      <t>バアイ</t>
    </rPh>
    <phoneticPr fontId="5"/>
  </si>
  <si>
    <t>招集の方法が通常の大会とは異なりますのでご注意ください。</t>
    <rPh sb="0" eb="2">
      <t>ショウシュウ</t>
    </rPh>
    <rPh sb="3" eb="5">
      <t>ホウホウ</t>
    </rPh>
    <rPh sb="6" eb="8">
      <t>ツウジョウ</t>
    </rPh>
    <rPh sb="9" eb="11">
      <t>タイカイ</t>
    </rPh>
    <rPh sb="13" eb="14">
      <t>コト</t>
    </rPh>
    <rPh sb="21" eb="26">
      <t>チュウ</t>
    </rPh>
    <phoneticPr fontId="5"/>
  </si>
  <si>
    <t>競技者の招集ミスにより発生する招集漏れは基本的に救済しません。</t>
    <rPh sb="0" eb="3">
      <t>キョウギシャ</t>
    </rPh>
    <rPh sb="4" eb="6">
      <t>ショウシュウ</t>
    </rPh>
    <rPh sb="11" eb="13">
      <t>ハッセイ</t>
    </rPh>
    <rPh sb="15" eb="17">
      <t>ショウシュウ</t>
    </rPh>
    <rPh sb="17" eb="18">
      <t>モ</t>
    </rPh>
    <rPh sb="20" eb="23">
      <t>キホンテキ</t>
    </rPh>
    <rPh sb="24" eb="26">
      <t>キュウサイ</t>
    </rPh>
    <phoneticPr fontId="5"/>
  </si>
  <si>
    <t>トラック種目はすべてタイムレース、フィールド長さ種目は３回試技とします。</t>
    <rPh sb="4" eb="6">
      <t>シュモク</t>
    </rPh>
    <rPh sb="22" eb="23">
      <t>ナガ</t>
    </rPh>
    <rPh sb="24" eb="26">
      <t>シュモク</t>
    </rPh>
    <rPh sb="28" eb="29">
      <t>カイ</t>
    </rPh>
    <rPh sb="29" eb="31">
      <t>シギ</t>
    </rPh>
    <phoneticPr fontId="5"/>
  </si>
  <si>
    <t>･フィールド種目は参加人数に応じて組分けを行います。事前にスタートリストでの確認をお願いします</t>
    <rPh sb="6" eb="8">
      <t>シュモク</t>
    </rPh>
    <rPh sb="9" eb="13">
      <t>サンカニンズウ</t>
    </rPh>
    <rPh sb="14" eb="15">
      <t>オウ</t>
    </rPh>
    <rPh sb="17" eb="18">
      <t>クミ</t>
    </rPh>
    <rPh sb="21" eb="22">
      <t>オコナ</t>
    </rPh>
    <rPh sb="26" eb="28">
      <t>ジゼン</t>
    </rPh>
    <rPh sb="38" eb="40">
      <t>カクニン</t>
    </rPh>
    <rPh sb="42" eb="43">
      <t>ネガ</t>
    </rPh>
    <phoneticPr fontId="5"/>
  </si>
  <si>
    <r>
      <t>・個人出場種目数は</t>
    </r>
    <r>
      <rPr>
        <sz val="11"/>
        <color rgb="FFFF0000"/>
        <rFont val="ＭＳ Ｐゴシック"/>
        <family val="3"/>
        <charset val="128"/>
      </rPr>
      <t>１人２種目まで</t>
    </r>
    <r>
      <rPr>
        <sz val="11"/>
        <rFont val="ＭＳ Ｐ明朝"/>
        <family val="1"/>
        <charset val="128"/>
      </rPr>
      <t>とします。</t>
    </r>
    <rPh sb="1" eb="3">
      <t>コジン</t>
    </rPh>
    <rPh sb="3" eb="8">
      <t>シュツジョウシュモクスウ</t>
    </rPh>
    <rPh sb="10" eb="11">
      <t>ヒト</t>
    </rPh>
    <rPh sb="12" eb="14">
      <t>シュモク</t>
    </rPh>
    <phoneticPr fontId="5"/>
  </si>
  <si>
    <r>
      <t>・リレーは１団体１チームとします</t>
    </r>
    <r>
      <rPr>
        <sz val="11"/>
        <color theme="1"/>
        <rFont val="ＭＳ Ｐゴシック"/>
        <family val="3"/>
        <charset val="128"/>
        <scheme val="minor"/>
      </rPr>
      <t>。</t>
    </r>
    <rPh sb="6" eb="8">
      <t>ダンタイ</t>
    </rPh>
    <phoneticPr fontId="5"/>
  </si>
  <si>
    <t>個人参加者の引率などについて、選手1名に付き1名の帯同を認めます。</t>
    <rPh sb="0" eb="2">
      <t>コジン</t>
    </rPh>
    <rPh sb="2" eb="5">
      <t>サンカシャ</t>
    </rPh>
    <rPh sb="6" eb="8">
      <t>インソツ</t>
    </rPh>
    <rPh sb="15" eb="17">
      <t>センシュ</t>
    </rPh>
    <rPh sb="18" eb="19">
      <t>メイ</t>
    </rPh>
    <rPh sb="20" eb="21">
      <t>ツ</t>
    </rPh>
    <rPh sb="23" eb="24">
      <t>メイ</t>
    </rPh>
    <rPh sb="25" eb="27">
      <t>タイドウ</t>
    </rPh>
    <rPh sb="28" eb="29">
      <t>ミト</t>
    </rPh>
    <phoneticPr fontId="41"/>
  </si>
  <si>
    <t>ただし、事前申請者に限ります。当日受付はいたしませんのでご注意ください。</t>
    <rPh sb="4" eb="8">
      <t>ジゼンシンセイ</t>
    </rPh>
    <rPh sb="8" eb="9">
      <t>シャ</t>
    </rPh>
    <rPh sb="10" eb="11">
      <t>カギ</t>
    </rPh>
    <rPh sb="15" eb="17">
      <t>トウジツ</t>
    </rPh>
    <rPh sb="17" eb="19">
      <t>ウケツケ</t>
    </rPh>
    <rPh sb="29" eb="31">
      <t>チュウイ</t>
    </rPh>
    <phoneticPr fontId="41"/>
  </si>
  <si>
    <t>ADカード申請書</t>
    <rPh sb="5" eb="8">
      <t>シンセイショ</t>
    </rPh>
    <phoneticPr fontId="41"/>
  </si>
  <si>
    <t>申請日</t>
    <rPh sb="0" eb="3">
      <t>シンセイビ</t>
    </rPh>
    <phoneticPr fontId="41"/>
  </si>
  <si>
    <t>名古屋地区陸上競技協会　会長　坂井田　酵三殿</t>
    <rPh sb="0" eb="11">
      <t>ナゴヤチクリ</t>
    </rPh>
    <rPh sb="12" eb="14">
      <t>カイチョウ</t>
    </rPh>
    <rPh sb="15" eb="18">
      <t>サカイダ</t>
    </rPh>
    <rPh sb="20" eb="21">
      <t>サン</t>
    </rPh>
    <rPh sb="21" eb="22">
      <t>ドノ</t>
    </rPh>
    <phoneticPr fontId="41"/>
  </si>
  <si>
    <t>申請者 氏名</t>
    <rPh sb="0" eb="3">
      <t>シンセイシャ</t>
    </rPh>
    <rPh sb="4" eb="6">
      <t>シメイ</t>
    </rPh>
    <phoneticPr fontId="41"/>
  </si>
  <si>
    <t>申請者住所</t>
    <rPh sb="0" eb="3">
      <t>シンセイシャ</t>
    </rPh>
    <rPh sb="3" eb="5">
      <t>ジュウショ</t>
    </rPh>
    <phoneticPr fontId="41"/>
  </si>
  <si>
    <t>電話番号
（携帯が望ましい）</t>
    <rPh sb="0" eb="4">
      <t>デンワバンゴウ</t>
    </rPh>
    <rPh sb="6" eb="8">
      <t>ケイタイ</t>
    </rPh>
    <rPh sb="9" eb="10">
      <t>ノゾ</t>
    </rPh>
    <phoneticPr fontId="41"/>
  </si>
  <si>
    <t>団　体　名</t>
    <rPh sb="0" eb="1">
      <t>ダン</t>
    </rPh>
    <rPh sb="2" eb="3">
      <t>カラダ</t>
    </rPh>
    <rPh sb="4" eb="5">
      <t>メイ</t>
    </rPh>
    <phoneticPr fontId="41"/>
  </si>
  <si>
    <t>令和２年　　　　月　　　　日</t>
    <rPh sb="0" eb="2">
      <t>レイワ</t>
    </rPh>
    <rPh sb="3" eb="4">
      <t>ネン</t>
    </rPh>
    <rPh sb="8" eb="9">
      <t>ツキ</t>
    </rPh>
    <rPh sb="13" eb="14">
      <t>ヒ</t>
    </rPh>
    <phoneticPr fontId="41"/>
  </si>
  <si>
    <t>学校等の引率で、審判をされない方も１団体１名の帯同を認めます。</t>
    <rPh sb="0" eb="2">
      <t>ガッコウ</t>
    </rPh>
    <rPh sb="2" eb="3">
      <t>ナド</t>
    </rPh>
    <rPh sb="4" eb="6">
      <t>インソツ</t>
    </rPh>
    <rPh sb="8" eb="10">
      <t>シンパン</t>
    </rPh>
    <rPh sb="15" eb="16">
      <t>カタ</t>
    </rPh>
    <rPh sb="18" eb="20">
      <t>ダンタイ</t>
    </rPh>
    <rPh sb="21" eb="22">
      <t>メイ</t>
    </rPh>
    <rPh sb="23" eb="25">
      <t>タイドウ</t>
    </rPh>
    <rPh sb="26" eb="27">
      <t>ミト</t>
    </rPh>
    <phoneticPr fontId="41"/>
  </si>
  <si>
    <t>選手同様、大会前後の検温等の実施・提出も合わせてお願い致します。</t>
    <rPh sb="0" eb="2">
      <t>センシュ</t>
    </rPh>
    <rPh sb="2" eb="4">
      <t>ドウヨウ</t>
    </rPh>
    <rPh sb="5" eb="7">
      <t>タイカイ</t>
    </rPh>
    <rPh sb="7" eb="9">
      <t>ゼンゴ</t>
    </rPh>
    <rPh sb="10" eb="12">
      <t>ケンオン</t>
    </rPh>
    <rPh sb="12" eb="13">
      <t>ナド</t>
    </rPh>
    <rPh sb="14" eb="16">
      <t>ジッシ</t>
    </rPh>
    <rPh sb="17" eb="19">
      <t>テイシュツ</t>
    </rPh>
    <rPh sb="20" eb="21">
      <t>ア</t>
    </rPh>
    <rPh sb="25" eb="26">
      <t>ネガ</t>
    </rPh>
    <rPh sb="27" eb="28">
      <t>イタ</t>
    </rPh>
    <phoneticPr fontId="41"/>
  </si>
  <si>
    <t>大会要項・競技注意事項等に記されている注意事項を厳守し引率します。</t>
    <rPh sb="0" eb="4">
      <t>タイカイヨウコウ</t>
    </rPh>
    <rPh sb="5" eb="7">
      <t>キョウギ</t>
    </rPh>
    <rPh sb="7" eb="11">
      <t>チュウイジコウ</t>
    </rPh>
    <rPh sb="11" eb="12">
      <t>ナド</t>
    </rPh>
    <rPh sb="13" eb="14">
      <t>シル</t>
    </rPh>
    <rPh sb="19" eb="23">
      <t>チュウイジコウ</t>
    </rPh>
    <rPh sb="24" eb="26">
      <t>ゲンシュ</t>
    </rPh>
    <rPh sb="27" eb="29">
      <t>インソツ</t>
    </rPh>
    <phoneticPr fontId="41"/>
  </si>
  <si>
    <t>これらの項目が守られない場合には退場して頂く場合があります。、</t>
    <phoneticPr fontId="41"/>
  </si>
  <si>
    <t>本人自署</t>
    <rPh sb="0" eb="2">
      <t>ホンニン</t>
    </rPh>
    <rPh sb="2" eb="4">
      <t>ジショ</t>
    </rPh>
    <phoneticPr fontId="41"/>
  </si>
  <si>
    <t>キ　　　リ　　　ト　　リ</t>
    <phoneticPr fontId="41"/>
  </si>
  <si>
    <t>この大会は、無観客で実施します。参加者･役員以外は競技場への入場ができませんことをご理解ください。</t>
    <rPh sb="2" eb="4">
      <t>タイカイ</t>
    </rPh>
    <rPh sb="6" eb="9">
      <t>ムカンキャク</t>
    </rPh>
    <rPh sb="10" eb="12">
      <t>ジッシ</t>
    </rPh>
    <rPh sb="16" eb="19">
      <t>サンカシャ</t>
    </rPh>
    <rPh sb="20" eb="22">
      <t>ヤクイン</t>
    </rPh>
    <rPh sb="22" eb="24">
      <t>イガイ</t>
    </rPh>
    <rPh sb="25" eb="28">
      <t>キョウギジョウ</t>
    </rPh>
    <rPh sb="30" eb="32">
      <t>ニュウジョウ</t>
    </rPh>
    <rPh sb="42" eb="44">
      <t>リカイ</t>
    </rPh>
    <phoneticPr fontId="5"/>
  </si>
  <si>
    <t>個人参加者・団体引率者で審判をされない方は、ADカードの申請が必要となります。申込ファイルの⑦ADカード申請を印刷</t>
    <rPh sb="0" eb="2">
      <t>コジン</t>
    </rPh>
    <rPh sb="2" eb="5">
      <t>サンカシャ</t>
    </rPh>
    <rPh sb="6" eb="8">
      <t>ダンタイ</t>
    </rPh>
    <rPh sb="8" eb="11">
      <t>インソツシャ</t>
    </rPh>
    <rPh sb="12" eb="14">
      <t>シンパン</t>
    </rPh>
    <rPh sb="19" eb="20">
      <t>カタ</t>
    </rPh>
    <rPh sb="28" eb="30">
      <t>シンセイ</t>
    </rPh>
    <rPh sb="31" eb="33">
      <t>ヒツヨウ</t>
    </rPh>
    <rPh sb="39" eb="41">
      <t>モウシコミ</t>
    </rPh>
    <rPh sb="52" eb="54">
      <t>シンセイ</t>
    </rPh>
    <rPh sb="55" eb="57">
      <t>インサツ</t>
    </rPh>
    <phoneticPr fontId="5"/>
  </si>
  <si>
    <t>　　して、当日お受取りください。</t>
    <rPh sb="5" eb="7">
      <t>トウジツ</t>
    </rPh>
    <rPh sb="8" eb="10">
      <t>ウケト</t>
    </rPh>
    <phoneticPr fontId="5"/>
  </si>
  <si>
    <t xml:space="preserve">１．期  日        </t>
    <phoneticPr fontId="5"/>
  </si>
  <si>
    <t>２．場  所</t>
    <phoneticPr fontId="5"/>
  </si>
  <si>
    <t>３．種　目</t>
    <phoneticPr fontId="5"/>
  </si>
  <si>
    <t>◎第１日</t>
    <phoneticPr fontId="5"/>
  </si>
  <si>
    <r>
      <t>（男子）</t>
    </r>
    <r>
      <rPr>
        <b/>
        <sz val="11"/>
        <rFont val="ＭＳ Ｐゴシック"/>
        <family val="3"/>
        <charset val="128"/>
      </rPr>
      <t>１００ｍ，４００ｍ，１５００ｍ</t>
    </r>
    <r>
      <rPr>
        <sz val="11"/>
        <rFont val="ＭＳ Ｐ明朝"/>
        <family val="1"/>
        <charset val="128"/>
      </rPr>
      <t xml:space="preserve">，１１０ｍＨ(1.067m), </t>
    </r>
    <r>
      <rPr>
        <b/>
        <sz val="11"/>
        <rFont val="ＭＳ Ｐゴシック"/>
        <family val="3"/>
        <charset val="128"/>
      </rPr>
      <t>１１０ｍＪＨ(0.991m)</t>
    </r>
    <r>
      <rPr>
        <sz val="11"/>
        <rFont val="ＭＳ Ｐ明朝"/>
        <family val="1"/>
        <charset val="128"/>
      </rPr>
      <t>，</t>
    </r>
    <r>
      <rPr>
        <b/>
        <sz val="11"/>
        <rFont val="ＭＳ Ｐゴシック"/>
        <family val="3"/>
        <charset val="128"/>
      </rPr>
      <t>中学１１０ｍＨ(0.914m)</t>
    </r>
    <phoneticPr fontId="5"/>
  </si>
  <si>
    <r>
      <t xml:space="preserve"> ,</t>
    </r>
    <r>
      <rPr>
        <b/>
        <sz val="11"/>
        <rFont val="ＭＳ Ｐゴシック"/>
        <family val="3"/>
        <charset val="128"/>
      </rPr>
      <t>４×１００ｍＲ，棒高跳</t>
    </r>
    <r>
      <rPr>
        <b/>
        <sz val="11"/>
        <rFont val="ＭＳ Ｐ明朝"/>
        <family val="1"/>
        <charset val="128"/>
      </rPr>
      <t>，</t>
    </r>
    <r>
      <rPr>
        <sz val="11"/>
        <rFont val="ＭＳ Ｐ明朝"/>
        <family val="1"/>
        <charset val="128"/>
      </rPr>
      <t>三段跳，円盤投(2.000kg)</t>
    </r>
    <phoneticPr fontId="5"/>
  </si>
  <si>
    <r>
      <rPr>
        <b/>
        <sz val="11"/>
        <rFont val="ＭＳ Ｐゴシック"/>
        <family val="3"/>
        <charset val="128"/>
      </rPr>
      <t>中学１００ｍＨ(0.762m)</t>
    </r>
    <r>
      <rPr>
        <sz val="11"/>
        <rFont val="ＭＳ Ｐ明朝"/>
        <family val="1"/>
        <charset val="128"/>
      </rPr>
      <t xml:space="preserve">  ,</t>
    </r>
    <r>
      <rPr>
        <b/>
        <sz val="11"/>
        <rFont val="ＭＳ Ｐゴシック"/>
        <family val="3"/>
        <charset val="128"/>
      </rPr>
      <t>４×１００ｍＲ，棒高跳</t>
    </r>
    <r>
      <rPr>
        <b/>
        <sz val="11"/>
        <rFont val="ＭＳ Ｐ明朝"/>
        <family val="1"/>
        <charset val="128"/>
      </rPr>
      <t>，</t>
    </r>
    <r>
      <rPr>
        <b/>
        <sz val="11"/>
        <rFont val="ＭＳ Ｐゴシック"/>
        <family val="3"/>
        <charset val="128"/>
      </rPr>
      <t>走幅跳</t>
    </r>
    <r>
      <rPr>
        <b/>
        <sz val="11"/>
        <rFont val="ＭＳ Ｐ明朝"/>
        <family val="1"/>
        <charset val="128"/>
      </rPr>
      <t>，</t>
    </r>
    <r>
      <rPr>
        <b/>
        <sz val="11"/>
        <rFont val="ＭＳ Ｐゴシック"/>
        <family val="3"/>
        <charset val="128"/>
      </rPr>
      <t>円盤投</t>
    </r>
    <r>
      <rPr>
        <b/>
        <sz val="11"/>
        <rFont val="ＭＳ Ｐ明朝"/>
        <family val="1"/>
        <charset val="128"/>
      </rPr>
      <t>(1.000kg)</t>
    </r>
    <r>
      <rPr>
        <sz val="11"/>
        <rFont val="ＭＳ Ｐ明朝"/>
        <family val="1"/>
        <charset val="128"/>
      </rPr>
      <t>，ハンマー投(4.000kg)</t>
    </r>
    <phoneticPr fontId="5"/>
  </si>
  <si>
    <t>　</t>
    <phoneticPr fontId="5"/>
  </si>
  <si>
    <t>◎第2日</t>
    <phoneticPr fontId="5"/>
  </si>
  <si>
    <r>
      <t>（男子）</t>
    </r>
    <r>
      <rPr>
        <b/>
        <sz val="11"/>
        <rFont val="ＭＳ Ｐゴシック"/>
        <family val="3"/>
        <charset val="128"/>
      </rPr>
      <t>２００ｍ，８００ｍ</t>
    </r>
    <r>
      <rPr>
        <sz val="11"/>
        <rFont val="ＭＳ Ｐ明朝"/>
        <family val="1"/>
        <charset val="128"/>
      </rPr>
      <t>，４００ｍＨ(0.914m)，</t>
    </r>
    <r>
      <rPr>
        <b/>
        <sz val="11"/>
        <rFont val="ＭＳ Ｐゴシック"/>
        <family val="3"/>
        <charset val="128"/>
      </rPr>
      <t>４×４００ｍＲ</t>
    </r>
    <r>
      <rPr>
        <sz val="11"/>
        <rFont val="ＭＳ Ｐ明朝"/>
        <family val="1"/>
        <charset val="128"/>
      </rPr>
      <t>，</t>
    </r>
    <phoneticPr fontId="5"/>
  </si>
  <si>
    <r>
      <t>　</t>
    </r>
    <r>
      <rPr>
        <b/>
        <sz val="11"/>
        <rFont val="ＭＳ Ｐゴシック"/>
        <family val="3"/>
        <charset val="128"/>
      </rPr>
      <t>走高跳</t>
    </r>
    <r>
      <rPr>
        <sz val="11"/>
        <color theme="1"/>
        <rFont val="ＭＳ Ｐゴシック"/>
        <family val="3"/>
        <charset val="128"/>
        <scheme val="minor"/>
      </rPr>
      <t>，</t>
    </r>
    <r>
      <rPr>
        <b/>
        <sz val="11"/>
        <rFont val="ＭＳ Ｐゴシック"/>
        <family val="3"/>
        <charset val="128"/>
      </rPr>
      <t>走幅跳</t>
    </r>
    <r>
      <rPr>
        <sz val="11"/>
        <rFont val="ＭＳ Ｐ明朝"/>
        <family val="1"/>
        <charset val="128"/>
      </rPr>
      <t>，砲丸投(7.260kg)，高校砲丸投(6.000kg)，</t>
    </r>
    <r>
      <rPr>
        <b/>
        <sz val="11"/>
        <rFont val="ＭＳ Ｐゴシック"/>
        <family val="3"/>
        <charset val="128"/>
      </rPr>
      <t>中学砲丸投(5.000kg)，</t>
    </r>
    <r>
      <rPr>
        <sz val="11"/>
        <rFont val="ＭＳ Ｐ明朝"/>
        <family val="1"/>
        <charset val="128"/>
      </rPr>
      <t>やり投(0.800kg)</t>
    </r>
    <phoneticPr fontId="5"/>
  </si>
  <si>
    <r>
      <t>　</t>
    </r>
    <r>
      <rPr>
        <b/>
        <sz val="11"/>
        <rFont val="ＭＳ Ｐゴシック"/>
        <family val="3"/>
        <charset val="128"/>
      </rPr>
      <t>走高跳</t>
    </r>
    <r>
      <rPr>
        <sz val="11"/>
        <color theme="1"/>
        <rFont val="ＭＳ Ｐゴシック"/>
        <family val="3"/>
        <charset val="128"/>
        <scheme val="minor"/>
      </rPr>
      <t>，</t>
    </r>
    <r>
      <rPr>
        <sz val="11"/>
        <rFont val="ＭＳ Ｐ明朝"/>
        <family val="1"/>
        <charset val="128"/>
      </rPr>
      <t>三段跳，</t>
    </r>
    <r>
      <rPr>
        <b/>
        <sz val="11"/>
        <rFont val="ＭＳ Ｐゴシック"/>
        <family val="3"/>
        <charset val="128"/>
      </rPr>
      <t>砲丸投(4.000kg)</t>
    </r>
    <r>
      <rPr>
        <sz val="11"/>
        <rFont val="ＭＳ Ｐ明朝"/>
        <family val="1"/>
        <charset val="128"/>
      </rPr>
      <t>，</t>
    </r>
    <r>
      <rPr>
        <b/>
        <sz val="11"/>
        <rFont val="ＭＳ Ｐ明朝"/>
        <family val="1"/>
        <charset val="128"/>
      </rPr>
      <t>中学砲丸投</t>
    </r>
    <r>
      <rPr>
        <b/>
        <sz val="11"/>
        <rFont val="ＭＳ Ｐゴシック"/>
        <family val="3"/>
        <charset val="128"/>
      </rPr>
      <t>(2.721kg)，</t>
    </r>
    <r>
      <rPr>
        <sz val="11"/>
        <rFont val="ＭＳ Ｐ明朝"/>
        <family val="1"/>
        <charset val="128"/>
      </rPr>
      <t>やり投(0.600kg)</t>
    </r>
    <phoneticPr fontId="5"/>
  </si>
  <si>
    <t>４．参加について</t>
    <phoneticPr fontId="5"/>
  </si>
  <si>
    <t>５．参加料</t>
    <phoneticPr fontId="5"/>
  </si>
  <si>
    <t>リレー　１チーム１２００円</t>
    <phoneticPr fontId="5"/>
  </si>
  <si>
    <t>６．申込ｱﾄﾞﾚｽ</t>
    <phoneticPr fontId="5"/>
  </si>
  <si>
    <r>
      <t>メールアドレス　　　</t>
    </r>
    <r>
      <rPr>
        <b/>
        <sz val="22"/>
        <rFont val="Arial"/>
        <family val="2"/>
      </rPr>
      <t>nagoya.kirokukai@gmail.com</t>
    </r>
    <phoneticPr fontId="5"/>
  </si>
  <si>
    <t>申し込みアドレスの間違えが多く発生しています。
正しいアドレスに送信してください。
問い合わせのアドレスに送信されても受付できません。</t>
    <phoneticPr fontId="5"/>
  </si>
  <si>
    <t>７．申込締切</t>
    <phoneticPr fontId="5"/>
  </si>
  <si>
    <t>10．その他</t>
    <phoneticPr fontId="5"/>
  </si>
  <si>
    <t>　　　申請中の申し込みは受付けません。</t>
    <phoneticPr fontId="5"/>
  </si>
  <si>
    <t>･競技中に発生した負傷・傷病の応急処置は主催者において行いますが,以後の責任は負いません。</t>
    <phoneticPr fontId="5"/>
  </si>
  <si>
    <t>短い日付表示を選択してください。⑨日付が数字になる場合を参照してください。</t>
    <rPh sb="0" eb="1">
      <t>ミジカ</t>
    </rPh>
    <rPh sb="2" eb="4">
      <t>ヒヅケ</t>
    </rPh>
    <rPh sb="4" eb="6">
      <t>ヒョウジ</t>
    </rPh>
    <rPh sb="7" eb="9">
      <t>センタク</t>
    </rPh>
    <rPh sb="17" eb="27">
      <t>ヒヅ</t>
    </rPh>
    <rPh sb="28" eb="30">
      <t>サンショウ</t>
    </rPh>
    <phoneticPr fontId="5"/>
  </si>
  <si>
    <r>
      <t>　　ナンバーが正しく入力されていて情報が反映されていない場合、選手情報入力シートのナンバーが左寄りになってい 　
　　ます。この場合、ナンバー⑧セルが文字列になっていますので数値に変換してください。
    方法は、</t>
    </r>
    <r>
      <rPr>
        <b/>
        <sz val="18"/>
        <color rgb="FF00B050"/>
        <rFont val="ＭＳ ゴシック"/>
        <family val="3"/>
        <charset val="128"/>
      </rPr>
      <t>⑦リレーの選手が反映されない場合の対処</t>
    </r>
    <r>
      <rPr>
        <b/>
        <sz val="18"/>
        <rFont val="ＭＳ ゴシック"/>
        <family val="3"/>
        <charset val="128"/>
      </rPr>
      <t>をご覧ください。</t>
    </r>
    <rPh sb="7" eb="8">
      <t>タダ</t>
    </rPh>
    <rPh sb="10" eb="12">
      <t>ニュウ</t>
    </rPh>
    <rPh sb="17" eb="19">
      <t>ジョウホウ</t>
    </rPh>
    <rPh sb="20" eb="22">
      <t>ハンエイ</t>
    </rPh>
    <rPh sb="28" eb="30">
      <t>バアイ</t>
    </rPh>
    <rPh sb="31" eb="33">
      <t>センシュ</t>
    </rPh>
    <rPh sb="33" eb="35">
      <t>ジョウホウ</t>
    </rPh>
    <rPh sb="35" eb="37">
      <t>ニュウリョク</t>
    </rPh>
    <rPh sb="46" eb="48">
      <t>ヒダリヨ</t>
    </rPh>
    <rPh sb="64" eb="66">
      <t>バアイ</t>
    </rPh>
    <rPh sb="75" eb="85">
      <t>モジレ</t>
    </rPh>
    <rPh sb="87" eb="89">
      <t>スウチ</t>
    </rPh>
    <rPh sb="104" eb="106">
      <t>ホウホウ</t>
    </rPh>
    <rPh sb="129" eb="130">
      <t>ラン</t>
    </rPh>
    <phoneticPr fontId="5"/>
  </si>
  <si>
    <t>選手との続柄</t>
    <rPh sb="0" eb="2">
      <t>センシュ</t>
    </rPh>
    <rPh sb="4" eb="6">
      <t>ゾクガラ</t>
    </rPh>
    <phoneticPr fontId="4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</si>
</sst>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quot;¥&quot;\-#,##0"/>
    <numFmt numFmtId="176" formatCode="[$-411]ggge&quot;年&quot;m&quot;月&quot;d&quot;日&quot;;@"/>
    <numFmt numFmtId="177" formatCode="[$-411]m&quot;月&quot;d&quot;日&quot;&quot;(&quot;aaa&quot;)&quot;"/>
    <numFmt numFmtId="178" formatCode="[$-411]m&quot;月&quot;d&quot;日&quot;&quot;(&quot;aaa&quot;)メール必着&quot;"/>
    <numFmt numFmtId="179" formatCode="[$-411]yyyy&quot;年&quot;m&quot;月&quot;d&quot;日&quot;&quot;(&quot;aaa&quot;)メール必着&quot;"/>
    <numFmt numFmtId="180" formatCode="[$-411]yyyy&quot;年&quot;m&quot;月&quot;d&quot;日&quot;&quot;(&quot;aaa&quot;)&quot;"/>
    <numFmt numFmtId="181" formatCode="[$-F800]dddd\,\ mmmm\ dd\,\ yyyy"/>
    <numFmt numFmtId="182" formatCode="[$-411]yyyy&quot;年&quot;m&quot;月&quot;d&quot;日&quot;&quot;(&quot;aaa&quot;)郵送必着&quot;"/>
    <numFmt numFmtId="183" formatCode="m&quot;月&quot;d&quot;日&quot;;@"/>
  </numFmts>
  <fonts count="141">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10"/>
      <name val="ＭＳ ゴシック"/>
      <family val="3"/>
      <charset val="128"/>
    </font>
    <font>
      <b/>
      <sz val="12"/>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明朝"/>
      <family val="1"/>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b/>
      <sz val="40"/>
      <color rgb="FFFF0000"/>
      <name val="ＭＳ ゴシック"/>
      <family val="3"/>
      <charset val="128"/>
    </font>
    <font>
      <sz val="14"/>
      <name val="ＤＨＰ平成明朝体W7"/>
      <family val="3"/>
      <charset val="128"/>
    </font>
    <font>
      <sz val="11"/>
      <name val="ＤＦ平成明朝体W7"/>
      <family val="3"/>
      <charset val="128"/>
    </font>
    <font>
      <b/>
      <sz val="22"/>
      <color theme="1"/>
      <name val="ＭＳ ゴシック"/>
      <family val="3"/>
      <charset val="128"/>
    </font>
    <font>
      <b/>
      <u/>
      <sz val="11"/>
      <color rgb="FFFF0000"/>
      <name val="ＭＳ 明朝"/>
      <family val="1"/>
      <charset val="128"/>
    </font>
    <font>
      <sz val="10"/>
      <color theme="1"/>
      <name val="ＭＳ 明朝"/>
      <family val="1"/>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12"/>
      <name val="ＭＳ Ｐ明朝"/>
      <family val="1"/>
      <charset val="128"/>
    </font>
    <font>
      <b/>
      <sz val="14"/>
      <color indexed="81"/>
      <name val="ＭＳ Ｐゴシック"/>
      <family val="3"/>
      <charset val="128"/>
    </font>
    <font>
      <b/>
      <sz val="16"/>
      <name val="ＭＳ 明朝"/>
      <family val="1"/>
      <charset val="128"/>
    </font>
    <font>
      <b/>
      <i/>
      <sz val="11"/>
      <color theme="1"/>
      <name val="ＭＳ Ｐゴシック"/>
      <family val="3"/>
      <charset val="128"/>
      <scheme val="minor"/>
    </font>
    <font>
      <sz val="11"/>
      <color theme="1"/>
      <name val="ＭＳ Ｐゴシック"/>
      <family val="3"/>
      <charset val="128"/>
      <scheme val="minor"/>
    </font>
    <font>
      <sz val="6"/>
      <name val="ＭＳ ゴシック"/>
      <family val="2"/>
      <charset val="128"/>
    </font>
    <font>
      <b/>
      <sz val="14"/>
      <name val="ＭＳ Ｐ明朝"/>
      <family val="1"/>
      <charset val="128"/>
    </font>
    <font>
      <b/>
      <sz val="9"/>
      <color indexed="81"/>
      <name val="ＭＳ Ｐゴシック"/>
      <family val="3"/>
      <charset val="128"/>
    </font>
    <font>
      <sz val="11"/>
      <color rgb="FFFF0000"/>
      <name val="ＭＳ 明朝"/>
      <family val="1"/>
      <charset val="128"/>
    </font>
    <font>
      <sz val="8"/>
      <name val="ＤＦ平成明朝体W7"/>
      <family val="3"/>
      <charset val="128"/>
    </font>
    <font>
      <sz val="11"/>
      <color indexed="81"/>
      <name val="ＭＳ Ｐゴシック"/>
      <family val="3"/>
      <charset val="128"/>
    </font>
    <font>
      <b/>
      <sz val="28"/>
      <color rgb="FFFF0000"/>
      <name val="ＭＳ ゴシック"/>
      <family val="3"/>
      <charset val="128"/>
    </font>
    <font>
      <b/>
      <sz val="12"/>
      <color indexed="81"/>
      <name val="ＭＳ Ｐゴシック"/>
      <family val="3"/>
      <charset val="128"/>
    </font>
    <font>
      <b/>
      <sz val="16"/>
      <name val="ＭＳ Ｐ明朝"/>
      <family val="1"/>
      <charset val="128"/>
    </font>
    <font>
      <sz val="18"/>
      <color theme="3"/>
      <name val="ＭＳ Ｐゴシック"/>
      <family val="2"/>
      <charset val="128"/>
      <scheme val="major"/>
    </font>
    <font>
      <b/>
      <sz val="11"/>
      <name val="ＭＳ Ｐゴシック"/>
      <family val="3"/>
      <charset val="128"/>
    </font>
    <font>
      <sz val="11"/>
      <name val="ＭＳ Ｐ明朝"/>
      <family val="1"/>
      <charset val="128"/>
    </font>
    <font>
      <b/>
      <sz val="11"/>
      <name val="ＭＳ Ｐ明朝"/>
      <family val="1"/>
      <charset val="128"/>
    </font>
    <font>
      <b/>
      <sz val="12"/>
      <name val="ＭＳ Ｐゴシック"/>
      <family val="3"/>
      <charset val="128"/>
    </font>
    <font>
      <b/>
      <u/>
      <sz val="11"/>
      <name val="ＭＳ ゴシック"/>
      <family val="3"/>
      <charset val="128"/>
    </font>
    <font>
      <sz val="12"/>
      <name val="ＭＳ Ｐゴシック"/>
      <family val="3"/>
      <charset val="128"/>
    </font>
    <font>
      <sz val="18"/>
      <name val="ＭＳ Ｐゴシック"/>
      <family val="3"/>
      <charset val="128"/>
    </font>
    <font>
      <sz val="11"/>
      <name val="ＤＦ平成明朝体W7"/>
      <family val="1"/>
      <charset val="128"/>
    </font>
    <font>
      <b/>
      <sz val="11"/>
      <color indexed="81"/>
      <name val="ＭＳ Ｐゴシック"/>
      <family val="3"/>
      <charset val="128"/>
    </font>
    <font>
      <b/>
      <i/>
      <sz val="12"/>
      <name val="ＭＳ Ｐゴシック"/>
      <family val="3"/>
      <charset val="128"/>
    </font>
    <font>
      <b/>
      <u/>
      <sz val="18"/>
      <name val="ＭＳ Ｐゴシック"/>
      <family val="3"/>
      <charset val="128"/>
    </font>
    <font>
      <sz val="14"/>
      <color rgb="FFFF0000"/>
      <name val="HGS創英角ﾎﾟｯﾌﾟ体"/>
      <family val="3"/>
      <charset val="128"/>
    </font>
    <font>
      <b/>
      <sz val="18"/>
      <color indexed="81"/>
      <name val="ＭＳ Ｐゴシック"/>
      <family val="3"/>
      <charset val="128"/>
    </font>
    <font>
      <sz val="9"/>
      <color indexed="81"/>
      <name val="ＭＳ Ｐゴシック"/>
      <family val="3"/>
      <charset val="128"/>
    </font>
    <font>
      <b/>
      <sz val="16"/>
      <color indexed="81"/>
      <name val="ＭＳ Ｐゴシック"/>
      <family val="3"/>
      <charset val="128"/>
    </font>
    <font>
      <b/>
      <sz val="18"/>
      <color theme="8" tint="-0.249977111117893"/>
      <name val="ＭＳ ゴシック"/>
      <family val="3"/>
      <charset val="128"/>
    </font>
    <font>
      <b/>
      <sz val="18"/>
      <color rgb="FFFF0000"/>
      <name val="ＭＳ ゴシック"/>
      <family val="3"/>
      <charset val="128"/>
    </font>
    <font>
      <b/>
      <sz val="16.5"/>
      <color rgb="FF3E3E3E"/>
      <name val="游ゴシック"/>
      <family val="3"/>
      <charset val="128"/>
    </font>
    <font>
      <sz val="11.3"/>
      <color rgb="FF3E3E3E"/>
      <name val="游ゴシック"/>
      <family val="3"/>
      <charset val="128"/>
    </font>
    <font>
      <b/>
      <sz val="16"/>
      <color rgb="FF0886E0"/>
      <name val="メイリオ"/>
      <family val="3"/>
      <charset val="128"/>
    </font>
    <font>
      <sz val="11"/>
      <color rgb="FF000000"/>
      <name val="メイリオ"/>
      <family val="3"/>
      <charset val="128"/>
    </font>
    <font>
      <b/>
      <sz val="18"/>
      <color rgb="FF00B050"/>
      <name val="ＭＳ ゴシック"/>
      <family val="3"/>
      <charset val="128"/>
    </font>
    <font>
      <b/>
      <sz val="18"/>
      <name val="ＭＳ ゴシック"/>
      <family val="3"/>
      <charset val="128"/>
    </font>
    <font>
      <b/>
      <sz val="16"/>
      <color rgb="FFFF0000"/>
      <name val="ＭＳ ゴシック"/>
      <family val="3"/>
      <charset val="128"/>
    </font>
    <font>
      <sz val="16"/>
      <color theme="1"/>
      <name val="ＭＳ ゴシック"/>
      <family val="3"/>
      <charset val="128"/>
    </font>
    <font>
      <b/>
      <sz val="16"/>
      <color rgb="FFFF0000"/>
      <name val="HG創英角ﾎﾟｯﾌﾟ体"/>
      <family val="3"/>
      <charset val="128"/>
    </font>
    <font>
      <b/>
      <u/>
      <sz val="11"/>
      <color indexed="8"/>
      <name val="ＭＳ 明朝"/>
      <family val="1"/>
      <charset val="128"/>
    </font>
    <font>
      <b/>
      <i/>
      <sz val="12"/>
      <color rgb="FFFF0000"/>
      <name val="ＭＳ ゴシック"/>
      <family val="3"/>
      <charset val="128"/>
    </font>
    <font>
      <b/>
      <sz val="14"/>
      <color theme="1"/>
      <name val="MS UI Gothic"/>
      <family val="3"/>
      <charset val="128"/>
    </font>
    <font>
      <sz val="14"/>
      <color theme="1"/>
      <name val="HGP創英角ﾎﾟｯﾌﾟ体"/>
      <family val="3"/>
      <charset val="128"/>
    </font>
    <font>
      <sz val="16"/>
      <name val="HG創英角ﾎﾟｯﾌﾟ体"/>
      <family val="3"/>
      <charset val="128"/>
    </font>
    <font>
      <b/>
      <sz val="16"/>
      <color theme="1"/>
      <name val="ＭＳ Ｐゴシック"/>
      <family val="3"/>
      <charset val="128"/>
      <scheme val="minor"/>
    </font>
    <font>
      <b/>
      <i/>
      <sz val="11"/>
      <name val="ＭＳ Ｐゴシック"/>
      <family val="3"/>
      <charset val="128"/>
    </font>
    <font>
      <b/>
      <sz val="10"/>
      <name val="ＭＳ ゴシック"/>
      <family val="3"/>
      <charset val="128"/>
    </font>
    <font>
      <b/>
      <i/>
      <sz val="16"/>
      <name val="ＭＳ Ｐ明朝"/>
      <family val="1"/>
      <charset val="128"/>
    </font>
    <font>
      <sz val="14"/>
      <name val="ＭＳ Ｐ明朝"/>
      <family val="1"/>
      <charset val="128"/>
    </font>
    <font>
      <b/>
      <sz val="22"/>
      <name val="Arial"/>
      <family val="2"/>
    </font>
    <font>
      <b/>
      <sz val="14"/>
      <name val="Arial"/>
      <family val="2"/>
    </font>
    <font>
      <b/>
      <i/>
      <u val="double"/>
      <sz val="16"/>
      <name val="ＭＳ Ｐゴシック"/>
      <family val="3"/>
      <charset val="128"/>
    </font>
    <font>
      <sz val="16"/>
      <name val="HGｺﾞｼｯｸE"/>
      <family val="3"/>
      <charset val="128"/>
    </font>
    <font>
      <b/>
      <sz val="11"/>
      <color rgb="FFFF0000"/>
      <name val="ＭＳ Ｐゴシック"/>
      <family val="3"/>
      <charset val="128"/>
      <scheme val="minor"/>
    </font>
    <font>
      <sz val="11"/>
      <name val="ＭＳ Ｐゴシック"/>
      <family val="2"/>
      <charset val="128"/>
    </font>
    <font>
      <b/>
      <sz val="11"/>
      <name val="ARゴシック体S"/>
      <family val="3"/>
      <charset val="128"/>
    </font>
    <font>
      <sz val="12"/>
      <name val="ARゴシック体S"/>
      <family val="3"/>
      <charset val="128"/>
    </font>
    <font>
      <sz val="15.5"/>
      <name val="ＭＳ ゴシック"/>
      <family val="3"/>
      <charset val="128"/>
    </font>
    <font>
      <sz val="6"/>
      <name val="ＭＳ Ｐゴシック"/>
      <family val="2"/>
      <charset val="128"/>
    </font>
    <font>
      <sz val="10"/>
      <name val="ＭＳ ゴシック"/>
      <family val="3"/>
      <charset val="128"/>
    </font>
    <font>
      <sz val="9"/>
      <name val="ＭＳ ゴシック"/>
      <family val="3"/>
      <charset val="128"/>
    </font>
    <font>
      <b/>
      <sz val="28"/>
      <color rgb="FFFF0000"/>
      <name val="ARゴシック体S"/>
      <family val="3"/>
      <charset val="128"/>
    </font>
    <font>
      <b/>
      <sz val="14"/>
      <name val="ＭＳ ゴシック"/>
      <family val="3"/>
      <charset val="128"/>
    </font>
    <font>
      <sz val="14"/>
      <name val="ＭＳ ゴシック"/>
      <family val="3"/>
      <charset val="128"/>
    </font>
    <font>
      <sz val="7"/>
      <name val="ＭＳ ゴシック"/>
      <family val="3"/>
      <charset val="128"/>
    </font>
    <font>
      <sz val="9"/>
      <name val="ＭＳ Ｐゴシック"/>
      <family val="2"/>
      <charset val="128"/>
    </font>
    <font>
      <b/>
      <sz val="9"/>
      <name val="ＭＳ ゴシック"/>
      <family val="3"/>
      <charset val="128"/>
    </font>
    <font>
      <b/>
      <sz val="9"/>
      <color theme="1"/>
      <name val="ＭＳ ゴシック"/>
      <family val="3"/>
      <charset val="128"/>
    </font>
    <font>
      <sz val="12"/>
      <name val="ＤＦ平成明朝体W7"/>
      <family val="3"/>
      <charset val="128"/>
    </font>
    <font>
      <b/>
      <sz val="16"/>
      <color rgb="FFFF0000"/>
      <name val="ＭＳ Ｐゴシック"/>
      <family val="3"/>
      <charset val="128"/>
      <scheme val="minor"/>
    </font>
    <font>
      <sz val="11"/>
      <color rgb="FFFF0000"/>
      <name val="ＭＳ Ｐゴシック"/>
      <family val="3"/>
      <charset val="128"/>
      <scheme val="minor"/>
    </font>
    <font>
      <sz val="12"/>
      <color rgb="FFFF0000"/>
      <name val="HGｺﾞｼｯｸE"/>
      <family val="3"/>
      <charset val="128"/>
    </font>
    <font>
      <sz val="14"/>
      <color rgb="FFFF0000"/>
      <name val="HGP創英ﾌﾟﾚｾﾞﾝｽEB"/>
      <family val="1"/>
      <charset val="128"/>
    </font>
    <font>
      <b/>
      <sz val="14"/>
      <color rgb="FFFF0000"/>
      <name val="HGP創英ﾌﾟﾚｾﾞﾝｽEB"/>
      <family val="1"/>
      <charset val="128"/>
    </font>
    <font>
      <sz val="11"/>
      <color rgb="FF7030A0"/>
      <name val="ＭＳ Ｐゴシック"/>
      <family val="3"/>
      <charset val="128"/>
      <scheme val="minor"/>
    </font>
    <font>
      <b/>
      <sz val="11"/>
      <color rgb="FFFF0000"/>
      <name val="ＭＳ Ｐゴシック"/>
      <family val="3"/>
      <charset val="128"/>
    </font>
    <font>
      <sz val="12"/>
      <color rgb="FFFF0000"/>
      <name val="ＭＳ Ｐ明朝"/>
      <family val="1"/>
      <charset val="128"/>
    </font>
    <font>
      <sz val="9"/>
      <color rgb="FF333333"/>
      <name val="メイリオ"/>
      <family val="3"/>
      <charset val="128"/>
    </font>
    <font>
      <b/>
      <sz val="13"/>
      <color rgb="FFFF0000"/>
      <name val="ＭＳ Ｐゴシック"/>
      <family val="3"/>
      <charset val="128"/>
    </font>
    <font>
      <b/>
      <sz val="14"/>
      <color theme="4" tint="-0.249977111117893"/>
      <name val="ＭＳ Ｐゴシック"/>
      <family val="3"/>
      <charset val="128"/>
    </font>
    <font>
      <b/>
      <i/>
      <sz val="14"/>
      <name val="ＭＳ ゴシック"/>
      <family val="3"/>
      <charset val="128"/>
    </font>
    <font>
      <i/>
      <sz val="11"/>
      <name val="HGS創英角ﾎﾟｯﾌﾟ体"/>
      <family val="3"/>
      <charset val="128"/>
    </font>
    <font>
      <b/>
      <i/>
      <sz val="11"/>
      <name val="HGS創英角ﾎﾟｯﾌﾟ体"/>
      <family val="3"/>
      <charset val="128"/>
    </font>
    <font>
      <b/>
      <sz val="12"/>
      <color theme="1"/>
      <name val="ＭＳ Ｐゴシック"/>
      <family val="3"/>
      <charset val="128"/>
    </font>
    <font>
      <sz val="11"/>
      <color rgb="FFFF0000"/>
      <name val="ＭＳ Ｐゴシック"/>
      <family val="3"/>
      <charset val="128"/>
    </font>
    <font>
      <sz val="18"/>
      <color theme="4" tint="-0.499984740745262"/>
      <name val="ＤＦ平成ゴシック体W5"/>
      <family val="3"/>
      <charset val="128"/>
    </font>
    <font>
      <b/>
      <sz val="11"/>
      <color theme="4" tint="-0.249977111117893"/>
      <name val="ＭＳ Ｐゴシック"/>
      <family val="3"/>
      <charset val="128"/>
    </font>
  </fonts>
  <fills count="11">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8" tint="0.59999389629810485"/>
        <bgColor indexed="64"/>
      </patternFill>
    </fill>
  </fills>
  <borders count="121">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medium">
        <color indexed="64"/>
      </right>
      <top/>
      <bottom/>
      <diagonal/>
    </border>
    <border>
      <left/>
      <right/>
      <top style="thin">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style="medium">
        <color indexed="64"/>
      </right>
      <top style="medium">
        <color indexed="64"/>
      </top>
      <bottom/>
      <diagonal/>
    </border>
    <border>
      <left style="medium">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s>
  <cellStyleXfs count="8">
    <xf numFmtId="0" fontId="0" fillId="0" borderId="0">
      <alignment vertical="center"/>
    </xf>
    <xf numFmtId="0" fontId="25" fillId="0" borderId="0"/>
    <xf numFmtId="0" fontId="15" fillId="0" borderId="0">
      <alignment vertical="center"/>
    </xf>
    <xf numFmtId="0" fontId="4" fillId="0" borderId="0">
      <alignment vertical="center"/>
    </xf>
    <xf numFmtId="0" fontId="3" fillId="0" borderId="0">
      <alignment vertical="center"/>
    </xf>
    <xf numFmtId="0" fontId="2" fillId="0" borderId="0">
      <alignment vertical="center"/>
    </xf>
    <xf numFmtId="0" fontId="15" fillId="0" borderId="0">
      <alignment vertical="center"/>
    </xf>
    <xf numFmtId="0" fontId="108" fillId="0" borderId="0">
      <alignment vertical="center"/>
    </xf>
  </cellStyleXfs>
  <cellXfs count="551">
    <xf numFmtId="0" fontId="0" fillId="0" borderId="0" xfId="0">
      <alignment vertical="center"/>
    </xf>
    <xf numFmtId="0" fontId="26" fillId="0" borderId="0" xfId="0" applyFont="1" applyAlignment="1">
      <alignment horizontal="center"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Fill="1" applyBorder="1" applyAlignment="1">
      <alignment vertical="center"/>
    </xf>
    <xf numFmtId="0" fontId="26" fillId="0" borderId="0" xfId="0" applyFont="1" applyBorder="1" applyAlignment="1">
      <alignment horizontal="center" vertical="center"/>
    </xf>
    <xf numFmtId="0" fontId="0" fillId="0" borderId="0" xfId="0" applyFill="1">
      <alignment vertical="center"/>
    </xf>
    <xf numFmtId="0" fontId="31" fillId="0" borderId="0" xfId="0" applyFont="1" applyAlignment="1">
      <alignment vertical="center"/>
    </xf>
    <xf numFmtId="0" fontId="26"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6" fillId="0" borderId="0" xfId="0" applyFont="1">
      <alignment vertical="center"/>
    </xf>
    <xf numFmtId="49" fontId="26" fillId="0" borderId="0" xfId="0" applyNumberFormat="1" applyFont="1" applyAlignment="1">
      <alignment horizontal="right" vertical="center"/>
    </xf>
    <xf numFmtId="0" fontId="26" fillId="0" borderId="0" xfId="0" applyFont="1" applyAlignment="1">
      <alignment horizontal="right" vertical="center"/>
    </xf>
    <xf numFmtId="0" fontId="26" fillId="0" borderId="1" xfId="0" applyFont="1" applyBorder="1" applyAlignment="1">
      <alignment horizontal="right" vertical="center"/>
    </xf>
    <xf numFmtId="0" fontId="26" fillId="0" borderId="17" xfId="0" applyFont="1" applyBorder="1" applyAlignment="1">
      <alignment horizontal="right" vertical="center"/>
    </xf>
    <xf numFmtId="0" fontId="27" fillId="0" borderId="0" xfId="0" applyFont="1">
      <alignment vertical="center"/>
    </xf>
    <xf numFmtId="0" fontId="30" fillId="3" borderId="3" xfId="0" applyFont="1" applyFill="1" applyBorder="1" applyAlignment="1">
      <alignment horizontal="center" vertical="center"/>
    </xf>
    <xf numFmtId="0" fontId="26" fillId="5" borderId="0" xfId="0" applyFont="1" applyFill="1">
      <alignment vertical="center"/>
    </xf>
    <xf numFmtId="0" fontId="35" fillId="5" borderId="0" xfId="0" applyFont="1" applyFill="1">
      <alignment vertical="center"/>
    </xf>
    <xf numFmtId="0" fontId="26" fillId="5" borderId="0" xfId="0" applyFont="1" applyFill="1" applyAlignment="1">
      <alignment horizontal="center" vertical="center"/>
    </xf>
    <xf numFmtId="0" fontId="26" fillId="0" borderId="25" xfId="0" applyFont="1" applyBorder="1" applyAlignment="1">
      <alignment horizontal="center" vertical="center"/>
    </xf>
    <xf numFmtId="0" fontId="26" fillId="0" borderId="18" xfId="0" applyFont="1" applyBorder="1" applyAlignment="1">
      <alignment horizontal="center" vertical="center"/>
    </xf>
    <xf numFmtId="0" fontId="0" fillId="0" borderId="28" xfId="0" applyBorder="1">
      <alignment vertical="center"/>
    </xf>
    <xf numFmtId="0" fontId="26" fillId="0" borderId="22" xfId="0" applyFont="1" applyBorder="1" applyAlignment="1">
      <alignment horizontal="center" vertical="center"/>
    </xf>
    <xf numFmtId="0" fontId="30" fillId="3" borderId="5" xfId="0" applyFont="1" applyFill="1" applyBorder="1" applyAlignment="1">
      <alignment horizontal="center" vertical="center"/>
    </xf>
    <xf numFmtId="0" fontId="30" fillId="3" borderId="6" xfId="0" applyFont="1" applyFill="1" applyBorder="1" applyAlignment="1">
      <alignment horizontal="center" vertical="center"/>
    </xf>
    <xf numFmtId="0" fontId="26" fillId="0" borderId="18" xfId="0" applyFont="1" applyBorder="1" applyAlignment="1">
      <alignment horizontal="center" vertical="center" wrapText="1"/>
    </xf>
    <xf numFmtId="0" fontId="26" fillId="0" borderId="5" xfId="0" applyFont="1" applyBorder="1" applyAlignment="1">
      <alignment horizontal="center" vertical="center"/>
    </xf>
    <xf numFmtId="0" fontId="0" fillId="0" borderId="0" xfId="0" applyBorder="1">
      <alignment vertical="center"/>
    </xf>
    <xf numFmtId="0" fontId="24"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26" fillId="0" borderId="0" xfId="0" applyFont="1" applyFill="1" applyBorder="1" applyAlignment="1" applyProtection="1">
      <alignment horizontal="center" vertical="center"/>
    </xf>
    <xf numFmtId="0" fontId="26" fillId="0" borderId="0" xfId="0" applyFont="1" applyFill="1" applyProtection="1">
      <alignment vertical="center"/>
    </xf>
    <xf numFmtId="0" fontId="26" fillId="0" borderId="0" xfId="0" applyFont="1" applyFill="1" applyBorder="1" applyAlignment="1" applyProtection="1">
      <alignment vertical="center"/>
    </xf>
    <xf numFmtId="0" fontId="0" fillId="0" borderId="0" xfId="0" applyFill="1" applyProtection="1">
      <alignment vertical="center"/>
    </xf>
    <xf numFmtId="0" fontId="28" fillId="5" borderId="0" xfId="0" applyFont="1" applyFill="1" applyAlignment="1">
      <alignment vertical="center"/>
    </xf>
    <xf numFmtId="0" fontId="26" fillId="5" borderId="0" xfId="0" applyFont="1" applyFill="1" applyBorder="1" applyAlignment="1">
      <alignment horizontal="center" vertical="center"/>
    </xf>
    <xf numFmtId="0" fontId="26" fillId="5" borderId="0" xfId="0" applyFont="1" applyFill="1" applyAlignment="1">
      <alignment horizontal="right" vertical="center"/>
    </xf>
    <xf numFmtId="0" fontId="26" fillId="5" borderId="39" xfId="0" applyFont="1" applyFill="1" applyBorder="1">
      <alignment vertical="center"/>
    </xf>
    <xf numFmtId="0" fontId="26" fillId="5" borderId="40" xfId="0" applyFont="1" applyFill="1" applyBorder="1">
      <alignment vertical="center"/>
    </xf>
    <xf numFmtId="0" fontId="26" fillId="5" borderId="41" xfId="0" applyFont="1" applyFill="1" applyBorder="1">
      <alignment vertical="center"/>
    </xf>
    <xf numFmtId="0" fontId="26" fillId="5" borderId="0" xfId="0" applyFont="1" applyFill="1" applyBorder="1" applyAlignment="1">
      <alignment horizontal="right" vertical="center"/>
    </xf>
    <xf numFmtId="0" fontId="26" fillId="5" borderId="42" xfId="0" applyFont="1" applyFill="1" applyBorder="1">
      <alignment vertical="center"/>
    </xf>
    <xf numFmtId="0" fontId="26" fillId="5" borderId="0" xfId="0" applyFont="1" applyFill="1" applyBorder="1">
      <alignment vertical="center"/>
    </xf>
    <xf numFmtId="0" fontId="26" fillId="5" borderId="43" xfId="0" applyFont="1" applyFill="1" applyBorder="1">
      <alignment vertical="center"/>
    </xf>
    <xf numFmtId="0" fontId="26" fillId="5" borderId="44" xfId="0" applyFont="1" applyFill="1" applyBorder="1" applyAlignment="1">
      <alignment horizontal="right" vertical="center"/>
    </xf>
    <xf numFmtId="0" fontId="26" fillId="5" borderId="45" xfId="0" applyFont="1" applyFill="1" applyBorder="1" applyAlignment="1">
      <alignment horizontal="center" vertical="center"/>
    </xf>
    <xf numFmtId="0" fontId="26" fillId="5" borderId="45" xfId="0" applyFont="1" applyFill="1" applyBorder="1" applyAlignment="1">
      <alignment horizontal="left" vertical="center"/>
    </xf>
    <xf numFmtId="0" fontId="26" fillId="5" borderId="46" xfId="0" applyFont="1" applyFill="1" applyBorder="1">
      <alignment vertical="center"/>
    </xf>
    <xf numFmtId="0" fontId="26" fillId="0" borderId="0" xfId="0" applyFont="1" applyProtection="1">
      <alignment vertical="center"/>
    </xf>
    <xf numFmtId="0" fontId="26" fillId="0" borderId="3" xfId="0" applyFont="1" applyBorder="1" applyAlignment="1" applyProtection="1">
      <alignment horizontal="center" vertical="center" shrinkToFit="1"/>
      <protection locked="0"/>
    </xf>
    <xf numFmtId="0" fontId="26" fillId="0" borderId="6" xfId="0" applyFont="1" applyBorder="1" applyAlignment="1" applyProtection="1">
      <alignment horizontal="center" vertical="center" shrinkToFit="1"/>
      <protection locked="0"/>
    </xf>
    <xf numFmtId="0" fontId="26" fillId="0" borderId="5" xfId="0" applyFont="1" applyBorder="1" applyAlignment="1" applyProtection="1">
      <alignment horizontal="center" vertical="center" shrinkToFit="1"/>
      <protection locked="0"/>
    </xf>
    <xf numFmtId="0" fontId="26" fillId="0" borderId="0" xfId="0" applyFont="1" applyFill="1" applyBorder="1" applyAlignment="1" applyProtection="1">
      <alignment horizontal="right" vertical="center"/>
    </xf>
    <xf numFmtId="0" fontId="26" fillId="0" borderId="47" xfId="0" applyFont="1" applyBorder="1" applyAlignment="1">
      <alignment vertical="center"/>
    </xf>
    <xf numFmtId="0" fontId="26" fillId="0" borderId="50" xfId="0" applyFont="1" applyBorder="1" applyAlignment="1">
      <alignment horizontal="center" vertical="center"/>
    </xf>
    <xf numFmtId="0" fontId="26" fillId="0" borderId="52" xfId="0" applyFont="1" applyBorder="1" applyAlignment="1">
      <alignment vertical="center"/>
    </xf>
    <xf numFmtId="0" fontId="26" fillId="0" borderId="54" xfId="0" applyFont="1" applyBorder="1" applyAlignment="1">
      <alignment vertical="center"/>
    </xf>
    <xf numFmtId="0" fontId="39" fillId="0" borderId="0" xfId="0" applyFont="1" applyBorder="1" applyAlignment="1">
      <alignment vertical="center"/>
    </xf>
    <xf numFmtId="0" fontId="27" fillId="0" borderId="0" xfId="0" applyFont="1" applyAlignment="1">
      <alignment horizontal="center" vertical="center"/>
    </xf>
    <xf numFmtId="0" fontId="46" fillId="5" borderId="0" xfId="0" applyFont="1" applyFill="1" applyAlignment="1">
      <alignment vertical="center"/>
    </xf>
    <xf numFmtId="0" fontId="30" fillId="0" borderId="49" xfId="0" applyFont="1" applyBorder="1">
      <alignment vertical="center"/>
    </xf>
    <xf numFmtId="0" fontId="29" fillId="0" borderId="0" xfId="0" applyFont="1">
      <alignment vertical="center"/>
    </xf>
    <xf numFmtId="0" fontId="29" fillId="0" borderId="3" xfId="0" applyFont="1" applyBorder="1" applyAlignment="1">
      <alignment horizontal="center" vertical="center"/>
    </xf>
    <xf numFmtId="0" fontId="26" fillId="0" borderId="0" xfId="0" applyFont="1" applyFill="1" applyAlignment="1">
      <alignment horizontal="center" vertical="center"/>
    </xf>
    <xf numFmtId="0" fontId="38" fillId="0" borderId="14" xfId="0" applyFont="1" applyFill="1" applyBorder="1" applyAlignment="1" applyProtection="1">
      <alignment horizontal="center" vertical="center" shrinkToFit="1"/>
    </xf>
    <xf numFmtId="0" fontId="38" fillId="0" borderId="15" xfId="0" applyFont="1" applyFill="1" applyBorder="1" applyAlignment="1" applyProtection="1">
      <alignment horizontal="center" vertical="center" shrinkToFit="1"/>
    </xf>
    <xf numFmtId="0" fontId="38" fillId="0" borderId="16" xfId="0" applyFont="1" applyFill="1" applyBorder="1" applyAlignment="1" applyProtection="1">
      <alignment horizontal="center" vertical="center" shrinkToFit="1"/>
    </xf>
    <xf numFmtId="0" fontId="23" fillId="0" borderId="0" xfId="1" applyFont="1" applyFill="1" applyBorder="1" applyAlignment="1" applyProtection="1">
      <alignment horizontal="center" vertical="center"/>
    </xf>
    <xf numFmtId="0" fontId="28" fillId="0" borderId="0" xfId="0" applyFont="1" applyBorder="1" applyAlignment="1">
      <alignment vertical="center"/>
    </xf>
    <xf numFmtId="0" fontId="27" fillId="0" borderId="0" xfId="3" applyFont="1">
      <alignment vertical="center"/>
    </xf>
    <xf numFmtId="0" fontId="26" fillId="0" borderId="0" xfId="3" applyFont="1">
      <alignment vertical="center"/>
    </xf>
    <xf numFmtId="0" fontId="26" fillId="0" borderId="0" xfId="3" applyFont="1" applyAlignment="1">
      <alignment horizontal="right" vertical="center"/>
    </xf>
    <xf numFmtId="0" fontId="8" fillId="5" borderId="0" xfId="0" applyFont="1" applyFill="1" applyAlignment="1">
      <alignment vertical="center"/>
    </xf>
    <xf numFmtId="0" fontId="29" fillId="0" borderId="0" xfId="0" applyFont="1" applyFill="1" applyBorder="1" applyAlignment="1" applyProtection="1">
      <alignment horizontal="center" vertical="center"/>
    </xf>
    <xf numFmtId="0" fontId="26" fillId="0" borderId="30" xfId="0" applyFont="1" applyBorder="1" applyAlignment="1">
      <alignment horizontal="center" vertical="center"/>
    </xf>
    <xf numFmtId="0" fontId="27" fillId="0" borderId="0" xfId="0" applyFont="1" applyAlignment="1" applyProtection="1">
      <alignment vertical="center"/>
    </xf>
    <xf numFmtId="0" fontId="8" fillId="5" borderId="0" xfId="0" applyFont="1" applyFill="1" applyBorder="1" applyAlignment="1" applyProtection="1">
      <alignment vertical="center"/>
    </xf>
    <xf numFmtId="0" fontId="26" fillId="5" borderId="0" xfId="0" applyFont="1" applyFill="1" applyAlignment="1" applyProtection="1">
      <alignment horizontal="center" vertical="center"/>
    </xf>
    <xf numFmtId="0" fontId="26" fillId="0" borderId="0" xfId="0" applyFont="1" applyAlignment="1" applyProtection="1">
      <alignment horizontal="center" vertical="center"/>
    </xf>
    <xf numFmtId="0" fontId="27" fillId="0" borderId="0" xfId="0" applyFont="1" applyFill="1" applyBorder="1" applyAlignment="1" applyProtection="1">
      <alignment vertical="center"/>
    </xf>
    <xf numFmtId="0" fontId="26" fillId="0" borderId="0" xfId="0" applyFont="1" applyFill="1" applyBorder="1" applyProtection="1">
      <alignment vertical="center"/>
    </xf>
    <xf numFmtId="0" fontId="26" fillId="0" borderId="21"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0" fontId="26" fillId="0" borderId="14" xfId="0" applyFont="1" applyFill="1" applyBorder="1" applyAlignment="1" applyProtection="1">
      <alignment horizontal="center" vertical="center"/>
    </xf>
    <xf numFmtId="0" fontId="26" fillId="0" borderId="15" xfId="0" applyFont="1" applyFill="1" applyBorder="1" applyAlignment="1" applyProtection="1">
      <alignment horizontal="center" vertical="center"/>
    </xf>
    <xf numFmtId="0" fontId="26" fillId="0" borderId="16" xfId="0" applyFont="1" applyFill="1" applyBorder="1" applyAlignment="1" applyProtection="1">
      <alignment horizontal="center" vertical="center"/>
    </xf>
    <xf numFmtId="0" fontId="37" fillId="0" borderId="28" xfId="0" applyFont="1" applyFill="1" applyBorder="1" applyAlignment="1" applyProtection="1">
      <alignment vertical="center"/>
    </xf>
    <xf numFmtId="0" fontId="37" fillId="0" borderId="28" xfId="0" applyFont="1" applyFill="1" applyBorder="1" applyAlignment="1" applyProtection="1">
      <alignment horizontal="right" vertical="center"/>
    </xf>
    <xf numFmtId="0" fontId="37" fillId="0" borderId="0" xfId="0" applyFont="1" applyFill="1" applyBorder="1" applyAlignment="1" applyProtection="1">
      <alignment horizontal="right" vertical="center"/>
    </xf>
    <xf numFmtId="0" fontId="30" fillId="0" borderId="0" xfId="0" applyFont="1" applyFill="1" applyBorder="1" applyAlignment="1" applyProtection="1">
      <alignment horizontal="center" vertical="center"/>
    </xf>
    <xf numFmtId="0" fontId="29" fillId="0" borderId="2" xfId="0" applyFont="1" applyFill="1" applyBorder="1" applyAlignment="1" applyProtection="1">
      <alignment horizontal="center" vertical="center"/>
    </xf>
    <xf numFmtId="0" fontId="26" fillId="0" borderId="35" xfId="0" applyFont="1" applyFill="1" applyBorder="1" applyProtection="1">
      <alignment vertical="center"/>
    </xf>
    <xf numFmtId="0" fontId="0" fillId="0" borderId="35" xfId="0" applyFill="1" applyBorder="1" applyProtection="1">
      <alignment vertical="center"/>
    </xf>
    <xf numFmtId="0" fontId="26" fillId="0" borderId="0" xfId="0" applyFont="1" applyFill="1" applyAlignment="1" applyProtection="1">
      <alignment horizontal="center" vertical="center"/>
    </xf>
    <xf numFmtId="0" fontId="25" fillId="0" borderId="0" xfId="1" applyAlignment="1" applyProtection="1">
      <alignment horizontal="right" vertical="center" shrinkToFit="1"/>
    </xf>
    <xf numFmtId="0" fontId="25" fillId="0" borderId="0" xfId="1" applyAlignment="1" applyProtection="1">
      <alignment vertical="center"/>
    </xf>
    <xf numFmtId="0" fontId="32" fillId="0" borderId="0" xfId="1" applyFont="1" applyFill="1" applyBorder="1" applyAlignment="1" applyProtection="1">
      <alignment horizontal="right" vertical="center"/>
    </xf>
    <xf numFmtId="0" fontId="33" fillId="0" borderId="0" xfId="1" applyFont="1" applyFill="1" applyBorder="1" applyAlignment="1" applyProtection="1">
      <alignment horizontal="center" vertical="center"/>
    </xf>
    <xf numFmtId="0" fontId="29" fillId="0" borderId="0" xfId="1" applyFont="1" applyFill="1" applyBorder="1" applyAlignment="1" applyProtection="1"/>
    <xf numFmtId="0" fontId="0" fillId="0" borderId="0" xfId="0" applyProtection="1">
      <alignment vertical="center"/>
    </xf>
    <xf numFmtId="0" fontId="45" fillId="0" borderId="0" xfId="0" applyFont="1" applyBorder="1" applyAlignment="1" applyProtection="1">
      <alignment vertical="center"/>
    </xf>
    <xf numFmtId="0" fontId="25" fillId="0" borderId="0" xfId="1" applyFont="1" applyAlignment="1" applyProtection="1">
      <alignment vertical="center"/>
    </xf>
    <xf numFmtId="0" fontId="10" fillId="0" borderId="0" xfId="1" applyFont="1" applyAlignment="1" applyProtection="1">
      <alignment horizontal="center" shrinkToFit="1"/>
    </xf>
    <xf numFmtId="0" fontId="12" fillId="0" borderId="0" xfId="1" applyFont="1" applyBorder="1" applyAlignment="1" applyProtection="1">
      <alignment vertical="center" shrinkToFit="1"/>
    </xf>
    <xf numFmtId="0" fontId="15" fillId="0" borderId="0" xfId="1" applyFont="1" applyAlignment="1" applyProtection="1">
      <alignment horizontal="left" vertical="center"/>
    </xf>
    <xf numFmtId="0" fontId="18" fillId="0" borderId="0" xfId="1" applyFont="1" applyBorder="1" applyAlignment="1" applyProtection="1">
      <alignment horizontal="left" vertical="center"/>
    </xf>
    <xf numFmtId="0" fontId="15" fillId="0" borderId="0" xfId="1" applyFont="1" applyAlignment="1" applyProtection="1">
      <alignment horizontal="center" vertical="center"/>
    </xf>
    <xf numFmtId="0" fontId="16" fillId="0" borderId="9" xfId="1" applyFont="1" applyBorder="1" applyAlignment="1" applyProtection="1">
      <alignment horizontal="distributed" vertical="center" indent="2"/>
    </xf>
    <xf numFmtId="0" fontId="16" fillId="0" borderId="36" xfId="1" applyFont="1" applyBorder="1" applyAlignment="1" applyProtection="1">
      <alignment horizontal="distributed" vertical="center" indent="1"/>
    </xf>
    <xf numFmtId="5" fontId="23" fillId="0" borderId="19" xfId="1" applyNumberFormat="1" applyFont="1" applyBorder="1" applyAlignment="1" applyProtection="1">
      <alignment vertical="center"/>
    </xf>
    <xf numFmtId="0" fontId="16" fillId="0" borderId="71" xfId="1" applyFont="1" applyBorder="1" applyAlignment="1" applyProtection="1">
      <alignment horizontal="distributed" vertical="center" indent="2"/>
    </xf>
    <xf numFmtId="0" fontId="25" fillId="0" borderId="0" xfId="1" applyBorder="1" applyAlignment="1" applyProtection="1">
      <alignment vertical="center"/>
    </xf>
    <xf numFmtId="0" fontId="33" fillId="0" borderId="0" xfId="1" applyFont="1" applyBorder="1" applyAlignment="1" applyProtection="1">
      <alignment vertical="center" shrinkToFit="1"/>
    </xf>
    <xf numFmtId="0" fontId="19" fillId="0" borderId="0" xfId="1" applyFont="1" applyBorder="1" applyAlignment="1" applyProtection="1"/>
    <xf numFmtId="0" fontId="25" fillId="0" borderId="0" xfId="1" applyBorder="1" applyAlignment="1" applyProtection="1">
      <alignment horizontal="right" shrinkToFit="1"/>
    </xf>
    <xf numFmtId="0" fontId="25" fillId="0" borderId="0" xfId="1" applyBorder="1" applyAlignment="1" applyProtection="1">
      <alignment horizontal="right"/>
    </xf>
    <xf numFmtId="2" fontId="26" fillId="0" borderId="6" xfId="0" applyNumberFormat="1" applyFont="1" applyBorder="1" applyAlignment="1" applyProtection="1">
      <alignment horizontal="center" vertical="center" shrinkToFit="1"/>
      <protection locked="0"/>
    </xf>
    <xf numFmtId="0" fontId="26" fillId="0" borderId="23" xfId="0" applyNumberFormat="1" applyFont="1" applyBorder="1" applyAlignment="1" applyProtection="1">
      <alignment horizontal="center" vertical="center"/>
      <protection locked="0"/>
    </xf>
    <xf numFmtId="0" fontId="29" fillId="0" borderId="0" xfId="0" applyFont="1" applyAlignment="1">
      <alignment vertical="center" shrinkToFit="1"/>
    </xf>
    <xf numFmtId="0" fontId="16" fillId="0" borderId="11" xfId="1" applyFont="1" applyBorder="1" applyAlignment="1" applyProtection="1">
      <alignment horizontal="distributed" vertical="center" indent="1"/>
    </xf>
    <xf numFmtId="0" fontId="13" fillId="0" borderId="0" xfId="1" applyFont="1" applyBorder="1" applyAlignment="1" applyProtection="1">
      <alignment horizontal="center" vertical="center"/>
    </xf>
    <xf numFmtId="0" fontId="16" fillId="0" borderId="51" xfId="1" applyFont="1" applyBorder="1" applyAlignment="1" applyProtection="1">
      <alignment horizontal="center" vertical="center"/>
    </xf>
    <xf numFmtId="0" fontId="43" fillId="0" borderId="78" xfId="1" applyFont="1" applyBorder="1" applyAlignment="1" applyProtection="1">
      <alignment horizontal="center" vertical="center" shrinkToFit="1"/>
    </xf>
    <xf numFmtId="0" fontId="16" fillId="7" borderId="11" xfId="1" applyFont="1" applyFill="1" applyBorder="1" applyAlignment="1" applyProtection="1">
      <alignment horizontal="distributed" vertical="center" indent="2"/>
    </xf>
    <xf numFmtId="0" fontId="31" fillId="0" borderId="0" xfId="1" applyFont="1" applyAlignment="1" applyProtection="1">
      <alignment horizontal="center" vertical="center"/>
    </xf>
    <xf numFmtId="176" fontId="26" fillId="0" borderId="0" xfId="0" applyNumberFormat="1" applyFont="1" applyAlignment="1">
      <alignment vertical="center"/>
    </xf>
    <xf numFmtId="0" fontId="26" fillId="0" borderId="3" xfId="0" applyFont="1" applyBorder="1" applyAlignment="1">
      <alignment horizontal="center" vertical="center" shrinkToFit="1"/>
    </xf>
    <xf numFmtId="0" fontId="23" fillId="0" borderId="79" xfId="1" applyNumberFormat="1" applyFont="1" applyBorder="1" applyAlignment="1" applyProtection="1">
      <alignment horizontal="center" vertical="center"/>
      <protection locked="0"/>
    </xf>
    <xf numFmtId="0" fontId="23" fillId="0" borderId="37" xfId="1" applyNumberFormat="1" applyFont="1" applyBorder="1" applyAlignment="1" applyProtection="1">
      <alignment vertical="center"/>
    </xf>
    <xf numFmtId="0" fontId="29" fillId="0" borderId="0" xfId="0" applyFont="1" applyAlignment="1">
      <alignment vertical="center"/>
    </xf>
    <xf numFmtId="0" fontId="23" fillId="0" borderId="77" xfId="1" applyNumberFormat="1" applyFont="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36" fillId="0" borderId="0" xfId="1" applyFont="1" applyAlignment="1" applyProtection="1">
      <alignment vertical="center"/>
    </xf>
    <xf numFmtId="0" fontId="12" fillId="0" borderId="70" xfId="1" applyFont="1" applyBorder="1" applyAlignment="1" applyProtection="1">
      <alignment horizontal="center" vertical="center" shrinkToFit="1"/>
    </xf>
    <xf numFmtId="0" fontId="12" fillId="0" borderId="74" xfId="1" applyFont="1" applyBorder="1" applyAlignment="1" applyProtection="1">
      <alignment horizontal="center" vertical="center" shrinkToFit="1"/>
    </xf>
    <xf numFmtId="0" fontId="26" fillId="0" borderId="33" xfId="0" applyFont="1" applyBorder="1" applyAlignment="1">
      <alignment horizontal="center" vertical="center"/>
    </xf>
    <xf numFmtId="0" fontId="36" fillId="3" borderId="34" xfId="0" applyFont="1" applyFill="1" applyBorder="1" applyAlignment="1">
      <alignment horizontal="center" vertical="center"/>
    </xf>
    <xf numFmtId="0" fontId="61" fillId="0" borderId="36" xfId="1" applyFont="1" applyBorder="1" applyAlignment="1" applyProtection="1">
      <alignment horizontal="distributed" vertical="center" indent="1"/>
    </xf>
    <xf numFmtId="0" fontId="26" fillId="0" borderId="34" xfId="0" applyFont="1" applyBorder="1" applyAlignment="1" applyProtection="1">
      <alignment horizontal="center" vertical="center"/>
      <protection locked="0"/>
    </xf>
    <xf numFmtId="0" fontId="30" fillId="3" borderId="34" xfId="0" applyFont="1" applyFill="1" applyBorder="1" applyAlignment="1">
      <alignment horizontal="center" vertical="center"/>
    </xf>
    <xf numFmtId="0" fontId="26" fillId="0" borderId="34" xfId="0" applyFont="1" applyBorder="1" applyAlignment="1" applyProtection="1">
      <alignment horizontal="center" vertical="center" shrinkToFit="1"/>
      <protection locked="0"/>
    </xf>
    <xf numFmtId="0" fontId="26" fillId="2" borderId="33" xfId="0" applyFont="1" applyFill="1" applyBorder="1" applyAlignment="1">
      <alignment horizontal="center" vertical="center"/>
    </xf>
    <xf numFmtId="2" fontId="26" fillId="0" borderId="55" xfId="0" applyNumberFormat="1" applyFont="1" applyBorder="1" applyAlignment="1" applyProtection="1">
      <alignment horizontal="center" vertical="center"/>
      <protection locked="0"/>
    </xf>
    <xf numFmtId="0" fontId="26" fillId="0" borderId="29" xfId="0" applyFont="1" applyBorder="1" applyAlignment="1">
      <alignment horizontal="center" vertical="center"/>
    </xf>
    <xf numFmtId="2" fontId="26" fillId="0" borderId="17" xfId="0" applyNumberFormat="1" applyFont="1" applyBorder="1" applyAlignment="1" applyProtection="1">
      <alignment horizontal="center" vertical="center"/>
      <protection locked="0"/>
    </xf>
    <xf numFmtId="0" fontId="26" fillId="0" borderId="6" xfId="0" applyNumberFormat="1" applyFont="1" applyBorder="1" applyAlignment="1" applyProtection="1">
      <alignment horizontal="center" vertical="center"/>
      <protection locked="0"/>
    </xf>
    <xf numFmtId="0" fontId="26" fillId="0" borderId="34" xfId="0" applyFont="1" applyBorder="1" applyAlignment="1">
      <alignment horizontal="center" vertical="center"/>
    </xf>
    <xf numFmtId="0" fontId="26" fillId="0" borderId="5" xfId="0" applyFont="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23" fillId="0" borderId="19" xfId="1" applyNumberFormat="1" applyFont="1" applyBorder="1" applyAlignment="1" applyProtection="1">
      <alignment vertical="center"/>
    </xf>
    <xf numFmtId="0" fontId="26" fillId="0" borderId="49" xfId="0" applyFont="1" applyBorder="1" applyAlignment="1">
      <alignment horizontal="center" vertical="center"/>
    </xf>
    <xf numFmtId="0" fontId="26" fillId="0" borderId="7" xfId="0" applyFont="1" applyBorder="1" applyAlignment="1">
      <alignment horizontal="center" vertical="center"/>
    </xf>
    <xf numFmtId="0" fontId="26" fillId="0" borderId="83" xfId="0" applyFont="1" applyBorder="1" applyAlignment="1" applyProtection="1">
      <alignment horizontal="center" vertical="center"/>
      <protection locked="0"/>
    </xf>
    <xf numFmtId="0" fontId="26" fillId="0" borderId="24" xfId="0" applyFont="1" applyBorder="1" applyAlignment="1" applyProtection="1">
      <alignment horizontal="center" vertical="center" shrinkToFit="1"/>
      <protection locked="0"/>
    </xf>
    <xf numFmtId="0" fontId="26" fillId="0" borderId="8" xfId="0" applyFont="1" applyBorder="1" applyAlignment="1" applyProtection="1">
      <alignment horizontal="center" vertical="center" shrinkToFit="1"/>
      <protection locked="0"/>
    </xf>
    <xf numFmtId="0" fontId="26" fillId="0" borderId="7" xfId="0" applyFont="1" applyBorder="1" applyAlignment="1" applyProtection="1">
      <alignment horizontal="center" vertical="center" shrinkToFit="1"/>
      <protection locked="0"/>
    </xf>
    <xf numFmtId="0" fontId="26" fillId="0" borderId="83" xfId="0" applyFont="1" applyBorder="1" applyAlignment="1" applyProtection="1">
      <alignment horizontal="center" vertical="center" shrinkToFit="1"/>
      <protection locked="0"/>
    </xf>
    <xf numFmtId="2" fontId="26" fillId="0" borderId="8" xfId="0" applyNumberFormat="1" applyFont="1" applyBorder="1" applyAlignment="1" applyProtection="1">
      <alignment horizontal="center" vertical="center" shrinkToFit="1"/>
      <protection locked="0"/>
    </xf>
    <xf numFmtId="0" fontId="26" fillId="0" borderId="0" xfId="0" applyFont="1" applyBorder="1" applyAlignment="1">
      <alignment vertical="center"/>
    </xf>
    <xf numFmtId="0" fontId="26" fillId="0" borderId="49" xfId="0" applyFont="1" applyBorder="1" applyAlignment="1">
      <alignment horizontal="right" vertical="center"/>
    </xf>
    <xf numFmtId="0" fontId="27" fillId="0" borderId="49" xfId="0" applyFont="1" applyBorder="1" applyAlignment="1">
      <alignment horizontal="center" vertical="center"/>
    </xf>
    <xf numFmtId="0" fontId="26" fillId="0" borderId="49" xfId="0" applyFont="1" applyBorder="1" applyAlignment="1">
      <alignment vertical="center"/>
    </xf>
    <xf numFmtId="0" fontId="63" fillId="5" borderId="0" xfId="0" applyFont="1" applyFill="1" applyAlignment="1">
      <alignment vertical="center"/>
    </xf>
    <xf numFmtId="0" fontId="26" fillId="5" borderId="0" xfId="0" applyFont="1" applyFill="1" applyBorder="1" applyAlignment="1" applyProtection="1">
      <alignment horizontal="center" vertical="center"/>
    </xf>
    <xf numFmtId="0" fontId="0" fillId="5" borderId="0" xfId="0" applyFill="1" applyProtection="1">
      <alignment vertical="center"/>
    </xf>
    <xf numFmtId="0" fontId="27" fillId="5" borderId="0" xfId="0" applyFont="1" applyFill="1" applyBorder="1" applyAlignment="1" applyProtection="1">
      <alignment vertical="center"/>
    </xf>
    <xf numFmtId="0" fontId="26" fillId="0" borderId="34" xfId="0" applyNumberFormat="1" applyFont="1" applyBorder="1" applyAlignment="1" applyProtection="1">
      <alignment horizontal="center" vertical="center"/>
      <protection locked="0"/>
    </xf>
    <xf numFmtId="0" fontId="3" fillId="0" borderId="0" xfId="4" applyAlignment="1"/>
    <xf numFmtId="0" fontId="3" fillId="0" borderId="0" xfId="4" applyFont="1" applyAlignment="1"/>
    <xf numFmtId="0" fontId="3" fillId="0" borderId="0" xfId="4">
      <alignment vertical="center"/>
    </xf>
    <xf numFmtId="0" fontId="26" fillId="0" borderId="89" xfId="0" applyFont="1" applyBorder="1" applyAlignment="1">
      <alignment horizontal="center" vertical="center"/>
    </xf>
    <xf numFmtId="0" fontId="26" fillId="0" borderId="88" xfId="0" applyFont="1" applyBorder="1" applyAlignment="1">
      <alignment horizontal="center" vertical="center"/>
    </xf>
    <xf numFmtId="0" fontId="26" fillId="0" borderId="34" xfId="0" applyFont="1" applyBorder="1" applyAlignment="1">
      <alignment horizontal="center" vertical="center"/>
    </xf>
    <xf numFmtId="0" fontId="26" fillId="0" borderId="31" xfId="0" applyFont="1" applyBorder="1" applyAlignment="1">
      <alignment horizontal="center" vertical="center"/>
    </xf>
    <xf numFmtId="2" fontId="26" fillId="0" borderId="31" xfId="0" applyNumberFormat="1" applyFont="1" applyBorder="1" applyAlignment="1" applyProtection="1">
      <alignment horizontal="center" vertical="center"/>
      <protection locked="0"/>
    </xf>
    <xf numFmtId="2" fontId="26" fillId="0" borderId="64" xfId="0" applyNumberFormat="1" applyFont="1" applyBorder="1" applyAlignment="1" applyProtection="1">
      <alignment horizontal="center" vertical="center"/>
      <protection locked="0"/>
    </xf>
    <xf numFmtId="0" fontId="30" fillId="0" borderId="0" xfId="0" applyFont="1">
      <alignment vertical="center"/>
    </xf>
    <xf numFmtId="0" fontId="30" fillId="0" borderId="0" xfId="0" applyFont="1" applyAlignment="1">
      <alignment vertical="center"/>
    </xf>
    <xf numFmtId="0" fontId="30" fillId="0" borderId="50" xfId="0" applyFont="1" applyBorder="1">
      <alignment vertical="center"/>
    </xf>
    <xf numFmtId="0" fontId="30" fillId="0" borderId="0" xfId="0" applyFont="1" applyBorder="1">
      <alignment vertical="center"/>
    </xf>
    <xf numFmtId="0" fontId="30" fillId="0" borderId="54" xfId="0" applyFont="1" applyBorder="1">
      <alignment vertical="center"/>
    </xf>
    <xf numFmtId="0" fontId="30" fillId="0" borderId="38" xfId="0" applyFont="1" applyBorder="1">
      <alignment vertical="center"/>
    </xf>
    <xf numFmtId="0" fontId="30" fillId="0" borderId="51" xfId="0" applyFont="1" applyBorder="1">
      <alignment vertical="center"/>
    </xf>
    <xf numFmtId="0" fontId="30" fillId="5" borderId="4" xfId="0" applyFont="1" applyFill="1" applyBorder="1" applyAlignment="1">
      <alignment vertical="center" textRotation="255"/>
    </xf>
    <xf numFmtId="0" fontId="30" fillId="5" borderId="1" xfId="0" applyFont="1" applyFill="1" applyBorder="1">
      <alignment vertical="center"/>
    </xf>
    <xf numFmtId="0" fontId="30" fillId="5" borderId="82" xfId="0" applyFont="1" applyFill="1" applyBorder="1">
      <alignment vertical="center"/>
    </xf>
    <xf numFmtId="0" fontId="30" fillId="0" borderId="0" xfId="0" applyFont="1" applyFill="1" applyBorder="1">
      <alignment vertical="center"/>
    </xf>
    <xf numFmtId="0" fontId="60" fillId="0" borderId="0" xfId="0" applyFont="1" applyAlignment="1">
      <alignment vertical="center"/>
    </xf>
    <xf numFmtId="0" fontId="30" fillId="0" borderId="72" xfId="0" applyFont="1" applyBorder="1" applyAlignment="1">
      <alignment horizontal="center" vertical="center" textRotation="255"/>
    </xf>
    <xf numFmtId="0" fontId="30" fillId="0" borderId="73" xfId="0" applyFont="1" applyBorder="1" applyAlignment="1">
      <alignment horizontal="center" vertical="center" textRotation="255"/>
    </xf>
    <xf numFmtId="0" fontId="30" fillId="0" borderId="65" xfId="0" applyFont="1" applyBorder="1" applyAlignment="1">
      <alignment horizontal="center" vertical="center" textRotation="255"/>
    </xf>
    <xf numFmtId="0" fontId="0" fillId="0" borderId="0" xfId="0" applyAlignment="1">
      <alignment horizontal="center" vertical="center"/>
    </xf>
    <xf numFmtId="0" fontId="0" fillId="5" borderId="0" xfId="0" applyFill="1">
      <alignment vertical="center"/>
    </xf>
    <xf numFmtId="0" fontId="67" fillId="0" borderId="0" xfId="6" applyFont="1">
      <alignment vertical="center"/>
    </xf>
    <xf numFmtId="0" fontId="68" fillId="0" borderId="0" xfId="6" applyFont="1" applyAlignment="1">
      <alignment horizontal="left" vertical="center" indent="1"/>
    </xf>
    <xf numFmtId="0" fontId="52" fillId="0" borderId="0" xfId="6" applyFont="1">
      <alignment vertical="center"/>
    </xf>
    <xf numFmtId="0" fontId="30" fillId="3" borderId="6" xfId="0" applyFont="1" applyFill="1" applyBorder="1" applyAlignment="1" applyProtection="1">
      <alignment horizontal="center" vertical="center"/>
    </xf>
    <xf numFmtId="2" fontId="26" fillId="2" borderId="6" xfId="0" applyNumberFormat="1" applyFont="1" applyFill="1" applyBorder="1" applyAlignment="1" applyProtection="1">
      <alignment horizontal="center" vertical="center" shrinkToFit="1"/>
    </xf>
    <xf numFmtId="2" fontId="26" fillId="2" borderId="23" xfId="0" applyNumberFormat="1" applyFont="1" applyFill="1" applyBorder="1" applyAlignment="1" applyProtection="1">
      <alignment horizontal="center" vertical="center" shrinkToFit="1"/>
    </xf>
    <xf numFmtId="0" fontId="30" fillId="3" borderId="3" xfId="0" applyNumberFormat="1" applyFont="1" applyFill="1" applyBorder="1" applyAlignment="1">
      <alignment horizontal="center" vertical="center"/>
    </xf>
    <xf numFmtId="0" fontId="26" fillId="0" borderId="3" xfId="0" applyNumberFormat="1" applyFont="1" applyBorder="1" applyAlignment="1" applyProtection="1">
      <alignment horizontal="center" vertical="center" shrinkToFit="1"/>
    </xf>
    <xf numFmtId="0" fontId="26" fillId="0" borderId="20" xfId="0" applyNumberFormat="1" applyFont="1" applyBorder="1" applyAlignment="1" applyProtection="1">
      <alignment horizontal="center" vertical="center" shrinkToFit="1"/>
    </xf>
    <xf numFmtId="0" fontId="26" fillId="0" borderId="0" xfId="0" applyFont="1" applyFill="1">
      <alignment vertical="center"/>
    </xf>
    <xf numFmtId="0" fontId="82" fillId="0" borderId="0" xfId="0" applyFont="1" applyBorder="1" applyAlignment="1"/>
    <xf numFmtId="0" fontId="83" fillId="0" borderId="0" xfId="0" applyFont="1" applyBorder="1" applyAlignment="1">
      <alignment vertical="center"/>
    </xf>
    <xf numFmtId="0" fontId="82" fillId="0" borderId="0" xfId="0" applyFont="1" applyBorder="1" applyAlignment="1">
      <alignment vertical="top"/>
    </xf>
    <xf numFmtId="181" fontId="26" fillId="0" borderId="0" xfId="0" applyNumberFormat="1" applyFont="1">
      <alignment vertical="center"/>
    </xf>
    <xf numFmtId="0" fontId="84" fillId="0" borderId="0" xfId="0" applyFont="1">
      <alignment vertical="center"/>
    </xf>
    <xf numFmtId="0" fontId="85" fillId="0" borderId="0" xfId="0" applyFont="1">
      <alignment vertical="center"/>
    </xf>
    <xf numFmtId="0" fontId="86" fillId="0" borderId="0" xfId="0" applyFont="1" applyAlignment="1" applyProtection="1">
      <alignment horizontal="left" vertical="center" wrapText="1" indent="1"/>
    </xf>
    <xf numFmtId="0" fontId="87" fillId="0" borderId="0" xfId="0" applyFont="1" applyAlignment="1" applyProtection="1">
      <alignment horizontal="left" vertical="center" wrapText="1" indent="1"/>
    </xf>
    <xf numFmtId="0" fontId="87" fillId="0" borderId="0" xfId="0" applyFont="1" applyProtection="1">
      <alignment vertical="center"/>
    </xf>
    <xf numFmtId="0" fontId="83" fillId="0" borderId="0" xfId="0" applyFont="1" applyBorder="1" applyAlignment="1">
      <alignment horizontal="left" vertical="center"/>
    </xf>
    <xf numFmtId="0" fontId="83" fillId="0" borderId="0" xfId="0" applyFont="1" applyBorder="1" applyAlignment="1">
      <alignment horizontal="center" vertical="center"/>
    </xf>
    <xf numFmtId="0" fontId="90" fillId="0" borderId="0" xfId="0" applyFont="1">
      <alignment vertical="center"/>
    </xf>
    <xf numFmtId="0" fontId="92" fillId="0" borderId="0" xfId="0" applyFont="1">
      <alignment vertical="center"/>
    </xf>
    <xf numFmtId="0" fontId="26" fillId="0" borderId="0" xfId="0" applyFont="1" applyFill="1" applyBorder="1" applyAlignment="1">
      <alignment horizontal="left" vertical="center"/>
    </xf>
    <xf numFmtId="0" fontId="26" fillId="0" borderId="0" xfId="0" applyFont="1" applyFill="1" applyBorder="1">
      <alignment vertical="center"/>
    </xf>
    <xf numFmtId="0" fontId="26" fillId="5" borderId="45" xfId="0" applyFont="1" applyFill="1" applyBorder="1" applyAlignment="1">
      <alignment horizontal="right" vertical="center"/>
    </xf>
    <xf numFmtId="0" fontId="60" fillId="0" borderId="0" xfId="0" applyFont="1" applyAlignment="1">
      <alignment vertical="center"/>
    </xf>
    <xf numFmtId="0" fontId="83" fillId="0" borderId="0" xfId="0" applyFont="1" applyAlignment="1">
      <alignment vertical="center"/>
    </xf>
    <xf numFmtId="0" fontId="95" fillId="0" borderId="0" xfId="0" applyFont="1">
      <alignment vertical="center"/>
    </xf>
    <xf numFmtId="0" fontId="96" fillId="0" borderId="0" xfId="0" applyFont="1" applyAlignment="1">
      <alignment vertical="center"/>
    </xf>
    <xf numFmtId="0" fontId="97" fillId="0" borderId="0" xfId="0" applyFont="1">
      <alignment vertical="center"/>
    </xf>
    <xf numFmtId="0" fontId="67" fillId="0" borderId="0" xfId="6" applyFont="1" applyAlignment="1">
      <alignment vertical="top"/>
    </xf>
    <xf numFmtId="0" fontId="69" fillId="0" borderId="0" xfId="6" applyFont="1">
      <alignment vertical="center"/>
    </xf>
    <xf numFmtId="14" fontId="68" fillId="0" borderId="0" xfId="6" applyNumberFormat="1" applyFont="1">
      <alignment vertical="center"/>
    </xf>
    <xf numFmtId="0" fontId="67" fillId="0" borderId="0" xfId="6" applyFont="1" applyAlignment="1">
      <alignment vertical="center"/>
    </xf>
    <xf numFmtId="0" fontId="15" fillId="0" borderId="0" xfId="6">
      <alignment vertical="center"/>
    </xf>
    <xf numFmtId="0" fontId="67" fillId="0" borderId="47" xfId="6" applyFont="1" applyBorder="1">
      <alignment vertical="center"/>
    </xf>
    <xf numFmtId="0" fontId="68" fillId="0" borderId="49" xfId="6" applyFont="1" applyBorder="1">
      <alignment vertical="center"/>
    </xf>
    <xf numFmtId="0" fontId="68" fillId="0" borderId="50" xfId="6" applyFont="1" applyBorder="1">
      <alignment vertical="center"/>
    </xf>
    <xf numFmtId="0" fontId="15" fillId="0" borderId="52" xfId="6" applyBorder="1">
      <alignment vertical="center"/>
    </xf>
    <xf numFmtId="0" fontId="15" fillId="0" borderId="0" xfId="6" applyBorder="1">
      <alignment vertical="center"/>
    </xf>
    <xf numFmtId="0" fontId="15" fillId="0" borderId="54" xfId="6" applyBorder="1">
      <alignment vertical="center"/>
    </xf>
    <xf numFmtId="0" fontId="15" fillId="0" borderId="11" xfId="6" applyBorder="1">
      <alignment vertical="center"/>
    </xf>
    <xf numFmtId="0" fontId="15" fillId="0" borderId="38" xfId="6" applyBorder="1">
      <alignment vertical="center"/>
    </xf>
    <xf numFmtId="0" fontId="15" fillId="0" borderId="51" xfId="6" applyBorder="1">
      <alignment vertical="center"/>
    </xf>
    <xf numFmtId="0" fontId="72" fillId="0" borderId="0" xfId="6" applyFont="1">
      <alignment vertical="center"/>
    </xf>
    <xf numFmtId="0" fontId="73" fillId="0" borderId="0" xfId="6" applyFont="1">
      <alignment vertical="center"/>
    </xf>
    <xf numFmtId="0" fontId="61" fillId="0" borderId="47" xfId="1" applyFont="1" applyBorder="1" applyAlignment="1" applyProtection="1">
      <alignment horizontal="distributed" vertical="center" indent="1"/>
    </xf>
    <xf numFmtId="5" fontId="23" fillId="0" borderId="94" xfId="1" applyNumberFormat="1" applyFont="1" applyBorder="1" applyAlignment="1" applyProtection="1">
      <alignment vertical="center"/>
    </xf>
    <xf numFmtId="0" fontId="98" fillId="0" borderId="0" xfId="0" applyFont="1" applyProtection="1">
      <alignment vertical="center"/>
    </xf>
    <xf numFmtId="0" fontId="61" fillId="5" borderId="47" xfId="1" applyFont="1" applyFill="1" applyBorder="1" applyAlignment="1" applyProtection="1">
      <alignment horizontal="distributed" vertical="center" indent="1"/>
    </xf>
    <xf numFmtId="5" fontId="23" fillId="0" borderId="94" xfId="1" applyNumberFormat="1" applyFont="1" applyBorder="1" applyAlignment="1" applyProtection="1">
      <alignment vertical="center"/>
      <protection locked="0"/>
    </xf>
    <xf numFmtId="5" fontId="23" fillId="0" borderId="96" xfId="1" applyNumberFormat="1" applyFont="1" applyBorder="1" applyAlignment="1" applyProtection="1">
      <alignment vertical="center"/>
    </xf>
    <xf numFmtId="0" fontId="15" fillId="0" borderId="0" xfId="6" applyFont="1" applyBorder="1" applyAlignment="1">
      <alignment horizontal="center" vertical="center"/>
    </xf>
    <xf numFmtId="0" fontId="67" fillId="0" borderId="0" xfId="6" applyFont="1" applyAlignment="1">
      <alignment horizontal="center" vertical="center"/>
    </xf>
    <xf numFmtId="177" fontId="52" fillId="0" borderId="0" xfId="6" applyNumberFormat="1" applyFont="1" applyAlignment="1">
      <alignment vertical="center"/>
    </xf>
    <xf numFmtId="0" fontId="68" fillId="0" borderId="0" xfId="6" applyFont="1" applyAlignment="1">
      <alignment horizontal="left" vertical="center"/>
    </xf>
    <xf numFmtId="177" fontId="68" fillId="0" borderId="0" xfId="6" applyNumberFormat="1" applyFont="1" applyAlignment="1">
      <alignment vertical="center"/>
    </xf>
    <xf numFmtId="0" fontId="68" fillId="0" borderId="0" xfId="6" applyFont="1" applyAlignment="1">
      <alignment horizontal="left" vertical="center" indent="3"/>
    </xf>
    <xf numFmtId="0" fontId="68" fillId="0" borderId="0" xfId="6" applyFont="1" applyAlignment="1">
      <alignment horizontal="left" vertical="center" indent="2"/>
    </xf>
    <xf numFmtId="177" fontId="67" fillId="0" borderId="0" xfId="6" applyNumberFormat="1" applyFont="1" applyAlignment="1">
      <alignment vertical="center"/>
    </xf>
    <xf numFmtId="177" fontId="68" fillId="0" borderId="0" xfId="6" applyNumberFormat="1" applyFont="1">
      <alignment vertical="center"/>
    </xf>
    <xf numFmtId="0" fontId="100" fillId="0" borderId="0" xfId="6" applyFont="1">
      <alignment vertical="center"/>
    </xf>
    <xf numFmtId="0" fontId="67" fillId="0" borderId="0" xfId="6" applyFont="1" applyAlignment="1">
      <alignment horizontal="right" vertical="center"/>
    </xf>
    <xf numFmtId="0" fontId="101" fillId="0" borderId="0" xfId="6" applyFont="1">
      <alignment vertical="center"/>
    </xf>
    <xf numFmtId="0" fontId="102" fillId="0" borderId="0" xfId="6" applyFont="1">
      <alignment vertical="center"/>
    </xf>
    <xf numFmtId="0" fontId="106" fillId="0" borderId="0" xfId="6" applyFont="1">
      <alignment vertical="center"/>
    </xf>
    <xf numFmtId="0" fontId="83" fillId="0" borderId="0" xfId="0" applyFont="1" applyBorder="1" applyAlignment="1">
      <alignment horizontal="center" vertical="center"/>
    </xf>
    <xf numFmtId="0" fontId="108" fillId="0" borderId="0" xfId="7">
      <alignment vertical="center"/>
    </xf>
    <xf numFmtId="0" fontId="109" fillId="0" borderId="0" xfId="7" applyFont="1" applyAlignment="1">
      <alignment horizontal="left" vertical="top"/>
    </xf>
    <xf numFmtId="0" fontId="110" fillId="0" borderId="0" xfId="7" applyFont="1">
      <alignment vertical="center"/>
    </xf>
    <xf numFmtId="0" fontId="111" fillId="0" borderId="0" xfId="7" applyFont="1" applyAlignment="1">
      <alignment horizontal="left" vertical="top"/>
    </xf>
    <xf numFmtId="0" fontId="113" fillId="0" borderId="0" xfId="7" applyFont="1" applyAlignment="1">
      <alignment horizontal="left" vertical="top" wrapText="1"/>
    </xf>
    <xf numFmtId="0" fontId="113" fillId="0" borderId="0" xfId="7" applyFont="1" applyAlignment="1">
      <alignment horizontal="left" vertical="top"/>
    </xf>
    <xf numFmtId="0" fontId="14" fillId="0" borderId="99" xfId="7" applyFont="1" applyBorder="1" applyAlignment="1">
      <alignment horizontal="center" vertical="center" wrapText="1"/>
    </xf>
    <xf numFmtId="0" fontId="14" fillId="0" borderId="99" xfId="7" applyFont="1" applyBorder="1" applyAlignment="1">
      <alignment horizontal="left" vertical="center" wrapText="1"/>
    </xf>
    <xf numFmtId="0" fontId="108" fillId="0" borderId="99" xfId="7" applyBorder="1" applyAlignment="1">
      <alignment horizontal="left" vertical="top" wrapText="1"/>
    </xf>
    <xf numFmtId="0" fontId="113" fillId="0" borderId="99" xfId="7" applyFont="1" applyBorder="1" applyAlignment="1">
      <alignment horizontal="left" vertical="center" wrapText="1"/>
    </xf>
    <xf numFmtId="0" fontId="14" fillId="0" borderId="3" xfId="7" applyFont="1" applyBorder="1" applyAlignment="1">
      <alignment vertical="center"/>
    </xf>
    <xf numFmtId="0" fontId="115" fillId="0" borderId="0" xfId="7" applyFont="1" applyAlignment="1">
      <alignment horizontal="left" vertical="top"/>
    </xf>
    <xf numFmtId="0" fontId="116" fillId="0" borderId="0" xfId="7" applyFont="1" applyAlignment="1">
      <alignment horizontal="left" vertical="top"/>
    </xf>
    <xf numFmtId="0" fontId="114" fillId="0" borderId="99" xfId="7" applyFont="1" applyBorder="1" applyAlignment="1">
      <alignment horizontal="center" vertical="center" wrapText="1"/>
    </xf>
    <xf numFmtId="49" fontId="114" fillId="0" borderId="99" xfId="7" applyNumberFormat="1" applyFont="1" applyBorder="1" applyAlignment="1">
      <alignment horizontal="center" vertical="center" wrapText="1"/>
    </xf>
    <xf numFmtId="0" fontId="114" fillId="0" borderId="99" xfId="7" applyFont="1" applyBorder="1" applyAlignment="1">
      <alignment horizontal="left" vertical="center" wrapText="1"/>
    </xf>
    <xf numFmtId="0" fontId="118" fillId="0" borderId="99" xfId="7" applyFont="1" applyBorder="1" applyAlignment="1">
      <alignment horizontal="left" vertical="center" wrapText="1"/>
    </xf>
    <xf numFmtId="0" fontId="114" fillId="0" borderId="100" xfId="7" applyFont="1" applyBorder="1" applyAlignment="1">
      <alignment horizontal="center" vertical="center" wrapText="1"/>
    </xf>
    <xf numFmtId="0" fontId="118" fillId="0" borderId="99" xfId="7" applyFont="1" applyBorder="1" applyAlignment="1">
      <alignment horizontal="right" vertical="center" wrapText="1"/>
    </xf>
    <xf numFmtId="0" fontId="120" fillId="0" borderId="0" xfId="7" applyFont="1" applyAlignment="1">
      <alignment horizontal="left" vertical="top"/>
    </xf>
    <xf numFmtId="0" fontId="14" fillId="0" borderId="106" xfId="7" applyFont="1" applyBorder="1" applyAlignment="1">
      <alignment horizontal="center" vertical="center" wrapText="1"/>
    </xf>
    <xf numFmtId="0" fontId="108" fillId="0" borderId="109" xfId="7" applyBorder="1" applyAlignment="1">
      <alignment horizontal="left" vertical="top" wrapText="1"/>
    </xf>
    <xf numFmtId="0" fontId="14" fillId="0" borderId="112" xfId="7" applyFont="1" applyBorder="1" applyAlignment="1">
      <alignment horizontal="left" vertical="center" wrapText="1"/>
    </xf>
    <xf numFmtId="0" fontId="14" fillId="0" borderId="112" xfId="7" applyFont="1" applyBorder="1" applyAlignment="1">
      <alignment horizontal="right" vertical="center" wrapText="1"/>
    </xf>
    <xf numFmtId="0" fontId="14" fillId="0" borderId="113" xfId="7" applyFont="1" applyBorder="1" applyAlignment="1">
      <alignment horizontal="right" vertical="center" wrapText="1"/>
    </xf>
    <xf numFmtId="0" fontId="14" fillId="0" borderId="19" xfId="7" applyFont="1" applyBorder="1" applyAlignment="1">
      <alignment horizontal="center" vertical="center"/>
    </xf>
    <xf numFmtId="0" fontId="121" fillId="3" borderId="5" xfId="0" applyFont="1" applyFill="1" applyBorder="1" applyAlignment="1">
      <alignment horizontal="center" vertical="center"/>
    </xf>
    <xf numFmtId="0" fontId="116" fillId="0" borderId="0" xfId="0" applyFont="1" applyAlignment="1">
      <alignment horizontal="left" vertical="top"/>
    </xf>
    <xf numFmtId="183" fontId="14" fillId="0" borderId="107" xfId="7" applyNumberFormat="1" applyFont="1" applyBorder="1" applyAlignment="1">
      <alignment horizontal="center" vertical="center" wrapText="1"/>
    </xf>
    <xf numFmtId="183" fontId="14" fillId="0" borderId="106" xfId="7" applyNumberFormat="1" applyFont="1" applyBorder="1" applyAlignment="1">
      <alignment horizontal="center" vertical="center" wrapText="1"/>
    </xf>
    <xf numFmtId="183" fontId="114" fillId="0" borderId="99" xfId="7" applyNumberFormat="1" applyFont="1" applyBorder="1" applyAlignment="1">
      <alignment horizontal="center" vertical="center" wrapText="1"/>
    </xf>
    <xf numFmtId="0" fontId="14" fillId="0" borderId="34" xfId="7" applyFont="1" applyBorder="1" applyAlignment="1">
      <alignment horizontal="center" vertical="center"/>
    </xf>
    <xf numFmtId="0" fontId="23" fillId="0" borderId="0" xfId="1" applyNumberFormat="1" applyFont="1" applyBorder="1" applyAlignment="1" applyProtection="1">
      <alignment horizontal="center" vertical="center"/>
    </xf>
    <xf numFmtId="0" fontId="16" fillId="0" borderId="0" xfId="1" applyFont="1" applyBorder="1" applyAlignment="1" applyProtection="1">
      <alignment horizontal="center" vertical="center"/>
    </xf>
    <xf numFmtId="0" fontId="16" fillId="0" borderId="0" xfId="1" applyFont="1" applyFill="1" applyBorder="1" applyAlignment="1" applyProtection="1">
      <alignment horizontal="distributed" vertical="center" indent="2"/>
    </xf>
    <xf numFmtId="0" fontId="122" fillId="0" borderId="47" xfId="1" applyFont="1" applyBorder="1" applyAlignment="1" applyProtection="1">
      <alignment horizontal="distributed" vertical="center" indent="1"/>
    </xf>
    <xf numFmtId="0" fontId="16" fillId="10" borderId="95" xfId="1" applyFont="1" applyFill="1" applyBorder="1" applyAlignment="1" applyProtection="1">
      <alignment horizontal="distributed" vertical="center" indent="1"/>
    </xf>
    <xf numFmtId="0" fontId="123" fillId="0" borderId="0" xfId="0" applyFont="1" applyProtection="1">
      <alignment vertical="center"/>
    </xf>
    <xf numFmtId="0" fontId="124" fillId="0" borderId="0" xfId="0" applyFont="1" applyProtection="1">
      <alignment vertical="center"/>
    </xf>
    <xf numFmtId="0" fontId="126" fillId="0" borderId="0" xfId="0" applyFont="1" applyAlignment="1">
      <alignment vertical="center"/>
    </xf>
    <xf numFmtId="0" fontId="127" fillId="0" borderId="0" xfId="0" applyFont="1" applyAlignment="1">
      <alignment vertical="center"/>
    </xf>
    <xf numFmtId="0" fontId="15" fillId="0" borderId="0" xfId="6" applyFont="1" applyAlignment="1">
      <alignment vertical="center" wrapText="1"/>
    </xf>
    <xf numFmtId="0" fontId="67" fillId="0" borderId="0" xfId="6" applyFont="1" applyAlignment="1">
      <alignment horizontal="center" vertical="center" wrapText="1"/>
    </xf>
    <xf numFmtId="0" fontId="130" fillId="0" borderId="0" xfId="6" applyFont="1">
      <alignment vertical="center"/>
    </xf>
    <xf numFmtId="0" fontId="131" fillId="0" borderId="0" xfId="0" applyFont="1">
      <alignment vertical="center"/>
    </xf>
    <xf numFmtId="0" fontId="136" fillId="0" borderId="0" xfId="6" applyFont="1" applyAlignment="1">
      <alignment vertical="center"/>
    </xf>
    <xf numFmtId="0" fontId="0" fillId="0" borderId="0" xfId="6" applyFont="1">
      <alignment vertical="center"/>
    </xf>
    <xf numFmtId="0" fontId="135" fillId="0" borderId="0" xfId="6" applyFont="1" applyAlignment="1">
      <alignment vertical="center"/>
    </xf>
    <xf numFmtId="0" fontId="68" fillId="0" borderId="0" xfId="6" applyFont="1" applyAlignment="1">
      <alignment vertical="center" wrapText="1"/>
    </xf>
    <xf numFmtId="0" fontId="68" fillId="0" borderId="0" xfId="6" applyFont="1">
      <alignment vertical="center"/>
    </xf>
    <xf numFmtId="179" fontId="58" fillId="0" borderId="0" xfId="6" applyNumberFormat="1" applyFont="1" applyAlignment="1">
      <alignment horizontal="center" vertical="center"/>
    </xf>
    <xf numFmtId="182" fontId="58" fillId="0" borderId="0" xfId="6" applyNumberFormat="1" applyFont="1" applyAlignment="1">
      <alignment horizontal="center" vertical="center"/>
    </xf>
    <xf numFmtId="180" fontId="67" fillId="0" borderId="0" xfId="6" applyNumberFormat="1" applyFont="1" applyAlignment="1">
      <alignment horizontal="center" vertical="center"/>
    </xf>
    <xf numFmtId="177" fontId="67" fillId="0" borderId="0" xfId="6" applyNumberFormat="1" applyFont="1" applyAlignment="1">
      <alignment horizontal="left" vertical="center"/>
    </xf>
    <xf numFmtId="0" fontId="0" fillId="0" borderId="0" xfId="0" applyAlignment="1">
      <alignment horizontal="center" vertical="center"/>
    </xf>
    <xf numFmtId="0" fontId="0" fillId="0" borderId="118" xfId="0" applyBorder="1">
      <alignment vertical="center"/>
    </xf>
    <xf numFmtId="0" fontId="0" fillId="0" borderId="83" xfId="0" applyBorder="1">
      <alignment vertical="center"/>
    </xf>
    <xf numFmtId="0" fontId="0" fillId="0" borderId="86" xfId="0" applyBorder="1">
      <alignment vertical="center"/>
    </xf>
    <xf numFmtId="0" fontId="0" fillId="0" borderId="120" xfId="0" applyBorder="1">
      <alignment vertical="center"/>
    </xf>
    <xf numFmtId="0" fontId="0" fillId="0" borderId="119" xfId="0" applyBorder="1">
      <alignment vertical="center"/>
    </xf>
    <xf numFmtId="0" fontId="0" fillId="0" borderId="2" xfId="0" applyBorder="1">
      <alignment vertical="center"/>
    </xf>
    <xf numFmtId="0" fontId="0" fillId="0" borderId="1" xfId="0" applyBorder="1">
      <alignment vertical="center"/>
    </xf>
    <xf numFmtId="0" fontId="0" fillId="0" borderId="12" xfId="0" applyBorder="1">
      <alignment vertical="center"/>
    </xf>
    <xf numFmtId="0" fontId="0" fillId="0" borderId="17" xfId="0" applyBorder="1">
      <alignment vertical="center"/>
    </xf>
    <xf numFmtId="0" fontId="0" fillId="0" borderId="34" xfId="0" applyBorder="1">
      <alignment vertical="center"/>
    </xf>
    <xf numFmtId="0" fontId="52" fillId="0" borderId="12" xfId="6" applyFont="1" applyBorder="1" applyAlignment="1">
      <alignment horizontal="center" vertical="center" wrapText="1"/>
    </xf>
    <xf numFmtId="0" fontId="52" fillId="0" borderId="17" xfId="6" applyFont="1" applyBorder="1" applyAlignment="1">
      <alignment horizontal="center" vertical="center" wrapText="1"/>
    </xf>
    <xf numFmtId="0" fontId="52" fillId="0" borderId="34" xfId="6" applyFont="1" applyBorder="1" applyAlignment="1">
      <alignment horizontal="center" vertical="center" wrapText="1"/>
    </xf>
    <xf numFmtId="0" fontId="139" fillId="0" borderId="0" xfId="6" applyFont="1" applyBorder="1" applyAlignment="1">
      <alignment horizontal="left" vertical="center" wrapText="1"/>
    </xf>
    <xf numFmtId="0" fontId="132" fillId="0" borderId="0" xfId="6" applyFont="1" applyAlignment="1">
      <alignment vertical="center" wrapText="1"/>
    </xf>
    <xf numFmtId="0" fontId="133" fillId="0" borderId="0" xfId="6" applyFont="1" applyAlignment="1">
      <alignment horizontal="center" vertical="center" wrapText="1"/>
    </xf>
    <xf numFmtId="0" fontId="67" fillId="0" borderId="47" xfId="6" applyFont="1" applyBorder="1" applyAlignment="1">
      <alignment vertical="center" wrapText="1"/>
    </xf>
    <xf numFmtId="0" fontId="67" fillId="0" borderId="49" xfId="6" applyFont="1" applyBorder="1" applyAlignment="1">
      <alignment vertical="center" wrapText="1"/>
    </xf>
    <xf numFmtId="0" fontId="67" fillId="0" borderId="50" xfId="6" applyFont="1" applyBorder="1" applyAlignment="1">
      <alignment vertical="center" wrapText="1"/>
    </xf>
    <xf numFmtId="0" fontId="67" fillId="0" borderId="52" xfId="6" applyFont="1" applyBorder="1" applyAlignment="1">
      <alignment vertical="center" wrapText="1"/>
    </xf>
    <xf numFmtId="0" fontId="67" fillId="0" borderId="0" xfId="6" applyFont="1" applyBorder="1" applyAlignment="1">
      <alignment vertical="center" wrapText="1"/>
    </xf>
    <xf numFmtId="0" fontId="67" fillId="0" borderId="54" xfId="6" applyFont="1" applyBorder="1" applyAlignment="1">
      <alignment vertical="center" wrapText="1"/>
    </xf>
    <xf numFmtId="0" fontId="67" fillId="0" borderId="11" xfId="6" applyFont="1" applyBorder="1" applyAlignment="1">
      <alignment vertical="center" wrapText="1"/>
    </xf>
    <xf numFmtId="0" fontId="67" fillId="0" borderId="38" xfId="6" applyFont="1" applyBorder="1" applyAlignment="1">
      <alignment vertical="center" wrapText="1"/>
    </xf>
    <xf numFmtId="0" fontId="67" fillId="0" borderId="51" xfId="6" applyFont="1" applyBorder="1" applyAlignment="1">
      <alignment vertical="center" wrapText="1"/>
    </xf>
    <xf numFmtId="0" fontId="140" fillId="0" borderId="0" xfId="6" applyFont="1" applyAlignment="1">
      <alignment horizontal="center" vertical="center" wrapText="1"/>
    </xf>
    <xf numFmtId="0" fontId="68" fillId="0" borderId="0" xfId="6" applyFont="1" applyAlignment="1">
      <alignment horizontal="center" vertical="center"/>
    </xf>
    <xf numFmtId="0" fontId="140" fillId="0" borderId="0" xfId="6" applyFont="1" applyAlignment="1">
      <alignment vertical="center" wrapText="1"/>
    </xf>
    <xf numFmtId="0" fontId="129" fillId="0" borderId="0" xfId="6" applyFont="1" applyAlignment="1">
      <alignment vertical="center" wrapText="1"/>
    </xf>
    <xf numFmtId="0" fontId="52" fillId="0" borderId="49" xfId="6" applyFont="1" applyBorder="1" applyAlignment="1">
      <alignment horizontal="center" vertical="center"/>
    </xf>
    <xf numFmtId="0" fontId="67" fillId="0" borderId="38" xfId="6" applyFont="1" applyBorder="1" applyAlignment="1">
      <alignment horizontal="center" wrapText="1"/>
    </xf>
    <xf numFmtId="0" fontId="14" fillId="0" borderId="47" xfId="6" applyFont="1" applyBorder="1" applyAlignment="1">
      <alignment vertical="top" wrapText="1"/>
    </xf>
    <xf numFmtId="0" fontId="15" fillId="0" borderId="49" xfId="6" applyFont="1" applyBorder="1" applyAlignment="1">
      <alignment vertical="top" wrapText="1"/>
    </xf>
    <xf numFmtId="0" fontId="15" fillId="0" borderId="50" xfId="6" applyFont="1" applyBorder="1" applyAlignment="1">
      <alignment vertical="top" wrapText="1"/>
    </xf>
    <xf numFmtId="0" fontId="15" fillId="0" borderId="52" xfId="6" applyFont="1" applyBorder="1" applyAlignment="1">
      <alignment vertical="top" wrapText="1"/>
    </xf>
    <xf numFmtId="0" fontId="15" fillId="0" borderId="0" xfId="6" applyFont="1" applyBorder="1" applyAlignment="1">
      <alignment vertical="top" wrapText="1"/>
    </xf>
    <xf numFmtId="0" fontId="15" fillId="0" borderId="54" xfId="6" applyFont="1" applyBorder="1" applyAlignment="1">
      <alignment vertical="top" wrapText="1"/>
    </xf>
    <xf numFmtId="0" fontId="15" fillId="0" borderId="11" xfId="6" applyFont="1" applyBorder="1" applyAlignment="1">
      <alignment vertical="top" wrapText="1"/>
    </xf>
    <xf numFmtId="0" fontId="15" fillId="0" borderId="38" xfId="6" applyFont="1" applyBorder="1" applyAlignment="1">
      <alignment vertical="top" wrapText="1"/>
    </xf>
    <xf numFmtId="0" fontId="15" fillId="0" borderId="51" xfId="6" applyFont="1" applyBorder="1" applyAlignment="1">
      <alignment vertical="top" wrapText="1"/>
    </xf>
    <xf numFmtId="180" fontId="67" fillId="0" borderId="0" xfId="6" applyNumberFormat="1" applyFont="1" applyAlignment="1">
      <alignment horizontal="center" vertical="center"/>
    </xf>
    <xf numFmtId="177" fontId="67" fillId="0" borderId="0" xfId="6" applyNumberFormat="1" applyFont="1" applyAlignment="1">
      <alignment horizontal="left" vertical="center"/>
    </xf>
    <xf numFmtId="0" fontId="135" fillId="0" borderId="0" xfId="6" applyFont="1" applyAlignment="1">
      <alignment vertical="center"/>
    </xf>
    <xf numFmtId="0" fontId="68" fillId="0" borderId="0" xfId="6" applyFont="1" applyAlignment="1">
      <alignment vertical="center" wrapText="1"/>
    </xf>
    <xf numFmtId="0" fontId="137" fillId="0" borderId="0" xfId="6" applyFont="1" applyBorder="1" applyAlignment="1">
      <alignment vertical="center" wrapText="1"/>
    </xf>
    <xf numFmtId="0" fontId="67" fillId="0" borderId="38" xfId="6" applyFont="1" applyBorder="1" applyAlignment="1">
      <alignment horizontal="center" vertical="center"/>
    </xf>
    <xf numFmtId="0" fontId="15" fillId="0" borderId="52" xfId="6" applyBorder="1" applyAlignment="1">
      <alignment vertical="center" wrapText="1"/>
    </xf>
    <xf numFmtId="0" fontId="15" fillId="0" borderId="0" xfId="6" applyBorder="1" applyAlignment="1">
      <alignment vertical="center" wrapText="1"/>
    </xf>
    <xf numFmtId="0" fontId="15" fillId="0" borderId="54" xfId="6" applyBorder="1" applyAlignment="1">
      <alignment vertical="center" wrapText="1"/>
    </xf>
    <xf numFmtId="0" fontId="104" fillId="0" borderId="0" xfId="6" applyFont="1" applyAlignment="1">
      <alignment vertical="center" wrapText="1"/>
    </xf>
    <xf numFmtId="0" fontId="68" fillId="0" borderId="0" xfId="6" applyFont="1" applyAlignment="1">
      <alignment vertical="top" wrapText="1"/>
    </xf>
    <xf numFmtId="0" fontId="68" fillId="0" borderId="0" xfId="6" applyFont="1">
      <alignment vertical="center"/>
    </xf>
    <xf numFmtId="179" fontId="58" fillId="0" borderId="0" xfId="6" applyNumberFormat="1" applyFont="1" applyAlignment="1">
      <alignment horizontal="center" vertical="center"/>
    </xf>
    <xf numFmtId="182" fontId="58" fillId="0" borderId="0" xfId="6" applyNumberFormat="1" applyFont="1" applyAlignment="1">
      <alignment horizontal="center" vertical="center"/>
    </xf>
    <xf numFmtId="0" fontId="68" fillId="0" borderId="0" xfId="6" applyFont="1" applyAlignment="1">
      <alignment horizontal="left" vertical="top" wrapText="1"/>
    </xf>
    <xf numFmtId="0" fontId="14" fillId="0" borderId="0" xfId="6" applyFont="1" applyAlignment="1">
      <alignment vertical="center" wrapText="1"/>
    </xf>
    <xf numFmtId="0" fontId="39" fillId="0" borderId="0" xfId="0" applyFont="1" applyBorder="1" applyAlignment="1">
      <alignment horizontal="center" vertical="center" shrinkToFit="1"/>
    </xf>
    <xf numFmtId="0" fontId="34" fillId="5" borderId="0" xfId="0" applyFont="1" applyFill="1" applyAlignment="1">
      <alignment horizontal="center" vertical="center"/>
    </xf>
    <xf numFmtId="0" fontId="51" fillId="3" borderId="66" xfId="0" applyFont="1" applyFill="1" applyBorder="1" applyAlignment="1">
      <alignment horizontal="center" vertical="center" shrinkToFit="1"/>
    </xf>
    <xf numFmtId="0" fontId="51" fillId="3" borderId="68" xfId="0" applyFont="1" applyFill="1" applyBorder="1" applyAlignment="1">
      <alignment horizontal="center" vertical="center" shrinkToFit="1"/>
    </xf>
    <xf numFmtId="178" fontId="65" fillId="3" borderId="67" xfId="0" applyNumberFormat="1" applyFont="1" applyFill="1" applyBorder="1" applyAlignment="1">
      <alignment horizontal="center" vertical="center"/>
    </xf>
    <xf numFmtId="178" fontId="65" fillId="3" borderId="68" xfId="0" applyNumberFormat="1" applyFont="1" applyFill="1" applyBorder="1" applyAlignment="1">
      <alignment horizontal="center" vertical="center"/>
    </xf>
    <xf numFmtId="0" fontId="39" fillId="0" borderId="17" xfId="0" applyFont="1" applyBorder="1" applyAlignment="1">
      <alignment horizontal="center" vertical="center" shrinkToFit="1"/>
    </xf>
    <xf numFmtId="0" fontId="42" fillId="0" borderId="56" xfId="0" applyFont="1" applyFill="1" applyBorder="1" applyAlignment="1">
      <alignment horizontal="center" vertical="center" shrinkToFit="1"/>
    </xf>
    <xf numFmtId="0" fontId="42" fillId="0" borderId="57" xfId="0" applyFont="1" applyFill="1" applyBorder="1" applyAlignment="1">
      <alignment horizontal="center" vertical="center" shrinkToFit="1"/>
    </xf>
    <xf numFmtId="0" fontId="42" fillId="0" borderId="58" xfId="0" applyFont="1" applyFill="1" applyBorder="1" applyAlignment="1">
      <alignment horizontal="center" vertical="center" shrinkToFit="1"/>
    </xf>
    <xf numFmtId="0" fontId="42" fillId="0" borderId="59" xfId="0" applyFont="1" applyFill="1" applyBorder="1" applyAlignment="1">
      <alignment horizontal="center" vertical="center" shrinkToFit="1"/>
    </xf>
    <xf numFmtId="0" fontId="42" fillId="0" borderId="0" xfId="0" applyFont="1" applyFill="1" applyBorder="1" applyAlignment="1">
      <alignment horizontal="center" vertical="center" shrinkToFit="1"/>
    </xf>
    <xf numFmtId="0" fontId="42" fillId="0" borderId="60" xfId="0" applyFont="1" applyFill="1" applyBorder="1" applyAlignment="1">
      <alignment horizontal="center" vertical="center" shrinkToFit="1"/>
    </xf>
    <xf numFmtId="0" fontId="42" fillId="0" borderId="61" xfId="0" applyFont="1" applyFill="1" applyBorder="1" applyAlignment="1">
      <alignment horizontal="center" vertical="center" shrinkToFit="1"/>
    </xf>
    <xf numFmtId="0" fontId="42" fillId="0" borderId="62" xfId="0" applyFont="1" applyFill="1" applyBorder="1" applyAlignment="1">
      <alignment horizontal="center" vertical="center" shrinkToFit="1"/>
    </xf>
    <xf numFmtId="0" fontId="42" fillId="0" borderId="63" xfId="0" applyFont="1" applyFill="1" applyBorder="1" applyAlignment="1">
      <alignment horizontal="center" vertical="center" shrinkToFit="1"/>
    </xf>
    <xf numFmtId="0" fontId="83" fillId="0" borderId="0" xfId="0" applyFont="1" applyBorder="1" applyAlignment="1">
      <alignment horizontal="center" vertical="center"/>
    </xf>
    <xf numFmtId="0" fontId="83" fillId="0" borderId="0" xfId="0" applyFont="1" applyBorder="1" applyAlignment="1">
      <alignment horizontal="left" vertical="top" wrapText="1"/>
    </xf>
    <xf numFmtId="0" fontId="26" fillId="8" borderId="36" xfId="0" applyFont="1" applyFill="1" applyBorder="1" applyAlignment="1">
      <alignment horizontal="center" vertical="center"/>
    </xf>
    <xf numFmtId="0" fontId="26" fillId="8" borderId="48" xfId="0" applyFont="1" applyFill="1" applyBorder="1" applyAlignment="1">
      <alignment horizontal="center" vertical="center"/>
    </xf>
    <xf numFmtId="177" fontId="58" fillId="8" borderId="48" xfId="0" applyNumberFormat="1" applyFont="1" applyFill="1" applyBorder="1" applyAlignment="1">
      <alignment horizontal="center" vertical="center"/>
    </xf>
    <xf numFmtId="177" fontId="58" fillId="8" borderId="37" xfId="0" applyNumberFormat="1" applyFont="1" applyFill="1" applyBorder="1" applyAlignment="1">
      <alignment horizontal="center" vertical="center"/>
    </xf>
    <xf numFmtId="180" fontId="58" fillId="0" borderId="0" xfId="2" applyNumberFormat="1" applyFont="1" applyAlignment="1">
      <alignment horizontal="center" vertical="center"/>
    </xf>
    <xf numFmtId="0" fontId="26" fillId="0" borderId="57" xfId="0" applyFont="1" applyBorder="1" applyAlignment="1">
      <alignment horizontal="center" vertical="center"/>
    </xf>
    <xf numFmtId="0" fontId="107" fillId="5" borderId="92" xfId="0" applyFont="1" applyFill="1" applyBorder="1" applyAlignment="1">
      <alignment horizontal="left" vertical="center"/>
    </xf>
    <xf numFmtId="0" fontId="107" fillId="5" borderId="93" xfId="0" applyFont="1" applyFill="1" applyBorder="1" applyAlignment="1">
      <alignment horizontal="left" vertical="center"/>
    </xf>
    <xf numFmtId="0" fontId="107" fillId="5" borderId="91" xfId="0" applyFont="1" applyFill="1" applyBorder="1" applyAlignment="1">
      <alignment horizontal="right" vertical="center"/>
    </xf>
    <xf numFmtId="0" fontId="107" fillId="5" borderId="92" xfId="0" applyFont="1" applyFill="1" applyBorder="1" applyAlignment="1">
      <alignment horizontal="right" vertical="center"/>
    </xf>
    <xf numFmtId="0" fontId="28" fillId="0" borderId="52" xfId="0" applyFont="1" applyBorder="1" applyAlignment="1">
      <alignment horizontal="left" vertical="center" wrapText="1"/>
    </xf>
    <xf numFmtId="0" fontId="28" fillId="0" borderId="0" xfId="0" applyFont="1" applyBorder="1" applyAlignment="1">
      <alignment horizontal="left" vertical="center" wrapText="1"/>
    </xf>
    <xf numFmtId="0" fontId="26" fillId="0" borderId="36" xfId="0" applyFont="1" applyBorder="1" applyAlignment="1" applyProtection="1">
      <alignment horizontal="center" vertical="center"/>
      <protection locked="0"/>
    </xf>
    <xf numFmtId="0" fontId="26" fillId="0" borderId="48" xfId="0" applyFont="1" applyBorder="1" applyAlignment="1" applyProtection="1">
      <alignment horizontal="center" vertical="center"/>
      <protection locked="0"/>
    </xf>
    <xf numFmtId="0" fontId="26" fillId="0" borderId="37" xfId="0" applyFont="1" applyBorder="1" applyAlignment="1" applyProtection="1">
      <alignment horizontal="center" vertical="center"/>
      <protection locked="0"/>
    </xf>
    <xf numFmtId="0" fontId="26" fillId="0" borderId="26" xfId="0" applyFont="1" applyBorder="1" applyAlignment="1">
      <alignment horizontal="distributed" vertical="center" indent="1"/>
    </xf>
    <xf numFmtId="0" fontId="26" fillId="0" borderId="53" xfId="0" applyFont="1" applyBorder="1" applyAlignment="1">
      <alignment horizontal="distributed" vertical="center" indent="1"/>
    </xf>
    <xf numFmtId="49" fontId="29" fillId="0" borderId="26" xfId="0" applyNumberFormat="1" applyFont="1" applyFill="1" applyBorder="1" applyAlignment="1" applyProtection="1">
      <alignment horizontal="center" vertical="center"/>
      <protection locked="0"/>
    </xf>
    <xf numFmtId="49" fontId="29" fillId="0" borderId="20" xfId="0" applyNumberFormat="1" applyFont="1" applyFill="1" applyBorder="1" applyAlignment="1" applyProtection="1">
      <alignment horizontal="center" vertical="center"/>
      <protection locked="0"/>
    </xf>
    <xf numFmtId="49" fontId="29" fillId="0" borderId="23" xfId="0" applyNumberFormat="1" applyFont="1" applyFill="1" applyBorder="1" applyAlignment="1" applyProtection="1">
      <alignment horizontal="center" vertical="center"/>
      <protection locked="0"/>
    </xf>
    <xf numFmtId="0" fontId="47" fillId="0" borderId="21" xfId="0" applyFont="1" applyBorder="1" applyAlignment="1">
      <alignment vertical="center" wrapText="1" shrinkToFit="1"/>
    </xf>
    <xf numFmtId="0" fontId="47" fillId="0" borderId="86" xfId="0" applyFont="1" applyBorder="1" applyAlignment="1">
      <alignment vertical="center" shrinkToFit="1"/>
    </xf>
    <xf numFmtId="0" fontId="29" fillId="0" borderId="65" xfId="0" applyFont="1" applyFill="1" applyBorder="1" applyAlignment="1" applyProtection="1">
      <alignment horizontal="center" vertical="center"/>
      <protection locked="0"/>
    </xf>
    <xf numFmtId="0" fontId="29" fillId="0" borderId="90" xfId="0" applyFont="1" applyFill="1" applyBorder="1" applyAlignment="1" applyProtection="1">
      <alignment horizontal="center" vertical="center"/>
      <protection locked="0"/>
    </xf>
    <xf numFmtId="0" fontId="29" fillId="0" borderId="27" xfId="0" applyFont="1" applyFill="1" applyBorder="1" applyAlignment="1" applyProtection="1">
      <alignment horizontal="center" vertical="center"/>
      <protection locked="0"/>
    </xf>
    <xf numFmtId="0" fontId="74" fillId="9" borderId="36" xfId="1" applyFont="1" applyFill="1" applyBorder="1" applyAlignment="1" applyProtection="1">
      <alignment horizontal="center" vertical="center"/>
    </xf>
    <xf numFmtId="0" fontId="74" fillId="9" borderId="75" xfId="1" applyFont="1" applyFill="1" applyBorder="1" applyAlignment="1" applyProtection="1">
      <alignment horizontal="center" vertical="center"/>
    </xf>
    <xf numFmtId="0" fontId="55" fillId="7" borderId="36" xfId="0" applyFont="1" applyFill="1" applyBorder="1" applyAlignment="1" applyProtection="1">
      <alignment horizontal="center" vertical="center"/>
    </xf>
    <xf numFmtId="0" fontId="55" fillId="7" borderId="48" xfId="0" applyFont="1" applyFill="1" applyBorder="1" applyAlignment="1" applyProtection="1">
      <alignment horizontal="center" vertical="center"/>
    </xf>
    <xf numFmtId="0" fontId="55" fillId="7" borderId="37" xfId="0" applyFont="1" applyFill="1" applyBorder="1" applyAlignment="1" applyProtection="1">
      <alignment horizontal="center" vertical="center"/>
    </xf>
    <xf numFmtId="0" fontId="29" fillId="0" borderId="0" xfId="0" applyFont="1" applyAlignment="1">
      <alignment horizontal="center" vertical="center"/>
    </xf>
    <xf numFmtId="0" fontId="125" fillId="0" borderId="0" xfId="0" applyFont="1" applyAlignment="1">
      <alignment horizontal="center" vertical="center"/>
    </xf>
    <xf numFmtId="0" fontId="26" fillId="0" borderId="5" xfId="0" applyFont="1" applyBorder="1" applyAlignment="1">
      <alignment horizontal="distributed" vertical="center" indent="1"/>
    </xf>
    <xf numFmtId="0" fontId="26" fillId="0" borderId="12" xfId="0" applyFont="1" applyBorder="1" applyAlignment="1">
      <alignment horizontal="distributed" vertical="center" indent="1"/>
    </xf>
    <xf numFmtId="0" fontId="29" fillId="0" borderId="5" xfId="0" applyFont="1" applyFill="1" applyBorder="1" applyAlignment="1" applyProtection="1">
      <alignment horizontal="center" vertical="center"/>
      <protection locked="0"/>
    </xf>
    <xf numFmtId="0" fontId="29" fillId="0" borderId="3" xfId="0" applyFont="1" applyFill="1" applyBorder="1" applyAlignment="1" applyProtection="1">
      <alignment horizontal="center" vertical="center"/>
      <protection locked="0"/>
    </xf>
    <xf numFmtId="0" fontId="29" fillId="0" borderId="6" xfId="0" applyFont="1" applyFill="1" applyBorder="1" applyAlignment="1" applyProtection="1">
      <alignment horizontal="center" vertical="center"/>
      <protection locked="0"/>
    </xf>
    <xf numFmtId="0" fontId="29" fillId="5" borderId="25" xfId="0" applyFont="1" applyFill="1" applyBorder="1" applyAlignment="1" applyProtection="1">
      <alignment horizontal="center" vertical="center"/>
      <protection locked="0"/>
    </xf>
    <xf numFmtId="0" fontId="29" fillId="5" borderId="18" xfId="0" applyFont="1" applyFill="1" applyBorder="1" applyAlignment="1" applyProtection="1">
      <alignment horizontal="center" vertical="center"/>
      <protection locked="0"/>
    </xf>
    <xf numFmtId="0" fontId="29" fillId="5" borderId="22" xfId="0" applyFont="1" applyFill="1" applyBorder="1" applyAlignment="1" applyProtection="1">
      <alignment horizontal="center" vertical="center"/>
      <protection locked="0"/>
    </xf>
    <xf numFmtId="0" fontId="28" fillId="0" borderId="52" xfId="0" applyFont="1" applyFill="1" applyBorder="1" applyAlignment="1">
      <alignment vertical="center"/>
    </xf>
    <xf numFmtId="0" fontId="28" fillId="0" borderId="0" xfId="0" applyFont="1" applyFill="1" applyBorder="1" applyAlignment="1">
      <alignment vertical="center"/>
    </xf>
    <xf numFmtId="0" fontId="29" fillId="8" borderId="10" xfId="0" applyFont="1" applyFill="1" applyBorder="1" applyAlignment="1" applyProtection="1">
      <alignment horizontal="center" vertical="center" shrinkToFit="1"/>
      <protection locked="0"/>
    </xf>
    <xf numFmtId="0" fontId="29" fillId="8" borderId="17" xfId="0" applyFont="1" applyFill="1" applyBorder="1" applyAlignment="1" applyProtection="1">
      <alignment horizontal="center" vertical="center" shrinkToFit="1"/>
      <protection locked="0"/>
    </xf>
    <xf numFmtId="0" fontId="29" fillId="8" borderId="31" xfId="0" applyFont="1" applyFill="1" applyBorder="1" applyAlignment="1" applyProtection="1">
      <alignment horizontal="center" vertical="center" shrinkToFit="1"/>
      <protection locked="0"/>
    </xf>
    <xf numFmtId="0" fontId="29" fillId="8" borderId="5" xfId="0" applyFont="1" applyFill="1" applyBorder="1" applyAlignment="1" applyProtection="1">
      <alignment horizontal="center" vertical="center"/>
      <protection locked="0"/>
    </xf>
    <xf numFmtId="0" fontId="29" fillId="8" borderId="3" xfId="0" applyFont="1" applyFill="1" applyBorder="1" applyAlignment="1" applyProtection="1">
      <alignment horizontal="center" vertical="center"/>
      <protection locked="0"/>
    </xf>
    <xf numFmtId="0" fontId="29" fillId="8" borderId="6" xfId="0" applyFont="1" applyFill="1" applyBorder="1" applyAlignment="1" applyProtection="1">
      <alignment horizontal="center" vertical="center"/>
      <protection locked="0"/>
    </xf>
    <xf numFmtId="0" fontId="26" fillId="0" borderId="78" xfId="0" applyFont="1" applyBorder="1" applyAlignment="1">
      <alignment horizontal="distributed" vertical="center" indent="1"/>
    </xf>
    <xf numFmtId="0" fontId="26" fillId="0" borderId="79" xfId="0" applyFont="1" applyBorder="1" applyAlignment="1">
      <alignment horizontal="distributed" vertical="center" indent="1"/>
    </xf>
    <xf numFmtId="0" fontId="40" fillId="0" borderId="52" xfId="0" applyFont="1" applyBorder="1" applyAlignment="1">
      <alignment vertical="center"/>
    </xf>
    <xf numFmtId="0" fontId="40" fillId="0" borderId="0" xfId="0" applyFont="1" applyAlignment="1">
      <alignment vertical="center"/>
    </xf>
    <xf numFmtId="0" fontId="26" fillId="0" borderId="25" xfId="0" applyFont="1" applyBorder="1" applyAlignment="1">
      <alignment horizontal="distributed" vertical="center" indent="1"/>
    </xf>
    <xf numFmtId="0" fontId="26" fillId="0" borderId="32" xfId="0" applyFont="1" applyBorder="1" applyAlignment="1">
      <alignment horizontal="distributed" vertical="center" indent="1"/>
    </xf>
    <xf numFmtId="0" fontId="29" fillId="8" borderId="25" xfId="0" applyFont="1" applyFill="1" applyBorder="1" applyAlignment="1" applyProtection="1">
      <alignment horizontal="center" vertical="center"/>
      <protection locked="0"/>
    </xf>
    <xf numFmtId="0" fontId="29" fillId="8" borderId="18" xfId="0" applyFont="1" applyFill="1" applyBorder="1" applyAlignment="1" applyProtection="1">
      <alignment horizontal="center" vertical="center"/>
      <protection locked="0"/>
    </xf>
    <xf numFmtId="0" fontId="29" fillId="8" borderId="22" xfId="0" applyFont="1" applyFill="1" applyBorder="1" applyAlignment="1" applyProtection="1">
      <alignment horizontal="center" vertical="center"/>
      <protection locked="0"/>
    </xf>
    <xf numFmtId="0" fontId="26" fillId="0" borderId="32" xfId="0" applyFont="1" applyBorder="1" applyAlignment="1">
      <alignment horizontal="center" vertical="center"/>
    </xf>
    <xf numFmtId="0" fontId="26" fillId="0" borderId="33" xfId="0" applyFont="1" applyBorder="1" applyAlignment="1">
      <alignment horizontal="center" vertical="center"/>
    </xf>
    <xf numFmtId="2" fontId="26" fillId="2" borderId="10" xfId="0" applyNumberFormat="1" applyFont="1" applyFill="1" applyBorder="1" applyAlignment="1" applyProtection="1">
      <alignment horizontal="center" vertical="center" shrinkToFit="1"/>
      <protection locked="0"/>
    </xf>
    <xf numFmtId="2" fontId="26" fillId="2" borderId="31" xfId="0" applyNumberFormat="1" applyFont="1" applyFill="1" applyBorder="1" applyAlignment="1" applyProtection="1">
      <alignment horizontal="center" vertical="center" shrinkToFit="1"/>
      <protection locked="0"/>
    </xf>
    <xf numFmtId="0" fontId="27" fillId="6" borderId="0" xfId="0" applyFont="1" applyFill="1" applyBorder="1" applyAlignment="1">
      <alignment horizontal="center" vertical="center"/>
    </xf>
    <xf numFmtId="0" fontId="26" fillId="0" borderId="9" xfId="0" applyFont="1" applyBorder="1" applyAlignment="1">
      <alignment horizontal="center" vertical="center"/>
    </xf>
    <xf numFmtId="0" fontId="26" fillId="0" borderId="13" xfId="0" applyFont="1" applyBorder="1" applyAlignment="1">
      <alignment horizontal="center" vertical="center"/>
    </xf>
    <xf numFmtId="0" fontId="30" fillId="3" borderId="10" xfId="0" applyFont="1" applyFill="1" applyBorder="1" applyAlignment="1">
      <alignment horizontal="center" vertical="center"/>
    </xf>
    <xf numFmtId="0" fontId="30" fillId="3" borderId="31" xfId="0" applyFont="1" applyFill="1" applyBorder="1" applyAlignment="1">
      <alignment horizontal="center" vertical="center"/>
    </xf>
    <xf numFmtId="0" fontId="26" fillId="0" borderId="87" xfId="0" applyFont="1" applyBorder="1" applyAlignment="1">
      <alignment horizontal="center" vertical="center"/>
    </xf>
    <xf numFmtId="0" fontId="26" fillId="0" borderId="69" xfId="0" applyFont="1" applyBorder="1" applyAlignment="1">
      <alignment horizontal="center" vertical="center"/>
    </xf>
    <xf numFmtId="0" fontId="26" fillId="0" borderId="76" xfId="0" applyFont="1" applyBorder="1" applyAlignment="1">
      <alignment horizontal="center" vertical="center"/>
    </xf>
    <xf numFmtId="0" fontId="78" fillId="0" borderId="32" xfId="0" applyFont="1" applyBorder="1" applyAlignment="1">
      <alignment horizontal="center" vertical="center" wrapText="1"/>
    </xf>
    <xf numFmtId="0" fontId="78" fillId="0" borderId="33" xfId="0" applyFont="1" applyBorder="1" applyAlignment="1">
      <alignment horizontal="center" vertical="center" wrapText="1"/>
    </xf>
    <xf numFmtId="2" fontId="26" fillId="2" borderId="84" xfId="0" applyNumberFormat="1" applyFont="1" applyFill="1" applyBorder="1" applyAlignment="1" applyProtection="1">
      <alignment horizontal="center" vertical="center" shrinkToFit="1"/>
      <protection locked="0"/>
    </xf>
    <xf numFmtId="2" fontId="26" fillId="2" borderId="85" xfId="0" applyNumberFormat="1" applyFont="1" applyFill="1" applyBorder="1" applyAlignment="1" applyProtection="1">
      <alignment horizontal="center" vertical="center" shrinkToFit="1"/>
      <protection locked="0"/>
    </xf>
    <xf numFmtId="0" fontId="26" fillId="0" borderId="10" xfId="0" applyFont="1" applyBorder="1" applyAlignment="1" applyProtection="1">
      <alignment horizontal="center" vertical="center" shrinkToFit="1"/>
      <protection locked="0"/>
    </xf>
    <xf numFmtId="0" fontId="26" fillId="0" borderId="31" xfId="0" applyFont="1" applyBorder="1" applyAlignment="1" applyProtection="1">
      <alignment horizontal="center" vertical="center" shrinkToFit="1"/>
      <protection locked="0"/>
    </xf>
    <xf numFmtId="0" fontId="26" fillId="0" borderId="84" xfId="0" applyFont="1" applyBorder="1" applyAlignment="1" applyProtection="1">
      <alignment horizontal="center" vertical="center" shrinkToFit="1"/>
      <protection locked="0"/>
    </xf>
    <xf numFmtId="0" fontId="26" fillId="0" borderId="85" xfId="0" applyFont="1" applyBorder="1" applyAlignment="1" applyProtection="1">
      <alignment horizontal="center" vertical="center" shrinkToFit="1"/>
      <protection locked="0"/>
    </xf>
    <xf numFmtId="0" fontId="29" fillId="0" borderId="36" xfId="0" applyFont="1" applyFill="1" applyBorder="1" applyAlignment="1" applyProtection="1">
      <alignment horizontal="center" vertical="center"/>
    </xf>
    <xf numFmtId="0" fontId="29" fillId="0" borderId="48" xfId="0" applyFont="1" applyFill="1" applyBorder="1" applyAlignment="1" applyProtection="1">
      <alignment horizontal="center" vertical="center"/>
    </xf>
    <xf numFmtId="0" fontId="29" fillId="0" borderId="37"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0" fontId="29" fillId="4" borderId="3" xfId="0" applyFont="1" applyFill="1" applyBorder="1" applyAlignment="1" applyProtection="1">
      <alignment horizontal="center" vertical="center"/>
    </xf>
    <xf numFmtId="0" fontId="29" fillId="3" borderId="3" xfId="0" applyFont="1" applyFill="1" applyBorder="1" applyAlignment="1" applyProtection="1">
      <alignment horizontal="center" vertical="center"/>
    </xf>
    <xf numFmtId="0" fontId="29" fillId="4" borderId="12" xfId="0" applyFont="1" applyFill="1" applyBorder="1" applyAlignment="1" applyProtection="1">
      <alignment horizontal="center" vertical="center"/>
    </xf>
    <xf numFmtId="0" fontId="29" fillId="4" borderId="17" xfId="0" applyFont="1" applyFill="1" applyBorder="1" applyAlignment="1" applyProtection="1">
      <alignment horizontal="center" vertical="center"/>
    </xf>
    <xf numFmtId="0" fontId="29" fillId="4" borderId="34" xfId="0" applyFont="1" applyFill="1" applyBorder="1" applyAlignment="1" applyProtection="1">
      <alignment horizontal="center" vertical="center"/>
    </xf>
    <xf numFmtId="0" fontId="26" fillId="0" borderId="24" xfId="0" applyFont="1" applyFill="1" applyBorder="1" applyAlignment="1" applyProtection="1">
      <alignment horizontal="center" vertical="center"/>
    </xf>
    <xf numFmtId="0" fontId="26" fillId="0" borderId="35" xfId="0" applyFont="1" applyFill="1" applyBorder="1" applyAlignment="1" applyProtection="1">
      <alignment horizontal="center" vertical="center"/>
    </xf>
    <xf numFmtId="0" fontId="26" fillId="0" borderId="21" xfId="0" applyFont="1" applyFill="1" applyBorder="1" applyAlignment="1" applyProtection="1">
      <alignment horizontal="center" vertical="center"/>
    </xf>
    <xf numFmtId="0" fontId="40" fillId="5" borderId="0" xfId="1" applyFont="1" applyFill="1" applyAlignment="1" applyProtection="1">
      <alignment horizontal="center" vertical="center"/>
    </xf>
    <xf numFmtId="0" fontId="54" fillId="0" borderId="0" xfId="1" applyFont="1" applyAlignment="1" applyProtection="1">
      <alignment horizontal="distributed" vertical="center" indent="8" shrinkToFit="1"/>
    </xf>
    <xf numFmtId="0" fontId="11" fillId="0" borderId="79" xfId="1" applyFont="1" applyBorder="1" applyAlignment="1" applyProtection="1">
      <alignment horizontal="center" vertical="center" shrinkToFit="1"/>
    </xf>
    <xf numFmtId="0" fontId="11" fillId="0" borderId="48" xfId="1" applyFont="1" applyBorder="1" applyAlignment="1" applyProtection="1">
      <alignment horizontal="center" vertical="center" shrinkToFit="1"/>
    </xf>
    <xf numFmtId="0" fontId="11" fillId="0" borderId="37" xfId="1" applyFont="1" applyBorder="1" applyAlignment="1" applyProtection="1">
      <alignment horizontal="center" vertical="center" shrinkToFit="1"/>
    </xf>
    <xf numFmtId="0" fontId="21" fillId="0" borderId="36" xfId="1" applyFont="1" applyBorder="1" applyAlignment="1" applyProtection="1">
      <alignment horizontal="center" shrinkToFit="1"/>
    </xf>
    <xf numFmtId="0" fontId="21" fillId="0" borderId="48" xfId="1" applyFont="1" applyBorder="1" applyAlignment="1" applyProtection="1">
      <alignment horizontal="center" shrinkToFit="1"/>
    </xf>
    <xf numFmtId="0" fontId="21" fillId="0" borderId="37" xfId="1" applyFont="1" applyBorder="1" applyAlignment="1" applyProtection="1">
      <alignment horizontal="center" shrinkToFit="1"/>
    </xf>
    <xf numFmtId="0" fontId="33" fillId="0" borderId="0" xfId="0" applyFont="1" applyBorder="1" applyAlignment="1" applyProtection="1">
      <alignment horizontal="center" vertical="center" shrinkToFit="1"/>
    </xf>
    <xf numFmtId="176" fontId="44" fillId="0" borderId="0" xfId="1" applyNumberFormat="1" applyFont="1" applyAlignment="1" applyProtection="1">
      <alignment horizontal="distributed" vertical="center" indent="4"/>
    </xf>
    <xf numFmtId="0" fontId="13" fillId="0" borderId="38" xfId="1" applyFont="1" applyBorder="1" applyAlignment="1" applyProtection="1">
      <alignment horizontal="center" vertical="center"/>
    </xf>
    <xf numFmtId="0" fontId="13" fillId="0" borderId="0" xfId="1" applyFont="1" applyBorder="1" applyAlignment="1" applyProtection="1">
      <alignment horizontal="center" vertical="center"/>
    </xf>
    <xf numFmtId="0" fontId="0" fillId="0" borderId="53" xfId="0" applyBorder="1" applyAlignment="1" applyProtection="1">
      <alignment horizontal="center" vertical="center"/>
    </xf>
    <xf numFmtId="0" fontId="0" fillId="0" borderId="55" xfId="0" applyBorder="1" applyAlignment="1" applyProtection="1">
      <alignment horizontal="center" vertical="center"/>
    </xf>
    <xf numFmtId="0" fontId="0" fillId="0" borderId="64" xfId="0" applyBorder="1" applyAlignment="1" applyProtection="1">
      <alignment horizontal="center" vertical="center"/>
    </xf>
    <xf numFmtId="0" fontId="23" fillId="0" borderId="32" xfId="1" applyNumberFormat="1" applyFont="1" applyBorder="1" applyAlignment="1" applyProtection="1">
      <alignment horizontal="center" vertical="center"/>
    </xf>
    <xf numFmtId="0" fontId="23" fillId="0" borderId="13" xfId="1" applyNumberFormat="1" applyFont="1" applyBorder="1" applyAlignment="1" applyProtection="1">
      <alignment horizontal="center" vertical="center"/>
    </xf>
    <xf numFmtId="0" fontId="0" fillId="0" borderId="18" xfId="0" applyBorder="1" applyAlignment="1" applyProtection="1">
      <alignment horizontal="center" vertical="center"/>
    </xf>
    <xf numFmtId="0" fontId="0" fillId="0" borderId="22" xfId="0" applyBorder="1" applyAlignment="1" applyProtection="1">
      <alignment horizontal="center" vertical="center"/>
    </xf>
    <xf numFmtId="0" fontId="23" fillId="0" borderId="80" xfId="1" applyNumberFormat="1" applyFont="1" applyBorder="1" applyAlignment="1" applyProtection="1">
      <alignment horizontal="center" vertical="center"/>
    </xf>
    <xf numFmtId="0" fontId="23" fillId="0" borderId="81" xfId="1" applyNumberFormat="1" applyFont="1" applyBorder="1" applyAlignment="1" applyProtection="1">
      <alignment horizontal="center" vertical="center"/>
    </xf>
    <xf numFmtId="0" fontId="14" fillId="0" borderId="108" xfId="7" applyFont="1" applyBorder="1" applyAlignment="1">
      <alignment horizontal="center" vertical="center" wrapText="1"/>
    </xf>
    <xf numFmtId="0" fontId="108" fillId="0" borderId="98" xfId="7" applyBorder="1" applyAlignment="1">
      <alignment horizontal="left" vertical="center"/>
    </xf>
    <xf numFmtId="0" fontId="108" fillId="0" borderId="0" xfId="7" applyAlignment="1">
      <alignment vertical="center" wrapText="1"/>
    </xf>
    <xf numFmtId="0" fontId="114" fillId="0" borderId="104" xfId="7" applyFont="1" applyBorder="1" applyAlignment="1">
      <alignment horizontal="center" vertical="center" wrapText="1"/>
    </xf>
    <xf numFmtId="0" fontId="108" fillId="0" borderId="105" xfId="7" applyBorder="1" applyAlignment="1">
      <alignment horizontal="left" vertical="center"/>
    </xf>
    <xf numFmtId="49" fontId="114" fillId="0" borderId="108" xfId="7" applyNumberFormat="1" applyFont="1" applyBorder="1" applyAlignment="1">
      <alignment horizontal="center" vertical="center" wrapText="1"/>
    </xf>
    <xf numFmtId="49" fontId="108" fillId="0" borderId="98" xfId="7" applyNumberFormat="1" applyBorder="1" applyAlignment="1">
      <alignment horizontal="left" vertical="center"/>
    </xf>
    <xf numFmtId="0" fontId="14" fillId="0" borderId="110" xfId="7" applyFont="1" applyBorder="1" applyAlignment="1">
      <alignment horizontal="center" vertical="center" wrapText="1"/>
    </xf>
    <xf numFmtId="0" fontId="108" fillId="0" borderId="111" xfId="7" applyBorder="1" applyAlignment="1">
      <alignment horizontal="left" vertical="center"/>
    </xf>
    <xf numFmtId="0" fontId="14" fillId="0" borderId="36" xfId="7" applyFont="1" applyBorder="1" applyAlignment="1">
      <alignment horizontal="center" vertical="center"/>
    </xf>
    <xf numFmtId="0" fontId="14" fillId="0" borderId="75" xfId="7" applyFont="1" applyBorder="1" applyAlignment="1">
      <alignment horizontal="center" vertical="center"/>
    </xf>
    <xf numFmtId="0" fontId="108" fillId="0" borderId="36" xfId="7" applyBorder="1" applyAlignment="1">
      <alignment horizontal="center" vertical="center"/>
    </xf>
    <xf numFmtId="0" fontId="108" fillId="0" borderId="75" xfId="7" applyBorder="1" applyAlignment="1">
      <alignment horizontal="center" vertical="center"/>
    </xf>
    <xf numFmtId="0" fontId="108" fillId="0" borderId="79" xfId="7" applyBorder="1" applyAlignment="1">
      <alignment horizontal="center" vertical="center"/>
    </xf>
    <xf numFmtId="0" fontId="108" fillId="0" borderId="48" xfId="7" applyBorder="1" applyAlignment="1">
      <alignment horizontal="center" vertical="center"/>
    </xf>
    <xf numFmtId="0" fontId="108" fillId="0" borderId="37" xfId="7" applyBorder="1" applyAlignment="1">
      <alignment horizontal="center" vertical="center"/>
    </xf>
    <xf numFmtId="0" fontId="13" fillId="0" borderId="47" xfId="7" applyFont="1" applyBorder="1" applyAlignment="1">
      <alignment vertical="center" wrapText="1"/>
    </xf>
    <xf numFmtId="0" fontId="13" fillId="0" borderId="49" xfId="7" applyFont="1" applyBorder="1" applyAlignment="1">
      <alignment vertical="center" wrapText="1"/>
    </xf>
    <xf numFmtId="0" fontId="13" fillId="0" borderId="50" xfId="7" applyFont="1" applyBorder="1" applyAlignment="1">
      <alignment vertical="center" wrapText="1"/>
    </xf>
    <xf numFmtId="0" fontId="13" fillId="0" borderId="11" xfId="7" applyFont="1" applyBorder="1" applyAlignment="1">
      <alignment vertical="center" wrapText="1"/>
    </xf>
    <xf numFmtId="0" fontId="13" fillId="0" borderId="38" xfId="7" applyFont="1" applyBorder="1" applyAlignment="1">
      <alignment vertical="center" wrapText="1"/>
    </xf>
    <xf numFmtId="0" fontId="13" fillId="0" borderId="51" xfId="7" applyFont="1" applyBorder="1" applyAlignment="1">
      <alignment vertical="center" wrapText="1"/>
    </xf>
    <xf numFmtId="0" fontId="14" fillId="0" borderId="47" xfId="7" applyFont="1" applyBorder="1" applyAlignment="1">
      <alignment horizontal="center" vertical="top" wrapText="1"/>
    </xf>
    <xf numFmtId="0" fontId="14" fillId="0" borderId="114" xfId="7" applyFont="1" applyBorder="1" applyAlignment="1">
      <alignment horizontal="center" vertical="top" wrapText="1"/>
    </xf>
    <xf numFmtId="0" fontId="14" fillId="0" borderId="11" xfId="7" applyFont="1" applyBorder="1" applyAlignment="1">
      <alignment horizontal="center" vertical="top" wrapText="1"/>
    </xf>
    <xf numFmtId="0" fontId="14" fillId="0" borderId="115" xfId="7" applyFont="1" applyBorder="1" applyAlignment="1">
      <alignment horizontal="center" vertical="top" wrapText="1"/>
    </xf>
    <xf numFmtId="0" fontId="108" fillId="0" borderId="50" xfId="7" applyBorder="1" applyAlignment="1">
      <alignment horizontal="center" vertical="center"/>
    </xf>
    <xf numFmtId="0" fontId="108" fillId="0" borderId="51" xfId="7" applyBorder="1" applyAlignment="1">
      <alignment horizontal="center" vertical="center"/>
    </xf>
    <xf numFmtId="0" fontId="108" fillId="0" borderId="97" xfId="7" applyBorder="1" applyAlignment="1">
      <alignment horizontal="left" vertical="top" wrapText="1"/>
    </xf>
    <xf numFmtId="183" fontId="114" fillId="0" borderId="97" xfId="7" applyNumberFormat="1" applyFont="1" applyBorder="1" applyAlignment="1">
      <alignment horizontal="center" vertical="center" wrapText="1"/>
    </xf>
    <xf numFmtId="0" fontId="119" fillId="0" borderId="101" xfId="7" applyFont="1" applyBorder="1" applyAlignment="1">
      <alignment horizontal="center" vertical="center"/>
    </xf>
    <xf numFmtId="0" fontId="119" fillId="0" borderId="102" xfId="7" applyFont="1" applyBorder="1" applyAlignment="1">
      <alignment horizontal="center" vertical="center"/>
    </xf>
    <xf numFmtId="0" fontId="119" fillId="0" borderId="103" xfId="7" applyFont="1" applyBorder="1" applyAlignment="1">
      <alignment horizontal="center" vertical="center"/>
    </xf>
    <xf numFmtId="0" fontId="108" fillId="0" borderId="12" xfId="7" applyBorder="1" applyAlignment="1">
      <alignment horizontal="center" vertical="center"/>
    </xf>
    <xf numFmtId="0" fontId="108" fillId="0" borderId="17" xfId="7" applyBorder="1" applyAlignment="1">
      <alignment horizontal="center" vertical="center"/>
    </xf>
    <xf numFmtId="0" fontId="108" fillId="0" borderId="34" xfId="7" applyBorder="1" applyAlignment="1">
      <alignment horizontal="center" vertical="center"/>
    </xf>
    <xf numFmtId="0" fontId="118" fillId="0" borderId="116" xfId="7" applyFont="1" applyBorder="1" applyAlignment="1">
      <alignment horizontal="right" vertical="center" wrapText="1"/>
    </xf>
    <xf numFmtId="0" fontId="118" fillId="0" borderId="117" xfId="7" applyFont="1" applyBorder="1" applyAlignment="1">
      <alignment horizontal="right"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34" xfId="0" applyBorder="1" applyAlignment="1">
      <alignment horizontal="center" vertical="center" wrapText="1"/>
    </xf>
    <xf numFmtId="0" fontId="0" fillId="0" borderId="119" xfId="0" applyBorder="1" applyAlignment="1">
      <alignment horizontal="center" vertical="center"/>
    </xf>
    <xf numFmtId="0" fontId="0" fillId="0" borderId="2" xfId="0" applyBorder="1" applyAlignment="1">
      <alignment horizontal="center" vertical="center"/>
    </xf>
    <xf numFmtId="0" fontId="30" fillId="0" borderId="7" xfId="0" applyFont="1" applyBorder="1" applyAlignment="1">
      <alignment horizontal="center" vertical="center" textRotation="255"/>
    </xf>
    <xf numFmtId="0" fontId="30" fillId="0" borderId="73" xfId="0" applyFont="1" applyBorder="1" applyAlignment="1">
      <alignment horizontal="center" vertical="center" textRotation="255"/>
    </xf>
    <xf numFmtId="0" fontId="30" fillId="0" borderId="65" xfId="0" applyFont="1" applyBorder="1" applyAlignment="1">
      <alignment horizontal="center" vertical="center" textRotation="255"/>
    </xf>
    <xf numFmtId="0" fontId="30" fillId="0" borderId="0" xfId="0" applyFont="1" applyAlignment="1">
      <alignment horizontal="center" vertical="center"/>
    </xf>
  </cellXfs>
  <cellStyles count="8">
    <cellStyle name="標準" xfId="0" builtinId="0"/>
    <cellStyle name="標準 2" xfId="1"/>
    <cellStyle name="標準 2 2 2" xfId="6"/>
    <cellStyle name="標準 3" xfId="2"/>
    <cellStyle name="標準 4" xfId="3"/>
    <cellStyle name="標準 5" xfId="5"/>
    <cellStyle name="標準 5 2" xfId="4"/>
    <cellStyle name="標準 6" xfId="7"/>
  </cellStyles>
  <dxfs count="1">
    <dxf>
      <font>
        <color rgb="FF9C0006"/>
      </font>
      <fill>
        <patternFill>
          <bgColor rgb="FFFFC7CE"/>
        </patternFill>
      </fill>
    </dxf>
  </dxfs>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hyperlink" Target="https://c.tipsfound.com/excel/02105/15.png" TargetMode="External"/><Relationship Id="rId2" Type="http://schemas.openxmlformats.org/officeDocument/2006/relationships/image" Target="../media/image2.png"/><Relationship Id="rId1" Type="http://schemas.openxmlformats.org/officeDocument/2006/relationships/hyperlink" Target="https://c.tipsfound.com/excel/02105/14.png" TargetMode="External"/><Relationship Id="rId6" Type="http://schemas.openxmlformats.org/officeDocument/2006/relationships/image" Target="../media/image4.png"/><Relationship Id="rId5" Type="http://schemas.openxmlformats.org/officeDocument/2006/relationships/hyperlink" Target="https://c.tipsfound.com/excel/02105/16.png" TargetMode="External"/><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2</xdr:col>
      <xdr:colOff>3486150</xdr:colOff>
      <xdr:row>1</xdr:row>
      <xdr:rowOff>142876</xdr:rowOff>
    </xdr:from>
    <xdr:to>
      <xdr:col>3</xdr:col>
      <xdr:colOff>571500</xdr:colOff>
      <xdr:row>3</xdr:row>
      <xdr:rowOff>18831</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71950" y="361951"/>
          <a:ext cx="1047750" cy="3236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8</xdr:col>
      <xdr:colOff>257175</xdr:colOff>
      <xdr:row>2</xdr:row>
      <xdr:rowOff>323630</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9125" y="542925"/>
          <a:ext cx="1047750" cy="3236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3</xdr:row>
      <xdr:rowOff>0</xdr:rowOff>
    </xdr:from>
    <xdr:ext cx="2762250" cy="1657350"/>
    <xdr:pic>
      <xdr:nvPicPr>
        <xdr:cNvPr id="2" name="図 1" descr="14">
          <a:hlinkClick xmlns:r="http://schemas.openxmlformats.org/officeDocument/2006/relationships" r:id="rId1"/>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72390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13</xdr:row>
      <xdr:rowOff>0</xdr:rowOff>
    </xdr:from>
    <xdr:ext cx="3133725" cy="1638300"/>
    <xdr:pic>
      <xdr:nvPicPr>
        <xdr:cNvPr id="3" name="図 2" descr="15">
          <a:hlinkClick xmlns:r="http://schemas.openxmlformats.org/officeDocument/2006/relationships" r:id="rId3"/>
          <a:extLst>
            <a:ext uri="{FF2B5EF4-FFF2-40B4-BE49-F238E27FC236}">
              <a16:creationId xmlns=""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2809875"/>
          <a:ext cx="3133725" cy="1638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23</xdr:row>
      <xdr:rowOff>0</xdr:rowOff>
    </xdr:from>
    <xdr:ext cx="2762250" cy="1657350"/>
    <xdr:pic>
      <xdr:nvPicPr>
        <xdr:cNvPr id="4" name="図 3" descr="16">
          <a:hlinkClick xmlns:r="http://schemas.openxmlformats.org/officeDocument/2006/relationships" r:id="rId5"/>
          <a:extLst>
            <a:ext uri="{FF2B5EF4-FFF2-40B4-BE49-F238E27FC236}">
              <a16:creationId xmlns=""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5800" y="4657725"/>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6</xdr:col>
      <xdr:colOff>647700</xdr:colOff>
      <xdr:row>25</xdr:row>
      <xdr:rowOff>47625</xdr:rowOff>
    </xdr:to>
    <xdr:pic>
      <xdr:nvPicPr>
        <xdr:cNvPr id="2" name="図 1" descr="2016 01 28 22 34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2475"/>
          <a:ext cx="4762500" cy="388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7</xdr:col>
      <xdr:colOff>552450</xdr:colOff>
      <xdr:row>27</xdr:row>
      <xdr:rowOff>76200</xdr:rowOff>
    </xdr:to>
    <xdr:pic>
      <xdr:nvPicPr>
        <xdr:cNvPr id="3" name="図 2" descr="58-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33500"/>
          <a:ext cx="5353050" cy="3676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tabSelected="1" view="pageBreakPreview" zoomScaleNormal="100" zoomScaleSheetLayoutView="100" workbookViewId="0">
      <selection sqref="A1:E1"/>
    </sheetView>
  </sheetViews>
  <sheetFormatPr defaultColWidth="9" defaultRowHeight="13.5"/>
  <cols>
    <col min="1" max="1" width="17.5" style="196" customWidth="1"/>
    <col min="2" max="6" width="14.5" style="313" customWidth="1"/>
    <col min="7" max="7" width="18.5" style="313" customWidth="1"/>
    <col min="8" max="8" width="2.875" style="313" customWidth="1"/>
    <col min="9" max="16384" width="9" style="313"/>
  </cols>
  <sheetData>
    <row r="1" spans="1:7" ht="40.5" customHeight="1">
      <c r="A1" s="329" t="s">
        <v>486</v>
      </c>
      <c r="B1" s="330"/>
      <c r="C1" s="330"/>
      <c r="D1" s="330"/>
      <c r="E1" s="331"/>
      <c r="F1" s="249" t="s">
        <v>353</v>
      </c>
      <c r="G1" s="250" t="s">
        <v>476</v>
      </c>
    </row>
    <row r="2" spans="1:7" ht="28.5" customHeight="1">
      <c r="A2" s="332" t="s">
        <v>514</v>
      </c>
      <c r="B2" s="332"/>
      <c r="C2" s="332"/>
      <c r="D2" s="332"/>
      <c r="E2" s="332"/>
      <c r="F2" s="332"/>
      <c r="G2" s="332"/>
    </row>
    <row r="3" spans="1:7" ht="28.5" customHeight="1">
      <c r="A3" s="332"/>
      <c r="B3" s="332"/>
      <c r="C3" s="332"/>
      <c r="D3" s="332"/>
      <c r="E3" s="332"/>
      <c r="F3" s="332"/>
      <c r="G3" s="332"/>
    </row>
    <row r="4" spans="1:7" s="198" customFormat="1" ht="30" customHeight="1">
      <c r="A4" s="344" t="s">
        <v>515</v>
      </c>
      <c r="B4" s="344"/>
      <c r="C4" s="344"/>
      <c r="D4" s="344"/>
      <c r="E4" s="344"/>
      <c r="F4" s="344"/>
      <c r="G4" s="344"/>
    </row>
    <row r="5" spans="1:7" s="198" customFormat="1" ht="23.25" customHeight="1">
      <c r="A5" s="346" t="s">
        <v>516</v>
      </c>
      <c r="B5" s="346"/>
      <c r="C5" s="346"/>
      <c r="D5" s="346"/>
      <c r="E5" s="346"/>
      <c r="F5" s="346"/>
      <c r="G5" s="346"/>
    </row>
    <row r="6" spans="1:7" s="198" customFormat="1" ht="24.75" customHeight="1">
      <c r="A6" s="333" t="s">
        <v>487</v>
      </c>
      <c r="B6" s="333"/>
      <c r="C6" s="333"/>
      <c r="D6" s="333"/>
      <c r="E6" s="333"/>
      <c r="F6" s="333"/>
      <c r="G6" s="333"/>
    </row>
    <row r="7" spans="1:7" s="198" customFormat="1" ht="23.25" customHeight="1">
      <c r="A7" s="347" t="s">
        <v>475</v>
      </c>
      <c r="B7" s="347"/>
      <c r="C7" s="347"/>
      <c r="D7" s="347"/>
      <c r="E7" s="347"/>
      <c r="F7" s="347"/>
      <c r="G7" s="347"/>
    </row>
    <row r="8" spans="1:7" s="307" customFormat="1" ht="24.75" customHeight="1">
      <c r="A8" s="334" t="s">
        <v>488</v>
      </c>
      <c r="B8" s="334"/>
      <c r="C8" s="334"/>
      <c r="D8" s="334"/>
      <c r="E8" s="334"/>
      <c r="F8" s="334"/>
      <c r="G8" s="334"/>
    </row>
    <row r="9" spans="1:7" s="198" customFormat="1" ht="24.75" customHeight="1" thickBot="1">
      <c r="A9" s="230" t="s">
        <v>477</v>
      </c>
      <c r="B9" s="306"/>
      <c r="C9" s="306"/>
      <c r="D9" s="306"/>
      <c r="E9" s="306"/>
      <c r="F9" s="306"/>
      <c r="G9" s="306"/>
    </row>
    <row r="10" spans="1:7" s="198" customFormat="1" ht="25.5" customHeight="1">
      <c r="A10" s="335" t="s">
        <v>489</v>
      </c>
      <c r="B10" s="336"/>
      <c r="C10" s="336"/>
      <c r="D10" s="336"/>
      <c r="E10" s="336"/>
      <c r="F10" s="336"/>
      <c r="G10" s="337"/>
    </row>
    <row r="11" spans="1:7" s="198" customFormat="1" ht="25.5" customHeight="1">
      <c r="A11" s="338"/>
      <c r="B11" s="339"/>
      <c r="C11" s="339"/>
      <c r="D11" s="339"/>
      <c r="E11" s="339"/>
      <c r="F11" s="339"/>
      <c r="G11" s="340"/>
    </row>
    <row r="12" spans="1:7" s="198" customFormat="1" ht="25.5" customHeight="1">
      <c r="A12" s="338"/>
      <c r="B12" s="339"/>
      <c r="C12" s="339"/>
      <c r="D12" s="339"/>
      <c r="E12" s="339"/>
      <c r="F12" s="339"/>
      <c r="G12" s="340"/>
    </row>
    <row r="13" spans="1:7" s="198" customFormat="1" ht="25.5" customHeight="1">
      <c r="A13" s="338"/>
      <c r="B13" s="339"/>
      <c r="C13" s="339"/>
      <c r="D13" s="339"/>
      <c r="E13" s="339"/>
      <c r="F13" s="339"/>
      <c r="G13" s="340"/>
    </row>
    <row r="14" spans="1:7" s="198" customFormat="1" ht="25.5" customHeight="1">
      <c r="A14" s="338"/>
      <c r="B14" s="339"/>
      <c r="C14" s="339"/>
      <c r="D14" s="339"/>
      <c r="E14" s="339"/>
      <c r="F14" s="339"/>
      <c r="G14" s="340"/>
    </row>
    <row r="15" spans="1:7" s="198" customFormat="1" ht="25.5" customHeight="1">
      <c r="A15" s="338"/>
      <c r="B15" s="339"/>
      <c r="C15" s="339"/>
      <c r="D15" s="339"/>
      <c r="E15" s="339"/>
      <c r="F15" s="339"/>
      <c r="G15" s="340"/>
    </row>
    <row r="16" spans="1:7" s="198" customFormat="1" ht="25.5" customHeight="1">
      <c r="A16" s="338"/>
      <c r="B16" s="339"/>
      <c r="C16" s="339"/>
      <c r="D16" s="339"/>
      <c r="E16" s="339"/>
      <c r="F16" s="339"/>
      <c r="G16" s="340"/>
    </row>
    <row r="17" spans="1:7" s="198" customFormat="1" ht="25.5" customHeight="1" thickBot="1">
      <c r="A17" s="341"/>
      <c r="B17" s="342"/>
      <c r="C17" s="342"/>
      <c r="D17" s="342"/>
      <c r="E17" s="342"/>
      <c r="F17" s="342"/>
      <c r="G17" s="343"/>
    </row>
    <row r="18" spans="1:7" s="198" customFormat="1" ht="23.25" customHeight="1">
      <c r="A18" s="348" t="s">
        <v>478</v>
      </c>
      <c r="B18" s="348"/>
      <c r="C18" s="348"/>
      <c r="D18" s="348"/>
      <c r="E18" s="348"/>
      <c r="F18" s="348"/>
      <c r="G18" s="348"/>
    </row>
    <row r="19" spans="1:7" s="198" customFormat="1" ht="29.25" customHeight="1" thickBot="1">
      <c r="A19" s="349" t="s">
        <v>490</v>
      </c>
      <c r="B19" s="349"/>
      <c r="C19" s="349"/>
      <c r="D19" s="349"/>
      <c r="E19" s="349"/>
      <c r="F19" s="349"/>
      <c r="G19" s="349"/>
    </row>
    <row r="20" spans="1:7" s="198" customFormat="1" ht="50.25" customHeight="1">
      <c r="A20" s="350" t="s">
        <v>491</v>
      </c>
      <c r="B20" s="351"/>
      <c r="C20" s="351"/>
      <c r="D20" s="351"/>
      <c r="E20" s="351"/>
      <c r="F20" s="351"/>
      <c r="G20" s="352"/>
    </row>
    <row r="21" spans="1:7" s="198" customFormat="1" ht="50.25" customHeight="1">
      <c r="A21" s="353"/>
      <c r="B21" s="354"/>
      <c r="C21" s="354"/>
      <c r="D21" s="354"/>
      <c r="E21" s="354"/>
      <c r="F21" s="354"/>
      <c r="G21" s="355"/>
    </row>
    <row r="22" spans="1:7" s="198" customFormat="1" ht="50.25" customHeight="1">
      <c r="A22" s="353"/>
      <c r="B22" s="354"/>
      <c r="C22" s="354"/>
      <c r="D22" s="354"/>
      <c r="E22" s="354"/>
      <c r="F22" s="354"/>
      <c r="G22" s="355"/>
    </row>
    <row r="23" spans="1:7" s="198" customFormat="1" ht="50.25" customHeight="1">
      <c r="A23" s="353"/>
      <c r="B23" s="354"/>
      <c r="C23" s="354"/>
      <c r="D23" s="354"/>
      <c r="E23" s="354"/>
      <c r="F23" s="354"/>
      <c r="G23" s="355"/>
    </row>
    <row r="24" spans="1:7" s="198" customFormat="1" ht="50.25" customHeight="1">
      <c r="A24" s="353"/>
      <c r="B24" s="354"/>
      <c r="C24" s="354"/>
      <c r="D24" s="354"/>
      <c r="E24" s="354"/>
      <c r="F24" s="354"/>
      <c r="G24" s="355"/>
    </row>
    <row r="25" spans="1:7" s="198" customFormat="1" ht="50.25" customHeight="1">
      <c r="A25" s="353"/>
      <c r="B25" s="354"/>
      <c r="C25" s="354"/>
      <c r="D25" s="354"/>
      <c r="E25" s="354"/>
      <c r="F25" s="354"/>
      <c r="G25" s="355"/>
    </row>
    <row r="26" spans="1:7" s="198" customFormat="1" ht="50.25" customHeight="1">
      <c r="A26" s="353"/>
      <c r="B26" s="354"/>
      <c r="C26" s="354"/>
      <c r="D26" s="354"/>
      <c r="E26" s="354"/>
      <c r="F26" s="354"/>
      <c r="G26" s="355"/>
    </row>
    <row r="27" spans="1:7" s="198" customFormat="1" ht="50.25" customHeight="1">
      <c r="A27" s="353"/>
      <c r="B27" s="354"/>
      <c r="C27" s="354"/>
      <c r="D27" s="354"/>
      <c r="E27" s="354"/>
      <c r="F27" s="354"/>
      <c r="G27" s="355"/>
    </row>
    <row r="28" spans="1:7" s="198" customFormat="1" ht="50.25" customHeight="1" thickBot="1">
      <c r="A28" s="356"/>
      <c r="B28" s="357"/>
      <c r="C28" s="357"/>
      <c r="D28" s="357"/>
      <c r="E28" s="357"/>
      <c r="F28" s="357"/>
      <c r="G28" s="358"/>
    </row>
    <row r="29" spans="1:7" s="198" customFormat="1" ht="18" customHeight="1">
      <c r="A29" s="305"/>
      <c r="B29" s="305"/>
      <c r="C29" s="305"/>
      <c r="D29" s="305"/>
      <c r="E29" s="305"/>
      <c r="F29" s="305"/>
      <c r="G29" s="305"/>
    </row>
    <row r="30" spans="1:7" s="198" customFormat="1" ht="13.5" customHeight="1">
      <c r="A30" s="196" t="s">
        <v>517</v>
      </c>
      <c r="B30" s="359">
        <v>44058</v>
      </c>
      <c r="C30" s="359"/>
      <c r="D30" s="360">
        <v>44059</v>
      </c>
      <c r="E30" s="360"/>
      <c r="F30" s="251"/>
      <c r="G30" s="252"/>
    </row>
    <row r="31" spans="1:7" s="198" customFormat="1" ht="21" customHeight="1">
      <c r="A31" s="196"/>
      <c r="B31" s="316"/>
      <c r="C31" s="316"/>
      <c r="D31" s="317"/>
      <c r="E31" s="317"/>
      <c r="F31" s="251"/>
      <c r="G31" s="252"/>
    </row>
    <row r="32" spans="1:7" s="198" customFormat="1" ht="21" customHeight="1">
      <c r="A32" s="196" t="s">
        <v>518</v>
      </c>
      <c r="B32" s="313" t="s">
        <v>354</v>
      </c>
      <c r="C32" s="313"/>
      <c r="D32" s="313"/>
      <c r="E32" s="313"/>
      <c r="F32" s="313"/>
      <c r="G32" s="313"/>
    </row>
    <row r="33" spans="1:7" ht="21" customHeight="1"/>
    <row r="34" spans="1:7" ht="21" customHeight="1">
      <c r="A34" s="196" t="s">
        <v>519</v>
      </c>
      <c r="B34" s="313" t="s">
        <v>520</v>
      </c>
      <c r="C34" s="253">
        <f>B30</f>
        <v>44058</v>
      </c>
      <c r="D34" s="253"/>
      <c r="E34" s="197"/>
      <c r="F34" s="197"/>
      <c r="G34" s="197"/>
    </row>
    <row r="35" spans="1:7" ht="21" customHeight="1">
      <c r="B35" s="197" t="s">
        <v>521</v>
      </c>
      <c r="C35" s="197"/>
      <c r="D35" s="197"/>
      <c r="E35" s="197"/>
      <c r="F35" s="197"/>
      <c r="G35" s="197"/>
    </row>
    <row r="36" spans="1:7" ht="21" customHeight="1">
      <c r="B36" s="254" t="s">
        <v>522</v>
      </c>
      <c r="C36" s="197"/>
      <c r="D36" s="197"/>
      <c r="E36" s="197"/>
      <c r="F36" s="197"/>
      <c r="G36" s="197"/>
    </row>
    <row r="37" spans="1:7" ht="21" customHeight="1">
      <c r="B37" s="254" t="s">
        <v>355</v>
      </c>
      <c r="C37" s="197"/>
      <c r="D37" s="197"/>
      <c r="E37" s="197"/>
      <c r="F37" s="197"/>
      <c r="G37" s="197"/>
    </row>
    <row r="38" spans="1:7" ht="21" customHeight="1">
      <c r="B38" s="197" t="s">
        <v>356</v>
      </c>
      <c r="C38" s="197"/>
      <c r="D38" s="197"/>
      <c r="E38" s="255"/>
      <c r="F38" s="197"/>
    </row>
    <row r="39" spans="1:7" ht="21" customHeight="1">
      <c r="B39" s="254" t="s">
        <v>523</v>
      </c>
      <c r="C39" s="253"/>
      <c r="D39" s="253"/>
      <c r="E39" s="253"/>
      <c r="F39" s="197"/>
      <c r="G39" s="197"/>
    </row>
    <row r="40" spans="1:7" ht="21" customHeight="1">
      <c r="B40" s="254"/>
      <c r="C40" s="256" t="s">
        <v>524</v>
      </c>
      <c r="D40" s="253"/>
      <c r="E40" s="253"/>
      <c r="F40" s="197"/>
      <c r="G40" s="197"/>
    </row>
    <row r="41" spans="1:7" ht="21" customHeight="1">
      <c r="B41" s="313" t="s">
        <v>525</v>
      </c>
      <c r="C41" s="257">
        <f>D30</f>
        <v>44059</v>
      </c>
    </row>
    <row r="42" spans="1:7" ht="21" customHeight="1">
      <c r="B42" s="197" t="s">
        <v>526</v>
      </c>
      <c r="C42" s="197"/>
      <c r="D42" s="197"/>
      <c r="E42" s="197"/>
      <c r="F42" s="197"/>
      <c r="G42" s="197"/>
    </row>
    <row r="43" spans="1:7" ht="21" customHeight="1">
      <c r="B43" s="254" t="s">
        <v>527</v>
      </c>
      <c r="C43" s="197"/>
      <c r="D43" s="197"/>
      <c r="E43" s="197"/>
      <c r="F43" s="197"/>
      <c r="G43" s="197"/>
    </row>
    <row r="44" spans="1:7" ht="21" customHeight="1">
      <c r="B44" s="197" t="s">
        <v>357</v>
      </c>
      <c r="C44" s="197"/>
      <c r="D44" s="197"/>
      <c r="E44" s="197"/>
      <c r="F44" s="197"/>
      <c r="G44" s="197"/>
    </row>
    <row r="45" spans="1:7" ht="21" customHeight="1">
      <c r="B45" s="254" t="s">
        <v>528</v>
      </c>
      <c r="C45" s="197"/>
      <c r="D45" s="197"/>
      <c r="E45" s="197"/>
      <c r="F45" s="197"/>
      <c r="G45" s="197"/>
    </row>
    <row r="46" spans="1:7" ht="11.25" customHeight="1">
      <c r="B46" s="254"/>
      <c r="C46" s="197"/>
      <c r="D46" s="197"/>
      <c r="E46" s="197"/>
      <c r="F46" s="197"/>
      <c r="G46" s="197"/>
    </row>
    <row r="47" spans="1:7" ht="20.25" customHeight="1">
      <c r="A47" s="227" t="s">
        <v>529</v>
      </c>
      <c r="B47" s="361" t="s">
        <v>492</v>
      </c>
      <c r="C47" s="361"/>
      <c r="D47" s="361"/>
      <c r="E47" s="361"/>
      <c r="F47" s="361"/>
      <c r="G47" s="361"/>
    </row>
    <row r="48" spans="1:7" ht="20.25" customHeight="1">
      <c r="A48" s="227"/>
      <c r="B48" s="311" t="s">
        <v>493</v>
      </c>
      <c r="C48" s="309"/>
      <c r="D48" s="309"/>
      <c r="E48" s="309"/>
      <c r="F48" s="309"/>
      <c r="G48" s="309"/>
    </row>
    <row r="49" spans="1:7" ht="20.25" customHeight="1">
      <c r="A49" s="227"/>
      <c r="B49" s="363" t="s">
        <v>494</v>
      </c>
      <c r="C49" s="363"/>
      <c r="D49" s="363"/>
      <c r="E49" s="363"/>
      <c r="F49" s="363"/>
      <c r="G49" s="363"/>
    </row>
    <row r="50" spans="1:7" s="198" customFormat="1" ht="20.25" customHeight="1">
      <c r="A50" s="196"/>
      <c r="B50" s="339" t="s">
        <v>495</v>
      </c>
      <c r="C50" s="339"/>
      <c r="D50" s="339"/>
      <c r="E50" s="339"/>
      <c r="F50" s="339"/>
      <c r="G50" s="339"/>
    </row>
    <row r="51" spans="1:7" s="198" customFormat="1" ht="20.25" customHeight="1">
      <c r="A51" s="196"/>
      <c r="B51" s="231" t="s">
        <v>358</v>
      </c>
    </row>
    <row r="52" spans="1:7" s="198" customFormat="1" ht="20.25" customHeight="1">
      <c r="A52" s="196"/>
      <c r="B52" s="313" t="s">
        <v>496</v>
      </c>
      <c r="C52" s="197"/>
      <c r="D52" s="197"/>
      <c r="E52" s="197"/>
      <c r="F52" s="197"/>
      <c r="G52" s="197"/>
    </row>
    <row r="53" spans="1:7" s="198" customFormat="1" ht="20.25" customHeight="1">
      <c r="A53" s="196"/>
      <c r="B53" s="310" t="s">
        <v>497</v>
      </c>
      <c r="C53" s="313"/>
      <c r="D53" s="313"/>
      <c r="E53" s="313"/>
      <c r="F53" s="313"/>
      <c r="G53" s="313"/>
    </row>
    <row r="54" spans="1:7" s="198" customFormat="1" ht="37.5" customHeight="1">
      <c r="A54" s="196"/>
      <c r="B54" s="362" t="s">
        <v>359</v>
      </c>
      <c r="C54" s="362"/>
      <c r="D54" s="362"/>
      <c r="E54" s="362"/>
      <c r="F54" s="362"/>
      <c r="G54" s="362"/>
    </row>
    <row r="55" spans="1:7" ht="19.5" customHeight="1">
      <c r="B55" s="313" t="s">
        <v>273</v>
      </c>
    </row>
    <row r="56" spans="1:7" ht="19.5" customHeight="1">
      <c r="A56" s="227"/>
      <c r="B56" s="362" t="s">
        <v>274</v>
      </c>
      <c r="C56" s="362"/>
      <c r="D56" s="362"/>
      <c r="E56" s="362"/>
      <c r="F56" s="362"/>
      <c r="G56" s="362"/>
    </row>
    <row r="57" spans="1:7" ht="19.5" customHeight="1">
      <c r="B57" s="313" t="s">
        <v>275</v>
      </c>
      <c r="C57" s="229"/>
    </row>
    <row r="58" spans="1:7" ht="19.5" customHeight="1">
      <c r="B58" s="313" t="s">
        <v>360</v>
      </c>
    </row>
    <row r="59" spans="1:7" ht="19.5" customHeight="1">
      <c r="B59" s="313" t="s">
        <v>276</v>
      </c>
    </row>
    <row r="60" spans="1:7" ht="19.5" customHeight="1">
      <c r="B60" s="313" t="s">
        <v>277</v>
      </c>
    </row>
    <row r="61" spans="1:7" ht="19.5" customHeight="1">
      <c r="B61" s="313" t="s">
        <v>361</v>
      </c>
    </row>
    <row r="62" spans="1:7" ht="20.25" customHeight="1">
      <c r="B62" s="258" t="s">
        <v>362</v>
      </c>
      <c r="F62" s="345" t="s">
        <v>363</v>
      </c>
      <c r="G62" s="345"/>
    </row>
    <row r="63" spans="1:7" ht="20.25" customHeight="1">
      <c r="B63" s="258" t="s">
        <v>364</v>
      </c>
      <c r="F63" s="345" t="s">
        <v>363</v>
      </c>
      <c r="G63" s="345"/>
    </row>
    <row r="64" spans="1:7" ht="20.25" customHeight="1">
      <c r="B64" s="313" t="s">
        <v>278</v>
      </c>
    </row>
    <row r="65" spans="1:7" ht="20.25" customHeight="1">
      <c r="A65" s="259"/>
      <c r="B65" s="313" t="s">
        <v>279</v>
      </c>
    </row>
    <row r="66" spans="1:7" ht="20.25" customHeight="1"/>
    <row r="67" spans="1:7" ht="19.5" customHeight="1">
      <c r="A67" s="196" t="s">
        <v>530</v>
      </c>
      <c r="B67" s="313" t="s">
        <v>280</v>
      </c>
    </row>
    <row r="68" spans="1:7" ht="19.5" customHeight="1">
      <c r="A68" s="313"/>
      <c r="B68" s="313" t="s">
        <v>531</v>
      </c>
      <c r="C68" s="229"/>
    </row>
    <row r="69" spans="1:7" ht="19.5" customHeight="1">
      <c r="B69" s="313" t="s">
        <v>195</v>
      </c>
      <c r="D69" s="260" t="s">
        <v>281</v>
      </c>
      <c r="E69" s="198" t="s">
        <v>365</v>
      </c>
    </row>
    <row r="70" spans="1:7" ht="20.25" customHeight="1">
      <c r="D70" s="260"/>
      <c r="E70" s="198"/>
    </row>
    <row r="71" spans="1:7" ht="21.75" customHeight="1">
      <c r="A71" s="196" t="s">
        <v>532</v>
      </c>
      <c r="B71" s="261" t="s">
        <v>533</v>
      </c>
      <c r="C71" s="312"/>
      <c r="D71" s="312"/>
      <c r="E71" s="312"/>
      <c r="F71" s="312"/>
      <c r="G71" s="312"/>
    </row>
    <row r="72" spans="1:7" ht="19.5" customHeight="1">
      <c r="A72" s="313"/>
      <c r="B72" s="228" t="s">
        <v>366</v>
      </c>
      <c r="C72" s="312"/>
      <c r="D72" s="312"/>
      <c r="E72" s="312"/>
      <c r="F72" s="312"/>
      <c r="G72" s="312"/>
    </row>
    <row r="73" spans="1:7" ht="19.5" customHeight="1">
      <c r="B73" s="313" t="s">
        <v>367</v>
      </c>
      <c r="C73" s="198"/>
      <c r="D73" s="198"/>
      <c r="E73" s="198"/>
      <c r="F73" s="198"/>
      <c r="G73" s="198"/>
    </row>
    <row r="74" spans="1:7" ht="21" customHeight="1">
      <c r="B74" s="362" t="s">
        <v>534</v>
      </c>
      <c r="C74" s="370"/>
      <c r="D74" s="370"/>
      <c r="E74" s="370"/>
      <c r="F74" s="370"/>
      <c r="G74" s="370"/>
    </row>
    <row r="75" spans="1:7" ht="21" customHeight="1">
      <c r="B75" s="370"/>
      <c r="C75" s="370"/>
      <c r="D75" s="370"/>
      <c r="E75" s="370"/>
      <c r="F75" s="370"/>
      <c r="G75" s="370"/>
    </row>
    <row r="76" spans="1:7" s="198" customFormat="1" ht="16.5" customHeight="1">
      <c r="A76" s="196"/>
      <c r="B76" s="370"/>
      <c r="C76" s="370"/>
      <c r="D76" s="370"/>
      <c r="E76" s="370"/>
      <c r="F76" s="370"/>
      <c r="G76" s="370"/>
    </row>
    <row r="77" spans="1:7" s="198" customFormat="1" ht="16.5" customHeight="1">
      <c r="A77" s="196" t="s">
        <v>535</v>
      </c>
      <c r="B77" s="371">
        <v>44032</v>
      </c>
      <c r="C77" s="371"/>
      <c r="D77" s="371"/>
      <c r="E77" s="372">
        <v>44054</v>
      </c>
      <c r="F77" s="372"/>
      <c r="G77" s="372"/>
    </row>
    <row r="78" spans="1:7" s="198" customFormat="1" ht="16.5" customHeight="1">
      <c r="A78" s="196"/>
      <c r="B78" s="314"/>
      <c r="C78" s="314"/>
      <c r="D78" s="314"/>
      <c r="E78" s="315"/>
      <c r="F78" s="315"/>
      <c r="G78" s="315"/>
    </row>
    <row r="79" spans="1:7" s="198" customFormat="1" ht="18.75" customHeight="1" thickBot="1">
      <c r="A79" s="230" t="s">
        <v>282</v>
      </c>
      <c r="B79" s="313"/>
      <c r="C79" s="364" t="s">
        <v>402</v>
      </c>
      <c r="D79" s="364"/>
      <c r="E79" s="364"/>
      <c r="F79" s="364"/>
      <c r="G79" s="364"/>
    </row>
    <row r="80" spans="1:7" s="198" customFormat="1" ht="24.75" customHeight="1">
      <c r="B80" s="232" t="s">
        <v>283</v>
      </c>
      <c r="C80" s="233"/>
      <c r="D80" s="233"/>
      <c r="E80" s="233"/>
      <c r="F80" s="233"/>
      <c r="G80" s="234"/>
    </row>
    <row r="81" spans="2:7" ht="48" customHeight="1">
      <c r="B81" s="365" t="s">
        <v>284</v>
      </c>
      <c r="C81" s="366"/>
      <c r="D81" s="366"/>
      <c r="E81" s="366"/>
      <c r="F81" s="366"/>
      <c r="G81" s="367"/>
    </row>
    <row r="82" spans="2:7" ht="19.5" customHeight="1">
      <c r="B82" s="235" t="s">
        <v>196</v>
      </c>
      <c r="C82" s="236"/>
      <c r="D82" s="236" t="s">
        <v>197</v>
      </c>
      <c r="E82" s="236"/>
      <c r="F82" s="236"/>
      <c r="G82" s="237"/>
    </row>
    <row r="83" spans="2:7" ht="19.5" customHeight="1">
      <c r="B83" s="235" t="s">
        <v>198</v>
      </c>
      <c r="C83" s="236"/>
      <c r="D83" s="236" t="s">
        <v>199</v>
      </c>
      <c r="E83" s="236"/>
      <c r="F83" s="236"/>
      <c r="G83" s="237"/>
    </row>
    <row r="84" spans="2:7" ht="19.5" customHeight="1">
      <c r="B84" s="235" t="s">
        <v>200</v>
      </c>
      <c r="C84" s="236"/>
      <c r="D84" s="236" t="s">
        <v>201</v>
      </c>
      <c r="E84" s="236"/>
      <c r="F84" s="236"/>
      <c r="G84" s="237"/>
    </row>
    <row r="85" spans="2:7" ht="19.5" customHeight="1">
      <c r="B85" s="235" t="s">
        <v>202</v>
      </c>
      <c r="C85" s="236"/>
      <c r="D85" s="236"/>
      <c r="E85" s="236"/>
      <c r="F85" s="236"/>
      <c r="G85" s="237"/>
    </row>
    <row r="86" spans="2:7" ht="19.5" customHeight="1">
      <c r="B86" s="235"/>
      <c r="C86" s="236" t="s">
        <v>203</v>
      </c>
      <c r="D86" s="236"/>
      <c r="E86" s="236"/>
      <c r="F86" s="236"/>
      <c r="G86" s="237"/>
    </row>
    <row r="87" spans="2:7" ht="19.5" customHeight="1">
      <c r="B87" s="235"/>
      <c r="C87" s="236" t="s">
        <v>204</v>
      </c>
      <c r="D87" s="236"/>
      <c r="E87" s="236"/>
      <c r="F87" s="236"/>
      <c r="G87" s="237"/>
    </row>
    <row r="88" spans="2:7" ht="19.5" customHeight="1">
      <c r="B88" s="235" t="s">
        <v>205</v>
      </c>
      <c r="C88" s="236"/>
      <c r="D88" s="236"/>
      <c r="E88" s="236"/>
      <c r="F88" s="236"/>
      <c r="G88" s="237"/>
    </row>
    <row r="89" spans="2:7" ht="19.5" customHeight="1">
      <c r="B89" s="235" t="s">
        <v>206</v>
      </c>
      <c r="C89" s="236" t="s">
        <v>207</v>
      </c>
      <c r="D89" s="236" t="s">
        <v>208</v>
      </c>
      <c r="E89" s="236"/>
      <c r="F89" s="236" t="s">
        <v>209</v>
      </c>
      <c r="G89" s="237" t="s">
        <v>210</v>
      </c>
    </row>
    <row r="90" spans="2:7" ht="19.5" customHeight="1">
      <c r="B90" s="235"/>
      <c r="C90" s="236" t="s">
        <v>211</v>
      </c>
      <c r="D90" s="236"/>
      <c r="E90" s="236"/>
      <c r="F90" s="236"/>
      <c r="G90" s="237"/>
    </row>
    <row r="91" spans="2:7" ht="19.5" customHeight="1" thickBot="1">
      <c r="B91" s="238" t="s">
        <v>212</v>
      </c>
      <c r="C91" s="239" t="s">
        <v>193</v>
      </c>
      <c r="D91" s="239" t="s">
        <v>213</v>
      </c>
      <c r="E91" s="239"/>
      <c r="F91" s="239" t="s">
        <v>196</v>
      </c>
      <c r="G91" s="240" t="s">
        <v>214</v>
      </c>
    </row>
    <row r="92" spans="2:7" ht="19.5" customHeight="1">
      <c r="B92" s="231"/>
      <c r="C92" s="231"/>
      <c r="D92" s="231"/>
      <c r="E92" s="231"/>
      <c r="F92" s="231"/>
      <c r="G92" s="231"/>
    </row>
    <row r="93" spans="2:7" ht="20.25" customHeight="1">
      <c r="B93" s="313" t="s">
        <v>215</v>
      </c>
    </row>
    <row r="94" spans="2:7" ht="20.25" customHeight="1">
      <c r="B94" s="231" t="s">
        <v>216</v>
      </c>
    </row>
    <row r="95" spans="2:7" ht="21" customHeight="1">
      <c r="B95" s="241" t="s">
        <v>285</v>
      </c>
    </row>
    <row r="96" spans="2:7" ht="21" customHeight="1">
      <c r="B96" s="241"/>
    </row>
    <row r="97" spans="1:7" ht="29.25" customHeight="1">
      <c r="B97" s="241" t="s">
        <v>286</v>
      </c>
    </row>
    <row r="98" spans="1:7" ht="22.5" customHeight="1">
      <c r="A98" s="231"/>
      <c r="B98" s="241"/>
    </row>
    <row r="99" spans="1:7" ht="20.25" customHeight="1">
      <c r="A99" s="196" t="s">
        <v>287</v>
      </c>
      <c r="B99" s="241" t="s">
        <v>368</v>
      </c>
    </row>
    <row r="100" spans="1:7" ht="20.25" customHeight="1">
      <c r="A100" s="313"/>
      <c r="B100" s="231"/>
    </row>
    <row r="101" spans="1:7" ht="46.5" customHeight="1">
      <c r="A101" s="227" t="s">
        <v>536</v>
      </c>
      <c r="B101" s="373" t="s">
        <v>369</v>
      </c>
      <c r="C101" s="373"/>
      <c r="D101" s="373"/>
      <c r="E101" s="373"/>
      <c r="F101" s="373"/>
      <c r="G101" s="373"/>
    </row>
    <row r="102" spans="1:7" ht="23.25" customHeight="1">
      <c r="A102" s="313"/>
      <c r="B102" s="368" t="s">
        <v>370</v>
      </c>
      <c r="C102" s="368"/>
      <c r="D102" s="368"/>
      <c r="E102" s="368"/>
      <c r="F102" s="368"/>
      <c r="G102" s="368"/>
    </row>
    <row r="103" spans="1:7" ht="23.25" customHeight="1">
      <c r="B103" s="228" t="s">
        <v>371</v>
      </c>
    </row>
    <row r="104" spans="1:7" ht="27.75" customHeight="1">
      <c r="B104" s="228" t="s">
        <v>372</v>
      </c>
    </row>
    <row r="105" spans="1:7" ht="16.5" customHeight="1">
      <c r="B105" s="228" t="s">
        <v>373</v>
      </c>
    </row>
    <row r="106" spans="1:7" ht="16.5" customHeight="1">
      <c r="B106" s="228" t="s">
        <v>374</v>
      </c>
    </row>
    <row r="107" spans="1:7" ht="20.25" customHeight="1">
      <c r="B107" s="228" t="s">
        <v>375</v>
      </c>
    </row>
    <row r="108" spans="1:7" ht="20.25" customHeight="1">
      <c r="B108" s="262" t="s">
        <v>537</v>
      </c>
    </row>
    <row r="109" spans="1:7" ht="20.25" customHeight="1">
      <c r="B109" s="231" t="s">
        <v>349</v>
      </c>
      <c r="D109" s="242"/>
    </row>
    <row r="110" spans="1:7" ht="20.25" customHeight="1">
      <c r="B110" s="374" t="s">
        <v>538</v>
      </c>
      <c r="C110" s="374"/>
      <c r="D110" s="374"/>
      <c r="E110" s="374"/>
      <c r="F110" s="374"/>
      <c r="G110" s="374"/>
    </row>
    <row r="111" spans="1:7" ht="104.25" customHeight="1">
      <c r="B111" s="369" t="s">
        <v>376</v>
      </c>
      <c r="C111" s="369"/>
      <c r="D111" s="369"/>
      <c r="E111" s="369"/>
      <c r="F111" s="369"/>
      <c r="G111" s="369"/>
    </row>
  </sheetData>
  <mergeCells count="29">
    <mergeCell ref="C79:G79"/>
    <mergeCell ref="B81:G81"/>
    <mergeCell ref="B102:G102"/>
    <mergeCell ref="B111:G111"/>
    <mergeCell ref="B56:G56"/>
    <mergeCell ref="F63:G63"/>
    <mergeCell ref="B74:G76"/>
    <mergeCell ref="B77:D77"/>
    <mergeCell ref="E77:G77"/>
    <mergeCell ref="B101:G101"/>
    <mergeCell ref="B110:G110"/>
    <mergeCell ref="F62:G62"/>
    <mergeCell ref="A5:G5"/>
    <mergeCell ref="A7:G7"/>
    <mergeCell ref="A18:G18"/>
    <mergeCell ref="A19:G19"/>
    <mergeCell ref="A20:G28"/>
    <mergeCell ref="B30:C30"/>
    <mergeCell ref="D30:E30"/>
    <mergeCell ref="B47:G47"/>
    <mergeCell ref="B50:G50"/>
    <mergeCell ref="B54:G54"/>
    <mergeCell ref="B49:G49"/>
    <mergeCell ref="A1:E1"/>
    <mergeCell ref="A2:G3"/>
    <mergeCell ref="A6:G6"/>
    <mergeCell ref="A8:G8"/>
    <mergeCell ref="A10:G17"/>
    <mergeCell ref="A4:G4"/>
  </mergeCells>
  <phoneticPr fontId="41"/>
  <pageMargins left="0.74803149606299213" right="0.74803149606299213" top="0.98425196850393704" bottom="0.98425196850393704" header="0.51181102362204722" footer="0.51181102362204722"/>
  <pageSetup paperSize="9" scale="79" firstPageNumber="9" fitToHeight="0" orientation="portrait" r:id="rId1"/>
  <headerFooter>
    <oddFooter>&amp;C&amp;P</oddFooter>
  </headerFooter>
  <rowBreaks count="2" manualBreakCount="2">
    <brk id="46" max="6" man="1"/>
    <brk id="89"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B23"/>
  <sheetViews>
    <sheetView workbookViewId="0">
      <selection activeCell="K17" sqref="K17"/>
    </sheetView>
  </sheetViews>
  <sheetFormatPr defaultRowHeight="13.5"/>
  <cols>
    <col min="1" max="1" width="9" style="101"/>
    <col min="2" max="2" width="108.5" style="101" customWidth="1"/>
    <col min="3" max="16384" width="9" style="101"/>
  </cols>
  <sheetData>
    <row r="2" spans="2:2" ht="24.75">
      <c r="B2" s="212" t="s">
        <v>298</v>
      </c>
    </row>
    <row r="3" spans="2:2" ht="18.75">
      <c r="B3" s="213" t="s">
        <v>299</v>
      </c>
    </row>
    <row r="4" spans="2:2" ht="18.75">
      <c r="B4" s="214"/>
    </row>
    <row r="13" spans="2:2" ht="37.5">
      <c r="B13" s="213" t="s">
        <v>300</v>
      </c>
    </row>
    <row r="14" spans="2:2" ht="18.75">
      <c r="B14" s="214"/>
    </row>
    <row r="23" spans="2:2" ht="18.75">
      <c r="B23" s="213" t="s">
        <v>301</v>
      </c>
    </row>
  </sheetData>
  <sheetProtection sheet="1" objects="1" scenarios="1" selectLockedCells="1" selectUnlockedCells="1"/>
  <phoneticPr fontId="41"/>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5"/>
  <sheetViews>
    <sheetView workbookViewId="0">
      <selection activeCell="N27" sqref="N27"/>
    </sheetView>
  </sheetViews>
  <sheetFormatPr defaultRowHeight="13.5"/>
  <sheetData>
    <row r="1" spans="1:1" ht="27">
      <c r="A1" s="210" t="s">
        <v>295</v>
      </c>
    </row>
    <row r="3" spans="1:1" ht="18.75">
      <c r="A3" s="211" t="s">
        <v>296</v>
      </c>
    </row>
    <row r="5" spans="1:1" ht="18.75">
      <c r="A5" s="211" t="s">
        <v>297</v>
      </c>
    </row>
  </sheetData>
  <phoneticPr fontId="41"/>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election activeCell="K34" sqref="K34"/>
    </sheetView>
  </sheetViews>
  <sheetFormatPr defaultRowHeight="13.5"/>
  <sheetData/>
  <sheetProtection selectLockedCells="1" selectUnlockedCells="1"/>
  <phoneticPr fontId="5"/>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51"/>
  <sheetViews>
    <sheetView workbookViewId="0">
      <selection activeCell="I4" sqref="I4:K7"/>
    </sheetView>
  </sheetViews>
  <sheetFormatPr defaultColWidth="9" defaultRowHeight="13.5"/>
  <cols>
    <col min="1" max="1" width="13.875" style="179" bestFit="1" customWidth="1"/>
    <col min="2" max="2" width="5.125" style="179" bestFit="1" customWidth="1"/>
    <col min="3" max="3" width="5.875" style="179" bestFit="1" customWidth="1"/>
    <col min="4" max="4" width="3.625" style="179" customWidth="1"/>
    <col min="5" max="5" width="13.875" style="179" bestFit="1" customWidth="1"/>
    <col min="6" max="6" width="5.125" style="179" bestFit="1" customWidth="1"/>
    <col min="7" max="7" width="5.875" style="179" bestFit="1" customWidth="1"/>
    <col min="8" max="8" width="3.625" style="179" customWidth="1"/>
    <col min="9" max="9" width="12.625" style="179" bestFit="1" customWidth="1"/>
    <col min="10" max="10" width="5.125" style="179" bestFit="1" customWidth="1"/>
    <col min="11" max="11" width="5.875" style="179" bestFit="1" customWidth="1"/>
    <col min="12" max="12" width="3.625" style="179" customWidth="1"/>
    <col min="13" max="13" width="2.875" style="179" bestFit="1" customWidth="1"/>
    <col min="14" max="14" width="31.5" style="179" bestFit="1" customWidth="1"/>
    <col min="15" max="15" width="27.25" style="179" bestFit="1" customWidth="1"/>
    <col min="16" max="16384" width="9" style="179"/>
  </cols>
  <sheetData>
    <row r="1" spans="1:15">
      <c r="A1" s="541" t="s">
        <v>97</v>
      </c>
      <c r="B1" s="541"/>
      <c r="C1" s="541"/>
      <c r="D1"/>
      <c r="E1" s="541" t="s">
        <v>98</v>
      </c>
      <c r="F1" s="541"/>
      <c r="G1" s="541"/>
      <c r="H1"/>
      <c r="I1" s="541" t="s">
        <v>104</v>
      </c>
      <c r="J1" s="541"/>
      <c r="K1" s="541"/>
      <c r="O1" s="180"/>
    </row>
    <row r="2" spans="1:15">
      <c r="A2" s="541" t="s">
        <v>92</v>
      </c>
      <c r="B2" s="194" t="s">
        <v>92</v>
      </c>
      <c r="C2" s="194" t="s">
        <v>99</v>
      </c>
      <c r="D2"/>
      <c r="E2" s="541" t="s">
        <v>92</v>
      </c>
      <c r="F2" s="194" t="s">
        <v>92</v>
      </c>
      <c r="G2" s="194" t="s">
        <v>99</v>
      </c>
      <c r="H2"/>
      <c r="I2" s="541" t="s">
        <v>92</v>
      </c>
      <c r="J2" s="194" t="s">
        <v>92</v>
      </c>
      <c r="K2" s="194" t="s">
        <v>99</v>
      </c>
      <c r="N2" s="550" t="s">
        <v>108</v>
      </c>
      <c r="O2" s="550"/>
    </row>
    <row r="3" spans="1:15" ht="14.25" thickBot="1">
      <c r="A3" s="541"/>
      <c r="B3" s="194" t="s">
        <v>237</v>
      </c>
      <c r="C3" s="194" t="s">
        <v>238</v>
      </c>
      <c r="D3"/>
      <c r="E3" s="541"/>
      <c r="F3" s="194" t="s">
        <v>237</v>
      </c>
      <c r="G3" s="194" t="s">
        <v>175</v>
      </c>
      <c r="H3"/>
      <c r="I3" s="541"/>
      <c r="J3" s="194" t="s">
        <v>237</v>
      </c>
      <c r="K3" s="194" t="s">
        <v>238</v>
      </c>
      <c r="N3" s="180"/>
      <c r="O3" s="180"/>
    </row>
    <row r="4" spans="1:15" ht="13.5" customHeight="1">
      <c r="A4" t="s">
        <v>239</v>
      </c>
      <c r="B4" s="195">
        <v>1</v>
      </c>
      <c r="C4">
        <v>2</v>
      </c>
      <c r="D4"/>
      <c r="E4" t="s">
        <v>240</v>
      </c>
      <c r="F4" s="195">
        <v>35</v>
      </c>
      <c r="G4">
        <v>2</v>
      </c>
      <c r="H4"/>
      <c r="I4" t="s">
        <v>241</v>
      </c>
      <c r="J4" s="195">
        <v>17</v>
      </c>
      <c r="K4">
        <v>2</v>
      </c>
      <c r="M4" s="191" t="s">
        <v>106</v>
      </c>
      <c r="N4" s="62" t="s">
        <v>138</v>
      </c>
      <c r="O4" s="181" t="s">
        <v>138</v>
      </c>
    </row>
    <row r="5" spans="1:15">
      <c r="A5" t="s">
        <v>242</v>
      </c>
      <c r="B5" s="195">
        <v>2</v>
      </c>
      <c r="C5">
        <v>2</v>
      </c>
      <c r="D5"/>
      <c r="E5" t="s">
        <v>243</v>
      </c>
      <c r="F5" s="195">
        <v>36</v>
      </c>
      <c r="G5">
        <v>2</v>
      </c>
      <c r="H5"/>
      <c r="I5" t="s">
        <v>244</v>
      </c>
      <c r="J5" s="195">
        <v>18</v>
      </c>
      <c r="K5">
        <v>2</v>
      </c>
      <c r="M5" s="192"/>
      <c r="N5" s="182" t="s">
        <v>140</v>
      </c>
      <c r="O5" s="183" t="s">
        <v>140</v>
      </c>
    </row>
    <row r="6" spans="1:15">
      <c r="A6" t="s">
        <v>245</v>
      </c>
      <c r="B6" s="195">
        <v>3</v>
      </c>
      <c r="C6">
        <v>2</v>
      </c>
      <c r="D6"/>
      <c r="E6" t="s">
        <v>246</v>
      </c>
      <c r="F6" s="195">
        <v>37</v>
      </c>
      <c r="G6">
        <v>2</v>
      </c>
      <c r="H6"/>
      <c r="I6" t="s">
        <v>247</v>
      </c>
      <c r="J6" s="195">
        <v>51</v>
      </c>
      <c r="K6">
        <v>2</v>
      </c>
      <c r="M6" s="192"/>
      <c r="N6" s="182" t="s">
        <v>142</v>
      </c>
      <c r="O6" s="183" t="s">
        <v>142</v>
      </c>
    </row>
    <row r="7" spans="1:15">
      <c r="A7" t="s">
        <v>379</v>
      </c>
      <c r="B7" s="195">
        <v>4</v>
      </c>
      <c r="C7">
        <v>2</v>
      </c>
      <c r="D7"/>
      <c r="E7" t="s">
        <v>389</v>
      </c>
      <c r="F7" s="195">
        <v>38</v>
      </c>
      <c r="G7">
        <v>2</v>
      </c>
      <c r="H7"/>
      <c r="I7" t="s">
        <v>248</v>
      </c>
      <c r="J7" s="195">
        <v>52</v>
      </c>
      <c r="K7">
        <v>2</v>
      </c>
      <c r="M7" s="192"/>
      <c r="N7" s="182" t="s">
        <v>144</v>
      </c>
      <c r="O7" s="183" t="s">
        <v>144</v>
      </c>
    </row>
    <row r="8" spans="1:15">
      <c r="A8" t="s">
        <v>380</v>
      </c>
      <c r="B8" s="195">
        <v>5</v>
      </c>
      <c r="C8">
        <v>2</v>
      </c>
      <c r="D8"/>
      <c r="E8" t="s">
        <v>390</v>
      </c>
      <c r="F8" s="195">
        <v>39</v>
      </c>
      <c r="G8">
        <v>2</v>
      </c>
      <c r="H8"/>
      <c r="I8"/>
      <c r="J8"/>
      <c r="K8"/>
      <c r="M8" s="192"/>
      <c r="N8" s="182" t="s">
        <v>146</v>
      </c>
      <c r="O8" s="183" t="s">
        <v>146</v>
      </c>
    </row>
    <row r="9" spans="1:15">
      <c r="A9" t="s">
        <v>381</v>
      </c>
      <c r="B9" s="195">
        <v>6</v>
      </c>
      <c r="C9">
        <v>2</v>
      </c>
      <c r="D9"/>
      <c r="E9" t="s">
        <v>391</v>
      </c>
      <c r="F9" s="195">
        <v>40</v>
      </c>
      <c r="G9">
        <v>2</v>
      </c>
      <c r="H9"/>
      <c r="I9"/>
      <c r="J9"/>
      <c r="K9"/>
      <c r="M9" s="192"/>
      <c r="N9" s="182" t="s">
        <v>148</v>
      </c>
      <c r="O9" s="183" t="s">
        <v>148</v>
      </c>
    </row>
    <row r="10" spans="1:15">
      <c r="A10" t="s">
        <v>382</v>
      </c>
      <c r="B10" s="195">
        <v>7</v>
      </c>
      <c r="C10">
        <v>2</v>
      </c>
      <c r="D10"/>
      <c r="E10" t="s">
        <v>392</v>
      </c>
      <c r="F10" s="195">
        <v>41</v>
      </c>
      <c r="G10">
        <v>2</v>
      </c>
      <c r="H10"/>
      <c r="I10"/>
      <c r="J10"/>
      <c r="K10"/>
      <c r="M10" s="192"/>
      <c r="N10" s="182" t="s">
        <v>177</v>
      </c>
      <c r="O10" s="183" t="s">
        <v>177</v>
      </c>
    </row>
    <row r="11" spans="1:15">
      <c r="A11" t="s">
        <v>383</v>
      </c>
      <c r="B11" s="195">
        <v>8</v>
      </c>
      <c r="C11">
        <v>2</v>
      </c>
      <c r="D11"/>
      <c r="E11" t="s">
        <v>393</v>
      </c>
      <c r="F11" s="195">
        <v>42</v>
      </c>
      <c r="G11">
        <v>2</v>
      </c>
      <c r="H11"/>
      <c r="I11"/>
      <c r="J11"/>
      <c r="K11"/>
      <c r="M11" s="192"/>
      <c r="N11" s="182" t="s">
        <v>150</v>
      </c>
      <c r="O11" s="183" t="s">
        <v>150</v>
      </c>
    </row>
    <row r="12" spans="1:15">
      <c r="A12" t="s">
        <v>384</v>
      </c>
      <c r="B12" s="195">
        <v>9</v>
      </c>
      <c r="C12">
        <v>2</v>
      </c>
      <c r="D12"/>
      <c r="E12" t="s">
        <v>394</v>
      </c>
      <c r="F12" s="195">
        <v>43</v>
      </c>
      <c r="G12">
        <v>2</v>
      </c>
      <c r="H12"/>
      <c r="I12"/>
      <c r="J12"/>
      <c r="K12"/>
      <c r="M12" s="192"/>
      <c r="N12" s="182" t="s">
        <v>152</v>
      </c>
      <c r="O12" s="183" t="s">
        <v>152</v>
      </c>
    </row>
    <row r="13" spans="1:15">
      <c r="A13" t="s">
        <v>385</v>
      </c>
      <c r="B13" s="195">
        <v>10</v>
      </c>
      <c r="C13">
        <v>2</v>
      </c>
      <c r="D13"/>
      <c r="E13" t="s">
        <v>395</v>
      </c>
      <c r="F13" s="195">
        <v>44</v>
      </c>
      <c r="G13">
        <v>2</v>
      </c>
      <c r="H13"/>
      <c r="I13"/>
      <c r="J13"/>
      <c r="K13"/>
      <c r="M13" s="192"/>
      <c r="N13" s="182" t="s">
        <v>153</v>
      </c>
      <c r="O13" s="183" t="s">
        <v>153</v>
      </c>
    </row>
    <row r="14" spans="1:15">
      <c r="A14" t="s">
        <v>386</v>
      </c>
      <c r="B14" s="195">
        <v>11</v>
      </c>
      <c r="C14">
        <v>2</v>
      </c>
      <c r="D14"/>
      <c r="E14" t="s">
        <v>396</v>
      </c>
      <c r="F14" s="195">
        <v>45</v>
      </c>
      <c r="G14">
        <v>2</v>
      </c>
      <c r="H14"/>
      <c r="I14"/>
      <c r="J14"/>
      <c r="K14"/>
      <c r="M14" s="192"/>
      <c r="N14" s="182" t="s">
        <v>155</v>
      </c>
      <c r="O14" s="183" t="s">
        <v>155</v>
      </c>
    </row>
    <row r="15" spans="1:15">
      <c r="A15" t="s">
        <v>387</v>
      </c>
      <c r="B15" s="195">
        <v>12</v>
      </c>
      <c r="C15">
        <v>2</v>
      </c>
      <c r="D15"/>
      <c r="E15" t="s">
        <v>397</v>
      </c>
      <c r="F15" s="195">
        <v>46</v>
      </c>
      <c r="G15">
        <v>2</v>
      </c>
      <c r="H15"/>
      <c r="I15"/>
      <c r="J15"/>
      <c r="K15"/>
      <c r="M15" s="192"/>
      <c r="N15" s="182" t="s">
        <v>157</v>
      </c>
      <c r="O15" s="183" t="s">
        <v>157</v>
      </c>
    </row>
    <row r="16" spans="1:15">
      <c r="A16" t="s">
        <v>250</v>
      </c>
      <c r="B16" s="195">
        <v>14</v>
      </c>
      <c r="C16">
        <v>2</v>
      </c>
      <c r="D16"/>
      <c r="E16" t="s">
        <v>249</v>
      </c>
      <c r="F16" s="195">
        <v>48</v>
      </c>
      <c r="G16">
        <v>2</v>
      </c>
      <c r="H16"/>
      <c r="I16"/>
      <c r="J16"/>
      <c r="K16"/>
      <c r="M16" s="192"/>
      <c r="N16" s="182" t="s">
        <v>159</v>
      </c>
      <c r="O16" s="183" t="s">
        <v>159</v>
      </c>
    </row>
    <row r="17" spans="1:15">
      <c r="A17" t="s">
        <v>252</v>
      </c>
      <c r="B17" s="195">
        <v>15</v>
      </c>
      <c r="C17">
        <v>2</v>
      </c>
      <c r="D17"/>
      <c r="E17" t="s">
        <v>251</v>
      </c>
      <c r="F17" s="195">
        <v>49</v>
      </c>
      <c r="G17">
        <v>2</v>
      </c>
      <c r="H17"/>
      <c r="I17"/>
      <c r="J17"/>
      <c r="K17"/>
      <c r="M17" s="192"/>
      <c r="N17" s="182" t="s">
        <v>161</v>
      </c>
      <c r="O17" s="183" t="s">
        <v>161</v>
      </c>
    </row>
    <row r="18" spans="1:15">
      <c r="A18" t="s">
        <v>388</v>
      </c>
      <c r="B18" s="195">
        <v>16</v>
      </c>
      <c r="C18">
        <v>2</v>
      </c>
      <c r="D18"/>
      <c r="E18" t="s">
        <v>398</v>
      </c>
      <c r="F18" s="195">
        <v>50</v>
      </c>
      <c r="G18">
        <v>2</v>
      </c>
      <c r="H18"/>
      <c r="I18"/>
      <c r="J18"/>
      <c r="K18"/>
      <c r="M18" s="192"/>
      <c r="N18" s="182" t="s">
        <v>163</v>
      </c>
      <c r="O18" s="183" t="s">
        <v>163</v>
      </c>
    </row>
    <row r="19" spans="1:15">
      <c r="A19" t="s">
        <v>254</v>
      </c>
      <c r="B19" s="195">
        <v>19</v>
      </c>
      <c r="C19">
        <v>0</v>
      </c>
      <c r="D19"/>
      <c r="E19" t="s">
        <v>253</v>
      </c>
      <c r="F19" s="195">
        <v>53</v>
      </c>
      <c r="G19">
        <v>0</v>
      </c>
      <c r="H19"/>
      <c r="I19"/>
      <c r="J19"/>
      <c r="K19"/>
      <c r="M19" s="192"/>
      <c r="N19" s="182" t="s">
        <v>165</v>
      </c>
      <c r="O19" s="183" t="s">
        <v>165</v>
      </c>
    </row>
    <row r="20" spans="1:15">
      <c r="A20" t="s">
        <v>256</v>
      </c>
      <c r="B20" s="195">
        <v>20</v>
      </c>
      <c r="C20">
        <v>0</v>
      </c>
      <c r="D20"/>
      <c r="E20" t="s">
        <v>255</v>
      </c>
      <c r="F20" s="195">
        <v>54</v>
      </c>
      <c r="G20">
        <v>0</v>
      </c>
      <c r="H20"/>
      <c r="I20"/>
      <c r="J20"/>
      <c r="K20"/>
      <c r="M20" s="192"/>
      <c r="N20" s="182" t="s">
        <v>167</v>
      </c>
      <c r="O20" s="183" t="s">
        <v>167</v>
      </c>
    </row>
    <row r="21" spans="1:15">
      <c r="A21" t="s">
        <v>258</v>
      </c>
      <c r="B21" s="195">
        <v>21</v>
      </c>
      <c r="C21">
        <v>0</v>
      </c>
      <c r="D21"/>
      <c r="E21" t="s">
        <v>257</v>
      </c>
      <c r="F21" s="195">
        <v>55</v>
      </c>
      <c r="G21">
        <v>0</v>
      </c>
      <c r="H21"/>
      <c r="I21"/>
      <c r="J21"/>
      <c r="K21"/>
      <c r="M21" s="192"/>
      <c r="N21" s="182" t="s">
        <v>169</v>
      </c>
      <c r="O21" s="183" t="s">
        <v>169</v>
      </c>
    </row>
    <row r="22" spans="1:15">
      <c r="A22" t="s">
        <v>260</v>
      </c>
      <c r="B22" s="195">
        <v>22</v>
      </c>
      <c r="C22">
        <v>0</v>
      </c>
      <c r="D22"/>
      <c r="E22" t="s">
        <v>259</v>
      </c>
      <c r="F22" s="195">
        <v>56</v>
      </c>
      <c r="G22">
        <v>0</v>
      </c>
      <c r="H22"/>
      <c r="I22"/>
      <c r="J22"/>
      <c r="K22"/>
      <c r="M22" s="192"/>
      <c r="N22" s="182" t="s">
        <v>171</v>
      </c>
      <c r="O22" s="183" t="s">
        <v>171</v>
      </c>
    </row>
    <row r="23" spans="1:15">
      <c r="A23" t="s">
        <v>262</v>
      </c>
      <c r="B23" s="195">
        <v>23</v>
      </c>
      <c r="C23">
        <v>0</v>
      </c>
      <c r="D23"/>
      <c r="E23" t="s">
        <v>261</v>
      </c>
      <c r="F23" s="195">
        <v>57</v>
      </c>
      <c r="G23">
        <v>0</v>
      </c>
      <c r="H23"/>
      <c r="I23"/>
      <c r="J23"/>
      <c r="K23"/>
      <c r="M23" s="192"/>
      <c r="N23" s="182"/>
      <c r="O23" s="183"/>
    </row>
    <row r="24" spans="1:15">
      <c r="A24" t="s">
        <v>264</v>
      </c>
      <c r="B24" s="195">
        <v>24</v>
      </c>
      <c r="C24">
        <v>0</v>
      </c>
      <c r="D24"/>
      <c r="E24" t="s">
        <v>263</v>
      </c>
      <c r="F24" s="195">
        <v>58</v>
      </c>
      <c r="G24">
        <v>0</v>
      </c>
      <c r="H24"/>
      <c r="I24"/>
      <c r="J24"/>
      <c r="K24"/>
      <c r="M24" s="192"/>
      <c r="N24" s="182"/>
      <c r="O24" s="183"/>
    </row>
    <row r="25" spans="1:15">
      <c r="A25" t="s">
        <v>266</v>
      </c>
      <c r="B25" s="195">
        <v>25</v>
      </c>
      <c r="C25">
        <v>0</v>
      </c>
      <c r="E25" t="s">
        <v>265</v>
      </c>
      <c r="F25" s="195">
        <v>59</v>
      </c>
      <c r="G25">
        <v>0</v>
      </c>
      <c r="H25"/>
      <c r="I25"/>
      <c r="J25"/>
      <c r="K25"/>
      <c r="M25" s="192"/>
      <c r="N25" s="182"/>
      <c r="O25" s="183"/>
    </row>
    <row r="26" spans="1:15">
      <c r="A26" t="s">
        <v>268</v>
      </c>
      <c r="B26" s="195">
        <v>26</v>
      </c>
      <c r="C26">
        <v>0</v>
      </c>
      <c r="D26"/>
      <c r="E26" t="s">
        <v>267</v>
      </c>
      <c r="F26" s="195">
        <v>60</v>
      </c>
      <c r="G26">
        <v>0</v>
      </c>
      <c r="H26"/>
      <c r="I26"/>
      <c r="J26"/>
      <c r="K26"/>
      <c r="M26" s="192"/>
      <c r="N26" s="182"/>
      <c r="O26" s="183"/>
    </row>
    <row r="27" spans="1:15">
      <c r="A27" t="s">
        <v>270</v>
      </c>
      <c r="B27" s="195">
        <v>27</v>
      </c>
      <c r="C27">
        <v>0</v>
      </c>
      <c r="D27"/>
      <c r="E27" t="s">
        <v>269</v>
      </c>
      <c r="F27" s="195">
        <v>61</v>
      </c>
      <c r="G27">
        <v>0</v>
      </c>
      <c r="H27"/>
      <c r="I27"/>
      <c r="J27"/>
      <c r="K27"/>
      <c r="M27" s="192"/>
      <c r="N27" s="182"/>
      <c r="O27" s="183"/>
    </row>
    <row r="28" spans="1:15">
      <c r="A28" t="s">
        <v>271</v>
      </c>
      <c r="B28" s="195">
        <v>28</v>
      </c>
      <c r="C28">
        <v>0</v>
      </c>
      <c r="D28"/>
      <c r="E28" t="s">
        <v>399</v>
      </c>
      <c r="F28" s="195">
        <v>62</v>
      </c>
      <c r="G28">
        <v>0</v>
      </c>
      <c r="H28"/>
      <c r="I28"/>
      <c r="J28"/>
      <c r="K28"/>
      <c r="M28" s="192"/>
      <c r="N28" s="182"/>
      <c r="O28" s="183"/>
    </row>
    <row r="29" spans="1:15" ht="14.25" thickBot="1">
      <c r="A29" t="s">
        <v>272</v>
      </c>
      <c r="B29" s="195">
        <v>29</v>
      </c>
      <c r="C29">
        <v>0</v>
      </c>
      <c r="D29"/>
      <c r="E29" t="s">
        <v>400</v>
      </c>
      <c r="F29" s="195">
        <v>63</v>
      </c>
      <c r="G29">
        <v>0</v>
      </c>
      <c r="H29"/>
      <c r="I29"/>
      <c r="J29"/>
      <c r="K29"/>
      <c r="M29" s="193"/>
      <c r="N29" s="184"/>
      <c r="O29" s="185"/>
    </row>
    <row r="30" spans="1:15">
      <c r="D30"/>
      <c r="H30"/>
      <c r="I30"/>
      <c r="J30"/>
      <c r="K30"/>
      <c r="M30" s="186"/>
      <c r="N30" s="187"/>
      <c r="O30" s="188"/>
    </row>
    <row r="31" spans="1:15" ht="13.5" customHeight="1">
      <c r="H31"/>
      <c r="I31"/>
      <c r="J31"/>
      <c r="K31"/>
      <c r="M31" s="547" t="s">
        <v>107</v>
      </c>
      <c r="N31" s="182" t="s">
        <v>139</v>
      </c>
      <c r="O31" s="183" t="s">
        <v>139</v>
      </c>
    </row>
    <row r="32" spans="1:15">
      <c r="M32" s="548"/>
      <c r="N32" s="182" t="s">
        <v>141</v>
      </c>
      <c r="O32" s="183" t="s">
        <v>141</v>
      </c>
    </row>
    <row r="33" spans="13:15">
      <c r="M33" s="548"/>
      <c r="N33" s="182" t="s">
        <v>143</v>
      </c>
      <c r="O33" s="183" t="s">
        <v>143</v>
      </c>
    </row>
    <row r="34" spans="13:15">
      <c r="M34" s="548"/>
      <c r="N34" s="182" t="s">
        <v>145</v>
      </c>
      <c r="O34" s="183" t="s">
        <v>145</v>
      </c>
    </row>
    <row r="35" spans="13:15">
      <c r="M35" s="548"/>
      <c r="N35" s="182" t="s">
        <v>147</v>
      </c>
      <c r="O35" s="183" t="s">
        <v>147</v>
      </c>
    </row>
    <row r="36" spans="13:15">
      <c r="M36" s="548"/>
      <c r="N36" s="182" t="s">
        <v>176</v>
      </c>
      <c r="O36" s="183" t="s">
        <v>176</v>
      </c>
    </row>
    <row r="37" spans="13:15">
      <c r="M37" s="548"/>
      <c r="N37" s="182" t="s">
        <v>149</v>
      </c>
      <c r="O37" s="183" t="s">
        <v>149</v>
      </c>
    </row>
    <row r="38" spans="13:15">
      <c r="M38" s="548"/>
      <c r="N38" s="182" t="s">
        <v>151</v>
      </c>
      <c r="O38" s="183" t="s">
        <v>151</v>
      </c>
    </row>
    <row r="39" spans="13:15">
      <c r="M39" s="548"/>
      <c r="N39" s="182" t="s">
        <v>182</v>
      </c>
      <c r="O39" s="183" t="s">
        <v>182</v>
      </c>
    </row>
    <row r="40" spans="13:15">
      <c r="M40" s="548"/>
      <c r="N40" s="182" t="s">
        <v>154</v>
      </c>
      <c r="O40" s="183" t="s">
        <v>154</v>
      </c>
    </row>
    <row r="41" spans="13:15">
      <c r="M41" s="548"/>
      <c r="N41" s="182" t="s">
        <v>156</v>
      </c>
      <c r="O41" s="183" t="s">
        <v>156</v>
      </c>
    </row>
    <row r="42" spans="13:15">
      <c r="M42" s="548"/>
      <c r="N42" s="182" t="s">
        <v>158</v>
      </c>
      <c r="O42" s="183" t="s">
        <v>158</v>
      </c>
    </row>
    <row r="43" spans="13:15">
      <c r="M43" s="548"/>
      <c r="N43" s="182" t="s">
        <v>160</v>
      </c>
      <c r="O43" s="183" t="s">
        <v>160</v>
      </c>
    </row>
    <row r="44" spans="13:15">
      <c r="M44" s="548"/>
      <c r="N44" s="182" t="s">
        <v>162</v>
      </c>
      <c r="O44" s="183" t="s">
        <v>162</v>
      </c>
    </row>
    <row r="45" spans="13:15">
      <c r="M45" s="548"/>
      <c r="N45" s="182" t="s">
        <v>164</v>
      </c>
      <c r="O45" s="183" t="s">
        <v>164</v>
      </c>
    </row>
    <row r="46" spans="13:15">
      <c r="M46" s="548"/>
      <c r="N46" s="189" t="s">
        <v>166</v>
      </c>
      <c r="O46" s="183" t="s">
        <v>166</v>
      </c>
    </row>
    <row r="47" spans="13:15">
      <c r="M47" s="548"/>
      <c r="N47" s="182" t="s">
        <v>168</v>
      </c>
      <c r="O47" s="183" t="s">
        <v>168</v>
      </c>
    </row>
    <row r="48" spans="13:15">
      <c r="M48" s="548"/>
      <c r="N48" s="182" t="s">
        <v>170</v>
      </c>
      <c r="O48" s="183" t="s">
        <v>170</v>
      </c>
    </row>
    <row r="49" spans="13:15">
      <c r="M49" s="548"/>
      <c r="N49" s="182"/>
      <c r="O49" s="183"/>
    </row>
    <row r="50" spans="13:15">
      <c r="M50" s="548"/>
      <c r="N50" s="182"/>
      <c r="O50" s="183"/>
    </row>
    <row r="51" spans="13:15" ht="14.25" thickBot="1">
      <c r="M51" s="549"/>
      <c r="N51" s="184"/>
      <c r="O51" s="185"/>
    </row>
  </sheetData>
  <sheetProtection selectLockedCells="1" selectUnlockedCells="1"/>
  <mergeCells count="8">
    <mergeCell ref="M31:M51"/>
    <mergeCell ref="N2:O2"/>
    <mergeCell ref="A1:C1"/>
    <mergeCell ref="E1:G1"/>
    <mergeCell ref="I1:K1"/>
    <mergeCell ref="A2:A3"/>
    <mergeCell ref="E2:E3"/>
    <mergeCell ref="I2:I3"/>
  </mergeCells>
  <phoneticPr fontId="41"/>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I92"/>
  <sheetViews>
    <sheetView workbookViewId="0">
      <selection activeCell="O10" sqref="O10"/>
    </sheetView>
  </sheetViews>
  <sheetFormatPr defaultRowHeight="13.5"/>
  <cols>
    <col min="1" max="1" width="10.5" bestFit="1" customWidth="1"/>
    <col min="7" max="7" width="15.375" bestFit="1" customWidth="1"/>
    <col min="15" max="34" width="8.75" customWidth="1"/>
  </cols>
  <sheetData>
    <row r="1" spans="1:34">
      <c r="A1"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t="str">
        <f>IF(E2="","",data_kyogisha!I2&amp;①団体情報入力!C$4+②選手情報入力!C11+10000000)</f>
        <v/>
      </c>
      <c r="B2" t="str">
        <f>IF(E2="","",①団体情報入力!$C$4)</f>
        <v/>
      </c>
      <c r="D2" t="str">
        <f>IF(E2="","",②選手情報入力!B$11)</f>
        <v/>
      </c>
      <c r="E2" t="str">
        <f>IF(②選手情報入力!C11="","",②選手情報入力!C11)</f>
        <v/>
      </c>
      <c r="F2" t="str">
        <f>IF(E2="","",②選手情報入力!D11)</f>
        <v/>
      </c>
      <c r="G2" t="str">
        <f>IF(E2="","",ASC(②選手情報入力!E11&amp;" "&amp;②選手情報入力!F11))</f>
        <v/>
      </c>
      <c r="H2" t="str">
        <f>IF(E2="","",F2)</f>
        <v/>
      </c>
      <c r="I2" t="str">
        <f>IF(E2="","",IF(②選手情報入力!G11="男",1,2))</f>
        <v/>
      </c>
      <c r="J2" t="str">
        <f>IF(E2="","",IF(②選手情報入力!H11="","",②選手情報入力!H11))</f>
        <v/>
      </c>
      <c r="M2" t="str">
        <f>IF(E2="","","愛知")</f>
        <v/>
      </c>
      <c r="O2" t="str">
        <f>IF(E2="","",IF(②選手情報入力!J11="","",IF(I2=1,VLOOKUP(②選手情報入力!J11,種目情報!$A$4:$B$39,2,FALSE),VLOOKUP(②選手情報入力!J11,種目情報!$E$4:$F$31,2,FALSE))))</f>
        <v/>
      </c>
      <c r="P2" t="str">
        <f>IF(E2="","",IF(②選手情報入力!K11="","",②選手情報入力!K11))</f>
        <v/>
      </c>
      <c r="Q2" s="29" t="str">
        <f>IF(E2="","",IF(②選手情報入力!I11="","",1))</f>
        <v/>
      </c>
      <c r="R2" t="str">
        <f>IF(E2="","",IF(②選手情報入力!J11="","",IF(I2=1,VLOOKUP(②選手情報入力!J11,種目情報!$A$4:$C$29,3,FALSE),VLOOKUP(②選手情報入力!J11,種目情報!$E$4:$G$36,3,FALSE))))</f>
        <v/>
      </c>
      <c r="S2" t="str">
        <f>IF(E2="","",IF(②選手情報入力!M11="","",IF(I2=1,VLOOKUP(②選手情報入力!M11,種目情報!$A$4:$B$29,2,FALSE),VLOOKUP(②選手情報入力!M11,種目情報!$E$4:$F$36,2,FALSE))))</f>
        <v/>
      </c>
      <c r="T2" t="str">
        <f>IF(E2="","",IF(②選手情報入力!N11="","",②選手情報入力!N11))</f>
        <v/>
      </c>
      <c r="U2" s="29" t="str">
        <f>IF(E2="","",IF(②選手情報入力!L11="","",1))</f>
        <v/>
      </c>
      <c r="V2" t="str">
        <f>IF(E2="","",IF(②選手情報入力!M11="","",IF(I2=1,VLOOKUP(②選手情報入力!M11,種目情報!$A$4:$C$29,3,FALSE),VLOOKUP(②選手情報入力!M11,種目情報!$E$4:$G$36,3,FALSE))))</f>
        <v/>
      </c>
      <c r="W2" t="str">
        <f>IF(E2="","",IF(②選手情報入力!P11="","",IF(I2=1,VLOOKUP(②選手情報入力!P11,種目情報!$A$4:$B$29,2,FALSE),VLOOKUP(②選手情報入力!P11,種目情報!$E$4:$F$36,2,FALSE))))</f>
        <v/>
      </c>
      <c r="X2" t="str">
        <f>IF(E2="","",IF(②選手情報入力!Q11="","",②選手情報入力!Q11))</f>
        <v/>
      </c>
      <c r="Y2" s="29" t="str">
        <f>IF(E2="","",IF(②選手情報入力!O11="","",1))</f>
        <v/>
      </c>
      <c r="Z2" t="str">
        <f>IF(E2="","",IF(②選手情報入力!P11="","",IF(I2=1,VLOOKUP(②選手情報入力!P11,種目情報!$A$4:$C$29,3,FALSE),VLOOKUP(②選手情報入力!P11,種目情報!$E$4:$G$36,3,FALSE))))</f>
        <v/>
      </c>
      <c r="AA2" t="str">
        <f>IF(E2="","",IF(②選手情報入力!R11="","",IF(I2=1,種目情報!$J$4,種目情報!$J$6)))</f>
        <v/>
      </c>
      <c r="AB2" t="str">
        <f>IF(E2="","",IF(②選手情報入力!R11="","",IF(I2=1,IF(②選手情報入力!$S$6="","",②選手情報入力!$S$6),IF(②選手情報入力!$S$7="","",②選手情報入力!$S$7))))</f>
        <v/>
      </c>
      <c r="AC2" t="str">
        <f>IF(E2="","",IF(②選手情報入力!R11="","",IF(I2=1,IF(②選手情報入力!$R$6="",0,1),IF(②選手情報入力!$R$7="",0,1))))</f>
        <v/>
      </c>
      <c r="AD2" t="str">
        <f>IF(E2="","",IF(②選手情報入力!R11="","",2))</f>
        <v/>
      </c>
      <c r="AE2" t="str">
        <f>IF(E2="","",IF(②選手情報入力!T11="","",IF(I2=1,種目情報!$J$5,種目情報!$J$7)))</f>
        <v/>
      </c>
      <c r="AF2" t="str">
        <f>IF(E2="","",IF(②選手情報入力!T11="","",IF(I2=1,IF(②選手情報入力!$U$6="","",②選手情報入力!$U$6),IF(②選手情報入力!$U$7="","",②選手情報入力!$U$7))))</f>
        <v/>
      </c>
      <c r="AG2" t="str">
        <f>IF(E2="","",IF(②選手情報入力!T11="","",IF(I2=1,IF(②選手情報入力!$T$6="",0,1),IF(②選手情報入力!$T$7="",0,1))))</f>
        <v/>
      </c>
      <c r="AH2" t="str">
        <f>IF(E2="","",IF(②選手情報入力!T11="","",2))</f>
        <v/>
      </c>
    </row>
    <row r="3" spans="1:34">
      <c r="A3" t="str">
        <f>IF(E3="","",data_kyogisha!I3&amp;①団体情報入力!C$4+②選手情報入力!C12+10000000)</f>
        <v/>
      </c>
      <c r="B3" t="str">
        <f>IF(E3="","",①団体情報入力!$C$4)</f>
        <v/>
      </c>
      <c r="D3" t="str">
        <f>IF(E3="","",②選手情報入力!B$11)</f>
        <v/>
      </c>
      <c r="E3" t="str">
        <f>IF(②選手情報入力!C12="","",②選手情報入力!C12)</f>
        <v/>
      </c>
      <c r="F3" t="str">
        <f>IF(E3="","",②選手情報入力!D12)</f>
        <v/>
      </c>
      <c r="G3" t="str">
        <f>IF(E3="","",ASC(②選手情報入力!E12&amp;" "&amp;②選手情報入力!F12))</f>
        <v/>
      </c>
      <c r="H3" t="str">
        <f t="shared" ref="H3:H66" si="0">IF(E3="","",F3)</f>
        <v/>
      </c>
      <c r="I3" t="str">
        <f>IF(E3="","",IF(②選手情報入力!G12="男",1,2))</f>
        <v/>
      </c>
      <c r="J3" t="str">
        <f>IF(E3="","",IF(②選手情報入力!H12="","",②選手情報入力!H12))</f>
        <v/>
      </c>
      <c r="M3" t="str">
        <f t="shared" ref="M3:M66" si="1">IF(E3="","","愛知")</f>
        <v/>
      </c>
      <c r="O3" t="str">
        <f>IF(E3="","",IF(②選手情報入力!J12="","",IF(I3=1,VLOOKUP(②選手情報入力!J12,種目情報!$A$4:$B$39,2,FALSE),VLOOKUP(②選手情報入力!J12,種目情報!$E$4:$F$31,2,FALSE))))</f>
        <v/>
      </c>
      <c r="P3" t="str">
        <f>IF(E3="","",IF(②選手情報入力!K12="","",②選手情報入力!K12))</f>
        <v/>
      </c>
      <c r="Q3" s="29" t="str">
        <f>IF(E3="","",IF(②選手情報入力!I12="","",1))</f>
        <v/>
      </c>
      <c r="R3" t="str">
        <f>IF(E3="","",IF(②選手情報入力!J12="","",IF(I3=1,VLOOKUP(②選手情報入力!J12,種目情報!$A$4:$C$29,3,FALSE),VLOOKUP(②選手情報入力!J12,種目情報!$E$4:$G$36,3,FALSE))))</f>
        <v/>
      </c>
      <c r="S3" t="str">
        <f>IF(E3="","",IF(②選手情報入力!M12="","",IF(I3=1,VLOOKUP(②選手情報入力!M12,種目情報!$A$4:$B$29,2,FALSE),VLOOKUP(②選手情報入力!M12,種目情報!$E$4:$F$36,2,FALSE))))</f>
        <v/>
      </c>
      <c r="T3" t="str">
        <f>IF(E3="","",IF(②選手情報入力!N12="","",②選手情報入力!N12))</f>
        <v/>
      </c>
      <c r="U3" s="29" t="str">
        <f>IF(E3="","",IF(②選手情報入力!L12="","",1))</f>
        <v/>
      </c>
      <c r="V3" t="str">
        <f>IF(E3="","",IF(②選手情報入力!M12="","",IF(I3=1,VLOOKUP(②選手情報入力!M12,種目情報!$A$4:$C$29,3,FALSE),VLOOKUP(②選手情報入力!M12,種目情報!$E$4:$G$36,3,FALSE))))</f>
        <v/>
      </c>
      <c r="W3" t="str">
        <f>IF(E3="","",IF(②選手情報入力!P12="","",IF(I3=1,VLOOKUP(②選手情報入力!P12,種目情報!$A$4:$B$29,2,FALSE),VLOOKUP(②選手情報入力!P12,種目情報!$E$4:$F$36,2,FALSE))))</f>
        <v/>
      </c>
      <c r="X3" t="str">
        <f>IF(E3="","",IF(②選手情報入力!Q12="","",②選手情報入力!Q12))</f>
        <v/>
      </c>
      <c r="Y3" s="29" t="str">
        <f>IF(E3="","",IF(②選手情報入力!O12="","",1))</f>
        <v/>
      </c>
      <c r="Z3" t="str">
        <f>IF(E3="","",IF(②選手情報入力!P12="","",IF(I3=1,VLOOKUP(②選手情報入力!P12,種目情報!$A$4:$C$29,3,FALSE),VLOOKUP(②選手情報入力!P12,種目情報!$E$4:$G$36,3,FALSE))))</f>
        <v/>
      </c>
      <c r="AA3" t="str">
        <f>IF(E3="","",IF(②選手情報入力!R12="","",IF(I3=1,種目情報!$J$4,種目情報!$J$6)))</f>
        <v/>
      </c>
      <c r="AB3" t="str">
        <f>IF(E3="","",IF(②選手情報入力!R12="","",IF(I3=1,IF(②選手情報入力!$S$6="","",②選手情報入力!$S$6),IF(②選手情報入力!$S$7="","",②選手情報入力!$S$7))))</f>
        <v/>
      </c>
      <c r="AC3" t="str">
        <f>IF(E3="","",IF(②選手情報入力!R12="","",IF(I3=1,IF(②選手情報入力!$R$6="",0,1),IF(②選手情報入力!$R$7="",0,1))))</f>
        <v/>
      </c>
      <c r="AD3" t="str">
        <f>IF(E3="","",IF(②選手情報入力!R12="","",2))</f>
        <v/>
      </c>
      <c r="AE3" t="str">
        <f>IF(E3="","",IF(②選手情報入力!T12="","",IF(I3=1,種目情報!$J$5,種目情報!$J$7)))</f>
        <v/>
      </c>
      <c r="AF3" t="str">
        <f>IF(E3="","",IF(②選手情報入力!T12="","",IF(I3=1,IF(②選手情報入力!$U$6="","",②選手情報入力!$U$6),IF(②選手情報入力!$U$7="","",②選手情報入力!$U$7))))</f>
        <v/>
      </c>
      <c r="AG3" t="str">
        <f>IF(E3="","",IF(②選手情報入力!T12="","",IF(I3=1,IF(②選手情報入力!$T$6="",0,1),IF(②選手情報入力!$T$7="",0,1))))</f>
        <v/>
      </c>
      <c r="AH3" t="str">
        <f>IF(E3="","",IF(②選手情報入力!T12="","",2))</f>
        <v/>
      </c>
    </row>
    <row r="4" spans="1:34">
      <c r="A4" t="str">
        <f>IF(E4="","",data_kyogisha!I4&amp;①団体情報入力!C$4+②選手情報入力!C13+10000000)</f>
        <v/>
      </c>
      <c r="B4" t="str">
        <f>IF(E4="","",①団体情報入力!$C$4)</f>
        <v/>
      </c>
      <c r="D4" t="str">
        <f>IF(E4="","",②選手情報入力!B$11)</f>
        <v/>
      </c>
      <c r="E4" t="str">
        <f>IF(②選手情報入力!C13="","",②選手情報入力!C13)</f>
        <v/>
      </c>
      <c r="F4" t="str">
        <f>IF(E4="","",②選手情報入力!D13)</f>
        <v/>
      </c>
      <c r="G4" t="str">
        <f>IF(E4="","",ASC(②選手情報入力!E13&amp;" "&amp;②選手情報入力!F13))</f>
        <v/>
      </c>
      <c r="H4" t="str">
        <f t="shared" si="0"/>
        <v/>
      </c>
      <c r="I4" t="str">
        <f>IF(E4="","",IF(②選手情報入力!G13="男",1,2))</f>
        <v/>
      </c>
      <c r="J4" t="str">
        <f>IF(E4="","",IF(②選手情報入力!H13="","",②選手情報入力!H13))</f>
        <v/>
      </c>
      <c r="M4" t="str">
        <f t="shared" si="1"/>
        <v/>
      </c>
      <c r="O4" t="str">
        <f>IF(E4="","",IF(②選手情報入力!J13="","",IF(I4=1,VLOOKUP(②選手情報入力!J13,種目情報!$A$4:$B$39,2,FALSE),VLOOKUP(②選手情報入力!J13,種目情報!$E$4:$F$31,2,FALSE))))</f>
        <v/>
      </c>
      <c r="P4" t="str">
        <f>IF(E4="","",IF(②選手情報入力!K13="","",②選手情報入力!K13))</f>
        <v/>
      </c>
      <c r="Q4" s="29" t="str">
        <f>IF(E4="","",IF(②選手情報入力!I13="","",1))</f>
        <v/>
      </c>
      <c r="R4" t="str">
        <f>IF(E4="","",IF(②選手情報入力!J13="","",IF(I4=1,VLOOKUP(②選手情報入力!J13,種目情報!$A$4:$C$29,3,FALSE),VLOOKUP(②選手情報入力!J13,種目情報!$E$4:$G$36,3,FALSE))))</f>
        <v/>
      </c>
      <c r="S4" t="str">
        <f>IF(E4="","",IF(②選手情報入力!M13="","",IF(I4=1,VLOOKUP(②選手情報入力!M13,種目情報!$A$4:$B$29,2,FALSE),VLOOKUP(②選手情報入力!M13,種目情報!$E$4:$F$36,2,FALSE))))</f>
        <v/>
      </c>
      <c r="T4" t="str">
        <f>IF(E4="","",IF(②選手情報入力!N13="","",②選手情報入力!N13))</f>
        <v/>
      </c>
      <c r="U4" s="29" t="str">
        <f>IF(E4="","",IF(②選手情報入力!L13="","",1))</f>
        <v/>
      </c>
      <c r="V4" t="str">
        <f>IF(E4="","",IF(②選手情報入力!M13="","",IF(I4=1,VLOOKUP(②選手情報入力!M13,種目情報!$A$4:$C$29,3,FALSE),VLOOKUP(②選手情報入力!M13,種目情報!$E$4:$G$36,3,FALSE))))</f>
        <v/>
      </c>
      <c r="W4" t="str">
        <f>IF(E4="","",IF(②選手情報入力!P13="","",IF(I4=1,VLOOKUP(②選手情報入力!P13,種目情報!$A$4:$B$29,2,FALSE),VLOOKUP(②選手情報入力!P13,種目情報!$E$4:$F$36,2,FALSE))))</f>
        <v/>
      </c>
      <c r="X4" t="str">
        <f>IF(E4="","",IF(②選手情報入力!Q13="","",②選手情報入力!Q13))</f>
        <v/>
      </c>
      <c r="Y4" s="29" t="str">
        <f>IF(E4="","",IF(②選手情報入力!O13="","",1))</f>
        <v/>
      </c>
      <c r="Z4" t="str">
        <f>IF(E4="","",IF(②選手情報入力!P13="","",IF(I4=1,VLOOKUP(②選手情報入力!P13,種目情報!$A$4:$C$29,3,FALSE),VLOOKUP(②選手情報入力!P13,種目情報!$E$4:$G$36,3,FALSE))))</f>
        <v/>
      </c>
      <c r="AA4" t="str">
        <f>IF(E4="","",IF(②選手情報入力!R13="","",IF(I4=1,種目情報!$J$4,種目情報!$J$6)))</f>
        <v/>
      </c>
      <c r="AB4" t="str">
        <f>IF(E4="","",IF(②選手情報入力!R13="","",IF(I4=1,IF(②選手情報入力!$S$6="","",②選手情報入力!$S$6),IF(②選手情報入力!$S$7="","",②選手情報入力!$S$7))))</f>
        <v/>
      </c>
      <c r="AC4" t="str">
        <f>IF(E4="","",IF(②選手情報入力!R13="","",IF(I4=1,IF(②選手情報入力!$R$6="",0,1),IF(②選手情報入力!$R$7="",0,1))))</f>
        <v/>
      </c>
      <c r="AD4" t="str">
        <f>IF(E4="","",IF(②選手情報入力!R13="","",2))</f>
        <v/>
      </c>
      <c r="AE4" t="str">
        <f>IF(E4="","",IF(②選手情報入力!T13="","",IF(I4=1,種目情報!$J$5,種目情報!$J$7)))</f>
        <v/>
      </c>
      <c r="AF4" t="str">
        <f>IF(E4="","",IF(②選手情報入力!T13="","",IF(I4=1,IF(②選手情報入力!$U$6="","",②選手情報入力!$U$6),IF(②選手情報入力!$U$7="","",②選手情報入力!$U$7))))</f>
        <v/>
      </c>
      <c r="AG4" t="str">
        <f>IF(E4="","",IF(②選手情報入力!T13="","",IF(I4=1,IF(②選手情報入力!$T$6="",0,1),IF(②選手情報入力!$T$7="",0,1))))</f>
        <v/>
      </c>
      <c r="AH4" t="str">
        <f>IF(E4="","",IF(②選手情報入力!T13="","",2))</f>
        <v/>
      </c>
    </row>
    <row r="5" spans="1:34">
      <c r="A5" t="str">
        <f>IF(E5="","",data_kyogisha!I5&amp;①団体情報入力!C$4+②選手情報入力!C14+10000000)</f>
        <v/>
      </c>
      <c r="B5" t="str">
        <f>IF(E5="","",①団体情報入力!$C$4)</f>
        <v/>
      </c>
      <c r="D5" t="str">
        <f>IF(E5="","",②選手情報入力!B$11)</f>
        <v/>
      </c>
      <c r="E5" t="str">
        <f>IF(②選手情報入力!C14="","",②選手情報入力!C14)</f>
        <v/>
      </c>
      <c r="F5" t="str">
        <f>IF(E5="","",②選手情報入力!D14)</f>
        <v/>
      </c>
      <c r="G5" t="str">
        <f>IF(E5="","",ASC(②選手情報入力!E14&amp;" "&amp;②選手情報入力!F14))</f>
        <v/>
      </c>
      <c r="H5" t="str">
        <f t="shared" si="0"/>
        <v/>
      </c>
      <c r="I5" t="str">
        <f>IF(E5="","",IF(②選手情報入力!G14="男",1,2))</f>
        <v/>
      </c>
      <c r="J5" t="str">
        <f>IF(E5="","",IF(②選手情報入力!H14="","",②選手情報入力!H14))</f>
        <v/>
      </c>
      <c r="M5" t="str">
        <f t="shared" si="1"/>
        <v/>
      </c>
      <c r="O5" t="str">
        <f>IF(E5="","",IF(②選手情報入力!J14="","",IF(I5=1,VLOOKUP(②選手情報入力!J14,種目情報!$A$4:$B$39,2,FALSE),VLOOKUP(②選手情報入力!J14,種目情報!$E$4:$F$31,2,FALSE))))</f>
        <v/>
      </c>
      <c r="P5" t="str">
        <f>IF(E5="","",IF(②選手情報入力!K14="","",②選手情報入力!K14))</f>
        <v/>
      </c>
      <c r="Q5" s="29" t="str">
        <f>IF(E5="","",IF(②選手情報入力!I14="","",1))</f>
        <v/>
      </c>
      <c r="R5" t="str">
        <f>IF(E5="","",IF(②選手情報入力!J14="","",IF(I5=1,VLOOKUP(②選手情報入力!J14,種目情報!$A$4:$C$29,3,FALSE),VLOOKUP(②選手情報入力!J14,種目情報!$E$4:$G$36,3,FALSE))))</f>
        <v/>
      </c>
      <c r="S5" t="str">
        <f>IF(E5="","",IF(②選手情報入力!M14="","",IF(I5=1,VLOOKUP(②選手情報入力!M14,種目情報!$A$4:$B$29,2,FALSE),VLOOKUP(②選手情報入力!M14,種目情報!$E$4:$F$36,2,FALSE))))</f>
        <v/>
      </c>
      <c r="T5" t="str">
        <f>IF(E5="","",IF(②選手情報入力!N14="","",②選手情報入力!N14))</f>
        <v/>
      </c>
      <c r="U5" s="29" t="str">
        <f>IF(E5="","",IF(②選手情報入力!L14="","",1))</f>
        <v/>
      </c>
      <c r="V5" t="str">
        <f>IF(E5="","",IF(②選手情報入力!M14="","",IF(I5=1,VLOOKUP(②選手情報入力!M14,種目情報!$A$4:$C$29,3,FALSE),VLOOKUP(②選手情報入力!M14,種目情報!$E$4:$G$36,3,FALSE))))</f>
        <v/>
      </c>
      <c r="W5" t="str">
        <f>IF(E5="","",IF(②選手情報入力!P14="","",IF(I5=1,VLOOKUP(②選手情報入力!P14,種目情報!$A$4:$B$29,2,FALSE),VLOOKUP(②選手情報入力!P14,種目情報!$E$4:$F$36,2,FALSE))))</f>
        <v/>
      </c>
      <c r="X5" t="str">
        <f>IF(E5="","",IF(②選手情報入力!Q14="","",②選手情報入力!Q14))</f>
        <v/>
      </c>
      <c r="Y5" s="29" t="str">
        <f>IF(E5="","",IF(②選手情報入力!O14="","",1))</f>
        <v/>
      </c>
      <c r="Z5" t="str">
        <f>IF(E5="","",IF(②選手情報入力!P14="","",IF(I5=1,VLOOKUP(②選手情報入力!P14,種目情報!$A$4:$C$29,3,FALSE),VLOOKUP(②選手情報入力!P14,種目情報!$E$4:$G$36,3,FALSE))))</f>
        <v/>
      </c>
      <c r="AA5" t="str">
        <f>IF(E5="","",IF(②選手情報入力!R14="","",IF(I5=1,種目情報!$J$4,種目情報!$J$6)))</f>
        <v/>
      </c>
      <c r="AB5" t="str">
        <f>IF(E5="","",IF(②選手情報入力!R14="","",IF(I5=1,IF(②選手情報入力!$S$6="","",②選手情報入力!$S$6),IF(②選手情報入力!$S$7="","",②選手情報入力!$S$7))))</f>
        <v/>
      </c>
      <c r="AC5" t="str">
        <f>IF(E5="","",IF(②選手情報入力!R14="","",IF(I5=1,IF(②選手情報入力!$R$6="",0,1),IF(②選手情報入力!$R$7="",0,1))))</f>
        <v/>
      </c>
      <c r="AD5" t="str">
        <f>IF(E5="","",IF(②選手情報入力!R14="","",2))</f>
        <v/>
      </c>
      <c r="AE5" t="str">
        <f>IF(E5="","",IF(②選手情報入力!T14="","",IF(I5=1,種目情報!$J$5,種目情報!$J$7)))</f>
        <v/>
      </c>
      <c r="AF5" t="str">
        <f>IF(E5="","",IF(②選手情報入力!T14="","",IF(I5=1,IF(②選手情報入力!$U$6="","",②選手情報入力!$U$6),IF(②選手情報入力!$U$7="","",②選手情報入力!$U$7))))</f>
        <v/>
      </c>
      <c r="AG5" t="str">
        <f>IF(E5="","",IF(②選手情報入力!T14="","",IF(I5=1,IF(②選手情報入力!$T$6="",0,1),IF(②選手情報入力!$T$7="",0,1))))</f>
        <v/>
      </c>
      <c r="AH5" t="str">
        <f>IF(E5="","",IF(②選手情報入力!T14="","",2))</f>
        <v/>
      </c>
    </row>
    <row r="6" spans="1:34">
      <c r="A6" t="str">
        <f>IF(E6="","",data_kyogisha!I6&amp;①団体情報入力!C$4+②選手情報入力!C15+10000000)</f>
        <v/>
      </c>
      <c r="B6" t="str">
        <f>IF(E6="","",①団体情報入力!$C$4)</f>
        <v/>
      </c>
      <c r="D6" t="str">
        <f>IF(E6="","",②選手情報入力!B$11)</f>
        <v/>
      </c>
      <c r="E6" t="str">
        <f>IF(②選手情報入力!C15="","",②選手情報入力!C15)</f>
        <v/>
      </c>
      <c r="F6" t="str">
        <f>IF(E6="","",②選手情報入力!D15)</f>
        <v/>
      </c>
      <c r="G6" t="str">
        <f>IF(E6="","",ASC(②選手情報入力!E15&amp;" "&amp;②選手情報入力!F15))</f>
        <v/>
      </c>
      <c r="H6" t="str">
        <f t="shared" si="0"/>
        <v/>
      </c>
      <c r="I6" t="str">
        <f>IF(E6="","",IF(②選手情報入力!G15="男",1,2))</f>
        <v/>
      </c>
      <c r="J6" t="str">
        <f>IF(E6="","",IF(②選手情報入力!H15="","",②選手情報入力!H15))</f>
        <v/>
      </c>
      <c r="M6" t="str">
        <f t="shared" si="1"/>
        <v/>
      </c>
      <c r="O6" t="str">
        <f>IF(E6="","",IF(②選手情報入力!J15="","",IF(I6=1,VLOOKUP(②選手情報入力!J15,種目情報!$A$4:$B$39,2,FALSE),VLOOKUP(②選手情報入力!J15,種目情報!$E$4:$F$31,2,FALSE))))</f>
        <v/>
      </c>
      <c r="P6" t="str">
        <f>IF(E6="","",IF(②選手情報入力!K15="","",②選手情報入力!K15))</f>
        <v/>
      </c>
      <c r="Q6" s="29" t="str">
        <f>IF(E6="","",IF(②選手情報入力!I15="","",1))</f>
        <v/>
      </c>
      <c r="R6" t="str">
        <f>IF(E6="","",IF(②選手情報入力!J15="","",IF(I6=1,VLOOKUP(②選手情報入力!J15,種目情報!$A$4:$C$29,3,FALSE),VLOOKUP(②選手情報入力!J15,種目情報!$E$4:$G$36,3,FALSE))))</f>
        <v/>
      </c>
      <c r="S6" t="str">
        <f>IF(E6="","",IF(②選手情報入力!M15="","",IF(I6=1,VLOOKUP(②選手情報入力!M15,種目情報!$A$4:$B$29,2,FALSE),VLOOKUP(②選手情報入力!M15,種目情報!$E$4:$F$36,2,FALSE))))</f>
        <v/>
      </c>
      <c r="T6" t="str">
        <f>IF(E6="","",IF(②選手情報入力!N15="","",②選手情報入力!N15))</f>
        <v/>
      </c>
      <c r="U6" s="29" t="str">
        <f>IF(E6="","",IF(②選手情報入力!L15="","",1))</f>
        <v/>
      </c>
      <c r="V6" t="str">
        <f>IF(E6="","",IF(②選手情報入力!M15="","",IF(I6=1,VLOOKUP(②選手情報入力!M15,種目情報!$A$4:$C$29,3,FALSE),VLOOKUP(②選手情報入力!M15,種目情報!$E$4:$G$36,3,FALSE))))</f>
        <v/>
      </c>
      <c r="W6" t="str">
        <f>IF(E6="","",IF(②選手情報入力!P15="","",IF(I6=1,VLOOKUP(②選手情報入力!P15,種目情報!$A$4:$B$29,2,FALSE),VLOOKUP(②選手情報入力!P15,種目情報!$E$4:$F$36,2,FALSE))))</f>
        <v/>
      </c>
      <c r="X6" t="str">
        <f>IF(E6="","",IF(②選手情報入力!Q15="","",②選手情報入力!Q15))</f>
        <v/>
      </c>
      <c r="Y6" s="29" t="str">
        <f>IF(E6="","",IF(②選手情報入力!O15="","",1))</f>
        <v/>
      </c>
      <c r="Z6" t="str">
        <f>IF(E6="","",IF(②選手情報入力!P15="","",IF(I6=1,VLOOKUP(②選手情報入力!P15,種目情報!$A$4:$C$29,3,FALSE),VLOOKUP(②選手情報入力!P15,種目情報!$E$4:$G$36,3,FALSE))))</f>
        <v/>
      </c>
      <c r="AA6" t="str">
        <f>IF(E6="","",IF(②選手情報入力!R15="","",IF(I6=1,種目情報!$J$4,種目情報!$J$6)))</f>
        <v/>
      </c>
      <c r="AB6" t="str">
        <f>IF(E6="","",IF(②選手情報入力!R15="","",IF(I6=1,IF(②選手情報入力!$S$6="","",②選手情報入力!$S$6),IF(②選手情報入力!$S$7="","",②選手情報入力!$S$7))))</f>
        <v/>
      </c>
      <c r="AC6" t="str">
        <f>IF(E6="","",IF(②選手情報入力!R15="","",IF(I6=1,IF(②選手情報入力!$R$6="",0,1),IF(②選手情報入力!$R$7="",0,1))))</f>
        <v/>
      </c>
      <c r="AD6" t="str">
        <f>IF(E6="","",IF(②選手情報入力!R15="","",2))</f>
        <v/>
      </c>
      <c r="AE6" t="str">
        <f>IF(E6="","",IF(②選手情報入力!T15="","",IF(I6=1,種目情報!$J$5,種目情報!$J$7)))</f>
        <v/>
      </c>
      <c r="AF6" t="str">
        <f>IF(E6="","",IF(②選手情報入力!T15="","",IF(I6=1,IF(②選手情報入力!$U$6="","",②選手情報入力!$U$6),IF(②選手情報入力!$U$7="","",②選手情報入力!$U$7))))</f>
        <v/>
      </c>
      <c r="AG6" t="str">
        <f>IF(E6="","",IF(②選手情報入力!T15="","",IF(I6=1,IF(②選手情報入力!$T$6="",0,1),IF(②選手情報入力!$T$7="",0,1))))</f>
        <v/>
      </c>
      <c r="AH6" t="str">
        <f>IF(E6="","",IF(②選手情報入力!T15="","",2))</f>
        <v/>
      </c>
    </row>
    <row r="7" spans="1:34">
      <c r="A7" t="str">
        <f>IF(E7="","",data_kyogisha!I7&amp;①団体情報入力!C$4+②選手情報入力!C16+10000000)</f>
        <v/>
      </c>
      <c r="B7" t="str">
        <f>IF(E7="","",①団体情報入力!$C$4)</f>
        <v/>
      </c>
      <c r="D7" t="str">
        <f>IF(E7="","",②選手情報入力!B$11)</f>
        <v/>
      </c>
      <c r="E7" t="str">
        <f>IF(②選手情報入力!C16="","",②選手情報入力!C16)</f>
        <v/>
      </c>
      <c r="F7" t="str">
        <f>IF(E7="","",②選手情報入力!D16)</f>
        <v/>
      </c>
      <c r="G7" t="str">
        <f>IF(E7="","",ASC(②選手情報入力!E16&amp;" "&amp;②選手情報入力!F16))</f>
        <v/>
      </c>
      <c r="H7" t="str">
        <f t="shared" si="0"/>
        <v/>
      </c>
      <c r="I7" t="str">
        <f>IF(E7="","",IF(②選手情報入力!G16="男",1,2))</f>
        <v/>
      </c>
      <c r="J7" t="str">
        <f>IF(E7="","",IF(②選手情報入力!H16="","",②選手情報入力!H16))</f>
        <v/>
      </c>
      <c r="M7" t="str">
        <f t="shared" si="1"/>
        <v/>
      </c>
      <c r="O7" t="str">
        <f>IF(E7="","",IF(②選手情報入力!J16="","",IF(I7=1,VLOOKUP(②選手情報入力!J16,種目情報!$A$4:$B$39,2,FALSE),VLOOKUP(②選手情報入力!J16,種目情報!$E$4:$F$31,2,FALSE))))</f>
        <v/>
      </c>
      <c r="P7" t="str">
        <f>IF(E7="","",IF(②選手情報入力!K16="","",②選手情報入力!K16))</f>
        <v/>
      </c>
      <c r="Q7" s="29" t="str">
        <f>IF(E7="","",IF(②選手情報入力!I16="","",1))</f>
        <v/>
      </c>
      <c r="R7" t="str">
        <f>IF(E7="","",IF(②選手情報入力!J16="","",IF(I7=1,VLOOKUP(②選手情報入力!J16,種目情報!$A$4:$C$29,3,FALSE),VLOOKUP(②選手情報入力!J16,種目情報!$E$4:$G$36,3,FALSE))))</f>
        <v/>
      </c>
      <c r="S7" t="str">
        <f>IF(E7="","",IF(②選手情報入力!M16="","",IF(I7=1,VLOOKUP(②選手情報入力!M16,種目情報!$A$4:$B$29,2,FALSE),VLOOKUP(②選手情報入力!M16,種目情報!$E$4:$F$36,2,FALSE))))</f>
        <v/>
      </c>
      <c r="T7" t="str">
        <f>IF(E7="","",IF(②選手情報入力!N16="","",②選手情報入力!N16))</f>
        <v/>
      </c>
      <c r="U7" s="29" t="str">
        <f>IF(E7="","",IF(②選手情報入力!L16="","",1))</f>
        <v/>
      </c>
      <c r="V7" t="str">
        <f>IF(E7="","",IF(②選手情報入力!M16="","",IF(I7=1,VLOOKUP(②選手情報入力!M16,種目情報!$A$4:$C$29,3,FALSE),VLOOKUP(②選手情報入力!M16,種目情報!$E$4:$G$36,3,FALSE))))</f>
        <v/>
      </c>
      <c r="W7" t="str">
        <f>IF(E7="","",IF(②選手情報入力!P16="","",IF(I7=1,VLOOKUP(②選手情報入力!P16,種目情報!$A$4:$B$29,2,FALSE),VLOOKUP(②選手情報入力!P16,種目情報!$E$4:$F$36,2,FALSE))))</f>
        <v/>
      </c>
      <c r="X7" t="str">
        <f>IF(E7="","",IF(②選手情報入力!Q16="","",②選手情報入力!Q16))</f>
        <v/>
      </c>
      <c r="Y7" s="29" t="str">
        <f>IF(E7="","",IF(②選手情報入力!O16="","",1))</f>
        <v/>
      </c>
      <c r="Z7" t="str">
        <f>IF(E7="","",IF(②選手情報入力!P16="","",IF(I7=1,VLOOKUP(②選手情報入力!P16,種目情報!$A$4:$C$29,3,FALSE),VLOOKUP(②選手情報入力!P16,種目情報!$E$4:$G$36,3,FALSE))))</f>
        <v/>
      </c>
      <c r="AA7" t="str">
        <f>IF(E7="","",IF(②選手情報入力!R16="","",IF(I7=1,種目情報!$J$4,種目情報!$J$6)))</f>
        <v/>
      </c>
      <c r="AB7" t="str">
        <f>IF(E7="","",IF(②選手情報入力!R16="","",IF(I7=1,IF(②選手情報入力!$S$6="","",②選手情報入力!$S$6),IF(②選手情報入力!$S$7="","",②選手情報入力!$S$7))))</f>
        <v/>
      </c>
      <c r="AC7" t="str">
        <f>IF(E7="","",IF(②選手情報入力!R16="","",IF(I7=1,IF(②選手情報入力!$R$6="",0,1),IF(②選手情報入力!$R$7="",0,1))))</f>
        <v/>
      </c>
      <c r="AD7" t="str">
        <f>IF(E7="","",IF(②選手情報入力!R16="","",2))</f>
        <v/>
      </c>
      <c r="AE7" t="str">
        <f>IF(E7="","",IF(②選手情報入力!T16="","",IF(I7=1,種目情報!$J$5,種目情報!$J$7)))</f>
        <v/>
      </c>
      <c r="AF7" t="str">
        <f>IF(E7="","",IF(②選手情報入力!T16="","",IF(I7=1,IF(②選手情報入力!$U$6="","",②選手情報入力!$U$6),IF(②選手情報入力!$U$7="","",②選手情報入力!$U$7))))</f>
        <v/>
      </c>
      <c r="AG7" t="str">
        <f>IF(E7="","",IF(②選手情報入力!T16="","",IF(I7=1,IF(②選手情報入力!$T$6="",0,1),IF(②選手情報入力!$T$7="",0,1))))</f>
        <v/>
      </c>
      <c r="AH7" t="str">
        <f>IF(E7="","",IF(②選手情報入力!T16="","",2))</f>
        <v/>
      </c>
    </row>
    <row r="8" spans="1:34">
      <c r="A8" t="str">
        <f>IF(E8="","",data_kyogisha!I8&amp;①団体情報入力!C$4+②選手情報入力!C17+10000000)</f>
        <v/>
      </c>
      <c r="B8" t="str">
        <f>IF(E8="","",①団体情報入力!$C$4)</f>
        <v/>
      </c>
      <c r="D8" t="str">
        <f>IF(E8="","",②選手情報入力!B$11)</f>
        <v/>
      </c>
      <c r="E8" t="str">
        <f>IF(②選手情報入力!C17="","",②選手情報入力!C17)</f>
        <v/>
      </c>
      <c r="F8" t="str">
        <f>IF(E8="","",②選手情報入力!D17)</f>
        <v/>
      </c>
      <c r="G8" t="str">
        <f>IF(E8="","",ASC(②選手情報入力!E17&amp;" "&amp;②選手情報入力!F17))</f>
        <v/>
      </c>
      <c r="H8" t="str">
        <f t="shared" si="0"/>
        <v/>
      </c>
      <c r="I8" t="str">
        <f>IF(E8="","",IF(②選手情報入力!G17="男",1,2))</f>
        <v/>
      </c>
      <c r="J8" t="str">
        <f>IF(E8="","",IF(②選手情報入力!H17="","",②選手情報入力!H17))</f>
        <v/>
      </c>
      <c r="M8" t="str">
        <f t="shared" si="1"/>
        <v/>
      </c>
      <c r="O8" t="str">
        <f>IF(E8="","",IF(②選手情報入力!J17="","",IF(I8=1,VLOOKUP(②選手情報入力!J17,種目情報!$A$4:$B$39,2,FALSE),VLOOKUP(②選手情報入力!J17,種目情報!$E$4:$F$31,2,FALSE))))</f>
        <v/>
      </c>
      <c r="P8" t="str">
        <f>IF(E8="","",IF(②選手情報入力!K17="","",②選手情報入力!K17))</f>
        <v/>
      </c>
      <c r="Q8" s="29" t="str">
        <f>IF(E8="","",IF(②選手情報入力!I17="","",1))</f>
        <v/>
      </c>
      <c r="R8" t="str">
        <f>IF(E8="","",IF(②選手情報入力!J17="","",IF(I8=1,VLOOKUP(②選手情報入力!J17,種目情報!$A$4:$C$29,3,FALSE),VLOOKUP(②選手情報入力!J17,種目情報!$E$4:$G$36,3,FALSE))))</f>
        <v/>
      </c>
      <c r="S8" t="str">
        <f>IF(E8="","",IF(②選手情報入力!M17="","",IF(I8=1,VLOOKUP(②選手情報入力!M17,種目情報!$A$4:$B$29,2,FALSE),VLOOKUP(②選手情報入力!M17,種目情報!$E$4:$F$36,2,FALSE))))</f>
        <v/>
      </c>
      <c r="T8" t="str">
        <f>IF(E8="","",IF(②選手情報入力!N17="","",②選手情報入力!N17))</f>
        <v/>
      </c>
      <c r="U8" s="29" t="str">
        <f>IF(E8="","",IF(②選手情報入力!L17="","",1))</f>
        <v/>
      </c>
      <c r="V8" t="str">
        <f>IF(E8="","",IF(②選手情報入力!M17="","",IF(I8=1,VLOOKUP(②選手情報入力!M17,種目情報!$A$4:$C$29,3,FALSE),VLOOKUP(②選手情報入力!M17,種目情報!$E$4:$G$36,3,FALSE))))</f>
        <v/>
      </c>
      <c r="W8" t="str">
        <f>IF(E8="","",IF(②選手情報入力!P17="","",IF(I8=1,VLOOKUP(②選手情報入力!P17,種目情報!$A$4:$B$29,2,FALSE),VLOOKUP(②選手情報入力!P17,種目情報!$E$4:$F$36,2,FALSE))))</f>
        <v/>
      </c>
      <c r="X8" t="str">
        <f>IF(E8="","",IF(②選手情報入力!Q17="","",②選手情報入力!Q17))</f>
        <v/>
      </c>
      <c r="Y8" s="29" t="str">
        <f>IF(E8="","",IF(②選手情報入力!O17="","",1))</f>
        <v/>
      </c>
      <c r="Z8" t="str">
        <f>IF(E8="","",IF(②選手情報入力!P17="","",IF(I8=1,VLOOKUP(②選手情報入力!P17,種目情報!$A$4:$C$29,3,FALSE),VLOOKUP(②選手情報入力!P17,種目情報!$E$4:$G$36,3,FALSE))))</f>
        <v/>
      </c>
      <c r="AA8" t="str">
        <f>IF(E8="","",IF(②選手情報入力!R17="","",IF(I8=1,種目情報!$J$4,種目情報!$J$6)))</f>
        <v/>
      </c>
      <c r="AB8" t="str">
        <f>IF(E8="","",IF(②選手情報入力!R17="","",IF(I8=1,IF(②選手情報入力!$S$6="","",②選手情報入力!$S$6),IF(②選手情報入力!$S$7="","",②選手情報入力!$S$7))))</f>
        <v/>
      </c>
      <c r="AC8" t="str">
        <f>IF(E8="","",IF(②選手情報入力!R17="","",IF(I8=1,IF(②選手情報入力!$R$6="",0,1),IF(②選手情報入力!$R$7="",0,1))))</f>
        <v/>
      </c>
      <c r="AD8" t="str">
        <f>IF(E8="","",IF(②選手情報入力!R17="","",2))</f>
        <v/>
      </c>
      <c r="AE8" t="str">
        <f>IF(E8="","",IF(②選手情報入力!T17="","",IF(I8=1,種目情報!$J$5,種目情報!$J$7)))</f>
        <v/>
      </c>
      <c r="AF8" t="str">
        <f>IF(E8="","",IF(②選手情報入力!T17="","",IF(I8=1,IF(②選手情報入力!$U$6="","",②選手情報入力!$U$6),IF(②選手情報入力!$U$7="","",②選手情報入力!$U$7))))</f>
        <v/>
      </c>
      <c r="AG8" t="str">
        <f>IF(E8="","",IF(②選手情報入力!T17="","",IF(I8=1,IF(②選手情報入力!$T$6="",0,1),IF(②選手情報入力!$T$7="",0,1))))</f>
        <v/>
      </c>
      <c r="AH8" t="str">
        <f>IF(E8="","",IF(②選手情報入力!T17="","",2))</f>
        <v/>
      </c>
    </row>
    <row r="9" spans="1:34">
      <c r="A9" t="str">
        <f>IF(E9="","",data_kyogisha!I9&amp;①団体情報入力!C$4+②選手情報入力!C18+10000000)</f>
        <v/>
      </c>
      <c r="B9" t="str">
        <f>IF(E9="","",①団体情報入力!$C$4)</f>
        <v/>
      </c>
      <c r="D9" t="str">
        <f>IF(E9="","",②選手情報入力!B$11)</f>
        <v/>
      </c>
      <c r="E9" t="str">
        <f>IF(②選手情報入力!C18="","",②選手情報入力!C18)</f>
        <v/>
      </c>
      <c r="F9" t="str">
        <f>IF(E9="","",②選手情報入力!D18)</f>
        <v/>
      </c>
      <c r="G9" t="str">
        <f>IF(E9="","",ASC(②選手情報入力!E18&amp;" "&amp;②選手情報入力!F18))</f>
        <v/>
      </c>
      <c r="H9" t="str">
        <f t="shared" si="0"/>
        <v/>
      </c>
      <c r="I9" t="str">
        <f>IF(E9="","",IF(②選手情報入力!G18="男",1,2))</f>
        <v/>
      </c>
      <c r="J9" t="str">
        <f>IF(E9="","",IF(②選手情報入力!H18="","",②選手情報入力!H18))</f>
        <v/>
      </c>
      <c r="M9" t="str">
        <f t="shared" si="1"/>
        <v/>
      </c>
      <c r="O9" t="str">
        <f>IF(E9="","",IF(②選手情報入力!J18="","",IF(I9=1,VLOOKUP(②選手情報入力!J18,種目情報!$A$4:$B$39,2,FALSE),VLOOKUP(②選手情報入力!J18,種目情報!$E$4:$F$31,2,FALSE))))</f>
        <v/>
      </c>
      <c r="P9" t="str">
        <f>IF(E9="","",IF(②選手情報入力!K18="","",②選手情報入力!K18))</f>
        <v/>
      </c>
      <c r="Q9" s="29" t="str">
        <f>IF(E9="","",IF(②選手情報入力!I18="","",1))</f>
        <v/>
      </c>
      <c r="R9" t="str">
        <f>IF(E9="","",IF(②選手情報入力!J18="","",IF(I9=1,VLOOKUP(②選手情報入力!J18,種目情報!$A$4:$C$29,3,FALSE),VLOOKUP(②選手情報入力!J18,種目情報!$E$4:$G$36,3,FALSE))))</f>
        <v/>
      </c>
      <c r="S9" t="str">
        <f>IF(E9="","",IF(②選手情報入力!M18="","",IF(I9=1,VLOOKUP(②選手情報入力!M18,種目情報!$A$4:$B$29,2,FALSE),VLOOKUP(②選手情報入力!M18,種目情報!$E$4:$F$36,2,FALSE))))</f>
        <v/>
      </c>
      <c r="T9" t="str">
        <f>IF(E9="","",IF(②選手情報入力!N18="","",②選手情報入力!N18))</f>
        <v/>
      </c>
      <c r="U9" s="29" t="str">
        <f>IF(E9="","",IF(②選手情報入力!L18="","",1))</f>
        <v/>
      </c>
      <c r="V9" t="str">
        <f>IF(E9="","",IF(②選手情報入力!M18="","",IF(I9=1,VLOOKUP(②選手情報入力!M18,種目情報!$A$4:$C$29,3,FALSE),VLOOKUP(②選手情報入力!M18,種目情報!$E$4:$G$36,3,FALSE))))</f>
        <v/>
      </c>
      <c r="W9" t="str">
        <f>IF(E9="","",IF(②選手情報入力!P18="","",IF(I9=1,VLOOKUP(②選手情報入力!P18,種目情報!$A$4:$B$29,2,FALSE),VLOOKUP(②選手情報入力!P18,種目情報!$E$4:$F$36,2,FALSE))))</f>
        <v/>
      </c>
      <c r="X9" t="str">
        <f>IF(E9="","",IF(②選手情報入力!Q18="","",②選手情報入力!Q18))</f>
        <v/>
      </c>
      <c r="Y9" s="29" t="str">
        <f>IF(E9="","",IF(②選手情報入力!O18="","",1))</f>
        <v/>
      </c>
      <c r="Z9" t="str">
        <f>IF(E9="","",IF(②選手情報入力!P18="","",IF(I9=1,VLOOKUP(②選手情報入力!P18,種目情報!$A$4:$C$29,3,FALSE),VLOOKUP(②選手情報入力!P18,種目情報!$E$4:$G$36,3,FALSE))))</f>
        <v/>
      </c>
      <c r="AA9" t="str">
        <f>IF(E9="","",IF(②選手情報入力!R18="","",IF(I9=1,種目情報!$J$4,種目情報!$J$6)))</f>
        <v/>
      </c>
      <c r="AB9" t="str">
        <f>IF(E9="","",IF(②選手情報入力!R18="","",IF(I9=1,IF(②選手情報入力!$S$6="","",②選手情報入力!$S$6),IF(②選手情報入力!$S$7="","",②選手情報入力!$S$7))))</f>
        <v/>
      </c>
      <c r="AC9" t="str">
        <f>IF(E9="","",IF(②選手情報入力!R18="","",IF(I9=1,IF(②選手情報入力!$R$6="",0,1),IF(②選手情報入力!$R$7="",0,1))))</f>
        <v/>
      </c>
      <c r="AD9" t="str">
        <f>IF(E9="","",IF(②選手情報入力!R18="","",2))</f>
        <v/>
      </c>
      <c r="AE9" t="str">
        <f>IF(E9="","",IF(②選手情報入力!T18="","",IF(I9=1,種目情報!$J$5,種目情報!$J$7)))</f>
        <v/>
      </c>
      <c r="AF9" t="str">
        <f>IF(E9="","",IF(②選手情報入力!T18="","",IF(I9=1,IF(②選手情報入力!$U$6="","",②選手情報入力!$U$6),IF(②選手情報入力!$U$7="","",②選手情報入力!$U$7))))</f>
        <v/>
      </c>
      <c r="AG9" t="str">
        <f>IF(E9="","",IF(②選手情報入力!T18="","",IF(I9=1,IF(②選手情報入力!$T$6="",0,1),IF(②選手情報入力!$T$7="",0,1))))</f>
        <v/>
      </c>
      <c r="AH9" t="str">
        <f>IF(E9="","",IF(②選手情報入力!T18="","",2))</f>
        <v/>
      </c>
    </row>
    <row r="10" spans="1:34">
      <c r="A10" t="str">
        <f>IF(E10="","",data_kyogisha!I10&amp;①団体情報入力!C$4+②選手情報入力!C19+10000000)</f>
        <v/>
      </c>
      <c r="B10" t="str">
        <f>IF(E10="","",①団体情報入力!$C$4)</f>
        <v/>
      </c>
      <c r="D10" t="str">
        <f>IF(E10="","",②選手情報入力!B$11)</f>
        <v/>
      </c>
      <c r="E10" t="str">
        <f>IF(②選手情報入力!C19="","",②選手情報入力!C19)</f>
        <v/>
      </c>
      <c r="F10" t="str">
        <f>IF(E10="","",②選手情報入力!D19)</f>
        <v/>
      </c>
      <c r="G10" t="str">
        <f>IF(E10="","",ASC(②選手情報入力!E19&amp;" "&amp;②選手情報入力!F19))</f>
        <v/>
      </c>
      <c r="H10" t="str">
        <f t="shared" si="0"/>
        <v/>
      </c>
      <c r="I10" t="str">
        <f>IF(E10="","",IF(②選手情報入力!G19="男",1,2))</f>
        <v/>
      </c>
      <c r="J10" t="str">
        <f>IF(E10="","",IF(②選手情報入力!H19="","",②選手情報入力!H19))</f>
        <v/>
      </c>
      <c r="M10" t="str">
        <f t="shared" si="1"/>
        <v/>
      </c>
      <c r="O10" t="str">
        <f>IF(E10="","",IF(②選手情報入力!J19="","",IF(I10=1,VLOOKUP(②選手情報入力!J19,種目情報!$A$4:$B$39,2,FALSE),VLOOKUP(②選手情報入力!J19,種目情報!$E$4:$F$31,2,FALSE))))</f>
        <v/>
      </c>
      <c r="P10" t="str">
        <f>IF(E10="","",IF(②選手情報入力!K19="","",②選手情報入力!K19))</f>
        <v/>
      </c>
      <c r="Q10" s="29" t="str">
        <f>IF(E10="","",IF(②選手情報入力!I19="","",1))</f>
        <v/>
      </c>
      <c r="R10" t="str">
        <f>IF(E10="","",IF(②選手情報入力!J19="","",IF(I10=1,VLOOKUP(②選手情報入力!J19,種目情報!$A$4:$C$29,3,FALSE),VLOOKUP(②選手情報入力!J19,種目情報!$E$4:$G$36,3,FALSE))))</f>
        <v/>
      </c>
      <c r="S10" t="str">
        <f>IF(E10="","",IF(②選手情報入力!M19="","",IF(I10=1,VLOOKUP(②選手情報入力!M19,種目情報!$A$4:$B$29,2,FALSE),VLOOKUP(②選手情報入力!M19,種目情報!$E$4:$F$36,2,FALSE))))</f>
        <v/>
      </c>
      <c r="T10" t="str">
        <f>IF(E10="","",IF(②選手情報入力!N19="","",②選手情報入力!N19))</f>
        <v/>
      </c>
      <c r="U10" s="29" t="str">
        <f>IF(E10="","",IF(②選手情報入力!L19="","",1))</f>
        <v/>
      </c>
      <c r="V10" t="str">
        <f>IF(E10="","",IF(②選手情報入力!M19="","",IF(I10=1,VLOOKUP(②選手情報入力!M19,種目情報!$A$4:$C$29,3,FALSE),VLOOKUP(②選手情報入力!M19,種目情報!$E$4:$G$36,3,FALSE))))</f>
        <v/>
      </c>
      <c r="W10" t="str">
        <f>IF(E10="","",IF(②選手情報入力!P19="","",IF(I10=1,VLOOKUP(②選手情報入力!P19,種目情報!$A$4:$B$29,2,FALSE),VLOOKUP(②選手情報入力!P19,種目情報!$E$4:$F$36,2,FALSE))))</f>
        <v/>
      </c>
      <c r="X10" t="str">
        <f>IF(E10="","",IF(②選手情報入力!Q19="","",②選手情報入力!Q19))</f>
        <v/>
      </c>
      <c r="Y10" s="29" t="str">
        <f>IF(E10="","",IF(②選手情報入力!O19="","",1))</f>
        <v/>
      </c>
      <c r="Z10" t="str">
        <f>IF(E10="","",IF(②選手情報入力!P19="","",IF(I10=1,VLOOKUP(②選手情報入力!P19,種目情報!$A$4:$C$29,3,FALSE),VLOOKUP(②選手情報入力!P19,種目情報!$E$4:$G$36,3,FALSE))))</f>
        <v/>
      </c>
      <c r="AA10" t="str">
        <f>IF(E10="","",IF(②選手情報入力!R19="","",IF(I10=1,種目情報!$J$4,種目情報!$J$6)))</f>
        <v/>
      </c>
      <c r="AB10" t="str">
        <f>IF(E10="","",IF(②選手情報入力!R19="","",IF(I10=1,IF(②選手情報入力!$S$6="","",②選手情報入力!$S$6),IF(②選手情報入力!$S$7="","",②選手情報入力!$S$7))))</f>
        <v/>
      </c>
      <c r="AC10" t="str">
        <f>IF(E10="","",IF(②選手情報入力!R19="","",IF(I10=1,IF(②選手情報入力!$R$6="",0,1),IF(②選手情報入力!$R$7="",0,1))))</f>
        <v/>
      </c>
      <c r="AD10" t="str">
        <f>IF(E10="","",IF(②選手情報入力!R19="","",2))</f>
        <v/>
      </c>
      <c r="AE10" t="str">
        <f>IF(E10="","",IF(②選手情報入力!T19="","",IF(I10=1,種目情報!$J$5,種目情報!$J$7)))</f>
        <v/>
      </c>
      <c r="AF10" t="str">
        <f>IF(E10="","",IF(②選手情報入力!T19="","",IF(I10=1,IF(②選手情報入力!$U$6="","",②選手情報入力!$U$6),IF(②選手情報入力!$U$7="","",②選手情報入力!$U$7))))</f>
        <v/>
      </c>
      <c r="AG10" t="str">
        <f>IF(E10="","",IF(②選手情報入力!T19="","",IF(I10=1,IF(②選手情報入力!$T$6="",0,1),IF(②選手情報入力!$T$7="",0,1))))</f>
        <v/>
      </c>
      <c r="AH10" t="str">
        <f>IF(E10="","",IF(②選手情報入力!T19="","",2))</f>
        <v/>
      </c>
    </row>
    <row r="11" spans="1:34">
      <c r="A11" t="str">
        <f>IF(E11="","",data_kyogisha!I11&amp;①団体情報入力!C$4+②選手情報入力!C20+10000000)</f>
        <v/>
      </c>
      <c r="B11" t="str">
        <f>IF(E11="","",①団体情報入力!$C$4)</f>
        <v/>
      </c>
      <c r="D11" t="str">
        <f>IF(E11="","",②選手情報入力!B$11)</f>
        <v/>
      </c>
      <c r="E11" t="str">
        <f>IF(②選手情報入力!C20="","",②選手情報入力!C20)</f>
        <v/>
      </c>
      <c r="F11" t="str">
        <f>IF(E11="","",②選手情報入力!D20)</f>
        <v/>
      </c>
      <c r="G11" t="str">
        <f>IF(E11="","",ASC(②選手情報入力!E20&amp;" "&amp;②選手情報入力!F20))</f>
        <v/>
      </c>
      <c r="H11" t="str">
        <f t="shared" si="0"/>
        <v/>
      </c>
      <c r="I11" t="str">
        <f>IF(E11="","",IF(②選手情報入力!G20="男",1,2))</f>
        <v/>
      </c>
      <c r="J11" t="str">
        <f>IF(E11="","",IF(②選手情報入力!H20="","",②選手情報入力!H20))</f>
        <v/>
      </c>
      <c r="M11" t="str">
        <f t="shared" si="1"/>
        <v/>
      </c>
      <c r="O11" t="str">
        <f>IF(E11="","",IF(②選手情報入力!J20="","",IF(I11=1,VLOOKUP(②選手情報入力!J20,種目情報!$A$4:$B$39,2,FALSE),VLOOKUP(②選手情報入力!J20,種目情報!$E$4:$F$31,2,FALSE))))</f>
        <v/>
      </c>
      <c r="P11" t="str">
        <f>IF(E11="","",IF(②選手情報入力!K20="","",②選手情報入力!K20))</f>
        <v/>
      </c>
      <c r="Q11" s="29" t="str">
        <f>IF(E11="","",IF(②選手情報入力!I20="","",1))</f>
        <v/>
      </c>
      <c r="R11" t="str">
        <f>IF(E11="","",IF(②選手情報入力!J20="","",IF(I11=1,VLOOKUP(②選手情報入力!J20,種目情報!$A$4:$C$29,3,FALSE),VLOOKUP(②選手情報入力!J20,種目情報!$E$4:$G$36,3,FALSE))))</f>
        <v/>
      </c>
      <c r="S11" t="str">
        <f>IF(E11="","",IF(②選手情報入力!M20="","",IF(I11=1,VLOOKUP(②選手情報入力!M20,種目情報!$A$4:$B$29,2,FALSE),VLOOKUP(②選手情報入力!M20,種目情報!$E$4:$F$36,2,FALSE))))</f>
        <v/>
      </c>
      <c r="T11" t="str">
        <f>IF(E11="","",IF(②選手情報入力!N20="","",②選手情報入力!N20))</f>
        <v/>
      </c>
      <c r="U11" s="29" t="str">
        <f>IF(E11="","",IF(②選手情報入力!L20="","",1))</f>
        <v/>
      </c>
      <c r="V11" t="str">
        <f>IF(E11="","",IF(②選手情報入力!M20="","",IF(I11=1,VLOOKUP(②選手情報入力!M20,種目情報!$A$4:$C$29,3,FALSE),VLOOKUP(②選手情報入力!M20,種目情報!$E$4:$G$36,3,FALSE))))</f>
        <v/>
      </c>
      <c r="W11" t="str">
        <f>IF(E11="","",IF(②選手情報入力!P20="","",IF(I11=1,VLOOKUP(②選手情報入力!P20,種目情報!$A$4:$B$29,2,FALSE),VLOOKUP(②選手情報入力!P20,種目情報!$E$4:$F$36,2,FALSE))))</f>
        <v/>
      </c>
      <c r="X11" t="str">
        <f>IF(E11="","",IF(②選手情報入力!Q20="","",②選手情報入力!Q20))</f>
        <v/>
      </c>
      <c r="Y11" s="29" t="str">
        <f>IF(E11="","",IF(②選手情報入力!O20="","",1))</f>
        <v/>
      </c>
      <c r="Z11" t="str">
        <f>IF(E11="","",IF(②選手情報入力!P20="","",IF(I11=1,VLOOKUP(②選手情報入力!P20,種目情報!$A$4:$C$29,3,FALSE),VLOOKUP(②選手情報入力!P20,種目情報!$E$4:$G$36,3,FALSE))))</f>
        <v/>
      </c>
      <c r="AA11" t="str">
        <f>IF(E11="","",IF(②選手情報入力!R20="","",IF(I11=1,種目情報!$J$4,種目情報!$J$6)))</f>
        <v/>
      </c>
      <c r="AB11" t="str">
        <f>IF(E11="","",IF(②選手情報入力!R20="","",IF(I11=1,IF(②選手情報入力!$S$6="","",②選手情報入力!$S$6),IF(②選手情報入力!$S$7="","",②選手情報入力!$S$7))))</f>
        <v/>
      </c>
      <c r="AC11" t="str">
        <f>IF(E11="","",IF(②選手情報入力!R20="","",IF(I11=1,IF(②選手情報入力!$R$6="",0,1),IF(②選手情報入力!$R$7="",0,1))))</f>
        <v/>
      </c>
      <c r="AD11" t="str">
        <f>IF(E11="","",IF(②選手情報入力!R20="","",2))</f>
        <v/>
      </c>
      <c r="AE11" t="str">
        <f>IF(E11="","",IF(②選手情報入力!T20="","",IF(I11=1,種目情報!$J$5,種目情報!$J$7)))</f>
        <v/>
      </c>
      <c r="AF11" t="str">
        <f>IF(E11="","",IF(②選手情報入力!T20="","",IF(I11=1,IF(②選手情報入力!$U$6="","",②選手情報入力!$U$6),IF(②選手情報入力!$U$7="","",②選手情報入力!$U$7))))</f>
        <v/>
      </c>
      <c r="AG11" t="str">
        <f>IF(E11="","",IF(②選手情報入力!T20="","",IF(I11=1,IF(②選手情報入力!$T$6="",0,1),IF(②選手情報入力!$T$7="",0,1))))</f>
        <v/>
      </c>
      <c r="AH11" t="str">
        <f>IF(E11="","",IF(②選手情報入力!T20="","",2))</f>
        <v/>
      </c>
    </row>
    <row r="12" spans="1:34">
      <c r="A12" t="str">
        <f>IF(E12="","",data_kyogisha!I12&amp;①団体情報入力!C$4+②選手情報入力!C21+10000000)</f>
        <v/>
      </c>
      <c r="B12" t="str">
        <f>IF(E12="","",①団体情報入力!$C$4)</f>
        <v/>
      </c>
      <c r="D12" t="str">
        <f>IF(E12="","",②選手情報入力!B$11)</f>
        <v/>
      </c>
      <c r="E12" t="str">
        <f>IF(②選手情報入力!C21="","",②選手情報入力!C21)</f>
        <v/>
      </c>
      <c r="F12" t="str">
        <f>IF(E12="","",②選手情報入力!D21)</f>
        <v/>
      </c>
      <c r="G12" t="str">
        <f>IF(E12="","",ASC(②選手情報入力!E21&amp;" "&amp;②選手情報入力!F21))</f>
        <v/>
      </c>
      <c r="H12" t="str">
        <f t="shared" si="0"/>
        <v/>
      </c>
      <c r="I12" t="str">
        <f>IF(E12="","",IF(②選手情報入力!G21="男",1,2))</f>
        <v/>
      </c>
      <c r="J12" t="str">
        <f>IF(E12="","",IF(②選手情報入力!H21="","",②選手情報入力!H21))</f>
        <v/>
      </c>
      <c r="M12" t="str">
        <f t="shared" si="1"/>
        <v/>
      </c>
      <c r="O12" t="str">
        <f>IF(E12="","",IF(②選手情報入力!J21="","",IF(I12=1,VLOOKUP(②選手情報入力!J21,種目情報!$A$4:$B$39,2,FALSE),VLOOKUP(②選手情報入力!J21,種目情報!$E$4:$F$31,2,FALSE))))</f>
        <v/>
      </c>
      <c r="P12" t="str">
        <f>IF(E12="","",IF(②選手情報入力!K21="","",②選手情報入力!K21))</f>
        <v/>
      </c>
      <c r="Q12" s="29" t="str">
        <f>IF(E12="","",IF(②選手情報入力!I21="","",1))</f>
        <v/>
      </c>
      <c r="R12" t="str">
        <f>IF(E12="","",IF(②選手情報入力!J21="","",IF(I12=1,VLOOKUP(②選手情報入力!J21,種目情報!$A$4:$C$29,3,FALSE),VLOOKUP(②選手情報入力!J21,種目情報!$E$4:$G$36,3,FALSE))))</f>
        <v/>
      </c>
      <c r="S12" t="str">
        <f>IF(E12="","",IF(②選手情報入力!M21="","",IF(I12=1,VLOOKUP(②選手情報入力!M21,種目情報!$A$4:$B$29,2,FALSE),VLOOKUP(②選手情報入力!M21,種目情報!$E$4:$F$36,2,FALSE))))</f>
        <v/>
      </c>
      <c r="T12" t="str">
        <f>IF(E12="","",IF(②選手情報入力!N21="","",②選手情報入力!N21))</f>
        <v/>
      </c>
      <c r="U12" s="29" t="str">
        <f>IF(E12="","",IF(②選手情報入力!L21="","",1))</f>
        <v/>
      </c>
      <c r="V12" t="str">
        <f>IF(E12="","",IF(②選手情報入力!M21="","",IF(I12=1,VLOOKUP(②選手情報入力!M21,種目情報!$A$4:$C$29,3,FALSE),VLOOKUP(②選手情報入力!M21,種目情報!$E$4:$G$36,3,FALSE))))</f>
        <v/>
      </c>
      <c r="W12" t="str">
        <f>IF(E12="","",IF(②選手情報入力!P21="","",IF(I12=1,VLOOKUP(②選手情報入力!P21,種目情報!$A$4:$B$29,2,FALSE),VLOOKUP(②選手情報入力!P21,種目情報!$E$4:$F$36,2,FALSE))))</f>
        <v/>
      </c>
      <c r="X12" t="str">
        <f>IF(E12="","",IF(②選手情報入力!Q21="","",②選手情報入力!Q21))</f>
        <v/>
      </c>
      <c r="Y12" s="29" t="str">
        <f>IF(E12="","",IF(②選手情報入力!O21="","",1))</f>
        <v/>
      </c>
      <c r="Z12" t="str">
        <f>IF(E12="","",IF(②選手情報入力!P21="","",IF(I12=1,VLOOKUP(②選手情報入力!P21,種目情報!$A$4:$C$29,3,FALSE),VLOOKUP(②選手情報入力!P21,種目情報!$E$4:$G$36,3,FALSE))))</f>
        <v/>
      </c>
      <c r="AA12" t="str">
        <f>IF(E12="","",IF(②選手情報入力!R21="","",IF(I12=1,種目情報!$J$4,種目情報!$J$6)))</f>
        <v/>
      </c>
      <c r="AB12" t="str">
        <f>IF(E12="","",IF(②選手情報入力!R21="","",IF(I12=1,IF(②選手情報入力!$S$6="","",②選手情報入力!$S$6),IF(②選手情報入力!$S$7="","",②選手情報入力!$S$7))))</f>
        <v/>
      </c>
      <c r="AC12" t="str">
        <f>IF(E12="","",IF(②選手情報入力!R21="","",IF(I12=1,IF(②選手情報入力!$R$6="",0,1),IF(②選手情報入力!$R$7="",0,1))))</f>
        <v/>
      </c>
      <c r="AD12" t="str">
        <f>IF(E12="","",IF(②選手情報入力!R21="","",2))</f>
        <v/>
      </c>
      <c r="AE12" t="str">
        <f>IF(E12="","",IF(②選手情報入力!T21="","",IF(I12=1,種目情報!$J$5,種目情報!$J$7)))</f>
        <v/>
      </c>
      <c r="AF12" t="str">
        <f>IF(E12="","",IF(②選手情報入力!T21="","",IF(I12=1,IF(②選手情報入力!$U$6="","",②選手情報入力!$U$6),IF(②選手情報入力!$U$7="","",②選手情報入力!$U$7))))</f>
        <v/>
      </c>
      <c r="AG12" t="str">
        <f>IF(E12="","",IF(②選手情報入力!T21="","",IF(I12=1,IF(②選手情報入力!$T$6="",0,1),IF(②選手情報入力!$T$7="",0,1))))</f>
        <v/>
      </c>
      <c r="AH12" t="str">
        <f>IF(E12="","",IF(②選手情報入力!T21="","",2))</f>
        <v/>
      </c>
    </row>
    <row r="13" spans="1:34">
      <c r="A13" t="str">
        <f>IF(E13="","",data_kyogisha!I13&amp;①団体情報入力!C$4+②選手情報入力!C22+10000000)</f>
        <v/>
      </c>
      <c r="B13" t="str">
        <f>IF(E13="","",①団体情報入力!$C$4)</f>
        <v/>
      </c>
      <c r="D13" t="str">
        <f>IF(E13="","",②選手情報入力!B$11)</f>
        <v/>
      </c>
      <c r="E13" t="str">
        <f>IF(②選手情報入力!C22="","",②選手情報入力!C22)</f>
        <v/>
      </c>
      <c r="F13" t="str">
        <f>IF(E13="","",②選手情報入力!D22)</f>
        <v/>
      </c>
      <c r="G13" t="str">
        <f>IF(E13="","",ASC(②選手情報入力!E22&amp;" "&amp;②選手情報入力!F22))</f>
        <v/>
      </c>
      <c r="H13" t="str">
        <f t="shared" si="0"/>
        <v/>
      </c>
      <c r="I13" t="str">
        <f>IF(E13="","",IF(②選手情報入力!G22="男",1,2))</f>
        <v/>
      </c>
      <c r="J13" t="str">
        <f>IF(E13="","",IF(②選手情報入力!H22="","",②選手情報入力!H22))</f>
        <v/>
      </c>
      <c r="M13" t="str">
        <f t="shared" si="1"/>
        <v/>
      </c>
      <c r="O13" t="str">
        <f>IF(E13="","",IF(②選手情報入力!J22="","",IF(I13=1,VLOOKUP(②選手情報入力!J22,種目情報!$A$4:$B$39,2,FALSE),VLOOKUP(②選手情報入力!J22,種目情報!$E$4:$F$31,2,FALSE))))</f>
        <v/>
      </c>
      <c r="P13" t="str">
        <f>IF(E13="","",IF(②選手情報入力!K22="","",②選手情報入力!K22))</f>
        <v/>
      </c>
      <c r="Q13" s="29" t="str">
        <f>IF(E13="","",IF(②選手情報入力!I22="","",1))</f>
        <v/>
      </c>
      <c r="R13" t="str">
        <f>IF(E13="","",IF(②選手情報入力!J22="","",IF(I13=1,VLOOKUP(②選手情報入力!J22,種目情報!$A$4:$C$29,3,FALSE),VLOOKUP(②選手情報入力!J22,種目情報!$E$4:$G$36,3,FALSE))))</f>
        <v/>
      </c>
      <c r="S13" t="str">
        <f>IF(E13="","",IF(②選手情報入力!M22="","",IF(I13=1,VLOOKUP(②選手情報入力!M22,種目情報!$A$4:$B$29,2,FALSE),VLOOKUP(②選手情報入力!M22,種目情報!$E$4:$F$36,2,FALSE))))</f>
        <v/>
      </c>
      <c r="T13" t="str">
        <f>IF(E13="","",IF(②選手情報入力!N22="","",②選手情報入力!N22))</f>
        <v/>
      </c>
      <c r="U13" s="29" t="str">
        <f>IF(E13="","",IF(②選手情報入力!L22="","",1))</f>
        <v/>
      </c>
      <c r="V13" t="str">
        <f>IF(E13="","",IF(②選手情報入力!M22="","",IF(I13=1,VLOOKUP(②選手情報入力!M22,種目情報!$A$4:$C$29,3,FALSE),VLOOKUP(②選手情報入力!M22,種目情報!$E$4:$G$36,3,FALSE))))</f>
        <v/>
      </c>
      <c r="W13" t="str">
        <f>IF(E13="","",IF(②選手情報入力!P22="","",IF(I13=1,VLOOKUP(②選手情報入力!P22,種目情報!$A$4:$B$29,2,FALSE),VLOOKUP(②選手情報入力!P22,種目情報!$E$4:$F$36,2,FALSE))))</f>
        <v/>
      </c>
      <c r="X13" t="str">
        <f>IF(E13="","",IF(②選手情報入力!Q22="","",②選手情報入力!Q22))</f>
        <v/>
      </c>
      <c r="Y13" s="29" t="str">
        <f>IF(E13="","",IF(②選手情報入力!O22="","",1))</f>
        <v/>
      </c>
      <c r="Z13" t="str">
        <f>IF(E13="","",IF(②選手情報入力!P22="","",IF(I13=1,VLOOKUP(②選手情報入力!P22,種目情報!$A$4:$C$29,3,FALSE),VLOOKUP(②選手情報入力!P22,種目情報!$E$4:$G$36,3,FALSE))))</f>
        <v/>
      </c>
      <c r="AA13" t="str">
        <f>IF(E13="","",IF(②選手情報入力!R22="","",IF(I13=1,種目情報!$J$4,種目情報!$J$6)))</f>
        <v/>
      </c>
      <c r="AB13" t="str">
        <f>IF(E13="","",IF(②選手情報入力!R22="","",IF(I13=1,IF(②選手情報入力!$S$6="","",②選手情報入力!$S$6),IF(②選手情報入力!$S$7="","",②選手情報入力!$S$7))))</f>
        <v/>
      </c>
      <c r="AC13" t="str">
        <f>IF(E13="","",IF(②選手情報入力!R22="","",IF(I13=1,IF(②選手情報入力!$R$6="",0,1),IF(②選手情報入力!$R$7="",0,1))))</f>
        <v/>
      </c>
      <c r="AD13" t="str">
        <f>IF(E13="","",IF(②選手情報入力!R22="","",2))</f>
        <v/>
      </c>
      <c r="AE13" t="str">
        <f>IF(E13="","",IF(②選手情報入力!T22="","",IF(I13=1,種目情報!$J$5,種目情報!$J$7)))</f>
        <v/>
      </c>
      <c r="AF13" t="str">
        <f>IF(E13="","",IF(②選手情報入力!T22="","",IF(I13=1,IF(②選手情報入力!$U$6="","",②選手情報入力!$U$6),IF(②選手情報入力!$U$7="","",②選手情報入力!$U$7))))</f>
        <v/>
      </c>
      <c r="AG13" t="str">
        <f>IF(E13="","",IF(②選手情報入力!T22="","",IF(I13=1,IF(②選手情報入力!$T$6="",0,1),IF(②選手情報入力!$T$7="",0,1))))</f>
        <v/>
      </c>
      <c r="AH13" t="str">
        <f>IF(E13="","",IF(②選手情報入力!T22="","",2))</f>
        <v/>
      </c>
    </row>
    <row r="14" spans="1:34">
      <c r="A14" t="str">
        <f>IF(E14="","",data_kyogisha!I14&amp;①団体情報入力!C$4+②選手情報入力!C23+10000000)</f>
        <v/>
      </c>
      <c r="B14" t="str">
        <f>IF(E14="","",①団体情報入力!$C$4)</f>
        <v/>
      </c>
      <c r="D14" t="str">
        <f>IF(E14="","",②選手情報入力!B$11)</f>
        <v/>
      </c>
      <c r="E14" t="str">
        <f>IF(②選手情報入力!C23="","",②選手情報入力!C23)</f>
        <v/>
      </c>
      <c r="F14" t="str">
        <f>IF(E14="","",②選手情報入力!D23)</f>
        <v/>
      </c>
      <c r="G14" t="str">
        <f>IF(E14="","",ASC(②選手情報入力!E23&amp;" "&amp;②選手情報入力!F23))</f>
        <v/>
      </c>
      <c r="H14" t="str">
        <f t="shared" si="0"/>
        <v/>
      </c>
      <c r="I14" t="str">
        <f>IF(E14="","",IF(②選手情報入力!G23="男",1,2))</f>
        <v/>
      </c>
      <c r="J14" t="str">
        <f>IF(E14="","",IF(②選手情報入力!H23="","",②選手情報入力!H23))</f>
        <v/>
      </c>
      <c r="M14" t="str">
        <f t="shared" si="1"/>
        <v/>
      </c>
      <c r="O14" t="str">
        <f>IF(E14="","",IF(②選手情報入力!J23="","",IF(I14=1,VLOOKUP(②選手情報入力!J23,種目情報!$A$4:$B$39,2,FALSE),VLOOKUP(②選手情報入力!J23,種目情報!$E$4:$F$31,2,FALSE))))</f>
        <v/>
      </c>
      <c r="P14" t="str">
        <f>IF(E14="","",IF(②選手情報入力!K23="","",②選手情報入力!K23))</f>
        <v/>
      </c>
      <c r="Q14" s="29" t="str">
        <f>IF(E14="","",IF(②選手情報入力!I23="","",1))</f>
        <v/>
      </c>
      <c r="R14" t="str">
        <f>IF(E14="","",IF(②選手情報入力!J23="","",IF(I14=1,VLOOKUP(②選手情報入力!J23,種目情報!$A$4:$C$29,3,FALSE),VLOOKUP(②選手情報入力!J23,種目情報!$E$4:$G$36,3,FALSE))))</f>
        <v/>
      </c>
      <c r="S14" t="str">
        <f>IF(E14="","",IF(②選手情報入力!M23="","",IF(I14=1,VLOOKUP(②選手情報入力!M23,種目情報!$A$4:$B$29,2,FALSE),VLOOKUP(②選手情報入力!M23,種目情報!$E$4:$F$36,2,FALSE))))</f>
        <v/>
      </c>
      <c r="T14" t="str">
        <f>IF(E14="","",IF(②選手情報入力!N23="","",②選手情報入力!N23))</f>
        <v/>
      </c>
      <c r="U14" s="29" t="str">
        <f>IF(E14="","",IF(②選手情報入力!L23="","",1))</f>
        <v/>
      </c>
      <c r="V14" t="str">
        <f>IF(E14="","",IF(②選手情報入力!M23="","",IF(I14=1,VLOOKUP(②選手情報入力!M23,種目情報!$A$4:$C$29,3,FALSE),VLOOKUP(②選手情報入力!M23,種目情報!$E$4:$G$36,3,FALSE))))</f>
        <v/>
      </c>
      <c r="W14" t="str">
        <f>IF(E14="","",IF(②選手情報入力!P23="","",IF(I14=1,VLOOKUP(②選手情報入力!P23,種目情報!$A$4:$B$29,2,FALSE),VLOOKUP(②選手情報入力!P23,種目情報!$E$4:$F$36,2,FALSE))))</f>
        <v/>
      </c>
      <c r="X14" t="str">
        <f>IF(E14="","",IF(②選手情報入力!Q23="","",②選手情報入力!Q23))</f>
        <v/>
      </c>
      <c r="Y14" s="29" t="str">
        <f>IF(E14="","",IF(②選手情報入力!O23="","",1))</f>
        <v/>
      </c>
      <c r="Z14" t="str">
        <f>IF(E14="","",IF(②選手情報入力!P23="","",IF(I14=1,VLOOKUP(②選手情報入力!P23,種目情報!$A$4:$C$29,3,FALSE),VLOOKUP(②選手情報入力!P23,種目情報!$E$4:$G$36,3,FALSE))))</f>
        <v/>
      </c>
      <c r="AA14" t="str">
        <f>IF(E14="","",IF(②選手情報入力!R23="","",IF(I14=1,種目情報!$J$4,種目情報!$J$6)))</f>
        <v/>
      </c>
      <c r="AB14" t="str">
        <f>IF(E14="","",IF(②選手情報入力!R23="","",IF(I14=1,IF(②選手情報入力!$S$6="","",②選手情報入力!$S$6),IF(②選手情報入力!$S$7="","",②選手情報入力!$S$7))))</f>
        <v/>
      </c>
      <c r="AC14" t="str">
        <f>IF(E14="","",IF(②選手情報入力!R23="","",IF(I14=1,IF(②選手情報入力!$R$6="",0,1),IF(②選手情報入力!$R$7="",0,1))))</f>
        <v/>
      </c>
      <c r="AD14" t="str">
        <f>IF(E14="","",IF(②選手情報入力!R23="","",2))</f>
        <v/>
      </c>
      <c r="AE14" t="str">
        <f>IF(E14="","",IF(②選手情報入力!T23="","",IF(I14=1,種目情報!$J$5,種目情報!$J$7)))</f>
        <v/>
      </c>
      <c r="AF14" t="str">
        <f>IF(E14="","",IF(②選手情報入力!T23="","",IF(I14=1,IF(②選手情報入力!$U$6="","",②選手情報入力!$U$6),IF(②選手情報入力!$U$7="","",②選手情報入力!$U$7))))</f>
        <v/>
      </c>
      <c r="AG14" t="str">
        <f>IF(E14="","",IF(②選手情報入力!T23="","",IF(I14=1,IF(②選手情報入力!$T$6="",0,1),IF(②選手情報入力!$T$7="",0,1))))</f>
        <v/>
      </c>
      <c r="AH14" t="str">
        <f>IF(E14="","",IF(②選手情報入力!T23="","",2))</f>
        <v/>
      </c>
    </row>
    <row r="15" spans="1:34">
      <c r="A15" t="str">
        <f>IF(E15="","",data_kyogisha!I15&amp;①団体情報入力!C$4+②選手情報入力!C24+10000000)</f>
        <v/>
      </c>
      <c r="B15" t="str">
        <f>IF(E15="","",①団体情報入力!$C$4)</f>
        <v/>
      </c>
      <c r="D15" t="str">
        <f>IF(E15="","",②選手情報入力!B$11)</f>
        <v/>
      </c>
      <c r="E15" t="str">
        <f>IF(②選手情報入力!C24="","",②選手情報入力!C24)</f>
        <v/>
      </c>
      <c r="F15" t="str">
        <f>IF(E15="","",②選手情報入力!D24)</f>
        <v/>
      </c>
      <c r="G15" t="str">
        <f>IF(E15="","",ASC(②選手情報入力!E24&amp;" "&amp;②選手情報入力!F24))</f>
        <v/>
      </c>
      <c r="H15" t="str">
        <f t="shared" si="0"/>
        <v/>
      </c>
      <c r="I15" t="str">
        <f>IF(E15="","",IF(②選手情報入力!G24="男",1,2))</f>
        <v/>
      </c>
      <c r="J15" t="str">
        <f>IF(E15="","",IF(②選手情報入力!H24="","",②選手情報入力!H24))</f>
        <v/>
      </c>
      <c r="M15" t="str">
        <f t="shared" si="1"/>
        <v/>
      </c>
      <c r="O15" t="str">
        <f>IF(E15="","",IF(②選手情報入力!J24="","",IF(I15=1,VLOOKUP(②選手情報入力!J24,種目情報!$A$4:$B$39,2,FALSE),VLOOKUP(②選手情報入力!J24,種目情報!$E$4:$F$31,2,FALSE))))</f>
        <v/>
      </c>
      <c r="P15" t="str">
        <f>IF(E15="","",IF(②選手情報入力!K24="","",②選手情報入力!K24))</f>
        <v/>
      </c>
      <c r="Q15" s="29" t="str">
        <f>IF(E15="","",IF(②選手情報入力!I24="","",1))</f>
        <v/>
      </c>
      <c r="R15" t="str">
        <f>IF(E15="","",IF(②選手情報入力!J24="","",IF(I15=1,VLOOKUP(②選手情報入力!J24,種目情報!$A$4:$C$29,3,FALSE),VLOOKUP(②選手情報入力!J24,種目情報!$E$4:$G$36,3,FALSE))))</f>
        <v/>
      </c>
      <c r="S15" t="str">
        <f>IF(E15="","",IF(②選手情報入力!M24="","",IF(I15=1,VLOOKUP(②選手情報入力!M24,種目情報!$A$4:$B$29,2,FALSE),VLOOKUP(②選手情報入力!M24,種目情報!$E$4:$F$36,2,FALSE))))</f>
        <v/>
      </c>
      <c r="T15" t="str">
        <f>IF(E15="","",IF(②選手情報入力!N24="","",②選手情報入力!N24))</f>
        <v/>
      </c>
      <c r="U15" s="29" t="str">
        <f>IF(E15="","",IF(②選手情報入力!L24="","",1))</f>
        <v/>
      </c>
      <c r="V15" t="str">
        <f>IF(E15="","",IF(②選手情報入力!M24="","",IF(I15=1,VLOOKUP(②選手情報入力!M24,種目情報!$A$4:$C$29,3,FALSE),VLOOKUP(②選手情報入力!M24,種目情報!$E$4:$G$36,3,FALSE))))</f>
        <v/>
      </c>
      <c r="W15" t="str">
        <f>IF(E15="","",IF(②選手情報入力!P24="","",IF(I15=1,VLOOKUP(②選手情報入力!P24,種目情報!$A$4:$B$29,2,FALSE),VLOOKUP(②選手情報入力!P24,種目情報!$E$4:$F$36,2,FALSE))))</f>
        <v/>
      </c>
      <c r="X15" t="str">
        <f>IF(E15="","",IF(②選手情報入力!Q24="","",②選手情報入力!Q24))</f>
        <v/>
      </c>
      <c r="Y15" s="29" t="str">
        <f>IF(E15="","",IF(②選手情報入力!O24="","",1))</f>
        <v/>
      </c>
      <c r="Z15" t="str">
        <f>IF(E15="","",IF(②選手情報入力!P24="","",IF(I15=1,VLOOKUP(②選手情報入力!P24,種目情報!$A$4:$C$29,3,FALSE),VLOOKUP(②選手情報入力!P24,種目情報!$E$4:$G$36,3,FALSE))))</f>
        <v/>
      </c>
      <c r="AA15" t="str">
        <f>IF(E15="","",IF(②選手情報入力!R24="","",IF(I15=1,種目情報!$J$4,種目情報!$J$6)))</f>
        <v/>
      </c>
      <c r="AB15" t="str">
        <f>IF(E15="","",IF(②選手情報入力!R24="","",IF(I15=1,IF(②選手情報入力!$S$6="","",②選手情報入力!$S$6),IF(②選手情報入力!$S$7="","",②選手情報入力!$S$7))))</f>
        <v/>
      </c>
      <c r="AC15" t="str">
        <f>IF(E15="","",IF(②選手情報入力!R24="","",IF(I15=1,IF(②選手情報入力!$R$6="",0,1),IF(②選手情報入力!$R$7="",0,1))))</f>
        <v/>
      </c>
      <c r="AD15" t="str">
        <f>IF(E15="","",IF(②選手情報入力!R24="","",2))</f>
        <v/>
      </c>
      <c r="AE15" t="str">
        <f>IF(E15="","",IF(②選手情報入力!T24="","",IF(I15=1,種目情報!$J$5,種目情報!$J$7)))</f>
        <v/>
      </c>
      <c r="AF15" t="str">
        <f>IF(E15="","",IF(②選手情報入力!T24="","",IF(I15=1,IF(②選手情報入力!$U$6="","",②選手情報入力!$U$6),IF(②選手情報入力!$U$7="","",②選手情報入力!$U$7))))</f>
        <v/>
      </c>
      <c r="AG15" t="str">
        <f>IF(E15="","",IF(②選手情報入力!T24="","",IF(I15=1,IF(②選手情報入力!$T$6="",0,1),IF(②選手情報入力!$T$7="",0,1))))</f>
        <v/>
      </c>
      <c r="AH15" t="str">
        <f>IF(E15="","",IF(②選手情報入力!T24="","",2))</f>
        <v/>
      </c>
    </row>
    <row r="16" spans="1:34">
      <c r="A16" t="str">
        <f>IF(E16="","",data_kyogisha!I16&amp;①団体情報入力!C$4+②選手情報入力!C25+10000000)</f>
        <v/>
      </c>
      <c r="B16" t="str">
        <f>IF(E16="","",①団体情報入力!$C$4)</f>
        <v/>
      </c>
      <c r="D16" t="str">
        <f>IF(E16="","",②選手情報入力!B$11)</f>
        <v/>
      </c>
      <c r="E16" t="str">
        <f>IF(②選手情報入力!C25="","",②選手情報入力!C25)</f>
        <v/>
      </c>
      <c r="F16" t="str">
        <f>IF(E16="","",②選手情報入力!D25)</f>
        <v/>
      </c>
      <c r="G16" t="str">
        <f>IF(E16="","",ASC(②選手情報入力!E25&amp;" "&amp;②選手情報入力!F25))</f>
        <v/>
      </c>
      <c r="H16" t="str">
        <f t="shared" si="0"/>
        <v/>
      </c>
      <c r="I16" t="str">
        <f>IF(E16="","",IF(②選手情報入力!G25="男",1,2))</f>
        <v/>
      </c>
      <c r="J16" t="str">
        <f>IF(E16="","",IF(②選手情報入力!H25="","",②選手情報入力!H25))</f>
        <v/>
      </c>
      <c r="M16" t="str">
        <f t="shared" si="1"/>
        <v/>
      </c>
      <c r="O16" t="str">
        <f>IF(E16="","",IF(②選手情報入力!J25="","",IF(I16=1,VLOOKUP(②選手情報入力!J25,種目情報!$A$4:$B$39,2,FALSE),VLOOKUP(②選手情報入力!J25,種目情報!$E$4:$F$31,2,FALSE))))</f>
        <v/>
      </c>
      <c r="P16" t="str">
        <f>IF(E16="","",IF(②選手情報入力!K25="","",②選手情報入力!K25))</f>
        <v/>
      </c>
      <c r="Q16" s="29" t="str">
        <f>IF(E16="","",IF(②選手情報入力!I25="","",1))</f>
        <v/>
      </c>
      <c r="R16" t="str">
        <f>IF(E16="","",IF(②選手情報入力!J25="","",IF(I16=1,VLOOKUP(②選手情報入力!J25,種目情報!$A$4:$C$29,3,FALSE),VLOOKUP(②選手情報入力!J25,種目情報!$E$4:$G$36,3,FALSE))))</f>
        <v/>
      </c>
      <c r="S16" t="str">
        <f>IF(E16="","",IF(②選手情報入力!M25="","",IF(I16=1,VLOOKUP(②選手情報入力!M25,種目情報!$A$4:$B$29,2,FALSE),VLOOKUP(②選手情報入力!M25,種目情報!$E$4:$F$36,2,FALSE))))</f>
        <v/>
      </c>
      <c r="T16" t="str">
        <f>IF(E16="","",IF(②選手情報入力!N25="","",②選手情報入力!N25))</f>
        <v/>
      </c>
      <c r="U16" s="29" t="str">
        <f>IF(E16="","",IF(②選手情報入力!L25="","",1))</f>
        <v/>
      </c>
      <c r="V16" t="str">
        <f>IF(E16="","",IF(②選手情報入力!M25="","",IF(I16=1,VLOOKUP(②選手情報入力!M25,種目情報!$A$4:$C$29,3,FALSE),VLOOKUP(②選手情報入力!M25,種目情報!$E$4:$G$36,3,FALSE))))</f>
        <v/>
      </c>
      <c r="W16" t="str">
        <f>IF(E16="","",IF(②選手情報入力!P25="","",IF(I16=1,VLOOKUP(②選手情報入力!P25,種目情報!$A$4:$B$29,2,FALSE),VLOOKUP(②選手情報入力!P25,種目情報!$E$4:$F$36,2,FALSE))))</f>
        <v/>
      </c>
      <c r="X16" t="str">
        <f>IF(E16="","",IF(②選手情報入力!Q25="","",②選手情報入力!Q25))</f>
        <v/>
      </c>
      <c r="Y16" s="29" t="str">
        <f>IF(E16="","",IF(②選手情報入力!O25="","",1))</f>
        <v/>
      </c>
      <c r="Z16" t="str">
        <f>IF(E16="","",IF(②選手情報入力!P25="","",IF(I16=1,VLOOKUP(②選手情報入力!P25,種目情報!$A$4:$C$29,3,FALSE),VLOOKUP(②選手情報入力!P25,種目情報!$E$4:$G$36,3,FALSE))))</f>
        <v/>
      </c>
      <c r="AA16" t="str">
        <f>IF(E16="","",IF(②選手情報入力!R25="","",IF(I16=1,種目情報!$J$4,種目情報!$J$6)))</f>
        <v/>
      </c>
      <c r="AB16" t="str">
        <f>IF(E16="","",IF(②選手情報入力!R25="","",IF(I16=1,IF(②選手情報入力!$S$6="","",②選手情報入力!$S$6),IF(②選手情報入力!$S$7="","",②選手情報入力!$S$7))))</f>
        <v/>
      </c>
      <c r="AC16" t="str">
        <f>IF(E16="","",IF(②選手情報入力!R25="","",IF(I16=1,IF(②選手情報入力!$R$6="",0,1),IF(②選手情報入力!$R$7="",0,1))))</f>
        <v/>
      </c>
      <c r="AD16" t="str">
        <f>IF(E16="","",IF(②選手情報入力!R25="","",2))</f>
        <v/>
      </c>
      <c r="AE16" t="str">
        <f>IF(E16="","",IF(②選手情報入力!T25="","",IF(I16=1,種目情報!$J$5,種目情報!$J$7)))</f>
        <v/>
      </c>
      <c r="AF16" t="str">
        <f>IF(E16="","",IF(②選手情報入力!T25="","",IF(I16=1,IF(②選手情報入力!$U$6="","",②選手情報入力!$U$6),IF(②選手情報入力!$U$7="","",②選手情報入力!$U$7))))</f>
        <v/>
      </c>
      <c r="AG16" t="str">
        <f>IF(E16="","",IF(②選手情報入力!T25="","",IF(I16=1,IF(②選手情報入力!$T$6="",0,1),IF(②選手情報入力!$T$7="",0,1))))</f>
        <v/>
      </c>
      <c r="AH16" t="str">
        <f>IF(E16="","",IF(②選手情報入力!T25="","",2))</f>
        <v/>
      </c>
    </row>
    <row r="17" spans="1:34">
      <c r="A17" t="str">
        <f>IF(E17="","",data_kyogisha!I17&amp;①団体情報入力!C$4+②選手情報入力!C26+10000000)</f>
        <v/>
      </c>
      <c r="B17" t="str">
        <f>IF(E17="","",①団体情報入力!$C$4)</f>
        <v/>
      </c>
      <c r="D17" t="str">
        <f>IF(E17="","",②選手情報入力!B$11)</f>
        <v/>
      </c>
      <c r="E17" t="str">
        <f>IF(②選手情報入力!C26="","",②選手情報入力!C26)</f>
        <v/>
      </c>
      <c r="F17" t="str">
        <f>IF(E17="","",②選手情報入力!D26)</f>
        <v/>
      </c>
      <c r="G17" t="str">
        <f>IF(E17="","",ASC(②選手情報入力!E26&amp;" "&amp;②選手情報入力!F26))</f>
        <v/>
      </c>
      <c r="H17" t="str">
        <f t="shared" si="0"/>
        <v/>
      </c>
      <c r="I17" t="str">
        <f>IF(E17="","",IF(②選手情報入力!G26="男",1,2))</f>
        <v/>
      </c>
      <c r="J17" t="str">
        <f>IF(E17="","",IF(②選手情報入力!H26="","",②選手情報入力!H26))</f>
        <v/>
      </c>
      <c r="M17" t="str">
        <f t="shared" si="1"/>
        <v/>
      </c>
      <c r="O17" t="str">
        <f>IF(E17="","",IF(②選手情報入力!J26="","",IF(I17=1,VLOOKUP(②選手情報入力!J26,種目情報!$A$4:$B$39,2,FALSE),VLOOKUP(②選手情報入力!J26,種目情報!$E$4:$F$31,2,FALSE))))</f>
        <v/>
      </c>
      <c r="P17" t="str">
        <f>IF(E17="","",IF(②選手情報入力!K26="","",②選手情報入力!K26))</f>
        <v/>
      </c>
      <c r="Q17" s="29" t="str">
        <f>IF(E17="","",IF(②選手情報入力!I26="","",1))</f>
        <v/>
      </c>
      <c r="R17" t="str">
        <f>IF(E17="","",IF(②選手情報入力!J26="","",IF(I17=1,VLOOKUP(②選手情報入力!J26,種目情報!$A$4:$C$29,3,FALSE),VLOOKUP(②選手情報入力!J26,種目情報!$E$4:$G$36,3,FALSE))))</f>
        <v/>
      </c>
      <c r="S17" t="str">
        <f>IF(E17="","",IF(②選手情報入力!M26="","",IF(I17=1,VLOOKUP(②選手情報入力!M26,種目情報!$A$4:$B$29,2,FALSE),VLOOKUP(②選手情報入力!M26,種目情報!$E$4:$F$36,2,FALSE))))</f>
        <v/>
      </c>
      <c r="T17" t="str">
        <f>IF(E17="","",IF(②選手情報入力!N26="","",②選手情報入力!N26))</f>
        <v/>
      </c>
      <c r="U17" s="29" t="str">
        <f>IF(E17="","",IF(②選手情報入力!L26="","",1))</f>
        <v/>
      </c>
      <c r="V17" t="str">
        <f>IF(E17="","",IF(②選手情報入力!M26="","",IF(I17=1,VLOOKUP(②選手情報入力!M26,種目情報!$A$4:$C$29,3,FALSE),VLOOKUP(②選手情報入力!M26,種目情報!$E$4:$G$36,3,FALSE))))</f>
        <v/>
      </c>
      <c r="W17" t="str">
        <f>IF(E17="","",IF(②選手情報入力!P26="","",IF(I17=1,VLOOKUP(②選手情報入力!P26,種目情報!$A$4:$B$29,2,FALSE),VLOOKUP(②選手情報入力!P26,種目情報!$E$4:$F$36,2,FALSE))))</f>
        <v/>
      </c>
      <c r="X17" t="str">
        <f>IF(E17="","",IF(②選手情報入力!Q26="","",②選手情報入力!Q26))</f>
        <v/>
      </c>
      <c r="Y17" s="29" t="str">
        <f>IF(E17="","",IF(②選手情報入力!O26="","",1))</f>
        <v/>
      </c>
      <c r="Z17" t="str">
        <f>IF(E17="","",IF(②選手情報入力!P26="","",IF(I17=1,VLOOKUP(②選手情報入力!P26,種目情報!$A$4:$C$29,3,FALSE),VLOOKUP(②選手情報入力!P26,種目情報!$E$4:$G$36,3,FALSE))))</f>
        <v/>
      </c>
      <c r="AA17" t="str">
        <f>IF(E17="","",IF(②選手情報入力!R26="","",IF(I17=1,種目情報!$J$4,種目情報!$J$6)))</f>
        <v/>
      </c>
      <c r="AB17" t="str">
        <f>IF(E17="","",IF(②選手情報入力!R26="","",IF(I17=1,IF(②選手情報入力!$S$6="","",②選手情報入力!$S$6),IF(②選手情報入力!$S$7="","",②選手情報入力!$S$7))))</f>
        <v/>
      </c>
      <c r="AC17" t="str">
        <f>IF(E17="","",IF(②選手情報入力!R26="","",IF(I17=1,IF(②選手情報入力!$R$6="",0,1),IF(②選手情報入力!$R$7="",0,1))))</f>
        <v/>
      </c>
      <c r="AD17" t="str">
        <f>IF(E17="","",IF(②選手情報入力!R26="","",2))</f>
        <v/>
      </c>
      <c r="AE17" t="str">
        <f>IF(E17="","",IF(②選手情報入力!T26="","",IF(I17=1,種目情報!$J$5,種目情報!$J$7)))</f>
        <v/>
      </c>
      <c r="AF17" t="str">
        <f>IF(E17="","",IF(②選手情報入力!T26="","",IF(I17=1,IF(②選手情報入力!$U$6="","",②選手情報入力!$U$6),IF(②選手情報入力!$U$7="","",②選手情報入力!$U$7))))</f>
        <v/>
      </c>
      <c r="AG17" t="str">
        <f>IF(E17="","",IF(②選手情報入力!T26="","",IF(I17=1,IF(②選手情報入力!$T$6="",0,1),IF(②選手情報入力!$T$7="",0,1))))</f>
        <v/>
      </c>
      <c r="AH17" t="str">
        <f>IF(E17="","",IF(②選手情報入力!T26="","",2))</f>
        <v/>
      </c>
    </row>
    <row r="18" spans="1:34">
      <c r="A18" t="str">
        <f>IF(E18="","",data_kyogisha!I18&amp;①団体情報入力!C$4+②選手情報入力!C27+10000000)</f>
        <v/>
      </c>
      <c r="B18" t="str">
        <f>IF(E18="","",①団体情報入力!$C$4)</f>
        <v/>
      </c>
      <c r="D18" t="str">
        <f>IF(E18="","",②選手情報入力!B$11)</f>
        <v/>
      </c>
      <c r="E18" t="str">
        <f>IF(②選手情報入力!C27="","",②選手情報入力!C27)</f>
        <v/>
      </c>
      <c r="F18" t="str">
        <f>IF(E18="","",②選手情報入力!D27)</f>
        <v/>
      </c>
      <c r="G18" t="str">
        <f>IF(E18="","",ASC(②選手情報入力!E27&amp;" "&amp;②選手情報入力!F27))</f>
        <v/>
      </c>
      <c r="H18" t="str">
        <f t="shared" si="0"/>
        <v/>
      </c>
      <c r="I18" t="str">
        <f>IF(E18="","",IF(②選手情報入力!G27="男",1,2))</f>
        <v/>
      </c>
      <c r="J18" t="str">
        <f>IF(E18="","",IF(②選手情報入力!H27="","",②選手情報入力!H27))</f>
        <v/>
      </c>
      <c r="M18" t="str">
        <f t="shared" si="1"/>
        <v/>
      </c>
      <c r="O18" t="str">
        <f>IF(E18="","",IF(②選手情報入力!J27="","",IF(I18=1,VLOOKUP(②選手情報入力!J27,種目情報!$A$4:$B$39,2,FALSE),VLOOKUP(②選手情報入力!J27,種目情報!$E$4:$F$31,2,FALSE))))</f>
        <v/>
      </c>
      <c r="P18" t="str">
        <f>IF(E18="","",IF(②選手情報入力!K27="","",②選手情報入力!K27))</f>
        <v/>
      </c>
      <c r="Q18" s="29" t="str">
        <f>IF(E18="","",IF(②選手情報入力!I27="","",1))</f>
        <v/>
      </c>
      <c r="R18" t="str">
        <f>IF(E18="","",IF(②選手情報入力!J27="","",IF(I18=1,VLOOKUP(②選手情報入力!J27,種目情報!$A$4:$C$29,3,FALSE),VLOOKUP(②選手情報入力!J27,種目情報!$E$4:$G$36,3,FALSE))))</f>
        <v/>
      </c>
      <c r="S18" t="str">
        <f>IF(E18="","",IF(②選手情報入力!M27="","",IF(I18=1,VLOOKUP(②選手情報入力!M27,種目情報!$A$4:$B$29,2,FALSE),VLOOKUP(②選手情報入力!M27,種目情報!$E$4:$F$36,2,FALSE))))</f>
        <v/>
      </c>
      <c r="T18" t="str">
        <f>IF(E18="","",IF(②選手情報入力!N27="","",②選手情報入力!N27))</f>
        <v/>
      </c>
      <c r="U18" s="29" t="str">
        <f>IF(E18="","",IF(②選手情報入力!L27="","",1))</f>
        <v/>
      </c>
      <c r="V18" t="str">
        <f>IF(E18="","",IF(②選手情報入力!M27="","",IF(I18=1,VLOOKUP(②選手情報入力!M27,種目情報!$A$4:$C$29,3,FALSE),VLOOKUP(②選手情報入力!M27,種目情報!$E$4:$G$36,3,FALSE))))</f>
        <v/>
      </c>
      <c r="W18" t="str">
        <f>IF(E18="","",IF(②選手情報入力!P27="","",IF(I18=1,VLOOKUP(②選手情報入力!P27,種目情報!$A$4:$B$29,2,FALSE),VLOOKUP(②選手情報入力!P27,種目情報!$E$4:$F$36,2,FALSE))))</f>
        <v/>
      </c>
      <c r="X18" t="str">
        <f>IF(E18="","",IF(②選手情報入力!Q27="","",②選手情報入力!Q27))</f>
        <v/>
      </c>
      <c r="Y18" s="29" t="str">
        <f>IF(E18="","",IF(②選手情報入力!O27="","",1))</f>
        <v/>
      </c>
      <c r="Z18" t="str">
        <f>IF(E18="","",IF(②選手情報入力!P27="","",IF(I18=1,VLOOKUP(②選手情報入力!P27,種目情報!$A$4:$C$29,3,FALSE),VLOOKUP(②選手情報入力!P27,種目情報!$E$4:$G$36,3,FALSE))))</f>
        <v/>
      </c>
      <c r="AA18" t="str">
        <f>IF(E18="","",IF(②選手情報入力!R27="","",IF(I18=1,種目情報!$J$4,種目情報!$J$6)))</f>
        <v/>
      </c>
      <c r="AB18" t="str">
        <f>IF(E18="","",IF(②選手情報入力!R27="","",IF(I18=1,IF(②選手情報入力!$S$6="","",②選手情報入力!$S$6),IF(②選手情報入力!$S$7="","",②選手情報入力!$S$7))))</f>
        <v/>
      </c>
      <c r="AC18" t="str">
        <f>IF(E18="","",IF(②選手情報入力!R27="","",IF(I18=1,IF(②選手情報入力!$R$6="",0,1),IF(②選手情報入力!$R$7="",0,1))))</f>
        <v/>
      </c>
      <c r="AD18" t="str">
        <f>IF(E18="","",IF(②選手情報入力!R27="","",2))</f>
        <v/>
      </c>
      <c r="AE18" t="str">
        <f>IF(E18="","",IF(②選手情報入力!T27="","",IF(I18=1,種目情報!$J$5,種目情報!$J$7)))</f>
        <v/>
      </c>
      <c r="AF18" t="str">
        <f>IF(E18="","",IF(②選手情報入力!T27="","",IF(I18=1,IF(②選手情報入力!$U$6="","",②選手情報入力!$U$6),IF(②選手情報入力!$U$7="","",②選手情報入力!$U$7))))</f>
        <v/>
      </c>
      <c r="AG18" t="str">
        <f>IF(E18="","",IF(②選手情報入力!T27="","",IF(I18=1,IF(②選手情報入力!$T$6="",0,1),IF(②選手情報入力!$T$7="",0,1))))</f>
        <v/>
      </c>
      <c r="AH18" t="str">
        <f>IF(E18="","",IF(②選手情報入力!T27="","",2))</f>
        <v/>
      </c>
    </row>
    <row r="19" spans="1:34">
      <c r="A19" t="str">
        <f>IF(E19="","",data_kyogisha!I19&amp;①団体情報入力!C$4+②選手情報入力!C28+10000000)</f>
        <v/>
      </c>
      <c r="B19" t="str">
        <f>IF(E19="","",①団体情報入力!$C$4)</f>
        <v/>
      </c>
      <c r="D19" t="str">
        <f>IF(E19="","",②選手情報入力!B$11)</f>
        <v/>
      </c>
      <c r="E19" t="str">
        <f>IF(②選手情報入力!C28="","",②選手情報入力!C28)</f>
        <v/>
      </c>
      <c r="F19" t="str">
        <f>IF(E19="","",②選手情報入力!D28)</f>
        <v/>
      </c>
      <c r="G19" t="str">
        <f>IF(E19="","",ASC(②選手情報入力!E28&amp;" "&amp;②選手情報入力!F28))</f>
        <v/>
      </c>
      <c r="H19" t="str">
        <f t="shared" si="0"/>
        <v/>
      </c>
      <c r="I19" t="str">
        <f>IF(E19="","",IF(②選手情報入力!G28="男",1,2))</f>
        <v/>
      </c>
      <c r="J19" t="str">
        <f>IF(E19="","",IF(②選手情報入力!H28="","",②選手情報入力!H28))</f>
        <v/>
      </c>
      <c r="M19" t="str">
        <f t="shared" si="1"/>
        <v/>
      </c>
      <c r="O19" t="str">
        <f>IF(E19="","",IF(②選手情報入力!J28="","",IF(I19=1,VLOOKUP(②選手情報入力!J28,種目情報!$A$4:$B$39,2,FALSE),VLOOKUP(②選手情報入力!J28,種目情報!$E$4:$F$31,2,FALSE))))</f>
        <v/>
      </c>
      <c r="P19" t="str">
        <f>IF(E19="","",IF(②選手情報入力!K28="","",②選手情報入力!K28))</f>
        <v/>
      </c>
      <c r="Q19" s="29" t="str">
        <f>IF(E19="","",IF(②選手情報入力!I28="","",1))</f>
        <v/>
      </c>
      <c r="R19" t="str">
        <f>IF(E19="","",IF(②選手情報入力!J28="","",IF(I19=1,VLOOKUP(②選手情報入力!J28,種目情報!$A$4:$C$29,3,FALSE),VLOOKUP(②選手情報入力!J28,種目情報!$E$4:$G$36,3,FALSE))))</f>
        <v/>
      </c>
      <c r="S19" t="str">
        <f>IF(E19="","",IF(②選手情報入力!M28="","",IF(I19=1,VLOOKUP(②選手情報入力!M28,種目情報!$A$4:$B$29,2,FALSE),VLOOKUP(②選手情報入力!M28,種目情報!$E$4:$F$36,2,FALSE))))</f>
        <v/>
      </c>
      <c r="T19" t="str">
        <f>IF(E19="","",IF(②選手情報入力!N28="","",②選手情報入力!N28))</f>
        <v/>
      </c>
      <c r="U19" s="29" t="str">
        <f>IF(E19="","",IF(②選手情報入力!L28="","",1))</f>
        <v/>
      </c>
      <c r="V19" t="str">
        <f>IF(E19="","",IF(②選手情報入力!M28="","",IF(I19=1,VLOOKUP(②選手情報入力!M28,種目情報!$A$4:$C$29,3,FALSE),VLOOKUP(②選手情報入力!M28,種目情報!$E$4:$G$36,3,FALSE))))</f>
        <v/>
      </c>
      <c r="W19" t="str">
        <f>IF(E19="","",IF(②選手情報入力!P28="","",IF(I19=1,VLOOKUP(②選手情報入力!P28,種目情報!$A$4:$B$29,2,FALSE),VLOOKUP(②選手情報入力!P28,種目情報!$E$4:$F$36,2,FALSE))))</f>
        <v/>
      </c>
      <c r="X19" t="str">
        <f>IF(E19="","",IF(②選手情報入力!Q28="","",②選手情報入力!Q28))</f>
        <v/>
      </c>
      <c r="Y19" s="29" t="str">
        <f>IF(E19="","",IF(②選手情報入力!O28="","",1))</f>
        <v/>
      </c>
      <c r="Z19" t="str">
        <f>IF(E19="","",IF(②選手情報入力!P28="","",IF(I19=1,VLOOKUP(②選手情報入力!P28,種目情報!$A$4:$C$29,3,FALSE),VLOOKUP(②選手情報入力!P28,種目情報!$E$4:$G$36,3,FALSE))))</f>
        <v/>
      </c>
      <c r="AA19" t="str">
        <f>IF(E19="","",IF(②選手情報入力!R28="","",IF(I19=1,種目情報!$J$4,種目情報!$J$6)))</f>
        <v/>
      </c>
      <c r="AB19" t="str">
        <f>IF(E19="","",IF(②選手情報入力!R28="","",IF(I19=1,IF(②選手情報入力!$S$6="","",②選手情報入力!$S$6),IF(②選手情報入力!$S$7="","",②選手情報入力!$S$7))))</f>
        <v/>
      </c>
      <c r="AC19" t="str">
        <f>IF(E19="","",IF(②選手情報入力!R28="","",IF(I19=1,IF(②選手情報入力!$R$6="",0,1),IF(②選手情報入力!$R$7="",0,1))))</f>
        <v/>
      </c>
      <c r="AD19" t="str">
        <f>IF(E19="","",IF(②選手情報入力!R28="","",2))</f>
        <v/>
      </c>
      <c r="AE19" t="str">
        <f>IF(E19="","",IF(②選手情報入力!T28="","",IF(I19=1,種目情報!$J$5,種目情報!$J$7)))</f>
        <v/>
      </c>
      <c r="AF19" t="str">
        <f>IF(E19="","",IF(②選手情報入力!T28="","",IF(I19=1,IF(②選手情報入力!$U$6="","",②選手情報入力!$U$6),IF(②選手情報入力!$U$7="","",②選手情報入力!$U$7))))</f>
        <v/>
      </c>
      <c r="AG19" t="str">
        <f>IF(E19="","",IF(②選手情報入力!T28="","",IF(I19=1,IF(②選手情報入力!$T$6="",0,1),IF(②選手情報入力!$T$7="",0,1))))</f>
        <v/>
      </c>
      <c r="AH19" t="str">
        <f>IF(E19="","",IF(②選手情報入力!T28="","",2))</f>
        <v/>
      </c>
    </row>
    <row r="20" spans="1:34">
      <c r="A20" t="str">
        <f>IF(E20="","",data_kyogisha!I20&amp;①団体情報入力!C$4+②選手情報入力!C29+10000000)</f>
        <v/>
      </c>
      <c r="B20" t="str">
        <f>IF(E20="","",①団体情報入力!$C$4)</f>
        <v/>
      </c>
      <c r="D20" t="str">
        <f>IF(E20="","",②選手情報入力!B$11)</f>
        <v/>
      </c>
      <c r="E20" t="str">
        <f>IF(②選手情報入力!C29="","",②選手情報入力!C29)</f>
        <v/>
      </c>
      <c r="F20" t="str">
        <f>IF(E20="","",②選手情報入力!D29)</f>
        <v/>
      </c>
      <c r="G20" t="str">
        <f>IF(E20="","",ASC(②選手情報入力!E29&amp;" "&amp;②選手情報入力!F29))</f>
        <v/>
      </c>
      <c r="H20" t="str">
        <f t="shared" si="0"/>
        <v/>
      </c>
      <c r="I20" t="str">
        <f>IF(E20="","",IF(②選手情報入力!G29="男",1,2))</f>
        <v/>
      </c>
      <c r="J20" t="str">
        <f>IF(E20="","",IF(②選手情報入力!H29="","",②選手情報入力!H29))</f>
        <v/>
      </c>
      <c r="M20" t="str">
        <f t="shared" si="1"/>
        <v/>
      </c>
      <c r="O20" t="str">
        <f>IF(E20="","",IF(②選手情報入力!J29="","",IF(I20=1,VLOOKUP(②選手情報入力!J29,種目情報!$A$4:$B$39,2,FALSE),VLOOKUP(②選手情報入力!J29,種目情報!$E$4:$F$31,2,FALSE))))</f>
        <v/>
      </c>
      <c r="P20" t="str">
        <f>IF(E20="","",IF(②選手情報入力!K29="","",②選手情報入力!K29))</f>
        <v/>
      </c>
      <c r="Q20" s="29" t="str">
        <f>IF(E20="","",IF(②選手情報入力!I29="","",1))</f>
        <v/>
      </c>
      <c r="R20" t="str">
        <f>IF(E20="","",IF(②選手情報入力!J29="","",IF(I20=1,VLOOKUP(②選手情報入力!J29,種目情報!$A$4:$C$29,3,FALSE),VLOOKUP(②選手情報入力!J29,種目情報!$E$4:$G$36,3,FALSE))))</f>
        <v/>
      </c>
      <c r="S20" t="str">
        <f>IF(E20="","",IF(②選手情報入力!M29="","",IF(I20=1,VLOOKUP(②選手情報入力!M29,種目情報!$A$4:$B$29,2,FALSE),VLOOKUP(②選手情報入力!M29,種目情報!$E$4:$F$36,2,FALSE))))</f>
        <v/>
      </c>
      <c r="T20" t="str">
        <f>IF(E20="","",IF(②選手情報入力!N29="","",②選手情報入力!N29))</f>
        <v/>
      </c>
      <c r="U20" s="29" t="str">
        <f>IF(E20="","",IF(②選手情報入力!L29="","",1))</f>
        <v/>
      </c>
      <c r="V20" t="str">
        <f>IF(E20="","",IF(②選手情報入力!M29="","",IF(I20=1,VLOOKUP(②選手情報入力!M29,種目情報!$A$4:$C$29,3,FALSE),VLOOKUP(②選手情報入力!M29,種目情報!$E$4:$G$36,3,FALSE))))</f>
        <v/>
      </c>
      <c r="W20" t="str">
        <f>IF(E20="","",IF(②選手情報入力!P29="","",IF(I20=1,VLOOKUP(②選手情報入力!P29,種目情報!$A$4:$B$29,2,FALSE),VLOOKUP(②選手情報入力!P29,種目情報!$E$4:$F$36,2,FALSE))))</f>
        <v/>
      </c>
      <c r="X20" t="str">
        <f>IF(E20="","",IF(②選手情報入力!Q29="","",②選手情報入力!Q29))</f>
        <v/>
      </c>
      <c r="Y20" s="29" t="str">
        <f>IF(E20="","",IF(②選手情報入力!O29="","",1))</f>
        <v/>
      </c>
      <c r="Z20" t="str">
        <f>IF(E20="","",IF(②選手情報入力!P29="","",IF(I20=1,VLOOKUP(②選手情報入力!P29,種目情報!$A$4:$C$29,3,FALSE),VLOOKUP(②選手情報入力!P29,種目情報!$E$4:$G$36,3,FALSE))))</f>
        <v/>
      </c>
      <c r="AA20" t="str">
        <f>IF(E20="","",IF(②選手情報入力!R29="","",IF(I20=1,種目情報!$J$4,種目情報!$J$6)))</f>
        <v/>
      </c>
      <c r="AB20" t="str">
        <f>IF(E20="","",IF(②選手情報入力!R29="","",IF(I20=1,IF(②選手情報入力!$S$6="","",②選手情報入力!$S$6),IF(②選手情報入力!$S$7="","",②選手情報入力!$S$7))))</f>
        <v/>
      </c>
      <c r="AC20" t="str">
        <f>IF(E20="","",IF(②選手情報入力!R29="","",IF(I20=1,IF(②選手情報入力!$R$6="",0,1),IF(②選手情報入力!$R$7="",0,1))))</f>
        <v/>
      </c>
      <c r="AD20" t="str">
        <f>IF(E20="","",IF(②選手情報入力!R29="","",2))</f>
        <v/>
      </c>
      <c r="AE20" t="str">
        <f>IF(E20="","",IF(②選手情報入力!T29="","",IF(I20=1,種目情報!$J$5,種目情報!$J$7)))</f>
        <v/>
      </c>
      <c r="AF20" t="str">
        <f>IF(E20="","",IF(②選手情報入力!T29="","",IF(I20=1,IF(②選手情報入力!$U$6="","",②選手情報入力!$U$6),IF(②選手情報入力!$U$7="","",②選手情報入力!$U$7))))</f>
        <v/>
      </c>
      <c r="AG20" t="str">
        <f>IF(E20="","",IF(②選手情報入力!T29="","",IF(I20=1,IF(②選手情報入力!$T$6="",0,1),IF(②選手情報入力!$T$7="",0,1))))</f>
        <v/>
      </c>
      <c r="AH20" t="str">
        <f>IF(E20="","",IF(②選手情報入力!T29="","",2))</f>
        <v/>
      </c>
    </row>
    <row r="21" spans="1:34">
      <c r="A21" t="str">
        <f>IF(E21="","",data_kyogisha!I21&amp;①団体情報入力!C$4+②選手情報入力!C30+10000000)</f>
        <v/>
      </c>
      <c r="B21" t="str">
        <f>IF(E21="","",①団体情報入力!$C$4)</f>
        <v/>
      </c>
      <c r="D21" t="str">
        <f>IF(E21="","",②選手情報入力!B$11)</f>
        <v/>
      </c>
      <c r="E21" t="str">
        <f>IF(②選手情報入力!C30="","",②選手情報入力!C30)</f>
        <v/>
      </c>
      <c r="F21" t="str">
        <f>IF(E21="","",②選手情報入力!D30)</f>
        <v/>
      </c>
      <c r="G21" t="str">
        <f>IF(E21="","",ASC(②選手情報入力!E30&amp;" "&amp;②選手情報入力!F30))</f>
        <v/>
      </c>
      <c r="H21" t="str">
        <f t="shared" si="0"/>
        <v/>
      </c>
      <c r="I21" t="str">
        <f>IF(E21="","",IF(②選手情報入力!G30="男",1,2))</f>
        <v/>
      </c>
      <c r="J21" t="str">
        <f>IF(E21="","",IF(②選手情報入力!H30="","",②選手情報入力!H30))</f>
        <v/>
      </c>
      <c r="M21" t="str">
        <f t="shared" si="1"/>
        <v/>
      </c>
      <c r="O21" t="str">
        <f>IF(E21="","",IF(②選手情報入力!J30="","",IF(I21=1,VLOOKUP(②選手情報入力!J30,種目情報!$A$4:$B$39,2,FALSE),VLOOKUP(②選手情報入力!J30,種目情報!$E$4:$F$31,2,FALSE))))</f>
        <v/>
      </c>
      <c r="P21" t="str">
        <f>IF(E21="","",IF(②選手情報入力!K30="","",②選手情報入力!K30))</f>
        <v/>
      </c>
      <c r="Q21" s="29" t="str">
        <f>IF(E21="","",IF(②選手情報入力!I30="","",1))</f>
        <v/>
      </c>
      <c r="R21" t="str">
        <f>IF(E21="","",IF(②選手情報入力!J30="","",IF(I21=1,VLOOKUP(②選手情報入力!J30,種目情報!$A$4:$C$29,3,FALSE),VLOOKUP(②選手情報入力!J30,種目情報!$E$4:$G$36,3,FALSE))))</f>
        <v/>
      </c>
      <c r="S21" t="str">
        <f>IF(E21="","",IF(②選手情報入力!M30="","",IF(I21=1,VLOOKUP(②選手情報入力!M30,種目情報!$A$4:$B$29,2,FALSE),VLOOKUP(②選手情報入力!M30,種目情報!$E$4:$F$36,2,FALSE))))</f>
        <v/>
      </c>
      <c r="T21" t="str">
        <f>IF(E21="","",IF(②選手情報入力!N30="","",②選手情報入力!N30))</f>
        <v/>
      </c>
      <c r="U21" s="29" t="str">
        <f>IF(E21="","",IF(②選手情報入力!L30="","",1))</f>
        <v/>
      </c>
      <c r="V21" t="str">
        <f>IF(E21="","",IF(②選手情報入力!M30="","",IF(I21=1,VLOOKUP(②選手情報入力!M30,種目情報!$A$4:$C$29,3,FALSE),VLOOKUP(②選手情報入力!M30,種目情報!$E$4:$G$36,3,FALSE))))</f>
        <v/>
      </c>
      <c r="W21" t="str">
        <f>IF(E21="","",IF(②選手情報入力!P30="","",IF(I21=1,VLOOKUP(②選手情報入力!P30,種目情報!$A$4:$B$29,2,FALSE),VLOOKUP(②選手情報入力!P30,種目情報!$E$4:$F$36,2,FALSE))))</f>
        <v/>
      </c>
      <c r="X21" t="str">
        <f>IF(E21="","",IF(②選手情報入力!Q30="","",②選手情報入力!Q30))</f>
        <v/>
      </c>
      <c r="Y21" s="29" t="str">
        <f>IF(E21="","",IF(②選手情報入力!O30="","",1))</f>
        <v/>
      </c>
      <c r="Z21" t="str">
        <f>IF(E21="","",IF(②選手情報入力!P30="","",IF(I21=1,VLOOKUP(②選手情報入力!P30,種目情報!$A$4:$C$29,3,FALSE),VLOOKUP(②選手情報入力!P30,種目情報!$E$4:$G$36,3,FALSE))))</f>
        <v/>
      </c>
      <c r="AA21" t="str">
        <f>IF(E21="","",IF(②選手情報入力!R30="","",IF(I21=1,種目情報!$J$4,種目情報!$J$6)))</f>
        <v/>
      </c>
      <c r="AB21" t="str">
        <f>IF(E21="","",IF(②選手情報入力!R30="","",IF(I21=1,IF(②選手情報入力!$S$6="","",②選手情報入力!$S$6),IF(②選手情報入力!$S$7="","",②選手情報入力!$S$7))))</f>
        <v/>
      </c>
      <c r="AC21" t="str">
        <f>IF(E21="","",IF(②選手情報入力!R30="","",IF(I21=1,IF(②選手情報入力!$R$6="",0,1),IF(②選手情報入力!$R$7="",0,1))))</f>
        <v/>
      </c>
      <c r="AD21" t="str">
        <f>IF(E21="","",IF(②選手情報入力!R30="","",2))</f>
        <v/>
      </c>
      <c r="AE21" t="str">
        <f>IF(E21="","",IF(②選手情報入力!T30="","",IF(I21=1,種目情報!$J$5,種目情報!$J$7)))</f>
        <v/>
      </c>
      <c r="AF21" t="str">
        <f>IF(E21="","",IF(②選手情報入力!T30="","",IF(I21=1,IF(②選手情報入力!$U$6="","",②選手情報入力!$U$6),IF(②選手情報入力!$U$7="","",②選手情報入力!$U$7))))</f>
        <v/>
      </c>
      <c r="AG21" t="str">
        <f>IF(E21="","",IF(②選手情報入力!T30="","",IF(I21=1,IF(②選手情報入力!$T$6="",0,1),IF(②選手情報入力!$T$7="",0,1))))</f>
        <v/>
      </c>
      <c r="AH21" t="str">
        <f>IF(E21="","",IF(②選手情報入力!T30="","",2))</f>
        <v/>
      </c>
    </row>
    <row r="22" spans="1:34">
      <c r="A22" t="str">
        <f>IF(E22="","",data_kyogisha!I22&amp;①団体情報入力!C$4+②選手情報入力!C31+10000000)</f>
        <v/>
      </c>
      <c r="B22" t="str">
        <f>IF(E22="","",①団体情報入力!$C$4)</f>
        <v/>
      </c>
      <c r="D22" t="str">
        <f>IF(E22="","",②選手情報入力!B$11)</f>
        <v/>
      </c>
      <c r="E22" t="str">
        <f>IF(②選手情報入力!C31="","",②選手情報入力!C31)</f>
        <v/>
      </c>
      <c r="F22" t="str">
        <f>IF(E22="","",②選手情報入力!D31)</f>
        <v/>
      </c>
      <c r="G22" t="str">
        <f>IF(E22="","",ASC(②選手情報入力!E31&amp;" "&amp;②選手情報入力!F31))</f>
        <v/>
      </c>
      <c r="H22" t="str">
        <f t="shared" si="0"/>
        <v/>
      </c>
      <c r="I22" t="str">
        <f>IF(E22="","",IF(②選手情報入力!G31="男",1,2))</f>
        <v/>
      </c>
      <c r="J22" t="str">
        <f>IF(E22="","",IF(②選手情報入力!H31="","",②選手情報入力!H31))</f>
        <v/>
      </c>
      <c r="M22" t="str">
        <f t="shared" si="1"/>
        <v/>
      </c>
      <c r="O22" t="str">
        <f>IF(E22="","",IF(②選手情報入力!J31="","",IF(I22=1,VLOOKUP(②選手情報入力!J31,種目情報!$A$4:$B$39,2,FALSE),VLOOKUP(②選手情報入力!J31,種目情報!$E$4:$F$31,2,FALSE))))</f>
        <v/>
      </c>
      <c r="P22" t="str">
        <f>IF(E22="","",IF(②選手情報入力!K31="","",②選手情報入力!K31))</f>
        <v/>
      </c>
      <c r="Q22" s="29" t="str">
        <f>IF(E22="","",IF(②選手情報入力!I31="","",1))</f>
        <v/>
      </c>
      <c r="R22" t="str">
        <f>IF(E22="","",IF(②選手情報入力!J31="","",IF(I22=1,VLOOKUP(②選手情報入力!J31,種目情報!$A$4:$C$29,3,FALSE),VLOOKUP(②選手情報入力!J31,種目情報!$E$4:$G$36,3,FALSE))))</f>
        <v/>
      </c>
      <c r="S22" t="str">
        <f>IF(E22="","",IF(②選手情報入力!M31="","",IF(I22=1,VLOOKUP(②選手情報入力!M31,種目情報!$A$4:$B$29,2,FALSE),VLOOKUP(②選手情報入力!M31,種目情報!$E$4:$F$36,2,FALSE))))</f>
        <v/>
      </c>
      <c r="T22" t="str">
        <f>IF(E22="","",IF(②選手情報入力!N31="","",②選手情報入力!N31))</f>
        <v/>
      </c>
      <c r="U22" s="29" t="str">
        <f>IF(E22="","",IF(②選手情報入力!L31="","",1))</f>
        <v/>
      </c>
      <c r="V22" t="str">
        <f>IF(E22="","",IF(②選手情報入力!M31="","",IF(I22=1,VLOOKUP(②選手情報入力!M31,種目情報!$A$4:$C$29,3,FALSE),VLOOKUP(②選手情報入力!M31,種目情報!$E$4:$G$36,3,FALSE))))</f>
        <v/>
      </c>
      <c r="W22" t="str">
        <f>IF(E22="","",IF(②選手情報入力!P31="","",IF(I22=1,VLOOKUP(②選手情報入力!P31,種目情報!$A$4:$B$29,2,FALSE),VLOOKUP(②選手情報入力!P31,種目情報!$E$4:$F$36,2,FALSE))))</f>
        <v/>
      </c>
      <c r="X22" t="str">
        <f>IF(E22="","",IF(②選手情報入力!Q31="","",②選手情報入力!Q31))</f>
        <v/>
      </c>
      <c r="Y22" s="29" t="str">
        <f>IF(E22="","",IF(②選手情報入力!O31="","",1))</f>
        <v/>
      </c>
      <c r="Z22" t="str">
        <f>IF(E22="","",IF(②選手情報入力!P31="","",IF(I22=1,VLOOKUP(②選手情報入力!P31,種目情報!$A$4:$C$29,3,FALSE),VLOOKUP(②選手情報入力!P31,種目情報!$E$4:$G$36,3,FALSE))))</f>
        <v/>
      </c>
      <c r="AA22" t="str">
        <f>IF(E22="","",IF(②選手情報入力!R31="","",IF(I22=1,種目情報!$J$4,種目情報!$J$6)))</f>
        <v/>
      </c>
      <c r="AB22" t="str">
        <f>IF(E22="","",IF(②選手情報入力!R31="","",IF(I22=1,IF(②選手情報入力!$S$6="","",②選手情報入力!$S$6),IF(②選手情報入力!$S$7="","",②選手情報入力!$S$7))))</f>
        <v/>
      </c>
      <c r="AC22" t="str">
        <f>IF(E22="","",IF(②選手情報入力!R31="","",IF(I22=1,IF(②選手情報入力!$R$6="",0,1),IF(②選手情報入力!$R$7="",0,1))))</f>
        <v/>
      </c>
      <c r="AD22" t="str">
        <f>IF(E22="","",IF(②選手情報入力!R31="","",2))</f>
        <v/>
      </c>
      <c r="AE22" t="str">
        <f>IF(E22="","",IF(②選手情報入力!T31="","",IF(I22=1,種目情報!$J$5,種目情報!$J$7)))</f>
        <v/>
      </c>
      <c r="AF22" t="str">
        <f>IF(E22="","",IF(②選手情報入力!T31="","",IF(I22=1,IF(②選手情報入力!$U$6="","",②選手情報入力!$U$6),IF(②選手情報入力!$U$7="","",②選手情報入力!$U$7))))</f>
        <v/>
      </c>
      <c r="AG22" t="str">
        <f>IF(E22="","",IF(②選手情報入力!T31="","",IF(I22=1,IF(②選手情報入力!$T$6="",0,1),IF(②選手情報入力!$T$7="",0,1))))</f>
        <v/>
      </c>
      <c r="AH22" t="str">
        <f>IF(E22="","",IF(②選手情報入力!T31="","",2))</f>
        <v/>
      </c>
    </row>
    <row r="23" spans="1:34">
      <c r="A23" t="str">
        <f>IF(E23="","",data_kyogisha!I23&amp;①団体情報入力!C$4+②選手情報入力!C32+10000000)</f>
        <v/>
      </c>
      <c r="B23" t="str">
        <f>IF(E23="","",①団体情報入力!$C$4)</f>
        <v/>
      </c>
      <c r="D23" t="str">
        <f>IF(E23="","",②選手情報入力!B$11)</f>
        <v/>
      </c>
      <c r="E23" t="str">
        <f>IF(②選手情報入力!C32="","",②選手情報入力!C32)</f>
        <v/>
      </c>
      <c r="F23" t="str">
        <f>IF(E23="","",②選手情報入力!D32)</f>
        <v/>
      </c>
      <c r="G23" t="str">
        <f>IF(E23="","",ASC(②選手情報入力!E32&amp;" "&amp;②選手情報入力!F32))</f>
        <v/>
      </c>
      <c r="H23" t="str">
        <f t="shared" si="0"/>
        <v/>
      </c>
      <c r="I23" t="str">
        <f>IF(E23="","",IF(②選手情報入力!G32="男",1,2))</f>
        <v/>
      </c>
      <c r="J23" t="str">
        <f>IF(E23="","",IF(②選手情報入力!H32="","",②選手情報入力!H32))</f>
        <v/>
      </c>
      <c r="M23" t="str">
        <f t="shared" si="1"/>
        <v/>
      </c>
      <c r="O23" t="str">
        <f>IF(E23="","",IF(②選手情報入力!J32="","",IF(I23=1,VLOOKUP(②選手情報入力!J32,種目情報!$A$4:$B$39,2,FALSE),VLOOKUP(②選手情報入力!J32,種目情報!$E$4:$F$31,2,FALSE))))</f>
        <v/>
      </c>
      <c r="P23" t="str">
        <f>IF(E23="","",IF(②選手情報入力!K32="","",②選手情報入力!K32))</f>
        <v/>
      </c>
      <c r="Q23" s="29" t="str">
        <f>IF(E23="","",IF(②選手情報入力!I32="","",1))</f>
        <v/>
      </c>
      <c r="R23" t="str">
        <f>IF(E23="","",IF(②選手情報入力!J32="","",IF(I23=1,VLOOKUP(②選手情報入力!J32,種目情報!$A$4:$C$29,3,FALSE),VLOOKUP(②選手情報入力!J32,種目情報!$E$4:$G$36,3,FALSE))))</f>
        <v/>
      </c>
      <c r="S23" t="str">
        <f>IF(E23="","",IF(②選手情報入力!M32="","",IF(I23=1,VLOOKUP(②選手情報入力!M32,種目情報!$A$4:$B$29,2,FALSE),VLOOKUP(②選手情報入力!M32,種目情報!$E$4:$F$36,2,FALSE))))</f>
        <v/>
      </c>
      <c r="T23" t="str">
        <f>IF(E23="","",IF(②選手情報入力!N32="","",②選手情報入力!N32))</f>
        <v/>
      </c>
      <c r="U23" s="29" t="str">
        <f>IF(E23="","",IF(②選手情報入力!L32="","",1))</f>
        <v/>
      </c>
      <c r="V23" t="str">
        <f>IF(E23="","",IF(②選手情報入力!M32="","",IF(I23=1,VLOOKUP(②選手情報入力!M32,種目情報!$A$4:$C$29,3,FALSE),VLOOKUP(②選手情報入力!M32,種目情報!$E$4:$G$36,3,FALSE))))</f>
        <v/>
      </c>
      <c r="W23" t="str">
        <f>IF(E23="","",IF(②選手情報入力!P32="","",IF(I23=1,VLOOKUP(②選手情報入力!P32,種目情報!$A$4:$B$29,2,FALSE),VLOOKUP(②選手情報入力!P32,種目情報!$E$4:$F$36,2,FALSE))))</f>
        <v/>
      </c>
      <c r="X23" t="str">
        <f>IF(E23="","",IF(②選手情報入力!Q32="","",②選手情報入力!Q32))</f>
        <v/>
      </c>
      <c r="Y23" s="29" t="str">
        <f>IF(E23="","",IF(②選手情報入力!O32="","",1))</f>
        <v/>
      </c>
      <c r="Z23" t="str">
        <f>IF(E23="","",IF(②選手情報入力!P32="","",IF(I23=1,VLOOKUP(②選手情報入力!P32,種目情報!$A$4:$C$29,3,FALSE),VLOOKUP(②選手情報入力!P32,種目情報!$E$4:$G$36,3,FALSE))))</f>
        <v/>
      </c>
      <c r="AA23" t="str">
        <f>IF(E23="","",IF(②選手情報入力!R32="","",IF(I23=1,種目情報!$J$4,種目情報!$J$6)))</f>
        <v/>
      </c>
      <c r="AB23" t="str">
        <f>IF(E23="","",IF(②選手情報入力!R32="","",IF(I23=1,IF(②選手情報入力!$S$6="","",②選手情報入力!$S$6),IF(②選手情報入力!$S$7="","",②選手情報入力!$S$7))))</f>
        <v/>
      </c>
      <c r="AC23" t="str">
        <f>IF(E23="","",IF(②選手情報入力!R32="","",IF(I23=1,IF(②選手情報入力!$R$6="",0,1),IF(②選手情報入力!$R$7="",0,1))))</f>
        <v/>
      </c>
      <c r="AD23" t="str">
        <f>IF(E23="","",IF(②選手情報入力!R32="","",2))</f>
        <v/>
      </c>
      <c r="AE23" t="str">
        <f>IF(E23="","",IF(②選手情報入力!T32="","",IF(I23=1,種目情報!$J$5,種目情報!$J$7)))</f>
        <v/>
      </c>
      <c r="AF23" t="str">
        <f>IF(E23="","",IF(②選手情報入力!T32="","",IF(I23=1,IF(②選手情報入力!$U$6="","",②選手情報入力!$U$6),IF(②選手情報入力!$U$7="","",②選手情報入力!$U$7))))</f>
        <v/>
      </c>
      <c r="AG23" t="str">
        <f>IF(E23="","",IF(②選手情報入力!T32="","",IF(I23=1,IF(②選手情報入力!$T$6="",0,1),IF(②選手情報入力!$T$7="",0,1))))</f>
        <v/>
      </c>
      <c r="AH23" t="str">
        <f>IF(E23="","",IF(②選手情報入力!T32="","",2))</f>
        <v/>
      </c>
    </row>
    <row r="24" spans="1:34">
      <c r="A24" t="str">
        <f>IF(E24="","",data_kyogisha!I24&amp;①団体情報入力!C$4+②選手情報入力!C33+10000000)</f>
        <v/>
      </c>
      <c r="B24" t="str">
        <f>IF(E24="","",①団体情報入力!$C$4)</f>
        <v/>
      </c>
      <c r="D24" t="str">
        <f>IF(E24="","",②選手情報入力!B$11)</f>
        <v/>
      </c>
      <c r="E24" t="str">
        <f>IF(②選手情報入力!C33="","",②選手情報入力!C33)</f>
        <v/>
      </c>
      <c r="F24" t="str">
        <f>IF(E24="","",②選手情報入力!D33)</f>
        <v/>
      </c>
      <c r="G24" t="str">
        <f>IF(E24="","",ASC(②選手情報入力!E33&amp;" "&amp;②選手情報入力!F33))</f>
        <v/>
      </c>
      <c r="H24" t="str">
        <f t="shared" si="0"/>
        <v/>
      </c>
      <c r="I24" t="str">
        <f>IF(E24="","",IF(②選手情報入力!G33="男",1,2))</f>
        <v/>
      </c>
      <c r="J24" t="str">
        <f>IF(E24="","",IF(②選手情報入力!H33="","",②選手情報入力!H33))</f>
        <v/>
      </c>
      <c r="M24" t="str">
        <f t="shared" si="1"/>
        <v/>
      </c>
      <c r="O24" t="str">
        <f>IF(E24="","",IF(②選手情報入力!J33="","",IF(I24=1,VLOOKUP(②選手情報入力!J33,種目情報!$A$4:$B$39,2,FALSE),VLOOKUP(②選手情報入力!J33,種目情報!$E$4:$F$31,2,FALSE))))</f>
        <v/>
      </c>
      <c r="P24" t="str">
        <f>IF(E24="","",IF(②選手情報入力!K33="","",②選手情報入力!K33))</f>
        <v/>
      </c>
      <c r="Q24" s="29" t="str">
        <f>IF(E24="","",IF(②選手情報入力!I33="","",1))</f>
        <v/>
      </c>
      <c r="R24" t="str">
        <f>IF(E24="","",IF(②選手情報入力!J33="","",IF(I24=1,VLOOKUP(②選手情報入力!J33,種目情報!$A$4:$C$29,3,FALSE),VLOOKUP(②選手情報入力!J33,種目情報!$E$4:$G$36,3,FALSE))))</f>
        <v/>
      </c>
      <c r="S24" t="str">
        <f>IF(E24="","",IF(②選手情報入力!M33="","",IF(I24=1,VLOOKUP(②選手情報入力!M33,種目情報!$A$4:$B$29,2,FALSE),VLOOKUP(②選手情報入力!M33,種目情報!$E$4:$F$36,2,FALSE))))</f>
        <v/>
      </c>
      <c r="T24" t="str">
        <f>IF(E24="","",IF(②選手情報入力!N33="","",②選手情報入力!N33))</f>
        <v/>
      </c>
      <c r="U24" s="29" t="str">
        <f>IF(E24="","",IF(②選手情報入力!L33="","",1))</f>
        <v/>
      </c>
      <c r="V24" t="str">
        <f>IF(E24="","",IF(②選手情報入力!M33="","",IF(I24=1,VLOOKUP(②選手情報入力!M33,種目情報!$A$4:$C$29,3,FALSE),VLOOKUP(②選手情報入力!M33,種目情報!$E$4:$G$36,3,FALSE))))</f>
        <v/>
      </c>
      <c r="W24" t="str">
        <f>IF(E24="","",IF(②選手情報入力!P33="","",IF(I24=1,VLOOKUP(②選手情報入力!P33,種目情報!$A$4:$B$29,2,FALSE),VLOOKUP(②選手情報入力!P33,種目情報!$E$4:$F$36,2,FALSE))))</f>
        <v/>
      </c>
      <c r="X24" t="str">
        <f>IF(E24="","",IF(②選手情報入力!Q33="","",②選手情報入力!Q33))</f>
        <v/>
      </c>
      <c r="Y24" s="29" t="str">
        <f>IF(E24="","",IF(②選手情報入力!O33="","",1))</f>
        <v/>
      </c>
      <c r="Z24" t="str">
        <f>IF(E24="","",IF(②選手情報入力!P33="","",IF(I24=1,VLOOKUP(②選手情報入力!P33,種目情報!$A$4:$C$29,3,FALSE),VLOOKUP(②選手情報入力!P33,種目情報!$E$4:$G$36,3,FALSE))))</f>
        <v/>
      </c>
      <c r="AA24" t="str">
        <f>IF(E24="","",IF(②選手情報入力!R33="","",IF(I24=1,種目情報!$J$4,種目情報!$J$6)))</f>
        <v/>
      </c>
      <c r="AB24" t="str">
        <f>IF(E24="","",IF(②選手情報入力!R33="","",IF(I24=1,IF(②選手情報入力!$S$6="","",②選手情報入力!$S$6),IF(②選手情報入力!$S$7="","",②選手情報入力!$S$7))))</f>
        <v/>
      </c>
      <c r="AC24" t="str">
        <f>IF(E24="","",IF(②選手情報入力!R33="","",IF(I24=1,IF(②選手情報入力!$R$6="",0,1),IF(②選手情報入力!$R$7="",0,1))))</f>
        <v/>
      </c>
      <c r="AD24" t="str">
        <f>IF(E24="","",IF(②選手情報入力!R33="","",2))</f>
        <v/>
      </c>
      <c r="AE24" t="str">
        <f>IF(E24="","",IF(②選手情報入力!T33="","",IF(I24=1,種目情報!$J$5,種目情報!$J$7)))</f>
        <v/>
      </c>
      <c r="AF24" t="str">
        <f>IF(E24="","",IF(②選手情報入力!T33="","",IF(I24=1,IF(②選手情報入力!$U$6="","",②選手情報入力!$U$6),IF(②選手情報入力!$U$7="","",②選手情報入力!$U$7))))</f>
        <v/>
      </c>
      <c r="AG24" t="str">
        <f>IF(E24="","",IF(②選手情報入力!T33="","",IF(I24=1,IF(②選手情報入力!$T$6="",0,1),IF(②選手情報入力!$T$7="",0,1))))</f>
        <v/>
      </c>
      <c r="AH24" t="str">
        <f>IF(E24="","",IF(②選手情報入力!T33="","",2))</f>
        <v/>
      </c>
    </row>
    <row r="25" spans="1:34">
      <c r="A25" t="str">
        <f>IF(E25="","",data_kyogisha!I25&amp;①団体情報入力!C$4+②選手情報入力!C34+10000000)</f>
        <v/>
      </c>
      <c r="B25" t="str">
        <f>IF(E25="","",①団体情報入力!$C$4)</f>
        <v/>
      </c>
      <c r="D25" t="str">
        <f>IF(E25="","",②選手情報入力!B$11)</f>
        <v/>
      </c>
      <c r="E25" t="str">
        <f>IF(②選手情報入力!C34="","",②選手情報入力!C34)</f>
        <v/>
      </c>
      <c r="F25" t="str">
        <f>IF(E25="","",②選手情報入力!D34)</f>
        <v/>
      </c>
      <c r="G25" t="str">
        <f>IF(E25="","",ASC(②選手情報入力!E34&amp;" "&amp;②選手情報入力!F34))</f>
        <v/>
      </c>
      <c r="H25" t="str">
        <f t="shared" si="0"/>
        <v/>
      </c>
      <c r="I25" t="str">
        <f>IF(E25="","",IF(②選手情報入力!G34="男",1,2))</f>
        <v/>
      </c>
      <c r="J25" t="str">
        <f>IF(E25="","",IF(②選手情報入力!H34="","",②選手情報入力!H34))</f>
        <v/>
      </c>
      <c r="M25" t="str">
        <f t="shared" si="1"/>
        <v/>
      </c>
      <c r="O25" t="str">
        <f>IF(E25="","",IF(②選手情報入力!J34="","",IF(I25=1,VLOOKUP(②選手情報入力!J34,種目情報!$A$4:$B$39,2,FALSE),VLOOKUP(②選手情報入力!J34,種目情報!$E$4:$F$31,2,FALSE))))</f>
        <v/>
      </c>
      <c r="P25" t="str">
        <f>IF(E25="","",IF(②選手情報入力!K34="","",②選手情報入力!K34))</f>
        <v/>
      </c>
      <c r="Q25" s="29" t="str">
        <f>IF(E25="","",IF(②選手情報入力!I34="","",1))</f>
        <v/>
      </c>
      <c r="R25" t="str">
        <f>IF(E25="","",IF(②選手情報入力!J34="","",IF(I25=1,VLOOKUP(②選手情報入力!J34,種目情報!$A$4:$C$29,3,FALSE),VLOOKUP(②選手情報入力!J34,種目情報!$E$4:$G$36,3,FALSE))))</f>
        <v/>
      </c>
      <c r="S25" t="str">
        <f>IF(E25="","",IF(②選手情報入力!M34="","",IF(I25=1,VLOOKUP(②選手情報入力!M34,種目情報!$A$4:$B$29,2,FALSE),VLOOKUP(②選手情報入力!M34,種目情報!$E$4:$F$36,2,FALSE))))</f>
        <v/>
      </c>
      <c r="T25" t="str">
        <f>IF(E25="","",IF(②選手情報入力!N34="","",②選手情報入力!N34))</f>
        <v/>
      </c>
      <c r="U25" s="29" t="str">
        <f>IF(E25="","",IF(②選手情報入力!L34="","",1))</f>
        <v/>
      </c>
      <c r="V25" t="str">
        <f>IF(E25="","",IF(②選手情報入力!M34="","",IF(I25=1,VLOOKUP(②選手情報入力!M34,種目情報!$A$4:$C$29,3,FALSE),VLOOKUP(②選手情報入力!M34,種目情報!$E$4:$G$36,3,FALSE))))</f>
        <v/>
      </c>
      <c r="W25" t="str">
        <f>IF(E25="","",IF(②選手情報入力!P34="","",IF(I25=1,VLOOKUP(②選手情報入力!P34,種目情報!$A$4:$B$29,2,FALSE),VLOOKUP(②選手情報入力!P34,種目情報!$E$4:$F$36,2,FALSE))))</f>
        <v/>
      </c>
      <c r="X25" t="str">
        <f>IF(E25="","",IF(②選手情報入力!Q34="","",②選手情報入力!Q34))</f>
        <v/>
      </c>
      <c r="Y25" s="29" t="str">
        <f>IF(E25="","",IF(②選手情報入力!O34="","",1))</f>
        <v/>
      </c>
      <c r="Z25" t="str">
        <f>IF(E25="","",IF(②選手情報入力!P34="","",IF(I25=1,VLOOKUP(②選手情報入力!P34,種目情報!$A$4:$C$29,3,FALSE),VLOOKUP(②選手情報入力!P34,種目情報!$E$4:$G$36,3,FALSE))))</f>
        <v/>
      </c>
      <c r="AA25" t="str">
        <f>IF(E25="","",IF(②選手情報入力!R34="","",IF(I25=1,種目情報!$J$4,種目情報!$J$6)))</f>
        <v/>
      </c>
      <c r="AB25" t="str">
        <f>IF(E25="","",IF(②選手情報入力!R34="","",IF(I25=1,IF(②選手情報入力!$S$6="","",②選手情報入力!$S$6),IF(②選手情報入力!$S$7="","",②選手情報入力!$S$7))))</f>
        <v/>
      </c>
      <c r="AC25" t="str">
        <f>IF(E25="","",IF(②選手情報入力!R34="","",IF(I25=1,IF(②選手情報入力!$R$6="",0,1),IF(②選手情報入力!$R$7="",0,1))))</f>
        <v/>
      </c>
      <c r="AD25" t="str">
        <f>IF(E25="","",IF(②選手情報入力!R34="","",2))</f>
        <v/>
      </c>
      <c r="AE25" t="str">
        <f>IF(E25="","",IF(②選手情報入力!T34="","",IF(I25=1,種目情報!$J$5,種目情報!$J$7)))</f>
        <v/>
      </c>
      <c r="AF25" t="str">
        <f>IF(E25="","",IF(②選手情報入力!T34="","",IF(I25=1,IF(②選手情報入力!$U$6="","",②選手情報入力!$U$6),IF(②選手情報入力!$U$7="","",②選手情報入力!$U$7))))</f>
        <v/>
      </c>
      <c r="AG25" t="str">
        <f>IF(E25="","",IF(②選手情報入力!T34="","",IF(I25=1,IF(②選手情報入力!$T$6="",0,1),IF(②選手情報入力!$T$7="",0,1))))</f>
        <v/>
      </c>
      <c r="AH25" t="str">
        <f>IF(E25="","",IF(②選手情報入力!T34="","",2))</f>
        <v/>
      </c>
    </row>
    <row r="26" spans="1:34">
      <c r="A26" t="str">
        <f>IF(E26="","",data_kyogisha!I26&amp;①団体情報入力!C$4+②選手情報入力!C35+10000000)</f>
        <v/>
      </c>
      <c r="B26" t="str">
        <f>IF(E26="","",①団体情報入力!$C$4)</f>
        <v/>
      </c>
      <c r="D26" t="str">
        <f>IF(E26="","",②選手情報入力!B$11)</f>
        <v/>
      </c>
      <c r="E26" t="str">
        <f>IF(②選手情報入力!C35="","",②選手情報入力!C35)</f>
        <v/>
      </c>
      <c r="F26" t="str">
        <f>IF(E26="","",②選手情報入力!D35)</f>
        <v/>
      </c>
      <c r="G26" t="str">
        <f>IF(E26="","",ASC(②選手情報入力!E35&amp;" "&amp;②選手情報入力!F35))</f>
        <v/>
      </c>
      <c r="H26" t="str">
        <f t="shared" si="0"/>
        <v/>
      </c>
      <c r="I26" t="str">
        <f>IF(E26="","",IF(②選手情報入力!G35="男",1,2))</f>
        <v/>
      </c>
      <c r="J26" t="str">
        <f>IF(E26="","",IF(②選手情報入力!H35="","",②選手情報入力!H35))</f>
        <v/>
      </c>
      <c r="M26" t="str">
        <f t="shared" si="1"/>
        <v/>
      </c>
      <c r="O26" t="str">
        <f>IF(E26="","",IF(②選手情報入力!J35="","",IF(I26=1,VLOOKUP(②選手情報入力!J35,種目情報!$A$4:$B$39,2,FALSE),VLOOKUP(②選手情報入力!J35,種目情報!$E$4:$F$31,2,FALSE))))</f>
        <v/>
      </c>
      <c r="P26" t="str">
        <f>IF(E26="","",IF(②選手情報入力!K35="","",②選手情報入力!K35))</f>
        <v/>
      </c>
      <c r="Q26" s="29" t="str">
        <f>IF(E26="","",IF(②選手情報入力!I35="","",1))</f>
        <v/>
      </c>
      <c r="R26" t="str">
        <f>IF(E26="","",IF(②選手情報入力!J35="","",IF(I26=1,VLOOKUP(②選手情報入力!J35,種目情報!$A$4:$C$29,3,FALSE),VLOOKUP(②選手情報入力!J35,種目情報!$E$4:$G$36,3,FALSE))))</f>
        <v/>
      </c>
      <c r="S26" t="str">
        <f>IF(E26="","",IF(②選手情報入力!M35="","",IF(I26=1,VLOOKUP(②選手情報入力!M35,種目情報!$A$4:$B$29,2,FALSE),VLOOKUP(②選手情報入力!M35,種目情報!$E$4:$F$36,2,FALSE))))</f>
        <v/>
      </c>
      <c r="T26" t="str">
        <f>IF(E26="","",IF(②選手情報入力!N35="","",②選手情報入力!N35))</f>
        <v/>
      </c>
      <c r="U26" s="29" t="str">
        <f>IF(E26="","",IF(②選手情報入力!L35="","",1))</f>
        <v/>
      </c>
      <c r="V26" t="str">
        <f>IF(E26="","",IF(②選手情報入力!M35="","",IF(I26=1,VLOOKUP(②選手情報入力!M35,種目情報!$A$4:$C$29,3,FALSE),VLOOKUP(②選手情報入力!M35,種目情報!$E$4:$G$36,3,FALSE))))</f>
        <v/>
      </c>
      <c r="W26" t="str">
        <f>IF(E26="","",IF(②選手情報入力!P35="","",IF(I26=1,VLOOKUP(②選手情報入力!P35,種目情報!$A$4:$B$29,2,FALSE),VLOOKUP(②選手情報入力!P35,種目情報!$E$4:$F$36,2,FALSE))))</f>
        <v/>
      </c>
      <c r="X26" t="str">
        <f>IF(E26="","",IF(②選手情報入力!Q35="","",②選手情報入力!Q35))</f>
        <v/>
      </c>
      <c r="Y26" s="29" t="str">
        <f>IF(E26="","",IF(②選手情報入力!O35="","",1))</f>
        <v/>
      </c>
      <c r="Z26" t="str">
        <f>IF(E26="","",IF(②選手情報入力!P35="","",IF(I26=1,VLOOKUP(②選手情報入力!P35,種目情報!$A$4:$C$29,3,FALSE),VLOOKUP(②選手情報入力!P35,種目情報!$E$4:$G$36,3,FALSE))))</f>
        <v/>
      </c>
      <c r="AA26" t="str">
        <f>IF(E26="","",IF(②選手情報入力!R35="","",IF(I26=1,種目情報!$J$4,種目情報!$J$6)))</f>
        <v/>
      </c>
      <c r="AB26" t="str">
        <f>IF(E26="","",IF(②選手情報入力!R35="","",IF(I26=1,IF(②選手情報入力!$S$6="","",②選手情報入力!$S$6),IF(②選手情報入力!$S$7="","",②選手情報入力!$S$7))))</f>
        <v/>
      </c>
      <c r="AC26" t="str">
        <f>IF(E26="","",IF(②選手情報入力!R35="","",IF(I26=1,IF(②選手情報入力!$R$6="",0,1),IF(②選手情報入力!$R$7="",0,1))))</f>
        <v/>
      </c>
      <c r="AD26" t="str">
        <f>IF(E26="","",IF(②選手情報入力!R35="","",2))</f>
        <v/>
      </c>
      <c r="AE26" t="str">
        <f>IF(E26="","",IF(②選手情報入力!T35="","",IF(I26=1,種目情報!$J$5,種目情報!$J$7)))</f>
        <v/>
      </c>
      <c r="AF26" t="str">
        <f>IF(E26="","",IF(②選手情報入力!T35="","",IF(I26=1,IF(②選手情報入力!$U$6="","",②選手情報入力!$U$6),IF(②選手情報入力!$U$7="","",②選手情報入力!$U$7))))</f>
        <v/>
      </c>
      <c r="AG26" t="str">
        <f>IF(E26="","",IF(②選手情報入力!T35="","",IF(I26=1,IF(②選手情報入力!$T$6="",0,1),IF(②選手情報入力!$T$7="",0,1))))</f>
        <v/>
      </c>
      <c r="AH26" t="str">
        <f>IF(E26="","",IF(②選手情報入力!T35="","",2))</f>
        <v/>
      </c>
    </row>
    <row r="27" spans="1:34">
      <c r="A27" t="str">
        <f>IF(E27="","",data_kyogisha!I27&amp;①団体情報入力!C$4+②選手情報入力!C36+10000000)</f>
        <v/>
      </c>
      <c r="B27" t="str">
        <f>IF(E27="","",①団体情報入力!$C$4)</f>
        <v/>
      </c>
      <c r="D27" t="str">
        <f>IF(E27="","",②選手情報入力!B$11)</f>
        <v/>
      </c>
      <c r="E27" t="str">
        <f>IF(②選手情報入力!C36="","",②選手情報入力!C36)</f>
        <v/>
      </c>
      <c r="F27" t="str">
        <f>IF(E27="","",②選手情報入力!D36)</f>
        <v/>
      </c>
      <c r="G27" t="str">
        <f>IF(E27="","",ASC(②選手情報入力!E36&amp;" "&amp;②選手情報入力!F36))</f>
        <v/>
      </c>
      <c r="H27" t="str">
        <f t="shared" si="0"/>
        <v/>
      </c>
      <c r="I27" t="str">
        <f>IF(E27="","",IF(②選手情報入力!G36="男",1,2))</f>
        <v/>
      </c>
      <c r="J27" t="str">
        <f>IF(E27="","",IF(②選手情報入力!H36="","",②選手情報入力!H36))</f>
        <v/>
      </c>
      <c r="M27" t="str">
        <f t="shared" si="1"/>
        <v/>
      </c>
      <c r="O27" t="str">
        <f>IF(E27="","",IF(②選手情報入力!J36="","",IF(I27=1,VLOOKUP(②選手情報入力!J36,種目情報!$A$4:$B$39,2,FALSE),VLOOKUP(②選手情報入力!J36,種目情報!$E$4:$F$31,2,FALSE))))</f>
        <v/>
      </c>
      <c r="P27" t="str">
        <f>IF(E27="","",IF(②選手情報入力!K36="","",②選手情報入力!K36))</f>
        <v/>
      </c>
      <c r="Q27" s="29" t="str">
        <f>IF(E27="","",IF(②選手情報入力!I36="","",1))</f>
        <v/>
      </c>
      <c r="R27" t="str">
        <f>IF(E27="","",IF(②選手情報入力!J36="","",IF(I27=1,VLOOKUP(②選手情報入力!J36,種目情報!$A$4:$C$29,3,FALSE),VLOOKUP(②選手情報入力!J36,種目情報!$E$4:$G$36,3,FALSE))))</f>
        <v/>
      </c>
      <c r="S27" t="str">
        <f>IF(E27="","",IF(②選手情報入力!M36="","",IF(I27=1,VLOOKUP(②選手情報入力!M36,種目情報!$A$4:$B$29,2,FALSE),VLOOKUP(②選手情報入力!M36,種目情報!$E$4:$F$36,2,FALSE))))</f>
        <v/>
      </c>
      <c r="T27" t="str">
        <f>IF(E27="","",IF(②選手情報入力!N36="","",②選手情報入力!N36))</f>
        <v/>
      </c>
      <c r="U27" s="29" t="str">
        <f>IF(E27="","",IF(②選手情報入力!L36="","",1))</f>
        <v/>
      </c>
      <c r="V27" t="str">
        <f>IF(E27="","",IF(②選手情報入力!M36="","",IF(I27=1,VLOOKUP(②選手情報入力!M36,種目情報!$A$4:$C$29,3,FALSE),VLOOKUP(②選手情報入力!M36,種目情報!$E$4:$G$36,3,FALSE))))</f>
        <v/>
      </c>
      <c r="W27" t="str">
        <f>IF(E27="","",IF(②選手情報入力!P36="","",IF(I27=1,VLOOKUP(②選手情報入力!P36,種目情報!$A$4:$B$29,2,FALSE),VLOOKUP(②選手情報入力!P36,種目情報!$E$4:$F$36,2,FALSE))))</f>
        <v/>
      </c>
      <c r="X27" t="str">
        <f>IF(E27="","",IF(②選手情報入力!Q36="","",②選手情報入力!Q36))</f>
        <v/>
      </c>
      <c r="Y27" s="29" t="str">
        <f>IF(E27="","",IF(②選手情報入力!O36="","",1))</f>
        <v/>
      </c>
      <c r="Z27" t="str">
        <f>IF(E27="","",IF(②選手情報入力!P36="","",IF(I27=1,VLOOKUP(②選手情報入力!P36,種目情報!$A$4:$C$29,3,FALSE),VLOOKUP(②選手情報入力!P36,種目情報!$E$4:$G$36,3,FALSE))))</f>
        <v/>
      </c>
      <c r="AA27" t="str">
        <f>IF(E27="","",IF(②選手情報入力!R36="","",IF(I27=1,種目情報!$J$4,種目情報!$J$6)))</f>
        <v/>
      </c>
      <c r="AB27" t="str">
        <f>IF(E27="","",IF(②選手情報入力!R36="","",IF(I27=1,IF(②選手情報入力!$S$6="","",②選手情報入力!$S$6),IF(②選手情報入力!$S$7="","",②選手情報入力!$S$7))))</f>
        <v/>
      </c>
      <c r="AC27" t="str">
        <f>IF(E27="","",IF(②選手情報入力!R36="","",IF(I27=1,IF(②選手情報入力!$R$6="",0,1),IF(②選手情報入力!$R$7="",0,1))))</f>
        <v/>
      </c>
      <c r="AD27" t="str">
        <f>IF(E27="","",IF(②選手情報入力!R36="","",2))</f>
        <v/>
      </c>
      <c r="AE27" t="str">
        <f>IF(E27="","",IF(②選手情報入力!T36="","",IF(I27=1,種目情報!$J$5,種目情報!$J$7)))</f>
        <v/>
      </c>
      <c r="AF27" t="str">
        <f>IF(E27="","",IF(②選手情報入力!T36="","",IF(I27=1,IF(②選手情報入力!$U$6="","",②選手情報入力!$U$6),IF(②選手情報入力!$U$7="","",②選手情報入力!$U$7))))</f>
        <v/>
      </c>
      <c r="AG27" t="str">
        <f>IF(E27="","",IF(②選手情報入力!T36="","",IF(I27=1,IF(②選手情報入力!$T$6="",0,1),IF(②選手情報入力!$T$7="",0,1))))</f>
        <v/>
      </c>
      <c r="AH27" t="str">
        <f>IF(E27="","",IF(②選手情報入力!T36="","",2))</f>
        <v/>
      </c>
    </row>
    <row r="28" spans="1:34">
      <c r="A28" t="str">
        <f>IF(E28="","",data_kyogisha!I28&amp;①団体情報入力!C$4+②選手情報入力!C37+10000000)</f>
        <v/>
      </c>
      <c r="B28" t="str">
        <f>IF(E28="","",①団体情報入力!$C$4)</f>
        <v/>
      </c>
      <c r="D28" t="str">
        <f>IF(E28="","",②選手情報入力!B$11)</f>
        <v/>
      </c>
      <c r="E28" t="str">
        <f>IF(②選手情報入力!C37="","",②選手情報入力!C37)</f>
        <v/>
      </c>
      <c r="F28" t="str">
        <f>IF(E28="","",②選手情報入力!D37)</f>
        <v/>
      </c>
      <c r="G28" t="str">
        <f>IF(E28="","",ASC(②選手情報入力!E37&amp;" "&amp;②選手情報入力!F37))</f>
        <v/>
      </c>
      <c r="H28" t="str">
        <f t="shared" si="0"/>
        <v/>
      </c>
      <c r="I28" t="str">
        <f>IF(E28="","",IF(②選手情報入力!G37="男",1,2))</f>
        <v/>
      </c>
      <c r="J28" t="str">
        <f>IF(E28="","",IF(②選手情報入力!H37="","",②選手情報入力!H37))</f>
        <v/>
      </c>
      <c r="M28" t="str">
        <f t="shared" si="1"/>
        <v/>
      </c>
      <c r="O28" t="str">
        <f>IF(E28="","",IF(②選手情報入力!J37="","",IF(I28=1,VLOOKUP(②選手情報入力!J37,種目情報!$A$4:$B$39,2,FALSE),VLOOKUP(②選手情報入力!J37,種目情報!$E$4:$F$31,2,FALSE))))</f>
        <v/>
      </c>
      <c r="P28" t="str">
        <f>IF(E28="","",IF(②選手情報入力!K37="","",②選手情報入力!K37))</f>
        <v/>
      </c>
      <c r="Q28" s="29" t="str">
        <f>IF(E28="","",IF(②選手情報入力!I37="","",1))</f>
        <v/>
      </c>
      <c r="R28" t="str">
        <f>IF(E28="","",IF(②選手情報入力!J37="","",IF(I28=1,VLOOKUP(②選手情報入力!J37,種目情報!$A$4:$C$29,3,FALSE),VLOOKUP(②選手情報入力!J37,種目情報!$E$4:$G$36,3,FALSE))))</f>
        <v/>
      </c>
      <c r="S28" t="str">
        <f>IF(E28="","",IF(②選手情報入力!M37="","",IF(I28=1,VLOOKUP(②選手情報入力!M37,種目情報!$A$4:$B$29,2,FALSE),VLOOKUP(②選手情報入力!M37,種目情報!$E$4:$F$36,2,FALSE))))</f>
        <v/>
      </c>
      <c r="T28" t="str">
        <f>IF(E28="","",IF(②選手情報入力!N37="","",②選手情報入力!N37))</f>
        <v/>
      </c>
      <c r="U28" s="29" t="str">
        <f>IF(E28="","",IF(②選手情報入力!L37="","",1))</f>
        <v/>
      </c>
      <c r="V28" t="str">
        <f>IF(E28="","",IF(②選手情報入力!M37="","",IF(I28=1,VLOOKUP(②選手情報入力!M37,種目情報!$A$4:$C$29,3,FALSE),VLOOKUP(②選手情報入力!M37,種目情報!$E$4:$G$36,3,FALSE))))</f>
        <v/>
      </c>
      <c r="W28" t="str">
        <f>IF(E28="","",IF(②選手情報入力!P37="","",IF(I28=1,VLOOKUP(②選手情報入力!P37,種目情報!$A$4:$B$29,2,FALSE),VLOOKUP(②選手情報入力!P37,種目情報!$E$4:$F$36,2,FALSE))))</f>
        <v/>
      </c>
      <c r="X28" t="str">
        <f>IF(E28="","",IF(②選手情報入力!Q37="","",②選手情報入力!Q37))</f>
        <v/>
      </c>
      <c r="Y28" s="29" t="str">
        <f>IF(E28="","",IF(②選手情報入力!O37="","",1))</f>
        <v/>
      </c>
      <c r="Z28" t="str">
        <f>IF(E28="","",IF(②選手情報入力!P37="","",IF(I28=1,VLOOKUP(②選手情報入力!P37,種目情報!$A$4:$C$29,3,FALSE),VLOOKUP(②選手情報入力!P37,種目情報!$E$4:$G$36,3,FALSE))))</f>
        <v/>
      </c>
      <c r="AA28" t="str">
        <f>IF(E28="","",IF(②選手情報入力!R37="","",IF(I28=1,種目情報!$J$4,種目情報!$J$6)))</f>
        <v/>
      </c>
      <c r="AB28" t="str">
        <f>IF(E28="","",IF(②選手情報入力!R37="","",IF(I28=1,IF(②選手情報入力!$S$6="","",②選手情報入力!$S$6),IF(②選手情報入力!$S$7="","",②選手情報入力!$S$7))))</f>
        <v/>
      </c>
      <c r="AC28" t="str">
        <f>IF(E28="","",IF(②選手情報入力!R37="","",IF(I28=1,IF(②選手情報入力!$R$6="",0,1),IF(②選手情報入力!$R$7="",0,1))))</f>
        <v/>
      </c>
      <c r="AD28" t="str">
        <f>IF(E28="","",IF(②選手情報入力!R37="","",2))</f>
        <v/>
      </c>
      <c r="AE28" t="str">
        <f>IF(E28="","",IF(②選手情報入力!T37="","",IF(I28=1,種目情報!$J$5,種目情報!$J$7)))</f>
        <v/>
      </c>
      <c r="AF28" t="str">
        <f>IF(E28="","",IF(②選手情報入力!T37="","",IF(I28=1,IF(②選手情報入力!$U$6="","",②選手情報入力!$U$6),IF(②選手情報入力!$U$7="","",②選手情報入力!$U$7))))</f>
        <v/>
      </c>
      <c r="AG28" t="str">
        <f>IF(E28="","",IF(②選手情報入力!T37="","",IF(I28=1,IF(②選手情報入力!$T$6="",0,1),IF(②選手情報入力!$T$7="",0,1))))</f>
        <v/>
      </c>
      <c r="AH28" t="str">
        <f>IF(E28="","",IF(②選手情報入力!T37="","",2))</f>
        <v/>
      </c>
    </row>
    <row r="29" spans="1:34">
      <c r="A29" t="str">
        <f>IF(E29="","",data_kyogisha!I29&amp;①団体情報入力!C$4+②選手情報入力!C38+10000000)</f>
        <v/>
      </c>
      <c r="B29" t="str">
        <f>IF(E29="","",①団体情報入力!$C$4)</f>
        <v/>
      </c>
      <c r="D29" t="str">
        <f>IF(E29="","",②選手情報入力!B$11)</f>
        <v/>
      </c>
      <c r="E29" t="str">
        <f>IF(②選手情報入力!C38="","",②選手情報入力!C38)</f>
        <v/>
      </c>
      <c r="F29" t="str">
        <f>IF(E29="","",②選手情報入力!D38)</f>
        <v/>
      </c>
      <c r="G29" t="str">
        <f>IF(E29="","",ASC(②選手情報入力!E38&amp;" "&amp;②選手情報入力!F38))</f>
        <v/>
      </c>
      <c r="H29" t="str">
        <f t="shared" si="0"/>
        <v/>
      </c>
      <c r="I29" t="str">
        <f>IF(E29="","",IF(②選手情報入力!G38="男",1,2))</f>
        <v/>
      </c>
      <c r="J29" t="str">
        <f>IF(E29="","",IF(②選手情報入力!H38="","",②選手情報入力!H38))</f>
        <v/>
      </c>
      <c r="M29" t="str">
        <f t="shared" si="1"/>
        <v/>
      </c>
      <c r="O29" t="str">
        <f>IF(E29="","",IF(②選手情報入力!J38="","",IF(I29=1,VLOOKUP(②選手情報入力!J38,種目情報!$A$4:$B$39,2,FALSE),VLOOKUP(②選手情報入力!J38,種目情報!$E$4:$F$31,2,FALSE))))</f>
        <v/>
      </c>
      <c r="P29" t="str">
        <f>IF(E29="","",IF(②選手情報入力!K38="","",②選手情報入力!K38))</f>
        <v/>
      </c>
      <c r="Q29" s="29" t="str">
        <f>IF(E29="","",IF(②選手情報入力!I38="","",1))</f>
        <v/>
      </c>
      <c r="R29" t="str">
        <f>IF(E29="","",IF(②選手情報入力!J38="","",IF(I29=1,VLOOKUP(②選手情報入力!J38,種目情報!$A$4:$C$29,3,FALSE),VLOOKUP(②選手情報入力!J38,種目情報!$E$4:$G$36,3,FALSE))))</f>
        <v/>
      </c>
      <c r="S29" t="str">
        <f>IF(E29="","",IF(②選手情報入力!M38="","",IF(I29=1,VLOOKUP(②選手情報入力!M38,種目情報!$A$4:$B$29,2,FALSE),VLOOKUP(②選手情報入力!M38,種目情報!$E$4:$F$36,2,FALSE))))</f>
        <v/>
      </c>
      <c r="T29" t="str">
        <f>IF(E29="","",IF(②選手情報入力!N38="","",②選手情報入力!N38))</f>
        <v/>
      </c>
      <c r="U29" s="29" t="str">
        <f>IF(E29="","",IF(②選手情報入力!L38="","",1))</f>
        <v/>
      </c>
      <c r="V29" t="str">
        <f>IF(E29="","",IF(②選手情報入力!M38="","",IF(I29=1,VLOOKUP(②選手情報入力!M38,種目情報!$A$4:$C$29,3,FALSE),VLOOKUP(②選手情報入力!M38,種目情報!$E$4:$G$36,3,FALSE))))</f>
        <v/>
      </c>
      <c r="W29" t="str">
        <f>IF(E29="","",IF(②選手情報入力!P38="","",IF(I29=1,VLOOKUP(②選手情報入力!P38,種目情報!$A$4:$B$29,2,FALSE),VLOOKUP(②選手情報入力!P38,種目情報!$E$4:$F$36,2,FALSE))))</f>
        <v/>
      </c>
      <c r="X29" t="str">
        <f>IF(E29="","",IF(②選手情報入力!Q38="","",②選手情報入力!Q38))</f>
        <v/>
      </c>
      <c r="Y29" s="29" t="str">
        <f>IF(E29="","",IF(②選手情報入力!O38="","",1))</f>
        <v/>
      </c>
      <c r="Z29" t="str">
        <f>IF(E29="","",IF(②選手情報入力!P38="","",IF(I29=1,VLOOKUP(②選手情報入力!P38,種目情報!$A$4:$C$29,3,FALSE),VLOOKUP(②選手情報入力!P38,種目情報!$E$4:$G$36,3,FALSE))))</f>
        <v/>
      </c>
      <c r="AA29" t="str">
        <f>IF(E29="","",IF(②選手情報入力!R38="","",IF(I29=1,種目情報!$J$4,種目情報!$J$6)))</f>
        <v/>
      </c>
      <c r="AB29" t="str">
        <f>IF(E29="","",IF(②選手情報入力!R38="","",IF(I29=1,IF(②選手情報入力!$S$6="","",②選手情報入力!$S$6),IF(②選手情報入力!$S$7="","",②選手情報入力!$S$7))))</f>
        <v/>
      </c>
      <c r="AC29" t="str">
        <f>IF(E29="","",IF(②選手情報入力!R38="","",IF(I29=1,IF(②選手情報入力!$R$6="",0,1),IF(②選手情報入力!$R$7="",0,1))))</f>
        <v/>
      </c>
      <c r="AD29" t="str">
        <f>IF(E29="","",IF(②選手情報入力!R38="","",2))</f>
        <v/>
      </c>
      <c r="AE29" t="str">
        <f>IF(E29="","",IF(②選手情報入力!T38="","",IF(I29=1,種目情報!$J$5,種目情報!$J$7)))</f>
        <v/>
      </c>
      <c r="AF29" t="str">
        <f>IF(E29="","",IF(②選手情報入力!T38="","",IF(I29=1,IF(②選手情報入力!$U$6="","",②選手情報入力!$U$6),IF(②選手情報入力!$U$7="","",②選手情報入力!$U$7))))</f>
        <v/>
      </c>
      <c r="AG29" t="str">
        <f>IF(E29="","",IF(②選手情報入力!T38="","",IF(I29=1,IF(②選手情報入力!$T$6="",0,1),IF(②選手情報入力!$T$7="",0,1))))</f>
        <v/>
      </c>
      <c r="AH29" t="str">
        <f>IF(E29="","",IF(②選手情報入力!T38="","",2))</f>
        <v/>
      </c>
    </row>
    <row r="30" spans="1:34">
      <c r="A30" t="str">
        <f>IF(E30="","",data_kyogisha!I30&amp;①団体情報入力!C$4+②選手情報入力!C39+10000000)</f>
        <v/>
      </c>
      <c r="B30" t="str">
        <f>IF(E30="","",①団体情報入力!$C$4)</f>
        <v/>
      </c>
      <c r="D30" t="str">
        <f>IF(E30="","",②選手情報入力!B$11)</f>
        <v/>
      </c>
      <c r="E30" t="str">
        <f>IF(②選手情報入力!C39="","",②選手情報入力!C39)</f>
        <v/>
      </c>
      <c r="F30" t="str">
        <f>IF(E30="","",②選手情報入力!D39)</f>
        <v/>
      </c>
      <c r="G30" t="str">
        <f>IF(E30="","",ASC(②選手情報入力!E39&amp;" "&amp;②選手情報入力!F39))</f>
        <v/>
      </c>
      <c r="H30" t="str">
        <f t="shared" si="0"/>
        <v/>
      </c>
      <c r="I30" t="str">
        <f>IF(E30="","",IF(②選手情報入力!G39="男",1,2))</f>
        <v/>
      </c>
      <c r="J30" t="str">
        <f>IF(E30="","",IF(②選手情報入力!H39="","",②選手情報入力!H39))</f>
        <v/>
      </c>
      <c r="M30" t="str">
        <f t="shared" si="1"/>
        <v/>
      </c>
      <c r="O30" t="str">
        <f>IF(E30="","",IF(②選手情報入力!J39="","",IF(I30=1,VLOOKUP(②選手情報入力!J39,種目情報!$A$4:$B$39,2,FALSE),VLOOKUP(②選手情報入力!J39,種目情報!$E$4:$F$31,2,FALSE))))</f>
        <v/>
      </c>
      <c r="P30" t="str">
        <f>IF(E30="","",IF(②選手情報入力!K39="","",②選手情報入力!K39))</f>
        <v/>
      </c>
      <c r="Q30" s="29" t="str">
        <f>IF(E30="","",IF(②選手情報入力!I39="","",1))</f>
        <v/>
      </c>
      <c r="R30" t="str">
        <f>IF(E30="","",IF(②選手情報入力!J39="","",IF(I30=1,VLOOKUP(②選手情報入力!J39,種目情報!$A$4:$C$29,3,FALSE),VLOOKUP(②選手情報入力!J39,種目情報!$E$4:$G$36,3,FALSE))))</f>
        <v/>
      </c>
      <c r="S30" t="str">
        <f>IF(E30="","",IF(②選手情報入力!M39="","",IF(I30=1,VLOOKUP(②選手情報入力!M39,種目情報!$A$4:$B$29,2,FALSE),VLOOKUP(②選手情報入力!M39,種目情報!$E$4:$F$36,2,FALSE))))</f>
        <v/>
      </c>
      <c r="T30" t="str">
        <f>IF(E30="","",IF(②選手情報入力!N39="","",②選手情報入力!N39))</f>
        <v/>
      </c>
      <c r="U30" s="29" t="str">
        <f>IF(E30="","",IF(②選手情報入力!L39="","",1))</f>
        <v/>
      </c>
      <c r="V30" t="str">
        <f>IF(E30="","",IF(②選手情報入力!M39="","",IF(I30=1,VLOOKUP(②選手情報入力!M39,種目情報!$A$4:$C$29,3,FALSE),VLOOKUP(②選手情報入力!M39,種目情報!$E$4:$G$36,3,FALSE))))</f>
        <v/>
      </c>
      <c r="W30" t="str">
        <f>IF(E30="","",IF(②選手情報入力!P39="","",IF(I30=1,VLOOKUP(②選手情報入力!P39,種目情報!$A$4:$B$29,2,FALSE),VLOOKUP(②選手情報入力!P39,種目情報!$E$4:$F$36,2,FALSE))))</f>
        <v/>
      </c>
      <c r="X30" t="str">
        <f>IF(E30="","",IF(②選手情報入力!Q39="","",②選手情報入力!Q39))</f>
        <v/>
      </c>
      <c r="Y30" s="29" t="str">
        <f>IF(E30="","",IF(②選手情報入力!O39="","",1))</f>
        <v/>
      </c>
      <c r="Z30" t="str">
        <f>IF(E30="","",IF(②選手情報入力!P39="","",IF(I30=1,VLOOKUP(②選手情報入力!P39,種目情報!$A$4:$C$29,3,FALSE),VLOOKUP(②選手情報入力!P39,種目情報!$E$4:$G$36,3,FALSE))))</f>
        <v/>
      </c>
      <c r="AA30" t="str">
        <f>IF(E30="","",IF(②選手情報入力!R39="","",IF(I30=1,種目情報!$J$4,種目情報!$J$6)))</f>
        <v/>
      </c>
      <c r="AB30" t="str">
        <f>IF(E30="","",IF(②選手情報入力!R39="","",IF(I30=1,IF(②選手情報入力!$S$6="","",②選手情報入力!$S$6),IF(②選手情報入力!$S$7="","",②選手情報入力!$S$7))))</f>
        <v/>
      </c>
      <c r="AC30" t="str">
        <f>IF(E30="","",IF(②選手情報入力!R39="","",IF(I30=1,IF(②選手情報入力!$R$6="",0,1),IF(②選手情報入力!$R$7="",0,1))))</f>
        <v/>
      </c>
      <c r="AD30" t="str">
        <f>IF(E30="","",IF(②選手情報入力!R39="","",2))</f>
        <v/>
      </c>
      <c r="AE30" t="str">
        <f>IF(E30="","",IF(②選手情報入力!T39="","",IF(I30=1,種目情報!$J$5,種目情報!$J$7)))</f>
        <v/>
      </c>
      <c r="AF30" t="str">
        <f>IF(E30="","",IF(②選手情報入力!T39="","",IF(I30=1,IF(②選手情報入力!$U$6="","",②選手情報入力!$U$6),IF(②選手情報入力!$U$7="","",②選手情報入力!$U$7))))</f>
        <v/>
      </c>
      <c r="AG30" t="str">
        <f>IF(E30="","",IF(②選手情報入力!T39="","",IF(I30=1,IF(②選手情報入力!$T$6="",0,1),IF(②選手情報入力!$T$7="",0,1))))</f>
        <v/>
      </c>
      <c r="AH30" t="str">
        <f>IF(E30="","",IF(②選手情報入力!T39="","",2))</f>
        <v/>
      </c>
    </row>
    <row r="31" spans="1:34">
      <c r="A31" t="str">
        <f>IF(E31="","",data_kyogisha!I31&amp;①団体情報入力!C$4+②選手情報入力!C40+10000000)</f>
        <v/>
      </c>
      <c r="B31" t="str">
        <f>IF(E31="","",①団体情報入力!$C$4)</f>
        <v/>
      </c>
      <c r="D31" t="str">
        <f>IF(E31="","",②選手情報入力!B$11)</f>
        <v/>
      </c>
      <c r="E31" t="str">
        <f>IF(②選手情報入力!C40="","",②選手情報入力!C40)</f>
        <v/>
      </c>
      <c r="F31" t="str">
        <f>IF(E31="","",②選手情報入力!D40)</f>
        <v/>
      </c>
      <c r="G31" t="str">
        <f>IF(E31="","",ASC(②選手情報入力!E40&amp;" "&amp;②選手情報入力!F40))</f>
        <v/>
      </c>
      <c r="H31" t="str">
        <f t="shared" si="0"/>
        <v/>
      </c>
      <c r="I31" t="str">
        <f>IF(E31="","",IF(②選手情報入力!G40="男",1,2))</f>
        <v/>
      </c>
      <c r="J31" t="str">
        <f>IF(E31="","",IF(②選手情報入力!H40="","",②選手情報入力!H40))</f>
        <v/>
      </c>
      <c r="M31" t="str">
        <f t="shared" si="1"/>
        <v/>
      </c>
      <c r="O31" t="str">
        <f>IF(E31="","",IF(②選手情報入力!J40="","",IF(I31=1,VLOOKUP(②選手情報入力!J40,種目情報!$A$4:$B$39,2,FALSE),VLOOKUP(②選手情報入力!J40,種目情報!$E$4:$F$31,2,FALSE))))</f>
        <v/>
      </c>
      <c r="P31" t="str">
        <f>IF(E31="","",IF(②選手情報入力!K40="","",②選手情報入力!K40))</f>
        <v/>
      </c>
      <c r="Q31" s="29" t="str">
        <f>IF(E31="","",IF(②選手情報入力!I40="","",1))</f>
        <v/>
      </c>
      <c r="R31" t="str">
        <f>IF(E31="","",IF(②選手情報入力!J40="","",IF(I31=1,VLOOKUP(②選手情報入力!J40,種目情報!$A$4:$C$29,3,FALSE),VLOOKUP(②選手情報入力!J40,種目情報!$E$4:$G$36,3,FALSE))))</f>
        <v/>
      </c>
      <c r="S31" t="str">
        <f>IF(E31="","",IF(②選手情報入力!M40="","",IF(I31=1,VLOOKUP(②選手情報入力!M40,種目情報!$A$4:$B$29,2,FALSE),VLOOKUP(②選手情報入力!M40,種目情報!$E$4:$F$36,2,FALSE))))</f>
        <v/>
      </c>
      <c r="T31" t="str">
        <f>IF(E31="","",IF(②選手情報入力!N40="","",②選手情報入力!N40))</f>
        <v/>
      </c>
      <c r="U31" s="29" t="str">
        <f>IF(E31="","",IF(②選手情報入力!L40="","",1))</f>
        <v/>
      </c>
      <c r="V31" t="str">
        <f>IF(E31="","",IF(②選手情報入力!M40="","",IF(I31=1,VLOOKUP(②選手情報入力!M40,種目情報!$A$4:$C$29,3,FALSE),VLOOKUP(②選手情報入力!M40,種目情報!$E$4:$G$36,3,FALSE))))</f>
        <v/>
      </c>
      <c r="W31" t="str">
        <f>IF(E31="","",IF(②選手情報入力!P40="","",IF(I31=1,VLOOKUP(②選手情報入力!P40,種目情報!$A$4:$B$29,2,FALSE),VLOOKUP(②選手情報入力!P40,種目情報!$E$4:$F$36,2,FALSE))))</f>
        <v/>
      </c>
      <c r="X31" t="str">
        <f>IF(E31="","",IF(②選手情報入力!Q40="","",②選手情報入力!Q40))</f>
        <v/>
      </c>
      <c r="Y31" s="29" t="str">
        <f>IF(E31="","",IF(②選手情報入力!O40="","",1))</f>
        <v/>
      </c>
      <c r="Z31" t="str">
        <f>IF(E31="","",IF(②選手情報入力!P40="","",IF(I31=1,VLOOKUP(②選手情報入力!P40,種目情報!$A$4:$C$29,3,FALSE),VLOOKUP(②選手情報入力!P40,種目情報!$E$4:$G$36,3,FALSE))))</f>
        <v/>
      </c>
      <c r="AA31" t="str">
        <f>IF(E31="","",IF(②選手情報入力!R40="","",IF(I31=1,種目情報!$J$4,種目情報!$J$6)))</f>
        <v/>
      </c>
      <c r="AB31" t="str">
        <f>IF(E31="","",IF(②選手情報入力!R40="","",IF(I31=1,IF(②選手情報入力!$S$6="","",②選手情報入力!$S$6),IF(②選手情報入力!$S$7="","",②選手情報入力!$S$7))))</f>
        <v/>
      </c>
      <c r="AC31" t="str">
        <f>IF(E31="","",IF(②選手情報入力!R40="","",IF(I31=1,IF(②選手情報入力!$R$6="",0,1),IF(②選手情報入力!$R$7="",0,1))))</f>
        <v/>
      </c>
      <c r="AD31" t="str">
        <f>IF(E31="","",IF(②選手情報入力!R40="","",2))</f>
        <v/>
      </c>
      <c r="AE31" t="str">
        <f>IF(E31="","",IF(②選手情報入力!T40="","",IF(I31=1,種目情報!$J$5,種目情報!$J$7)))</f>
        <v/>
      </c>
      <c r="AF31" t="str">
        <f>IF(E31="","",IF(②選手情報入力!T40="","",IF(I31=1,IF(②選手情報入力!$U$6="","",②選手情報入力!$U$6),IF(②選手情報入力!$U$7="","",②選手情報入力!$U$7))))</f>
        <v/>
      </c>
      <c r="AG31" t="str">
        <f>IF(E31="","",IF(②選手情報入力!T40="","",IF(I31=1,IF(②選手情報入力!$T$6="",0,1),IF(②選手情報入力!$T$7="",0,1))))</f>
        <v/>
      </c>
      <c r="AH31" t="str">
        <f>IF(E31="","",IF(②選手情報入力!T40="","",2))</f>
        <v/>
      </c>
    </row>
    <row r="32" spans="1:34">
      <c r="A32" t="str">
        <f>IF(E32="","",data_kyogisha!I32&amp;①団体情報入力!C$4+②選手情報入力!C41+10000000)</f>
        <v/>
      </c>
      <c r="B32" t="str">
        <f>IF(E32="","",①団体情報入力!$C$4)</f>
        <v/>
      </c>
      <c r="D32" t="str">
        <f>IF(E32="","",②選手情報入力!B$11)</f>
        <v/>
      </c>
      <c r="E32" t="str">
        <f>IF(②選手情報入力!C41="","",②選手情報入力!C41)</f>
        <v/>
      </c>
      <c r="F32" t="str">
        <f>IF(E32="","",②選手情報入力!D41)</f>
        <v/>
      </c>
      <c r="G32" t="str">
        <f>IF(E32="","",ASC(②選手情報入力!E41&amp;" "&amp;②選手情報入力!F41))</f>
        <v/>
      </c>
      <c r="H32" t="str">
        <f t="shared" si="0"/>
        <v/>
      </c>
      <c r="I32" t="str">
        <f>IF(E32="","",IF(②選手情報入力!G41="男",1,2))</f>
        <v/>
      </c>
      <c r="J32" t="str">
        <f>IF(E32="","",IF(②選手情報入力!H41="","",②選手情報入力!H41))</f>
        <v/>
      </c>
      <c r="M32" t="str">
        <f t="shared" si="1"/>
        <v/>
      </c>
      <c r="O32" t="str">
        <f>IF(E32="","",IF(②選手情報入力!J41="","",IF(I32=1,VLOOKUP(②選手情報入力!J41,種目情報!$A$4:$B$39,2,FALSE),VLOOKUP(②選手情報入力!J41,種目情報!$E$4:$F$31,2,FALSE))))</f>
        <v/>
      </c>
      <c r="P32" t="str">
        <f>IF(E32="","",IF(②選手情報入力!K41="","",②選手情報入力!K41))</f>
        <v/>
      </c>
      <c r="Q32" s="29" t="str">
        <f>IF(E32="","",IF(②選手情報入力!I41="","",1))</f>
        <v/>
      </c>
      <c r="R32" t="str">
        <f>IF(E32="","",IF(②選手情報入力!J41="","",IF(I32=1,VLOOKUP(②選手情報入力!J41,種目情報!$A$4:$C$29,3,FALSE),VLOOKUP(②選手情報入力!J41,種目情報!$E$4:$G$36,3,FALSE))))</f>
        <v/>
      </c>
      <c r="S32" t="str">
        <f>IF(E32="","",IF(②選手情報入力!M41="","",IF(I32=1,VLOOKUP(②選手情報入力!M41,種目情報!$A$4:$B$29,2,FALSE),VLOOKUP(②選手情報入力!M41,種目情報!$E$4:$F$36,2,FALSE))))</f>
        <v/>
      </c>
      <c r="T32" t="str">
        <f>IF(E32="","",IF(②選手情報入力!N41="","",②選手情報入力!N41))</f>
        <v/>
      </c>
      <c r="U32" s="29" t="str">
        <f>IF(E32="","",IF(②選手情報入力!L41="","",1))</f>
        <v/>
      </c>
      <c r="V32" t="str">
        <f>IF(E32="","",IF(②選手情報入力!M41="","",IF(I32=1,VLOOKUP(②選手情報入力!M41,種目情報!$A$4:$C$29,3,FALSE),VLOOKUP(②選手情報入力!M41,種目情報!$E$4:$G$36,3,FALSE))))</f>
        <v/>
      </c>
      <c r="W32" t="str">
        <f>IF(E32="","",IF(②選手情報入力!P41="","",IF(I32=1,VLOOKUP(②選手情報入力!P41,種目情報!$A$4:$B$29,2,FALSE),VLOOKUP(②選手情報入力!P41,種目情報!$E$4:$F$36,2,FALSE))))</f>
        <v/>
      </c>
      <c r="X32" t="str">
        <f>IF(E32="","",IF(②選手情報入力!Q41="","",②選手情報入力!Q41))</f>
        <v/>
      </c>
      <c r="Y32" s="29" t="str">
        <f>IF(E32="","",IF(②選手情報入力!O41="","",1))</f>
        <v/>
      </c>
      <c r="Z32" t="str">
        <f>IF(E32="","",IF(②選手情報入力!P41="","",IF(I32=1,VLOOKUP(②選手情報入力!P41,種目情報!$A$4:$C$29,3,FALSE),VLOOKUP(②選手情報入力!P41,種目情報!$E$4:$G$36,3,FALSE))))</f>
        <v/>
      </c>
      <c r="AA32" t="str">
        <f>IF(E32="","",IF(②選手情報入力!R41="","",IF(I32=1,種目情報!$J$4,種目情報!$J$6)))</f>
        <v/>
      </c>
      <c r="AB32" t="str">
        <f>IF(E32="","",IF(②選手情報入力!R41="","",IF(I32=1,IF(②選手情報入力!$S$6="","",②選手情報入力!$S$6),IF(②選手情報入力!$S$7="","",②選手情報入力!$S$7))))</f>
        <v/>
      </c>
      <c r="AC32" t="str">
        <f>IF(E32="","",IF(②選手情報入力!R41="","",IF(I32=1,IF(②選手情報入力!$R$6="",0,1),IF(②選手情報入力!$R$7="",0,1))))</f>
        <v/>
      </c>
      <c r="AD32" t="str">
        <f>IF(E32="","",IF(②選手情報入力!R41="","",2))</f>
        <v/>
      </c>
      <c r="AE32" t="str">
        <f>IF(E32="","",IF(②選手情報入力!T41="","",IF(I32=1,種目情報!$J$5,種目情報!$J$7)))</f>
        <v/>
      </c>
      <c r="AF32" t="str">
        <f>IF(E32="","",IF(②選手情報入力!T41="","",IF(I32=1,IF(②選手情報入力!$U$6="","",②選手情報入力!$U$6),IF(②選手情報入力!$U$7="","",②選手情報入力!$U$7))))</f>
        <v/>
      </c>
      <c r="AG32" t="str">
        <f>IF(E32="","",IF(②選手情報入力!T41="","",IF(I32=1,IF(②選手情報入力!$T$6="",0,1),IF(②選手情報入力!$T$7="",0,1))))</f>
        <v/>
      </c>
      <c r="AH32" t="str">
        <f>IF(E32="","",IF(②選手情報入力!T41="","",2))</f>
        <v/>
      </c>
    </row>
    <row r="33" spans="1:34">
      <c r="A33" t="str">
        <f>IF(E33="","",data_kyogisha!I33&amp;①団体情報入力!C$4+②選手情報入力!C42+10000000)</f>
        <v/>
      </c>
      <c r="B33" t="str">
        <f>IF(E33="","",①団体情報入力!$C$4)</f>
        <v/>
      </c>
      <c r="D33" t="str">
        <f>IF(E33="","",②選手情報入力!B$11)</f>
        <v/>
      </c>
      <c r="E33" t="str">
        <f>IF(②選手情報入力!C42="","",②選手情報入力!C42)</f>
        <v/>
      </c>
      <c r="F33" t="str">
        <f>IF(E33="","",②選手情報入力!D42)</f>
        <v/>
      </c>
      <c r="G33" t="str">
        <f>IF(E33="","",ASC(②選手情報入力!E42&amp;" "&amp;②選手情報入力!F42))</f>
        <v/>
      </c>
      <c r="H33" t="str">
        <f t="shared" si="0"/>
        <v/>
      </c>
      <c r="I33" t="str">
        <f>IF(E33="","",IF(②選手情報入力!G42="男",1,2))</f>
        <v/>
      </c>
      <c r="J33" t="str">
        <f>IF(E33="","",IF(②選手情報入力!H42="","",②選手情報入力!H42))</f>
        <v/>
      </c>
      <c r="M33" t="str">
        <f t="shared" si="1"/>
        <v/>
      </c>
      <c r="O33" t="str">
        <f>IF(E33="","",IF(②選手情報入力!J42="","",IF(I33=1,VLOOKUP(②選手情報入力!J42,種目情報!$A$4:$B$39,2,FALSE),VLOOKUP(②選手情報入力!J42,種目情報!$E$4:$F$31,2,FALSE))))</f>
        <v/>
      </c>
      <c r="P33" t="str">
        <f>IF(E33="","",IF(②選手情報入力!K42="","",②選手情報入力!K42))</f>
        <v/>
      </c>
      <c r="Q33" s="29" t="str">
        <f>IF(E33="","",IF(②選手情報入力!I42="","",1))</f>
        <v/>
      </c>
      <c r="R33" t="str">
        <f>IF(E33="","",IF(②選手情報入力!J42="","",IF(I33=1,VLOOKUP(②選手情報入力!J42,種目情報!$A$4:$C$29,3,FALSE),VLOOKUP(②選手情報入力!J42,種目情報!$E$4:$G$36,3,FALSE))))</f>
        <v/>
      </c>
      <c r="S33" t="str">
        <f>IF(E33="","",IF(②選手情報入力!M42="","",IF(I33=1,VLOOKUP(②選手情報入力!M42,種目情報!$A$4:$B$29,2,FALSE),VLOOKUP(②選手情報入力!M42,種目情報!$E$4:$F$36,2,FALSE))))</f>
        <v/>
      </c>
      <c r="T33" t="str">
        <f>IF(E33="","",IF(②選手情報入力!N42="","",②選手情報入力!N42))</f>
        <v/>
      </c>
      <c r="U33" s="29" t="str">
        <f>IF(E33="","",IF(②選手情報入力!L42="","",1))</f>
        <v/>
      </c>
      <c r="V33" t="str">
        <f>IF(E33="","",IF(②選手情報入力!M42="","",IF(I33=1,VLOOKUP(②選手情報入力!M42,種目情報!$A$4:$C$29,3,FALSE),VLOOKUP(②選手情報入力!M42,種目情報!$E$4:$G$36,3,FALSE))))</f>
        <v/>
      </c>
      <c r="W33" t="str">
        <f>IF(E33="","",IF(②選手情報入力!P42="","",IF(I33=1,VLOOKUP(②選手情報入力!P42,種目情報!$A$4:$B$29,2,FALSE),VLOOKUP(②選手情報入力!P42,種目情報!$E$4:$F$36,2,FALSE))))</f>
        <v/>
      </c>
      <c r="X33" t="str">
        <f>IF(E33="","",IF(②選手情報入力!Q42="","",②選手情報入力!Q42))</f>
        <v/>
      </c>
      <c r="Y33" s="29" t="str">
        <f>IF(E33="","",IF(②選手情報入力!O42="","",1))</f>
        <v/>
      </c>
      <c r="Z33" t="str">
        <f>IF(E33="","",IF(②選手情報入力!P42="","",IF(I33=1,VLOOKUP(②選手情報入力!P42,種目情報!$A$4:$C$29,3,FALSE),VLOOKUP(②選手情報入力!P42,種目情報!$E$4:$G$36,3,FALSE))))</f>
        <v/>
      </c>
      <c r="AA33" t="str">
        <f>IF(E33="","",IF(②選手情報入力!R42="","",IF(I33=1,種目情報!$J$4,種目情報!$J$6)))</f>
        <v/>
      </c>
      <c r="AB33" t="str">
        <f>IF(E33="","",IF(②選手情報入力!R42="","",IF(I33=1,IF(②選手情報入力!$S$6="","",②選手情報入力!$S$6),IF(②選手情報入力!$S$7="","",②選手情報入力!$S$7))))</f>
        <v/>
      </c>
      <c r="AC33" t="str">
        <f>IF(E33="","",IF(②選手情報入力!R42="","",IF(I33=1,IF(②選手情報入力!$R$6="",0,1),IF(②選手情報入力!$R$7="",0,1))))</f>
        <v/>
      </c>
      <c r="AD33" t="str">
        <f>IF(E33="","",IF(②選手情報入力!R42="","",2))</f>
        <v/>
      </c>
      <c r="AE33" t="str">
        <f>IF(E33="","",IF(②選手情報入力!T42="","",IF(I33=1,種目情報!$J$5,種目情報!$J$7)))</f>
        <v/>
      </c>
      <c r="AF33" t="str">
        <f>IF(E33="","",IF(②選手情報入力!T42="","",IF(I33=1,IF(②選手情報入力!$U$6="","",②選手情報入力!$U$6),IF(②選手情報入力!$U$7="","",②選手情報入力!$U$7))))</f>
        <v/>
      </c>
      <c r="AG33" t="str">
        <f>IF(E33="","",IF(②選手情報入力!T42="","",IF(I33=1,IF(②選手情報入力!$T$6="",0,1),IF(②選手情報入力!$T$7="",0,1))))</f>
        <v/>
      </c>
      <c r="AH33" t="str">
        <f>IF(E33="","",IF(②選手情報入力!T42="","",2))</f>
        <v/>
      </c>
    </row>
    <row r="34" spans="1:34">
      <c r="A34" t="str">
        <f>IF(E34="","",data_kyogisha!I34&amp;①団体情報入力!C$4+②選手情報入力!C43+10000000)</f>
        <v/>
      </c>
      <c r="B34" t="str">
        <f>IF(E34="","",①団体情報入力!$C$4)</f>
        <v/>
      </c>
      <c r="D34" t="str">
        <f>IF(E34="","",②選手情報入力!B$11)</f>
        <v/>
      </c>
      <c r="E34" t="str">
        <f>IF(②選手情報入力!C43="","",②選手情報入力!C43)</f>
        <v/>
      </c>
      <c r="F34" t="str">
        <f>IF(E34="","",②選手情報入力!D43)</f>
        <v/>
      </c>
      <c r="G34" t="str">
        <f>IF(E34="","",ASC(②選手情報入力!E43&amp;" "&amp;②選手情報入力!F43))</f>
        <v/>
      </c>
      <c r="H34" t="str">
        <f t="shared" si="0"/>
        <v/>
      </c>
      <c r="I34" t="str">
        <f>IF(E34="","",IF(②選手情報入力!G43="男",1,2))</f>
        <v/>
      </c>
      <c r="J34" t="str">
        <f>IF(E34="","",IF(②選手情報入力!H43="","",②選手情報入力!H43))</f>
        <v/>
      </c>
      <c r="M34" t="str">
        <f t="shared" si="1"/>
        <v/>
      </c>
      <c r="O34" t="str">
        <f>IF(E34="","",IF(②選手情報入力!J43="","",IF(I34=1,VLOOKUP(②選手情報入力!J43,種目情報!$A$4:$B$39,2,FALSE),VLOOKUP(②選手情報入力!J43,種目情報!$E$4:$F$31,2,FALSE))))</f>
        <v/>
      </c>
      <c r="P34" t="str">
        <f>IF(E34="","",IF(②選手情報入力!K43="","",②選手情報入力!K43))</f>
        <v/>
      </c>
      <c r="Q34" s="29" t="str">
        <f>IF(E34="","",IF(②選手情報入力!I43="","",1))</f>
        <v/>
      </c>
      <c r="R34" t="str">
        <f>IF(E34="","",IF(②選手情報入力!J43="","",IF(I34=1,VLOOKUP(②選手情報入力!J43,種目情報!$A$4:$C$29,3,FALSE),VLOOKUP(②選手情報入力!J43,種目情報!$E$4:$G$36,3,FALSE))))</f>
        <v/>
      </c>
      <c r="S34" t="str">
        <f>IF(E34="","",IF(②選手情報入力!M43="","",IF(I34=1,VLOOKUP(②選手情報入力!M43,種目情報!$A$4:$B$29,2,FALSE),VLOOKUP(②選手情報入力!M43,種目情報!$E$4:$F$36,2,FALSE))))</f>
        <v/>
      </c>
      <c r="T34" t="str">
        <f>IF(E34="","",IF(②選手情報入力!N43="","",②選手情報入力!N43))</f>
        <v/>
      </c>
      <c r="U34" s="29" t="str">
        <f>IF(E34="","",IF(②選手情報入力!L43="","",1))</f>
        <v/>
      </c>
      <c r="V34" t="str">
        <f>IF(E34="","",IF(②選手情報入力!M43="","",IF(I34=1,VLOOKUP(②選手情報入力!M43,種目情報!$A$4:$C$29,3,FALSE),VLOOKUP(②選手情報入力!M43,種目情報!$E$4:$G$36,3,FALSE))))</f>
        <v/>
      </c>
      <c r="W34" t="str">
        <f>IF(E34="","",IF(②選手情報入力!P43="","",IF(I34=1,VLOOKUP(②選手情報入力!P43,種目情報!$A$4:$B$29,2,FALSE),VLOOKUP(②選手情報入力!P43,種目情報!$E$4:$F$36,2,FALSE))))</f>
        <v/>
      </c>
      <c r="X34" t="str">
        <f>IF(E34="","",IF(②選手情報入力!Q43="","",②選手情報入力!Q43))</f>
        <v/>
      </c>
      <c r="Y34" s="29" t="str">
        <f>IF(E34="","",IF(②選手情報入力!O43="","",1))</f>
        <v/>
      </c>
      <c r="Z34" t="str">
        <f>IF(E34="","",IF(②選手情報入力!P43="","",IF(I34=1,VLOOKUP(②選手情報入力!P43,種目情報!$A$4:$C$29,3,FALSE),VLOOKUP(②選手情報入力!P43,種目情報!$E$4:$G$36,3,FALSE))))</f>
        <v/>
      </c>
      <c r="AA34" t="str">
        <f>IF(E34="","",IF(②選手情報入力!R43="","",IF(I34=1,種目情報!$J$4,種目情報!$J$6)))</f>
        <v/>
      </c>
      <c r="AB34" t="str">
        <f>IF(E34="","",IF(②選手情報入力!R43="","",IF(I34=1,IF(②選手情報入力!$S$6="","",②選手情報入力!$S$6),IF(②選手情報入力!$S$7="","",②選手情報入力!$S$7))))</f>
        <v/>
      </c>
      <c r="AC34" t="str">
        <f>IF(E34="","",IF(②選手情報入力!R43="","",IF(I34=1,IF(②選手情報入力!$R$6="",0,1),IF(②選手情報入力!$R$7="",0,1))))</f>
        <v/>
      </c>
      <c r="AD34" t="str">
        <f>IF(E34="","",IF(②選手情報入力!R43="","",2))</f>
        <v/>
      </c>
      <c r="AE34" t="str">
        <f>IF(E34="","",IF(②選手情報入力!T43="","",IF(I34=1,種目情報!$J$5,種目情報!$J$7)))</f>
        <v/>
      </c>
      <c r="AF34" t="str">
        <f>IF(E34="","",IF(②選手情報入力!T43="","",IF(I34=1,IF(②選手情報入力!$U$6="","",②選手情報入力!$U$6),IF(②選手情報入力!$U$7="","",②選手情報入力!$U$7))))</f>
        <v/>
      </c>
      <c r="AG34" t="str">
        <f>IF(E34="","",IF(②選手情報入力!T43="","",IF(I34=1,IF(②選手情報入力!$T$6="",0,1),IF(②選手情報入力!$T$7="",0,1))))</f>
        <v/>
      </c>
      <c r="AH34" t="str">
        <f>IF(E34="","",IF(②選手情報入力!T43="","",2))</f>
        <v/>
      </c>
    </row>
    <row r="35" spans="1:34">
      <c r="A35" t="str">
        <f>IF(E35="","",data_kyogisha!I35&amp;①団体情報入力!C$4+②選手情報入力!C44+10000000)</f>
        <v/>
      </c>
      <c r="B35" t="str">
        <f>IF(E35="","",①団体情報入力!$C$4)</f>
        <v/>
      </c>
      <c r="D35" t="str">
        <f>IF(E35="","",②選手情報入力!B$11)</f>
        <v/>
      </c>
      <c r="E35" t="str">
        <f>IF(②選手情報入力!C44="","",②選手情報入力!C44)</f>
        <v/>
      </c>
      <c r="F35" t="str">
        <f>IF(E35="","",②選手情報入力!D44)</f>
        <v/>
      </c>
      <c r="G35" t="str">
        <f>IF(E35="","",ASC(②選手情報入力!E44&amp;" "&amp;②選手情報入力!F44))</f>
        <v/>
      </c>
      <c r="H35" t="str">
        <f t="shared" si="0"/>
        <v/>
      </c>
      <c r="I35" t="str">
        <f>IF(E35="","",IF(②選手情報入力!G44="男",1,2))</f>
        <v/>
      </c>
      <c r="J35" t="str">
        <f>IF(E35="","",IF(②選手情報入力!H44="","",②選手情報入力!H44))</f>
        <v/>
      </c>
      <c r="M35" t="str">
        <f t="shared" si="1"/>
        <v/>
      </c>
      <c r="O35" t="str">
        <f>IF(E35="","",IF(②選手情報入力!J44="","",IF(I35=1,VLOOKUP(②選手情報入力!J44,種目情報!$A$4:$B$39,2,FALSE),VLOOKUP(②選手情報入力!J44,種目情報!$E$4:$F$31,2,FALSE))))</f>
        <v/>
      </c>
      <c r="P35" t="str">
        <f>IF(E35="","",IF(②選手情報入力!K44="","",②選手情報入力!K44))</f>
        <v/>
      </c>
      <c r="Q35" s="29" t="str">
        <f>IF(E35="","",IF(②選手情報入力!I44="","",1))</f>
        <v/>
      </c>
      <c r="R35" t="str">
        <f>IF(E35="","",IF(②選手情報入力!J44="","",IF(I35=1,VLOOKUP(②選手情報入力!J44,種目情報!$A$4:$C$29,3,FALSE),VLOOKUP(②選手情報入力!J44,種目情報!$E$4:$G$36,3,FALSE))))</f>
        <v/>
      </c>
      <c r="S35" t="str">
        <f>IF(E35="","",IF(②選手情報入力!M44="","",IF(I35=1,VLOOKUP(②選手情報入力!M44,種目情報!$A$4:$B$29,2,FALSE),VLOOKUP(②選手情報入力!M44,種目情報!$E$4:$F$36,2,FALSE))))</f>
        <v/>
      </c>
      <c r="T35" t="str">
        <f>IF(E35="","",IF(②選手情報入力!N44="","",②選手情報入力!N44))</f>
        <v/>
      </c>
      <c r="U35" s="29" t="str">
        <f>IF(E35="","",IF(②選手情報入力!L44="","",1))</f>
        <v/>
      </c>
      <c r="V35" t="str">
        <f>IF(E35="","",IF(②選手情報入力!M44="","",IF(I35=1,VLOOKUP(②選手情報入力!M44,種目情報!$A$4:$C$29,3,FALSE),VLOOKUP(②選手情報入力!M44,種目情報!$E$4:$G$36,3,FALSE))))</f>
        <v/>
      </c>
      <c r="W35" t="str">
        <f>IF(E35="","",IF(②選手情報入力!P44="","",IF(I35=1,VLOOKUP(②選手情報入力!P44,種目情報!$A$4:$B$29,2,FALSE),VLOOKUP(②選手情報入力!P44,種目情報!$E$4:$F$36,2,FALSE))))</f>
        <v/>
      </c>
      <c r="X35" t="str">
        <f>IF(E35="","",IF(②選手情報入力!Q44="","",②選手情報入力!Q44))</f>
        <v/>
      </c>
      <c r="Y35" s="29" t="str">
        <f>IF(E35="","",IF(②選手情報入力!O44="","",1))</f>
        <v/>
      </c>
      <c r="Z35" t="str">
        <f>IF(E35="","",IF(②選手情報入力!P44="","",IF(I35=1,VLOOKUP(②選手情報入力!P44,種目情報!$A$4:$C$29,3,FALSE),VLOOKUP(②選手情報入力!P44,種目情報!$E$4:$G$36,3,FALSE))))</f>
        <v/>
      </c>
      <c r="AA35" t="str">
        <f>IF(E35="","",IF(②選手情報入力!R44="","",IF(I35=1,種目情報!$J$4,種目情報!$J$6)))</f>
        <v/>
      </c>
      <c r="AB35" t="str">
        <f>IF(E35="","",IF(②選手情報入力!R44="","",IF(I35=1,IF(②選手情報入力!$S$6="","",②選手情報入力!$S$6),IF(②選手情報入力!$S$7="","",②選手情報入力!$S$7))))</f>
        <v/>
      </c>
      <c r="AC35" t="str">
        <f>IF(E35="","",IF(②選手情報入力!R44="","",IF(I35=1,IF(②選手情報入力!$R$6="",0,1),IF(②選手情報入力!$R$7="",0,1))))</f>
        <v/>
      </c>
      <c r="AD35" t="str">
        <f>IF(E35="","",IF(②選手情報入力!R44="","",2))</f>
        <v/>
      </c>
      <c r="AE35" t="str">
        <f>IF(E35="","",IF(②選手情報入力!T44="","",IF(I35=1,種目情報!$J$5,種目情報!$J$7)))</f>
        <v/>
      </c>
      <c r="AF35" t="str">
        <f>IF(E35="","",IF(②選手情報入力!T44="","",IF(I35=1,IF(②選手情報入力!$U$6="","",②選手情報入力!$U$6),IF(②選手情報入力!$U$7="","",②選手情報入力!$U$7))))</f>
        <v/>
      </c>
      <c r="AG35" t="str">
        <f>IF(E35="","",IF(②選手情報入力!T44="","",IF(I35=1,IF(②選手情報入力!$T$6="",0,1),IF(②選手情報入力!$T$7="",0,1))))</f>
        <v/>
      </c>
      <c r="AH35" t="str">
        <f>IF(E35="","",IF(②選手情報入力!T44="","",2))</f>
        <v/>
      </c>
    </row>
    <row r="36" spans="1:34">
      <c r="A36" t="str">
        <f>IF(E36="","",data_kyogisha!I36&amp;①団体情報入力!C$4+②選手情報入力!C45+10000000)</f>
        <v/>
      </c>
      <c r="B36" t="str">
        <f>IF(E36="","",①団体情報入力!$C$4)</f>
        <v/>
      </c>
      <c r="D36" t="str">
        <f>IF(E36="","",②選手情報入力!B$11)</f>
        <v/>
      </c>
      <c r="E36" t="str">
        <f>IF(②選手情報入力!C45="","",②選手情報入力!C45)</f>
        <v/>
      </c>
      <c r="F36" t="str">
        <f>IF(E36="","",②選手情報入力!D45)</f>
        <v/>
      </c>
      <c r="G36" t="str">
        <f>IF(E36="","",ASC(②選手情報入力!E45&amp;" "&amp;②選手情報入力!F45))</f>
        <v/>
      </c>
      <c r="H36" t="str">
        <f t="shared" si="0"/>
        <v/>
      </c>
      <c r="I36" t="str">
        <f>IF(E36="","",IF(②選手情報入力!G45="男",1,2))</f>
        <v/>
      </c>
      <c r="J36" t="str">
        <f>IF(E36="","",IF(②選手情報入力!H45="","",②選手情報入力!H45))</f>
        <v/>
      </c>
      <c r="M36" t="str">
        <f t="shared" si="1"/>
        <v/>
      </c>
      <c r="O36" t="str">
        <f>IF(E36="","",IF(②選手情報入力!J45="","",IF(I36=1,VLOOKUP(②選手情報入力!J45,種目情報!$A$4:$B$39,2,FALSE),VLOOKUP(②選手情報入力!J45,種目情報!$E$4:$F$31,2,FALSE))))</f>
        <v/>
      </c>
      <c r="P36" t="str">
        <f>IF(E36="","",IF(②選手情報入力!K45="","",②選手情報入力!K45))</f>
        <v/>
      </c>
      <c r="Q36" s="29" t="str">
        <f>IF(E36="","",IF(②選手情報入力!I45="","",1))</f>
        <v/>
      </c>
      <c r="R36" t="str">
        <f>IF(E36="","",IF(②選手情報入力!J45="","",IF(I36=1,VLOOKUP(②選手情報入力!J45,種目情報!$A$4:$C$29,3,FALSE),VLOOKUP(②選手情報入力!J45,種目情報!$E$4:$G$36,3,FALSE))))</f>
        <v/>
      </c>
      <c r="S36" t="str">
        <f>IF(E36="","",IF(②選手情報入力!M45="","",IF(I36=1,VLOOKUP(②選手情報入力!M45,種目情報!$A$4:$B$29,2,FALSE),VLOOKUP(②選手情報入力!M45,種目情報!$E$4:$F$36,2,FALSE))))</f>
        <v/>
      </c>
      <c r="T36" t="str">
        <f>IF(E36="","",IF(②選手情報入力!N45="","",②選手情報入力!N45))</f>
        <v/>
      </c>
      <c r="U36" s="29" t="str">
        <f>IF(E36="","",IF(②選手情報入力!L45="","",1))</f>
        <v/>
      </c>
      <c r="V36" t="str">
        <f>IF(E36="","",IF(②選手情報入力!M45="","",IF(I36=1,VLOOKUP(②選手情報入力!M45,種目情報!$A$4:$C$29,3,FALSE),VLOOKUP(②選手情報入力!M45,種目情報!$E$4:$G$36,3,FALSE))))</f>
        <v/>
      </c>
      <c r="W36" t="str">
        <f>IF(E36="","",IF(②選手情報入力!P45="","",IF(I36=1,VLOOKUP(②選手情報入力!P45,種目情報!$A$4:$B$29,2,FALSE),VLOOKUP(②選手情報入力!P45,種目情報!$E$4:$F$36,2,FALSE))))</f>
        <v/>
      </c>
      <c r="X36" t="str">
        <f>IF(E36="","",IF(②選手情報入力!Q45="","",②選手情報入力!Q45))</f>
        <v/>
      </c>
      <c r="Y36" s="29" t="str">
        <f>IF(E36="","",IF(②選手情報入力!O45="","",1))</f>
        <v/>
      </c>
      <c r="Z36" t="str">
        <f>IF(E36="","",IF(②選手情報入力!P45="","",IF(I36=1,VLOOKUP(②選手情報入力!P45,種目情報!$A$4:$C$29,3,FALSE),VLOOKUP(②選手情報入力!P45,種目情報!$E$4:$G$36,3,FALSE))))</f>
        <v/>
      </c>
      <c r="AA36" t="str">
        <f>IF(E36="","",IF(②選手情報入力!R45="","",IF(I36=1,種目情報!$J$4,種目情報!$J$6)))</f>
        <v/>
      </c>
      <c r="AB36" t="str">
        <f>IF(E36="","",IF(②選手情報入力!R45="","",IF(I36=1,IF(②選手情報入力!$S$6="","",②選手情報入力!$S$6),IF(②選手情報入力!$S$7="","",②選手情報入力!$S$7))))</f>
        <v/>
      </c>
      <c r="AC36" t="str">
        <f>IF(E36="","",IF(②選手情報入力!R45="","",IF(I36=1,IF(②選手情報入力!$R$6="",0,1),IF(②選手情報入力!$R$7="",0,1))))</f>
        <v/>
      </c>
      <c r="AD36" t="str">
        <f>IF(E36="","",IF(②選手情報入力!R45="","",2))</f>
        <v/>
      </c>
      <c r="AE36" t="str">
        <f>IF(E36="","",IF(②選手情報入力!T45="","",IF(I36=1,種目情報!$J$5,種目情報!$J$7)))</f>
        <v/>
      </c>
      <c r="AF36" t="str">
        <f>IF(E36="","",IF(②選手情報入力!T45="","",IF(I36=1,IF(②選手情報入力!$U$6="","",②選手情報入力!$U$6),IF(②選手情報入力!$U$7="","",②選手情報入力!$U$7))))</f>
        <v/>
      </c>
      <c r="AG36" t="str">
        <f>IF(E36="","",IF(②選手情報入力!T45="","",IF(I36=1,IF(②選手情報入力!$T$6="",0,1),IF(②選手情報入力!$T$7="",0,1))))</f>
        <v/>
      </c>
      <c r="AH36" t="str">
        <f>IF(E36="","",IF(②選手情報入力!T45="","",2))</f>
        <v/>
      </c>
    </row>
    <row r="37" spans="1:34">
      <c r="A37" t="str">
        <f>IF(E37="","",data_kyogisha!I37&amp;①団体情報入力!C$4+②選手情報入力!C46+10000000)</f>
        <v/>
      </c>
      <c r="B37" t="str">
        <f>IF(E37="","",①団体情報入力!$C$4)</f>
        <v/>
      </c>
      <c r="D37" t="str">
        <f>IF(E37="","",②選手情報入力!B$11)</f>
        <v/>
      </c>
      <c r="E37" t="str">
        <f>IF(②選手情報入力!C46="","",②選手情報入力!C46)</f>
        <v/>
      </c>
      <c r="F37" t="str">
        <f>IF(E37="","",②選手情報入力!D46)</f>
        <v/>
      </c>
      <c r="G37" t="str">
        <f>IF(E37="","",ASC(②選手情報入力!E46&amp;" "&amp;②選手情報入力!F46))</f>
        <v/>
      </c>
      <c r="H37" t="str">
        <f t="shared" si="0"/>
        <v/>
      </c>
      <c r="I37" t="str">
        <f>IF(E37="","",IF(②選手情報入力!G46="男",1,2))</f>
        <v/>
      </c>
      <c r="J37" t="str">
        <f>IF(E37="","",IF(②選手情報入力!H46="","",②選手情報入力!H46))</f>
        <v/>
      </c>
      <c r="M37" t="str">
        <f t="shared" si="1"/>
        <v/>
      </c>
      <c r="O37" t="str">
        <f>IF(E37="","",IF(②選手情報入力!J46="","",IF(I37=1,VLOOKUP(②選手情報入力!J46,種目情報!$A$4:$B$39,2,FALSE),VLOOKUP(②選手情報入力!J46,種目情報!$E$4:$F$31,2,FALSE))))</f>
        <v/>
      </c>
      <c r="P37" t="str">
        <f>IF(E37="","",IF(②選手情報入力!K46="","",②選手情報入力!K46))</f>
        <v/>
      </c>
      <c r="Q37" s="29" t="str">
        <f>IF(E37="","",IF(②選手情報入力!I46="","",1))</f>
        <v/>
      </c>
      <c r="R37" t="str">
        <f>IF(E37="","",IF(②選手情報入力!J46="","",IF(I37=1,VLOOKUP(②選手情報入力!J46,種目情報!$A$4:$C$29,3,FALSE),VLOOKUP(②選手情報入力!J46,種目情報!$E$4:$G$36,3,FALSE))))</f>
        <v/>
      </c>
      <c r="S37" t="str">
        <f>IF(E37="","",IF(②選手情報入力!M46="","",IF(I37=1,VLOOKUP(②選手情報入力!M46,種目情報!$A$4:$B$29,2,FALSE),VLOOKUP(②選手情報入力!M46,種目情報!$E$4:$F$36,2,FALSE))))</f>
        <v/>
      </c>
      <c r="T37" t="str">
        <f>IF(E37="","",IF(②選手情報入力!N46="","",②選手情報入力!N46))</f>
        <v/>
      </c>
      <c r="U37" s="29" t="str">
        <f>IF(E37="","",IF(②選手情報入力!L46="","",1))</f>
        <v/>
      </c>
      <c r="V37" t="str">
        <f>IF(E37="","",IF(②選手情報入力!M46="","",IF(I37=1,VLOOKUP(②選手情報入力!M46,種目情報!$A$4:$C$29,3,FALSE),VLOOKUP(②選手情報入力!M46,種目情報!$E$4:$G$36,3,FALSE))))</f>
        <v/>
      </c>
      <c r="W37" t="str">
        <f>IF(E37="","",IF(②選手情報入力!P46="","",IF(I37=1,VLOOKUP(②選手情報入力!P46,種目情報!$A$4:$B$29,2,FALSE),VLOOKUP(②選手情報入力!P46,種目情報!$E$4:$F$36,2,FALSE))))</f>
        <v/>
      </c>
      <c r="X37" t="str">
        <f>IF(E37="","",IF(②選手情報入力!Q46="","",②選手情報入力!Q46))</f>
        <v/>
      </c>
      <c r="Y37" s="29" t="str">
        <f>IF(E37="","",IF(②選手情報入力!O46="","",1))</f>
        <v/>
      </c>
      <c r="Z37" t="str">
        <f>IF(E37="","",IF(②選手情報入力!P46="","",IF(I37=1,VLOOKUP(②選手情報入力!P46,種目情報!$A$4:$C$29,3,FALSE),VLOOKUP(②選手情報入力!P46,種目情報!$E$4:$G$36,3,FALSE))))</f>
        <v/>
      </c>
      <c r="AA37" t="str">
        <f>IF(E37="","",IF(②選手情報入力!R46="","",IF(I37=1,種目情報!$J$4,種目情報!$J$6)))</f>
        <v/>
      </c>
      <c r="AB37" t="str">
        <f>IF(E37="","",IF(②選手情報入力!R46="","",IF(I37=1,IF(②選手情報入力!$S$6="","",②選手情報入力!$S$6),IF(②選手情報入力!$S$7="","",②選手情報入力!$S$7))))</f>
        <v/>
      </c>
      <c r="AC37" t="str">
        <f>IF(E37="","",IF(②選手情報入力!R46="","",IF(I37=1,IF(②選手情報入力!$R$6="",0,1),IF(②選手情報入力!$R$7="",0,1))))</f>
        <v/>
      </c>
      <c r="AD37" t="str">
        <f>IF(E37="","",IF(②選手情報入力!R46="","",2))</f>
        <v/>
      </c>
      <c r="AE37" t="str">
        <f>IF(E37="","",IF(②選手情報入力!T46="","",IF(I37=1,種目情報!$J$5,種目情報!$J$7)))</f>
        <v/>
      </c>
      <c r="AF37" t="str">
        <f>IF(E37="","",IF(②選手情報入力!T46="","",IF(I37=1,IF(②選手情報入力!$U$6="","",②選手情報入力!$U$6),IF(②選手情報入力!$U$7="","",②選手情報入力!$U$7))))</f>
        <v/>
      </c>
      <c r="AG37" t="str">
        <f>IF(E37="","",IF(②選手情報入力!T46="","",IF(I37=1,IF(②選手情報入力!$T$6="",0,1),IF(②選手情報入力!$T$7="",0,1))))</f>
        <v/>
      </c>
      <c r="AH37" t="str">
        <f>IF(E37="","",IF(②選手情報入力!T46="","",2))</f>
        <v/>
      </c>
    </row>
    <row r="38" spans="1:34">
      <c r="A38" t="str">
        <f>IF(E38="","",data_kyogisha!I38&amp;①団体情報入力!C$4+②選手情報入力!C47+10000000)</f>
        <v/>
      </c>
      <c r="B38" t="str">
        <f>IF(E38="","",①団体情報入力!$C$4)</f>
        <v/>
      </c>
      <c r="D38" t="str">
        <f>IF(E38="","",②選手情報入力!B$11)</f>
        <v/>
      </c>
      <c r="E38" t="str">
        <f>IF(②選手情報入力!C47="","",②選手情報入力!C47)</f>
        <v/>
      </c>
      <c r="F38" t="str">
        <f>IF(E38="","",②選手情報入力!D47)</f>
        <v/>
      </c>
      <c r="G38" t="str">
        <f>IF(E38="","",ASC(②選手情報入力!E47&amp;" "&amp;②選手情報入力!F47))</f>
        <v/>
      </c>
      <c r="H38" t="str">
        <f t="shared" si="0"/>
        <v/>
      </c>
      <c r="I38" t="str">
        <f>IF(E38="","",IF(②選手情報入力!G47="男",1,2))</f>
        <v/>
      </c>
      <c r="J38" t="str">
        <f>IF(E38="","",IF(②選手情報入力!H47="","",②選手情報入力!H47))</f>
        <v/>
      </c>
      <c r="M38" t="str">
        <f t="shared" si="1"/>
        <v/>
      </c>
      <c r="O38" t="str">
        <f>IF(E38="","",IF(②選手情報入力!J47="","",IF(I38=1,VLOOKUP(②選手情報入力!J47,種目情報!$A$4:$B$39,2,FALSE),VLOOKUP(②選手情報入力!J47,種目情報!$E$4:$F$31,2,FALSE))))</f>
        <v/>
      </c>
      <c r="P38" t="str">
        <f>IF(E38="","",IF(②選手情報入力!K47="","",②選手情報入力!K47))</f>
        <v/>
      </c>
      <c r="Q38" s="29" t="str">
        <f>IF(E38="","",IF(②選手情報入力!I47="","",1))</f>
        <v/>
      </c>
      <c r="R38" t="str">
        <f>IF(E38="","",IF(②選手情報入力!J47="","",IF(I38=1,VLOOKUP(②選手情報入力!J47,種目情報!$A$4:$C$29,3,FALSE),VLOOKUP(②選手情報入力!J47,種目情報!$E$4:$G$36,3,FALSE))))</f>
        <v/>
      </c>
      <c r="S38" t="str">
        <f>IF(E38="","",IF(②選手情報入力!M47="","",IF(I38=1,VLOOKUP(②選手情報入力!M47,種目情報!$A$4:$B$29,2,FALSE),VLOOKUP(②選手情報入力!M47,種目情報!$E$4:$F$36,2,FALSE))))</f>
        <v/>
      </c>
      <c r="T38" t="str">
        <f>IF(E38="","",IF(②選手情報入力!N47="","",②選手情報入力!N47))</f>
        <v/>
      </c>
      <c r="U38" s="29" t="str">
        <f>IF(E38="","",IF(②選手情報入力!L47="","",1))</f>
        <v/>
      </c>
      <c r="V38" t="str">
        <f>IF(E38="","",IF(②選手情報入力!M47="","",IF(I38=1,VLOOKUP(②選手情報入力!M47,種目情報!$A$4:$C$29,3,FALSE),VLOOKUP(②選手情報入力!M47,種目情報!$E$4:$G$36,3,FALSE))))</f>
        <v/>
      </c>
      <c r="W38" t="str">
        <f>IF(E38="","",IF(②選手情報入力!P47="","",IF(I38=1,VLOOKUP(②選手情報入力!P47,種目情報!$A$4:$B$29,2,FALSE),VLOOKUP(②選手情報入力!P47,種目情報!$E$4:$F$36,2,FALSE))))</f>
        <v/>
      </c>
      <c r="X38" t="str">
        <f>IF(E38="","",IF(②選手情報入力!Q47="","",②選手情報入力!Q47))</f>
        <v/>
      </c>
      <c r="Y38" s="29" t="str">
        <f>IF(E38="","",IF(②選手情報入力!O47="","",1))</f>
        <v/>
      </c>
      <c r="Z38" t="str">
        <f>IF(E38="","",IF(②選手情報入力!P47="","",IF(I38=1,VLOOKUP(②選手情報入力!P47,種目情報!$A$4:$C$29,3,FALSE),VLOOKUP(②選手情報入力!P47,種目情報!$E$4:$G$36,3,FALSE))))</f>
        <v/>
      </c>
      <c r="AA38" t="str">
        <f>IF(E38="","",IF(②選手情報入力!R47="","",IF(I38=1,種目情報!$J$4,種目情報!$J$6)))</f>
        <v/>
      </c>
      <c r="AB38" t="str">
        <f>IF(E38="","",IF(②選手情報入力!R47="","",IF(I38=1,IF(②選手情報入力!$S$6="","",②選手情報入力!$S$6),IF(②選手情報入力!$S$7="","",②選手情報入力!$S$7))))</f>
        <v/>
      </c>
      <c r="AC38" t="str">
        <f>IF(E38="","",IF(②選手情報入力!R47="","",IF(I38=1,IF(②選手情報入力!$R$6="",0,1),IF(②選手情報入力!$R$7="",0,1))))</f>
        <v/>
      </c>
      <c r="AD38" t="str">
        <f>IF(E38="","",IF(②選手情報入力!R47="","",2))</f>
        <v/>
      </c>
      <c r="AE38" t="str">
        <f>IF(E38="","",IF(②選手情報入力!T47="","",IF(I38=1,種目情報!$J$5,種目情報!$J$7)))</f>
        <v/>
      </c>
      <c r="AF38" t="str">
        <f>IF(E38="","",IF(②選手情報入力!T47="","",IF(I38=1,IF(②選手情報入力!$U$6="","",②選手情報入力!$U$6),IF(②選手情報入力!$U$7="","",②選手情報入力!$U$7))))</f>
        <v/>
      </c>
      <c r="AG38" t="str">
        <f>IF(E38="","",IF(②選手情報入力!T47="","",IF(I38=1,IF(②選手情報入力!$T$6="",0,1),IF(②選手情報入力!$T$7="",0,1))))</f>
        <v/>
      </c>
      <c r="AH38" t="str">
        <f>IF(E38="","",IF(②選手情報入力!T47="","",2))</f>
        <v/>
      </c>
    </row>
    <row r="39" spans="1:34">
      <c r="A39" t="str">
        <f>IF(E39="","",data_kyogisha!I39&amp;①団体情報入力!C$4+②選手情報入力!C48+10000000)</f>
        <v/>
      </c>
      <c r="B39" t="str">
        <f>IF(E39="","",①団体情報入力!$C$4)</f>
        <v/>
      </c>
      <c r="D39" t="str">
        <f>IF(E39="","",②選手情報入力!B$11)</f>
        <v/>
      </c>
      <c r="E39" t="str">
        <f>IF(②選手情報入力!C48="","",②選手情報入力!C48)</f>
        <v/>
      </c>
      <c r="F39" t="str">
        <f>IF(E39="","",②選手情報入力!D48)</f>
        <v/>
      </c>
      <c r="G39" t="str">
        <f>IF(E39="","",ASC(②選手情報入力!E48&amp;" "&amp;②選手情報入力!F48))</f>
        <v/>
      </c>
      <c r="H39" t="str">
        <f t="shared" si="0"/>
        <v/>
      </c>
      <c r="I39" t="str">
        <f>IF(E39="","",IF(②選手情報入力!G48="男",1,2))</f>
        <v/>
      </c>
      <c r="J39" t="str">
        <f>IF(E39="","",IF(②選手情報入力!H48="","",②選手情報入力!H48))</f>
        <v/>
      </c>
      <c r="M39" t="str">
        <f t="shared" si="1"/>
        <v/>
      </c>
      <c r="O39" t="str">
        <f>IF(E39="","",IF(②選手情報入力!J48="","",IF(I39=1,VLOOKUP(②選手情報入力!J48,種目情報!$A$4:$B$39,2,FALSE),VLOOKUP(②選手情報入力!J48,種目情報!$E$4:$F$31,2,FALSE))))</f>
        <v/>
      </c>
      <c r="P39" t="str">
        <f>IF(E39="","",IF(②選手情報入力!K48="","",②選手情報入力!K48))</f>
        <v/>
      </c>
      <c r="Q39" s="29" t="str">
        <f>IF(E39="","",IF(②選手情報入力!I48="","",1))</f>
        <v/>
      </c>
      <c r="R39" t="str">
        <f>IF(E39="","",IF(②選手情報入力!J48="","",IF(I39=1,VLOOKUP(②選手情報入力!J48,種目情報!$A$4:$C$29,3,FALSE),VLOOKUP(②選手情報入力!J48,種目情報!$E$4:$G$36,3,FALSE))))</f>
        <v/>
      </c>
      <c r="S39" t="str">
        <f>IF(E39="","",IF(②選手情報入力!M48="","",IF(I39=1,VLOOKUP(②選手情報入力!M48,種目情報!$A$4:$B$29,2,FALSE),VLOOKUP(②選手情報入力!M48,種目情報!$E$4:$F$36,2,FALSE))))</f>
        <v/>
      </c>
      <c r="T39" t="str">
        <f>IF(E39="","",IF(②選手情報入力!N48="","",②選手情報入力!N48))</f>
        <v/>
      </c>
      <c r="U39" s="29" t="str">
        <f>IF(E39="","",IF(②選手情報入力!L48="","",1))</f>
        <v/>
      </c>
      <c r="V39" t="str">
        <f>IF(E39="","",IF(②選手情報入力!M48="","",IF(I39=1,VLOOKUP(②選手情報入力!M48,種目情報!$A$4:$C$29,3,FALSE),VLOOKUP(②選手情報入力!M48,種目情報!$E$4:$G$36,3,FALSE))))</f>
        <v/>
      </c>
      <c r="W39" t="str">
        <f>IF(E39="","",IF(②選手情報入力!P48="","",IF(I39=1,VLOOKUP(②選手情報入力!P48,種目情報!$A$4:$B$29,2,FALSE),VLOOKUP(②選手情報入力!P48,種目情報!$E$4:$F$36,2,FALSE))))</f>
        <v/>
      </c>
      <c r="X39" t="str">
        <f>IF(E39="","",IF(②選手情報入力!Q48="","",②選手情報入力!Q48))</f>
        <v/>
      </c>
      <c r="Y39" s="29" t="str">
        <f>IF(E39="","",IF(②選手情報入力!O48="","",1))</f>
        <v/>
      </c>
      <c r="Z39" t="str">
        <f>IF(E39="","",IF(②選手情報入力!P48="","",IF(I39=1,VLOOKUP(②選手情報入力!P48,種目情報!$A$4:$C$29,3,FALSE),VLOOKUP(②選手情報入力!P48,種目情報!$E$4:$G$36,3,FALSE))))</f>
        <v/>
      </c>
      <c r="AA39" t="str">
        <f>IF(E39="","",IF(②選手情報入力!R48="","",IF(I39=1,種目情報!$J$4,種目情報!$J$6)))</f>
        <v/>
      </c>
      <c r="AB39" t="str">
        <f>IF(E39="","",IF(②選手情報入力!R48="","",IF(I39=1,IF(②選手情報入力!$S$6="","",②選手情報入力!$S$6),IF(②選手情報入力!$S$7="","",②選手情報入力!$S$7))))</f>
        <v/>
      </c>
      <c r="AC39" t="str">
        <f>IF(E39="","",IF(②選手情報入力!R48="","",IF(I39=1,IF(②選手情報入力!$R$6="",0,1),IF(②選手情報入力!$R$7="",0,1))))</f>
        <v/>
      </c>
      <c r="AD39" t="str">
        <f>IF(E39="","",IF(②選手情報入力!R48="","",2))</f>
        <v/>
      </c>
      <c r="AE39" t="str">
        <f>IF(E39="","",IF(②選手情報入力!T48="","",IF(I39=1,種目情報!$J$5,種目情報!$J$7)))</f>
        <v/>
      </c>
      <c r="AF39" t="str">
        <f>IF(E39="","",IF(②選手情報入力!T48="","",IF(I39=1,IF(②選手情報入力!$U$6="","",②選手情報入力!$U$6),IF(②選手情報入力!$U$7="","",②選手情報入力!$U$7))))</f>
        <v/>
      </c>
      <c r="AG39" t="str">
        <f>IF(E39="","",IF(②選手情報入力!T48="","",IF(I39=1,IF(②選手情報入力!$T$6="",0,1),IF(②選手情報入力!$T$7="",0,1))))</f>
        <v/>
      </c>
      <c r="AH39" t="str">
        <f>IF(E39="","",IF(②選手情報入力!T48="","",2))</f>
        <v/>
      </c>
    </row>
    <row r="40" spans="1:34">
      <c r="A40" t="str">
        <f>IF(E40="","",data_kyogisha!I40&amp;①団体情報入力!C$4+②選手情報入力!C49+10000000)</f>
        <v/>
      </c>
      <c r="B40" t="str">
        <f>IF(E40="","",①団体情報入力!$C$4)</f>
        <v/>
      </c>
      <c r="D40" t="str">
        <f>IF(E40="","",②選手情報入力!B$11)</f>
        <v/>
      </c>
      <c r="E40" t="str">
        <f>IF(②選手情報入力!C49="","",②選手情報入力!C49)</f>
        <v/>
      </c>
      <c r="F40" t="str">
        <f>IF(E40="","",②選手情報入力!D49)</f>
        <v/>
      </c>
      <c r="G40" t="str">
        <f>IF(E40="","",ASC(②選手情報入力!E49&amp;" "&amp;②選手情報入力!F49))</f>
        <v/>
      </c>
      <c r="H40" t="str">
        <f t="shared" si="0"/>
        <v/>
      </c>
      <c r="I40" t="str">
        <f>IF(E40="","",IF(②選手情報入力!G49="男",1,2))</f>
        <v/>
      </c>
      <c r="J40" t="str">
        <f>IF(E40="","",IF(②選手情報入力!H49="","",②選手情報入力!H49))</f>
        <v/>
      </c>
      <c r="M40" t="str">
        <f t="shared" si="1"/>
        <v/>
      </c>
      <c r="O40" t="str">
        <f>IF(E40="","",IF(②選手情報入力!J49="","",IF(I40=1,VLOOKUP(②選手情報入力!J49,種目情報!$A$4:$B$39,2,FALSE),VLOOKUP(②選手情報入力!J49,種目情報!$E$4:$F$31,2,FALSE))))</f>
        <v/>
      </c>
      <c r="P40" t="str">
        <f>IF(E40="","",IF(②選手情報入力!K49="","",②選手情報入力!K49))</f>
        <v/>
      </c>
      <c r="Q40" s="29" t="str">
        <f>IF(E40="","",IF(②選手情報入力!I49="","",1))</f>
        <v/>
      </c>
      <c r="R40" t="str">
        <f>IF(E40="","",IF(②選手情報入力!J49="","",IF(I40=1,VLOOKUP(②選手情報入力!J49,種目情報!$A$4:$C$29,3,FALSE),VLOOKUP(②選手情報入力!J49,種目情報!$E$4:$G$36,3,FALSE))))</f>
        <v/>
      </c>
      <c r="S40" t="str">
        <f>IF(E40="","",IF(②選手情報入力!M49="","",IF(I40=1,VLOOKUP(②選手情報入力!M49,種目情報!$A$4:$B$29,2,FALSE),VLOOKUP(②選手情報入力!M49,種目情報!$E$4:$F$36,2,FALSE))))</f>
        <v/>
      </c>
      <c r="T40" t="str">
        <f>IF(E40="","",IF(②選手情報入力!N49="","",②選手情報入力!N49))</f>
        <v/>
      </c>
      <c r="U40" s="29" t="str">
        <f>IF(E40="","",IF(②選手情報入力!L49="","",1))</f>
        <v/>
      </c>
      <c r="V40" t="str">
        <f>IF(E40="","",IF(②選手情報入力!M49="","",IF(I40=1,VLOOKUP(②選手情報入力!M49,種目情報!$A$4:$C$29,3,FALSE),VLOOKUP(②選手情報入力!M49,種目情報!$E$4:$G$36,3,FALSE))))</f>
        <v/>
      </c>
      <c r="W40" t="str">
        <f>IF(E40="","",IF(②選手情報入力!P49="","",IF(I40=1,VLOOKUP(②選手情報入力!P49,種目情報!$A$4:$B$29,2,FALSE),VLOOKUP(②選手情報入力!P49,種目情報!$E$4:$F$36,2,FALSE))))</f>
        <v/>
      </c>
      <c r="X40" t="str">
        <f>IF(E40="","",IF(②選手情報入力!Q49="","",②選手情報入力!Q49))</f>
        <v/>
      </c>
      <c r="Y40" s="29" t="str">
        <f>IF(E40="","",IF(②選手情報入力!O49="","",1))</f>
        <v/>
      </c>
      <c r="Z40" t="str">
        <f>IF(E40="","",IF(②選手情報入力!P49="","",IF(I40=1,VLOOKUP(②選手情報入力!P49,種目情報!$A$4:$C$29,3,FALSE),VLOOKUP(②選手情報入力!P49,種目情報!$E$4:$G$36,3,FALSE))))</f>
        <v/>
      </c>
      <c r="AA40" t="str">
        <f>IF(E40="","",IF(②選手情報入力!R49="","",IF(I40=1,種目情報!$J$4,種目情報!$J$6)))</f>
        <v/>
      </c>
      <c r="AB40" t="str">
        <f>IF(E40="","",IF(②選手情報入力!R49="","",IF(I40=1,IF(②選手情報入力!$S$6="","",②選手情報入力!$S$6),IF(②選手情報入力!$S$7="","",②選手情報入力!$S$7))))</f>
        <v/>
      </c>
      <c r="AC40" t="str">
        <f>IF(E40="","",IF(②選手情報入力!R49="","",IF(I40=1,IF(②選手情報入力!$R$6="",0,1),IF(②選手情報入力!$R$7="",0,1))))</f>
        <v/>
      </c>
      <c r="AD40" t="str">
        <f>IF(E40="","",IF(②選手情報入力!R49="","",2))</f>
        <v/>
      </c>
      <c r="AE40" t="str">
        <f>IF(E40="","",IF(②選手情報入力!T49="","",IF(I40=1,種目情報!$J$5,種目情報!$J$7)))</f>
        <v/>
      </c>
      <c r="AF40" t="str">
        <f>IF(E40="","",IF(②選手情報入力!T49="","",IF(I40=1,IF(②選手情報入力!$U$6="","",②選手情報入力!$U$6),IF(②選手情報入力!$U$7="","",②選手情報入力!$U$7))))</f>
        <v/>
      </c>
      <c r="AG40" t="str">
        <f>IF(E40="","",IF(②選手情報入力!T49="","",IF(I40=1,IF(②選手情報入力!$T$6="",0,1),IF(②選手情報入力!$T$7="",0,1))))</f>
        <v/>
      </c>
      <c r="AH40" t="str">
        <f>IF(E40="","",IF(②選手情報入力!T49="","",2))</f>
        <v/>
      </c>
    </row>
    <row r="41" spans="1:34">
      <c r="A41" t="str">
        <f>IF(E41="","",data_kyogisha!I41&amp;①団体情報入力!C$4+②選手情報入力!C50+10000000)</f>
        <v/>
      </c>
      <c r="B41" t="str">
        <f>IF(E41="","",①団体情報入力!$C$4)</f>
        <v/>
      </c>
      <c r="D41" t="str">
        <f>IF(E41="","",②選手情報入力!B$11)</f>
        <v/>
      </c>
      <c r="E41" t="str">
        <f>IF(②選手情報入力!C50="","",②選手情報入力!C50)</f>
        <v/>
      </c>
      <c r="F41" t="str">
        <f>IF(E41="","",②選手情報入力!D50)</f>
        <v/>
      </c>
      <c r="G41" t="str">
        <f>IF(E41="","",ASC(②選手情報入力!E50&amp;" "&amp;②選手情報入力!F50))</f>
        <v/>
      </c>
      <c r="H41" t="str">
        <f t="shared" si="0"/>
        <v/>
      </c>
      <c r="I41" t="str">
        <f>IF(E41="","",IF(②選手情報入力!G50="男",1,2))</f>
        <v/>
      </c>
      <c r="J41" t="str">
        <f>IF(E41="","",IF(②選手情報入力!H50="","",②選手情報入力!H50))</f>
        <v/>
      </c>
      <c r="M41" t="str">
        <f t="shared" si="1"/>
        <v/>
      </c>
      <c r="O41" t="str">
        <f>IF(E41="","",IF(②選手情報入力!J50="","",IF(I41=1,VLOOKUP(②選手情報入力!J50,種目情報!$A$4:$B$39,2,FALSE),VLOOKUP(②選手情報入力!J50,種目情報!$E$4:$F$31,2,FALSE))))</f>
        <v/>
      </c>
      <c r="P41" t="str">
        <f>IF(E41="","",IF(②選手情報入力!K50="","",②選手情報入力!K50))</f>
        <v/>
      </c>
      <c r="Q41" s="29" t="str">
        <f>IF(E41="","",IF(②選手情報入力!I50="","",1))</f>
        <v/>
      </c>
      <c r="R41" t="str">
        <f>IF(E41="","",IF(②選手情報入力!J50="","",IF(I41=1,VLOOKUP(②選手情報入力!J50,種目情報!$A$4:$C$29,3,FALSE),VLOOKUP(②選手情報入力!J50,種目情報!$E$4:$G$36,3,FALSE))))</f>
        <v/>
      </c>
      <c r="S41" t="str">
        <f>IF(E41="","",IF(②選手情報入力!M50="","",IF(I41=1,VLOOKUP(②選手情報入力!M50,種目情報!$A$4:$B$29,2,FALSE),VLOOKUP(②選手情報入力!M50,種目情報!$E$4:$F$36,2,FALSE))))</f>
        <v/>
      </c>
      <c r="T41" t="str">
        <f>IF(E41="","",IF(②選手情報入力!N50="","",②選手情報入力!N50))</f>
        <v/>
      </c>
      <c r="U41" s="29" t="str">
        <f>IF(E41="","",IF(②選手情報入力!L50="","",1))</f>
        <v/>
      </c>
      <c r="V41" t="str">
        <f>IF(E41="","",IF(②選手情報入力!M50="","",IF(I41=1,VLOOKUP(②選手情報入力!M50,種目情報!$A$4:$C$29,3,FALSE),VLOOKUP(②選手情報入力!M50,種目情報!$E$4:$G$36,3,FALSE))))</f>
        <v/>
      </c>
      <c r="W41" t="str">
        <f>IF(E41="","",IF(②選手情報入力!P50="","",IF(I41=1,VLOOKUP(②選手情報入力!P50,種目情報!$A$4:$B$29,2,FALSE),VLOOKUP(②選手情報入力!P50,種目情報!$E$4:$F$36,2,FALSE))))</f>
        <v/>
      </c>
      <c r="X41" t="str">
        <f>IF(E41="","",IF(②選手情報入力!Q50="","",②選手情報入力!Q50))</f>
        <v/>
      </c>
      <c r="Y41" s="29" t="str">
        <f>IF(E41="","",IF(②選手情報入力!O50="","",1))</f>
        <v/>
      </c>
      <c r="Z41" t="str">
        <f>IF(E41="","",IF(②選手情報入力!P50="","",IF(I41=1,VLOOKUP(②選手情報入力!P50,種目情報!$A$4:$C$29,3,FALSE),VLOOKUP(②選手情報入力!P50,種目情報!$E$4:$G$36,3,FALSE))))</f>
        <v/>
      </c>
      <c r="AA41" t="str">
        <f>IF(E41="","",IF(②選手情報入力!R50="","",IF(I41=1,種目情報!$J$4,種目情報!$J$6)))</f>
        <v/>
      </c>
      <c r="AB41" t="str">
        <f>IF(E41="","",IF(②選手情報入力!R50="","",IF(I41=1,IF(②選手情報入力!$S$6="","",②選手情報入力!$S$6),IF(②選手情報入力!$S$7="","",②選手情報入力!$S$7))))</f>
        <v/>
      </c>
      <c r="AC41" t="str">
        <f>IF(E41="","",IF(②選手情報入力!R50="","",IF(I41=1,IF(②選手情報入力!$R$6="",0,1),IF(②選手情報入力!$R$7="",0,1))))</f>
        <v/>
      </c>
      <c r="AD41" t="str">
        <f>IF(E41="","",IF(②選手情報入力!R50="","",2))</f>
        <v/>
      </c>
      <c r="AE41" t="str">
        <f>IF(E41="","",IF(②選手情報入力!T50="","",IF(I41=1,種目情報!$J$5,種目情報!$J$7)))</f>
        <v/>
      </c>
      <c r="AF41" t="str">
        <f>IF(E41="","",IF(②選手情報入力!T50="","",IF(I41=1,IF(②選手情報入力!$U$6="","",②選手情報入力!$U$6),IF(②選手情報入力!$U$7="","",②選手情報入力!$U$7))))</f>
        <v/>
      </c>
      <c r="AG41" t="str">
        <f>IF(E41="","",IF(②選手情報入力!T50="","",IF(I41=1,IF(②選手情報入力!$T$6="",0,1),IF(②選手情報入力!$T$7="",0,1))))</f>
        <v/>
      </c>
      <c r="AH41" t="str">
        <f>IF(E41="","",IF(②選手情報入力!T50="","",2))</f>
        <v/>
      </c>
    </row>
    <row r="42" spans="1:34">
      <c r="A42" t="str">
        <f>IF(E42="","",data_kyogisha!I42&amp;①団体情報入力!C$4+②選手情報入力!C51+10000000)</f>
        <v/>
      </c>
      <c r="B42" t="str">
        <f>IF(E42="","",①団体情報入力!$C$4)</f>
        <v/>
      </c>
      <c r="D42" t="str">
        <f>IF(E42="","",②選手情報入力!B$11)</f>
        <v/>
      </c>
      <c r="E42" t="str">
        <f>IF(②選手情報入力!C51="","",②選手情報入力!C51)</f>
        <v/>
      </c>
      <c r="F42" t="str">
        <f>IF(E42="","",②選手情報入力!D51)</f>
        <v/>
      </c>
      <c r="G42" t="str">
        <f>IF(E42="","",ASC(②選手情報入力!E51&amp;" "&amp;②選手情報入力!F51))</f>
        <v/>
      </c>
      <c r="H42" t="str">
        <f t="shared" si="0"/>
        <v/>
      </c>
      <c r="I42" t="str">
        <f>IF(E42="","",IF(②選手情報入力!G51="男",1,2))</f>
        <v/>
      </c>
      <c r="J42" t="str">
        <f>IF(E42="","",IF(②選手情報入力!H51="","",②選手情報入力!H51))</f>
        <v/>
      </c>
      <c r="M42" t="str">
        <f t="shared" si="1"/>
        <v/>
      </c>
      <c r="O42" t="str">
        <f>IF(E42="","",IF(②選手情報入力!J51="","",IF(I42=1,VLOOKUP(②選手情報入力!J51,種目情報!$A$4:$B$39,2,FALSE),VLOOKUP(②選手情報入力!J51,種目情報!$E$4:$F$31,2,FALSE))))</f>
        <v/>
      </c>
      <c r="P42" t="str">
        <f>IF(E42="","",IF(②選手情報入力!K51="","",②選手情報入力!K51))</f>
        <v/>
      </c>
      <c r="Q42" s="29" t="str">
        <f>IF(E42="","",IF(②選手情報入力!I51="","",1))</f>
        <v/>
      </c>
      <c r="R42" t="str">
        <f>IF(E42="","",IF(②選手情報入力!J51="","",IF(I42=1,VLOOKUP(②選手情報入力!J51,種目情報!$A$4:$C$29,3,FALSE),VLOOKUP(②選手情報入力!J51,種目情報!$E$4:$G$36,3,FALSE))))</f>
        <v/>
      </c>
      <c r="S42" t="str">
        <f>IF(E42="","",IF(②選手情報入力!M51="","",IF(I42=1,VLOOKUP(②選手情報入力!M51,種目情報!$A$4:$B$29,2,FALSE),VLOOKUP(②選手情報入力!M51,種目情報!$E$4:$F$36,2,FALSE))))</f>
        <v/>
      </c>
      <c r="T42" t="str">
        <f>IF(E42="","",IF(②選手情報入力!N51="","",②選手情報入力!N51))</f>
        <v/>
      </c>
      <c r="U42" s="29" t="str">
        <f>IF(E42="","",IF(②選手情報入力!L51="","",1))</f>
        <v/>
      </c>
      <c r="V42" t="str">
        <f>IF(E42="","",IF(②選手情報入力!M51="","",IF(I42=1,VLOOKUP(②選手情報入力!M51,種目情報!$A$4:$C$29,3,FALSE),VLOOKUP(②選手情報入力!M51,種目情報!$E$4:$G$36,3,FALSE))))</f>
        <v/>
      </c>
      <c r="W42" t="str">
        <f>IF(E42="","",IF(②選手情報入力!P51="","",IF(I42=1,VLOOKUP(②選手情報入力!P51,種目情報!$A$4:$B$29,2,FALSE),VLOOKUP(②選手情報入力!P51,種目情報!$E$4:$F$36,2,FALSE))))</f>
        <v/>
      </c>
      <c r="X42" t="str">
        <f>IF(E42="","",IF(②選手情報入力!Q51="","",②選手情報入力!Q51))</f>
        <v/>
      </c>
      <c r="Y42" s="29" t="str">
        <f>IF(E42="","",IF(②選手情報入力!O51="","",1))</f>
        <v/>
      </c>
      <c r="Z42" t="str">
        <f>IF(E42="","",IF(②選手情報入力!P51="","",IF(I42=1,VLOOKUP(②選手情報入力!P51,種目情報!$A$4:$C$29,3,FALSE),VLOOKUP(②選手情報入力!P51,種目情報!$E$4:$G$36,3,FALSE))))</f>
        <v/>
      </c>
      <c r="AA42" t="str">
        <f>IF(E42="","",IF(②選手情報入力!R51="","",IF(I42=1,種目情報!$J$4,種目情報!$J$6)))</f>
        <v/>
      </c>
      <c r="AB42" t="str">
        <f>IF(E42="","",IF(②選手情報入力!R51="","",IF(I42=1,IF(②選手情報入力!$S$6="","",②選手情報入力!$S$6),IF(②選手情報入力!$S$7="","",②選手情報入力!$S$7))))</f>
        <v/>
      </c>
      <c r="AC42" t="str">
        <f>IF(E42="","",IF(②選手情報入力!R51="","",IF(I42=1,IF(②選手情報入力!$R$6="",0,1),IF(②選手情報入力!$R$7="",0,1))))</f>
        <v/>
      </c>
      <c r="AD42" t="str">
        <f>IF(E42="","",IF(②選手情報入力!R51="","",2))</f>
        <v/>
      </c>
      <c r="AE42" t="str">
        <f>IF(E42="","",IF(②選手情報入力!T51="","",IF(I42=1,種目情報!$J$5,種目情報!$J$7)))</f>
        <v/>
      </c>
      <c r="AF42" t="str">
        <f>IF(E42="","",IF(②選手情報入力!T51="","",IF(I42=1,IF(②選手情報入力!$U$6="","",②選手情報入力!$U$6),IF(②選手情報入力!$U$7="","",②選手情報入力!$U$7))))</f>
        <v/>
      </c>
      <c r="AG42" t="str">
        <f>IF(E42="","",IF(②選手情報入力!T51="","",IF(I42=1,IF(②選手情報入力!$T$6="",0,1),IF(②選手情報入力!$T$7="",0,1))))</f>
        <v/>
      </c>
      <c r="AH42" t="str">
        <f>IF(E42="","",IF(②選手情報入力!T51="","",2))</f>
        <v/>
      </c>
    </row>
    <row r="43" spans="1:34">
      <c r="A43" t="str">
        <f>IF(E43="","",data_kyogisha!I43&amp;①団体情報入力!C$4+②選手情報入力!C52+10000000)</f>
        <v/>
      </c>
      <c r="B43" t="str">
        <f>IF(E43="","",①団体情報入力!$C$4)</f>
        <v/>
      </c>
      <c r="D43" t="str">
        <f>IF(E43="","",②選手情報入力!B$11)</f>
        <v/>
      </c>
      <c r="E43" t="str">
        <f>IF(②選手情報入力!C52="","",②選手情報入力!C52)</f>
        <v/>
      </c>
      <c r="F43" t="str">
        <f>IF(E43="","",②選手情報入力!D52)</f>
        <v/>
      </c>
      <c r="G43" t="str">
        <f>IF(E43="","",ASC(②選手情報入力!E52&amp;" "&amp;②選手情報入力!F52))</f>
        <v/>
      </c>
      <c r="H43" t="str">
        <f t="shared" si="0"/>
        <v/>
      </c>
      <c r="I43" t="str">
        <f>IF(E43="","",IF(②選手情報入力!G52="男",1,2))</f>
        <v/>
      </c>
      <c r="J43" t="str">
        <f>IF(E43="","",IF(②選手情報入力!H52="","",②選手情報入力!H52))</f>
        <v/>
      </c>
      <c r="M43" t="str">
        <f t="shared" si="1"/>
        <v/>
      </c>
      <c r="O43" t="str">
        <f>IF(E43="","",IF(②選手情報入力!J52="","",IF(I43=1,VLOOKUP(②選手情報入力!J52,種目情報!$A$4:$B$39,2,FALSE),VLOOKUP(②選手情報入力!J52,種目情報!$E$4:$F$31,2,FALSE))))</f>
        <v/>
      </c>
      <c r="P43" t="str">
        <f>IF(E43="","",IF(②選手情報入力!K52="","",②選手情報入力!K52))</f>
        <v/>
      </c>
      <c r="Q43" s="29" t="str">
        <f>IF(E43="","",IF(②選手情報入力!I52="","",1))</f>
        <v/>
      </c>
      <c r="R43" t="str">
        <f>IF(E43="","",IF(②選手情報入力!J52="","",IF(I43=1,VLOOKUP(②選手情報入力!J52,種目情報!$A$4:$C$29,3,FALSE),VLOOKUP(②選手情報入力!J52,種目情報!$E$4:$G$36,3,FALSE))))</f>
        <v/>
      </c>
      <c r="S43" t="str">
        <f>IF(E43="","",IF(②選手情報入力!M52="","",IF(I43=1,VLOOKUP(②選手情報入力!M52,種目情報!$A$4:$B$29,2,FALSE),VLOOKUP(②選手情報入力!M52,種目情報!$E$4:$F$36,2,FALSE))))</f>
        <v/>
      </c>
      <c r="T43" t="str">
        <f>IF(E43="","",IF(②選手情報入力!N52="","",②選手情報入力!N52))</f>
        <v/>
      </c>
      <c r="U43" s="29" t="str">
        <f>IF(E43="","",IF(②選手情報入力!L52="","",1))</f>
        <v/>
      </c>
      <c r="V43" t="str">
        <f>IF(E43="","",IF(②選手情報入力!M52="","",IF(I43=1,VLOOKUP(②選手情報入力!M52,種目情報!$A$4:$C$29,3,FALSE),VLOOKUP(②選手情報入力!M52,種目情報!$E$4:$G$36,3,FALSE))))</f>
        <v/>
      </c>
      <c r="W43" t="str">
        <f>IF(E43="","",IF(②選手情報入力!P52="","",IF(I43=1,VLOOKUP(②選手情報入力!P52,種目情報!$A$4:$B$29,2,FALSE),VLOOKUP(②選手情報入力!P52,種目情報!$E$4:$F$36,2,FALSE))))</f>
        <v/>
      </c>
      <c r="X43" t="str">
        <f>IF(E43="","",IF(②選手情報入力!Q52="","",②選手情報入力!Q52))</f>
        <v/>
      </c>
      <c r="Y43" s="29" t="str">
        <f>IF(E43="","",IF(②選手情報入力!O52="","",1))</f>
        <v/>
      </c>
      <c r="Z43" t="str">
        <f>IF(E43="","",IF(②選手情報入力!P52="","",IF(I43=1,VLOOKUP(②選手情報入力!P52,種目情報!$A$4:$C$29,3,FALSE),VLOOKUP(②選手情報入力!P52,種目情報!$E$4:$G$36,3,FALSE))))</f>
        <v/>
      </c>
      <c r="AA43" t="str">
        <f>IF(E43="","",IF(②選手情報入力!R52="","",IF(I43=1,種目情報!$J$4,種目情報!$J$6)))</f>
        <v/>
      </c>
      <c r="AB43" t="str">
        <f>IF(E43="","",IF(②選手情報入力!R52="","",IF(I43=1,IF(②選手情報入力!$S$6="","",②選手情報入力!$S$6),IF(②選手情報入力!$S$7="","",②選手情報入力!$S$7))))</f>
        <v/>
      </c>
      <c r="AC43" t="str">
        <f>IF(E43="","",IF(②選手情報入力!R52="","",IF(I43=1,IF(②選手情報入力!$R$6="",0,1),IF(②選手情報入力!$R$7="",0,1))))</f>
        <v/>
      </c>
      <c r="AD43" t="str">
        <f>IF(E43="","",IF(②選手情報入力!R52="","",2))</f>
        <v/>
      </c>
      <c r="AE43" t="str">
        <f>IF(E43="","",IF(②選手情報入力!T52="","",IF(I43=1,種目情報!$J$5,種目情報!$J$7)))</f>
        <v/>
      </c>
      <c r="AF43" t="str">
        <f>IF(E43="","",IF(②選手情報入力!T52="","",IF(I43=1,IF(②選手情報入力!$U$6="","",②選手情報入力!$U$6),IF(②選手情報入力!$U$7="","",②選手情報入力!$U$7))))</f>
        <v/>
      </c>
      <c r="AG43" t="str">
        <f>IF(E43="","",IF(②選手情報入力!T52="","",IF(I43=1,IF(②選手情報入力!$T$6="",0,1),IF(②選手情報入力!$T$7="",0,1))))</f>
        <v/>
      </c>
      <c r="AH43" t="str">
        <f>IF(E43="","",IF(②選手情報入力!T52="","",2))</f>
        <v/>
      </c>
    </row>
    <row r="44" spans="1:34">
      <c r="A44" t="str">
        <f>IF(E44="","",data_kyogisha!I44&amp;①団体情報入力!C$4+②選手情報入力!C53+10000000)</f>
        <v/>
      </c>
      <c r="B44" t="str">
        <f>IF(E44="","",①団体情報入力!$C$4)</f>
        <v/>
      </c>
      <c r="D44" t="str">
        <f>IF(E44="","",②選手情報入力!B$11)</f>
        <v/>
      </c>
      <c r="E44" t="str">
        <f>IF(②選手情報入力!C53="","",②選手情報入力!C53)</f>
        <v/>
      </c>
      <c r="F44" t="str">
        <f>IF(E44="","",②選手情報入力!D53)</f>
        <v/>
      </c>
      <c r="G44" t="str">
        <f>IF(E44="","",ASC(②選手情報入力!E53&amp;" "&amp;②選手情報入力!F53))</f>
        <v/>
      </c>
      <c r="H44" t="str">
        <f t="shared" si="0"/>
        <v/>
      </c>
      <c r="I44" t="str">
        <f>IF(E44="","",IF(②選手情報入力!G53="男",1,2))</f>
        <v/>
      </c>
      <c r="J44" t="str">
        <f>IF(E44="","",IF(②選手情報入力!H53="","",②選手情報入力!H53))</f>
        <v/>
      </c>
      <c r="M44" t="str">
        <f t="shared" si="1"/>
        <v/>
      </c>
      <c r="O44" t="str">
        <f>IF(E44="","",IF(②選手情報入力!J53="","",IF(I44=1,VLOOKUP(②選手情報入力!J53,種目情報!$A$4:$B$39,2,FALSE),VLOOKUP(②選手情報入力!J53,種目情報!$E$4:$F$31,2,FALSE))))</f>
        <v/>
      </c>
      <c r="P44" t="str">
        <f>IF(E44="","",IF(②選手情報入力!K53="","",②選手情報入力!K53))</f>
        <v/>
      </c>
      <c r="Q44" s="29" t="str">
        <f>IF(E44="","",IF(②選手情報入力!I53="","",1))</f>
        <v/>
      </c>
      <c r="R44" t="str">
        <f>IF(E44="","",IF(②選手情報入力!J53="","",IF(I44=1,VLOOKUP(②選手情報入力!J53,種目情報!$A$4:$C$29,3,FALSE),VLOOKUP(②選手情報入力!J53,種目情報!$E$4:$G$36,3,FALSE))))</f>
        <v/>
      </c>
      <c r="S44" t="str">
        <f>IF(E44="","",IF(②選手情報入力!M53="","",IF(I44=1,VLOOKUP(②選手情報入力!M53,種目情報!$A$4:$B$29,2,FALSE),VLOOKUP(②選手情報入力!M53,種目情報!$E$4:$F$36,2,FALSE))))</f>
        <v/>
      </c>
      <c r="T44" t="str">
        <f>IF(E44="","",IF(②選手情報入力!N53="","",②選手情報入力!N53))</f>
        <v/>
      </c>
      <c r="U44" s="29" t="str">
        <f>IF(E44="","",IF(②選手情報入力!L53="","",1))</f>
        <v/>
      </c>
      <c r="V44" t="str">
        <f>IF(E44="","",IF(②選手情報入力!M53="","",IF(I44=1,VLOOKUP(②選手情報入力!M53,種目情報!$A$4:$C$29,3,FALSE),VLOOKUP(②選手情報入力!M53,種目情報!$E$4:$G$36,3,FALSE))))</f>
        <v/>
      </c>
      <c r="W44" t="str">
        <f>IF(E44="","",IF(②選手情報入力!P53="","",IF(I44=1,VLOOKUP(②選手情報入力!P53,種目情報!$A$4:$B$29,2,FALSE),VLOOKUP(②選手情報入力!P53,種目情報!$E$4:$F$36,2,FALSE))))</f>
        <v/>
      </c>
      <c r="X44" t="str">
        <f>IF(E44="","",IF(②選手情報入力!Q53="","",②選手情報入力!Q53))</f>
        <v/>
      </c>
      <c r="Y44" s="29" t="str">
        <f>IF(E44="","",IF(②選手情報入力!O53="","",1))</f>
        <v/>
      </c>
      <c r="Z44" t="str">
        <f>IF(E44="","",IF(②選手情報入力!P53="","",IF(I44=1,VLOOKUP(②選手情報入力!P53,種目情報!$A$4:$C$29,3,FALSE),VLOOKUP(②選手情報入力!P53,種目情報!$E$4:$G$36,3,FALSE))))</f>
        <v/>
      </c>
      <c r="AA44" t="str">
        <f>IF(E44="","",IF(②選手情報入力!R53="","",IF(I44=1,種目情報!$J$4,種目情報!$J$6)))</f>
        <v/>
      </c>
      <c r="AB44" t="str">
        <f>IF(E44="","",IF(②選手情報入力!R53="","",IF(I44=1,IF(②選手情報入力!$S$6="","",②選手情報入力!$S$6),IF(②選手情報入力!$S$7="","",②選手情報入力!$S$7))))</f>
        <v/>
      </c>
      <c r="AC44" t="str">
        <f>IF(E44="","",IF(②選手情報入力!R53="","",IF(I44=1,IF(②選手情報入力!$R$6="",0,1),IF(②選手情報入力!$R$7="",0,1))))</f>
        <v/>
      </c>
      <c r="AD44" t="str">
        <f>IF(E44="","",IF(②選手情報入力!R53="","",2))</f>
        <v/>
      </c>
      <c r="AE44" t="str">
        <f>IF(E44="","",IF(②選手情報入力!T53="","",IF(I44=1,種目情報!$J$5,種目情報!$J$7)))</f>
        <v/>
      </c>
      <c r="AF44" t="str">
        <f>IF(E44="","",IF(②選手情報入力!T53="","",IF(I44=1,IF(②選手情報入力!$U$6="","",②選手情報入力!$U$6),IF(②選手情報入力!$U$7="","",②選手情報入力!$U$7))))</f>
        <v/>
      </c>
      <c r="AG44" t="str">
        <f>IF(E44="","",IF(②選手情報入力!T53="","",IF(I44=1,IF(②選手情報入力!$T$6="",0,1),IF(②選手情報入力!$T$7="",0,1))))</f>
        <v/>
      </c>
      <c r="AH44" t="str">
        <f>IF(E44="","",IF(②選手情報入力!T53="","",2))</f>
        <v/>
      </c>
    </row>
    <row r="45" spans="1:34">
      <c r="A45" t="str">
        <f>IF(E45="","",data_kyogisha!I45&amp;①団体情報入力!C$4+②選手情報入力!C54+10000000)</f>
        <v/>
      </c>
      <c r="B45" t="str">
        <f>IF(E45="","",①団体情報入力!$C$4)</f>
        <v/>
      </c>
      <c r="D45" t="str">
        <f>IF(E45="","",②選手情報入力!B$11)</f>
        <v/>
      </c>
      <c r="E45" t="str">
        <f>IF(②選手情報入力!C54="","",②選手情報入力!C54)</f>
        <v/>
      </c>
      <c r="F45" t="str">
        <f>IF(E45="","",②選手情報入力!D54)</f>
        <v/>
      </c>
      <c r="G45" t="str">
        <f>IF(E45="","",ASC(②選手情報入力!E54&amp;" "&amp;②選手情報入力!F54))</f>
        <v/>
      </c>
      <c r="H45" t="str">
        <f t="shared" si="0"/>
        <v/>
      </c>
      <c r="I45" t="str">
        <f>IF(E45="","",IF(②選手情報入力!G54="男",1,2))</f>
        <v/>
      </c>
      <c r="J45" t="str">
        <f>IF(E45="","",IF(②選手情報入力!H54="","",②選手情報入力!H54))</f>
        <v/>
      </c>
      <c r="M45" t="str">
        <f t="shared" si="1"/>
        <v/>
      </c>
      <c r="O45" t="str">
        <f>IF(E45="","",IF(②選手情報入力!J54="","",IF(I45=1,VLOOKUP(②選手情報入力!J54,種目情報!$A$4:$B$39,2,FALSE),VLOOKUP(②選手情報入力!J54,種目情報!$E$4:$F$31,2,FALSE))))</f>
        <v/>
      </c>
      <c r="P45" t="str">
        <f>IF(E45="","",IF(②選手情報入力!K54="","",②選手情報入力!K54))</f>
        <v/>
      </c>
      <c r="Q45" s="29" t="str">
        <f>IF(E45="","",IF(②選手情報入力!I54="","",1))</f>
        <v/>
      </c>
      <c r="R45" t="str">
        <f>IF(E45="","",IF(②選手情報入力!J54="","",IF(I45=1,VLOOKUP(②選手情報入力!J54,種目情報!$A$4:$C$29,3,FALSE),VLOOKUP(②選手情報入力!J54,種目情報!$E$4:$G$36,3,FALSE))))</f>
        <v/>
      </c>
      <c r="S45" t="str">
        <f>IF(E45="","",IF(②選手情報入力!M54="","",IF(I45=1,VLOOKUP(②選手情報入力!M54,種目情報!$A$4:$B$29,2,FALSE),VLOOKUP(②選手情報入力!M54,種目情報!$E$4:$F$36,2,FALSE))))</f>
        <v/>
      </c>
      <c r="T45" t="str">
        <f>IF(E45="","",IF(②選手情報入力!N54="","",②選手情報入力!N54))</f>
        <v/>
      </c>
      <c r="U45" s="29" t="str">
        <f>IF(E45="","",IF(②選手情報入力!L54="","",1))</f>
        <v/>
      </c>
      <c r="V45" t="str">
        <f>IF(E45="","",IF(②選手情報入力!M54="","",IF(I45=1,VLOOKUP(②選手情報入力!M54,種目情報!$A$4:$C$29,3,FALSE),VLOOKUP(②選手情報入力!M54,種目情報!$E$4:$G$36,3,FALSE))))</f>
        <v/>
      </c>
      <c r="W45" t="str">
        <f>IF(E45="","",IF(②選手情報入力!P54="","",IF(I45=1,VLOOKUP(②選手情報入力!P54,種目情報!$A$4:$B$29,2,FALSE),VLOOKUP(②選手情報入力!P54,種目情報!$E$4:$F$36,2,FALSE))))</f>
        <v/>
      </c>
      <c r="X45" t="str">
        <f>IF(E45="","",IF(②選手情報入力!Q54="","",②選手情報入力!Q54))</f>
        <v/>
      </c>
      <c r="Y45" s="29" t="str">
        <f>IF(E45="","",IF(②選手情報入力!O54="","",1))</f>
        <v/>
      </c>
      <c r="Z45" t="str">
        <f>IF(E45="","",IF(②選手情報入力!P54="","",IF(I45=1,VLOOKUP(②選手情報入力!P54,種目情報!$A$4:$C$29,3,FALSE),VLOOKUP(②選手情報入力!P54,種目情報!$E$4:$G$36,3,FALSE))))</f>
        <v/>
      </c>
      <c r="AA45" t="str">
        <f>IF(E45="","",IF(②選手情報入力!R54="","",IF(I45=1,種目情報!$J$4,種目情報!$J$6)))</f>
        <v/>
      </c>
      <c r="AB45" t="str">
        <f>IF(E45="","",IF(②選手情報入力!R54="","",IF(I45=1,IF(②選手情報入力!$S$6="","",②選手情報入力!$S$6),IF(②選手情報入力!$S$7="","",②選手情報入力!$S$7))))</f>
        <v/>
      </c>
      <c r="AC45" t="str">
        <f>IF(E45="","",IF(②選手情報入力!R54="","",IF(I45=1,IF(②選手情報入力!$R$6="",0,1),IF(②選手情報入力!$R$7="",0,1))))</f>
        <v/>
      </c>
      <c r="AD45" t="str">
        <f>IF(E45="","",IF(②選手情報入力!R54="","",2))</f>
        <v/>
      </c>
      <c r="AE45" t="str">
        <f>IF(E45="","",IF(②選手情報入力!T54="","",IF(I45=1,種目情報!$J$5,種目情報!$J$7)))</f>
        <v/>
      </c>
      <c r="AF45" t="str">
        <f>IF(E45="","",IF(②選手情報入力!T54="","",IF(I45=1,IF(②選手情報入力!$U$6="","",②選手情報入力!$U$6),IF(②選手情報入力!$U$7="","",②選手情報入力!$U$7))))</f>
        <v/>
      </c>
      <c r="AG45" t="str">
        <f>IF(E45="","",IF(②選手情報入力!T54="","",IF(I45=1,IF(②選手情報入力!$T$6="",0,1),IF(②選手情報入力!$T$7="",0,1))))</f>
        <v/>
      </c>
      <c r="AH45" t="str">
        <f>IF(E45="","",IF(②選手情報入力!T54="","",2))</f>
        <v/>
      </c>
    </row>
    <row r="46" spans="1:34">
      <c r="A46" t="str">
        <f>IF(E46="","",data_kyogisha!I46&amp;①団体情報入力!C$4+②選手情報入力!C55+10000000)</f>
        <v/>
      </c>
      <c r="B46" t="str">
        <f>IF(E46="","",①団体情報入力!$C$4)</f>
        <v/>
      </c>
      <c r="D46" t="str">
        <f>IF(E46="","",②選手情報入力!B$11)</f>
        <v/>
      </c>
      <c r="E46" t="str">
        <f>IF(②選手情報入力!C55="","",②選手情報入力!C55)</f>
        <v/>
      </c>
      <c r="F46" t="str">
        <f>IF(E46="","",②選手情報入力!D55)</f>
        <v/>
      </c>
      <c r="G46" t="str">
        <f>IF(E46="","",ASC(②選手情報入力!E55&amp;" "&amp;②選手情報入力!F55))</f>
        <v/>
      </c>
      <c r="H46" t="str">
        <f t="shared" si="0"/>
        <v/>
      </c>
      <c r="I46" t="str">
        <f>IF(E46="","",IF(②選手情報入力!G55="男",1,2))</f>
        <v/>
      </c>
      <c r="J46" t="str">
        <f>IF(E46="","",IF(②選手情報入力!H55="","",②選手情報入力!H55))</f>
        <v/>
      </c>
      <c r="M46" t="str">
        <f t="shared" si="1"/>
        <v/>
      </c>
      <c r="O46" t="str">
        <f>IF(E46="","",IF(②選手情報入力!J55="","",IF(I46=1,VLOOKUP(②選手情報入力!J55,種目情報!$A$4:$B$39,2,FALSE),VLOOKUP(②選手情報入力!J55,種目情報!$E$4:$F$31,2,FALSE))))</f>
        <v/>
      </c>
      <c r="P46" t="str">
        <f>IF(E46="","",IF(②選手情報入力!K55="","",②選手情報入力!K55))</f>
        <v/>
      </c>
      <c r="Q46" s="29" t="str">
        <f>IF(E46="","",IF(②選手情報入力!I55="","",1))</f>
        <v/>
      </c>
      <c r="R46" t="str">
        <f>IF(E46="","",IF(②選手情報入力!J55="","",IF(I46=1,VLOOKUP(②選手情報入力!J55,種目情報!$A$4:$C$29,3,FALSE),VLOOKUP(②選手情報入力!J55,種目情報!$E$4:$G$36,3,FALSE))))</f>
        <v/>
      </c>
      <c r="S46" t="str">
        <f>IF(E46="","",IF(②選手情報入力!M55="","",IF(I46=1,VLOOKUP(②選手情報入力!M55,種目情報!$A$4:$B$29,2,FALSE),VLOOKUP(②選手情報入力!M55,種目情報!$E$4:$F$36,2,FALSE))))</f>
        <v/>
      </c>
      <c r="T46" t="str">
        <f>IF(E46="","",IF(②選手情報入力!N55="","",②選手情報入力!N55))</f>
        <v/>
      </c>
      <c r="U46" s="29" t="str">
        <f>IF(E46="","",IF(②選手情報入力!L55="","",1))</f>
        <v/>
      </c>
      <c r="V46" t="str">
        <f>IF(E46="","",IF(②選手情報入力!M55="","",IF(I46=1,VLOOKUP(②選手情報入力!M55,種目情報!$A$4:$C$29,3,FALSE),VLOOKUP(②選手情報入力!M55,種目情報!$E$4:$G$36,3,FALSE))))</f>
        <v/>
      </c>
      <c r="W46" t="str">
        <f>IF(E46="","",IF(②選手情報入力!P55="","",IF(I46=1,VLOOKUP(②選手情報入力!P55,種目情報!$A$4:$B$29,2,FALSE),VLOOKUP(②選手情報入力!P55,種目情報!$E$4:$F$36,2,FALSE))))</f>
        <v/>
      </c>
      <c r="X46" t="str">
        <f>IF(E46="","",IF(②選手情報入力!Q55="","",②選手情報入力!Q55))</f>
        <v/>
      </c>
      <c r="Y46" s="29" t="str">
        <f>IF(E46="","",IF(②選手情報入力!O55="","",1))</f>
        <v/>
      </c>
      <c r="Z46" t="str">
        <f>IF(E46="","",IF(②選手情報入力!P55="","",IF(I46=1,VLOOKUP(②選手情報入力!P55,種目情報!$A$4:$C$29,3,FALSE),VLOOKUP(②選手情報入力!P55,種目情報!$E$4:$G$36,3,FALSE))))</f>
        <v/>
      </c>
      <c r="AA46" t="str">
        <f>IF(E46="","",IF(②選手情報入力!R55="","",IF(I46=1,種目情報!$J$4,種目情報!$J$6)))</f>
        <v/>
      </c>
      <c r="AB46" t="str">
        <f>IF(E46="","",IF(②選手情報入力!R55="","",IF(I46=1,IF(②選手情報入力!$S$6="","",②選手情報入力!$S$6),IF(②選手情報入力!$S$7="","",②選手情報入力!$S$7))))</f>
        <v/>
      </c>
      <c r="AC46" t="str">
        <f>IF(E46="","",IF(②選手情報入力!R55="","",IF(I46=1,IF(②選手情報入力!$R$6="",0,1),IF(②選手情報入力!$R$7="",0,1))))</f>
        <v/>
      </c>
      <c r="AD46" t="str">
        <f>IF(E46="","",IF(②選手情報入力!R55="","",2))</f>
        <v/>
      </c>
      <c r="AE46" t="str">
        <f>IF(E46="","",IF(②選手情報入力!T55="","",IF(I46=1,種目情報!$J$5,種目情報!$J$7)))</f>
        <v/>
      </c>
      <c r="AF46" t="str">
        <f>IF(E46="","",IF(②選手情報入力!T55="","",IF(I46=1,IF(②選手情報入力!$U$6="","",②選手情報入力!$U$6),IF(②選手情報入力!$U$7="","",②選手情報入力!$U$7))))</f>
        <v/>
      </c>
      <c r="AG46" t="str">
        <f>IF(E46="","",IF(②選手情報入力!T55="","",IF(I46=1,IF(②選手情報入力!$T$6="",0,1),IF(②選手情報入力!$T$7="",0,1))))</f>
        <v/>
      </c>
      <c r="AH46" t="str">
        <f>IF(E46="","",IF(②選手情報入力!T55="","",2))</f>
        <v/>
      </c>
    </row>
    <row r="47" spans="1:34">
      <c r="A47" t="str">
        <f>IF(E47="","",data_kyogisha!I47&amp;①団体情報入力!C$4+②選手情報入力!C56+10000000)</f>
        <v/>
      </c>
      <c r="B47" t="str">
        <f>IF(E47="","",①団体情報入力!$C$4)</f>
        <v/>
      </c>
      <c r="D47" t="str">
        <f>IF(E47="","",②選手情報入力!B$11)</f>
        <v/>
      </c>
      <c r="E47" t="str">
        <f>IF(②選手情報入力!C56="","",②選手情報入力!C56)</f>
        <v/>
      </c>
      <c r="F47" t="str">
        <f>IF(E47="","",②選手情報入力!D56)</f>
        <v/>
      </c>
      <c r="G47" t="str">
        <f>IF(E47="","",ASC(②選手情報入力!E56&amp;" "&amp;②選手情報入力!F56))</f>
        <v/>
      </c>
      <c r="H47" t="str">
        <f t="shared" si="0"/>
        <v/>
      </c>
      <c r="I47" t="str">
        <f>IF(E47="","",IF(②選手情報入力!G56="男",1,2))</f>
        <v/>
      </c>
      <c r="J47" t="str">
        <f>IF(E47="","",IF(②選手情報入力!H56="","",②選手情報入力!H56))</f>
        <v/>
      </c>
      <c r="M47" t="str">
        <f t="shared" si="1"/>
        <v/>
      </c>
      <c r="O47" t="str">
        <f>IF(E47="","",IF(②選手情報入力!J56="","",IF(I47=1,VLOOKUP(②選手情報入力!J56,種目情報!$A$4:$B$39,2,FALSE),VLOOKUP(②選手情報入力!J56,種目情報!$E$4:$F$31,2,FALSE))))</f>
        <v/>
      </c>
      <c r="P47" t="str">
        <f>IF(E47="","",IF(②選手情報入力!K56="","",②選手情報入力!K56))</f>
        <v/>
      </c>
      <c r="Q47" s="29" t="str">
        <f>IF(E47="","",IF(②選手情報入力!I56="","",1))</f>
        <v/>
      </c>
      <c r="R47" t="str">
        <f>IF(E47="","",IF(②選手情報入力!J56="","",IF(I47=1,VLOOKUP(②選手情報入力!J56,種目情報!$A$4:$C$29,3,FALSE),VLOOKUP(②選手情報入力!J56,種目情報!$E$4:$G$36,3,FALSE))))</f>
        <v/>
      </c>
      <c r="S47" t="str">
        <f>IF(E47="","",IF(②選手情報入力!M56="","",IF(I47=1,VLOOKUP(②選手情報入力!M56,種目情報!$A$4:$B$29,2,FALSE),VLOOKUP(②選手情報入力!M56,種目情報!$E$4:$F$36,2,FALSE))))</f>
        <v/>
      </c>
      <c r="T47" t="str">
        <f>IF(E47="","",IF(②選手情報入力!N56="","",②選手情報入力!N56))</f>
        <v/>
      </c>
      <c r="U47" s="29" t="str">
        <f>IF(E47="","",IF(②選手情報入力!L56="","",1))</f>
        <v/>
      </c>
      <c r="V47" t="str">
        <f>IF(E47="","",IF(②選手情報入力!M56="","",IF(I47=1,VLOOKUP(②選手情報入力!M56,種目情報!$A$4:$C$29,3,FALSE),VLOOKUP(②選手情報入力!M56,種目情報!$E$4:$G$36,3,FALSE))))</f>
        <v/>
      </c>
      <c r="W47" t="str">
        <f>IF(E47="","",IF(②選手情報入力!P56="","",IF(I47=1,VLOOKUP(②選手情報入力!P56,種目情報!$A$4:$B$29,2,FALSE),VLOOKUP(②選手情報入力!P56,種目情報!$E$4:$F$36,2,FALSE))))</f>
        <v/>
      </c>
      <c r="X47" t="str">
        <f>IF(E47="","",IF(②選手情報入力!Q56="","",②選手情報入力!Q56))</f>
        <v/>
      </c>
      <c r="Y47" s="29" t="str">
        <f>IF(E47="","",IF(②選手情報入力!O56="","",1))</f>
        <v/>
      </c>
      <c r="Z47" t="str">
        <f>IF(E47="","",IF(②選手情報入力!P56="","",IF(I47=1,VLOOKUP(②選手情報入力!P56,種目情報!$A$4:$C$29,3,FALSE),VLOOKUP(②選手情報入力!P56,種目情報!$E$4:$G$36,3,FALSE))))</f>
        <v/>
      </c>
      <c r="AA47" t="str">
        <f>IF(E47="","",IF(②選手情報入力!R56="","",IF(I47=1,種目情報!$J$4,種目情報!$J$6)))</f>
        <v/>
      </c>
      <c r="AB47" t="str">
        <f>IF(E47="","",IF(②選手情報入力!R56="","",IF(I47=1,IF(②選手情報入力!$S$6="","",②選手情報入力!$S$6),IF(②選手情報入力!$S$7="","",②選手情報入力!$S$7))))</f>
        <v/>
      </c>
      <c r="AC47" t="str">
        <f>IF(E47="","",IF(②選手情報入力!R56="","",IF(I47=1,IF(②選手情報入力!$R$6="",0,1),IF(②選手情報入力!$R$7="",0,1))))</f>
        <v/>
      </c>
      <c r="AD47" t="str">
        <f>IF(E47="","",IF(②選手情報入力!R56="","",2))</f>
        <v/>
      </c>
      <c r="AE47" t="str">
        <f>IF(E47="","",IF(②選手情報入力!T56="","",IF(I47=1,種目情報!$J$5,種目情報!$J$7)))</f>
        <v/>
      </c>
      <c r="AF47" t="str">
        <f>IF(E47="","",IF(②選手情報入力!T56="","",IF(I47=1,IF(②選手情報入力!$U$6="","",②選手情報入力!$U$6),IF(②選手情報入力!$U$7="","",②選手情報入力!$U$7))))</f>
        <v/>
      </c>
      <c r="AG47" t="str">
        <f>IF(E47="","",IF(②選手情報入力!T56="","",IF(I47=1,IF(②選手情報入力!$T$6="",0,1),IF(②選手情報入力!$T$7="",0,1))))</f>
        <v/>
      </c>
      <c r="AH47" t="str">
        <f>IF(E47="","",IF(②選手情報入力!T56="","",2))</f>
        <v/>
      </c>
    </row>
    <row r="48" spans="1:34">
      <c r="A48" t="str">
        <f>IF(E48="","",data_kyogisha!I48&amp;①団体情報入力!C$4+②選手情報入力!C57+10000000)</f>
        <v/>
      </c>
      <c r="B48" t="str">
        <f>IF(E48="","",①団体情報入力!$C$4)</f>
        <v/>
      </c>
      <c r="D48" t="str">
        <f>IF(E48="","",②選手情報入力!B$11)</f>
        <v/>
      </c>
      <c r="E48" t="str">
        <f>IF(②選手情報入力!C57="","",②選手情報入力!C57)</f>
        <v/>
      </c>
      <c r="F48" t="str">
        <f>IF(E48="","",②選手情報入力!D57)</f>
        <v/>
      </c>
      <c r="G48" t="str">
        <f>IF(E48="","",ASC(②選手情報入力!E57&amp;" "&amp;②選手情報入力!F57))</f>
        <v/>
      </c>
      <c r="H48" t="str">
        <f t="shared" si="0"/>
        <v/>
      </c>
      <c r="I48" t="str">
        <f>IF(E48="","",IF(②選手情報入力!G57="男",1,2))</f>
        <v/>
      </c>
      <c r="J48" t="str">
        <f>IF(E48="","",IF(②選手情報入力!H57="","",②選手情報入力!H57))</f>
        <v/>
      </c>
      <c r="M48" t="str">
        <f t="shared" si="1"/>
        <v/>
      </c>
      <c r="O48" t="str">
        <f>IF(E48="","",IF(②選手情報入力!J57="","",IF(I48=1,VLOOKUP(②選手情報入力!J57,種目情報!$A$4:$B$39,2,FALSE),VLOOKUP(②選手情報入力!J57,種目情報!$E$4:$F$31,2,FALSE))))</f>
        <v/>
      </c>
      <c r="P48" t="str">
        <f>IF(E48="","",IF(②選手情報入力!K57="","",②選手情報入力!K57))</f>
        <v/>
      </c>
      <c r="Q48" s="29" t="str">
        <f>IF(E48="","",IF(②選手情報入力!I57="","",1))</f>
        <v/>
      </c>
      <c r="R48" t="str">
        <f>IF(E48="","",IF(②選手情報入力!J57="","",IF(I48=1,VLOOKUP(②選手情報入力!J57,種目情報!$A$4:$C$29,3,FALSE),VLOOKUP(②選手情報入力!J57,種目情報!$E$4:$G$36,3,FALSE))))</f>
        <v/>
      </c>
      <c r="S48" t="str">
        <f>IF(E48="","",IF(②選手情報入力!M57="","",IF(I48=1,VLOOKUP(②選手情報入力!M57,種目情報!$A$4:$B$29,2,FALSE),VLOOKUP(②選手情報入力!M57,種目情報!$E$4:$F$36,2,FALSE))))</f>
        <v/>
      </c>
      <c r="T48" t="str">
        <f>IF(E48="","",IF(②選手情報入力!N57="","",②選手情報入力!N57))</f>
        <v/>
      </c>
      <c r="U48" s="29" t="str">
        <f>IF(E48="","",IF(②選手情報入力!L57="","",1))</f>
        <v/>
      </c>
      <c r="V48" t="str">
        <f>IF(E48="","",IF(②選手情報入力!M57="","",IF(I48=1,VLOOKUP(②選手情報入力!M57,種目情報!$A$4:$C$29,3,FALSE),VLOOKUP(②選手情報入力!M57,種目情報!$E$4:$G$36,3,FALSE))))</f>
        <v/>
      </c>
      <c r="W48" t="str">
        <f>IF(E48="","",IF(②選手情報入力!P57="","",IF(I48=1,VLOOKUP(②選手情報入力!P57,種目情報!$A$4:$B$29,2,FALSE),VLOOKUP(②選手情報入力!P57,種目情報!$E$4:$F$36,2,FALSE))))</f>
        <v/>
      </c>
      <c r="X48" t="str">
        <f>IF(E48="","",IF(②選手情報入力!Q57="","",②選手情報入力!Q57))</f>
        <v/>
      </c>
      <c r="Y48" s="29" t="str">
        <f>IF(E48="","",IF(②選手情報入力!O57="","",1))</f>
        <v/>
      </c>
      <c r="Z48" t="str">
        <f>IF(E48="","",IF(②選手情報入力!P57="","",IF(I48=1,VLOOKUP(②選手情報入力!P57,種目情報!$A$4:$C$29,3,FALSE),VLOOKUP(②選手情報入力!P57,種目情報!$E$4:$G$36,3,FALSE))))</f>
        <v/>
      </c>
      <c r="AA48" t="str">
        <f>IF(E48="","",IF(②選手情報入力!R57="","",IF(I48=1,種目情報!$J$4,種目情報!$J$6)))</f>
        <v/>
      </c>
      <c r="AB48" t="str">
        <f>IF(E48="","",IF(②選手情報入力!R57="","",IF(I48=1,IF(②選手情報入力!$S$6="","",②選手情報入力!$S$6),IF(②選手情報入力!$S$7="","",②選手情報入力!$S$7))))</f>
        <v/>
      </c>
      <c r="AC48" t="str">
        <f>IF(E48="","",IF(②選手情報入力!R57="","",IF(I48=1,IF(②選手情報入力!$R$6="",0,1),IF(②選手情報入力!$R$7="",0,1))))</f>
        <v/>
      </c>
      <c r="AD48" t="str">
        <f>IF(E48="","",IF(②選手情報入力!R57="","",2))</f>
        <v/>
      </c>
      <c r="AE48" t="str">
        <f>IF(E48="","",IF(②選手情報入力!T57="","",IF(I48=1,種目情報!$J$5,種目情報!$J$7)))</f>
        <v/>
      </c>
      <c r="AF48" t="str">
        <f>IF(E48="","",IF(②選手情報入力!T57="","",IF(I48=1,IF(②選手情報入力!$U$6="","",②選手情報入力!$U$6),IF(②選手情報入力!$U$7="","",②選手情報入力!$U$7))))</f>
        <v/>
      </c>
      <c r="AG48" t="str">
        <f>IF(E48="","",IF(②選手情報入力!T57="","",IF(I48=1,IF(②選手情報入力!$T$6="",0,1),IF(②選手情報入力!$T$7="",0,1))))</f>
        <v/>
      </c>
      <c r="AH48" t="str">
        <f>IF(E48="","",IF(②選手情報入力!T57="","",2))</f>
        <v/>
      </c>
    </row>
    <row r="49" spans="1:34">
      <c r="A49" t="str">
        <f>IF(E49="","",data_kyogisha!I49&amp;①団体情報入力!C$4+②選手情報入力!C58+10000000)</f>
        <v/>
      </c>
      <c r="B49" t="str">
        <f>IF(E49="","",①団体情報入力!$C$4)</f>
        <v/>
      </c>
      <c r="D49" t="str">
        <f>IF(E49="","",②選手情報入力!B$11)</f>
        <v/>
      </c>
      <c r="E49" t="str">
        <f>IF(②選手情報入力!C58="","",②選手情報入力!C58)</f>
        <v/>
      </c>
      <c r="F49" t="str">
        <f>IF(E49="","",②選手情報入力!D58)</f>
        <v/>
      </c>
      <c r="G49" t="str">
        <f>IF(E49="","",ASC(②選手情報入力!E58&amp;" "&amp;②選手情報入力!F58))</f>
        <v/>
      </c>
      <c r="H49" t="str">
        <f t="shared" si="0"/>
        <v/>
      </c>
      <c r="I49" t="str">
        <f>IF(E49="","",IF(②選手情報入力!G58="男",1,2))</f>
        <v/>
      </c>
      <c r="J49" t="str">
        <f>IF(E49="","",IF(②選手情報入力!H58="","",②選手情報入力!H58))</f>
        <v/>
      </c>
      <c r="M49" t="str">
        <f t="shared" si="1"/>
        <v/>
      </c>
      <c r="O49" t="str">
        <f>IF(E49="","",IF(②選手情報入力!J58="","",IF(I49=1,VLOOKUP(②選手情報入力!J58,種目情報!$A$4:$B$39,2,FALSE),VLOOKUP(②選手情報入力!J58,種目情報!$E$4:$F$31,2,FALSE))))</f>
        <v/>
      </c>
      <c r="P49" t="str">
        <f>IF(E49="","",IF(②選手情報入力!K58="","",②選手情報入力!K58))</f>
        <v/>
      </c>
      <c r="Q49" s="29" t="str">
        <f>IF(E49="","",IF(②選手情報入力!I58="","",1))</f>
        <v/>
      </c>
      <c r="R49" t="str">
        <f>IF(E49="","",IF(②選手情報入力!J58="","",IF(I49=1,VLOOKUP(②選手情報入力!J58,種目情報!$A$4:$C$29,3,FALSE),VLOOKUP(②選手情報入力!J58,種目情報!$E$4:$G$36,3,FALSE))))</f>
        <v/>
      </c>
      <c r="S49" t="str">
        <f>IF(E49="","",IF(②選手情報入力!M58="","",IF(I49=1,VLOOKUP(②選手情報入力!M58,種目情報!$A$4:$B$29,2,FALSE),VLOOKUP(②選手情報入力!M58,種目情報!$E$4:$F$36,2,FALSE))))</f>
        <v/>
      </c>
      <c r="T49" t="str">
        <f>IF(E49="","",IF(②選手情報入力!N58="","",②選手情報入力!N58))</f>
        <v/>
      </c>
      <c r="U49" s="29" t="str">
        <f>IF(E49="","",IF(②選手情報入力!L58="","",1))</f>
        <v/>
      </c>
      <c r="V49" t="str">
        <f>IF(E49="","",IF(②選手情報入力!M58="","",IF(I49=1,VLOOKUP(②選手情報入力!M58,種目情報!$A$4:$C$29,3,FALSE),VLOOKUP(②選手情報入力!M58,種目情報!$E$4:$G$36,3,FALSE))))</f>
        <v/>
      </c>
      <c r="W49" t="str">
        <f>IF(E49="","",IF(②選手情報入力!P58="","",IF(I49=1,VLOOKUP(②選手情報入力!P58,種目情報!$A$4:$B$29,2,FALSE),VLOOKUP(②選手情報入力!P58,種目情報!$E$4:$F$36,2,FALSE))))</f>
        <v/>
      </c>
      <c r="X49" t="str">
        <f>IF(E49="","",IF(②選手情報入力!Q58="","",②選手情報入力!Q58))</f>
        <v/>
      </c>
      <c r="Y49" s="29" t="str">
        <f>IF(E49="","",IF(②選手情報入力!O58="","",1))</f>
        <v/>
      </c>
      <c r="Z49" t="str">
        <f>IF(E49="","",IF(②選手情報入力!P58="","",IF(I49=1,VLOOKUP(②選手情報入力!P58,種目情報!$A$4:$C$29,3,FALSE),VLOOKUP(②選手情報入力!P58,種目情報!$E$4:$G$36,3,FALSE))))</f>
        <v/>
      </c>
      <c r="AA49" t="str">
        <f>IF(E49="","",IF(②選手情報入力!R58="","",IF(I49=1,種目情報!$J$4,種目情報!$J$6)))</f>
        <v/>
      </c>
      <c r="AB49" t="str">
        <f>IF(E49="","",IF(②選手情報入力!R58="","",IF(I49=1,IF(②選手情報入力!$S$6="","",②選手情報入力!$S$6),IF(②選手情報入力!$S$7="","",②選手情報入力!$S$7))))</f>
        <v/>
      </c>
      <c r="AC49" t="str">
        <f>IF(E49="","",IF(②選手情報入力!R58="","",IF(I49=1,IF(②選手情報入力!$R$6="",0,1),IF(②選手情報入力!$R$7="",0,1))))</f>
        <v/>
      </c>
      <c r="AD49" t="str">
        <f>IF(E49="","",IF(②選手情報入力!R58="","",2))</f>
        <v/>
      </c>
      <c r="AE49" t="str">
        <f>IF(E49="","",IF(②選手情報入力!T58="","",IF(I49=1,種目情報!$J$5,種目情報!$J$7)))</f>
        <v/>
      </c>
      <c r="AF49" t="str">
        <f>IF(E49="","",IF(②選手情報入力!T58="","",IF(I49=1,IF(②選手情報入力!$U$6="","",②選手情報入力!$U$6),IF(②選手情報入力!$U$7="","",②選手情報入力!$U$7))))</f>
        <v/>
      </c>
      <c r="AG49" t="str">
        <f>IF(E49="","",IF(②選手情報入力!T58="","",IF(I49=1,IF(②選手情報入力!$T$6="",0,1),IF(②選手情報入力!$T$7="",0,1))))</f>
        <v/>
      </c>
      <c r="AH49" t="str">
        <f>IF(E49="","",IF(②選手情報入力!T58="","",2))</f>
        <v/>
      </c>
    </row>
    <row r="50" spans="1:34">
      <c r="A50" t="str">
        <f>IF(E50="","",data_kyogisha!I50&amp;①団体情報入力!C$4+②選手情報入力!C59+10000000)</f>
        <v/>
      </c>
      <c r="B50" t="str">
        <f>IF(E50="","",①団体情報入力!$C$4)</f>
        <v/>
      </c>
      <c r="D50" t="str">
        <f>IF(E50="","",②選手情報入力!B$11)</f>
        <v/>
      </c>
      <c r="E50" t="str">
        <f>IF(②選手情報入力!C59="","",②選手情報入力!C59)</f>
        <v/>
      </c>
      <c r="F50" t="str">
        <f>IF(E50="","",②選手情報入力!D59)</f>
        <v/>
      </c>
      <c r="G50" t="str">
        <f>IF(E50="","",ASC(②選手情報入力!E59&amp;" "&amp;②選手情報入力!F59))</f>
        <v/>
      </c>
      <c r="H50" t="str">
        <f t="shared" si="0"/>
        <v/>
      </c>
      <c r="I50" t="str">
        <f>IF(E50="","",IF(②選手情報入力!G59="男",1,2))</f>
        <v/>
      </c>
      <c r="J50" t="str">
        <f>IF(E50="","",IF(②選手情報入力!H59="","",②選手情報入力!H59))</f>
        <v/>
      </c>
      <c r="M50" t="str">
        <f t="shared" si="1"/>
        <v/>
      </c>
      <c r="O50" t="str">
        <f>IF(E50="","",IF(②選手情報入力!J59="","",IF(I50=1,VLOOKUP(②選手情報入力!J59,種目情報!$A$4:$B$39,2,FALSE),VLOOKUP(②選手情報入力!J59,種目情報!$E$4:$F$31,2,FALSE))))</f>
        <v/>
      </c>
      <c r="P50" t="str">
        <f>IF(E50="","",IF(②選手情報入力!K59="","",②選手情報入力!K59))</f>
        <v/>
      </c>
      <c r="Q50" s="29" t="str">
        <f>IF(E50="","",IF(②選手情報入力!I59="","",1))</f>
        <v/>
      </c>
      <c r="R50" t="str">
        <f>IF(E50="","",IF(②選手情報入力!J59="","",IF(I50=1,VLOOKUP(②選手情報入力!J59,種目情報!$A$4:$C$29,3,FALSE),VLOOKUP(②選手情報入力!J59,種目情報!$E$4:$G$36,3,FALSE))))</f>
        <v/>
      </c>
      <c r="S50" t="str">
        <f>IF(E50="","",IF(②選手情報入力!M59="","",IF(I50=1,VLOOKUP(②選手情報入力!M59,種目情報!$A$4:$B$29,2,FALSE),VLOOKUP(②選手情報入力!M59,種目情報!$E$4:$F$36,2,FALSE))))</f>
        <v/>
      </c>
      <c r="T50" t="str">
        <f>IF(E50="","",IF(②選手情報入力!N59="","",②選手情報入力!N59))</f>
        <v/>
      </c>
      <c r="U50" s="29" t="str">
        <f>IF(E50="","",IF(②選手情報入力!L59="","",1))</f>
        <v/>
      </c>
      <c r="V50" t="str">
        <f>IF(E50="","",IF(②選手情報入力!M59="","",IF(I50=1,VLOOKUP(②選手情報入力!M59,種目情報!$A$4:$C$29,3,FALSE),VLOOKUP(②選手情報入力!M59,種目情報!$E$4:$G$36,3,FALSE))))</f>
        <v/>
      </c>
      <c r="W50" t="str">
        <f>IF(E50="","",IF(②選手情報入力!P59="","",IF(I50=1,VLOOKUP(②選手情報入力!P59,種目情報!$A$4:$B$29,2,FALSE),VLOOKUP(②選手情報入力!P59,種目情報!$E$4:$F$36,2,FALSE))))</f>
        <v/>
      </c>
      <c r="X50" t="str">
        <f>IF(E50="","",IF(②選手情報入力!Q59="","",②選手情報入力!Q59))</f>
        <v/>
      </c>
      <c r="Y50" s="29" t="str">
        <f>IF(E50="","",IF(②選手情報入力!O59="","",1))</f>
        <v/>
      </c>
      <c r="Z50" t="str">
        <f>IF(E50="","",IF(②選手情報入力!P59="","",IF(I50=1,VLOOKUP(②選手情報入力!P59,種目情報!$A$4:$C$29,3,FALSE),VLOOKUP(②選手情報入力!P59,種目情報!$E$4:$G$36,3,FALSE))))</f>
        <v/>
      </c>
      <c r="AA50" t="str">
        <f>IF(E50="","",IF(②選手情報入力!R59="","",IF(I50=1,種目情報!$J$4,種目情報!$J$6)))</f>
        <v/>
      </c>
      <c r="AB50" t="str">
        <f>IF(E50="","",IF(②選手情報入力!R59="","",IF(I50=1,IF(②選手情報入力!$S$6="","",②選手情報入力!$S$6),IF(②選手情報入力!$S$7="","",②選手情報入力!$S$7))))</f>
        <v/>
      </c>
      <c r="AC50" t="str">
        <f>IF(E50="","",IF(②選手情報入力!R59="","",IF(I50=1,IF(②選手情報入力!$R$6="",0,1),IF(②選手情報入力!$R$7="",0,1))))</f>
        <v/>
      </c>
      <c r="AD50" t="str">
        <f>IF(E50="","",IF(②選手情報入力!R59="","",2))</f>
        <v/>
      </c>
      <c r="AE50" t="str">
        <f>IF(E50="","",IF(②選手情報入力!T59="","",IF(I50=1,種目情報!$J$5,種目情報!$J$7)))</f>
        <v/>
      </c>
      <c r="AF50" t="str">
        <f>IF(E50="","",IF(②選手情報入力!T59="","",IF(I50=1,IF(②選手情報入力!$U$6="","",②選手情報入力!$U$6),IF(②選手情報入力!$U$7="","",②選手情報入力!$U$7))))</f>
        <v/>
      </c>
      <c r="AG50" t="str">
        <f>IF(E50="","",IF(②選手情報入力!T59="","",IF(I50=1,IF(②選手情報入力!$T$6="",0,1),IF(②選手情報入力!$T$7="",0,1))))</f>
        <v/>
      </c>
      <c r="AH50" t="str">
        <f>IF(E50="","",IF(②選手情報入力!T59="","",2))</f>
        <v/>
      </c>
    </row>
    <row r="51" spans="1:34">
      <c r="A51" t="str">
        <f>IF(E51="","",data_kyogisha!I51&amp;①団体情報入力!C$4+②選手情報入力!C60+10000000)</f>
        <v/>
      </c>
      <c r="B51" t="str">
        <f>IF(E51="","",①団体情報入力!$C$4)</f>
        <v/>
      </c>
      <c r="D51" t="str">
        <f>IF(E51="","",②選手情報入力!B$11)</f>
        <v/>
      </c>
      <c r="E51" t="str">
        <f>IF(②選手情報入力!C60="","",②選手情報入力!C60)</f>
        <v/>
      </c>
      <c r="F51" t="str">
        <f>IF(E51="","",②選手情報入力!D60)</f>
        <v/>
      </c>
      <c r="G51" t="str">
        <f>IF(E51="","",ASC(②選手情報入力!E60&amp;" "&amp;②選手情報入力!F60))</f>
        <v/>
      </c>
      <c r="H51" t="str">
        <f t="shared" si="0"/>
        <v/>
      </c>
      <c r="I51" t="str">
        <f>IF(E51="","",IF(②選手情報入力!G60="男",1,2))</f>
        <v/>
      </c>
      <c r="J51" t="str">
        <f>IF(E51="","",IF(②選手情報入力!H60="","",②選手情報入力!H60))</f>
        <v/>
      </c>
      <c r="M51" t="str">
        <f t="shared" si="1"/>
        <v/>
      </c>
      <c r="O51" t="str">
        <f>IF(E51="","",IF(②選手情報入力!J60="","",IF(I51=1,VLOOKUP(②選手情報入力!J60,種目情報!$A$4:$B$39,2,FALSE),VLOOKUP(②選手情報入力!J60,種目情報!$E$4:$F$31,2,FALSE))))</f>
        <v/>
      </c>
      <c r="P51" t="str">
        <f>IF(E51="","",IF(②選手情報入力!K60="","",②選手情報入力!K60))</f>
        <v/>
      </c>
      <c r="Q51" s="29" t="str">
        <f>IF(E51="","",IF(②選手情報入力!I60="","",1))</f>
        <v/>
      </c>
      <c r="R51" t="str">
        <f>IF(E51="","",IF(②選手情報入力!J60="","",IF(I51=1,VLOOKUP(②選手情報入力!J60,種目情報!$A$4:$C$29,3,FALSE),VLOOKUP(②選手情報入力!J60,種目情報!$E$4:$G$36,3,FALSE))))</f>
        <v/>
      </c>
      <c r="S51" t="str">
        <f>IF(E51="","",IF(②選手情報入力!M60="","",IF(I51=1,VLOOKUP(②選手情報入力!M60,種目情報!$A$4:$B$29,2,FALSE),VLOOKUP(②選手情報入力!M60,種目情報!$E$4:$F$36,2,FALSE))))</f>
        <v/>
      </c>
      <c r="T51" t="str">
        <f>IF(E51="","",IF(②選手情報入力!N60="","",②選手情報入力!N60))</f>
        <v/>
      </c>
      <c r="U51" s="29" t="str">
        <f>IF(E51="","",IF(②選手情報入力!L60="","",1))</f>
        <v/>
      </c>
      <c r="V51" t="str">
        <f>IF(E51="","",IF(②選手情報入力!M60="","",IF(I51=1,VLOOKUP(②選手情報入力!M60,種目情報!$A$4:$C$29,3,FALSE),VLOOKUP(②選手情報入力!M60,種目情報!$E$4:$G$36,3,FALSE))))</f>
        <v/>
      </c>
      <c r="W51" t="str">
        <f>IF(E51="","",IF(②選手情報入力!P60="","",IF(I51=1,VLOOKUP(②選手情報入力!P60,種目情報!$A$4:$B$29,2,FALSE),VLOOKUP(②選手情報入力!P60,種目情報!$E$4:$F$36,2,FALSE))))</f>
        <v/>
      </c>
      <c r="X51" t="str">
        <f>IF(E51="","",IF(②選手情報入力!Q60="","",②選手情報入力!Q60))</f>
        <v/>
      </c>
      <c r="Y51" s="29" t="str">
        <f>IF(E51="","",IF(②選手情報入力!O60="","",1))</f>
        <v/>
      </c>
      <c r="Z51" t="str">
        <f>IF(E51="","",IF(②選手情報入力!P60="","",IF(I51=1,VLOOKUP(②選手情報入力!P60,種目情報!$A$4:$C$29,3,FALSE),VLOOKUP(②選手情報入力!P60,種目情報!$E$4:$G$36,3,FALSE))))</f>
        <v/>
      </c>
      <c r="AA51" t="str">
        <f>IF(E51="","",IF(②選手情報入力!R60="","",IF(I51=1,種目情報!$J$4,種目情報!$J$6)))</f>
        <v/>
      </c>
      <c r="AB51" t="str">
        <f>IF(E51="","",IF(②選手情報入力!R60="","",IF(I51=1,IF(②選手情報入力!$S$6="","",②選手情報入力!$S$6),IF(②選手情報入力!$S$7="","",②選手情報入力!$S$7))))</f>
        <v/>
      </c>
      <c r="AC51" t="str">
        <f>IF(E51="","",IF(②選手情報入力!R60="","",IF(I51=1,IF(②選手情報入力!$R$6="",0,1),IF(②選手情報入力!$R$7="",0,1))))</f>
        <v/>
      </c>
      <c r="AD51" t="str">
        <f>IF(E51="","",IF(②選手情報入力!R60="","",2))</f>
        <v/>
      </c>
      <c r="AE51" t="str">
        <f>IF(E51="","",IF(②選手情報入力!T60="","",IF(I51=1,種目情報!$J$5,種目情報!$J$7)))</f>
        <v/>
      </c>
      <c r="AF51" t="str">
        <f>IF(E51="","",IF(②選手情報入力!T60="","",IF(I51=1,IF(②選手情報入力!$U$6="","",②選手情報入力!$U$6),IF(②選手情報入力!$U$7="","",②選手情報入力!$U$7))))</f>
        <v/>
      </c>
      <c r="AG51" t="str">
        <f>IF(E51="","",IF(②選手情報入力!T60="","",IF(I51=1,IF(②選手情報入力!$T$6="",0,1),IF(②選手情報入力!$T$7="",0,1))))</f>
        <v/>
      </c>
      <c r="AH51" t="str">
        <f>IF(E51="","",IF(②選手情報入力!T60="","",2))</f>
        <v/>
      </c>
    </row>
    <row r="52" spans="1:34">
      <c r="A52" t="str">
        <f>IF(E52="","",data_kyogisha!I52&amp;①団体情報入力!C$4+②選手情報入力!C61+10000000)</f>
        <v/>
      </c>
      <c r="B52" t="str">
        <f>IF(E52="","",①団体情報入力!$C$4)</f>
        <v/>
      </c>
      <c r="D52" t="str">
        <f>IF(E52="","",②選手情報入力!B$11)</f>
        <v/>
      </c>
      <c r="E52" t="str">
        <f>IF(②選手情報入力!C61="","",②選手情報入力!C61)</f>
        <v/>
      </c>
      <c r="F52" t="str">
        <f>IF(E52="","",②選手情報入力!D61)</f>
        <v/>
      </c>
      <c r="G52" t="str">
        <f>IF(E52="","",ASC(②選手情報入力!E61&amp;" "&amp;②選手情報入力!F61))</f>
        <v/>
      </c>
      <c r="H52" t="str">
        <f t="shared" si="0"/>
        <v/>
      </c>
      <c r="I52" t="str">
        <f>IF(E52="","",IF(②選手情報入力!G61="男",1,2))</f>
        <v/>
      </c>
      <c r="J52" t="str">
        <f>IF(E52="","",IF(②選手情報入力!H61="","",②選手情報入力!H61))</f>
        <v/>
      </c>
      <c r="M52" t="str">
        <f t="shared" si="1"/>
        <v/>
      </c>
      <c r="O52" t="str">
        <f>IF(E52="","",IF(②選手情報入力!J61="","",IF(I52=1,VLOOKUP(②選手情報入力!J61,種目情報!$A$4:$B$39,2,FALSE),VLOOKUP(②選手情報入力!J61,種目情報!$E$4:$F$31,2,FALSE))))</f>
        <v/>
      </c>
      <c r="P52" t="str">
        <f>IF(E52="","",IF(②選手情報入力!K61="","",②選手情報入力!K61))</f>
        <v/>
      </c>
      <c r="Q52" s="29" t="str">
        <f>IF(E52="","",IF(②選手情報入力!I61="","",1))</f>
        <v/>
      </c>
      <c r="R52" t="str">
        <f>IF(E52="","",IF(②選手情報入力!J61="","",IF(I52=1,VLOOKUP(②選手情報入力!J61,種目情報!$A$4:$C$29,3,FALSE),VLOOKUP(②選手情報入力!J61,種目情報!$E$4:$G$36,3,FALSE))))</f>
        <v/>
      </c>
      <c r="S52" t="str">
        <f>IF(E52="","",IF(②選手情報入力!M61="","",IF(I52=1,VLOOKUP(②選手情報入力!M61,種目情報!$A$4:$B$29,2,FALSE),VLOOKUP(②選手情報入力!M61,種目情報!$E$4:$F$36,2,FALSE))))</f>
        <v/>
      </c>
      <c r="T52" t="str">
        <f>IF(E52="","",IF(②選手情報入力!N61="","",②選手情報入力!N61))</f>
        <v/>
      </c>
      <c r="U52" s="29" t="str">
        <f>IF(E52="","",IF(②選手情報入力!L61="","",1))</f>
        <v/>
      </c>
      <c r="V52" t="str">
        <f>IF(E52="","",IF(②選手情報入力!M61="","",IF(I52=1,VLOOKUP(②選手情報入力!M61,種目情報!$A$4:$C$29,3,FALSE),VLOOKUP(②選手情報入力!M61,種目情報!$E$4:$G$36,3,FALSE))))</f>
        <v/>
      </c>
      <c r="W52" t="str">
        <f>IF(E52="","",IF(②選手情報入力!P61="","",IF(I52=1,VLOOKUP(②選手情報入力!P61,種目情報!$A$4:$B$29,2,FALSE),VLOOKUP(②選手情報入力!P61,種目情報!$E$4:$F$36,2,FALSE))))</f>
        <v/>
      </c>
      <c r="X52" t="str">
        <f>IF(E52="","",IF(②選手情報入力!Q61="","",②選手情報入力!Q61))</f>
        <v/>
      </c>
      <c r="Y52" s="29" t="str">
        <f>IF(E52="","",IF(②選手情報入力!O61="","",1))</f>
        <v/>
      </c>
      <c r="Z52" t="str">
        <f>IF(E52="","",IF(②選手情報入力!P61="","",IF(I52=1,VLOOKUP(②選手情報入力!P61,種目情報!$A$4:$C$29,3,FALSE),VLOOKUP(②選手情報入力!P61,種目情報!$E$4:$G$36,3,FALSE))))</f>
        <v/>
      </c>
      <c r="AA52" t="str">
        <f>IF(E52="","",IF(②選手情報入力!R61="","",IF(I52=1,種目情報!$J$4,種目情報!$J$6)))</f>
        <v/>
      </c>
      <c r="AB52" t="str">
        <f>IF(E52="","",IF(②選手情報入力!R61="","",IF(I52=1,IF(②選手情報入力!$S$6="","",②選手情報入力!$S$6),IF(②選手情報入力!$S$7="","",②選手情報入力!$S$7))))</f>
        <v/>
      </c>
      <c r="AC52" t="str">
        <f>IF(E52="","",IF(②選手情報入力!R61="","",IF(I52=1,IF(②選手情報入力!$R$6="",0,1),IF(②選手情報入力!$R$7="",0,1))))</f>
        <v/>
      </c>
      <c r="AD52" t="str">
        <f>IF(E52="","",IF(②選手情報入力!R61="","",2))</f>
        <v/>
      </c>
      <c r="AE52" t="str">
        <f>IF(E52="","",IF(②選手情報入力!T61="","",IF(I52=1,種目情報!$J$5,種目情報!$J$7)))</f>
        <v/>
      </c>
      <c r="AF52" t="str">
        <f>IF(E52="","",IF(②選手情報入力!T61="","",IF(I52=1,IF(②選手情報入力!$U$6="","",②選手情報入力!$U$6),IF(②選手情報入力!$U$7="","",②選手情報入力!$U$7))))</f>
        <v/>
      </c>
      <c r="AG52" t="str">
        <f>IF(E52="","",IF(②選手情報入力!T61="","",IF(I52=1,IF(②選手情報入力!$T$6="",0,1),IF(②選手情報入力!$T$7="",0,1))))</f>
        <v/>
      </c>
      <c r="AH52" t="str">
        <f>IF(E52="","",IF(②選手情報入力!T61="","",2))</f>
        <v/>
      </c>
    </row>
    <row r="53" spans="1:34">
      <c r="A53" t="str">
        <f>IF(E53="","",data_kyogisha!I53&amp;①団体情報入力!C$4+②選手情報入力!C62+10000000)</f>
        <v/>
      </c>
      <c r="B53" t="str">
        <f>IF(E53="","",①団体情報入力!$C$4)</f>
        <v/>
      </c>
      <c r="D53" t="str">
        <f>IF(E53="","",②選手情報入力!B$11)</f>
        <v/>
      </c>
      <c r="E53" t="str">
        <f>IF(②選手情報入力!C62="","",②選手情報入力!C62)</f>
        <v/>
      </c>
      <c r="F53" t="str">
        <f>IF(E53="","",②選手情報入力!D62)</f>
        <v/>
      </c>
      <c r="G53" t="str">
        <f>IF(E53="","",ASC(②選手情報入力!E62&amp;" "&amp;②選手情報入力!F62))</f>
        <v/>
      </c>
      <c r="H53" t="str">
        <f t="shared" si="0"/>
        <v/>
      </c>
      <c r="I53" t="str">
        <f>IF(E53="","",IF(②選手情報入力!G62="男",1,2))</f>
        <v/>
      </c>
      <c r="J53" t="str">
        <f>IF(E53="","",IF(②選手情報入力!H62="","",②選手情報入力!H62))</f>
        <v/>
      </c>
      <c r="M53" t="str">
        <f t="shared" si="1"/>
        <v/>
      </c>
      <c r="O53" t="str">
        <f>IF(E53="","",IF(②選手情報入力!J62="","",IF(I53=1,VLOOKUP(②選手情報入力!J62,種目情報!$A$4:$B$39,2,FALSE),VLOOKUP(②選手情報入力!J62,種目情報!$E$4:$F$31,2,FALSE))))</f>
        <v/>
      </c>
      <c r="P53" t="str">
        <f>IF(E53="","",IF(②選手情報入力!K62="","",②選手情報入力!K62))</f>
        <v/>
      </c>
      <c r="Q53" s="29" t="str">
        <f>IF(E53="","",IF(②選手情報入力!I62="","",1))</f>
        <v/>
      </c>
      <c r="R53" t="str">
        <f>IF(E53="","",IF(②選手情報入力!J62="","",IF(I53=1,VLOOKUP(②選手情報入力!J62,種目情報!$A$4:$C$29,3,FALSE),VLOOKUP(②選手情報入力!J62,種目情報!$E$4:$G$36,3,FALSE))))</f>
        <v/>
      </c>
      <c r="S53" t="str">
        <f>IF(E53="","",IF(②選手情報入力!M62="","",IF(I53=1,VLOOKUP(②選手情報入力!M62,種目情報!$A$4:$B$29,2,FALSE),VLOOKUP(②選手情報入力!M62,種目情報!$E$4:$F$36,2,FALSE))))</f>
        <v/>
      </c>
      <c r="T53" t="str">
        <f>IF(E53="","",IF(②選手情報入力!N62="","",②選手情報入力!N62))</f>
        <v/>
      </c>
      <c r="U53" s="29" t="str">
        <f>IF(E53="","",IF(②選手情報入力!L62="","",1))</f>
        <v/>
      </c>
      <c r="V53" t="str">
        <f>IF(E53="","",IF(②選手情報入力!M62="","",IF(I53=1,VLOOKUP(②選手情報入力!M62,種目情報!$A$4:$C$29,3,FALSE),VLOOKUP(②選手情報入力!M62,種目情報!$E$4:$G$36,3,FALSE))))</f>
        <v/>
      </c>
      <c r="W53" t="str">
        <f>IF(E53="","",IF(②選手情報入力!P62="","",IF(I53=1,VLOOKUP(②選手情報入力!P62,種目情報!$A$4:$B$29,2,FALSE),VLOOKUP(②選手情報入力!P62,種目情報!$E$4:$F$36,2,FALSE))))</f>
        <v/>
      </c>
      <c r="X53" t="str">
        <f>IF(E53="","",IF(②選手情報入力!Q62="","",②選手情報入力!Q62))</f>
        <v/>
      </c>
      <c r="Y53" s="29" t="str">
        <f>IF(E53="","",IF(②選手情報入力!O62="","",1))</f>
        <v/>
      </c>
      <c r="Z53" t="str">
        <f>IF(E53="","",IF(②選手情報入力!P62="","",IF(I53=1,VLOOKUP(②選手情報入力!P62,種目情報!$A$4:$C$29,3,FALSE),VLOOKUP(②選手情報入力!P62,種目情報!$E$4:$G$36,3,FALSE))))</f>
        <v/>
      </c>
      <c r="AA53" t="str">
        <f>IF(E53="","",IF(②選手情報入力!R62="","",IF(I53=1,種目情報!$J$4,種目情報!$J$6)))</f>
        <v/>
      </c>
      <c r="AB53" t="str">
        <f>IF(E53="","",IF(②選手情報入力!R62="","",IF(I53=1,IF(②選手情報入力!$S$6="","",②選手情報入力!$S$6),IF(②選手情報入力!$S$7="","",②選手情報入力!$S$7))))</f>
        <v/>
      </c>
      <c r="AC53" t="str">
        <f>IF(E53="","",IF(②選手情報入力!R62="","",IF(I53=1,IF(②選手情報入力!$R$6="",0,1),IF(②選手情報入力!$R$7="",0,1))))</f>
        <v/>
      </c>
      <c r="AD53" t="str">
        <f>IF(E53="","",IF(②選手情報入力!R62="","",2))</f>
        <v/>
      </c>
      <c r="AE53" t="str">
        <f>IF(E53="","",IF(②選手情報入力!T62="","",IF(I53=1,種目情報!$J$5,種目情報!$J$7)))</f>
        <v/>
      </c>
      <c r="AF53" t="str">
        <f>IF(E53="","",IF(②選手情報入力!T62="","",IF(I53=1,IF(②選手情報入力!$U$6="","",②選手情報入力!$U$6),IF(②選手情報入力!$U$7="","",②選手情報入力!$U$7))))</f>
        <v/>
      </c>
      <c r="AG53" t="str">
        <f>IF(E53="","",IF(②選手情報入力!T62="","",IF(I53=1,IF(②選手情報入力!$T$6="",0,1),IF(②選手情報入力!$T$7="",0,1))))</f>
        <v/>
      </c>
      <c r="AH53" t="str">
        <f>IF(E53="","",IF(②選手情報入力!T62="","",2))</f>
        <v/>
      </c>
    </row>
    <row r="54" spans="1:34">
      <c r="A54" t="str">
        <f>IF(E54="","",data_kyogisha!I54&amp;①団体情報入力!C$4+②選手情報入力!C63+10000000)</f>
        <v/>
      </c>
      <c r="B54" t="str">
        <f>IF(E54="","",①団体情報入力!$C$4)</f>
        <v/>
      </c>
      <c r="D54" t="str">
        <f>IF(E54="","",②選手情報入力!B$11)</f>
        <v/>
      </c>
      <c r="E54" t="str">
        <f>IF(②選手情報入力!C63="","",②選手情報入力!C63)</f>
        <v/>
      </c>
      <c r="F54" t="str">
        <f>IF(E54="","",②選手情報入力!D63)</f>
        <v/>
      </c>
      <c r="G54" t="str">
        <f>IF(E54="","",ASC(②選手情報入力!E63&amp;" "&amp;②選手情報入力!F63))</f>
        <v/>
      </c>
      <c r="H54" t="str">
        <f t="shared" si="0"/>
        <v/>
      </c>
      <c r="I54" t="str">
        <f>IF(E54="","",IF(②選手情報入力!G63="男",1,2))</f>
        <v/>
      </c>
      <c r="J54" t="str">
        <f>IF(E54="","",IF(②選手情報入力!H63="","",②選手情報入力!H63))</f>
        <v/>
      </c>
      <c r="M54" t="str">
        <f t="shared" si="1"/>
        <v/>
      </c>
      <c r="O54" t="str">
        <f>IF(E54="","",IF(②選手情報入力!J63="","",IF(I54=1,VLOOKUP(②選手情報入力!J63,種目情報!$A$4:$B$39,2,FALSE),VLOOKUP(②選手情報入力!J63,種目情報!$E$4:$F$31,2,FALSE))))</f>
        <v/>
      </c>
      <c r="P54" t="str">
        <f>IF(E54="","",IF(②選手情報入力!K63="","",②選手情報入力!K63))</f>
        <v/>
      </c>
      <c r="Q54" s="29" t="str">
        <f>IF(E54="","",IF(②選手情報入力!I63="","",1))</f>
        <v/>
      </c>
      <c r="R54" t="str">
        <f>IF(E54="","",IF(②選手情報入力!J63="","",IF(I54=1,VLOOKUP(②選手情報入力!J63,種目情報!$A$4:$C$29,3,FALSE),VLOOKUP(②選手情報入力!J63,種目情報!$E$4:$G$36,3,FALSE))))</f>
        <v/>
      </c>
      <c r="S54" t="str">
        <f>IF(E54="","",IF(②選手情報入力!M63="","",IF(I54=1,VLOOKUP(②選手情報入力!M63,種目情報!$A$4:$B$29,2,FALSE),VLOOKUP(②選手情報入力!M63,種目情報!$E$4:$F$36,2,FALSE))))</f>
        <v/>
      </c>
      <c r="T54" t="str">
        <f>IF(E54="","",IF(②選手情報入力!N63="","",②選手情報入力!N63))</f>
        <v/>
      </c>
      <c r="U54" s="29" t="str">
        <f>IF(E54="","",IF(②選手情報入力!L63="","",1))</f>
        <v/>
      </c>
      <c r="V54" t="str">
        <f>IF(E54="","",IF(②選手情報入力!M63="","",IF(I54=1,VLOOKUP(②選手情報入力!M63,種目情報!$A$4:$C$29,3,FALSE),VLOOKUP(②選手情報入力!M63,種目情報!$E$4:$G$36,3,FALSE))))</f>
        <v/>
      </c>
      <c r="W54" t="str">
        <f>IF(E54="","",IF(②選手情報入力!P63="","",IF(I54=1,VLOOKUP(②選手情報入力!P63,種目情報!$A$4:$B$29,2,FALSE),VLOOKUP(②選手情報入力!P63,種目情報!$E$4:$F$36,2,FALSE))))</f>
        <v/>
      </c>
      <c r="X54" t="str">
        <f>IF(E54="","",IF(②選手情報入力!Q63="","",②選手情報入力!Q63))</f>
        <v/>
      </c>
      <c r="Y54" s="29" t="str">
        <f>IF(E54="","",IF(②選手情報入力!O63="","",1))</f>
        <v/>
      </c>
      <c r="Z54" t="str">
        <f>IF(E54="","",IF(②選手情報入力!P63="","",IF(I54=1,VLOOKUP(②選手情報入力!P63,種目情報!$A$4:$C$29,3,FALSE),VLOOKUP(②選手情報入力!P63,種目情報!$E$4:$G$36,3,FALSE))))</f>
        <v/>
      </c>
      <c r="AA54" t="str">
        <f>IF(E54="","",IF(②選手情報入力!R63="","",IF(I54=1,種目情報!$J$4,種目情報!$J$6)))</f>
        <v/>
      </c>
      <c r="AB54" t="str">
        <f>IF(E54="","",IF(②選手情報入力!R63="","",IF(I54=1,IF(②選手情報入力!$S$6="","",②選手情報入力!$S$6),IF(②選手情報入力!$S$7="","",②選手情報入力!$S$7))))</f>
        <v/>
      </c>
      <c r="AC54" t="str">
        <f>IF(E54="","",IF(②選手情報入力!R63="","",IF(I54=1,IF(②選手情報入力!$R$6="",0,1),IF(②選手情報入力!$R$7="",0,1))))</f>
        <v/>
      </c>
      <c r="AD54" t="str">
        <f>IF(E54="","",IF(②選手情報入力!R63="","",2))</f>
        <v/>
      </c>
      <c r="AE54" t="str">
        <f>IF(E54="","",IF(②選手情報入力!T63="","",IF(I54=1,種目情報!$J$5,種目情報!$J$7)))</f>
        <v/>
      </c>
      <c r="AF54" t="str">
        <f>IF(E54="","",IF(②選手情報入力!T63="","",IF(I54=1,IF(②選手情報入力!$U$6="","",②選手情報入力!$U$6),IF(②選手情報入力!$U$7="","",②選手情報入力!$U$7))))</f>
        <v/>
      </c>
      <c r="AG54" t="str">
        <f>IF(E54="","",IF(②選手情報入力!T63="","",IF(I54=1,IF(②選手情報入力!$T$6="",0,1),IF(②選手情報入力!$T$7="",0,1))))</f>
        <v/>
      </c>
      <c r="AH54" t="str">
        <f>IF(E54="","",IF(②選手情報入力!T63="","",2))</f>
        <v/>
      </c>
    </row>
    <row r="55" spans="1:34">
      <c r="A55" t="str">
        <f>IF(E55="","",data_kyogisha!I55&amp;①団体情報入力!C$4+②選手情報入力!C64+10000000)</f>
        <v/>
      </c>
      <c r="B55" t="str">
        <f>IF(E55="","",①団体情報入力!$C$4)</f>
        <v/>
      </c>
      <c r="D55" t="str">
        <f>IF(E55="","",②選手情報入力!B$11)</f>
        <v/>
      </c>
      <c r="E55" t="str">
        <f>IF(②選手情報入力!C64="","",②選手情報入力!C64)</f>
        <v/>
      </c>
      <c r="F55" t="str">
        <f>IF(E55="","",②選手情報入力!D64)</f>
        <v/>
      </c>
      <c r="G55" t="str">
        <f>IF(E55="","",ASC(②選手情報入力!E64&amp;" "&amp;②選手情報入力!F64))</f>
        <v/>
      </c>
      <c r="H55" t="str">
        <f t="shared" si="0"/>
        <v/>
      </c>
      <c r="I55" t="str">
        <f>IF(E55="","",IF(②選手情報入力!G64="男",1,2))</f>
        <v/>
      </c>
      <c r="J55" t="str">
        <f>IF(E55="","",IF(②選手情報入力!H64="","",②選手情報入力!H64))</f>
        <v/>
      </c>
      <c r="M55" t="str">
        <f t="shared" si="1"/>
        <v/>
      </c>
      <c r="O55" t="str">
        <f>IF(E55="","",IF(②選手情報入力!J64="","",IF(I55=1,VLOOKUP(②選手情報入力!J64,種目情報!$A$4:$B$39,2,FALSE),VLOOKUP(②選手情報入力!J64,種目情報!$E$4:$F$31,2,FALSE))))</f>
        <v/>
      </c>
      <c r="P55" t="str">
        <f>IF(E55="","",IF(②選手情報入力!K64="","",②選手情報入力!K64))</f>
        <v/>
      </c>
      <c r="Q55" s="29" t="str">
        <f>IF(E55="","",IF(②選手情報入力!I64="","",1))</f>
        <v/>
      </c>
      <c r="R55" t="str">
        <f>IF(E55="","",IF(②選手情報入力!J64="","",IF(I55=1,VLOOKUP(②選手情報入力!J64,種目情報!$A$4:$C$29,3,FALSE),VLOOKUP(②選手情報入力!J64,種目情報!$E$4:$G$36,3,FALSE))))</f>
        <v/>
      </c>
      <c r="S55" t="str">
        <f>IF(E55="","",IF(②選手情報入力!M64="","",IF(I55=1,VLOOKUP(②選手情報入力!M64,種目情報!$A$4:$B$29,2,FALSE),VLOOKUP(②選手情報入力!M64,種目情報!$E$4:$F$36,2,FALSE))))</f>
        <v/>
      </c>
      <c r="T55" t="str">
        <f>IF(E55="","",IF(②選手情報入力!N64="","",②選手情報入力!N64))</f>
        <v/>
      </c>
      <c r="U55" s="29" t="str">
        <f>IF(E55="","",IF(②選手情報入力!L64="","",1))</f>
        <v/>
      </c>
      <c r="V55" t="str">
        <f>IF(E55="","",IF(②選手情報入力!M64="","",IF(I55=1,VLOOKUP(②選手情報入力!M64,種目情報!$A$4:$C$29,3,FALSE),VLOOKUP(②選手情報入力!M64,種目情報!$E$4:$G$36,3,FALSE))))</f>
        <v/>
      </c>
      <c r="W55" t="str">
        <f>IF(E55="","",IF(②選手情報入力!P64="","",IF(I55=1,VLOOKUP(②選手情報入力!P64,種目情報!$A$4:$B$29,2,FALSE),VLOOKUP(②選手情報入力!P64,種目情報!$E$4:$F$36,2,FALSE))))</f>
        <v/>
      </c>
      <c r="X55" t="str">
        <f>IF(E55="","",IF(②選手情報入力!Q64="","",②選手情報入力!Q64))</f>
        <v/>
      </c>
      <c r="Y55" s="29" t="str">
        <f>IF(E55="","",IF(②選手情報入力!O64="","",1))</f>
        <v/>
      </c>
      <c r="Z55" t="str">
        <f>IF(E55="","",IF(②選手情報入力!P64="","",IF(I55=1,VLOOKUP(②選手情報入力!P64,種目情報!$A$4:$C$29,3,FALSE),VLOOKUP(②選手情報入力!P64,種目情報!$E$4:$G$36,3,FALSE))))</f>
        <v/>
      </c>
      <c r="AA55" t="str">
        <f>IF(E55="","",IF(②選手情報入力!R64="","",IF(I55=1,種目情報!$J$4,種目情報!$J$6)))</f>
        <v/>
      </c>
      <c r="AB55" t="str">
        <f>IF(E55="","",IF(②選手情報入力!R64="","",IF(I55=1,IF(②選手情報入力!$S$6="","",②選手情報入力!$S$6),IF(②選手情報入力!$S$7="","",②選手情報入力!$S$7))))</f>
        <v/>
      </c>
      <c r="AC55" t="str">
        <f>IF(E55="","",IF(②選手情報入力!R64="","",IF(I55=1,IF(②選手情報入力!$R$6="",0,1),IF(②選手情報入力!$R$7="",0,1))))</f>
        <v/>
      </c>
      <c r="AD55" t="str">
        <f>IF(E55="","",IF(②選手情報入力!R64="","",2))</f>
        <v/>
      </c>
      <c r="AE55" t="str">
        <f>IF(E55="","",IF(②選手情報入力!T64="","",IF(I55=1,種目情報!$J$5,種目情報!$J$7)))</f>
        <v/>
      </c>
      <c r="AF55" t="str">
        <f>IF(E55="","",IF(②選手情報入力!T64="","",IF(I55=1,IF(②選手情報入力!$U$6="","",②選手情報入力!$U$6),IF(②選手情報入力!$U$7="","",②選手情報入力!$U$7))))</f>
        <v/>
      </c>
      <c r="AG55" t="str">
        <f>IF(E55="","",IF(②選手情報入力!T64="","",IF(I55=1,IF(②選手情報入力!$T$6="",0,1),IF(②選手情報入力!$T$7="",0,1))))</f>
        <v/>
      </c>
      <c r="AH55" t="str">
        <f>IF(E55="","",IF(②選手情報入力!T64="","",2))</f>
        <v/>
      </c>
    </row>
    <row r="56" spans="1:34">
      <c r="A56" t="str">
        <f>IF(E56="","",data_kyogisha!I56&amp;①団体情報入力!C$4+②選手情報入力!C65+10000000)</f>
        <v/>
      </c>
      <c r="B56" t="str">
        <f>IF(E56="","",①団体情報入力!$C$4)</f>
        <v/>
      </c>
      <c r="D56" t="str">
        <f>IF(E56="","",②選手情報入力!B$11)</f>
        <v/>
      </c>
      <c r="E56" t="str">
        <f>IF(②選手情報入力!C65="","",②選手情報入力!C65)</f>
        <v/>
      </c>
      <c r="F56" t="str">
        <f>IF(E56="","",②選手情報入力!D65)</f>
        <v/>
      </c>
      <c r="G56" t="str">
        <f>IF(E56="","",ASC(②選手情報入力!E65&amp;" "&amp;②選手情報入力!F65))</f>
        <v/>
      </c>
      <c r="H56" t="str">
        <f t="shared" si="0"/>
        <v/>
      </c>
      <c r="I56" t="str">
        <f>IF(E56="","",IF(②選手情報入力!G65="男",1,2))</f>
        <v/>
      </c>
      <c r="J56" t="str">
        <f>IF(E56="","",IF(②選手情報入力!H65="","",②選手情報入力!H65))</f>
        <v/>
      </c>
      <c r="M56" t="str">
        <f t="shared" si="1"/>
        <v/>
      </c>
      <c r="O56" t="str">
        <f>IF(E56="","",IF(②選手情報入力!J65="","",IF(I56=1,VLOOKUP(②選手情報入力!J65,種目情報!$A$4:$B$39,2,FALSE),VLOOKUP(②選手情報入力!J65,種目情報!$E$4:$F$31,2,FALSE))))</f>
        <v/>
      </c>
      <c r="P56" t="str">
        <f>IF(E56="","",IF(②選手情報入力!K65="","",②選手情報入力!K65))</f>
        <v/>
      </c>
      <c r="Q56" s="29" t="str">
        <f>IF(E56="","",IF(②選手情報入力!I65="","",1))</f>
        <v/>
      </c>
      <c r="R56" t="str">
        <f>IF(E56="","",IF(②選手情報入力!J65="","",IF(I56=1,VLOOKUP(②選手情報入力!J65,種目情報!$A$4:$C$29,3,FALSE),VLOOKUP(②選手情報入力!J65,種目情報!$E$4:$G$36,3,FALSE))))</f>
        <v/>
      </c>
      <c r="S56" t="str">
        <f>IF(E56="","",IF(②選手情報入力!M65="","",IF(I56=1,VLOOKUP(②選手情報入力!M65,種目情報!$A$4:$B$29,2,FALSE),VLOOKUP(②選手情報入力!M65,種目情報!$E$4:$F$36,2,FALSE))))</f>
        <v/>
      </c>
      <c r="T56" t="str">
        <f>IF(E56="","",IF(②選手情報入力!N65="","",②選手情報入力!N65))</f>
        <v/>
      </c>
      <c r="U56" s="29" t="str">
        <f>IF(E56="","",IF(②選手情報入力!L65="","",1))</f>
        <v/>
      </c>
      <c r="V56" t="str">
        <f>IF(E56="","",IF(②選手情報入力!M65="","",IF(I56=1,VLOOKUP(②選手情報入力!M65,種目情報!$A$4:$C$29,3,FALSE),VLOOKUP(②選手情報入力!M65,種目情報!$E$4:$G$36,3,FALSE))))</f>
        <v/>
      </c>
      <c r="W56" t="str">
        <f>IF(E56="","",IF(②選手情報入力!P65="","",IF(I56=1,VLOOKUP(②選手情報入力!P65,種目情報!$A$4:$B$29,2,FALSE),VLOOKUP(②選手情報入力!P65,種目情報!$E$4:$F$36,2,FALSE))))</f>
        <v/>
      </c>
      <c r="X56" t="str">
        <f>IF(E56="","",IF(②選手情報入力!Q65="","",②選手情報入力!Q65))</f>
        <v/>
      </c>
      <c r="Y56" s="29" t="str">
        <f>IF(E56="","",IF(②選手情報入力!O65="","",1))</f>
        <v/>
      </c>
      <c r="Z56" t="str">
        <f>IF(E56="","",IF(②選手情報入力!P65="","",IF(I56=1,VLOOKUP(②選手情報入力!P65,種目情報!$A$4:$C$29,3,FALSE),VLOOKUP(②選手情報入力!P65,種目情報!$E$4:$G$36,3,FALSE))))</f>
        <v/>
      </c>
      <c r="AA56" t="str">
        <f>IF(E56="","",IF(②選手情報入力!R65="","",IF(I56=1,種目情報!$J$4,種目情報!$J$6)))</f>
        <v/>
      </c>
      <c r="AB56" t="str">
        <f>IF(E56="","",IF(②選手情報入力!R65="","",IF(I56=1,IF(②選手情報入力!$S$6="","",②選手情報入力!$S$6),IF(②選手情報入力!$S$7="","",②選手情報入力!$S$7))))</f>
        <v/>
      </c>
      <c r="AC56" t="str">
        <f>IF(E56="","",IF(②選手情報入力!R65="","",IF(I56=1,IF(②選手情報入力!$R$6="",0,1),IF(②選手情報入力!$R$7="",0,1))))</f>
        <v/>
      </c>
      <c r="AD56" t="str">
        <f>IF(E56="","",IF(②選手情報入力!R65="","",2))</f>
        <v/>
      </c>
      <c r="AE56" t="str">
        <f>IF(E56="","",IF(②選手情報入力!T65="","",IF(I56=1,種目情報!$J$5,種目情報!$J$7)))</f>
        <v/>
      </c>
      <c r="AF56" t="str">
        <f>IF(E56="","",IF(②選手情報入力!T65="","",IF(I56=1,IF(②選手情報入力!$U$6="","",②選手情報入力!$U$6),IF(②選手情報入力!$U$7="","",②選手情報入力!$U$7))))</f>
        <v/>
      </c>
      <c r="AG56" t="str">
        <f>IF(E56="","",IF(②選手情報入力!T65="","",IF(I56=1,IF(②選手情報入力!$T$6="",0,1),IF(②選手情報入力!$T$7="",0,1))))</f>
        <v/>
      </c>
      <c r="AH56" t="str">
        <f>IF(E56="","",IF(②選手情報入力!T65="","",2))</f>
        <v/>
      </c>
    </row>
    <row r="57" spans="1:34">
      <c r="A57" t="str">
        <f>IF(E57="","",data_kyogisha!I57&amp;①団体情報入力!C$4+②選手情報入力!C66+10000000)</f>
        <v/>
      </c>
      <c r="B57" t="str">
        <f>IF(E57="","",①団体情報入力!$C$4)</f>
        <v/>
      </c>
      <c r="D57" t="str">
        <f>IF(E57="","",②選手情報入力!B$11)</f>
        <v/>
      </c>
      <c r="E57" t="str">
        <f>IF(②選手情報入力!C66="","",②選手情報入力!C66)</f>
        <v/>
      </c>
      <c r="F57" t="str">
        <f>IF(E57="","",②選手情報入力!D66)</f>
        <v/>
      </c>
      <c r="G57" t="str">
        <f>IF(E57="","",ASC(②選手情報入力!E66&amp;" "&amp;②選手情報入力!F66))</f>
        <v/>
      </c>
      <c r="H57" t="str">
        <f t="shared" si="0"/>
        <v/>
      </c>
      <c r="I57" t="str">
        <f>IF(E57="","",IF(②選手情報入力!G66="男",1,2))</f>
        <v/>
      </c>
      <c r="J57" t="str">
        <f>IF(E57="","",IF(②選手情報入力!H66="","",②選手情報入力!H66))</f>
        <v/>
      </c>
      <c r="M57" t="str">
        <f t="shared" si="1"/>
        <v/>
      </c>
      <c r="O57" t="str">
        <f>IF(E57="","",IF(②選手情報入力!J66="","",IF(I57=1,VLOOKUP(②選手情報入力!J66,種目情報!$A$4:$B$39,2,FALSE),VLOOKUP(②選手情報入力!J66,種目情報!$E$4:$F$31,2,FALSE))))</f>
        <v/>
      </c>
      <c r="P57" t="str">
        <f>IF(E57="","",IF(②選手情報入力!K66="","",②選手情報入力!K66))</f>
        <v/>
      </c>
      <c r="Q57" s="29" t="str">
        <f>IF(E57="","",IF(②選手情報入力!I66="","",1))</f>
        <v/>
      </c>
      <c r="R57" t="str">
        <f>IF(E57="","",IF(②選手情報入力!J66="","",IF(I57=1,VLOOKUP(②選手情報入力!J66,種目情報!$A$4:$C$29,3,FALSE),VLOOKUP(②選手情報入力!J66,種目情報!$E$4:$G$36,3,FALSE))))</f>
        <v/>
      </c>
      <c r="S57" t="str">
        <f>IF(E57="","",IF(②選手情報入力!M66="","",IF(I57=1,VLOOKUP(②選手情報入力!M66,種目情報!$A$4:$B$29,2,FALSE),VLOOKUP(②選手情報入力!M66,種目情報!$E$4:$F$36,2,FALSE))))</f>
        <v/>
      </c>
      <c r="T57" t="str">
        <f>IF(E57="","",IF(②選手情報入力!N66="","",②選手情報入力!N66))</f>
        <v/>
      </c>
      <c r="U57" s="29" t="str">
        <f>IF(E57="","",IF(②選手情報入力!L66="","",1))</f>
        <v/>
      </c>
      <c r="V57" t="str">
        <f>IF(E57="","",IF(②選手情報入力!M66="","",IF(I57=1,VLOOKUP(②選手情報入力!M66,種目情報!$A$4:$C$29,3,FALSE),VLOOKUP(②選手情報入力!M66,種目情報!$E$4:$G$36,3,FALSE))))</f>
        <v/>
      </c>
      <c r="W57" t="str">
        <f>IF(E57="","",IF(②選手情報入力!P66="","",IF(I57=1,VLOOKUP(②選手情報入力!P66,種目情報!$A$4:$B$29,2,FALSE),VLOOKUP(②選手情報入力!P66,種目情報!$E$4:$F$36,2,FALSE))))</f>
        <v/>
      </c>
      <c r="X57" t="str">
        <f>IF(E57="","",IF(②選手情報入力!Q66="","",②選手情報入力!Q66))</f>
        <v/>
      </c>
      <c r="Y57" s="29" t="str">
        <f>IF(E57="","",IF(②選手情報入力!O66="","",1))</f>
        <v/>
      </c>
      <c r="Z57" t="str">
        <f>IF(E57="","",IF(②選手情報入力!P66="","",IF(I57=1,VLOOKUP(②選手情報入力!P66,種目情報!$A$4:$C$29,3,FALSE),VLOOKUP(②選手情報入力!P66,種目情報!$E$4:$G$36,3,FALSE))))</f>
        <v/>
      </c>
      <c r="AA57" t="str">
        <f>IF(E57="","",IF(②選手情報入力!R66="","",IF(I57=1,種目情報!$J$4,種目情報!$J$6)))</f>
        <v/>
      </c>
      <c r="AB57" t="str">
        <f>IF(E57="","",IF(②選手情報入力!R66="","",IF(I57=1,IF(②選手情報入力!$S$6="","",②選手情報入力!$S$6),IF(②選手情報入力!$S$7="","",②選手情報入力!$S$7))))</f>
        <v/>
      </c>
      <c r="AC57" t="str">
        <f>IF(E57="","",IF(②選手情報入力!R66="","",IF(I57=1,IF(②選手情報入力!$R$6="",0,1),IF(②選手情報入力!$R$7="",0,1))))</f>
        <v/>
      </c>
      <c r="AD57" t="str">
        <f>IF(E57="","",IF(②選手情報入力!R66="","",2))</f>
        <v/>
      </c>
      <c r="AE57" t="str">
        <f>IF(E57="","",IF(②選手情報入力!T66="","",IF(I57=1,種目情報!$J$5,種目情報!$J$7)))</f>
        <v/>
      </c>
      <c r="AF57" t="str">
        <f>IF(E57="","",IF(②選手情報入力!T66="","",IF(I57=1,IF(②選手情報入力!$U$6="","",②選手情報入力!$U$6),IF(②選手情報入力!$U$7="","",②選手情報入力!$U$7))))</f>
        <v/>
      </c>
      <c r="AG57" t="str">
        <f>IF(E57="","",IF(②選手情報入力!T66="","",IF(I57=1,IF(②選手情報入力!$T$6="",0,1),IF(②選手情報入力!$T$7="",0,1))))</f>
        <v/>
      </c>
      <c r="AH57" t="str">
        <f>IF(E57="","",IF(②選手情報入力!T66="","",2))</f>
        <v/>
      </c>
    </row>
    <row r="58" spans="1:34">
      <c r="A58" t="str">
        <f>IF(E58="","",data_kyogisha!I58&amp;①団体情報入力!C$4+②選手情報入力!C67+10000000)</f>
        <v/>
      </c>
      <c r="B58" t="str">
        <f>IF(E58="","",①団体情報入力!$C$4)</f>
        <v/>
      </c>
      <c r="D58" t="str">
        <f>IF(E58="","",②選手情報入力!B$11)</f>
        <v/>
      </c>
      <c r="E58" t="str">
        <f>IF(②選手情報入力!C67="","",②選手情報入力!C67)</f>
        <v/>
      </c>
      <c r="F58" t="str">
        <f>IF(E58="","",②選手情報入力!D67)</f>
        <v/>
      </c>
      <c r="G58" t="str">
        <f>IF(E58="","",ASC(②選手情報入力!E67&amp;" "&amp;②選手情報入力!F67))</f>
        <v/>
      </c>
      <c r="H58" t="str">
        <f t="shared" si="0"/>
        <v/>
      </c>
      <c r="I58" t="str">
        <f>IF(E58="","",IF(②選手情報入力!G67="男",1,2))</f>
        <v/>
      </c>
      <c r="J58" t="str">
        <f>IF(E58="","",IF(②選手情報入力!H67="","",②選手情報入力!H67))</f>
        <v/>
      </c>
      <c r="M58" t="str">
        <f t="shared" si="1"/>
        <v/>
      </c>
      <c r="O58" t="str">
        <f>IF(E58="","",IF(②選手情報入力!J67="","",IF(I58=1,VLOOKUP(②選手情報入力!J67,種目情報!$A$4:$B$39,2,FALSE),VLOOKUP(②選手情報入力!J67,種目情報!$E$4:$F$31,2,FALSE))))</f>
        <v/>
      </c>
      <c r="P58" t="str">
        <f>IF(E58="","",IF(②選手情報入力!K67="","",②選手情報入力!K67))</f>
        <v/>
      </c>
      <c r="Q58" s="29" t="str">
        <f>IF(E58="","",IF(②選手情報入力!I67="","",1))</f>
        <v/>
      </c>
      <c r="R58" t="str">
        <f>IF(E58="","",IF(②選手情報入力!J67="","",IF(I58=1,VLOOKUP(②選手情報入力!J67,種目情報!$A$4:$C$29,3,FALSE),VLOOKUP(②選手情報入力!J67,種目情報!$E$4:$G$36,3,FALSE))))</f>
        <v/>
      </c>
      <c r="S58" t="str">
        <f>IF(E58="","",IF(②選手情報入力!M67="","",IF(I58=1,VLOOKUP(②選手情報入力!M67,種目情報!$A$4:$B$29,2,FALSE),VLOOKUP(②選手情報入力!M67,種目情報!$E$4:$F$36,2,FALSE))))</f>
        <v/>
      </c>
      <c r="T58" t="str">
        <f>IF(E58="","",IF(②選手情報入力!N67="","",②選手情報入力!N67))</f>
        <v/>
      </c>
      <c r="U58" s="29" t="str">
        <f>IF(E58="","",IF(②選手情報入力!L67="","",1))</f>
        <v/>
      </c>
      <c r="V58" t="str">
        <f>IF(E58="","",IF(②選手情報入力!M67="","",IF(I58=1,VLOOKUP(②選手情報入力!M67,種目情報!$A$4:$C$29,3,FALSE),VLOOKUP(②選手情報入力!M67,種目情報!$E$4:$G$36,3,FALSE))))</f>
        <v/>
      </c>
      <c r="W58" t="str">
        <f>IF(E58="","",IF(②選手情報入力!P67="","",IF(I58=1,VLOOKUP(②選手情報入力!P67,種目情報!$A$4:$B$29,2,FALSE),VLOOKUP(②選手情報入力!P67,種目情報!$E$4:$F$36,2,FALSE))))</f>
        <v/>
      </c>
      <c r="X58" t="str">
        <f>IF(E58="","",IF(②選手情報入力!Q67="","",②選手情報入力!Q67))</f>
        <v/>
      </c>
      <c r="Y58" s="29" t="str">
        <f>IF(E58="","",IF(②選手情報入力!O67="","",1))</f>
        <v/>
      </c>
      <c r="Z58" t="str">
        <f>IF(E58="","",IF(②選手情報入力!P67="","",IF(I58=1,VLOOKUP(②選手情報入力!P67,種目情報!$A$4:$C$29,3,FALSE),VLOOKUP(②選手情報入力!P67,種目情報!$E$4:$G$36,3,FALSE))))</f>
        <v/>
      </c>
      <c r="AA58" t="str">
        <f>IF(E58="","",IF(②選手情報入力!R67="","",IF(I58=1,種目情報!$J$4,種目情報!$J$6)))</f>
        <v/>
      </c>
      <c r="AB58" t="str">
        <f>IF(E58="","",IF(②選手情報入力!R67="","",IF(I58=1,IF(②選手情報入力!$S$6="","",②選手情報入力!$S$6),IF(②選手情報入力!$S$7="","",②選手情報入力!$S$7))))</f>
        <v/>
      </c>
      <c r="AC58" t="str">
        <f>IF(E58="","",IF(②選手情報入力!R67="","",IF(I58=1,IF(②選手情報入力!$R$6="",0,1),IF(②選手情報入力!$R$7="",0,1))))</f>
        <v/>
      </c>
      <c r="AD58" t="str">
        <f>IF(E58="","",IF(②選手情報入力!R67="","",2))</f>
        <v/>
      </c>
      <c r="AE58" t="str">
        <f>IF(E58="","",IF(②選手情報入力!T67="","",IF(I58=1,種目情報!$J$5,種目情報!$J$7)))</f>
        <v/>
      </c>
      <c r="AF58" t="str">
        <f>IF(E58="","",IF(②選手情報入力!T67="","",IF(I58=1,IF(②選手情報入力!$U$6="","",②選手情報入力!$U$6),IF(②選手情報入力!$U$7="","",②選手情報入力!$U$7))))</f>
        <v/>
      </c>
      <c r="AG58" t="str">
        <f>IF(E58="","",IF(②選手情報入力!T67="","",IF(I58=1,IF(②選手情報入力!$T$6="",0,1),IF(②選手情報入力!$T$7="",0,1))))</f>
        <v/>
      </c>
      <c r="AH58" t="str">
        <f>IF(E58="","",IF(②選手情報入力!T67="","",2))</f>
        <v/>
      </c>
    </row>
    <row r="59" spans="1:34">
      <c r="A59" t="str">
        <f>IF(E59="","",data_kyogisha!I59&amp;①団体情報入力!C$4+②選手情報入力!C68+10000000)</f>
        <v/>
      </c>
      <c r="B59" t="str">
        <f>IF(E59="","",①団体情報入力!$C$4)</f>
        <v/>
      </c>
      <c r="D59" t="str">
        <f>IF(E59="","",②選手情報入力!B$11)</f>
        <v/>
      </c>
      <c r="E59" t="str">
        <f>IF(②選手情報入力!C68="","",②選手情報入力!C68)</f>
        <v/>
      </c>
      <c r="F59" t="str">
        <f>IF(E59="","",②選手情報入力!D68)</f>
        <v/>
      </c>
      <c r="G59" t="str">
        <f>IF(E59="","",ASC(②選手情報入力!E68&amp;" "&amp;②選手情報入力!F68))</f>
        <v/>
      </c>
      <c r="H59" t="str">
        <f t="shared" si="0"/>
        <v/>
      </c>
      <c r="I59" t="str">
        <f>IF(E59="","",IF(②選手情報入力!G68="男",1,2))</f>
        <v/>
      </c>
      <c r="J59" t="str">
        <f>IF(E59="","",IF(②選手情報入力!H68="","",②選手情報入力!H68))</f>
        <v/>
      </c>
      <c r="M59" t="str">
        <f t="shared" si="1"/>
        <v/>
      </c>
      <c r="O59" t="str">
        <f>IF(E59="","",IF(②選手情報入力!J68="","",IF(I59=1,VLOOKUP(②選手情報入力!J68,種目情報!$A$4:$B$39,2,FALSE),VLOOKUP(②選手情報入力!J68,種目情報!$E$4:$F$31,2,FALSE))))</f>
        <v/>
      </c>
      <c r="P59" t="str">
        <f>IF(E59="","",IF(②選手情報入力!K68="","",②選手情報入力!K68))</f>
        <v/>
      </c>
      <c r="Q59" s="29" t="str">
        <f>IF(E59="","",IF(②選手情報入力!I68="","",1))</f>
        <v/>
      </c>
      <c r="R59" t="str">
        <f>IF(E59="","",IF(②選手情報入力!J68="","",IF(I59=1,VLOOKUP(②選手情報入力!J68,種目情報!$A$4:$C$29,3,FALSE),VLOOKUP(②選手情報入力!J68,種目情報!$E$4:$G$36,3,FALSE))))</f>
        <v/>
      </c>
      <c r="S59" t="str">
        <f>IF(E59="","",IF(②選手情報入力!M68="","",IF(I59=1,VLOOKUP(②選手情報入力!M68,種目情報!$A$4:$B$29,2,FALSE),VLOOKUP(②選手情報入力!M68,種目情報!$E$4:$F$36,2,FALSE))))</f>
        <v/>
      </c>
      <c r="T59" t="str">
        <f>IF(E59="","",IF(②選手情報入力!N68="","",②選手情報入力!N68))</f>
        <v/>
      </c>
      <c r="U59" s="29" t="str">
        <f>IF(E59="","",IF(②選手情報入力!L68="","",1))</f>
        <v/>
      </c>
      <c r="V59" t="str">
        <f>IF(E59="","",IF(②選手情報入力!M68="","",IF(I59=1,VLOOKUP(②選手情報入力!M68,種目情報!$A$4:$C$29,3,FALSE),VLOOKUP(②選手情報入力!M68,種目情報!$E$4:$G$36,3,FALSE))))</f>
        <v/>
      </c>
      <c r="W59" t="str">
        <f>IF(E59="","",IF(②選手情報入力!P68="","",IF(I59=1,VLOOKUP(②選手情報入力!P68,種目情報!$A$4:$B$29,2,FALSE),VLOOKUP(②選手情報入力!P68,種目情報!$E$4:$F$36,2,FALSE))))</f>
        <v/>
      </c>
      <c r="X59" t="str">
        <f>IF(E59="","",IF(②選手情報入力!Q68="","",②選手情報入力!Q68))</f>
        <v/>
      </c>
      <c r="Y59" s="29" t="str">
        <f>IF(E59="","",IF(②選手情報入力!O68="","",1))</f>
        <v/>
      </c>
      <c r="Z59" t="str">
        <f>IF(E59="","",IF(②選手情報入力!P68="","",IF(I59=1,VLOOKUP(②選手情報入力!P68,種目情報!$A$4:$C$29,3,FALSE),VLOOKUP(②選手情報入力!P68,種目情報!$E$4:$G$36,3,FALSE))))</f>
        <v/>
      </c>
      <c r="AA59" t="str">
        <f>IF(E59="","",IF(②選手情報入力!R68="","",IF(I59=1,種目情報!$J$4,種目情報!$J$6)))</f>
        <v/>
      </c>
      <c r="AB59" t="str">
        <f>IF(E59="","",IF(②選手情報入力!R68="","",IF(I59=1,IF(②選手情報入力!$S$6="","",②選手情報入力!$S$6),IF(②選手情報入力!$S$7="","",②選手情報入力!$S$7))))</f>
        <v/>
      </c>
      <c r="AC59" t="str">
        <f>IF(E59="","",IF(②選手情報入力!R68="","",IF(I59=1,IF(②選手情報入力!$R$6="",0,1),IF(②選手情報入力!$R$7="",0,1))))</f>
        <v/>
      </c>
      <c r="AD59" t="str">
        <f>IF(E59="","",IF(②選手情報入力!R68="","",2))</f>
        <v/>
      </c>
      <c r="AE59" t="str">
        <f>IF(E59="","",IF(②選手情報入力!T68="","",IF(I59=1,種目情報!$J$5,種目情報!$J$7)))</f>
        <v/>
      </c>
      <c r="AF59" t="str">
        <f>IF(E59="","",IF(②選手情報入力!T68="","",IF(I59=1,IF(②選手情報入力!$U$6="","",②選手情報入力!$U$6),IF(②選手情報入力!$U$7="","",②選手情報入力!$U$7))))</f>
        <v/>
      </c>
      <c r="AG59" t="str">
        <f>IF(E59="","",IF(②選手情報入力!T68="","",IF(I59=1,IF(②選手情報入力!$T$6="",0,1),IF(②選手情報入力!$T$7="",0,1))))</f>
        <v/>
      </c>
      <c r="AH59" t="str">
        <f>IF(E59="","",IF(②選手情報入力!T68="","",2))</f>
        <v/>
      </c>
    </row>
    <row r="60" spans="1:34">
      <c r="A60" t="str">
        <f>IF(E60="","",data_kyogisha!I60&amp;①団体情報入力!C$4+②選手情報入力!C69+10000000)</f>
        <v/>
      </c>
      <c r="B60" t="str">
        <f>IF(E60="","",①団体情報入力!$C$4)</f>
        <v/>
      </c>
      <c r="D60" t="str">
        <f>IF(E60="","",②選手情報入力!B$11)</f>
        <v/>
      </c>
      <c r="E60" t="str">
        <f>IF(②選手情報入力!C69="","",②選手情報入力!C69)</f>
        <v/>
      </c>
      <c r="F60" t="str">
        <f>IF(E60="","",②選手情報入力!D69)</f>
        <v/>
      </c>
      <c r="G60" t="str">
        <f>IF(E60="","",ASC(②選手情報入力!E69&amp;" "&amp;②選手情報入力!F69))</f>
        <v/>
      </c>
      <c r="H60" t="str">
        <f t="shared" si="0"/>
        <v/>
      </c>
      <c r="I60" t="str">
        <f>IF(E60="","",IF(②選手情報入力!G69="男",1,2))</f>
        <v/>
      </c>
      <c r="J60" t="str">
        <f>IF(E60="","",IF(②選手情報入力!H69="","",②選手情報入力!H69))</f>
        <v/>
      </c>
      <c r="M60" t="str">
        <f t="shared" si="1"/>
        <v/>
      </c>
      <c r="O60" t="str">
        <f>IF(E60="","",IF(②選手情報入力!J69="","",IF(I60=1,VLOOKUP(②選手情報入力!J69,種目情報!$A$4:$B$39,2,FALSE),VLOOKUP(②選手情報入力!J69,種目情報!$E$4:$F$31,2,FALSE))))</f>
        <v/>
      </c>
      <c r="P60" t="str">
        <f>IF(E60="","",IF(②選手情報入力!K69="","",②選手情報入力!K69))</f>
        <v/>
      </c>
      <c r="Q60" s="29" t="str">
        <f>IF(E60="","",IF(②選手情報入力!I69="","",1))</f>
        <v/>
      </c>
      <c r="R60" t="str">
        <f>IF(E60="","",IF(②選手情報入力!J69="","",IF(I60=1,VLOOKUP(②選手情報入力!J69,種目情報!$A$4:$C$29,3,FALSE),VLOOKUP(②選手情報入力!J69,種目情報!$E$4:$G$36,3,FALSE))))</f>
        <v/>
      </c>
      <c r="S60" t="str">
        <f>IF(E60="","",IF(②選手情報入力!M69="","",IF(I60=1,VLOOKUP(②選手情報入力!M69,種目情報!$A$4:$B$29,2,FALSE),VLOOKUP(②選手情報入力!M69,種目情報!$E$4:$F$36,2,FALSE))))</f>
        <v/>
      </c>
      <c r="T60" t="str">
        <f>IF(E60="","",IF(②選手情報入力!N69="","",②選手情報入力!N69))</f>
        <v/>
      </c>
      <c r="U60" s="29" t="str">
        <f>IF(E60="","",IF(②選手情報入力!L69="","",1))</f>
        <v/>
      </c>
      <c r="V60" t="str">
        <f>IF(E60="","",IF(②選手情報入力!M69="","",IF(I60=1,VLOOKUP(②選手情報入力!M69,種目情報!$A$4:$C$29,3,FALSE),VLOOKUP(②選手情報入力!M69,種目情報!$E$4:$G$36,3,FALSE))))</f>
        <v/>
      </c>
      <c r="W60" t="str">
        <f>IF(E60="","",IF(②選手情報入力!P69="","",IF(I60=1,VLOOKUP(②選手情報入力!P69,種目情報!$A$4:$B$29,2,FALSE),VLOOKUP(②選手情報入力!P69,種目情報!$E$4:$F$36,2,FALSE))))</f>
        <v/>
      </c>
      <c r="X60" t="str">
        <f>IF(E60="","",IF(②選手情報入力!Q69="","",②選手情報入力!Q69))</f>
        <v/>
      </c>
      <c r="Y60" s="29" t="str">
        <f>IF(E60="","",IF(②選手情報入力!O69="","",1))</f>
        <v/>
      </c>
      <c r="Z60" t="str">
        <f>IF(E60="","",IF(②選手情報入力!P69="","",IF(I60=1,VLOOKUP(②選手情報入力!P69,種目情報!$A$4:$C$29,3,FALSE),VLOOKUP(②選手情報入力!P69,種目情報!$E$4:$G$36,3,FALSE))))</f>
        <v/>
      </c>
      <c r="AA60" t="str">
        <f>IF(E60="","",IF(②選手情報入力!R69="","",IF(I60=1,種目情報!$J$4,種目情報!$J$6)))</f>
        <v/>
      </c>
      <c r="AB60" t="str">
        <f>IF(E60="","",IF(②選手情報入力!R69="","",IF(I60=1,IF(②選手情報入力!$S$6="","",②選手情報入力!$S$6),IF(②選手情報入力!$S$7="","",②選手情報入力!$S$7))))</f>
        <v/>
      </c>
      <c r="AC60" t="str">
        <f>IF(E60="","",IF(②選手情報入力!R69="","",IF(I60=1,IF(②選手情報入力!$R$6="",0,1),IF(②選手情報入力!$R$7="",0,1))))</f>
        <v/>
      </c>
      <c r="AD60" t="str">
        <f>IF(E60="","",IF(②選手情報入力!R69="","",2))</f>
        <v/>
      </c>
      <c r="AE60" t="str">
        <f>IF(E60="","",IF(②選手情報入力!T69="","",IF(I60=1,種目情報!$J$5,種目情報!$J$7)))</f>
        <v/>
      </c>
      <c r="AF60" t="str">
        <f>IF(E60="","",IF(②選手情報入力!T69="","",IF(I60=1,IF(②選手情報入力!$U$6="","",②選手情報入力!$U$6),IF(②選手情報入力!$U$7="","",②選手情報入力!$U$7))))</f>
        <v/>
      </c>
      <c r="AG60" t="str">
        <f>IF(E60="","",IF(②選手情報入力!T69="","",IF(I60=1,IF(②選手情報入力!$T$6="",0,1),IF(②選手情報入力!$T$7="",0,1))))</f>
        <v/>
      </c>
      <c r="AH60" t="str">
        <f>IF(E60="","",IF(②選手情報入力!T69="","",2))</f>
        <v/>
      </c>
    </row>
    <row r="61" spans="1:34">
      <c r="A61" t="str">
        <f>IF(E61="","",data_kyogisha!I61&amp;①団体情報入力!C$4+②選手情報入力!C70+10000000)</f>
        <v/>
      </c>
      <c r="B61" t="str">
        <f>IF(E61="","",①団体情報入力!$C$4)</f>
        <v/>
      </c>
      <c r="D61" t="str">
        <f>IF(E61="","",②選手情報入力!B$11)</f>
        <v/>
      </c>
      <c r="E61" t="str">
        <f>IF(②選手情報入力!C70="","",②選手情報入力!C70)</f>
        <v/>
      </c>
      <c r="F61" t="str">
        <f>IF(E61="","",②選手情報入力!D70)</f>
        <v/>
      </c>
      <c r="G61" t="str">
        <f>IF(E61="","",ASC(②選手情報入力!E70&amp;" "&amp;②選手情報入力!F70))</f>
        <v/>
      </c>
      <c r="H61" t="str">
        <f t="shared" si="0"/>
        <v/>
      </c>
      <c r="I61" t="str">
        <f>IF(E61="","",IF(②選手情報入力!G70="男",1,2))</f>
        <v/>
      </c>
      <c r="J61" t="str">
        <f>IF(E61="","",IF(②選手情報入力!H70="","",②選手情報入力!H70))</f>
        <v/>
      </c>
      <c r="M61" t="str">
        <f t="shared" si="1"/>
        <v/>
      </c>
      <c r="O61" t="str">
        <f>IF(E61="","",IF(②選手情報入力!J70="","",IF(I61=1,VLOOKUP(②選手情報入力!J70,種目情報!$A$4:$B$39,2,FALSE),VLOOKUP(②選手情報入力!J70,種目情報!$E$4:$F$31,2,FALSE))))</f>
        <v/>
      </c>
      <c r="P61" t="str">
        <f>IF(E61="","",IF(②選手情報入力!K70="","",②選手情報入力!K70))</f>
        <v/>
      </c>
      <c r="Q61" s="29" t="str">
        <f>IF(E61="","",IF(②選手情報入力!I70="","",1))</f>
        <v/>
      </c>
      <c r="R61" t="str">
        <f>IF(E61="","",IF(②選手情報入力!J70="","",IF(I61=1,VLOOKUP(②選手情報入力!J70,種目情報!$A$4:$C$29,3,FALSE),VLOOKUP(②選手情報入力!J70,種目情報!$E$4:$G$36,3,FALSE))))</f>
        <v/>
      </c>
      <c r="S61" t="str">
        <f>IF(E61="","",IF(②選手情報入力!M70="","",IF(I61=1,VLOOKUP(②選手情報入力!M70,種目情報!$A$4:$B$29,2,FALSE),VLOOKUP(②選手情報入力!M70,種目情報!$E$4:$F$36,2,FALSE))))</f>
        <v/>
      </c>
      <c r="T61" t="str">
        <f>IF(E61="","",IF(②選手情報入力!N70="","",②選手情報入力!N70))</f>
        <v/>
      </c>
      <c r="U61" s="29" t="str">
        <f>IF(E61="","",IF(②選手情報入力!L70="","",1))</f>
        <v/>
      </c>
      <c r="V61" t="str">
        <f>IF(E61="","",IF(②選手情報入力!M70="","",IF(I61=1,VLOOKUP(②選手情報入力!M70,種目情報!$A$4:$C$29,3,FALSE),VLOOKUP(②選手情報入力!M70,種目情報!$E$4:$G$36,3,FALSE))))</f>
        <v/>
      </c>
      <c r="W61" t="str">
        <f>IF(E61="","",IF(②選手情報入力!P70="","",IF(I61=1,VLOOKUP(②選手情報入力!P70,種目情報!$A$4:$B$29,2,FALSE),VLOOKUP(②選手情報入力!P70,種目情報!$E$4:$F$36,2,FALSE))))</f>
        <v/>
      </c>
      <c r="X61" t="str">
        <f>IF(E61="","",IF(②選手情報入力!Q70="","",②選手情報入力!Q70))</f>
        <v/>
      </c>
      <c r="Y61" s="29" t="str">
        <f>IF(E61="","",IF(②選手情報入力!O70="","",1))</f>
        <v/>
      </c>
      <c r="Z61" t="str">
        <f>IF(E61="","",IF(②選手情報入力!P70="","",IF(I61=1,VLOOKUP(②選手情報入力!P70,種目情報!$A$4:$C$29,3,FALSE),VLOOKUP(②選手情報入力!P70,種目情報!$E$4:$G$36,3,FALSE))))</f>
        <v/>
      </c>
      <c r="AA61" t="str">
        <f>IF(E61="","",IF(②選手情報入力!R70="","",IF(I61=1,種目情報!$J$4,種目情報!$J$6)))</f>
        <v/>
      </c>
      <c r="AB61" t="str">
        <f>IF(E61="","",IF(②選手情報入力!R70="","",IF(I61=1,IF(②選手情報入力!$S$6="","",②選手情報入力!$S$6),IF(②選手情報入力!$S$7="","",②選手情報入力!$S$7))))</f>
        <v/>
      </c>
      <c r="AC61" t="str">
        <f>IF(E61="","",IF(②選手情報入力!R70="","",IF(I61=1,IF(②選手情報入力!$R$6="",0,1),IF(②選手情報入力!$R$7="",0,1))))</f>
        <v/>
      </c>
      <c r="AD61" t="str">
        <f>IF(E61="","",IF(②選手情報入力!R70="","",2))</f>
        <v/>
      </c>
      <c r="AE61" t="str">
        <f>IF(E61="","",IF(②選手情報入力!T70="","",IF(I61=1,種目情報!$J$5,種目情報!$J$7)))</f>
        <v/>
      </c>
      <c r="AF61" t="str">
        <f>IF(E61="","",IF(②選手情報入力!T70="","",IF(I61=1,IF(②選手情報入力!$U$6="","",②選手情報入力!$U$6),IF(②選手情報入力!$U$7="","",②選手情報入力!$U$7))))</f>
        <v/>
      </c>
      <c r="AG61" t="str">
        <f>IF(E61="","",IF(②選手情報入力!T70="","",IF(I61=1,IF(②選手情報入力!$T$6="",0,1),IF(②選手情報入力!$T$7="",0,1))))</f>
        <v/>
      </c>
      <c r="AH61" t="str">
        <f>IF(E61="","",IF(②選手情報入力!T70="","",2))</f>
        <v/>
      </c>
    </row>
    <row r="62" spans="1:34">
      <c r="A62" t="str">
        <f>IF(E62="","",data_kyogisha!I62&amp;①団体情報入力!C$4+②選手情報入力!C71+10000000)</f>
        <v/>
      </c>
      <c r="B62" t="str">
        <f>IF(E62="","",①団体情報入力!$C$4)</f>
        <v/>
      </c>
      <c r="D62" t="str">
        <f>IF(E62="","",②選手情報入力!B$11)</f>
        <v/>
      </c>
      <c r="E62" t="str">
        <f>IF(②選手情報入力!C71="","",②選手情報入力!C71)</f>
        <v/>
      </c>
      <c r="F62" t="str">
        <f>IF(E62="","",②選手情報入力!D71)</f>
        <v/>
      </c>
      <c r="G62" t="str">
        <f>IF(E62="","",ASC(②選手情報入力!E71&amp;" "&amp;②選手情報入力!F71))</f>
        <v/>
      </c>
      <c r="H62" t="str">
        <f t="shared" si="0"/>
        <v/>
      </c>
      <c r="I62" t="str">
        <f>IF(E62="","",IF(②選手情報入力!G71="男",1,2))</f>
        <v/>
      </c>
      <c r="J62" t="str">
        <f>IF(E62="","",IF(②選手情報入力!H71="","",②選手情報入力!H71))</f>
        <v/>
      </c>
      <c r="M62" t="str">
        <f t="shared" si="1"/>
        <v/>
      </c>
      <c r="O62" t="str">
        <f>IF(E62="","",IF(②選手情報入力!J71="","",IF(I62=1,VLOOKUP(②選手情報入力!J71,種目情報!$A$4:$B$39,2,FALSE),VLOOKUP(②選手情報入力!J71,種目情報!$E$4:$F$31,2,FALSE))))</f>
        <v/>
      </c>
      <c r="P62" t="str">
        <f>IF(E62="","",IF(②選手情報入力!K71="","",②選手情報入力!K71))</f>
        <v/>
      </c>
      <c r="Q62" s="29" t="str">
        <f>IF(E62="","",IF(②選手情報入力!I71="","",1))</f>
        <v/>
      </c>
      <c r="R62" t="str">
        <f>IF(E62="","",IF(②選手情報入力!J71="","",IF(I62=1,VLOOKUP(②選手情報入力!J71,種目情報!$A$4:$C$29,3,FALSE),VLOOKUP(②選手情報入力!J71,種目情報!$E$4:$G$36,3,FALSE))))</f>
        <v/>
      </c>
      <c r="S62" t="str">
        <f>IF(E62="","",IF(②選手情報入力!M71="","",IF(I62=1,VLOOKUP(②選手情報入力!M71,種目情報!$A$4:$B$29,2,FALSE),VLOOKUP(②選手情報入力!M71,種目情報!$E$4:$F$36,2,FALSE))))</f>
        <v/>
      </c>
      <c r="T62" t="str">
        <f>IF(E62="","",IF(②選手情報入力!N71="","",②選手情報入力!N71))</f>
        <v/>
      </c>
      <c r="U62" s="29" t="str">
        <f>IF(E62="","",IF(②選手情報入力!L71="","",1))</f>
        <v/>
      </c>
      <c r="V62" t="str">
        <f>IF(E62="","",IF(②選手情報入力!M71="","",IF(I62=1,VLOOKUP(②選手情報入力!M71,種目情報!$A$4:$C$29,3,FALSE),VLOOKUP(②選手情報入力!M71,種目情報!$E$4:$G$36,3,FALSE))))</f>
        <v/>
      </c>
      <c r="W62" t="str">
        <f>IF(E62="","",IF(②選手情報入力!P71="","",IF(I62=1,VLOOKUP(②選手情報入力!P71,種目情報!$A$4:$B$29,2,FALSE),VLOOKUP(②選手情報入力!P71,種目情報!$E$4:$F$36,2,FALSE))))</f>
        <v/>
      </c>
      <c r="X62" t="str">
        <f>IF(E62="","",IF(②選手情報入力!Q71="","",②選手情報入力!Q71))</f>
        <v/>
      </c>
      <c r="Y62" s="29" t="str">
        <f>IF(E62="","",IF(②選手情報入力!O71="","",1))</f>
        <v/>
      </c>
      <c r="Z62" t="str">
        <f>IF(E62="","",IF(②選手情報入力!P71="","",IF(I62=1,VLOOKUP(②選手情報入力!P71,種目情報!$A$4:$C$29,3,FALSE),VLOOKUP(②選手情報入力!P71,種目情報!$E$4:$G$36,3,FALSE))))</f>
        <v/>
      </c>
      <c r="AA62" t="str">
        <f>IF(E62="","",IF(②選手情報入力!R71="","",IF(I62=1,種目情報!$J$4,種目情報!$J$6)))</f>
        <v/>
      </c>
      <c r="AB62" t="str">
        <f>IF(E62="","",IF(②選手情報入力!R71="","",IF(I62=1,IF(②選手情報入力!$S$6="","",②選手情報入力!$S$6),IF(②選手情報入力!$S$7="","",②選手情報入力!$S$7))))</f>
        <v/>
      </c>
      <c r="AC62" t="str">
        <f>IF(E62="","",IF(②選手情報入力!R71="","",IF(I62=1,IF(②選手情報入力!$R$6="",0,1),IF(②選手情報入力!$R$7="",0,1))))</f>
        <v/>
      </c>
      <c r="AD62" t="str">
        <f>IF(E62="","",IF(②選手情報入力!R71="","",2))</f>
        <v/>
      </c>
      <c r="AE62" t="str">
        <f>IF(E62="","",IF(②選手情報入力!T71="","",IF(I62=1,種目情報!$J$5,種目情報!$J$7)))</f>
        <v/>
      </c>
      <c r="AF62" t="str">
        <f>IF(E62="","",IF(②選手情報入力!T71="","",IF(I62=1,IF(②選手情報入力!$U$6="","",②選手情報入力!$U$6),IF(②選手情報入力!$U$7="","",②選手情報入力!$U$7))))</f>
        <v/>
      </c>
      <c r="AG62" t="str">
        <f>IF(E62="","",IF(②選手情報入力!T71="","",IF(I62=1,IF(②選手情報入力!$T$6="",0,1),IF(②選手情報入力!$T$7="",0,1))))</f>
        <v/>
      </c>
      <c r="AH62" t="str">
        <f>IF(E62="","",IF(②選手情報入力!T71="","",2))</f>
        <v/>
      </c>
    </row>
    <row r="63" spans="1:34">
      <c r="A63" t="str">
        <f>IF(E63="","",data_kyogisha!I63&amp;①団体情報入力!C$4+②選手情報入力!C72+10000000)</f>
        <v/>
      </c>
      <c r="B63" t="str">
        <f>IF(E63="","",①団体情報入力!$C$4)</f>
        <v/>
      </c>
      <c r="D63" t="str">
        <f>IF(E63="","",②選手情報入力!B$11)</f>
        <v/>
      </c>
      <c r="E63" t="str">
        <f>IF(②選手情報入力!C72="","",②選手情報入力!C72)</f>
        <v/>
      </c>
      <c r="F63" t="str">
        <f>IF(E63="","",②選手情報入力!D72)</f>
        <v/>
      </c>
      <c r="G63" t="str">
        <f>IF(E63="","",ASC(②選手情報入力!E72&amp;" "&amp;②選手情報入力!F72))</f>
        <v/>
      </c>
      <c r="H63" t="str">
        <f t="shared" si="0"/>
        <v/>
      </c>
      <c r="I63" t="str">
        <f>IF(E63="","",IF(②選手情報入力!G72="男",1,2))</f>
        <v/>
      </c>
      <c r="J63" t="str">
        <f>IF(E63="","",IF(②選手情報入力!H72="","",②選手情報入力!H72))</f>
        <v/>
      </c>
      <c r="M63" t="str">
        <f t="shared" si="1"/>
        <v/>
      </c>
      <c r="O63" t="str">
        <f>IF(E63="","",IF(②選手情報入力!J72="","",IF(I63=1,VLOOKUP(②選手情報入力!J72,種目情報!$A$4:$B$39,2,FALSE),VLOOKUP(②選手情報入力!J72,種目情報!$E$4:$F$31,2,FALSE))))</f>
        <v/>
      </c>
      <c r="P63" t="str">
        <f>IF(E63="","",IF(②選手情報入力!K72="","",②選手情報入力!K72))</f>
        <v/>
      </c>
      <c r="Q63" s="29" t="str">
        <f>IF(E63="","",IF(②選手情報入力!I72="","",1))</f>
        <v/>
      </c>
      <c r="R63" t="str">
        <f>IF(E63="","",IF(②選手情報入力!J72="","",IF(I63=1,VLOOKUP(②選手情報入力!J72,種目情報!$A$4:$C$29,3,FALSE),VLOOKUP(②選手情報入力!J72,種目情報!$E$4:$G$36,3,FALSE))))</f>
        <v/>
      </c>
      <c r="S63" t="str">
        <f>IF(E63="","",IF(②選手情報入力!M72="","",IF(I63=1,VLOOKUP(②選手情報入力!M72,種目情報!$A$4:$B$29,2,FALSE),VLOOKUP(②選手情報入力!M72,種目情報!$E$4:$F$36,2,FALSE))))</f>
        <v/>
      </c>
      <c r="T63" t="str">
        <f>IF(E63="","",IF(②選手情報入力!N72="","",②選手情報入力!N72))</f>
        <v/>
      </c>
      <c r="U63" s="29" t="str">
        <f>IF(E63="","",IF(②選手情報入力!L72="","",1))</f>
        <v/>
      </c>
      <c r="V63" t="str">
        <f>IF(E63="","",IF(②選手情報入力!M72="","",IF(I63=1,VLOOKUP(②選手情報入力!M72,種目情報!$A$4:$C$29,3,FALSE),VLOOKUP(②選手情報入力!M72,種目情報!$E$4:$G$36,3,FALSE))))</f>
        <v/>
      </c>
      <c r="W63" t="str">
        <f>IF(E63="","",IF(②選手情報入力!P72="","",IF(I63=1,VLOOKUP(②選手情報入力!P72,種目情報!$A$4:$B$29,2,FALSE),VLOOKUP(②選手情報入力!P72,種目情報!$E$4:$F$36,2,FALSE))))</f>
        <v/>
      </c>
      <c r="X63" t="str">
        <f>IF(E63="","",IF(②選手情報入力!Q72="","",②選手情報入力!Q72))</f>
        <v/>
      </c>
      <c r="Y63" s="29" t="str">
        <f>IF(E63="","",IF(②選手情報入力!O72="","",1))</f>
        <v/>
      </c>
      <c r="Z63" t="str">
        <f>IF(E63="","",IF(②選手情報入力!P72="","",IF(I63=1,VLOOKUP(②選手情報入力!P72,種目情報!$A$4:$C$29,3,FALSE),VLOOKUP(②選手情報入力!P72,種目情報!$E$4:$G$36,3,FALSE))))</f>
        <v/>
      </c>
      <c r="AA63" t="str">
        <f>IF(E63="","",IF(②選手情報入力!R72="","",IF(I63=1,種目情報!$J$4,種目情報!$J$6)))</f>
        <v/>
      </c>
      <c r="AB63" t="str">
        <f>IF(E63="","",IF(②選手情報入力!R72="","",IF(I63=1,IF(②選手情報入力!$S$6="","",②選手情報入力!$S$6),IF(②選手情報入力!$S$7="","",②選手情報入力!$S$7))))</f>
        <v/>
      </c>
      <c r="AC63" t="str">
        <f>IF(E63="","",IF(②選手情報入力!R72="","",IF(I63=1,IF(②選手情報入力!$R$6="",0,1),IF(②選手情報入力!$R$7="",0,1))))</f>
        <v/>
      </c>
      <c r="AD63" t="str">
        <f>IF(E63="","",IF(②選手情報入力!R72="","",2))</f>
        <v/>
      </c>
      <c r="AE63" t="str">
        <f>IF(E63="","",IF(②選手情報入力!T72="","",IF(I63=1,種目情報!$J$5,種目情報!$J$7)))</f>
        <v/>
      </c>
      <c r="AF63" t="str">
        <f>IF(E63="","",IF(②選手情報入力!T72="","",IF(I63=1,IF(②選手情報入力!$U$6="","",②選手情報入力!$U$6),IF(②選手情報入力!$U$7="","",②選手情報入力!$U$7))))</f>
        <v/>
      </c>
      <c r="AG63" t="str">
        <f>IF(E63="","",IF(②選手情報入力!T72="","",IF(I63=1,IF(②選手情報入力!$T$6="",0,1),IF(②選手情報入力!$T$7="",0,1))))</f>
        <v/>
      </c>
      <c r="AH63" t="str">
        <f>IF(E63="","",IF(②選手情報入力!T72="","",2))</f>
        <v/>
      </c>
    </row>
    <row r="64" spans="1:34">
      <c r="A64" t="str">
        <f>IF(E64="","",data_kyogisha!I64&amp;①団体情報入力!C$4+②選手情報入力!C73+10000000)</f>
        <v/>
      </c>
      <c r="B64" t="str">
        <f>IF(E64="","",①団体情報入力!$C$4)</f>
        <v/>
      </c>
      <c r="D64" t="str">
        <f>IF(E64="","",②選手情報入力!B$11)</f>
        <v/>
      </c>
      <c r="E64" t="str">
        <f>IF(②選手情報入力!C73="","",②選手情報入力!C73)</f>
        <v/>
      </c>
      <c r="F64" t="str">
        <f>IF(E64="","",②選手情報入力!D73)</f>
        <v/>
      </c>
      <c r="G64" t="str">
        <f>IF(E64="","",ASC(②選手情報入力!E73&amp;" "&amp;②選手情報入力!F73))</f>
        <v/>
      </c>
      <c r="H64" t="str">
        <f t="shared" si="0"/>
        <v/>
      </c>
      <c r="I64" t="str">
        <f>IF(E64="","",IF(②選手情報入力!G73="男",1,2))</f>
        <v/>
      </c>
      <c r="J64" t="str">
        <f>IF(E64="","",IF(②選手情報入力!H73="","",②選手情報入力!H73))</f>
        <v/>
      </c>
      <c r="M64" t="str">
        <f t="shared" si="1"/>
        <v/>
      </c>
      <c r="O64" t="str">
        <f>IF(E64="","",IF(②選手情報入力!J73="","",IF(I64=1,VLOOKUP(②選手情報入力!J73,種目情報!$A$4:$B$39,2,FALSE),VLOOKUP(②選手情報入力!J73,種目情報!$E$4:$F$31,2,FALSE))))</f>
        <v/>
      </c>
      <c r="P64" t="str">
        <f>IF(E64="","",IF(②選手情報入力!K73="","",②選手情報入力!K73))</f>
        <v/>
      </c>
      <c r="Q64" s="29" t="str">
        <f>IF(E64="","",IF(②選手情報入力!I73="","",1))</f>
        <v/>
      </c>
      <c r="R64" t="str">
        <f>IF(E64="","",IF(②選手情報入力!J73="","",IF(I64=1,VLOOKUP(②選手情報入力!J73,種目情報!$A$4:$C$29,3,FALSE),VLOOKUP(②選手情報入力!J73,種目情報!$E$4:$G$36,3,FALSE))))</f>
        <v/>
      </c>
      <c r="S64" t="str">
        <f>IF(E64="","",IF(②選手情報入力!M73="","",IF(I64=1,VLOOKUP(②選手情報入力!M73,種目情報!$A$4:$B$29,2,FALSE),VLOOKUP(②選手情報入力!M73,種目情報!$E$4:$F$36,2,FALSE))))</f>
        <v/>
      </c>
      <c r="T64" t="str">
        <f>IF(E64="","",IF(②選手情報入力!N73="","",②選手情報入力!N73))</f>
        <v/>
      </c>
      <c r="U64" s="29" t="str">
        <f>IF(E64="","",IF(②選手情報入力!L73="","",1))</f>
        <v/>
      </c>
      <c r="V64" t="str">
        <f>IF(E64="","",IF(②選手情報入力!M73="","",IF(I64=1,VLOOKUP(②選手情報入力!M73,種目情報!$A$4:$C$29,3,FALSE),VLOOKUP(②選手情報入力!M73,種目情報!$E$4:$G$36,3,FALSE))))</f>
        <v/>
      </c>
      <c r="W64" t="str">
        <f>IF(E64="","",IF(②選手情報入力!P73="","",IF(I64=1,VLOOKUP(②選手情報入力!P73,種目情報!$A$4:$B$29,2,FALSE),VLOOKUP(②選手情報入力!P73,種目情報!$E$4:$F$36,2,FALSE))))</f>
        <v/>
      </c>
      <c r="X64" t="str">
        <f>IF(E64="","",IF(②選手情報入力!Q73="","",②選手情報入力!Q73))</f>
        <v/>
      </c>
      <c r="Y64" s="29" t="str">
        <f>IF(E64="","",IF(②選手情報入力!O73="","",1))</f>
        <v/>
      </c>
      <c r="Z64" t="str">
        <f>IF(E64="","",IF(②選手情報入力!P73="","",IF(I64=1,VLOOKUP(②選手情報入力!P73,種目情報!$A$4:$C$29,3,FALSE),VLOOKUP(②選手情報入力!P73,種目情報!$E$4:$G$36,3,FALSE))))</f>
        <v/>
      </c>
      <c r="AA64" t="str">
        <f>IF(E64="","",IF(②選手情報入力!R73="","",IF(I64=1,種目情報!$J$4,種目情報!$J$6)))</f>
        <v/>
      </c>
      <c r="AB64" t="str">
        <f>IF(E64="","",IF(②選手情報入力!R73="","",IF(I64=1,IF(②選手情報入力!$S$6="","",②選手情報入力!$S$6),IF(②選手情報入力!$S$7="","",②選手情報入力!$S$7))))</f>
        <v/>
      </c>
      <c r="AC64" t="str">
        <f>IF(E64="","",IF(②選手情報入力!R73="","",IF(I64=1,IF(②選手情報入力!$R$6="",0,1),IF(②選手情報入力!$R$7="",0,1))))</f>
        <v/>
      </c>
      <c r="AD64" t="str">
        <f>IF(E64="","",IF(②選手情報入力!R73="","",2))</f>
        <v/>
      </c>
      <c r="AE64" t="str">
        <f>IF(E64="","",IF(②選手情報入力!T73="","",IF(I64=1,種目情報!$J$5,種目情報!$J$7)))</f>
        <v/>
      </c>
      <c r="AF64" t="str">
        <f>IF(E64="","",IF(②選手情報入力!T73="","",IF(I64=1,IF(②選手情報入力!$U$6="","",②選手情報入力!$U$6),IF(②選手情報入力!$U$7="","",②選手情報入力!$U$7))))</f>
        <v/>
      </c>
      <c r="AG64" t="str">
        <f>IF(E64="","",IF(②選手情報入力!T73="","",IF(I64=1,IF(②選手情報入力!$T$6="",0,1),IF(②選手情報入力!$T$7="",0,1))))</f>
        <v/>
      </c>
      <c r="AH64" t="str">
        <f>IF(E64="","",IF(②選手情報入力!T73="","",2))</f>
        <v/>
      </c>
    </row>
    <row r="65" spans="1:34">
      <c r="A65" t="str">
        <f>IF(E65="","",data_kyogisha!I65&amp;①団体情報入力!C$4+②選手情報入力!C74+10000000)</f>
        <v/>
      </c>
      <c r="B65" t="str">
        <f>IF(E65="","",①団体情報入力!$C$4)</f>
        <v/>
      </c>
      <c r="D65" t="str">
        <f>IF(E65="","",②選手情報入力!B$11)</f>
        <v/>
      </c>
      <c r="E65" t="str">
        <f>IF(②選手情報入力!C74="","",②選手情報入力!C74)</f>
        <v/>
      </c>
      <c r="F65" t="str">
        <f>IF(E65="","",②選手情報入力!D74)</f>
        <v/>
      </c>
      <c r="G65" t="str">
        <f>IF(E65="","",ASC(②選手情報入力!E74&amp;" "&amp;②選手情報入力!F74))</f>
        <v/>
      </c>
      <c r="H65" t="str">
        <f t="shared" si="0"/>
        <v/>
      </c>
      <c r="I65" t="str">
        <f>IF(E65="","",IF(②選手情報入力!G74="男",1,2))</f>
        <v/>
      </c>
      <c r="J65" t="str">
        <f>IF(E65="","",IF(②選手情報入力!H74="","",②選手情報入力!H74))</f>
        <v/>
      </c>
      <c r="M65" t="str">
        <f t="shared" si="1"/>
        <v/>
      </c>
      <c r="O65" t="str">
        <f>IF(E65="","",IF(②選手情報入力!J74="","",IF(I65=1,VLOOKUP(②選手情報入力!J74,種目情報!$A$4:$B$39,2,FALSE),VLOOKUP(②選手情報入力!J74,種目情報!$E$4:$F$31,2,FALSE))))</f>
        <v/>
      </c>
      <c r="P65" t="str">
        <f>IF(E65="","",IF(②選手情報入力!K74="","",②選手情報入力!K74))</f>
        <v/>
      </c>
      <c r="Q65" s="29" t="str">
        <f>IF(E65="","",IF(②選手情報入力!I74="","",1))</f>
        <v/>
      </c>
      <c r="R65" t="str">
        <f>IF(E65="","",IF(②選手情報入力!J74="","",IF(I65=1,VLOOKUP(②選手情報入力!J74,種目情報!$A$4:$C$29,3,FALSE),VLOOKUP(②選手情報入力!J74,種目情報!$E$4:$G$36,3,FALSE))))</f>
        <v/>
      </c>
      <c r="S65" t="str">
        <f>IF(E65="","",IF(②選手情報入力!M74="","",IF(I65=1,VLOOKUP(②選手情報入力!M74,種目情報!$A$4:$B$29,2,FALSE),VLOOKUP(②選手情報入力!M74,種目情報!$E$4:$F$36,2,FALSE))))</f>
        <v/>
      </c>
      <c r="T65" t="str">
        <f>IF(E65="","",IF(②選手情報入力!N74="","",②選手情報入力!N74))</f>
        <v/>
      </c>
      <c r="U65" s="29" t="str">
        <f>IF(E65="","",IF(②選手情報入力!L74="","",1))</f>
        <v/>
      </c>
      <c r="V65" t="str">
        <f>IF(E65="","",IF(②選手情報入力!M74="","",IF(I65=1,VLOOKUP(②選手情報入力!M74,種目情報!$A$4:$C$29,3,FALSE),VLOOKUP(②選手情報入力!M74,種目情報!$E$4:$G$36,3,FALSE))))</f>
        <v/>
      </c>
      <c r="W65" t="str">
        <f>IF(E65="","",IF(②選手情報入力!P74="","",IF(I65=1,VLOOKUP(②選手情報入力!P74,種目情報!$A$4:$B$29,2,FALSE),VLOOKUP(②選手情報入力!P74,種目情報!$E$4:$F$36,2,FALSE))))</f>
        <v/>
      </c>
      <c r="X65" t="str">
        <f>IF(E65="","",IF(②選手情報入力!Q74="","",②選手情報入力!Q74))</f>
        <v/>
      </c>
      <c r="Y65" s="29" t="str">
        <f>IF(E65="","",IF(②選手情報入力!O74="","",1))</f>
        <v/>
      </c>
      <c r="Z65" t="str">
        <f>IF(E65="","",IF(②選手情報入力!P74="","",IF(I65=1,VLOOKUP(②選手情報入力!P74,種目情報!$A$4:$C$29,3,FALSE),VLOOKUP(②選手情報入力!P74,種目情報!$E$4:$G$36,3,FALSE))))</f>
        <v/>
      </c>
      <c r="AA65" t="str">
        <f>IF(E65="","",IF(②選手情報入力!R74="","",IF(I65=1,種目情報!$J$4,種目情報!$J$6)))</f>
        <v/>
      </c>
      <c r="AB65" t="str">
        <f>IF(E65="","",IF(②選手情報入力!R74="","",IF(I65=1,IF(②選手情報入力!$S$6="","",②選手情報入力!$S$6),IF(②選手情報入力!$S$7="","",②選手情報入力!$S$7))))</f>
        <v/>
      </c>
      <c r="AC65" t="str">
        <f>IF(E65="","",IF(②選手情報入力!R74="","",IF(I65=1,IF(②選手情報入力!$R$6="",0,1),IF(②選手情報入力!$R$7="",0,1))))</f>
        <v/>
      </c>
      <c r="AD65" t="str">
        <f>IF(E65="","",IF(②選手情報入力!R74="","",2))</f>
        <v/>
      </c>
      <c r="AE65" t="str">
        <f>IF(E65="","",IF(②選手情報入力!T74="","",IF(I65=1,種目情報!$J$5,種目情報!$J$7)))</f>
        <v/>
      </c>
      <c r="AF65" t="str">
        <f>IF(E65="","",IF(②選手情報入力!T74="","",IF(I65=1,IF(②選手情報入力!$U$6="","",②選手情報入力!$U$6),IF(②選手情報入力!$U$7="","",②選手情報入力!$U$7))))</f>
        <v/>
      </c>
      <c r="AG65" t="str">
        <f>IF(E65="","",IF(②選手情報入力!T74="","",IF(I65=1,IF(②選手情報入力!$T$6="",0,1),IF(②選手情報入力!$T$7="",0,1))))</f>
        <v/>
      </c>
      <c r="AH65" t="str">
        <f>IF(E65="","",IF(②選手情報入力!T74="","",2))</f>
        <v/>
      </c>
    </row>
    <row r="66" spans="1:34">
      <c r="A66" t="str">
        <f>IF(E66="","",data_kyogisha!I66&amp;①団体情報入力!C$4+②選手情報入力!C75+10000000)</f>
        <v/>
      </c>
      <c r="B66" t="str">
        <f>IF(E66="","",①団体情報入力!$C$4)</f>
        <v/>
      </c>
      <c r="D66" t="str">
        <f>IF(E66="","",②選手情報入力!B$11)</f>
        <v/>
      </c>
      <c r="E66" t="str">
        <f>IF(②選手情報入力!C75="","",②選手情報入力!C75)</f>
        <v/>
      </c>
      <c r="F66" t="str">
        <f>IF(E66="","",②選手情報入力!D75)</f>
        <v/>
      </c>
      <c r="G66" t="str">
        <f>IF(E66="","",ASC(②選手情報入力!E75&amp;" "&amp;②選手情報入力!F75))</f>
        <v/>
      </c>
      <c r="H66" t="str">
        <f t="shared" si="0"/>
        <v/>
      </c>
      <c r="I66" t="str">
        <f>IF(E66="","",IF(②選手情報入力!G75="男",1,2))</f>
        <v/>
      </c>
      <c r="J66" t="str">
        <f>IF(E66="","",IF(②選手情報入力!H75="","",②選手情報入力!H75))</f>
        <v/>
      </c>
      <c r="M66" t="str">
        <f t="shared" si="1"/>
        <v/>
      </c>
      <c r="O66" t="str">
        <f>IF(E66="","",IF(②選手情報入力!J75="","",IF(I66=1,VLOOKUP(②選手情報入力!J75,種目情報!$A$4:$B$39,2,FALSE),VLOOKUP(②選手情報入力!J75,種目情報!$E$4:$F$31,2,FALSE))))</f>
        <v/>
      </c>
      <c r="P66" t="str">
        <f>IF(E66="","",IF(②選手情報入力!K75="","",②選手情報入力!K75))</f>
        <v/>
      </c>
      <c r="Q66" s="29" t="str">
        <f>IF(E66="","",IF(②選手情報入力!I75="","",1))</f>
        <v/>
      </c>
      <c r="R66" t="str">
        <f>IF(E66="","",IF(②選手情報入力!J75="","",IF(I66=1,VLOOKUP(②選手情報入力!J75,種目情報!$A$4:$C$29,3,FALSE),VLOOKUP(②選手情報入力!J75,種目情報!$E$4:$G$36,3,FALSE))))</f>
        <v/>
      </c>
      <c r="S66" t="str">
        <f>IF(E66="","",IF(②選手情報入力!M75="","",IF(I66=1,VLOOKUP(②選手情報入力!M75,種目情報!$A$4:$B$29,2,FALSE),VLOOKUP(②選手情報入力!M75,種目情報!$E$4:$F$36,2,FALSE))))</f>
        <v/>
      </c>
      <c r="T66" t="str">
        <f>IF(E66="","",IF(②選手情報入力!N75="","",②選手情報入力!N75))</f>
        <v/>
      </c>
      <c r="U66" s="29" t="str">
        <f>IF(E66="","",IF(②選手情報入力!L75="","",1))</f>
        <v/>
      </c>
      <c r="V66" t="str">
        <f>IF(E66="","",IF(②選手情報入力!M75="","",IF(I66=1,VLOOKUP(②選手情報入力!M75,種目情報!$A$4:$C$29,3,FALSE),VLOOKUP(②選手情報入力!M75,種目情報!$E$4:$G$36,3,FALSE))))</f>
        <v/>
      </c>
      <c r="W66" t="str">
        <f>IF(E66="","",IF(②選手情報入力!P75="","",IF(I66=1,VLOOKUP(②選手情報入力!P75,種目情報!$A$4:$B$29,2,FALSE),VLOOKUP(②選手情報入力!P75,種目情報!$E$4:$F$36,2,FALSE))))</f>
        <v/>
      </c>
      <c r="X66" t="str">
        <f>IF(E66="","",IF(②選手情報入力!Q75="","",②選手情報入力!Q75))</f>
        <v/>
      </c>
      <c r="Y66" s="29" t="str">
        <f>IF(E66="","",IF(②選手情報入力!O75="","",1))</f>
        <v/>
      </c>
      <c r="Z66" t="str">
        <f>IF(E66="","",IF(②選手情報入力!P75="","",IF(I66=1,VLOOKUP(②選手情報入力!P75,種目情報!$A$4:$C$29,3,FALSE),VLOOKUP(②選手情報入力!P75,種目情報!$E$4:$G$36,3,FALSE))))</f>
        <v/>
      </c>
      <c r="AA66" t="str">
        <f>IF(E66="","",IF(②選手情報入力!R75="","",IF(I66=1,種目情報!$J$4,種目情報!$J$6)))</f>
        <v/>
      </c>
      <c r="AB66" t="str">
        <f>IF(E66="","",IF(②選手情報入力!R75="","",IF(I66=1,IF(②選手情報入力!$S$6="","",②選手情報入力!$S$6),IF(②選手情報入力!$S$7="","",②選手情報入力!$S$7))))</f>
        <v/>
      </c>
      <c r="AC66" t="str">
        <f>IF(E66="","",IF(②選手情報入力!R75="","",IF(I66=1,IF(②選手情報入力!$R$6="",0,1),IF(②選手情報入力!$R$7="",0,1))))</f>
        <v/>
      </c>
      <c r="AD66" t="str">
        <f>IF(E66="","",IF(②選手情報入力!R75="","",2))</f>
        <v/>
      </c>
      <c r="AE66" t="str">
        <f>IF(E66="","",IF(②選手情報入力!T75="","",IF(I66=1,種目情報!$J$5,種目情報!$J$7)))</f>
        <v/>
      </c>
      <c r="AF66" t="str">
        <f>IF(E66="","",IF(②選手情報入力!T75="","",IF(I66=1,IF(②選手情報入力!$U$6="","",②選手情報入力!$U$6),IF(②選手情報入力!$U$7="","",②選手情報入力!$U$7))))</f>
        <v/>
      </c>
      <c r="AG66" t="str">
        <f>IF(E66="","",IF(②選手情報入力!T75="","",IF(I66=1,IF(②選手情報入力!$T$6="",0,1),IF(②選手情報入力!$T$7="",0,1))))</f>
        <v/>
      </c>
      <c r="AH66" t="str">
        <f>IF(E66="","",IF(②選手情報入力!T75="","",2))</f>
        <v/>
      </c>
    </row>
    <row r="67" spans="1:34">
      <c r="A67" t="str">
        <f>IF(E67="","",data_kyogisha!I67&amp;①団体情報入力!C$4+②選手情報入力!C76+10000000)</f>
        <v/>
      </c>
      <c r="B67" t="str">
        <f>IF(E67="","",①団体情報入力!$C$4)</f>
        <v/>
      </c>
      <c r="D67" t="str">
        <f>IF(E67="","",②選手情報入力!B$11)</f>
        <v/>
      </c>
      <c r="E67" t="str">
        <f>IF(②選手情報入力!C76="","",②選手情報入力!C76)</f>
        <v/>
      </c>
      <c r="F67" t="str">
        <f>IF(E67="","",②選手情報入力!D76)</f>
        <v/>
      </c>
      <c r="G67" t="str">
        <f>IF(E67="","",ASC(②選手情報入力!E76&amp;" "&amp;②選手情報入力!F76))</f>
        <v/>
      </c>
      <c r="H67" t="str">
        <f t="shared" ref="H67:H91" si="2">IF(E67="","",F67)</f>
        <v/>
      </c>
      <c r="I67" t="str">
        <f>IF(E67="","",IF(②選手情報入力!G76="男",1,2))</f>
        <v/>
      </c>
      <c r="J67" t="str">
        <f>IF(E67="","",IF(②選手情報入力!H76="","",②選手情報入力!H76))</f>
        <v/>
      </c>
      <c r="M67" t="str">
        <f t="shared" ref="M67:M91" si="3">IF(E67="","","愛知")</f>
        <v/>
      </c>
      <c r="O67" t="str">
        <f>IF(E67="","",IF(②選手情報入力!J76="","",IF(I67=1,VLOOKUP(②選手情報入力!J76,種目情報!$A$4:$B$39,2,FALSE),VLOOKUP(②選手情報入力!J76,種目情報!$E$4:$F$31,2,FALSE))))</f>
        <v/>
      </c>
      <c r="P67" t="str">
        <f>IF(E67="","",IF(②選手情報入力!K76="","",②選手情報入力!K76))</f>
        <v/>
      </c>
      <c r="Q67" s="29" t="str">
        <f>IF(E67="","",IF(②選手情報入力!I76="","",1))</f>
        <v/>
      </c>
      <c r="R67" t="str">
        <f>IF(E67="","",IF(②選手情報入力!J76="","",IF(I67=1,VLOOKUP(②選手情報入力!J76,種目情報!$A$4:$C$29,3,FALSE),VLOOKUP(②選手情報入力!J76,種目情報!$E$4:$G$36,3,FALSE))))</f>
        <v/>
      </c>
      <c r="S67" t="str">
        <f>IF(E67="","",IF(②選手情報入力!M76="","",IF(I67=1,VLOOKUP(②選手情報入力!M76,種目情報!$A$4:$B$29,2,FALSE),VLOOKUP(②選手情報入力!M76,種目情報!$E$4:$F$36,2,FALSE))))</f>
        <v/>
      </c>
      <c r="T67" t="str">
        <f>IF(E67="","",IF(②選手情報入力!N76="","",②選手情報入力!N76))</f>
        <v/>
      </c>
      <c r="U67" s="29" t="str">
        <f>IF(E67="","",IF(②選手情報入力!L76="","",1))</f>
        <v/>
      </c>
      <c r="V67" t="str">
        <f>IF(E67="","",IF(②選手情報入力!M76="","",IF(I67=1,VLOOKUP(②選手情報入力!M76,種目情報!$A$4:$C$29,3,FALSE),VLOOKUP(②選手情報入力!M76,種目情報!$E$4:$G$36,3,FALSE))))</f>
        <v/>
      </c>
      <c r="W67" t="str">
        <f>IF(E67="","",IF(②選手情報入力!P76="","",IF(I67=1,VLOOKUP(②選手情報入力!P76,種目情報!$A$4:$B$29,2,FALSE),VLOOKUP(②選手情報入力!P76,種目情報!$E$4:$F$36,2,FALSE))))</f>
        <v/>
      </c>
      <c r="X67" t="str">
        <f>IF(E67="","",IF(②選手情報入力!Q76="","",②選手情報入力!Q76))</f>
        <v/>
      </c>
      <c r="Y67" s="29" t="str">
        <f>IF(E67="","",IF(②選手情報入力!O76="","",1))</f>
        <v/>
      </c>
      <c r="Z67" t="str">
        <f>IF(E67="","",IF(②選手情報入力!P76="","",IF(I67=1,VLOOKUP(②選手情報入力!P76,種目情報!$A$4:$C$29,3,FALSE),VLOOKUP(②選手情報入力!P76,種目情報!$E$4:$G$36,3,FALSE))))</f>
        <v/>
      </c>
      <c r="AA67" t="str">
        <f>IF(E67="","",IF(②選手情報入力!R76="","",IF(I67=1,種目情報!$J$4,種目情報!$J$6)))</f>
        <v/>
      </c>
      <c r="AB67" t="str">
        <f>IF(E67="","",IF(②選手情報入力!R76="","",IF(I67=1,IF(②選手情報入力!$S$6="","",②選手情報入力!$S$6),IF(②選手情報入力!$S$7="","",②選手情報入力!$S$7))))</f>
        <v/>
      </c>
      <c r="AC67" t="str">
        <f>IF(E67="","",IF(②選手情報入力!R76="","",IF(I67=1,IF(②選手情報入力!$R$6="",0,1),IF(②選手情報入力!$R$7="",0,1))))</f>
        <v/>
      </c>
      <c r="AD67" t="str">
        <f>IF(E67="","",IF(②選手情報入力!R76="","",2))</f>
        <v/>
      </c>
      <c r="AE67" t="str">
        <f>IF(E67="","",IF(②選手情報入力!T76="","",IF(I67=1,種目情報!$J$5,種目情報!$J$7)))</f>
        <v/>
      </c>
      <c r="AF67" t="str">
        <f>IF(E67="","",IF(②選手情報入力!T76="","",IF(I67=1,IF(②選手情報入力!$U$6="","",②選手情報入力!$U$6),IF(②選手情報入力!$U$7="","",②選手情報入力!$U$7))))</f>
        <v/>
      </c>
      <c r="AG67" t="str">
        <f>IF(E67="","",IF(②選手情報入力!T76="","",IF(I67=1,IF(②選手情報入力!$T$6="",0,1),IF(②選手情報入力!$T$7="",0,1))))</f>
        <v/>
      </c>
      <c r="AH67" t="str">
        <f>IF(E67="","",IF(②選手情報入力!T76="","",2))</f>
        <v/>
      </c>
    </row>
    <row r="68" spans="1:34">
      <c r="A68" t="str">
        <f>IF(E68="","",data_kyogisha!I68&amp;①団体情報入力!C$4+②選手情報入力!C77+10000000)</f>
        <v/>
      </c>
      <c r="B68" t="str">
        <f>IF(E68="","",①団体情報入力!$C$4)</f>
        <v/>
      </c>
      <c r="D68" t="str">
        <f>IF(E68="","",②選手情報入力!B$11)</f>
        <v/>
      </c>
      <c r="E68" t="str">
        <f>IF(②選手情報入力!C77="","",②選手情報入力!C77)</f>
        <v/>
      </c>
      <c r="F68" t="str">
        <f>IF(E68="","",②選手情報入力!D77)</f>
        <v/>
      </c>
      <c r="G68" t="str">
        <f>IF(E68="","",ASC(②選手情報入力!E77&amp;" "&amp;②選手情報入力!F77))</f>
        <v/>
      </c>
      <c r="H68" t="str">
        <f t="shared" si="2"/>
        <v/>
      </c>
      <c r="I68" t="str">
        <f>IF(E68="","",IF(②選手情報入力!G77="男",1,2))</f>
        <v/>
      </c>
      <c r="J68" t="str">
        <f>IF(E68="","",IF(②選手情報入力!H77="","",②選手情報入力!H77))</f>
        <v/>
      </c>
      <c r="M68" t="str">
        <f t="shared" si="3"/>
        <v/>
      </c>
      <c r="O68" t="str">
        <f>IF(E68="","",IF(②選手情報入力!J77="","",IF(I68=1,VLOOKUP(②選手情報入力!J77,種目情報!$A$4:$B$39,2,FALSE),VLOOKUP(②選手情報入力!J77,種目情報!$E$4:$F$31,2,FALSE))))</f>
        <v/>
      </c>
      <c r="P68" t="str">
        <f>IF(E68="","",IF(②選手情報入力!K77="","",②選手情報入力!K77))</f>
        <v/>
      </c>
      <c r="Q68" s="29" t="str">
        <f>IF(E68="","",IF(②選手情報入力!I77="","",1))</f>
        <v/>
      </c>
      <c r="R68" t="str">
        <f>IF(E68="","",IF(②選手情報入力!J77="","",IF(I68=1,VLOOKUP(②選手情報入力!J77,種目情報!$A$4:$C$29,3,FALSE),VLOOKUP(②選手情報入力!J77,種目情報!$E$4:$G$36,3,FALSE))))</f>
        <v/>
      </c>
      <c r="S68" t="str">
        <f>IF(E68="","",IF(②選手情報入力!M77="","",IF(I68=1,VLOOKUP(②選手情報入力!M77,種目情報!$A$4:$B$29,2,FALSE),VLOOKUP(②選手情報入力!M77,種目情報!$E$4:$F$36,2,FALSE))))</f>
        <v/>
      </c>
      <c r="T68" t="str">
        <f>IF(E68="","",IF(②選手情報入力!N77="","",②選手情報入力!N77))</f>
        <v/>
      </c>
      <c r="U68" s="29" t="str">
        <f>IF(E68="","",IF(②選手情報入力!L77="","",1))</f>
        <v/>
      </c>
      <c r="V68" t="str">
        <f>IF(E68="","",IF(②選手情報入力!M77="","",IF(I68=1,VLOOKUP(②選手情報入力!M77,種目情報!$A$4:$C$29,3,FALSE),VLOOKUP(②選手情報入力!M77,種目情報!$E$4:$G$36,3,FALSE))))</f>
        <v/>
      </c>
      <c r="W68" t="str">
        <f>IF(E68="","",IF(②選手情報入力!P77="","",IF(I68=1,VLOOKUP(②選手情報入力!P77,種目情報!$A$4:$B$29,2,FALSE),VLOOKUP(②選手情報入力!P77,種目情報!$E$4:$F$36,2,FALSE))))</f>
        <v/>
      </c>
      <c r="X68" t="str">
        <f>IF(E68="","",IF(②選手情報入力!Q77="","",②選手情報入力!Q77))</f>
        <v/>
      </c>
      <c r="Y68" s="29" t="str">
        <f>IF(E68="","",IF(②選手情報入力!O77="","",1))</f>
        <v/>
      </c>
      <c r="Z68" t="str">
        <f>IF(E68="","",IF(②選手情報入力!P77="","",IF(I68=1,VLOOKUP(②選手情報入力!P77,種目情報!$A$4:$C$29,3,FALSE),VLOOKUP(②選手情報入力!P77,種目情報!$E$4:$G$36,3,FALSE))))</f>
        <v/>
      </c>
      <c r="AA68" t="str">
        <f>IF(E68="","",IF(②選手情報入力!R77="","",IF(I68=1,種目情報!$J$4,種目情報!$J$6)))</f>
        <v/>
      </c>
      <c r="AB68" t="str">
        <f>IF(E68="","",IF(②選手情報入力!R77="","",IF(I68=1,IF(②選手情報入力!$S$6="","",②選手情報入力!$S$6),IF(②選手情報入力!$S$7="","",②選手情報入力!$S$7))))</f>
        <v/>
      </c>
      <c r="AC68" t="str">
        <f>IF(E68="","",IF(②選手情報入力!R77="","",IF(I68=1,IF(②選手情報入力!$R$6="",0,1),IF(②選手情報入力!$R$7="",0,1))))</f>
        <v/>
      </c>
      <c r="AD68" t="str">
        <f>IF(E68="","",IF(②選手情報入力!R77="","",2))</f>
        <v/>
      </c>
      <c r="AE68" t="str">
        <f>IF(E68="","",IF(②選手情報入力!T77="","",IF(I68=1,種目情報!$J$5,種目情報!$J$7)))</f>
        <v/>
      </c>
      <c r="AF68" t="str">
        <f>IF(E68="","",IF(②選手情報入力!T77="","",IF(I68=1,IF(②選手情報入力!$U$6="","",②選手情報入力!$U$6),IF(②選手情報入力!$U$7="","",②選手情報入力!$U$7))))</f>
        <v/>
      </c>
      <c r="AG68" t="str">
        <f>IF(E68="","",IF(②選手情報入力!T77="","",IF(I68=1,IF(②選手情報入力!$T$6="",0,1),IF(②選手情報入力!$T$7="",0,1))))</f>
        <v/>
      </c>
      <c r="AH68" t="str">
        <f>IF(E68="","",IF(②選手情報入力!T77="","",2))</f>
        <v/>
      </c>
    </row>
    <row r="69" spans="1:34">
      <c r="A69" t="str">
        <f>IF(E69="","",data_kyogisha!I69&amp;①団体情報入力!C$4+②選手情報入力!C78+10000000)</f>
        <v/>
      </c>
      <c r="B69" t="str">
        <f>IF(E69="","",①団体情報入力!$C$4)</f>
        <v/>
      </c>
      <c r="D69" t="str">
        <f>IF(E69="","",②選手情報入力!B$11)</f>
        <v/>
      </c>
      <c r="E69" t="str">
        <f>IF(②選手情報入力!C78="","",②選手情報入力!C78)</f>
        <v/>
      </c>
      <c r="F69" t="str">
        <f>IF(E69="","",②選手情報入力!D78)</f>
        <v/>
      </c>
      <c r="G69" t="str">
        <f>IF(E69="","",ASC(②選手情報入力!E78&amp;" "&amp;②選手情報入力!F78))</f>
        <v/>
      </c>
      <c r="H69" t="str">
        <f t="shared" si="2"/>
        <v/>
      </c>
      <c r="I69" t="str">
        <f>IF(E69="","",IF(②選手情報入力!G78="男",1,2))</f>
        <v/>
      </c>
      <c r="J69" t="str">
        <f>IF(E69="","",IF(②選手情報入力!H78="","",②選手情報入力!H78))</f>
        <v/>
      </c>
      <c r="M69" t="str">
        <f t="shared" si="3"/>
        <v/>
      </c>
      <c r="O69" t="str">
        <f>IF(E69="","",IF(②選手情報入力!J78="","",IF(I69=1,VLOOKUP(②選手情報入力!J78,種目情報!$A$4:$B$39,2,FALSE),VLOOKUP(②選手情報入力!J78,種目情報!$E$4:$F$31,2,FALSE))))</f>
        <v/>
      </c>
      <c r="P69" t="str">
        <f>IF(E69="","",IF(②選手情報入力!K78="","",②選手情報入力!K78))</f>
        <v/>
      </c>
      <c r="Q69" s="29" t="str">
        <f>IF(E69="","",IF(②選手情報入力!I78="","",1))</f>
        <v/>
      </c>
      <c r="R69" t="str">
        <f>IF(E69="","",IF(②選手情報入力!J78="","",IF(I69=1,VLOOKUP(②選手情報入力!J78,種目情報!$A$4:$C$29,3,FALSE),VLOOKUP(②選手情報入力!J78,種目情報!$E$4:$G$36,3,FALSE))))</f>
        <v/>
      </c>
      <c r="S69" t="str">
        <f>IF(E69="","",IF(②選手情報入力!M78="","",IF(I69=1,VLOOKUP(②選手情報入力!M78,種目情報!$A$4:$B$29,2,FALSE),VLOOKUP(②選手情報入力!M78,種目情報!$E$4:$F$36,2,FALSE))))</f>
        <v/>
      </c>
      <c r="T69" t="str">
        <f>IF(E69="","",IF(②選手情報入力!N78="","",②選手情報入力!N78))</f>
        <v/>
      </c>
      <c r="U69" s="29" t="str">
        <f>IF(E69="","",IF(②選手情報入力!L78="","",1))</f>
        <v/>
      </c>
      <c r="V69" t="str">
        <f>IF(E69="","",IF(②選手情報入力!M78="","",IF(I69=1,VLOOKUP(②選手情報入力!M78,種目情報!$A$4:$C$29,3,FALSE),VLOOKUP(②選手情報入力!M78,種目情報!$E$4:$G$36,3,FALSE))))</f>
        <v/>
      </c>
      <c r="W69" t="str">
        <f>IF(E69="","",IF(②選手情報入力!P78="","",IF(I69=1,VLOOKUP(②選手情報入力!P78,種目情報!$A$4:$B$29,2,FALSE),VLOOKUP(②選手情報入力!P78,種目情報!$E$4:$F$36,2,FALSE))))</f>
        <v/>
      </c>
      <c r="X69" t="str">
        <f>IF(E69="","",IF(②選手情報入力!Q78="","",②選手情報入力!Q78))</f>
        <v/>
      </c>
      <c r="Y69" s="29" t="str">
        <f>IF(E69="","",IF(②選手情報入力!O78="","",1))</f>
        <v/>
      </c>
      <c r="Z69" t="str">
        <f>IF(E69="","",IF(②選手情報入力!P78="","",IF(I69=1,VLOOKUP(②選手情報入力!P78,種目情報!$A$4:$C$29,3,FALSE),VLOOKUP(②選手情報入力!P78,種目情報!$E$4:$G$36,3,FALSE))))</f>
        <v/>
      </c>
      <c r="AA69" t="str">
        <f>IF(E69="","",IF(②選手情報入力!R78="","",IF(I69=1,種目情報!$J$4,種目情報!$J$6)))</f>
        <v/>
      </c>
      <c r="AB69" t="str">
        <f>IF(E69="","",IF(②選手情報入力!R78="","",IF(I69=1,IF(②選手情報入力!$S$6="","",②選手情報入力!$S$6),IF(②選手情報入力!$S$7="","",②選手情報入力!$S$7))))</f>
        <v/>
      </c>
      <c r="AC69" t="str">
        <f>IF(E69="","",IF(②選手情報入力!R78="","",IF(I69=1,IF(②選手情報入力!$R$6="",0,1),IF(②選手情報入力!$R$7="",0,1))))</f>
        <v/>
      </c>
      <c r="AD69" t="str">
        <f>IF(E69="","",IF(②選手情報入力!R78="","",2))</f>
        <v/>
      </c>
      <c r="AE69" t="str">
        <f>IF(E69="","",IF(②選手情報入力!T78="","",IF(I69=1,種目情報!$J$5,種目情報!$J$7)))</f>
        <v/>
      </c>
      <c r="AF69" t="str">
        <f>IF(E69="","",IF(②選手情報入力!T78="","",IF(I69=1,IF(②選手情報入力!$U$6="","",②選手情報入力!$U$6),IF(②選手情報入力!$U$7="","",②選手情報入力!$U$7))))</f>
        <v/>
      </c>
      <c r="AG69" t="str">
        <f>IF(E69="","",IF(②選手情報入力!T78="","",IF(I69=1,IF(②選手情報入力!$T$6="",0,1),IF(②選手情報入力!$T$7="",0,1))))</f>
        <v/>
      </c>
      <c r="AH69" t="str">
        <f>IF(E69="","",IF(②選手情報入力!T78="","",2))</f>
        <v/>
      </c>
    </row>
    <row r="70" spans="1:34">
      <c r="A70" t="str">
        <f>IF(E70="","",data_kyogisha!I70&amp;①団体情報入力!C$4+②選手情報入力!C79+10000000)</f>
        <v/>
      </c>
      <c r="B70" t="str">
        <f>IF(E70="","",①団体情報入力!$C$4)</f>
        <v/>
      </c>
      <c r="D70" t="str">
        <f>IF(E70="","",②選手情報入力!B$11)</f>
        <v/>
      </c>
      <c r="E70" t="str">
        <f>IF(②選手情報入力!C79="","",②選手情報入力!C79)</f>
        <v/>
      </c>
      <c r="F70" t="str">
        <f>IF(E70="","",②選手情報入力!D79)</f>
        <v/>
      </c>
      <c r="G70" t="str">
        <f>IF(E70="","",ASC(②選手情報入力!E79&amp;" "&amp;②選手情報入力!F79))</f>
        <v/>
      </c>
      <c r="H70" t="str">
        <f t="shared" si="2"/>
        <v/>
      </c>
      <c r="I70" t="str">
        <f>IF(E70="","",IF(②選手情報入力!G79="男",1,2))</f>
        <v/>
      </c>
      <c r="J70" t="str">
        <f>IF(E70="","",IF(②選手情報入力!H79="","",②選手情報入力!H79))</f>
        <v/>
      </c>
      <c r="M70" t="str">
        <f t="shared" si="3"/>
        <v/>
      </c>
      <c r="O70" t="str">
        <f>IF(E70="","",IF(②選手情報入力!J79="","",IF(I70=1,VLOOKUP(②選手情報入力!J79,種目情報!$A$4:$B$39,2,FALSE),VLOOKUP(②選手情報入力!J79,種目情報!$E$4:$F$31,2,FALSE))))</f>
        <v/>
      </c>
      <c r="P70" t="str">
        <f>IF(E70="","",IF(②選手情報入力!K79="","",②選手情報入力!K79))</f>
        <v/>
      </c>
      <c r="Q70" s="29" t="str">
        <f>IF(E70="","",IF(②選手情報入力!I79="","",1))</f>
        <v/>
      </c>
      <c r="R70" t="str">
        <f>IF(E70="","",IF(②選手情報入力!J79="","",IF(I70=1,VLOOKUP(②選手情報入力!J79,種目情報!$A$4:$C$29,3,FALSE),VLOOKUP(②選手情報入力!J79,種目情報!$E$4:$G$36,3,FALSE))))</f>
        <v/>
      </c>
      <c r="S70" t="str">
        <f>IF(E70="","",IF(②選手情報入力!M79="","",IF(I70=1,VLOOKUP(②選手情報入力!M79,種目情報!$A$4:$B$29,2,FALSE),VLOOKUP(②選手情報入力!M79,種目情報!$E$4:$F$36,2,FALSE))))</f>
        <v/>
      </c>
      <c r="T70" t="str">
        <f>IF(E70="","",IF(②選手情報入力!N79="","",②選手情報入力!N79))</f>
        <v/>
      </c>
      <c r="U70" s="29" t="str">
        <f>IF(E70="","",IF(②選手情報入力!L79="","",1))</f>
        <v/>
      </c>
      <c r="V70" t="str">
        <f>IF(E70="","",IF(②選手情報入力!M79="","",IF(I70=1,VLOOKUP(②選手情報入力!M79,種目情報!$A$4:$C$29,3,FALSE),VLOOKUP(②選手情報入力!M79,種目情報!$E$4:$G$36,3,FALSE))))</f>
        <v/>
      </c>
      <c r="W70" t="str">
        <f>IF(E70="","",IF(②選手情報入力!P79="","",IF(I70=1,VLOOKUP(②選手情報入力!P79,種目情報!$A$4:$B$29,2,FALSE),VLOOKUP(②選手情報入力!P79,種目情報!$E$4:$F$36,2,FALSE))))</f>
        <v/>
      </c>
      <c r="X70" t="str">
        <f>IF(E70="","",IF(②選手情報入力!Q79="","",②選手情報入力!Q79))</f>
        <v/>
      </c>
      <c r="Y70" s="29" t="str">
        <f>IF(E70="","",IF(②選手情報入力!O79="","",1))</f>
        <v/>
      </c>
      <c r="Z70" t="str">
        <f>IF(E70="","",IF(②選手情報入力!P79="","",IF(I70=1,VLOOKUP(②選手情報入力!P79,種目情報!$A$4:$C$29,3,FALSE),VLOOKUP(②選手情報入力!P79,種目情報!$E$4:$G$36,3,FALSE))))</f>
        <v/>
      </c>
      <c r="AA70" t="str">
        <f>IF(E70="","",IF(②選手情報入力!R79="","",IF(I70=1,種目情報!$J$4,種目情報!$J$6)))</f>
        <v/>
      </c>
      <c r="AB70" t="str">
        <f>IF(E70="","",IF(②選手情報入力!R79="","",IF(I70=1,IF(②選手情報入力!$S$6="","",②選手情報入力!$S$6),IF(②選手情報入力!$S$7="","",②選手情報入力!$S$7))))</f>
        <v/>
      </c>
      <c r="AC70" t="str">
        <f>IF(E70="","",IF(②選手情報入力!R79="","",IF(I70=1,IF(②選手情報入力!$R$6="",0,1),IF(②選手情報入力!$R$7="",0,1))))</f>
        <v/>
      </c>
      <c r="AD70" t="str">
        <f>IF(E70="","",IF(②選手情報入力!R79="","",2))</f>
        <v/>
      </c>
      <c r="AE70" t="str">
        <f>IF(E70="","",IF(②選手情報入力!T79="","",IF(I70=1,種目情報!$J$5,種目情報!$J$7)))</f>
        <v/>
      </c>
      <c r="AF70" t="str">
        <f>IF(E70="","",IF(②選手情報入力!T79="","",IF(I70=1,IF(②選手情報入力!$U$6="","",②選手情報入力!$U$6),IF(②選手情報入力!$U$7="","",②選手情報入力!$U$7))))</f>
        <v/>
      </c>
      <c r="AG70" t="str">
        <f>IF(E70="","",IF(②選手情報入力!T79="","",IF(I70=1,IF(②選手情報入力!$T$6="",0,1),IF(②選手情報入力!$T$7="",0,1))))</f>
        <v/>
      </c>
      <c r="AH70" t="str">
        <f>IF(E70="","",IF(②選手情報入力!T79="","",2))</f>
        <v/>
      </c>
    </row>
    <row r="71" spans="1:34">
      <c r="A71" t="str">
        <f>IF(E71="","",data_kyogisha!I71&amp;①団体情報入力!C$4+②選手情報入力!C80+10000000)</f>
        <v/>
      </c>
      <c r="B71" t="str">
        <f>IF(E71="","",①団体情報入力!$C$4)</f>
        <v/>
      </c>
      <c r="D71" t="str">
        <f>IF(E71="","",②選手情報入力!B$11)</f>
        <v/>
      </c>
      <c r="E71" t="str">
        <f>IF(②選手情報入力!C80="","",②選手情報入力!C80)</f>
        <v/>
      </c>
      <c r="F71" t="str">
        <f>IF(E71="","",②選手情報入力!D80)</f>
        <v/>
      </c>
      <c r="G71" t="str">
        <f>IF(E71="","",ASC(②選手情報入力!E80&amp;" "&amp;②選手情報入力!F80))</f>
        <v/>
      </c>
      <c r="H71" t="str">
        <f t="shared" si="2"/>
        <v/>
      </c>
      <c r="I71" t="str">
        <f>IF(E71="","",IF(②選手情報入力!G80="男",1,2))</f>
        <v/>
      </c>
      <c r="J71" t="str">
        <f>IF(E71="","",IF(②選手情報入力!H80="","",②選手情報入力!H80))</f>
        <v/>
      </c>
      <c r="M71" t="str">
        <f t="shared" si="3"/>
        <v/>
      </c>
      <c r="O71" t="str">
        <f>IF(E71="","",IF(②選手情報入力!J80="","",IF(I71=1,VLOOKUP(②選手情報入力!J80,種目情報!$A$4:$B$39,2,FALSE),VLOOKUP(②選手情報入力!J80,種目情報!$E$4:$F$31,2,FALSE))))</f>
        <v/>
      </c>
      <c r="P71" t="str">
        <f>IF(E71="","",IF(②選手情報入力!K80="","",②選手情報入力!K80))</f>
        <v/>
      </c>
      <c r="Q71" s="29" t="str">
        <f>IF(E71="","",IF(②選手情報入力!I80="","",1))</f>
        <v/>
      </c>
      <c r="R71" t="str">
        <f>IF(E71="","",IF(②選手情報入力!J80="","",IF(I71=1,VLOOKUP(②選手情報入力!J80,種目情報!$A$4:$C$29,3,FALSE),VLOOKUP(②選手情報入力!J80,種目情報!$E$4:$G$36,3,FALSE))))</f>
        <v/>
      </c>
      <c r="S71" t="str">
        <f>IF(E71="","",IF(②選手情報入力!M80="","",IF(I71=1,VLOOKUP(②選手情報入力!M80,種目情報!$A$4:$B$29,2,FALSE),VLOOKUP(②選手情報入力!M80,種目情報!$E$4:$F$36,2,FALSE))))</f>
        <v/>
      </c>
      <c r="T71" t="str">
        <f>IF(E71="","",IF(②選手情報入力!N80="","",②選手情報入力!N80))</f>
        <v/>
      </c>
      <c r="U71" s="29" t="str">
        <f>IF(E71="","",IF(②選手情報入力!L80="","",1))</f>
        <v/>
      </c>
      <c r="V71" t="str">
        <f>IF(E71="","",IF(②選手情報入力!M80="","",IF(I71=1,VLOOKUP(②選手情報入力!M80,種目情報!$A$4:$C$29,3,FALSE),VLOOKUP(②選手情報入力!M80,種目情報!$E$4:$G$36,3,FALSE))))</f>
        <v/>
      </c>
      <c r="W71" t="str">
        <f>IF(E71="","",IF(②選手情報入力!P80="","",IF(I71=1,VLOOKUP(②選手情報入力!P80,種目情報!$A$4:$B$29,2,FALSE),VLOOKUP(②選手情報入力!P80,種目情報!$E$4:$F$36,2,FALSE))))</f>
        <v/>
      </c>
      <c r="X71" t="str">
        <f>IF(E71="","",IF(②選手情報入力!Q80="","",②選手情報入力!Q80))</f>
        <v/>
      </c>
      <c r="Y71" s="29" t="str">
        <f>IF(E71="","",IF(②選手情報入力!O80="","",1))</f>
        <v/>
      </c>
      <c r="Z71" t="str">
        <f>IF(E71="","",IF(②選手情報入力!P80="","",IF(I71=1,VLOOKUP(②選手情報入力!P80,種目情報!$A$4:$C$29,3,FALSE),VLOOKUP(②選手情報入力!P80,種目情報!$E$4:$G$36,3,FALSE))))</f>
        <v/>
      </c>
      <c r="AA71" t="str">
        <f>IF(E71="","",IF(②選手情報入力!R80="","",IF(I71=1,種目情報!$J$4,種目情報!$J$6)))</f>
        <v/>
      </c>
      <c r="AB71" t="str">
        <f>IF(E71="","",IF(②選手情報入力!R80="","",IF(I71=1,IF(②選手情報入力!$S$6="","",②選手情報入力!$S$6),IF(②選手情報入力!$S$7="","",②選手情報入力!$S$7))))</f>
        <v/>
      </c>
      <c r="AC71" t="str">
        <f>IF(E71="","",IF(②選手情報入力!R80="","",IF(I71=1,IF(②選手情報入力!$R$6="",0,1),IF(②選手情報入力!$R$7="",0,1))))</f>
        <v/>
      </c>
      <c r="AD71" t="str">
        <f>IF(E71="","",IF(②選手情報入力!R80="","",2))</f>
        <v/>
      </c>
      <c r="AE71" t="str">
        <f>IF(E71="","",IF(②選手情報入力!T80="","",IF(I71=1,種目情報!$J$5,種目情報!$J$7)))</f>
        <v/>
      </c>
      <c r="AF71" t="str">
        <f>IF(E71="","",IF(②選手情報入力!T80="","",IF(I71=1,IF(②選手情報入力!$U$6="","",②選手情報入力!$U$6),IF(②選手情報入力!$U$7="","",②選手情報入力!$U$7))))</f>
        <v/>
      </c>
      <c r="AG71" t="str">
        <f>IF(E71="","",IF(②選手情報入力!T80="","",IF(I71=1,IF(②選手情報入力!$T$6="",0,1),IF(②選手情報入力!$T$7="",0,1))))</f>
        <v/>
      </c>
      <c r="AH71" t="str">
        <f>IF(E71="","",IF(②選手情報入力!T80="","",2))</f>
        <v/>
      </c>
    </row>
    <row r="72" spans="1:34">
      <c r="A72" t="str">
        <f>IF(E72="","",data_kyogisha!I72&amp;①団体情報入力!C$4+②選手情報入力!C81+10000000)</f>
        <v/>
      </c>
      <c r="B72" t="str">
        <f>IF(E72="","",①団体情報入力!$C$4)</f>
        <v/>
      </c>
      <c r="D72" t="str">
        <f>IF(E72="","",②選手情報入力!B$11)</f>
        <v/>
      </c>
      <c r="E72" t="str">
        <f>IF(②選手情報入力!C81="","",②選手情報入力!C81)</f>
        <v/>
      </c>
      <c r="F72" t="str">
        <f>IF(E72="","",②選手情報入力!D81)</f>
        <v/>
      </c>
      <c r="G72" t="str">
        <f>IF(E72="","",ASC(②選手情報入力!E81&amp;" "&amp;②選手情報入力!F81))</f>
        <v/>
      </c>
      <c r="H72" t="str">
        <f t="shared" si="2"/>
        <v/>
      </c>
      <c r="I72" t="str">
        <f>IF(E72="","",IF(②選手情報入力!G81="男",1,2))</f>
        <v/>
      </c>
      <c r="J72" t="str">
        <f>IF(E72="","",IF(②選手情報入力!H81="","",②選手情報入力!H81))</f>
        <v/>
      </c>
      <c r="M72" t="str">
        <f t="shared" si="3"/>
        <v/>
      </c>
      <c r="O72" t="str">
        <f>IF(E72="","",IF(②選手情報入力!J81="","",IF(I72=1,VLOOKUP(②選手情報入力!J81,種目情報!$A$4:$B$39,2,FALSE),VLOOKUP(②選手情報入力!J81,種目情報!$E$4:$F$31,2,FALSE))))</f>
        <v/>
      </c>
      <c r="P72" t="str">
        <f>IF(E72="","",IF(②選手情報入力!K81="","",②選手情報入力!K81))</f>
        <v/>
      </c>
      <c r="Q72" s="29" t="str">
        <f>IF(E72="","",IF(②選手情報入力!I81="","",1))</f>
        <v/>
      </c>
      <c r="R72" t="str">
        <f>IF(E72="","",IF(②選手情報入力!J81="","",IF(I72=1,VLOOKUP(②選手情報入力!J81,種目情報!$A$4:$C$29,3,FALSE),VLOOKUP(②選手情報入力!J81,種目情報!$E$4:$G$36,3,FALSE))))</f>
        <v/>
      </c>
      <c r="S72" t="str">
        <f>IF(E72="","",IF(②選手情報入力!M81="","",IF(I72=1,VLOOKUP(②選手情報入力!M81,種目情報!$A$4:$B$29,2,FALSE),VLOOKUP(②選手情報入力!M81,種目情報!$E$4:$F$36,2,FALSE))))</f>
        <v/>
      </c>
      <c r="T72" t="str">
        <f>IF(E72="","",IF(②選手情報入力!N81="","",②選手情報入力!N81))</f>
        <v/>
      </c>
      <c r="U72" s="29" t="str">
        <f>IF(E72="","",IF(②選手情報入力!L81="","",1))</f>
        <v/>
      </c>
      <c r="V72" t="str">
        <f>IF(E72="","",IF(②選手情報入力!M81="","",IF(I72=1,VLOOKUP(②選手情報入力!M81,種目情報!$A$4:$C$29,3,FALSE),VLOOKUP(②選手情報入力!M81,種目情報!$E$4:$G$36,3,FALSE))))</f>
        <v/>
      </c>
      <c r="W72" t="str">
        <f>IF(E72="","",IF(②選手情報入力!P81="","",IF(I72=1,VLOOKUP(②選手情報入力!P81,種目情報!$A$4:$B$29,2,FALSE),VLOOKUP(②選手情報入力!P81,種目情報!$E$4:$F$36,2,FALSE))))</f>
        <v/>
      </c>
      <c r="X72" t="str">
        <f>IF(E72="","",IF(②選手情報入力!Q81="","",②選手情報入力!Q81))</f>
        <v/>
      </c>
      <c r="Y72" s="29" t="str">
        <f>IF(E72="","",IF(②選手情報入力!O81="","",1))</f>
        <v/>
      </c>
      <c r="Z72" t="str">
        <f>IF(E72="","",IF(②選手情報入力!P81="","",IF(I72=1,VLOOKUP(②選手情報入力!P81,種目情報!$A$4:$C$29,3,FALSE),VLOOKUP(②選手情報入力!P81,種目情報!$E$4:$G$36,3,FALSE))))</f>
        <v/>
      </c>
      <c r="AA72" t="str">
        <f>IF(E72="","",IF(②選手情報入力!R81="","",IF(I72=1,種目情報!$J$4,種目情報!$J$6)))</f>
        <v/>
      </c>
      <c r="AB72" t="str">
        <f>IF(E72="","",IF(②選手情報入力!R81="","",IF(I72=1,IF(②選手情報入力!$S$6="","",②選手情報入力!$S$6),IF(②選手情報入力!$S$7="","",②選手情報入力!$S$7))))</f>
        <v/>
      </c>
      <c r="AC72" t="str">
        <f>IF(E72="","",IF(②選手情報入力!R81="","",IF(I72=1,IF(②選手情報入力!$R$6="",0,1),IF(②選手情報入力!$R$7="",0,1))))</f>
        <v/>
      </c>
      <c r="AD72" t="str">
        <f>IF(E72="","",IF(②選手情報入力!R81="","",2))</f>
        <v/>
      </c>
      <c r="AE72" t="str">
        <f>IF(E72="","",IF(②選手情報入力!T81="","",IF(I72=1,種目情報!$J$5,種目情報!$J$7)))</f>
        <v/>
      </c>
      <c r="AF72" t="str">
        <f>IF(E72="","",IF(②選手情報入力!T81="","",IF(I72=1,IF(②選手情報入力!$U$6="","",②選手情報入力!$U$6),IF(②選手情報入力!$U$7="","",②選手情報入力!$U$7))))</f>
        <v/>
      </c>
      <c r="AG72" t="str">
        <f>IF(E72="","",IF(②選手情報入力!T81="","",IF(I72=1,IF(②選手情報入力!$T$6="",0,1),IF(②選手情報入力!$T$7="",0,1))))</f>
        <v/>
      </c>
      <c r="AH72" t="str">
        <f>IF(E72="","",IF(②選手情報入力!T81="","",2))</f>
        <v/>
      </c>
    </row>
    <row r="73" spans="1:34">
      <c r="A73" t="str">
        <f>IF(E73="","",data_kyogisha!I73&amp;①団体情報入力!C$4+②選手情報入力!C82+10000000)</f>
        <v/>
      </c>
      <c r="B73" t="str">
        <f>IF(E73="","",①団体情報入力!$C$4)</f>
        <v/>
      </c>
      <c r="D73" t="str">
        <f>IF(E73="","",②選手情報入力!B$11)</f>
        <v/>
      </c>
      <c r="E73" t="str">
        <f>IF(②選手情報入力!C82="","",②選手情報入力!C82)</f>
        <v/>
      </c>
      <c r="F73" t="str">
        <f>IF(E73="","",②選手情報入力!D82)</f>
        <v/>
      </c>
      <c r="G73" t="str">
        <f>IF(E73="","",ASC(②選手情報入力!E82&amp;" "&amp;②選手情報入力!F82))</f>
        <v/>
      </c>
      <c r="H73" t="str">
        <f t="shared" si="2"/>
        <v/>
      </c>
      <c r="I73" t="str">
        <f>IF(E73="","",IF(②選手情報入力!G82="男",1,2))</f>
        <v/>
      </c>
      <c r="J73" t="str">
        <f>IF(E73="","",IF(②選手情報入力!H82="","",②選手情報入力!H82))</f>
        <v/>
      </c>
      <c r="M73" t="str">
        <f t="shared" si="3"/>
        <v/>
      </c>
      <c r="O73" t="str">
        <f>IF(E73="","",IF(②選手情報入力!J82="","",IF(I73=1,VLOOKUP(②選手情報入力!J82,種目情報!$A$4:$B$39,2,FALSE),VLOOKUP(②選手情報入力!J82,種目情報!$E$4:$F$31,2,FALSE))))</f>
        <v/>
      </c>
      <c r="P73" t="str">
        <f>IF(E73="","",IF(②選手情報入力!K82="","",②選手情報入力!K82))</f>
        <v/>
      </c>
      <c r="Q73" s="29" t="str">
        <f>IF(E73="","",IF(②選手情報入力!I82="","",1))</f>
        <v/>
      </c>
      <c r="R73" t="str">
        <f>IF(E73="","",IF(②選手情報入力!J82="","",IF(I73=1,VLOOKUP(②選手情報入力!J82,種目情報!$A$4:$C$29,3,FALSE),VLOOKUP(②選手情報入力!J82,種目情報!$E$4:$G$36,3,FALSE))))</f>
        <v/>
      </c>
      <c r="S73" t="str">
        <f>IF(E73="","",IF(②選手情報入力!M82="","",IF(I73=1,VLOOKUP(②選手情報入力!M82,種目情報!$A$4:$B$29,2,FALSE),VLOOKUP(②選手情報入力!M82,種目情報!$E$4:$F$36,2,FALSE))))</f>
        <v/>
      </c>
      <c r="T73" t="str">
        <f>IF(E73="","",IF(②選手情報入力!N82="","",②選手情報入力!N82))</f>
        <v/>
      </c>
      <c r="U73" s="29" t="str">
        <f>IF(E73="","",IF(②選手情報入力!L82="","",1))</f>
        <v/>
      </c>
      <c r="V73" t="str">
        <f>IF(E73="","",IF(②選手情報入力!M82="","",IF(I73=1,VLOOKUP(②選手情報入力!M82,種目情報!$A$4:$C$29,3,FALSE),VLOOKUP(②選手情報入力!M82,種目情報!$E$4:$G$36,3,FALSE))))</f>
        <v/>
      </c>
      <c r="W73" t="str">
        <f>IF(E73="","",IF(②選手情報入力!P82="","",IF(I73=1,VLOOKUP(②選手情報入力!P82,種目情報!$A$4:$B$29,2,FALSE),VLOOKUP(②選手情報入力!P82,種目情報!$E$4:$F$36,2,FALSE))))</f>
        <v/>
      </c>
      <c r="X73" t="str">
        <f>IF(E73="","",IF(②選手情報入力!Q82="","",②選手情報入力!Q82))</f>
        <v/>
      </c>
      <c r="Y73" s="29" t="str">
        <f>IF(E73="","",IF(②選手情報入力!O82="","",1))</f>
        <v/>
      </c>
      <c r="Z73" t="str">
        <f>IF(E73="","",IF(②選手情報入力!P82="","",IF(I73=1,VLOOKUP(②選手情報入力!P82,種目情報!$A$4:$C$29,3,FALSE),VLOOKUP(②選手情報入力!P82,種目情報!$E$4:$G$36,3,FALSE))))</f>
        <v/>
      </c>
      <c r="AA73" t="str">
        <f>IF(E73="","",IF(②選手情報入力!R82="","",IF(I73=1,種目情報!$J$4,種目情報!$J$6)))</f>
        <v/>
      </c>
      <c r="AB73" t="str">
        <f>IF(E73="","",IF(②選手情報入力!R82="","",IF(I73=1,IF(②選手情報入力!$S$6="","",②選手情報入力!$S$6),IF(②選手情報入力!$S$7="","",②選手情報入力!$S$7))))</f>
        <v/>
      </c>
      <c r="AC73" t="str">
        <f>IF(E73="","",IF(②選手情報入力!R82="","",IF(I73=1,IF(②選手情報入力!$R$6="",0,1),IF(②選手情報入力!$R$7="",0,1))))</f>
        <v/>
      </c>
      <c r="AD73" t="str">
        <f>IF(E73="","",IF(②選手情報入力!R82="","",2))</f>
        <v/>
      </c>
      <c r="AE73" t="str">
        <f>IF(E73="","",IF(②選手情報入力!T82="","",IF(I73=1,種目情報!$J$5,種目情報!$J$7)))</f>
        <v/>
      </c>
      <c r="AF73" t="str">
        <f>IF(E73="","",IF(②選手情報入力!T82="","",IF(I73=1,IF(②選手情報入力!$U$6="","",②選手情報入力!$U$6),IF(②選手情報入力!$U$7="","",②選手情報入力!$U$7))))</f>
        <v/>
      </c>
      <c r="AG73" t="str">
        <f>IF(E73="","",IF(②選手情報入力!T82="","",IF(I73=1,IF(②選手情報入力!$T$6="",0,1),IF(②選手情報入力!$T$7="",0,1))))</f>
        <v/>
      </c>
      <c r="AH73" t="str">
        <f>IF(E73="","",IF(②選手情報入力!T82="","",2))</f>
        <v/>
      </c>
    </row>
    <row r="74" spans="1:34">
      <c r="A74" t="str">
        <f>IF(E74="","",data_kyogisha!I74&amp;①団体情報入力!C$4+②選手情報入力!C83+10000000)</f>
        <v/>
      </c>
      <c r="B74" t="str">
        <f>IF(E74="","",①団体情報入力!$C$4)</f>
        <v/>
      </c>
      <c r="D74" t="str">
        <f>IF(E74="","",②選手情報入力!B$11)</f>
        <v/>
      </c>
      <c r="E74" t="str">
        <f>IF(②選手情報入力!C83="","",②選手情報入力!C83)</f>
        <v/>
      </c>
      <c r="F74" t="str">
        <f>IF(E74="","",②選手情報入力!D83)</f>
        <v/>
      </c>
      <c r="G74" t="str">
        <f>IF(E74="","",ASC(②選手情報入力!E83&amp;" "&amp;②選手情報入力!F83))</f>
        <v/>
      </c>
      <c r="H74" t="str">
        <f t="shared" si="2"/>
        <v/>
      </c>
      <c r="I74" t="str">
        <f>IF(E74="","",IF(②選手情報入力!G83="男",1,2))</f>
        <v/>
      </c>
      <c r="J74" t="str">
        <f>IF(E74="","",IF(②選手情報入力!H83="","",②選手情報入力!H83))</f>
        <v/>
      </c>
      <c r="M74" t="str">
        <f t="shared" si="3"/>
        <v/>
      </c>
      <c r="O74" t="str">
        <f>IF(E74="","",IF(②選手情報入力!J83="","",IF(I74=1,VLOOKUP(②選手情報入力!J83,種目情報!$A$4:$B$39,2,FALSE),VLOOKUP(②選手情報入力!J83,種目情報!$E$4:$F$31,2,FALSE))))</f>
        <v/>
      </c>
      <c r="P74" t="str">
        <f>IF(E74="","",IF(②選手情報入力!K83="","",②選手情報入力!K83))</f>
        <v/>
      </c>
      <c r="Q74" s="29" t="str">
        <f>IF(E74="","",IF(②選手情報入力!I83="","",1))</f>
        <v/>
      </c>
      <c r="R74" t="str">
        <f>IF(E74="","",IF(②選手情報入力!J83="","",IF(I74=1,VLOOKUP(②選手情報入力!J83,種目情報!$A$4:$C$29,3,FALSE),VLOOKUP(②選手情報入力!J83,種目情報!$E$4:$G$36,3,FALSE))))</f>
        <v/>
      </c>
      <c r="S74" t="str">
        <f>IF(E74="","",IF(②選手情報入力!M83="","",IF(I74=1,VLOOKUP(②選手情報入力!M83,種目情報!$A$4:$B$29,2,FALSE),VLOOKUP(②選手情報入力!M83,種目情報!$E$4:$F$36,2,FALSE))))</f>
        <v/>
      </c>
      <c r="T74" t="str">
        <f>IF(E74="","",IF(②選手情報入力!N83="","",②選手情報入力!N83))</f>
        <v/>
      </c>
      <c r="U74" s="29" t="str">
        <f>IF(E74="","",IF(②選手情報入力!L83="","",1))</f>
        <v/>
      </c>
      <c r="V74" t="str">
        <f>IF(E74="","",IF(②選手情報入力!M83="","",IF(I74=1,VLOOKUP(②選手情報入力!M83,種目情報!$A$4:$C$29,3,FALSE),VLOOKUP(②選手情報入力!M83,種目情報!$E$4:$G$36,3,FALSE))))</f>
        <v/>
      </c>
      <c r="W74" t="str">
        <f>IF(E74="","",IF(②選手情報入力!P83="","",IF(I74=1,VLOOKUP(②選手情報入力!P83,種目情報!$A$4:$B$29,2,FALSE),VLOOKUP(②選手情報入力!P83,種目情報!$E$4:$F$36,2,FALSE))))</f>
        <v/>
      </c>
      <c r="X74" t="str">
        <f>IF(E74="","",IF(②選手情報入力!Q83="","",②選手情報入力!Q83))</f>
        <v/>
      </c>
      <c r="Y74" s="29" t="str">
        <f>IF(E74="","",IF(②選手情報入力!O83="","",1))</f>
        <v/>
      </c>
      <c r="Z74" t="str">
        <f>IF(E74="","",IF(②選手情報入力!P83="","",IF(I74=1,VLOOKUP(②選手情報入力!P83,種目情報!$A$4:$C$29,3,FALSE),VLOOKUP(②選手情報入力!P83,種目情報!$E$4:$G$36,3,FALSE))))</f>
        <v/>
      </c>
      <c r="AA74" t="str">
        <f>IF(E74="","",IF(②選手情報入力!R83="","",IF(I74=1,種目情報!$J$4,種目情報!$J$6)))</f>
        <v/>
      </c>
      <c r="AB74" t="str">
        <f>IF(E74="","",IF(②選手情報入力!R83="","",IF(I74=1,IF(②選手情報入力!$S$6="","",②選手情報入力!$S$6),IF(②選手情報入力!$S$7="","",②選手情報入力!$S$7))))</f>
        <v/>
      </c>
      <c r="AC74" t="str">
        <f>IF(E74="","",IF(②選手情報入力!R83="","",IF(I74=1,IF(②選手情報入力!$R$6="",0,1),IF(②選手情報入力!$R$7="",0,1))))</f>
        <v/>
      </c>
      <c r="AD74" t="str">
        <f>IF(E74="","",IF(②選手情報入力!R83="","",2))</f>
        <v/>
      </c>
      <c r="AE74" t="str">
        <f>IF(E74="","",IF(②選手情報入力!T83="","",IF(I74=1,種目情報!$J$5,種目情報!$J$7)))</f>
        <v/>
      </c>
      <c r="AF74" t="str">
        <f>IF(E74="","",IF(②選手情報入力!T83="","",IF(I74=1,IF(②選手情報入力!$U$6="","",②選手情報入力!$U$6),IF(②選手情報入力!$U$7="","",②選手情報入力!$U$7))))</f>
        <v/>
      </c>
      <c r="AG74" t="str">
        <f>IF(E74="","",IF(②選手情報入力!T83="","",IF(I74=1,IF(②選手情報入力!$T$6="",0,1),IF(②選手情報入力!$T$7="",0,1))))</f>
        <v/>
      </c>
      <c r="AH74" t="str">
        <f>IF(E74="","",IF(②選手情報入力!T83="","",2))</f>
        <v/>
      </c>
    </row>
    <row r="75" spans="1:34">
      <c r="A75" t="str">
        <f>IF(E75="","",data_kyogisha!I75&amp;①団体情報入力!C$4+②選手情報入力!C84+10000000)</f>
        <v/>
      </c>
      <c r="B75" t="str">
        <f>IF(E75="","",①団体情報入力!$C$4)</f>
        <v/>
      </c>
      <c r="D75" t="str">
        <f>IF(E75="","",②選手情報入力!B$11)</f>
        <v/>
      </c>
      <c r="E75" t="str">
        <f>IF(②選手情報入力!C84="","",②選手情報入力!C84)</f>
        <v/>
      </c>
      <c r="F75" t="str">
        <f>IF(E75="","",②選手情報入力!D84)</f>
        <v/>
      </c>
      <c r="G75" t="str">
        <f>IF(E75="","",ASC(②選手情報入力!E84&amp;" "&amp;②選手情報入力!F84))</f>
        <v/>
      </c>
      <c r="H75" t="str">
        <f t="shared" si="2"/>
        <v/>
      </c>
      <c r="I75" t="str">
        <f>IF(E75="","",IF(②選手情報入力!G84="男",1,2))</f>
        <v/>
      </c>
      <c r="J75" t="str">
        <f>IF(E75="","",IF(②選手情報入力!H84="","",②選手情報入力!H84))</f>
        <v/>
      </c>
      <c r="M75" t="str">
        <f t="shared" si="3"/>
        <v/>
      </c>
      <c r="O75" t="str">
        <f>IF(E75="","",IF(②選手情報入力!J84="","",IF(I75=1,VLOOKUP(②選手情報入力!J84,種目情報!$A$4:$B$39,2,FALSE),VLOOKUP(②選手情報入力!J84,種目情報!$E$4:$F$31,2,FALSE))))</f>
        <v/>
      </c>
      <c r="P75" t="str">
        <f>IF(E75="","",IF(②選手情報入力!K84="","",②選手情報入力!K84))</f>
        <v/>
      </c>
      <c r="Q75" s="29" t="str">
        <f>IF(E75="","",IF(②選手情報入力!I84="","",1))</f>
        <v/>
      </c>
      <c r="R75" t="str">
        <f>IF(E75="","",IF(②選手情報入力!J84="","",IF(I75=1,VLOOKUP(②選手情報入力!J84,種目情報!$A$4:$C$29,3,FALSE),VLOOKUP(②選手情報入力!J84,種目情報!$E$4:$G$36,3,FALSE))))</f>
        <v/>
      </c>
      <c r="S75" t="str">
        <f>IF(E75="","",IF(②選手情報入力!M84="","",IF(I75=1,VLOOKUP(②選手情報入力!M84,種目情報!$A$4:$B$29,2,FALSE),VLOOKUP(②選手情報入力!M84,種目情報!$E$4:$F$36,2,FALSE))))</f>
        <v/>
      </c>
      <c r="T75" t="str">
        <f>IF(E75="","",IF(②選手情報入力!N84="","",②選手情報入力!N84))</f>
        <v/>
      </c>
      <c r="U75" s="29" t="str">
        <f>IF(E75="","",IF(②選手情報入力!L84="","",1))</f>
        <v/>
      </c>
      <c r="V75" t="str">
        <f>IF(E75="","",IF(②選手情報入力!M84="","",IF(I75=1,VLOOKUP(②選手情報入力!M84,種目情報!$A$4:$C$29,3,FALSE),VLOOKUP(②選手情報入力!M84,種目情報!$E$4:$G$36,3,FALSE))))</f>
        <v/>
      </c>
      <c r="W75" t="str">
        <f>IF(E75="","",IF(②選手情報入力!P84="","",IF(I75=1,VLOOKUP(②選手情報入力!P84,種目情報!$A$4:$B$29,2,FALSE),VLOOKUP(②選手情報入力!P84,種目情報!$E$4:$F$36,2,FALSE))))</f>
        <v/>
      </c>
      <c r="X75" t="str">
        <f>IF(E75="","",IF(②選手情報入力!Q84="","",②選手情報入力!Q84))</f>
        <v/>
      </c>
      <c r="Y75" s="29" t="str">
        <f>IF(E75="","",IF(②選手情報入力!O84="","",1))</f>
        <v/>
      </c>
      <c r="Z75" t="str">
        <f>IF(E75="","",IF(②選手情報入力!P84="","",IF(I75=1,VLOOKUP(②選手情報入力!P84,種目情報!$A$4:$C$29,3,FALSE),VLOOKUP(②選手情報入力!P84,種目情報!$E$4:$G$36,3,FALSE))))</f>
        <v/>
      </c>
      <c r="AA75" t="str">
        <f>IF(E75="","",IF(②選手情報入力!R84="","",IF(I75=1,種目情報!$J$4,種目情報!$J$6)))</f>
        <v/>
      </c>
      <c r="AB75" t="str">
        <f>IF(E75="","",IF(②選手情報入力!R84="","",IF(I75=1,IF(②選手情報入力!$S$6="","",②選手情報入力!$S$6),IF(②選手情報入力!$S$7="","",②選手情報入力!$S$7))))</f>
        <v/>
      </c>
      <c r="AC75" t="str">
        <f>IF(E75="","",IF(②選手情報入力!R84="","",IF(I75=1,IF(②選手情報入力!$R$6="",0,1),IF(②選手情報入力!$R$7="",0,1))))</f>
        <v/>
      </c>
      <c r="AD75" t="str">
        <f>IF(E75="","",IF(②選手情報入力!R84="","",2))</f>
        <v/>
      </c>
      <c r="AE75" t="str">
        <f>IF(E75="","",IF(②選手情報入力!T84="","",IF(I75=1,種目情報!$J$5,種目情報!$J$7)))</f>
        <v/>
      </c>
      <c r="AF75" t="str">
        <f>IF(E75="","",IF(②選手情報入力!T84="","",IF(I75=1,IF(②選手情報入力!$U$6="","",②選手情報入力!$U$6),IF(②選手情報入力!$U$7="","",②選手情報入力!$U$7))))</f>
        <v/>
      </c>
      <c r="AG75" t="str">
        <f>IF(E75="","",IF(②選手情報入力!T84="","",IF(I75=1,IF(②選手情報入力!$T$6="",0,1),IF(②選手情報入力!$T$7="",0,1))))</f>
        <v/>
      </c>
      <c r="AH75" t="str">
        <f>IF(E75="","",IF(②選手情報入力!T84="","",2))</f>
        <v/>
      </c>
    </row>
    <row r="76" spans="1:34">
      <c r="A76" t="str">
        <f>IF(E76="","",data_kyogisha!I76&amp;①団体情報入力!C$4+②選手情報入力!C85+10000000)</f>
        <v/>
      </c>
      <c r="B76" t="str">
        <f>IF(E76="","",①団体情報入力!$C$4)</f>
        <v/>
      </c>
      <c r="D76" t="str">
        <f>IF(E76="","",②選手情報入力!B$11)</f>
        <v/>
      </c>
      <c r="E76" t="str">
        <f>IF(②選手情報入力!C85="","",②選手情報入力!C85)</f>
        <v/>
      </c>
      <c r="F76" t="str">
        <f>IF(E76="","",②選手情報入力!D85)</f>
        <v/>
      </c>
      <c r="G76" t="str">
        <f>IF(E76="","",ASC(②選手情報入力!E85&amp;" "&amp;②選手情報入力!F85))</f>
        <v/>
      </c>
      <c r="H76" t="str">
        <f t="shared" si="2"/>
        <v/>
      </c>
      <c r="I76" t="str">
        <f>IF(E76="","",IF(②選手情報入力!G85="男",1,2))</f>
        <v/>
      </c>
      <c r="J76" t="str">
        <f>IF(E76="","",IF(②選手情報入力!H85="","",②選手情報入力!H85))</f>
        <v/>
      </c>
      <c r="M76" t="str">
        <f t="shared" si="3"/>
        <v/>
      </c>
      <c r="O76" t="str">
        <f>IF(E76="","",IF(②選手情報入力!J85="","",IF(I76=1,VLOOKUP(②選手情報入力!J85,種目情報!$A$4:$B$39,2,FALSE),VLOOKUP(②選手情報入力!J85,種目情報!$E$4:$F$31,2,FALSE))))</f>
        <v/>
      </c>
      <c r="P76" t="str">
        <f>IF(E76="","",IF(②選手情報入力!K85="","",②選手情報入力!K85))</f>
        <v/>
      </c>
      <c r="Q76" s="29" t="str">
        <f>IF(E76="","",IF(②選手情報入力!I85="","",1))</f>
        <v/>
      </c>
      <c r="R76" t="str">
        <f>IF(E76="","",IF(②選手情報入力!J85="","",IF(I76=1,VLOOKUP(②選手情報入力!J85,種目情報!$A$4:$C$29,3,FALSE),VLOOKUP(②選手情報入力!J85,種目情報!$E$4:$G$36,3,FALSE))))</f>
        <v/>
      </c>
      <c r="S76" t="str">
        <f>IF(E76="","",IF(②選手情報入力!M85="","",IF(I76=1,VLOOKUP(②選手情報入力!M85,種目情報!$A$4:$B$29,2,FALSE),VLOOKUP(②選手情報入力!M85,種目情報!$E$4:$F$36,2,FALSE))))</f>
        <v/>
      </c>
      <c r="T76" t="str">
        <f>IF(E76="","",IF(②選手情報入力!N85="","",②選手情報入力!N85))</f>
        <v/>
      </c>
      <c r="U76" s="29" t="str">
        <f>IF(E76="","",IF(②選手情報入力!L85="","",1))</f>
        <v/>
      </c>
      <c r="V76" t="str">
        <f>IF(E76="","",IF(②選手情報入力!M85="","",IF(I76=1,VLOOKUP(②選手情報入力!M85,種目情報!$A$4:$C$29,3,FALSE),VLOOKUP(②選手情報入力!M85,種目情報!$E$4:$G$36,3,FALSE))))</f>
        <v/>
      </c>
      <c r="W76" t="str">
        <f>IF(E76="","",IF(②選手情報入力!P85="","",IF(I76=1,VLOOKUP(②選手情報入力!P85,種目情報!$A$4:$B$29,2,FALSE),VLOOKUP(②選手情報入力!P85,種目情報!$E$4:$F$36,2,FALSE))))</f>
        <v/>
      </c>
      <c r="X76" t="str">
        <f>IF(E76="","",IF(②選手情報入力!Q85="","",②選手情報入力!Q85))</f>
        <v/>
      </c>
      <c r="Y76" s="29" t="str">
        <f>IF(E76="","",IF(②選手情報入力!O85="","",1))</f>
        <v/>
      </c>
      <c r="Z76" t="str">
        <f>IF(E76="","",IF(②選手情報入力!P85="","",IF(I76=1,VLOOKUP(②選手情報入力!P85,種目情報!$A$4:$C$29,3,FALSE),VLOOKUP(②選手情報入力!P85,種目情報!$E$4:$G$36,3,FALSE))))</f>
        <v/>
      </c>
      <c r="AA76" t="str">
        <f>IF(E76="","",IF(②選手情報入力!R85="","",IF(I76=1,種目情報!$J$4,種目情報!$J$6)))</f>
        <v/>
      </c>
      <c r="AB76" t="str">
        <f>IF(E76="","",IF(②選手情報入力!R85="","",IF(I76=1,IF(②選手情報入力!$S$6="","",②選手情報入力!$S$6),IF(②選手情報入力!$S$7="","",②選手情報入力!$S$7))))</f>
        <v/>
      </c>
      <c r="AC76" t="str">
        <f>IF(E76="","",IF(②選手情報入力!R85="","",IF(I76=1,IF(②選手情報入力!$R$6="",0,1),IF(②選手情報入力!$R$7="",0,1))))</f>
        <v/>
      </c>
      <c r="AD76" t="str">
        <f>IF(E76="","",IF(②選手情報入力!R85="","",2))</f>
        <v/>
      </c>
      <c r="AE76" t="str">
        <f>IF(E76="","",IF(②選手情報入力!T85="","",IF(I76=1,種目情報!$J$5,種目情報!$J$7)))</f>
        <v/>
      </c>
      <c r="AF76" t="str">
        <f>IF(E76="","",IF(②選手情報入力!T85="","",IF(I76=1,IF(②選手情報入力!$U$6="","",②選手情報入力!$U$6),IF(②選手情報入力!$U$7="","",②選手情報入力!$U$7))))</f>
        <v/>
      </c>
      <c r="AG76" t="str">
        <f>IF(E76="","",IF(②選手情報入力!T85="","",IF(I76=1,IF(②選手情報入力!$T$6="",0,1),IF(②選手情報入力!$T$7="",0,1))))</f>
        <v/>
      </c>
      <c r="AH76" t="str">
        <f>IF(E76="","",IF(②選手情報入力!T85="","",2))</f>
        <v/>
      </c>
    </row>
    <row r="77" spans="1:34">
      <c r="A77" t="str">
        <f>IF(E77="","",data_kyogisha!I77&amp;①団体情報入力!C$4+②選手情報入力!C86+10000000)</f>
        <v/>
      </c>
      <c r="B77" t="str">
        <f>IF(E77="","",①団体情報入力!$C$4)</f>
        <v/>
      </c>
      <c r="D77" t="str">
        <f>IF(E77="","",②選手情報入力!B$11)</f>
        <v/>
      </c>
      <c r="E77" t="str">
        <f>IF(②選手情報入力!C86="","",②選手情報入力!C86)</f>
        <v/>
      </c>
      <c r="F77" t="str">
        <f>IF(E77="","",②選手情報入力!D86)</f>
        <v/>
      </c>
      <c r="G77" t="str">
        <f>IF(E77="","",ASC(②選手情報入力!E86&amp;" "&amp;②選手情報入力!F86))</f>
        <v/>
      </c>
      <c r="H77" t="str">
        <f t="shared" si="2"/>
        <v/>
      </c>
      <c r="I77" t="str">
        <f>IF(E77="","",IF(②選手情報入力!G86="男",1,2))</f>
        <v/>
      </c>
      <c r="J77" t="str">
        <f>IF(E77="","",IF(②選手情報入力!H86="","",②選手情報入力!H86))</f>
        <v/>
      </c>
      <c r="M77" t="str">
        <f t="shared" si="3"/>
        <v/>
      </c>
      <c r="O77" t="str">
        <f>IF(E77="","",IF(②選手情報入力!J86="","",IF(I77=1,VLOOKUP(②選手情報入力!J86,種目情報!$A$4:$B$39,2,FALSE),VLOOKUP(②選手情報入力!J86,種目情報!$E$4:$F$31,2,FALSE))))</f>
        <v/>
      </c>
      <c r="P77" t="str">
        <f>IF(E77="","",IF(②選手情報入力!K86="","",②選手情報入力!K86))</f>
        <v/>
      </c>
      <c r="Q77" s="29" t="str">
        <f>IF(E77="","",IF(②選手情報入力!I86="","",1))</f>
        <v/>
      </c>
      <c r="R77" t="str">
        <f>IF(E77="","",IF(②選手情報入力!J86="","",IF(I77=1,VLOOKUP(②選手情報入力!J86,種目情報!$A$4:$C$29,3,FALSE),VLOOKUP(②選手情報入力!J86,種目情報!$E$4:$G$36,3,FALSE))))</f>
        <v/>
      </c>
      <c r="S77" t="str">
        <f>IF(E77="","",IF(②選手情報入力!M86="","",IF(I77=1,VLOOKUP(②選手情報入力!M86,種目情報!$A$4:$B$29,2,FALSE),VLOOKUP(②選手情報入力!M86,種目情報!$E$4:$F$36,2,FALSE))))</f>
        <v/>
      </c>
      <c r="T77" t="str">
        <f>IF(E77="","",IF(②選手情報入力!N86="","",②選手情報入力!N86))</f>
        <v/>
      </c>
      <c r="U77" s="29" t="str">
        <f>IF(E77="","",IF(②選手情報入力!L86="","",1))</f>
        <v/>
      </c>
      <c r="V77" t="str">
        <f>IF(E77="","",IF(②選手情報入力!M86="","",IF(I77=1,VLOOKUP(②選手情報入力!M86,種目情報!$A$4:$C$29,3,FALSE),VLOOKUP(②選手情報入力!M86,種目情報!$E$4:$G$36,3,FALSE))))</f>
        <v/>
      </c>
      <c r="W77" t="str">
        <f>IF(E77="","",IF(②選手情報入力!P86="","",IF(I77=1,VLOOKUP(②選手情報入力!P86,種目情報!$A$4:$B$29,2,FALSE),VLOOKUP(②選手情報入力!P86,種目情報!$E$4:$F$36,2,FALSE))))</f>
        <v/>
      </c>
      <c r="X77" t="str">
        <f>IF(E77="","",IF(②選手情報入力!Q86="","",②選手情報入力!Q86))</f>
        <v/>
      </c>
      <c r="Y77" s="29" t="str">
        <f>IF(E77="","",IF(②選手情報入力!O86="","",1))</f>
        <v/>
      </c>
      <c r="Z77" t="str">
        <f>IF(E77="","",IF(②選手情報入力!P86="","",IF(I77=1,VLOOKUP(②選手情報入力!P86,種目情報!$A$4:$C$29,3,FALSE),VLOOKUP(②選手情報入力!P86,種目情報!$E$4:$G$36,3,FALSE))))</f>
        <v/>
      </c>
      <c r="AA77" t="str">
        <f>IF(E77="","",IF(②選手情報入力!R86="","",IF(I77=1,種目情報!$J$4,種目情報!$J$6)))</f>
        <v/>
      </c>
      <c r="AB77" t="str">
        <f>IF(E77="","",IF(②選手情報入力!R86="","",IF(I77=1,IF(②選手情報入力!$S$6="","",②選手情報入力!$S$6),IF(②選手情報入力!$S$7="","",②選手情報入力!$S$7))))</f>
        <v/>
      </c>
      <c r="AC77" t="str">
        <f>IF(E77="","",IF(②選手情報入力!R86="","",IF(I77=1,IF(②選手情報入力!$R$6="",0,1),IF(②選手情報入力!$R$7="",0,1))))</f>
        <v/>
      </c>
      <c r="AD77" t="str">
        <f>IF(E77="","",IF(②選手情報入力!R86="","",2))</f>
        <v/>
      </c>
      <c r="AE77" t="str">
        <f>IF(E77="","",IF(②選手情報入力!T86="","",IF(I77=1,種目情報!$J$5,種目情報!$J$7)))</f>
        <v/>
      </c>
      <c r="AF77" t="str">
        <f>IF(E77="","",IF(②選手情報入力!T86="","",IF(I77=1,IF(②選手情報入力!$U$6="","",②選手情報入力!$U$6),IF(②選手情報入力!$U$7="","",②選手情報入力!$U$7))))</f>
        <v/>
      </c>
      <c r="AG77" t="str">
        <f>IF(E77="","",IF(②選手情報入力!T86="","",IF(I77=1,IF(②選手情報入力!$T$6="",0,1),IF(②選手情報入力!$T$7="",0,1))))</f>
        <v/>
      </c>
      <c r="AH77" t="str">
        <f>IF(E77="","",IF(②選手情報入力!T86="","",2))</f>
        <v/>
      </c>
    </row>
    <row r="78" spans="1:34">
      <c r="A78" t="str">
        <f>IF(E78="","",data_kyogisha!I78&amp;①団体情報入力!C$4+②選手情報入力!C87+10000000)</f>
        <v/>
      </c>
      <c r="B78" t="str">
        <f>IF(E78="","",①団体情報入力!$C$4)</f>
        <v/>
      </c>
      <c r="D78" t="str">
        <f>IF(E78="","",②選手情報入力!B$11)</f>
        <v/>
      </c>
      <c r="E78" t="str">
        <f>IF(②選手情報入力!C87="","",②選手情報入力!C87)</f>
        <v/>
      </c>
      <c r="F78" t="str">
        <f>IF(E78="","",②選手情報入力!D87)</f>
        <v/>
      </c>
      <c r="G78" t="str">
        <f>IF(E78="","",ASC(②選手情報入力!E87&amp;" "&amp;②選手情報入力!F87))</f>
        <v/>
      </c>
      <c r="H78" t="str">
        <f t="shared" si="2"/>
        <v/>
      </c>
      <c r="I78" t="str">
        <f>IF(E78="","",IF(②選手情報入力!G87="男",1,2))</f>
        <v/>
      </c>
      <c r="J78" t="str">
        <f>IF(E78="","",IF(②選手情報入力!H87="","",②選手情報入力!H87))</f>
        <v/>
      </c>
      <c r="M78" t="str">
        <f t="shared" si="3"/>
        <v/>
      </c>
      <c r="O78" t="str">
        <f>IF(E78="","",IF(②選手情報入力!J87="","",IF(I78=1,VLOOKUP(②選手情報入力!J87,種目情報!$A$4:$B$39,2,FALSE),VLOOKUP(②選手情報入力!J87,種目情報!$E$4:$F$31,2,FALSE))))</f>
        <v/>
      </c>
      <c r="P78" t="str">
        <f>IF(E78="","",IF(②選手情報入力!K87="","",②選手情報入力!K87))</f>
        <v/>
      </c>
      <c r="Q78" s="29" t="str">
        <f>IF(E78="","",IF(②選手情報入力!I87="","",1))</f>
        <v/>
      </c>
      <c r="R78" t="str">
        <f>IF(E78="","",IF(②選手情報入力!J87="","",IF(I78=1,VLOOKUP(②選手情報入力!J87,種目情報!$A$4:$C$29,3,FALSE),VLOOKUP(②選手情報入力!J87,種目情報!$E$4:$G$36,3,FALSE))))</f>
        <v/>
      </c>
      <c r="S78" t="str">
        <f>IF(E78="","",IF(②選手情報入力!M87="","",IF(I78=1,VLOOKUP(②選手情報入力!M87,種目情報!$A$4:$B$29,2,FALSE),VLOOKUP(②選手情報入力!M87,種目情報!$E$4:$F$36,2,FALSE))))</f>
        <v/>
      </c>
      <c r="T78" t="str">
        <f>IF(E78="","",IF(②選手情報入力!N87="","",②選手情報入力!N87))</f>
        <v/>
      </c>
      <c r="U78" s="29" t="str">
        <f>IF(E78="","",IF(②選手情報入力!L87="","",1))</f>
        <v/>
      </c>
      <c r="V78" t="str">
        <f>IF(E78="","",IF(②選手情報入力!M87="","",IF(I78=1,VLOOKUP(②選手情報入力!M87,種目情報!$A$4:$C$29,3,FALSE),VLOOKUP(②選手情報入力!M87,種目情報!$E$4:$G$36,3,FALSE))))</f>
        <v/>
      </c>
      <c r="W78" t="str">
        <f>IF(E78="","",IF(②選手情報入力!P87="","",IF(I78=1,VLOOKUP(②選手情報入力!P87,種目情報!$A$4:$B$29,2,FALSE),VLOOKUP(②選手情報入力!P87,種目情報!$E$4:$F$36,2,FALSE))))</f>
        <v/>
      </c>
      <c r="X78" t="str">
        <f>IF(E78="","",IF(②選手情報入力!Q87="","",②選手情報入力!Q87))</f>
        <v/>
      </c>
      <c r="Y78" s="29" t="str">
        <f>IF(E78="","",IF(②選手情報入力!O87="","",1))</f>
        <v/>
      </c>
      <c r="Z78" t="str">
        <f>IF(E78="","",IF(②選手情報入力!P87="","",IF(I78=1,VLOOKUP(②選手情報入力!P87,種目情報!$A$4:$C$29,3,FALSE),VLOOKUP(②選手情報入力!P87,種目情報!$E$4:$G$36,3,FALSE))))</f>
        <v/>
      </c>
      <c r="AA78" t="str">
        <f>IF(E78="","",IF(②選手情報入力!R87="","",IF(I78=1,種目情報!$J$4,種目情報!$J$6)))</f>
        <v/>
      </c>
      <c r="AB78" t="str">
        <f>IF(E78="","",IF(②選手情報入力!R87="","",IF(I78=1,IF(②選手情報入力!$S$6="","",②選手情報入力!$S$6),IF(②選手情報入力!$S$7="","",②選手情報入力!$S$7))))</f>
        <v/>
      </c>
      <c r="AC78" t="str">
        <f>IF(E78="","",IF(②選手情報入力!R87="","",IF(I78=1,IF(②選手情報入力!$R$6="",0,1),IF(②選手情報入力!$R$7="",0,1))))</f>
        <v/>
      </c>
      <c r="AD78" t="str">
        <f>IF(E78="","",IF(②選手情報入力!R87="","",2))</f>
        <v/>
      </c>
      <c r="AE78" t="str">
        <f>IF(E78="","",IF(②選手情報入力!T87="","",IF(I78=1,種目情報!$J$5,種目情報!$J$7)))</f>
        <v/>
      </c>
      <c r="AF78" t="str">
        <f>IF(E78="","",IF(②選手情報入力!T87="","",IF(I78=1,IF(②選手情報入力!$U$6="","",②選手情報入力!$U$6),IF(②選手情報入力!$U$7="","",②選手情報入力!$U$7))))</f>
        <v/>
      </c>
      <c r="AG78" t="str">
        <f>IF(E78="","",IF(②選手情報入力!T87="","",IF(I78=1,IF(②選手情報入力!$T$6="",0,1),IF(②選手情報入力!$T$7="",0,1))))</f>
        <v/>
      </c>
      <c r="AH78" t="str">
        <f>IF(E78="","",IF(②選手情報入力!T87="","",2))</f>
        <v/>
      </c>
    </row>
    <row r="79" spans="1:34">
      <c r="A79" t="str">
        <f>IF(E79="","",data_kyogisha!I79&amp;①団体情報入力!C$4+②選手情報入力!C88+10000000)</f>
        <v/>
      </c>
      <c r="B79" t="str">
        <f>IF(E79="","",①団体情報入力!$C$4)</f>
        <v/>
      </c>
      <c r="D79" t="str">
        <f>IF(E79="","",②選手情報入力!B$11)</f>
        <v/>
      </c>
      <c r="E79" t="str">
        <f>IF(②選手情報入力!C88="","",②選手情報入力!C88)</f>
        <v/>
      </c>
      <c r="F79" t="str">
        <f>IF(E79="","",②選手情報入力!D88)</f>
        <v/>
      </c>
      <c r="G79" t="str">
        <f>IF(E79="","",ASC(②選手情報入力!E88&amp;" "&amp;②選手情報入力!F88))</f>
        <v/>
      </c>
      <c r="H79" t="str">
        <f t="shared" si="2"/>
        <v/>
      </c>
      <c r="I79" t="str">
        <f>IF(E79="","",IF(②選手情報入力!G88="男",1,2))</f>
        <v/>
      </c>
      <c r="J79" t="str">
        <f>IF(E79="","",IF(②選手情報入力!H88="","",②選手情報入力!H88))</f>
        <v/>
      </c>
      <c r="M79" t="str">
        <f t="shared" si="3"/>
        <v/>
      </c>
      <c r="O79" t="str">
        <f>IF(E79="","",IF(②選手情報入力!J88="","",IF(I79=1,VLOOKUP(②選手情報入力!J88,種目情報!$A$4:$B$39,2,FALSE),VLOOKUP(②選手情報入力!J88,種目情報!$E$4:$F$31,2,FALSE))))</f>
        <v/>
      </c>
      <c r="P79" t="str">
        <f>IF(E79="","",IF(②選手情報入力!K88="","",②選手情報入力!K88))</f>
        <v/>
      </c>
      <c r="Q79" s="29" t="str">
        <f>IF(E79="","",IF(②選手情報入力!I88="","",1))</f>
        <v/>
      </c>
      <c r="R79" t="str">
        <f>IF(E79="","",IF(②選手情報入力!J88="","",IF(I79=1,VLOOKUP(②選手情報入力!J88,種目情報!$A$4:$C$29,3,FALSE),VLOOKUP(②選手情報入力!J88,種目情報!$E$4:$G$36,3,FALSE))))</f>
        <v/>
      </c>
      <c r="S79" t="str">
        <f>IF(E79="","",IF(②選手情報入力!M88="","",IF(I79=1,VLOOKUP(②選手情報入力!M88,種目情報!$A$4:$B$29,2,FALSE),VLOOKUP(②選手情報入力!M88,種目情報!$E$4:$F$36,2,FALSE))))</f>
        <v/>
      </c>
      <c r="T79" t="str">
        <f>IF(E79="","",IF(②選手情報入力!N88="","",②選手情報入力!N88))</f>
        <v/>
      </c>
      <c r="U79" s="29" t="str">
        <f>IF(E79="","",IF(②選手情報入力!L88="","",1))</f>
        <v/>
      </c>
      <c r="V79" t="str">
        <f>IF(E79="","",IF(②選手情報入力!M88="","",IF(I79=1,VLOOKUP(②選手情報入力!M88,種目情報!$A$4:$C$29,3,FALSE),VLOOKUP(②選手情報入力!M88,種目情報!$E$4:$G$36,3,FALSE))))</f>
        <v/>
      </c>
      <c r="W79" t="str">
        <f>IF(E79="","",IF(②選手情報入力!P88="","",IF(I79=1,VLOOKUP(②選手情報入力!P88,種目情報!$A$4:$B$29,2,FALSE),VLOOKUP(②選手情報入力!P88,種目情報!$E$4:$F$36,2,FALSE))))</f>
        <v/>
      </c>
      <c r="X79" t="str">
        <f>IF(E79="","",IF(②選手情報入力!Q88="","",②選手情報入力!Q88))</f>
        <v/>
      </c>
      <c r="Y79" s="29" t="str">
        <f>IF(E79="","",IF(②選手情報入力!O88="","",1))</f>
        <v/>
      </c>
      <c r="Z79" t="str">
        <f>IF(E79="","",IF(②選手情報入力!P88="","",IF(I79=1,VLOOKUP(②選手情報入力!P88,種目情報!$A$4:$C$29,3,FALSE),VLOOKUP(②選手情報入力!P88,種目情報!$E$4:$G$36,3,FALSE))))</f>
        <v/>
      </c>
      <c r="AA79" t="str">
        <f>IF(E79="","",IF(②選手情報入力!R88="","",IF(I79=1,種目情報!$J$4,種目情報!$J$6)))</f>
        <v/>
      </c>
      <c r="AB79" t="str">
        <f>IF(E79="","",IF(②選手情報入力!R88="","",IF(I79=1,IF(②選手情報入力!$S$6="","",②選手情報入力!$S$6),IF(②選手情報入力!$S$7="","",②選手情報入力!$S$7))))</f>
        <v/>
      </c>
      <c r="AC79" t="str">
        <f>IF(E79="","",IF(②選手情報入力!R88="","",IF(I79=1,IF(②選手情報入力!$R$6="",0,1),IF(②選手情報入力!$R$7="",0,1))))</f>
        <v/>
      </c>
      <c r="AD79" t="str">
        <f>IF(E79="","",IF(②選手情報入力!R88="","",2))</f>
        <v/>
      </c>
      <c r="AE79" t="str">
        <f>IF(E79="","",IF(②選手情報入力!T88="","",IF(I79=1,種目情報!$J$5,種目情報!$J$7)))</f>
        <v/>
      </c>
      <c r="AF79" t="str">
        <f>IF(E79="","",IF(②選手情報入力!T88="","",IF(I79=1,IF(②選手情報入力!$U$6="","",②選手情報入力!$U$6),IF(②選手情報入力!$U$7="","",②選手情報入力!$U$7))))</f>
        <v/>
      </c>
      <c r="AG79" t="str">
        <f>IF(E79="","",IF(②選手情報入力!T88="","",IF(I79=1,IF(②選手情報入力!$T$6="",0,1),IF(②選手情報入力!$T$7="",0,1))))</f>
        <v/>
      </c>
      <c r="AH79" t="str">
        <f>IF(E79="","",IF(②選手情報入力!T88="","",2))</f>
        <v/>
      </c>
    </row>
    <row r="80" spans="1:34">
      <c r="A80" t="str">
        <f>IF(E80="","",data_kyogisha!I80&amp;①団体情報入力!C$4+②選手情報入力!C89+10000000)</f>
        <v/>
      </c>
      <c r="B80" t="str">
        <f>IF(E80="","",①団体情報入力!$C$4)</f>
        <v/>
      </c>
      <c r="D80" t="str">
        <f>IF(E80="","",②選手情報入力!B$11)</f>
        <v/>
      </c>
      <c r="E80" t="str">
        <f>IF(②選手情報入力!C89="","",②選手情報入力!C89)</f>
        <v/>
      </c>
      <c r="F80" t="str">
        <f>IF(E80="","",②選手情報入力!D89)</f>
        <v/>
      </c>
      <c r="G80" t="str">
        <f>IF(E80="","",ASC(②選手情報入力!E89&amp;" "&amp;②選手情報入力!F89))</f>
        <v/>
      </c>
      <c r="H80" t="str">
        <f t="shared" si="2"/>
        <v/>
      </c>
      <c r="I80" t="str">
        <f>IF(E80="","",IF(②選手情報入力!G89="男",1,2))</f>
        <v/>
      </c>
      <c r="J80" t="str">
        <f>IF(E80="","",IF(②選手情報入力!H89="","",②選手情報入力!H89))</f>
        <v/>
      </c>
      <c r="M80" t="str">
        <f t="shared" si="3"/>
        <v/>
      </c>
      <c r="O80" t="str">
        <f>IF(E80="","",IF(②選手情報入力!J89="","",IF(I80=1,VLOOKUP(②選手情報入力!J89,種目情報!$A$4:$B$39,2,FALSE),VLOOKUP(②選手情報入力!J89,種目情報!$E$4:$F$31,2,FALSE))))</f>
        <v/>
      </c>
      <c r="P80" t="str">
        <f>IF(E80="","",IF(②選手情報入力!K89="","",②選手情報入力!K89))</f>
        <v/>
      </c>
      <c r="Q80" s="29" t="str">
        <f>IF(E80="","",IF(②選手情報入力!I89="","",1))</f>
        <v/>
      </c>
      <c r="R80" t="str">
        <f>IF(E80="","",IF(②選手情報入力!J89="","",IF(I80=1,VLOOKUP(②選手情報入力!J89,種目情報!$A$4:$C$29,3,FALSE),VLOOKUP(②選手情報入力!J89,種目情報!$E$4:$G$36,3,FALSE))))</f>
        <v/>
      </c>
      <c r="S80" t="str">
        <f>IF(E80="","",IF(②選手情報入力!M89="","",IF(I80=1,VLOOKUP(②選手情報入力!M89,種目情報!$A$4:$B$29,2,FALSE),VLOOKUP(②選手情報入力!M89,種目情報!$E$4:$F$36,2,FALSE))))</f>
        <v/>
      </c>
      <c r="T80" t="str">
        <f>IF(E80="","",IF(②選手情報入力!N89="","",②選手情報入力!N89))</f>
        <v/>
      </c>
      <c r="U80" s="29" t="str">
        <f>IF(E80="","",IF(②選手情報入力!L89="","",1))</f>
        <v/>
      </c>
      <c r="V80" t="str">
        <f>IF(E80="","",IF(②選手情報入力!M89="","",IF(I80=1,VLOOKUP(②選手情報入力!M89,種目情報!$A$4:$C$29,3,FALSE),VLOOKUP(②選手情報入力!M89,種目情報!$E$4:$G$36,3,FALSE))))</f>
        <v/>
      </c>
      <c r="W80" t="str">
        <f>IF(E80="","",IF(②選手情報入力!P89="","",IF(I80=1,VLOOKUP(②選手情報入力!P89,種目情報!$A$4:$B$29,2,FALSE),VLOOKUP(②選手情報入力!P89,種目情報!$E$4:$F$36,2,FALSE))))</f>
        <v/>
      </c>
      <c r="X80" t="str">
        <f>IF(E80="","",IF(②選手情報入力!Q89="","",②選手情報入力!Q89))</f>
        <v/>
      </c>
      <c r="Y80" s="29" t="str">
        <f>IF(E80="","",IF(②選手情報入力!O89="","",1))</f>
        <v/>
      </c>
      <c r="Z80" t="str">
        <f>IF(E80="","",IF(②選手情報入力!P89="","",IF(I80=1,VLOOKUP(②選手情報入力!P89,種目情報!$A$4:$C$29,3,FALSE),VLOOKUP(②選手情報入力!P89,種目情報!$E$4:$G$36,3,FALSE))))</f>
        <v/>
      </c>
      <c r="AA80" t="str">
        <f>IF(E80="","",IF(②選手情報入力!R89="","",IF(I80=1,種目情報!$J$4,種目情報!$J$6)))</f>
        <v/>
      </c>
      <c r="AB80" t="str">
        <f>IF(E80="","",IF(②選手情報入力!R89="","",IF(I80=1,IF(②選手情報入力!$S$6="","",②選手情報入力!$S$6),IF(②選手情報入力!$S$7="","",②選手情報入力!$S$7))))</f>
        <v/>
      </c>
      <c r="AC80" t="str">
        <f>IF(E80="","",IF(②選手情報入力!R89="","",IF(I80=1,IF(②選手情報入力!$R$6="",0,1),IF(②選手情報入力!$R$7="",0,1))))</f>
        <v/>
      </c>
      <c r="AD80" t="str">
        <f>IF(E80="","",IF(②選手情報入力!R89="","",2))</f>
        <v/>
      </c>
      <c r="AE80" t="str">
        <f>IF(E80="","",IF(②選手情報入力!T89="","",IF(I80=1,種目情報!$J$5,種目情報!$J$7)))</f>
        <v/>
      </c>
      <c r="AF80" t="str">
        <f>IF(E80="","",IF(②選手情報入力!T89="","",IF(I80=1,IF(②選手情報入力!$U$6="","",②選手情報入力!$U$6),IF(②選手情報入力!$U$7="","",②選手情報入力!$U$7))))</f>
        <v/>
      </c>
      <c r="AG80" t="str">
        <f>IF(E80="","",IF(②選手情報入力!T89="","",IF(I80=1,IF(②選手情報入力!$T$6="",0,1),IF(②選手情報入力!$T$7="",0,1))))</f>
        <v/>
      </c>
      <c r="AH80" t="str">
        <f>IF(E80="","",IF(②選手情報入力!T89="","",2))</f>
        <v/>
      </c>
    </row>
    <row r="81" spans="1:35">
      <c r="A81" t="str">
        <f>IF(E81="","",data_kyogisha!I81&amp;①団体情報入力!C$4+②選手情報入力!C90+10000000)</f>
        <v/>
      </c>
      <c r="B81" t="str">
        <f>IF(E81="","",①団体情報入力!$C$4)</f>
        <v/>
      </c>
      <c r="D81" t="str">
        <f>IF(E81="","",②選手情報入力!B$11)</f>
        <v/>
      </c>
      <c r="E81" t="str">
        <f>IF(②選手情報入力!C90="","",②選手情報入力!C90)</f>
        <v/>
      </c>
      <c r="F81" t="str">
        <f>IF(E81="","",②選手情報入力!D90)</f>
        <v/>
      </c>
      <c r="G81" t="str">
        <f>IF(E81="","",ASC(②選手情報入力!E90&amp;" "&amp;②選手情報入力!F90))</f>
        <v/>
      </c>
      <c r="H81" t="str">
        <f t="shared" si="2"/>
        <v/>
      </c>
      <c r="I81" t="str">
        <f>IF(E81="","",IF(②選手情報入力!G90="男",1,2))</f>
        <v/>
      </c>
      <c r="J81" t="str">
        <f>IF(E81="","",IF(②選手情報入力!H90="","",②選手情報入力!H90))</f>
        <v/>
      </c>
      <c r="M81" t="str">
        <f t="shared" si="3"/>
        <v/>
      </c>
      <c r="O81" t="str">
        <f>IF(E81="","",IF(②選手情報入力!J90="","",IF(I81=1,VLOOKUP(②選手情報入力!J90,種目情報!$A$4:$B$39,2,FALSE),VLOOKUP(②選手情報入力!J90,種目情報!$E$4:$F$31,2,FALSE))))</f>
        <v/>
      </c>
      <c r="P81" t="str">
        <f>IF(E81="","",IF(②選手情報入力!K90="","",②選手情報入力!K90))</f>
        <v/>
      </c>
      <c r="Q81" s="29" t="str">
        <f>IF(E81="","",IF(②選手情報入力!I90="","",1))</f>
        <v/>
      </c>
      <c r="R81" t="str">
        <f>IF(E81="","",IF(②選手情報入力!J90="","",IF(I81=1,VLOOKUP(②選手情報入力!J90,種目情報!$A$4:$C$29,3,FALSE),VLOOKUP(②選手情報入力!J90,種目情報!$E$4:$G$36,3,FALSE))))</f>
        <v/>
      </c>
      <c r="S81" t="str">
        <f>IF(E81="","",IF(②選手情報入力!M90="","",IF(I81=1,VLOOKUP(②選手情報入力!M90,種目情報!$A$4:$B$29,2,FALSE),VLOOKUP(②選手情報入力!M90,種目情報!$E$4:$F$36,2,FALSE))))</f>
        <v/>
      </c>
      <c r="T81" t="str">
        <f>IF(E81="","",IF(②選手情報入力!N90="","",②選手情報入力!N90))</f>
        <v/>
      </c>
      <c r="U81" s="29" t="str">
        <f>IF(E81="","",IF(②選手情報入力!L90="","",1))</f>
        <v/>
      </c>
      <c r="V81" t="str">
        <f>IF(E81="","",IF(②選手情報入力!M90="","",IF(I81=1,VLOOKUP(②選手情報入力!M90,種目情報!$A$4:$C$29,3,FALSE),VLOOKUP(②選手情報入力!M90,種目情報!$E$4:$G$36,3,FALSE))))</f>
        <v/>
      </c>
      <c r="W81" t="str">
        <f>IF(E81="","",IF(②選手情報入力!P90="","",IF(I81=1,VLOOKUP(②選手情報入力!P90,種目情報!$A$4:$B$29,2,FALSE),VLOOKUP(②選手情報入力!P90,種目情報!$E$4:$F$36,2,FALSE))))</f>
        <v/>
      </c>
      <c r="X81" t="str">
        <f>IF(E81="","",IF(②選手情報入力!Q90="","",②選手情報入力!Q90))</f>
        <v/>
      </c>
      <c r="Y81" s="29" t="str">
        <f>IF(E81="","",IF(②選手情報入力!O90="","",1))</f>
        <v/>
      </c>
      <c r="Z81" t="str">
        <f>IF(E81="","",IF(②選手情報入力!P90="","",IF(I81=1,VLOOKUP(②選手情報入力!P90,種目情報!$A$4:$C$29,3,FALSE),VLOOKUP(②選手情報入力!P90,種目情報!$E$4:$G$36,3,FALSE))))</f>
        <v/>
      </c>
      <c r="AA81" t="str">
        <f>IF(E81="","",IF(②選手情報入力!R90="","",IF(I81=1,種目情報!$J$4,種目情報!$J$6)))</f>
        <v/>
      </c>
      <c r="AB81" t="str">
        <f>IF(E81="","",IF(②選手情報入力!R90="","",IF(I81=1,IF(②選手情報入力!$S$6="","",②選手情報入力!$S$6),IF(②選手情報入力!$S$7="","",②選手情報入力!$S$7))))</f>
        <v/>
      </c>
      <c r="AC81" t="str">
        <f>IF(E81="","",IF(②選手情報入力!R90="","",IF(I81=1,IF(②選手情報入力!$R$6="",0,1),IF(②選手情報入力!$R$7="",0,1))))</f>
        <v/>
      </c>
      <c r="AD81" t="str">
        <f>IF(E81="","",IF(②選手情報入力!R90="","",2))</f>
        <v/>
      </c>
      <c r="AE81" t="str">
        <f>IF(E81="","",IF(②選手情報入力!T90="","",IF(I81=1,種目情報!$J$5,種目情報!$J$7)))</f>
        <v/>
      </c>
      <c r="AF81" t="str">
        <f>IF(E81="","",IF(②選手情報入力!T90="","",IF(I81=1,IF(②選手情報入力!$U$6="","",②選手情報入力!$U$6),IF(②選手情報入力!$U$7="","",②選手情報入力!$U$7))))</f>
        <v/>
      </c>
      <c r="AG81" t="str">
        <f>IF(E81="","",IF(②選手情報入力!T90="","",IF(I81=1,IF(②選手情報入力!$T$6="",0,1),IF(②選手情報入力!$T$7="",0,1))))</f>
        <v/>
      </c>
      <c r="AH81" t="str">
        <f>IF(E81="","",IF(②選手情報入力!T90="","",2))</f>
        <v/>
      </c>
    </row>
    <row r="82" spans="1:35">
      <c r="A82" t="str">
        <f>IF(E82="","",data_kyogisha!I82&amp;①団体情報入力!C$4+②選手情報入力!C91+10000000)</f>
        <v/>
      </c>
      <c r="B82" t="str">
        <f>IF(E82="","",①団体情報入力!$C$4)</f>
        <v/>
      </c>
      <c r="D82" t="str">
        <f>IF(E82="","",②選手情報入力!B$11)</f>
        <v/>
      </c>
      <c r="E82" t="str">
        <f>IF(②選手情報入力!C91="","",②選手情報入力!C91)</f>
        <v/>
      </c>
      <c r="F82" t="str">
        <f>IF(E82="","",②選手情報入力!D91)</f>
        <v/>
      </c>
      <c r="G82" t="str">
        <f>IF(E82="","",ASC(②選手情報入力!E91&amp;" "&amp;②選手情報入力!F91))</f>
        <v/>
      </c>
      <c r="H82" t="str">
        <f t="shared" si="2"/>
        <v/>
      </c>
      <c r="I82" t="str">
        <f>IF(E82="","",IF(②選手情報入力!G91="男",1,2))</f>
        <v/>
      </c>
      <c r="J82" t="str">
        <f>IF(E82="","",IF(②選手情報入力!H91="","",②選手情報入力!H91))</f>
        <v/>
      </c>
      <c r="M82" t="str">
        <f t="shared" si="3"/>
        <v/>
      </c>
      <c r="O82" t="str">
        <f>IF(E82="","",IF(②選手情報入力!J91="","",IF(I82=1,VLOOKUP(②選手情報入力!J91,種目情報!$A$4:$B$39,2,FALSE),VLOOKUP(②選手情報入力!J91,種目情報!$E$4:$F$31,2,FALSE))))</f>
        <v/>
      </c>
      <c r="P82" t="str">
        <f>IF(E82="","",IF(②選手情報入力!K91="","",②選手情報入力!K91))</f>
        <v/>
      </c>
      <c r="Q82" s="29" t="str">
        <f>IF(E82="","",IF(②選手情報入力!I91="","",1))</f>
        <v/>
      </c>
      <c r="R82" t="str">
        <f>IF(E82="","",IF(②選手情報入力!J91="","",IF(I82=1,VLOOKUP(②選手情報入力!J91,種目情報!$A$4:$C$29,3,FALSE),VLOOKUP(②選手情報入力!J91,種目情報!$E$4:$G$36,3,FALSE))))</f>
        <v/>
      </c>
      <c r="S82" t="str">
        <f>IF(E82="","",IF(②選手情報入力!M91="","",IF(I82=1,VLOOKUP(②選手情報入力!M91,種目情報!$A$4:$B$29,2,FALSE),VLOOKUP(②選手情報入力!M91,種目情報!$E$4:$F$36,2,FALSE))))</f>
        <v/>
      </c>
      <c r="T82" t="str">
        <f>IF(E82="","",IF(②選手情報入力!N91="","",②選手情報入力!N91))</f>
        <v/>
      </c>
      <c r="U82" s="29" t="str">
        <f>IF(E82="","",IF(②選手情報入力!L91="","",1))</f>
        <v/>
      </c>
      <c r="V82" t="str">
        <f>IF(E82="","",IF(②選手情報入力!M91="","",IF(I82=1,VLOOKUP(②選手情報入力!M91,種目情報!$A$4:$C$29,3,FALSE),VLOOKUP(②選手情報入力!M91,種目情報!$E$4:$G$36,3,FALSE))))</f>
        <v/>
      </c>
      <c r="W82" t="str">
        <f>IF(E82="","",IF(②選手情報入力!P91="","",IF(I82=1,VLOOKUP(②選手情報入力!P91,種目情報!$A$4:$B$29,2,FALSE),VLOOKUP(②選手情報入力!P91,種目情報!$E$4:$F$36,2,FALSE))))</f>
        <v/>
      </c>
      <c r="X82" t="str">
        <f>IF(E82="","",IF(②選手情報入力!Q91="","",②選手情報入力!Q91))</f>
        <v/>
      </c>
      <c r="Y82" s="29" t="str">
        <f>IF(E82="","",IF(②選手情報入力!O91="","",1))</f>
        <v/>
      </c>
      <c r="Z82" t="str">
        <f>IF(E82="","",IF(②選手情報入力!P91="","",IF(I82=1,VLOOKUP(②選手情報入力!P91,種目情報!$A$4:$C$29,3,FALSE),VLOOKUP(②選手情報入力!P91,種目情報!$E$4:$G$36,3,FALSE))))</f>
        <v/>
      </c>
      <c r="AA82" t="str">
        <f>IF(E82="","",IF(②選手情報入力!R91="","",IF(I82=1,種目情報!$J$4,種目情報!$J$6)))</f>
        <v/>
      </c>
      <c r="AB82" t="str">
        <f>IF(E82="","",IF(②選手情報入力!R91="","",IF(I82=1,IF(②選手情報入力!$S$6="","",②選手情報入力!$S$6),IF(②選手情報入力!$S$7="","",②選手情報入力!$S$7))))</f>
        <v/>
      </c>
      <c r="AC82" t="str">
        <f>IF(E82="","",IF(②選手情報入力!R91="","",IF(I82=1,IF(②選手情報入力!$R$6="",0,1),IF(②選手情報入力!$R$7="",0,1))))</f>
        <v/>
      </c>
      <c r="AD82" t="str">
        <f>IF(E82="","",IF(②選手情報入力!R91="","",2))</f>
        <v/>
      </c>
      <c r="AE82" t="str">
        <f>IF(E82="","",IF(②選手情報入力!T91="","",IF(I82=1,種目情報!$J$5,種目情報!$J$7)))</f>
        <v/>
      </c>
      <c r="AF82" t="str">
        <f>IF(E82="","",IF(②選手情報入力!T91="","",IF(I82=1,IF(②選手情報入力!$U$6="","",②選手情報入力!$U$6),IF(②選手情報入力!$U$7="","",②選手情報入力!$U$7))))</f>
        <v/>
      </c>
      <c r="AG82" t="str">
        <f>IF(E82="","",IF(②選手情報入力!T91="","",IF(I82=1,IF(②選手情報入力!$T$6="",0,1),IF(②選手情報入力!$T$7="",0,1))))</f>
        <v/>
      </c>
      <c r="AH82" t="str">
        <f>IF(E82="","",IF(②選手情報入力!T91="","",2))</f>
        <v/>
      </c>
    </row>
    <row r="83" spans="1:35">
      <c r="A83" t="str">
        <f>IF(E83="","",data_kyogisha!I83&amp;①団体情報入力!C$4+②選手情報入力!C92+10000000)</f>
        <v/>
      </c>
      <c r="B83" t="str">
        <f>IF(E83="","",①団体情報入力!$C$4)</f>
        <v/>
      </c>
      <c r="D83" t="str">
        <f>IF(E83="","",②選手情報入力!B$11)</f>
        <v/>
      </c>
      <c r="E83" t="str">
        <f>IF(②選手情報入力!C92="","",②選手情報入力!C92)</f>
        <v/>
      </c>
      <c r="F83" t="str">
        <f>IF(E83="","",②選手情報入力!D92)</f>
        <v/>
      </c>
      <c r="G83" t="str">
        <f>IF(E83="","",ASC(②選手情報入力!E92&amp;" "&amp;②選手情報入力!F92))</f>
        <v/>
      </c>
      <c r="H83" t="str">
        <f t="shared" si="2"/>
        <v/>
      </c>
      <c r="I83" t="str">
        <f>IF(E83="","",IF(②選手情報入力!G92="男",1,2))</f>
        <v/>
      </c>
      <c r="J83" t="str">
        <f>IF(E83="","",IF(②選手情報入力!H92="","",②選手情報入力!H92))</f>
        <v/>
      </c>
      <c r="M83" t="str">
        <f t="shared" si="3"/>
        <v/>
      </c>
      <c r="O83" t="str">
        <f>IF(E83="","",IF(②選手情報入力!J92="","",IF(I83=1,VLOOKUP(②選手情報入力!J92,種目情報!$A$4:$B$39,2,FALSE),VLOOKUP(②選手情報入力!J92,種目情報!$E$4:$F$31,2,FALSE))))</f>
        <v/>
      </c>
      <c r="P83" t="str">
        <f>IF(E83="","",IF(②選手情報入力!K92="","",②選手情報入力!K92))</f>
        <v/>
      </c>
      <c r="Q83" s="29" t="str">
        <f>IF(E83="","",IF(②選手情報入力!I92="","",1))</f>
        <v/>
      </c>
      <c r="R83" t="str">
        <f>IF(E83="","",IF(②選手情報入力!J92="","",IF(I83=1,VLOOKUP(②選手情報入力!J92,種目情報!$A$4:$C$29,3,FALSE),VLOOKUP(②選手情報入力!J92,種目情報!$E$4:$G$36,3,FALSE))))</f>
        <v/>
      </c>
      <c r="S83" t="str">
        <f>IF(E83="","",IF(②選手情報入力!M92="","",IF(I83=1,VLOOKUP(②選手情報入力!M92,種目情報!$A$4:$B$29,2,FALSE),VLOOKUP(②選手情報入力!M92,種目情報!$E$4:$F$36,2,FALSE))))</f>
        <v/>
      </c>
      <c r="T83" t="str">
        <f>IF(E83="","",IF(②選手情報入力!N92="","",②選手情報入力!N92))</f>
        <v/>
      </c>
      <c r="U83" s="29" t="str">
        <f>IF(E83="","",IF(②選手情報入力!L92="","",1))</f>
        <v/>
      </c>
      <c r="V83" t="str">
        <f>IF(E83="","",IF(②選手情報入力!M92="","",IF(I83=1,VLOOKUP(②選手情報入力!M92,種目情報!$A$4:$C$29,3,FALSE),VLOOKUP(②選手情報入力!M92,種目情報!$E$4:$G$36,3,FALSE))))</f>
        <v/>
      </c>
      <c r="W83" t="str">
        <f>IF(E83="","",IF(②選手情報入力!P92="","",IF(I83=1,VLOOKUP(②選手情報入力!P92,種目情報!$A$4:$B$29,2,FALSE),VLOOKUP(②選手情報入力!P92,種目情報!$E$4:$F$36,2,FALSE))))</f>
        <v/>
      </c>
      <c r="X83" t="str">
        <f>IF(E83="","",IF(②選手情報入力!Q92="","",②選手情報入力!Q92))</f>
        <v/>
      </c>
      <c r="Y83" s="29" t="str">
        <f>IF(E83="","",IF(②選手情報入力!O92="","",1))</f>
        <v/>
      </c>
      <c r="Z83" t="str">
        <f>IF(E83="","",IF(②選手情報入力!P92="","",IF(I83=1,VLOOKUP(②選手情報入力!P92,種目情報!$A$4:$C$29,3,FALSE),VLOOKUP(②選手情報入力!P92,種目情報!$E$4:$G$36,3,FALSE))))</f>
        <v/>
      </c>
      <c r="AA83" t="str">
        <f>IF(E83="","",IF(②選手情報入力!R92="","",IF(I83=1,種目情報!$J$4,種目情報!$J$6)))</f>
        <v/>
      </c>
      <c r="AB83" t="str">
        <f>IF(E83="","",IF(②選手情報入力!R92="","",IF(I83=1,IF(②選手情報入力!$S$6="","",②選手情報入力!$S$6),IF(②選手情報入力!$S$7="","",②選手情報入力!$S$7))))</f>
        <v/>
      </c>
      <c r="AC83" t="str">
        <f>IF(E83="","",IF(②選手情報入力!R92="","",IF(I83=1,IF(②選手情報入力!$R$6="",0,1),IF(②選手情報入力!$R$7="",0,1))))</f>
        <v/>
      </c>
      <c r="AD83" t="str">
        <f>IF(E83="","",IF(②選手情報入力!R92="","",2))</f>
        <v/>
      </c>
      <c r="AE83" t="str">
        <f>IF(E83="","",IF(②選手情報入力!T92="","",IF(I83=1,種目情報!$J$5,種目情報!$J$7)))</f>
        <v/>
      </c>
      <c r="AF83" t="str">
        <f>IF(E83="","",IF(②選手情報入力!T92="","",IF(I83=1,IF(②選手情報入力!$U$6="","",②選手情報入力!$U$6),IF(②選手情報入力!$U$7="","",②選手情報入力!$U$7))))</f>
        <v/>
      </c>
      <c r="AG83" t="str">
        <f>IF(E83="","",IF(②選手情報入力!T92="","",IF(I83=1,IF(②選手情報入力!$T$6="",0,1),IF(②選手情報入力!$T$7="",0,1))))</f>
        <v/>
      </c>
      <c r="AH83" t="str">
        <f>IF(E83="","",IF(②選手情報入力!T92="","",2))</f>
        <v/>
      </c>
    </row>
    <row r="84" spans="1:35">
      <c r="A84" t="str">
        <f>IF(E84="","",data_kyogisha!I84&amp;①団体情報入力!C$4+②選手情報入力!C93+10000000)</f>
        <v/>
      </c>
      <c r="B84" t="str">
        <f>IF(E84="","",①団体情報入力!$C$4)</f>
        <v/>
      </c>
      <c r="D84" t="str">
        <f>IF(E84="","",②選手情報入力!B$11)</f>
        <v/>
      </c>
      <c r="E84" t="str">
        <f>IF(②選手情報入力!C93="","",②選手情報入力!C93)</f>
        <v/>
      </c>
      <c r="F84" t="str">
        <f>IF(E84="","",②選手情報入力!D93)</f>
        <v/>
      </c>
      <c r="G84" t="str">
        <f>IF(E84="","",ASC(②選手情報入力!E93&amp;" "&amp;②選手情報入力!F93))</f>
        <v/>
      </c>
      <c r="H84" t="str">
        <f t="shared" si="2"/>
        <v/>
      </c>
      <c r="I84" t="str">
        <f>IF(E84="","",IF(②選手情報入力!G93="男",1,2))</f>
        <v/>
      </c>
      <c r="J84" t="str">
        <f>IF(E84="","",IF(②選手情報入力!H93="","",②選手情報入力!H93))</f>
        <v/>
      </c>
      <c r="M84" t="str">
        <f t="shared" si="3"/>
        <v/>
      </c>
      <c r="O84" t="str">
        <f>IF(E84="","",IF(②選手情報入力!J93="","",IF(I84=1,VLOOKUP(②選手情報入力!J93,種目情報!$A$4:$B$39,2,FALSE),VLOOKUP(②選手情報入力!J93,種目情報!$E$4:$F$31,2,FALSE))))</f>
        <v/>
      </c>
      <c r="P84" t="str">
        <f>IF(E84="","",IF(②選手情報入力!K93="","",②選手情報入力!K93))</f>
        <v/>
      </c>
      <c r="Q84" s="29" t="str">
        <f>IF(E84="","",IF(②選手情報入力!I93="","",1))</f>
        <v/>
      </c>
      <c r="R84" t="str">
        <f>IF(E84="","",IF(②選手情報入力!J93="","",IF(I84=1,VLOOKUP(②選手情報入力!J93,種目情報!$A$4:$C$29,3,FALSE),VLOOKUP(②選手情報入力!J93,種目情報!$E$4:$G$36,3,FALSE))))</f>
        <v/>
      </c>
      <c r="S84" t="str">
        <f>IF(E84="","",IF(②選手情報入力!M93="","",IF(I84=1,VLOOKUP(②選手情報入力!M93,種目情報!$A$4:$B$29,2,FALSE),VLOOKUP(②選手情報入力!M93,種目情報!$E$4:$F$36,2,FALSE))))</f>
        <v/>
      </c>
      <c r="T84" t="str">
        <f>IF(E84="","",IF(②選手情報入力!N93="","",②選手情報入力!N93))</f>
        <v/>
      </c>
      <c r="U84" s="29" t="str">
        <f>IF(E84="","",IF(②選手情報入力!L93="","",1))</f>
        <v/>
      </c>
      <c r="V84" t="str">
        <f>IF(E84="","",IF(②選手情報入力!M93="","",IF(I84=1,VLOOKUP(②選手情報入力!M93,種目情報!$A$4:$C$29,3,FALSE),VLOOKUP(②選手情報入力!M93,種目情報!$E$4:$G$36,3,FALSE))))</f>
        <v/>
      </c>
      <c r="W84" t="str">
        <f>IF(E84="","",IF(②選手情報入力!P93="","",IF(I84=1,VLOOKUP(②選手情報入力!P93,種目情報!$A$4:$B$29,2,FALSE),VLOOKUP(②選手情報入力!P93,種目情報!$E$4:$F$36,2,FALSE))))</f>
        <v/>
      </c>
      <c r="X84" t="str">
        <f>IF(E84="","",IF(②選手情報入力!Q93="","",②選手情報入力!Q93))</f>
        <v/>
      </c>
      <c r="Y84" s="29" t="str">
        <f>IF(E84="","",IF(②選手情報入力!O93="","",1))</f>
        <v/>
      </c>
      <c r="Z84" t="str">
        <f>IF(E84="","",IF(②選手情報入力!P93="","",IF(I84=1,VLOOKUP(②選手情報入力!P93,種目情報!$A$4:$C$29,3,FALSE),VLOOKUP(②選手情報入力!P93,種目情報!$E$4:$G$36,3,FALSE))))</f>
        <v/>
      </c>
      <c r="AA84" t="str">
        <f>IF(E84="","",IF(②選手情報入力!R93="","",IF(I84=1,種目情報!$J$4,種目情報!$J$6)))</f>
        <v/>
      </c>
      <c r="AB84" t="str">
        <f>IF(E84="","",IF(②選手情報入力!R93="","",IF(I84=1,IF(②選手情報入力!$S$6="","",②選手情報入力!$S$6),IF(②選手情報入力!$S$7="","",②選手情報入力!$S$7))))</f>
        <v/>
      </c>
      <c r="AC84" t="str">
        <f>IF(E84="","",IF(②選手情報入力!R93="","",IF(I84=1,IF(②選手情報入力!$R$6="",0,1),IF(②選手情報入力!$R$7="",0,1))))</f>
        <v/>
      </c>
      <c r="AD84" t="str">
        <f>IF(E84="","",IF(②選手情報入力!R93="","",2))</f>
        <v/>
      </c>
      <c r="AE84" t="str">
        <f>IF(E84="","",IF(②選手情報入力!T93="","",IF(I84=1,種目情報!$J$5,種目情報!$J$7)))</f>
        <v/>
      </c>
      <c r="AF84" t="str">
        <f>IF(E84="","",IF(②選手情報入力!T93="","",IF(I84=1,IF(②選手情報入力!$U$6="","",②選手情報入力!$U$6),IF(②選手情報入力!$U$7="","",②選手情報入力!$U$7))))</f>
        <v/>
      </c>
      <c r="AG84" t="str">
        <f>IF(E84="","",IF(②選手情報入力!T93="","",IF(I84=1,IF(②選手情報入力!$T$6="",0,1),IF(②選手情報入力!$T$7="",0,1))))</f>
        <v/>
      </c>
      <c r="AH84" t="str">
        <f>IF(E84="","",IF(②選手情報入力!T93="","",2))</f>
        <v/>
      </c>
    </row>
    <row r="85" spans="1:35">
      <c r="A85" t="str">
        <f>IF(E85="","",data_kyogisha!I85&amp;①団体情報入力!C$4+②選手情報入力!C94+10000000)</f>
        <v/>
      </c>
      <c r="B85" t="str">
        <f>IF(E85="","",①団体情報入力!$C$4)</f>
        <v/>
      </c>
      <c r="D85" t="str">
        <f>IF(E85="","",②選手情報入力!B$11)</f>
        <v/>
      </c>
      <c r="E85" t="str">
        <f>IF(②選手情報入力!C94="","",②選手情報入力!C94)</f>
        <v/>
      </c>
      <c r="F85" t="str">
        <f>IF(E85="","",②選手情報入力!D94)</f>
        <v/>
      </c>
      <c r="G85" t="str">
        <f>IF(E85="","",ASC(②選手情報入力!E94&amp;" "&amp;②選手情報入力!F94))</f>
        <v/>
      </c>
      <c r="H85" t="str">
        <f t="shared" si="2"/>
        <v/>
      </c>
      <c r="I85" t="str">
        <f>IF(E85="","",IF(②選手情報入力!G94="男",1,2))</f>
        <v/>
      </c>
      <c r="J85" t="str">
        <f>IF(E85="","",IF(②選手情報入力!H94="","",②選手情報入力!H94))</f>
        <v/>
      </c>
      <c r="M85" t="str">
        <f t="shared" si="3"/>
        <v/>
      </c>
      <c r="O85" t="str">
        <f>IF(E85="","",IF(②選手情報入力!J94="","",IF(I85=1,VLOOKUP(②選手情報入力!J94,種目情報!$A$4:$B$39,2,FALSE),VLOOKUP(②選手情報入力!J94,種目情報!$E$4:$F$31,2,FALSE))))</f>
        <v/>
      </c>
      <c r="P85" t="str">
        <f>IF(E85="","",IF(②選手情報入力!K94="","",②選手情報入力!K94))</f>
        <v/>
      </c>
      <c r="Q85" s="29" t="str">
        <f>IF(E85="","",IF(②選手情報入力!I94="","",1))</f>
        <v/>
      </c>
      <c r="R85" t="str">
        <f>IF(E85="","",IF(②選手情報入力!J94="","",IF(I85=1,VLOOKUP(②選手情報入力!J94,種目情報!$A$4:$C$29,3,FALSE),VLOOKUP(②選手情報入力!J94,種目情報!$E$4:$G$36,3,FALSE))))</f>
        <v/>
      </c>
      <c r="S85" t="str">
        <f>IF(E85="","",IF(②選手情報入力!M94="","",IF(I85=1,VLOOKUP(②選手情報入力!M94,種目情報!$A$4:$B$29,2,FALSE),VLOOKUP(②選手情報入力!M94,種目情報!$E$4:$F$36,2,FALSE))))</f>
        <v/>
      </c>
      <c r="T85" t="str">
        <f>IF(E85="","",IF(②選手情報入力!N94="","",②選手情報入力!N94))</f>
        <v/>
      </c>
      <c r="U85" s="29" t="str">
        <f>IF(E85="","",IF(②選手情報入力!L94="","",1))</f>
        <v/>
      </c>
      <c r="V85" t="str">
        <f>IF(E85="","",IF(②選手情報入力!M94="","",IF(I85=1,VLOOKUP(②選手情報入力!M94,種目情報!$A$4:$C$29,3,FALSE),VLOOKUP(②選手情報入力!M94,種目情報!$E$4:$G$36,3,FALSE))))</f>
        <v/>
      </c>
      <c r="W85" t="str">
        <f>IF(E85="","",IF(②選手情報入力!P94="","",IF(I85=1,VLOOKUP(②選手情報入力!P94,種目情報!$A$4:$B$29,2,FALSE),VLOOKUP(②選手情報入力!P94,種目情報!$E$4:$F$36,2,FALSE))))</f>
        <v/>
      </c>
      <c r="X85" t="str">
        <f>IF(E85="","",IF(②選手情報入力!Q94="","",②選手情報入力!Q94))</f>
        <v/>
      </c>
      <c r="Y85" s="29" t="str">
        <f>IF(E85="","",IF(②選手情報入力!O94="","",1))</f>
        <v/>
      </c>
      <c r="Z85" t="str">
        <f>IF(E85="","",IF(②選手情報入力!P94="","",IF(I85=1,VLOOKUP(②選手情報入力!P94,種目情報!$A$4:$C$29,3,FALSE),VLOOKUP(②選手情報入力!P94,種目情報!$E$4:$G$36,3,FALSE))))</f>
        <v/>
      </c>
      <c r="AA85" t="str">
        <f>IF(E85="","",IF(②選手情報入力!R94="","",IF(I85=1,種目情報!$J$4,種目情報!$J$6)))</f>
        <v/>
      </c>
      <c r="AB85" t="str">
        <f>IF(E85="","",IF(②選手情報入力!R94="","",IF(I85=1,IF(②選手情報入力!$S$6="","",②選手情報入力!$S$6),IF(②選手情報入力!$S$7="","",②選手情報入力!$S$7))))</f>
        <v/>
      </c>
      <c r="AC85" t="str">
        <f>IF(E85="","",IF(②選手情報入力!R94="","",IF(I85=1,IF(②選手情報入力!$R$6="",0,1),IF(②選手情報入力!$R$7="",0,1))))</f>
        <v/>
      </c>
      <c r="AD85" t="str">
        <f>IF(E85="","",IF(②選手情報入力!R94="","",2))</f>
        <v/>
      </c>
      <c r="AE85" t="str">
        <f>IF(E85="","",IF(②選手情報入力!T94="","",IF(I85=1,種目情報!$J$5,種目情報!$J$7)))</f>
        <v/>
      </c>
      <c r="AF85" t="str">
        <f>IF(E85="","",IF(②選手情報入力!T94="","",IF(I85=1,IF(②選手情報入力!$U$6="","",②選手情報入力!$U$6),IF(②選手情報入力!$U$7="","",②選手情報入力!$U$7))))</f>
        <v/>
      </c>
      <c r="AG85" t="str">
        <f>IF(E85="","",IF(②選手情報入力!T94="","",IF(I85=1,IF(②選手情報入力!$T$6="",0,1),IF(②選手情報入力!$T$7="",0,1))))</f>
        <v/>
      </c>
      <c r="AH85" t="str">
        <f>IF(E85="","",IF(②選手情報入力!T94="","",2))</f>
        <v/>
      </c>
    </row>
    <row r="86" spans="1:35">
      <c r="A86" t="str">
        <f>IF(E86="","",data_kyogisha!I86&amp;①団体情報入力!C$4+②選手情報入力!C95+10000000)</f>
        <v/>
      </c>
      <c r="B86" t="str">
        <f>IF(E86="","",①団体情報入力!$C$4)</f>
        <v/>
      </c>
      <c r="D86" t="str">
        <f>IF(E86="","",②選手情報入力!B$11)</f>
        <v/>
      </c>
      <c r="E86" t="str">
        <f>IF(②選手情報入力!C95="","",②選手情報入力!C95)</f>
        <v/>
      </c>
      <c r="F86" t="str">
        <f>IF(E86="","",②選手情報入力!D95)</f>
        <v/>
      </c>
      <c r="G86" t="str">
        <f>IF(E86="","",ASC(②選手情報入力!E95&amp;" "&amp;②選手情報入力!F95))</f>
        <v/>
      </c>
      <c r="H86" t="str">
        <f t="shared" si="2"/>
        <v/>
      </c>
      <c r="I86" t="str">
        <f>IF(E86="","",IF(②選手情報入力!G95="男",1,2))</f>
        <v/>
      </c>
      <c r="J86" t="str">
        <f>IF(E86="","",IF(②選手情報入力!H95="","",②選手情報入力!H95))</f>
        <v/>
      </c>
      <c r="M86" t="str">
        <f t="shared" si="3"/>
        <v/>
      </c>
      <c r="O86" t="str">
        <f>IF(E86="","",IF(②選手情報入力!J95="","",IF(I86=1,VLOOKUP(②選手情報入力!J95,種目情報!$A$4:$B$39,2,FALSE),VLOOKUP(②選手情報入力!J95,種目情報!$E$4:$F$31,2,FALSE))))</f>
        <v/>
      </c>
      <c r="P86" t="str">
        <f>IF(E86="","",IF(②選手情報入力!K95="","",②選手情報入力!K95))</f>
        <v/>
      </c>
      <c r="Q86" s="29" t="str">
        <f>IF(E86="","",IF(②選手情報入力!I95="","",1))</f>
        <v/>
      </c>
      <c r="R86" t="str">
        <f>IF(E86="","",IF(②選手情報入力!J95="","",IF(I86=1,VLOOKUP(②選手情報入力!J95,種目情報!$A$4:$C$29,3,FALSE),VLOOKUP(②選手情報入力!J95,種目情報!$E$4:$G$36,3,FALSE))))</f>
        <v/>
      </c>
      <c r="S86" t="str">
        <f>IF(E86="","",IF(②選手情報入力!M95="","",IF(I86=1,VLOOKUP(②選手情報入力!M95,種目情報!$A$4:$B$29,2,FALSE),VLOOKUP(②選手情報入力!M95,種目情報!$E$4:$F$36,2,FALSE))))</f>
        <v/>
      </c>
      <c r="T86" t="str">
        <f>IF(E86="","",IF(②選手情報入力!N95="","",②選手情報入力!N95))</f>
        <v/>
      </c>
      <c r="U86" s="29" t="str">
        <f>IF(E86="","",IF(②選手情報入力!L95="","",1))</f>
        <v/>
      </c>
      <c r="V86" t="str">
        <f>IF(E86="","",IF(②選手情報入力!M95="","",IF(I86=1,VLOOKUP(②選手情報入力!M95,種目情報!$A$4:$C$29,3,FALSE),VLOOKUP(②選手情報入力!M95,種目情報!$E$4:$G$36,3,FALSE))))</f>
        <v/>
      </c>
      <c r="W86" t="str">
        <f>IF(E86="","",IF(②選手情報入力!P95="","",IF(I86=1,VLOOKUP(②選手情報入力!P95,種目情報!$A$4:$B$29,2,FALSE),VLOOKUP(②選手情報入力!P95,種目情報!$E$4:$F$36,2,FALSE))))</f>
        <v/>
      </c>
      <c r="X86" t="str">
        <f>IF(E86="","",IF(②選手情報入力!Q95="","",②選手情報入力!Q95))</f>
        <v/>
      </c>
      <c r="Y86" s="29" t="str">
        <f>IF(E86="","",IF(②選手情報入力!O95="","",1))</f>
        <v/>
      </c>
      <c r="Z86" t="str">
        <f>IF(E86="","",IF(②選手情報入力!P95="","",IF(I86=1,VLOOKUP(②選手情報入力!P95,種目情報!$A$4:$C$29,3,FALSE),VLOOKUP(②選手情報入力!P95,種目情報!$E$4:$G$36,3,FALSE))))</f>
        <v/>
      </c>
      <c r="AA86" t="str">
        <f>IF(E86="","",IF(②選手情報入力!R95="","",IF(I86=1,種目情報!$J$4,種目情報!$J$6)))</f>
        <v/>
      </c>
      <c r="AB86" t="str">
        <f>IF(E86="","",IF(②選手情報入力!R95="","",IF(I86=1,IF(②選手情報入力!$S$6="","",②選手情報入力!$S$6),IF(②選手情報入力!$S$7="","",②選手情報入力!$S$7))))</f>
        <v/>
      </c>
      <c r="AC86" t="str">
        <f>IF(E86="","",IF(②選手情報入力!R95="","",IF(I86=1,IF(②選手情報入力!$R$6="",0,1),IF(②選手情報入力!$R$7="",0,1))))</f>
        <v/>
      </c>
      <c r="AD86" t="str">
        <f>IF(E86="","",IF(②選手情報入力!R95="","",2))</f>
        <v/>
      </c>
      <c r="AE86" t="str">
        <f>IF(E86="","",IF(②選手情報入力!T95="","",IF(I86=1,種目情報!$J$5,種目情報!$J$7)))</f>
        <v/>
      </c>
      <c r="AF86" t="str">
        <f>IF(E86="","",IF(②選手情報入力!T95="","",IF(I86=1,IF(②選手情報入力!$U$6="","",②選手情報入力!$U$6),IF(②選手情報入力!$U$7="","",②選手情報入力!$U$7))))</f>
        <v/>
      </c>
      <c r="AG86" t="str">
        <f>IF(E86="","",IF(②選手情報入力!T95="","",IF(I86=1,IF(②選手情報入力!$T$6="",0,1),IF(②選手情報入力!$T$7="",0,1))))</f>
        <v/>
      </c>
      <c r="AH86" t="str">
        <f>IF(E86="","",IF(②選手情報入力!T95="","",2))</f>
        <v/>
      </c>
    </row>
    <row r="87" spans="1:35">
      <c r="A87" t="str">
        <f>IF(E87="","",data_kyogisha!I87&amp;①団体情報入力!C$4+②選手情報入力!C96+10000000)</f>
        <v/>
      </c>
      <c r="B87" t="str">
        <f>IF(E87="","",①団体情報入力!$C$4)</f>
        <v/>
      </c>
      <c r="D87" t="str">
        <f>IF(E87="","",②選手情報入力!B$11)</f>
        <v/>
      </c>
      <c r="E87" t="str">
        <f>IF(②選手情報入力!C96="","",②選手情報入力!C96)</f>
        <v/>
      </c>
      <c r="F87" t="str">
        <f>IF(E87="","",②選手情報入力!D96)</f>
        <v/>
      </c>
      <c r="G87" t="str">
        <f>IF(E87="","",ASC(②選手情報入力!E96&amp;" "&amp;②選手情報入力!F96))</f>
        <v/>
      </c>
      <c r="H87" t="str">
        <f t="shared" si="2"/>
        <v/>
      </c>
      <c r="I87" t="str">
        <f>IF(E87="","",IF(②選手情報入力!G96="男",1,2))</f>
        <v/>
      </c>
      <c r="J87" t="str">
        <f>IF(E87="","",IF(②選手情報入力!H96="","",②選手情報入力!H96))</f>
        <v/>
      </c>
      <c r="M87" t="str">
        <f t="shared" si="3"/>
        <v/>
      </c>
      <c r="O87" t="str">
        <f>IF(E87="","",IF(②選手情報入力!J96="","",IF(I87=1,VLOOKUP(②選手情報入力!J96,種目情報!$A$4:$B$39,2,FALSE),VLOOKUP(②選手情報入力!J96,種目情報!$E$4:$F$31,2,FALSE))))</f>
        <v/>
      </c>
      <c r="P87" t="str">
        <f>IF(E87="","",IF(②選手情報入力!K96="","",②選手情報入力!K96))</f>
        <v/>
      </c>
      <c r="Q87" s="29" t="str">
        <f>IF(E87="","",IF(②選手情報入力!I96="","",1))</f>
        <v/>
      </c>
      <c r="R87" t="str">
        <f>IF(E87="","",IF(②選手情報入力!J96="","",IF(I87=1,VLOOKUP(②選手情報入力!J96,種目情報!$A$4:$C$29,3,FALSE),VLOOKUP(②選手情報入力!J96,種目情報!$E$4:$G$36,3,FALSE))))</f>
        <v/>
      </c>
      <c r="S87" t="str">
        <f>IF(E87="","",IF(②選手情報入力!M96="","",IF(I87=1,VLOOKUP(②選手情報入力!M96,種目情報!$A$4:$B$29,2,FALSE),VLOOKUP(②選手情報入力!M96,種目情報!$E$4:$F$36,2,FALSE))))</f>
        <v/>
      </c>
      <c r="T87" t="str">
        <f>IF(E87="","",IF(②選手情報入力!N96="","",②選手情報入力!N96))</f>
        <v/>
      </c>
      <c r="U87" s="29" t="str">
        <f>IF(E87="","",IF(②選手情報入力!L96="","",1))</f>
        <v/>
      </c>
      <c r="V87" t="str">
        <f>IF(E87="","",IF(②選手情報入力!M96="","",IF(I87=1,VLOOKUP(②選手情報入力!M96,種目情報!$A$4:$C$29,3,FALSE),VLOOKUP(②選手情報入力!M96,種目情報!$E$4:$G$36,3,FALSE))))</f>
        <v/>
      </c>
      <c r="W87" t="str">
        <f>IF(E87="","",IF(②選手情報入力!P96="","",IF(I87=1,VLOOKUP(②選手情報入力!P96,種目情報!$A$4:$B$29,2,FALSE),VLOOKUP(②選手情報入力!P96,種目情報!$E$4:$F$36,2,FALSE))))</f>
        <v/>
      </c>
      <c r="X87" t="str">
        <f>IF(E87="","",IF(②選手情報入力!Q96="","",②選手情報入力!Q96))</f>
        <v/>
      </c>
      <c r="Y87" s="29" t="str">
        <f>IF(E87="","",IF(②選手情報入力!O96="","",1))</f>
        <v/>
      </c>
      <c r="Z87" t="str">
        <f>IF(E87="","",IF(②選手情報入力!P96="","",IF(I87=1,VLOOKUP(②選手情報入力!P96,種目情報!$A$4:$C$29,3,FALSE),VLOOKUP(②選手情報入力!P96,種目情報!$E$4:$G$36,3,FALSE))))</f>
        <v/>
      </c>
      <c r="AA87" t="str">
        <f>IF(E87="","",IF(②選手情報入力!R96="","",IF(I87=1,種目情報!$J$4,種目情報!$J$6)))</f>
        <v/>
      </c>
      <c r="AB87" t="str">
        <f>IF(E87="","",IF(②選手情報入力!R96="","",IF(I87=1,IF(②選手情報入力!$S$6="","",②選手情報入力!$S$6),IF(②選手情報入力!$S$7="","",②選手情報入力!$S$7))))</f>
        <v/>
      </c>
      <c r="AC87" t="str">
        <f>IF(E87="","",IF(②選手情報入力!R96="","",IF(I87=1,IF(②選手情報入力!$R$6="",0,1),IF(②選手情報入力!$R$7="",0,1))))</f>
        <v/>
      </c>
      <c r="AD87" t="str">
        <f>IF(E87="","",IF(②選手情報入力!R96="","",2))</f>
        <v/>
      </c>
      <c r="AE87" t="str">
        <f>IF(E87="","",IF(②選手情報入力!T96="","",IF(I87=1,種目情報!$J$5,種目情報!$J$7)))</f>
        <v/>
      </c>
      <c r="AF87" t="str">
        <f>IF(E87="","",IF(②選手情報入力!T96="","",IF(I87=1,IF(②選手情報入力!$U$6="","",②選手情報入力!$U$6),IF(②選手情報入力!$U$7="","",②選手情報入力!$U$7))))</f>
        <v/>
      </c>
      <c r="AG87" t="str">
        <f>IF(E87="","",IF(②選手情報入力!T96="","",IF(I87=1,IF(②選手情報入力!$T$6="",0,1),IF(②選手情報入力!$T$7="",0,1))))</f>
        <v/>
      </c>
      <c r="AH87" t="str">
        <f>IF(E87="","",IF(②選手情報入力!T96="","",2))</f>
        <v/>
      </c>
    </row>
    <row r="88" spans="1:35">
      <c r="A88" t="str">
        <f>IF(E88="","",data_kyogisha!I88&amp;①団体情報入力!C$4+②選手情報入力!C97+10000000)</f>
        <v/>
      </c>
      <c r="B88" t="str">
        <f>IF(E88="","",①団体情報入力!$C$4)</f>
        <v/>
      </c>
      <c r="D88" t="str">
        <f>IF(E88="","",②選手情報入力!B$11)</f>
        <v/>
      </c>
      <c r="E88" t="str">
        <f>IF(②選手情報入力!C97="","",②選手情報入力!C97)</f>
        <v/>
      </c>
      <c r="F88" t="str">
        <f>IF(E88="","",②選手情報入力!D97)</f>
        <v/>
      </c>
      <c r="G88" t="str">
        <f>IF(E88="","",ASC(②選手情報入力!E97&amp;" "&amp;②選手情報入力!F97))</f>
        <v/>
      </c>
      <c r="H88" t="str">
        <f t="shared" si="2"/>
        <v/>
      </c>
      <c r="I88" t="str">
        <f>IF(E88="","",IF(②選手情報入力!G97="男",1,2))</f>
        <v/>
      </c>
      <c r="J88" t="str">
        <f>IF(E88="","",IF(②選手情報入力!H97="","",②選手情報入力!H97))</f>
        <v/>
      </c>
      <c r="M88" t="str">
        <f t="shared" si="3"/>
        <v/>
      </c>
      <c r="O88" t="str">
        <f>IF(E88="","",IF(②選手情報入力!J97="","",IF(I88=1,VLOOKUP(②選手情報入力!J97,種目情報!$A$4:$B$39,2,FALSE),VLOOKUP(②選手情報入力!J97,種目情報!$E$4:$F$31,2,FALSE))))</f>
        <v/>
      </c>
      <c r="P88" t="str">
        <f>IF(E88="","",IF(②選手情報入力!K97="","",②選手情報入力!K97))</f>
        <v/>
      </c>
      <c r="Q88" s="29" t="str">
        <f>IF(E88="","",IF(②選手情報入力!I97="","",1))</f>
        <v/>
      </c>
      <c r="R88" t="str">
        <f>IF(E88="","",IF(②選手情報入力!J97="","",IF(I88=1,VLOOKUP(②選手情報入力!J97,種目情報!$A$4:$C$29,3,FALSE),VLOOKUP(②選手情報入力!J97,種目情報!$E$4:$G$36,3,FALSE))))</f>
        <v/>
      </c>
      <c r="S88" t="str">
        <f>IF(E88="","",IF(②選手情報入力!M97="","",IF(I88=1,VLOOKUP(②選手情報入力!M97,種目情報!$A$4:$B$29,2,FALSE),VLOOKUP(②選手情報入力!M97,種目情報!$E$4:$F$36,2,FALSE))))</f>
        <v/>
      </c>
      <c r="T88" t="str">
        <f>IF(E88="","",IF(②選手情報入力!N97="","",②選手情報入力!N97))</f>
        <v/>
      </c>
      <c r="U88" s="29" t="str">
        <f>IF(E88="","",IF(②選手情報入力!L97="","",1))</f>
        <v/>
      </c>
      <c r="V88" t="str">
        <f>IF(E88="","",IF(②選手情報入力!M97="","",IF(I88=1,VLOOKUP(②選手情報入力!M97,種目情報!$A$4:$C$29,3,FALSE),VLOOKUP(②選手情報入力!M97,種目情報!$E$4:$G$36,3,FALSE))))</f>
        <v/>
      </c>
      <c r="W88" t="str">
        <f>IF(E88="","",IF(②選手情報入力!P97="","",IF(I88=1,VLOOKUP(②選手情報入力!P97,種目情報!$A$4:$B$29,2,FALSE),VLOOKUP(②選手情報入力!P97,種目情報!$E$4:$F$36,2,FALSE))))</f>
        <v/>
      </c>
      <c r="X88" t="str">
        <f>IF(E88="","",IF(②選手情報入力!Q97="","",②選手情報入力!Q97))</f>
        <v/>
      </c>
      <c r="Y88" s="29" t="str">
        <f>IF(E88="","",IF(②選手情報入力!O97="","",1))</f>
        <v/>
      </c>
      <c r="Z88" t="str">
        <f>IF(E88="","",IF(②選手情報入力!P97="","",IF(I88=1,VLOOKUP(②選手情報入力!P97,種目情報!$A$4:$C$29,3,FALSE),VLOOKUP(②選手情報入力!P97,種目情報!$E$4:$G$36,3,FALSE))))</f>
        <v/>
      </c>
      <c r="AA88" t="str">
        <f>IF(E88="","",IF(②選手情報入力!R97="","",IF(I88=1,種目情報!$J$4,種目情報!$J$6)))</f>
        <v/>
      </c>
      <c r="AB88" t="str">
        <f>IF(E88="","",IF(②選手情報入力!R97="","",IF(I88=1,IF(②選手情報入力!$S$6="","",②選手情報入力!$S$6),IF(②選手情報入力!$S$7="","",②選手情報入力!$S$7))))</f>
        <v/>
      </c>
      <c r="AC88" t="str">
        <f>IF(E88="","",IF(②選手情報入力!R97="","",IF(I88=1,IF(②選手情報入力!$R$6="",0,1),IF(②選手情報入力!$R$7="",0,1))))</f>
        <v/>
      </c>
      <c r="AD88" t="str">
        <f>IF(E88="","",IF(②選手情報入力!R97="","",2))</f>
        <v/>
      </c>
      <c r="AE88" t="str">
        <f>IF(E88="","",IF(②選手情報入力!T97="","",IF(I88=1,種目情報!$J$5,種目情報!$J$7)))</f>
        <v/>
      </c>
      <c r="AF88" t="str">
        <f>IF(E88="","",IF(②選手情報入力!T97="","",IF(I88=1,IF(②選手情報入力!$U$6="","",②選手情報入力!$U$6),IF(②選手情報入力!$U$7="","",②選手情報入力!$U$7))))</f>
        <v/>
      </c>
      <c r="AG88" t="str">
        <f>IF(E88="","",IF(②選手情報入力!T97="","",IF(I88=1,IF(②選手情報入力!$T$6="",0,1),IF(②選手情報入力!$T$7="",0,1))))</f>
        <v/>
      </c>
      <c r="AH88" t="str">
        <f>IF(E88="","",IF(②選手情報入力!T97="","",2))</f>
        <v/>
      </c>
    </row>
    <row r="89" spans="1:35">
      <c r="A89" t="str">
        <f>IF(E89="","",data_kyogisha!I89&amp;①団体情報入力!C$4+②選手情報入力!C98+10000000)</f>
        <v/>
      </c>
      <c r="B89" t="str">
        <f>IF(E89="","",①団体情報入力!$C$4)</f>
        <v/>
      </c>
      <c r="D89" t="str">
        <f>IF(E89="","",②選手情報入力!B$11)</f>
        <v/>
      </c>
      <c r="E89" t="str">
        <f>IF(②選手情報入力!C98="","",②選手情報入力!C98)</f>
        <v/>
      </c>
      <c r="F89" t="str">
        <f>IF(E89="","",②選手情報入力!D98)</f>
        <v/>
      </c>
      <c r="G89" t="str">
        <f>IF(E89="","",ASC(②選手情報入力!E98&amp;" "&amp;②選手情報入力!F98))</f>
        <v/>
      </c>
      <c r="H89" t="str">
        <f t="shared" si="2"/>
        <v/>
      </c>
      <c r="I89" t="str">
        <f>IF(E89="","",IF(②選手情報入力!G98="男",1,2))</f>
        <v/>
      </c>
      <c r="J89" t="str">
        <f>IF(E89="","",IF(②選手情報入力!H98="","",②選手情報入力!H98))</f>
        <v/>
      </c>
      <c r="M89" t="str">
        <f t="shared" si="3"/>
        <v/>
      </c>
      <c r="O89" t="str">
        <f>IF(E89="","",IF(②選手情報入力!J98="","",IF(I89=1,VLOOKUP(②選手情報入力!J98,種目情報!$A$4:$B$39,2,FALSE),VLOOKUP(②選手情報入力!J98,種目情報!$E$4:$F$31,2,FALSE))))</f>
        <v/>
      </c>
      <c r="P89" t="str">
        <f>IF(E89="","",IF(②選手情報入力!K98="","",②選手情報入力!K98))</f>
        <v/>
      </c>
      <c r="Q89" s="29" t="str">
        <f>IF(E89="","",IF(②選手情報入力!I98="","",1))</f>
        <v/>
      </c>
      <c r="R89" t="str">
        <f>IF(E89="","",IF(②選手情報入力!J98="","",IF(I89=1,VLOOKUP(②選手情報入力!J98,種目情報!$A$4:$C$29,3,FALSE),VLOOKUP(②選手情報入力!J98,種目情報!$E$4:$G$36,3,FALSE))))</f>
        <v/>
      </c>
      <c r="S89" t="str">
        <f>IF(E89="","",IF(②選手情報入力!M98="","",IF(I89=1,VLOOKUP(②選手情報入力!M98,種目情報!$A$4:$B$29,2,FALSE),VLOOKUP(②選手情報入力!M98,種目情報!$E$4:$F$36,2,FALSE))))</f>
        <v/>
      </c>
      <c r="T89" t="str">
        <f>IF(E89="","",IF(②選手情報入力!N98="","",②選手情報入力!N98))</f>
        <v/>
      </c>
      <c r="U89" s="29" t="str">
        <f>IF(E89="","",IF(②選手情報入力!L98="","",1))</f>
        <v/>
      </c>
      <c r="V89" t="str">
        <f>IF(E89="","",IF(②選手情報入力!M98="","",IF(I89=1,VLOOKUP(②選手情報入力!M98,種目情報!$A$4:$C$29,3,FALSE),VLOOKUP(②選手情報入力!M98,種目情報!$E$4:$G$36,3,FALSE))))</f>
        <v/>
      </c>
      <c r="W89" t="str">
        <f>IF(E89="","",IF(②選手情報入力!P98="","",IF(I89=1,VLOOKUP(②選手情報入力!P98,種目情報!$A$4:$B$29,2,FALSE),VLOOKUP(②選手情報入力!P98,種目情報!$E$4:$F$36,2,FALSE))))</f>
        <v/>
      </c>
      <c r="X89" t="str">
        <f>IF(E89="","",IF(②選手情報入力!Q98="","",②選手情報入力!Q98))</f>
        <v/>
      </c>
      <c r="Y89" s="29" t="str">
        <f>IF(E89="","",IF(②選手情報入力!O98="","",1))</f>
        <v/>
      </c>
      <c r="Z89" t="str">
        <f>IF(E89="","",IF(②選手情報入力!P98="","",IF(I89=1,VLOOKUP(②選手情報入力!P98,種目情報!$A$4:$C$29,3,FALSE),VLOOKUP(②選手情報入力!P98,種目情報!$E$4:$G$36,3,FALSE))))</f>
        <v/>
      </c>
      <c r="AA89" t="str">
        <f>IF(E89="","",IF(②選手情報入力!R98="","",IF(I89=1,種目情報!$J$4,種目情報!$J$6)))</f>
        <v/>
      </c>
      <c r="AB89" t="str">
        <f>IF(E89="","",IF(②選手情報入力!R98="","",IF(I89=1,IF(②選手情報入力!$S$6="","",②選手情報入力!$S$6),IF(②選手情報入力!$S$7="","",②選手情報入力!$S$7))))</f>
        <v/>
      </c>
      <c r="AC89" t="str">
        <f>IF(E89="","",IF(②選手情報入力!R98="","",IF(I89=1,IF(②選手情報入力!$R$6="",0,1),IF(②選手情報入力!$R$7="",0,1))))</f>
        <v/>
      </c>
      <c r="AD89" t="str">
        <f>IF(E89="","",IF(②選手情報入力!R98="","",2))</f>
        <v/>
      </c>
      <c r="AE89" t="str">
        <f>IF(E89="","",IF(②選手情報入力!T98="","",IF(I89=1,種目情報!$J$5,種目情報!$J$7)))</f>
        <v/>
      </c>
      <c r="AF89" t="str">
        <f>IF(E89="","",IF(②選手情報入力!T98="","",IF(I89=1,IF(②選手情報入力!$U$6="","",②選手情報入力!$U$6),IF(②選手情報入力!$U$7="","",②選手情報入力!$U$7))))</f>
        <v/>
      </c>
      <c r="AG89" t="str">
        <f>IF(E89="","",IF(②選手情報入力!T98="","",IF(I89=1,IF(②選手情報入力!$T$6="",0,1),IF(②選手情報入力!$T$7="",0,1))))</f>
        <v/>
      </c>
      <c r="AH89" t="str">
        <f>IF(E89="","",IF(②選手情報入力!T98="","",2))</f>
        <v/>
      </c>
    </row>
    <row r="90" spans="1:35">
      <c r="A90" t="str">
        <f>IF(E90="","",data_kyogisha!I90&amp;①団体情報入力!C$4+②選手情報入力!C99+10000000)</f>
        <v/>
      </c>
      <c r="B90" t="str">
        <f>IF(E90="","",①団体情報入力!$C$4)</f>
        <v/>
      </c>
      <c r="D90" t="str">
        <f>IF(E90="","",②選手情報入力!B$11)</f>
        <v/>
      </c>
      <c r="E90" t="str">
        <f>IF(②選手情報入力!C99="","",②選手情報入力!C99)</f>
        <v/>
      </c>
      <c r="F90" t="str">
        <f>IF(E90="","",②選手情報入力!D99)</f>
        <v/>
      </c>
      <c r="G90" t="str">
        <f>IF(E90="","",ASC(②選手情報入力!E99&amp;" "&amp;②選手情報入力!F99))</f>
        <v/>
      </c>
      <c r="H90" t="str">
        <f t="shared" si="2"/>
        <v/>
      </c>
      <c r="I90" t="str">
        <f>IF(E90="","",IF(②選手情報入力!G99="男",1,2))</f>
        <v/>
      </c>
      <c r="J90" t="str">
        <f>IF(E90="","",IF(②選手情報入力!H99="","",②選手情報入力!H99))</f>
        <v/>
      </c>
      <c r="M90" t="str">
        <f t="shared" si="3"/>
        <v/>
      </c>
      <c r="O90" t="str">
        <f>IF(E90="","",IF(②選手情報入力!J99="","",IF(I90=1,VLOOKUP(②選手情報入力!J99,種目情報!$A$4:$B$39,2,FALSE),VLOOKUP(②選手情報入力!J99,種目情報!$E$4:$F$31,2,FALSE))))</f>
        <v/>
      </c>
      <c r="P90" t="str">
        <f>IF(E90="","",IF(②選手情報入力!K99="","",②選手情報入力!K99))</f>
        <v/>
      </c>
      <c r="Q90" s="29" t="str">
        <f>IF(E90="","",IF(②選手情報入力!I99="","",1))</f>
        <v/>
      </c>
      <c r="R90" t="str">
        <f>IF(E90="","",IF(②選手情報入力!J99="","",IF(I90=1,VLOOKUP(②選手情報入力!J99,種目情報!$A$4:$C$29,3,FALSE),VLOOKUP(②選手情報入力!J99,種目情報!$E$4:$G$36,3,FALSE))))</f>
        <v/>
      </c>
      <c r="S90" t="str">
        <f>IF(E90="","",IF(②選手情報入力!M99="","",IF(I90=1,VLOOKUP(②選手情報入力!M99,種目情報!$A$4:$B$29,2,FALSE),VLOOKUP(②選手情報入力!M99,種目情報!$E$4:$F$36,2,FALSE))))</f>
        <v/>
      </c>
      <c r="T90" t="str">
        <f>IF(E90="","",IF(②選手情報入力!N99="","",②選手情報入力!N99))</f>
        <v/>
      </c>
      <c r="U90" s="29" t="str">
        <f>IF(E90="","",IF(②選手情報入力!L99="","",1))</f>
        <v/>
      </c>
      <c r="V90" t="str">
        <f>IF(E90="","",IF(②選手情報入力!M99="","",IF(I90=1,VLOOKUP(②選手情報入力!M99,種目情報!$A$4:$C$29,3,FALSE),VLOOKUP(②選手情報入力!M99,種目情報!$E$4:$G$36,3,FALSE))))</f>
        <v/>
      </c>
      <c r="W90" t="str">
        <f>IF(E90="","",IF(②選手情報入力!P99="","",IF(I90=1,VLOOKUP(②選手情報入力!P99,種目情報!$A$4:$B$29,2,FALSE),VLOOKUP(②選手情報入力!P99,種目情報!$E$4:$F$36,2,FALSE))))</f>
        <v/>
      </c>
      <c r="X90" t="str">
        <f>IF(E90="","",IF(②選手情報入力!Q99="","",②選手情報入力!Q99))</f>
        <v/>
      </c>
      <c r="Y90" s="29" t="str">
        <f>IF(E90="","",IF(②選手情報入力!O99="","",1))</f>
        <v/>
      </c>
      <c r="Z90" t="str">
        <f>IF(E90="","",IF(②選手情報入力!P99="","",IF(I90=1,VLOOKUP(②選手情報入力!P99,種目情報!$A$4:$C$29,3,FALSE),VLOOKUP(②選手情報入力!P99,種目情報!$E$4:$G$36,3,FALSE))))</f>
        <v/>
      </c>
      <c r="AA90" t="str">
        <f>IF(E90="","",IF(②選手情報入力!R99="","",IF(I90=1,種目情報!$J$4,種目情報!$J$6)))</f>
        <v/>
      </c>
      <c r="AB90" t="str">
        <f>IF(E90="","",IF(②選手情報入力!R99="","",IF(I90=1,IF(②選手情報入力!$S$6="","",②選手情報入力!$S$6),IF(②選手情報入力!$S$7="","",②選手情報入力!$S$7))))</f>
        <v/>
      </c>
      <c r="AC90" t="str">
        <f>IF(E90="","",IF(②選手情報入力!R99="","",IF(I90=1,IF(②選手情報入力!$R$6="",0,1),IF(②選手情報入力!$R$7="",0,1))))</f>
        <v/>
      </c>
      <c r="AD90" t="str">
        <f>IF(E90="","",IF(②選手情報入力!R99="","",2))</f>
        <v/>
      </c>
      <c r="AE90" t="str">
        <f>IF(E90="","",IF(②選手情報入力!T99="","",IF(I90=1,種目情報!$J$5,種目情報!$J$7)))</f>
        <v/>
      </c>
      <c r="AF90" t="str">
        <f>IF(E90="","",IF(②選手情報入力!T99="","",IF(I90=1,IF(②選手情報入力!$U$6="","",②選手情報入力!$U$6),IF(②選手情報入力!$U$7="","",②選手情報入力!$U$7))))</f>
        <v/>
      </c>
      <c r="AG90" t="str">
        <f>IF(E90="","",IF(②選手情報入力!T99="","",IF(I90=1,IF(②選手情報入力!$T$6="",0,1),IF(②選手情報入力!$T$7="",0,1))))</f>
        <v/>
      </c>
      <c r="AH90" t="str">
        <f>IF(E90="","",IF(②選手情報入力!T99="","",2))</f>
        <v/>
      </c>
    </row>
    <row r="91" spans="1:35">
      <c r="A91" t="str">
        <f>IF(E91="","",data_kyogisha!I91&amp;①団体情報入力!C$4+②選手情報入力!C100+10000000)</f>
        <v/>
      </c>
      <c r="B91" t="str">
        <f>IF(E91="","",①団体情報入力!$C$4)</f>
        <v/>
      </c>
      <c r="D91" t="str">
        <f>IF(E91="","",②選手情報入力!B$11)</f>
        <v/>
      </c>
      <c r="E91" t="str">
        <f>IF(②選手情報入力!C100="","",②選手情報入力!C100)</f>
        <v/>
      </c>
      <c r="F91" t="str">
        <f>IF(E91="","",②選手情報入力!D100)</f>
        <v/>
      </c>
      <c r="G91" t="str">
        <f>IF(E91="","",ASC(②選手情報入力!E100&amp;" "&amp;②選手情報入力!F100))</f>
        <v/>
      </c>
      <c r="H91" t="str">
        <f t="shared" si="2"/>
        <v/>
      </c>
      <c r="I91" t="str">
        <f>IF(E91="","",IF(②選手情報入力!G100="男",1,2))</f>
        <v/>
      </c>
      <c r="J91" t="str">
        <f>IF(E91="","",IF(②選手情報入力!H100="","",②選手情報入力!H100))</f>
        <v/>
      </c>
      <c r="M91" t="str">
        <f t="shared" si="3"/>
        <v/>
      </c>
      <c r="O91" t="str">
        <f>IF(E91="","",IF(②選手情報入力!J100="","",IF(I91=1,VLOOKUP(②選手情報入力!J100,種目情報!$A$4:$B$39,2,FALSE),VLOOKUP(②選手情報入力!J100,種目情報!$E$4:$F$31,2,FALSE))))</f>
        <v/>
      </c>
      <c r="P91" t="str">
        <f>IF(E91="","",IF(②選手情報入力!K100="","",②選手情報入力!K100))</f>
        <v/>
      </c>
      <c r="Q91" s="29" t="str">
        <f>IF(E91="","",IF(②選手情報入力!I100="","",1))</f>
        <v/>
      </c>
      <c r="R91" t="str">
        <f>IF(E91="","",IF(②選手情報入力!J100="","",IF(I91=1,VLOOKUP(②選手情報入力!J100,種目情報!$A$4:$C$29,3,FALSE),VLOOKUP(②選手情報入力!J100,種目情報!$E$4:$G$36,3,FALSE))))</f>
        <v/>
      </c>
      <c r="S91" t="str">
        <f>IF(E91="","",IF(②選手情報入力!M100="","",IF(I91=1,VLOOKUP(②選手情報入力!M100,種目情報!$A$4:$B$29,2,FALSE),VLOOKUP(②選手情報入力!M100,種目情報!$E$4:$F$36,2,FALSE))))</f>
        <v/>
      </c>
      <c r="T91" t="str">
        <f>IF(E91="","",IF(②選手情報入力!N100="","",②選手情報入力!N100))</f>
        <v/>
      </c>
      <c r="U91" s="29" t="str">
        <f>IF(E91="","",IF(②選手情報入力!L100="","",1))</f>
        <v/>
      </c>
      <c r="V91" t="str">
        <f>IF(E91="","",IF(②選手情報入力!M100="","",IF(I91=1,VLOOKUP(②選手情報入力!M100,種目情報!$A$4:$C$29,3,FALSE),VLOOKUP(②選手情報入力!M100,種目情報!$E$4:$G$36,3,FALSE))))</f>
        <v/>
      </c>
      <c r="W91" t="str">
        <f>IF(E91="","",IF(②選手情報入力!P100="","",IF(I91=1,VLOOKUP(②選手情報入力!P100,種目情報!$A$4:$B$29,2,FALSE),VLOOKUP(②選手情報入力!P100,種目情報!$E$4:$F$36,2,FALSE))))</f>
        <v/>
      </c>
      <c r="X91" t="str">
        <f>IF(E91="","",IF(②選手情報入力!Q100="","",②選手情報入力!Q100))</f>
        <v/>
      </c>
      <c r="Y91" s="29" t="str">
        <f>IF(E91="","",IF(②選手情報入力!O100="","",1))</f>
        <v/>
      </c>
      <c r="Z91" t="str">
        <f>IF(E91="","",IF(②選手情報入力!P100="","",IF(I91=1,VLOOKUP(②選手情報入力!P100,種目情報!$A$4:$C$29,3,FALSE),VLOOKUP(②選手情報入力!P100,種目情報!$E$4:$G$36,3,FALSE))))</f>
        <v/>
      </c>
      <c r="AA91" t="str">
        <f>IF(E91="","",IF(②選手情報入力!R100="","",IF(I91=1,種目情報!$J$4,種目情報!$J$6)))</f>
        <v/>
      </c>
      <c r="AB91" t="str">
        <f>IF(E91="","",IF(②選手情報入力!R100="","",IF(I91=1,IF(②選手情報入力!$S$6="","",②選手情報入力!$S$6),IF(②選手情報入力!$S$7="","",②選手情報入力!$S$7))))</f>
        <v/>
      </c>
      <c r="AC91" t="str">
        <f>IF(E91="","",IF(②選手情報入力!R100="","",IF(I91=1,IF(②選手情報入力!$R$6="",0,1),IF(②選手情報入力!$R$7="",0,1))))</f>
        <v/>
      </c>
      <c r="AD91" t="str">
        <f>IF(E91="","",IF(②選手情報入力!R100="","",2))</f>
        <v/>
      </c>
      <c r="AE91" t="str">
        <f>IF(E91="","",IF(②選手情報入力!T100="","",IF(I91=1,種目情報!$J$5,種目情報!$J$7)))</f>
        <v/>
      </c>
      <c r="AF91" t="str">
        <f>IF(E91="","",IF(②選手情報入力!T100="","",IF(I91=1,IF(②選手情報入力!$U$6="","",②選手情報入力!$U$6),IF(②選手情報入力!$U$7="","",②選手情報入力!$U$7))))</f>
        <v/>
      </c>
      <c r="AG91" t="str">
        <f>IF(E91="","",IF(②選手情報入力!T100="","",IF(I91=1,IF(②選手情報入力!$T$6="",0,1),IF(②選手情報入力!$T$7="",0,1))))</f>
        <v/>
      </c>
      <c r="AH91" t="str">
        <f>IF(E91="","",IF(②選手情報入力!T100="","",2))</f>
        <v/>
      </c>
    </row>
    <row r="92" spans="1:3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row>
  </sheetData>
  <phoneticPr fontId="5"/>
  <pageMargins left="0.7" right="0.7" top="0.75" bottom="0.75" header="0.3" footer="0.3"/>
  <pageSetup paperSize="9"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5"/>
  <sheetViews>
    <sheetView workbookViewId="0">
      <selection activeCell="A3" sqref="A2:B25"/>
    </sheetView>
  </sheetViews>
  <sheetFormatPr defaultRowHeight="13.5"/>
  <cols>
    <col min="1" max="1" width="10" bestFit="1" customWidth="1"/>
    <col min="2" max="2" width="10.5" bestFit="1" customWidth="1"/>
    <col min="3" max="3" width="9.25" bestFit="1" customWidth="1"/>
    <col min="4" max="4" width="13" bestFit="1" customWidth="1"/>
    <col min="5" max="5" width="13.5" bestFit="1" customWidth="1"/>
    <col min="6" max="6" width="15.625" bestFit="1" customWidth="1"/>
    <col min="7" max="7" width="3.375" bestFit="1" customWidth="1"/>
    <col min="8" max="8" width="10.375" bestFit="1" customWidth="1"/>
    <col min="9" max="9" width="9.5" bestFit="1" customWidth="1"/>
    <col min="10" max="10" width="20.375" bestFit="1" customWidth="1"/>
    <col min="11" max="11" width="19.375" bestFit="1" customWidth="1"/>
    <col min="12" max="12" width="26.875" bestFit="1" customWidth="1"/>
    <col min="13" max="13" width="18.875" bestFit="1" customWidth="1"/>
  </cols>
  <sheetData>
    <row r="1" spans="1:13">
      <c r="A1" t="s">
        <v>56</v>
      </c>
      <c r="B1" t="s">
        <v>57</v>
      </c>
      <c r="C1" t="s">
        <v>58</v>
      </c>
      <c r="D1" t="s">
        <v>59</v>
      </c>
      <c r="E1" t="s">
        <v>60</v>
      </c>
      <c r="F1" t="s">
        <v>61</v>
      </c>
      <c r="G1" t="s">
        <v>62</v>
      </c>
      <c r="H1" t="s">
        <v>3</v>
      </c>
      <c r="I1" t="s">
        <v>8</v>
      </c>
      <c r="J1" t="s">
        <v>63</v>
      </c>
      <c r="K1" t="s">
        <v>64</v>
      </c>
      <c r="L1" t="s">
        <v>65</v>
      </c>
      <c r="M1" t="s">
        <v>66</v>
      </c>
    </row>
    <row r="2" spans="1:13">
      <c r="A2" t="str">
        <f>IF(③リレー情報確認!C8="","",410000+①団体情報入力!$D$4*10)</f>
        <v/>
      </c>
      <c r="B2" t="str">
        <f>IF(A2="","",①団体情報入力!$D$4)</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IF(A2="","",IF(②選手情報入力!$R$6="",0,1))</f>
        <v/>
      </c>
      <c r="M2" t="str">
        <f>IF(A2="","",種目情報!$K$4)</f>
        <v/>
      </c>
    </row>
    <row r="3" spans="1:13">
      <c r="A3" t="str">
        <f>IF(③リレー情報確認!C9="","",410000+①団体情報入力!$D$4*10)</f>
        <v/>
      </c>
      <c r="B3" t="str">
        <f>IF(A3="","",①団体情報入力!$D$4)</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IF(A3="","",IF(②選手情報入力!$R$6="",0,1))</f>
        <v/>
      </c>
      <c r="M3" t="str">
        <f>IF(A3="","",種目情報!$K$4)</f>
        <v/>
      </c>
    </row>
    <row r="4" spans="1:13">
      <c r="A4" t="str">
        <f>IF(③リレー情報確認!C10="","",410000+①団体情報入力!$D$4*10)</f>
        <v/>
      </c>
      <c r="B4" t="str">
        <f>IF(A4="","",①団体情報入力!$D$4)</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IF(A4="","",IF(②選手情報入力!$R$6="",0,1))</f>
        <v/>
      </c>
      <c r="M4" t="str">
        <f>IF(A4="","",種目情報!$K$4)</f>
        <v/>
      </c>
    </row>
    <row r="5" spans="1:13">
      <c r="A5" t="str">
        <f>IF(③リレー情報確認!C11="","",410000+①団体情報入力!$D$4*10)</f>
        <v/>
      </c>
      <c r="B5" t="str">
        <f>IF(A5="","",①団体情報入力!$D$4)</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IF(A5="","",IF(②選手情報入力!$R$6="",0,1))</f>
        <v/>
      </c>
      <c r="M5" t="str">
        <f>IF(A5="","",種目情報!$K$4)</f>
        <v/>
      </c>
    </row>
    <row r="6" spans="1:13">
      <c r="A6" t="str">
        <f>IF(③リレー情報確認!C12="","",410000+①団体情報入力!$D$4*10)</f>
        <v/>
      </c>
      <c r="B6" t="str">
        <f>IF(A6="","",①団体情報入力!$D$4)</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IF(A6="","",IF(②選手情報入力!$R$6="",0,1))</f>
        <v/>
      </c>
      <c r="M6" t="str">
        <f>IF(A6="","",種目情報!$K$4)</f>
        <v/>
      </c>
    </row>
    <row r="7" spans="1:13">
      <c r="A7" t="str">
        <f>IF(③リレー情報確認!C13="","",410000+①団体情報入力!$D$4*10)</f>
        <v/>
      </c>
      <c r="B7" t="str">
        <f>IF(A7="","",①団体情報入力!$D$4)</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IF(A7="","",IF(②選手情報入力!$R$6="",0,1))</f>
        <v/>
      </c>
      <c r="M7" t="str">
        <f>IF(A7="","",種目情報!$K$4)</f>
        <v/>
      </c>
    </row>
    <row r="8" spans="1:13">
      <c r="A8" s="10" t="str">
        <f>IF(③リレー情報確認!I8="","",1610000+①団体情報入力!$D$4*10)</f>
        <v/>
      </c>
      <c r="B8" s="10" t="str">
        <f>IF(A8="","",①団体情報入力!$D$4)</f>
        <v/>
      </c>
      <c r="C8" s="10" t="str">
        <f>IF(A8="","",③リレー情報確認!$J$1)</f>
        <v/>
      </c>
      <c r="D8" s="10" t="str">
        <f>IF(A8="","",③リレー情報確認!$P$1)</f>
        <v/>
      </c>
      <c r="E8" s="10"/>
      <c r="F8" s="10"/>
      <c r="G8" s="10">
        <v>1</v>
      </c>
      <c r="H8" s="10" t="str">
        <f>IF(A8="","",③リレー情報確認!K8)</f>
        <v/>
      </c>
      <c r="I8" s="10" t="str">
        <f>IF(A8="","",③リレー情報確認!J8)</f>
        <v/>
      </c>
      <c r="J8" s="10" t="str">
        <f>IF(A8="","",種目情報!$J$5)</f>
        <v/>
      </c>
      <c r="K8" s="10" t="str">
        <f>IF(A8="","",③リレー情報確認!$L$8)</f>
        <v/>
      </c>
      <c r="L8" s="10" t="str">
        <f>IF(A8="","",IF(②選手情報入力!$R$7="",0,1))</f>
        <v/>
      </c>
      <c r="M8" s="10" t="str">
        <f>IF(A8="","",種目情報!$K$5)</f>
        <v/>
      </c>
    </row>
    <row r="9" spans="1:13">
      <c r="A9" s="10" t="str">
        <f>IF(③リレー情報確認!I9="","",1610000+①団体情報入力!$D$4*10)</f>
        <v/>
      </c>
      <c r="B9" s="10" t="str">
        <f>IF(A9="","",①団体情報入力!$D$4)</f>
        <v/>
      </c>
      <c r="C9" s="10" t="str">
        <f>IF(A9="","",③リレー情報確認!$J$1)</f>
        <v/>
      </c>
      <c r="D9" s="10" t="str">
        <f>IF(A9="","",③リレー情報確認!$P$1)</f>
        <v/>
      </c>
      <c r="E9" s="10"/>
      <c r="F9" s="10"/>
      <c r="G9" s="10">
        <v>2</v>
      </c>
      <c r="H9" s="10" t="str">
        <f>IF(A9="","",③リレー情報確認!K9)</f>
        <v/>
      </c>
      <c r="I9" s="10" t="str">
        <f>IF(A9="","",③リレー情報確認!J9)</f>
        <v/>
      </c>
      <c r="J9" s="10" t="str">
        <f>IF(A9="","",種目情報!$J$5)</f>
        <v/>
      </c>
      <c r="K9" s="10" t="str">
        <f>IF(A9="","",③リレー情報確認!$L$8)</f>
        <v/>
      </c>
      <c r="L9" s="10" t="str">
        <f>IF(A9="","",IF(②選手情報入力!$R$7="",0,1))</f>
        <v/>
      </c>
      <c r="M9" s="10" t="str">
        <f>IF(A9="","",種目情報!$K$5)</f>
        <v/>
      </c>
    </row>
    <row r="10" spans="1:13">
      <c r="A10" s="10" t="str">
        <f>IF(③リレー情報確認!I10="","",1610000+①団体情報入力!$D$4*10)</f>
        <v/>
      </c>
      <c r="B10" s="10" t="str">
        <f>IF(A10="","",①団体情報入力!$D$4)</f>
        <v/>
      </c>
      <c r="C10" s="10" t="str">
        <f>IF(A10="","",③リレー情報確認!$J$1)</f>
        <v/>
      </c>
      <c r="D10" s="10" t="str">
        <f>IF(A10="","",③リレー情報確認!$P$1)</f>
        <v/>
      </c>
      <c r="E10" s="10"/>
      <c r="F10" s="10"/>
      <c r="G10" s="10">
        <v>3</v>
      </c>
      <c r="H10" s="10" t="str">
        <f>IF(A10="","",③リレー情報確認!K10)</f>
        <v/>
      </c>
      <c r="I10" s="10" t="str">
        <f>IF(A10="","",③リレー情報確認!J10)</f>
        <v/>
      </c>
      <c r="J10" s="10" t="str">
        <f>IF(A10="","",種目情報!$J$5)</f>
        <v/>
      </c>
      <c r="K10" s="10" t="str">
        <f>IF(A10="","",③リレー情報確認!$L$8)</f>
        <v/>
      </c>
      <c r="L10" s="10" t="str">
        <f>IF(A10="","",IF(②選手情報入力!$R$7="",0,1))</f>
        <v/>
      </c>
      <c r="M10" s="10" t="str">
        <f>IF(A10="","",種目情報!$K$5)</f>
        <v/>
      </c>
    </row>
    <row r="11" spans="1:13">
      <c r="A11" s="10" t="str">
        <f>IF(③リレー情報確認!I11="","",1610000+①団体情報入力!$D$4*10)</f>
        <v/>
      </c>
      <c r="B11" s="10" t="str">
        <f>IF(A11="","",①団体情報入力!$D$4)</f>
        <v/>
      </c>
      <c r="C11" s="10" t="str">
        <f>IF(A11="","",③リレー情報確認!$J$1)</f>
        <v/>
      </c>
      <c r="D11" s="10" t="str">
        <f>IF(A11="","",③リレー情報確認!$P$1)</f>
        <v/>
      </c>
      <c r="E11" s="10"/>
      <c r="F11" s="10"/>
      <c r="G11" s="10">
        <v>4</v>
      </c>
      <c r="H11" s="10" t="str">
        <f>IF(A11="","",③リレー情報確認!K11)</f>
        <v/>
      </c>
      <c r="I11" s="10" t="str">
        <f>IF(A11="","",③リレー情報確認!J11)</f>
        <v/>
      </c>
      <c r="J11" s="10" t="str">
        <f>IF(A11="","",種目情報!$J$5)</f>
        <v/>
      </c>
      <c r="K11" s="10" t="str">
        <f>IF(A11="","",③リレー情報確認!$L$8)</f>
        <v/>
      </c>
      <c r="L11" s="10" t="str">
        <f>IF(A11="","",IF(②選手情報入力!$R$7="",0,1))</f>
        <v/>
      </c>
      <c r="M11" s="10" t="str">
        <f>IF(A11="","",種目情報!$K$5)</f>
        <v/>
      </c>
    </row>
    <row r="12" spans="1:13">
      <c r="A12" s="10" t="str">
        <f>IF(③リレー情報確認!I12="","",1610000+①団体情報入力!$D$4*10)</f>
        <v/>
      </c>
      <c r="B12" s="10" t="str">
        <f>IF(A12="","",①団体情報入力!$D$4)</f>
        <v/>
      </c>
      <c r="C12" s="10" t="str">
        <f>IF(A12="","",③リレー情報確認!$J$1)</f>
        <v/>
      </c>
      <c r="D12" s="10" t="str">
        <f>IF(A12="","",③リレー情報確認!$P$1)</f>
        <v/>
      </c>
      <c r="E12" s="10"/>
      <c r="F12" s="10"/>
      <c r="G12" s="10">
        <v>5</v>
      </c>
      <c r="H12" s="10" t="str">
        <f>IF(A12="","",③リレー情報確認!K12)</f>
        <v/>
      </c>
      <c r="I12" s="10" t="str">
        <f>IF(A12="","",③リレー情報確認!J12)</f>
        <v/>
      </c>
      <c r="J12" s="10" t="str">
        <f>IF(A12="","",種目情報!$J$5)</f>
        <v/>
      </c>
      <c r="K12" s="10" t="str">
        <f>IF(A12="","",③リレー情報確認!$L$8)</f>
        <v/>
      </c>
      <c r="L12" s="10" t="str">
        <f>IF(A12="","",IF(②選手情報入力!$R$7="",0,1))</f>
        <v/>
      </c>
      <c r="M12" s="10" t="str">
        <f>IF(A12="","",種目情報!$K$5)</f>
        <v/>
      </c>
    </row>
    <row r="13" spans="1:13">
      <c r="A13" s="10" t="str">
        <f>IF(③リレー情報確認!I13="","",1610000+①団体情報入力!$D$4*10)</f>
        <v/>
      </c>
      <c r="B13" s="10" t="str">
        <f>IF(A13="","",①団体情報入力!$D$4)</f>
        <v/>
      </c>
      <c r="C13" s="10" t="str">
        <f>IF(A13="","",③リレー情報確認!$J$1)</f>
        <v/>
      </c>
      <c r="D13" s="10" t="str">
        <f>IF(A13="","",③リレー情報確認!$P$1)</f>
        <v/>
      </c>
      <c r="E13" s="10"/>
      <c r="F13" s="10"/>
      <c r="G13" s="10">
        <v>6</v>
      </c>
      <c r="H13" s="10" t="str">
        <f>IF(A13="","",③リレー情報確認!K13)</f>
        <v/>
      </c>
      <c r="I13" s="10" t="str">
        <f>IF(A13="","",③リレー情報確認!J13)</f>
        <v/>
      </c>
      <c r="J13" s="10" t="str">
        <f>IF(A13="","",種目情報!$J$5)</f>
        <v/>
      </c>
      <c r="K13" s="10" t="str">
        <f>IF(A13="","",③リレー情報確認!$L$8)</f>
        <v/>
      </c>
      <c r="L13" s="10" t="str">
        <f>IF(A13="","",IF(②選手情報入力!$R$7="",0,1))</f>
        <v/>
      </c>
      <c r="M13" s="10" t="str">
        <f>IF(A13="","",種目情報!$K$5)</f>
        <v/>
      </c>
    </row>
    <row r="14" spans="1:13">
      <c r="A14" t="str">
        <f>IF(③リレー情報確認!O8="","",420000+①団体情報入力!$D$4*10)</f>
        <v/>
      </c>
      <c r="B14" t="str">
        <f>IF(A14="","",①団体情報入力!$D$4)</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IF(A14="","",IF(②選手情報入力!$T$6="",0,1))</f>
        <v/>
      </c>
      <c r="M14" t="str">
        <f>IF(A14="","",種目情報!$K$6)</f>
        <v/>
      </c>
    </row>
    <row r="15" spans="1:13">
      <c r="A15" t="str">
        <f>IF(③リレー情報確認!O9="","",420000+①団体情報入力!$D$4*10)</f>
        <v/>
      </c>
      <c r="B15" t="str">
        <f>IF(A15="","",①団体情報入力!$D$4)</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IF(A15="","",IF(②選手情報入力!$T$6="",0,1))</f>
        <v/>
      </c>
      <c r="M15" t="str">
        <f>IF(A15="","",種目情報!$K$6)</f>
        <v/>
      </c>
    </row>
    <row r="16" spans="1:13">
      <c r="A16" t="str">
        <f>IF(③リレー情報確認!O10="","",420000+①団体情報入力!$D$4*10)</f>
        <v/>
      </c>
      <c r="B16" t="str">
        <f>IF(A16="","",①団体情報入力!$D$4)</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IF(A16="","",IF(②選手情報入力!$T$6="",0,1))</f>
        <v/>
      </c>
      <c r="M16" t="str">
        <f>IF(A16="","",種目情報!$K$6)</f>
        <v/>
      </c>
    </row>
    <row r="17" spans="1:13">
      <c r="A17" t="str">
        <f>IF(③リレー情報確認!O11="","",420000+①団体情報入力!$D$4*10)</f>
        <v/>
      </c>
      <c r="B17" t="str">
        <f>IF(A17="","",①団体情報入力!$D$4)</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IF(A17="","",IF(②選手情報入力!$T$6="",0,1))</f>
        <v/>
      </c>
      <c r="M17" t="str">
        <f>IF(A17="","",種目情報!$K$6)</f>
        <v/>
      </c>
    </row>
    <row r="18" spans="1:13">
      <c r="A18" t="str">
        <f>IF(③リレー情報確認!O12="","",420000+①団体情報入力!$D$4*10)</f>
        <v/>
      </c>
      <c r="B18" t="str">
        <f>IF(A18="","",①団体情報入力!$D$4)</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IF(A18="","",IF(②選手情報入力!$T$6="",0,1))</f>
        <v/>
      </c>
      <c r="M18" t="str">
        <f>IF(A18="","",種目情報!$K$6)</f>
        <v/>
      </c>
    </row>
    <row r="19" spans="1:13">
      <c r="A19" t="str">
        <f>IF(③リレー情報確認!O13="","",420000+①団体情報入力!$D$4*10)</f>
        <v/>
      </c>
      <c r="B19" t="str">
        <f>IF(A19="","",①団体情報入力!$D$4)</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IF(A19="","",IF(②選手情報入力!$T$6="",0,1))</f>
        <v/>
      </c>
      <c r="M19" t="str">
        <f>IF(A19="","",種目情報!$K$6)</f>
        <v/>
      </c>
    </row>
    <row r="20" spans="1:13">
      <c r="A20" s="9" t="str">
        <f>IF(③リレー情報確認!U8="","",1620000+①団体情報入力!$D$4*10)</f>
        <v/>
      </c>
      <c r="B20" s="9" t="str">
        <f>IF(A20="","",①団体情報入力!$D$4)</f>
        <v/>
      </c>
      <c r="C20" s="9" t="str">
        <f>IF(A20="","",③リレー情報確認!$J$1)</f>
        <v/>
      </c>
      <c r="D20" s="9" t="str">
        <f>IF(A20="","",③リレー情報確認!$P$1)</f>
        <v/>
      </c>
      <c r="E20" s="9"/>
      <c r="F20" s="9"/>
      <c r="G20" s="9">
        <v>1</v>
      </c>
      <c r="H20" s="9" t="str">
        <f>IF(A20="","",③リレー情報確認!W8)</f>
        <v/>
      </c>
      <c r="I20" s="9" t="str">
        <f>IF(A20="","",③リレー情報確認!V8)</f>
        <v/>
      </c>
      <c r="J20" s="9" t="str">
        <f>IF(A20="","",種目情報!$J$7)</f>
        <v/>
      </c>
      <c r="K20" s="9" t="str">
        <f>IF(A20="","",③リレー情報確認!$X$8)</f>
        <v/>
      </c>
      <c r="L20" s="9" t="str">
        <f>IF(A20="","",IF(②選手情報入力!$T$7="",0,1))</f>
        <v/>
      </c>
      <c r="M20" s="9" t="str">
        <f>IF(A20="","",種目情報!$K$7)</f>
        <v/>
      </c>
    </row>
    <row r="21" spans="1:13">
      <c r="A21" s="9" t="str">
        <f>IF(③リレー情報確認!U9="","",1620000+①団体情報入力!$D$4*10)</f>
        <v/>
      </c>
      <c r="B21" s="9" t="str">
        <f>IF(A21="","",①団体情報入力!$D$4)</f>
        <v/>
      </c>
      <c r="C21" s="9" t="str">
        <f>IF(A21="","",③リレー情報確認!$J$1)</f>
        <v/>
      </c>
      <c r="D21" s="9" t="str">
        <f>IF(A21="","",③リレー情報確認!$P$1)</f>
        <v/>
      </c>
      <c r="E21" s="9"/>
      <c r="F21" s="9"/>
      <c r="G21" s="9">
        <v>2</v>
      </c>
      <c r="H21" s="9" t="str">
        <f>IF(A21="","",③リレー情報確認!W9)</f>
        <v/>
      </c>
      <c r="I21" s="9" t="str">
        <f>IF(A21="","",③リレー情報確認!V9)</f>
        <v/>
      </c>
      <c r="J21" s="9" t="str">
        <f>IF(A21="","",種目情報!$J$7)</f>
        <v/>
      </c>
      <c r="K21" s="9" t="str">
        <f>IF(A21="","",③リレー情報確認!$X$8)</f>
        <v/>
      </c>
      <c r="L21" s="9" t="str">
        <f>IF(A21="","",IF(②選手情報入力!$T$7="",0,1))</f>
        <v/>
      </c>
      <c r="M21" s="9" t="str">
        <f>IF(A21="","",種目情報!$K$7)</f>
        <v/>
      </c>
    </row>
    <row r="22" spans="1:13">
      <c r="A22" s="9" t="str">
        <f>IF(③リレー情報確認!U10="","",1620000+①団体情報入力!$D$4*10)</f>
        <v/>
      </c>
      <c r="B22" s="9" t="str">
        <f>IF(A22="","",①団体情報入力!$D$4)</f>
        <v/>
      </c>
      <c r="C22" s="9" t="str">
        <f>IF(A22="","",③リレー情報確認!$J$1)</f>
        <v/>
      </c>
      <c r="D22" s="9" t="str">
        <f>IF(A22="","",③リレー情報確認!$P$1)</f>
        <v/>
      </c>
      <c r="E22" s="9"/>
      <c r="F22" s="9"/>
      <c r="G22" s="9">
        <v>3</v>
      </c>
      <c r="H22" s="9" t="str">
        <f>IF(A22="","",③リレー情報確認!W10)</f>
        <v/>
      </c>
      <c r="I22" s="9" t="str">
        <f>IF(A22="","",③リレー情報確認!V10)</f>
        <v/>
      </c>
      <c r="J22" s="9" t="str">
        <f>IF(A22="","",種目情報!$J$7)</f>
        <v/>
      </c>
      <c r="K22" s="9" t="str">
        <f>IF(A22="","",③リレー情報確認!$X$8)</f>
        <v/>
      </c>
      <c r="L22" s="9" t="str">
        <f>IF(A22="","",IF(②選手情報入力!$T$7="",0,1))</f>
        <v/>
      </c>
      <c r="M22" s="9" t="str">
        <f>IF(A22="","",種目情報!$K$7)</f>
        <v/>
      </c>
    </row>
    <row r="23" spans="1:13">
      <c r="A23" s="9" t="str">
        <f>IF(③リレー情報確認!U11="","",1620000+①団体情報入力!$D$4*10)</f>
        <v/>
      </c>
      <c r="B23" s="9" t="str">
        <f>IF(A23="","",①団体情報入力!$D$4)</f>
        <v/>
      </c>
      <c r="C23" s="9" t="str">
        <f>IF(A23="","",③リレー情報確認!$J$1)</f>
        <v/>
      </c>
      <c r="D23" s="9" t="str">
        <f>IF(A23="","",③リレー情報確認!$P$1)</f>
        <v/>
      </c>
      <c r="E23" s="9"/>
      <c r="F23" s="9"/>
      <c r="G23" s="9">
        <v>4</v>
      </c>
      <c r="H23" s="9" t="str">
        <f>IF(A23="","",③リレー情報確認!W11)</f>
        <v/>
      </c>
      <c r="I23" s="9" t="str">
        <f>IF(A23="","",③リレー情報確認!V11)</f>
        <v/>
      </c>
      <c r="J23" s="9" t="str">
        <f>IF(A23="","",種目情報!$J$7)</f>
        <v/>
      </c>
      <c r="K23" s="9" t="str">
        <f>IF(A23="","",③リレー情報確認!$X$8)</f>
        <v/>
      </c>
      <c r="L23" s="9" t="str">
        <f>IF(A23="","",IF(②選手情報入力!$T$7="",0,1))</f>
        <v/>
      </c>
      <c r="M23" s="9" t="str">
        <f>IF(A23="","",種目情報!$K$7)</f>
        <v/>
      </c>
    </row>
    <row r="24" spans="1:13">
      <c r="A24" s="9" t="str">
        <f>IF(③リレー情報確認!U12="","",1620000+①団体情報入力!$D$4*10)</f>
        <v/>
      </c>
      <c r="B24" s="9" t="str">
        <f>IF(A24="","",①団体情報入力!$D$4)</f>
        <v/>
      </c>
      <c r="C24" s="9" t="str">
        <f>IF(A24="","",③リレー情報確認!$J$1)</f>
        <v/>
      </c>
      <c r="D24" s="9" t="str">
        <f>IF(A24="","",③リレー情報確認!$P$1)</f>
        <v/>
      </c>
      <c r="E24" s="9"/>
      <c r="F24" s="9"/>
      <c r="G24" s="9">
        <v>5</v>
      </c>
      <c r="H24" s="9" t="str">
        <f>IF(A24="","",③リレー情報確認!W12)</f>
        <v/>
      </c>
      <c r="I24" s="9" t="str">
        <f>IF(A24="","",③リレー情報確認!V12)</f>
        <v/>
      </c>
      <c r="J24" s="9" t="str">
        <f>IF(A24="","",種目情報!$J$7)</f>
        <v/>
      </c>
      <c r="K24" s="9" t="str">
        <f>IF(A24="","",③リレー情報確認!$X$8)</f>
        <v/>
      </c>
      <c r="L24" s="9" t="str">
        <f>IF(A24="","",IF(②選手情報入力!$T$7="",0,1))</f>
        <v/>
      </c>
      <c r="M24" s="9" t="str">
        <f>IF(A24="","",種目情報!$K$7)</f>
        <v/>
      </c>
    </row>
    <row r="25" spans="1:13">
      <c r="A25" s="9" t="str">
        <f>IF(③リレー情報確認!U13="","",1620000+①団体情報入力!$D$4*10)</f>
        <v/>
      </c>
      <c r="B25" s="9" t="str">
        <f>IF(A25="","",①団体情報入力!$D$4)</f>
        <v/>
      </c>
      <c r="C25" s="9" t="str">
        <f>IF(A25="","",③リレー情報確認!$J$1)</f>
        <v/>
      </c>
      <c r="D25" s="9" t="str">
        <f>IF(A25="","",③リレー情報確認!$P$1)</f>
        <v/>
      </c>
      <c r="E25" s="9"/>
      <c r="F25" s="9"/>
      <c r="G25" s="9">
        <v>6</v>
      </c>
      <c r="H25" s="9" t="str">
        <f>IF(A25="","",③リレー情報確認!W13)</f>
        <v/>
      </c>
      <c r="I25" s="9" t="str">
        <f>IF(A25="","",③リレー情報確認!V13)</f>
        <v/>
      </c>
      <c r="J25" s="9" t="str">
        <f>IF(A25="","",種目情報!$J$7)</f>
        <v/>
      </c>
      <c r="K25" s="9" t="str">
        <f>IF(A25="","",③リレー情報確認!$X$8)</f>
        <v/>
      </c>
      <c r="L25" s="9" t="str">
        <f>IF(A25="","",IF(②選手情報入力!$T$7="",0,1))</f>
        <v/>
      </c>
      <c r="M25" s="9" t="str">
        <f>IF(A25="","",種目情報!$K$7)</f>
        <v/>
      </c>
    </row>
  </sheetData>
  <phoneticPr fontId="4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3"/>
  <sheetViews>
    <sheetView workbookViewId="0">
      <selection activeCell="B3" sqref="B3"/>
    </sheetView>
  </sheetViews>
  <sheetFormatPr defaultColWidth="8.875" defaultRowHeight="13.5"/>
  <cols>
    <col min="1" max="1" width="8.875" style="172"/>
    <col min="2" max="2" width="16.125" style="172" bestFit="1" customWidth="1"/>
    <col min="3" max="3" width="8.875" style="172"/>
    <col min="4" max="4" width="16.125" style="172" bestFit="1" customWidth="1"/>
    <col min="5" max="5" width="49" style="172" bestFit="1" customWidth="1"/>
    <col min="6" max="7" width="8.875" style="172"/>
    <col min="16" max="16384" width="8.875" style="172"/>
  </cols>
  <sheetData>
    <row r="1" spans="1:6">
      <c r="A1" s="170" t="s">
        <v>137</v>
      </c>
      <c r="B1" s="170" t="s">
        <v>226</v>
      </c>
      <c r="C1" s="170" t="s">
        <v>227</v>
      </c>
      <c r="D1" s="170" t="s">
        <v>226</v>
      </c>
      <c r="E1" s="170" t="s">
        <v>228</v>
      </c>
      <c r="F1" s="171" t="s">
        <v>229</v>
      </c>
    </row>
    <row r="2" spans="1:6">
      <c r="A2" s="172">
        <v>1</v>
      </c>
      <c r="B2" t="s">
        <v>232</v>
      </c>
      <c r="C2">
        <v>230000</v>
      </c>
      <c r="D2" t="s">
        <v>232</v>
      </c>
      <c r="E2" t="s">
        <v>236</v>
      </c>
      <c r="F2" s="172">
        <v>1</v>
      </c>
    </row>
    <row r="3" spans="1:6">
      <c r="A3" s="172">
        <v>2</v>
      </c>
      <c r="B3" t="s">
        <v>230</v>
      </c>
      <c r="C3">
        <v>230238</v>
      </c>
      <c r="D3" t="s">
        <v>230</v>
      </c>
      <c r="E3" t="s">
        <v>231</v>
      </c>
      <c r="F3" s="172">
        <v>2</v>
      </c>
    </row>
  </sheetData>
  <phoneticPr fontId="4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T67"/>
  <sheetViews>
    <sheetView workbookViewId="0">
      <selection activeCell="B30" sqref="B30"/>
    </sheetView>
  </sheetViews>
  <sheetFormatPr defaultColWidth="9" defaultRowHeight="13.5"/>
  <cols>
    <col min="1" max="3" width="9" style="11"/>
    <col min="4" max="4" width="9" style="11" customWidth="1"/>
    <col min="5" max="16384" width="9" style="11"/>
  </cols>
  <sheetData>
    <row r="1" spans="1:16" ht="16.5" customHeight="1">
      <c r="A1" s="376" t="s">
        <v>75</v>
      </c>
      <c r="B1" s="376"/>
      <c r="C1" s="376"/>
      <c r="D1" s="376"/>
      <c r="E1" s="376"/>
      <c r="F1" s="376"/>
      <c r="G1" s="376"/>
      <c r="H1" s="376"/>
      <c r="I1" s="376"/>
      <c r="J1" s="376"/>
      <c r="K1" s="376"/>
      <c r="L1" s="376"/>
      <c r="M1" s="376"/>
      <c r="N1" s="376"/>
    </row>
    <row r="2" spans="1:16" customFormat="1" ht="7.5" customHeight="1"/>
    <row r="3" spans="1:16" ht="19.5" customHeight="1" thickBot="1">
      <c r="A3" s="50"/>
      <c r="B3" s="14" t="s">
        <v>55</v>
      </c>
      <c r="C3" s="375" t="str">
        <f>夏季競技会!A1</f>
        <v>２０２０年度　名古屋地区夏季陸上競技大会
　兼　愛知県国体選手選考会(案)</v>
      </c>
      <c r="D3" s="375"/>
      <c r="E3" s="375"/>
      <c r="F3" s="375"/>
      <c r="G3" s="375"/>
      <c r="H3" s="375"/>
      <c r="I3" s="375"/>
      <c r="J3" s="375"/>
      <c r="K3" s="375"/>
      <c r="L3" s="375"/>
    </row>
    <row r="4" spans="1:16" ht="18.75" customHeight="1" thickTop="1">
      <c r="B4" s="15" t="s">
        <v>72</v>
      </c>
      <c r="C4" s="397">
        <f>夏季競技会!B30</f>
        <v>44058</v>
      </c>
      <c r="D4" s="397"/>
      <c r="E4" s="397"/>
      <c r="F4" s="397">
        <f>夏季競技会!D30</f>
        <v>44059</v>
      </c>
      <c r="G4" s="397"/>
      <c r="H4" s="397"/>
      <c r="I4" s="59"/>
      <c r="J4" s="382" t="s">
        <v>345</v>
      </c>
      <c r="K4" s="383"/>
      <c r="L4" s="383"/>
      <c r="M4" s="383"/>
      <c r="N4" s="383"/>
      <c r="O4" s="383"/>
      <c r="P4" s="384"/>
    </row>
    <row r="5" spans="1:16" ht="19.5" customHeight="1">
      <c r="B5" s="15" t="s">
        <v>73</v>
      </c>
      <c r="C5" s="381" t="str">
        <f>夏季競技会!B32</f>
        <v>パロマ瑞穂スタジアム･パロマ瑞穂北陸上競技場</v>
      </c>
      <c r="D5" s="381"/>
      <c r="E5" s="381"/>
      <c r="F5" s="381"/>
      <c r="G5" s="381"/>
      <c r="H5" s="381"/>
      <c r="I5" s="59"/>
      <c r="J5" s="385"/>
      <c r="K5" s="386"/>
      <c r="L5" s="386"/>
      <c r="M5" s="386"/>
      <c r="N5" s="386"/>
      <c r="O5" s="386"/>
      <c r="P5" s="387"/>
    </row>
    <row r="6" spans="1:16" customFormat="1" ht="7.5" customHeight="1" thickBot="1">
      <c r="J6" s="388"/>
      <c r="K6" s="389"/>
      <c r="L6" s="389"/>
      <c r="M6" s="389"/>
      <c r="N6" s="389"/>
      <c r="O6" s="389"/>
      <c r="P6" s="390"/>
    </row>
    <row r="7" spans="1:16" ht="19.5" customHeight="1" thickTop="1" thickBot="1">
      <c r="B7" s="377" t="s">
        <v>172</v>
      </c>
      <c r="C7" s="378"/>
      <c r="D7" s="379">
        <f>夏季競技会!B77</f>
        <v>44032</v>
      </c>
      <c r="E7" s="379"/>
      <c r="F7" s="379"/>
      <c r="G7" s="379"/>
      <c r="H7" s="380"/>
      <c r="J7" s="398" t="s">
        <v>377</v>
      </c>
      <c r="K7" s="398"/>
      <c r="L7" s="398"/>
      <c r="M7" s="398"/>
      <c r="N7" s="398"/>
      <c r="O7" s="398"/>
      <c r="P7" s="398"/>
    </row>
    <row r="8" spans="1:16" ht="33" customHeight="1">
      <c r="A8" s="205"/>
      <c r="B8" s="206" t="s">
        <v>294</v>
      </c>
      <c r="C8" s="207"/>
      <c r="D8" s="207"/>
      <c r="E8" s="207"/>
      <c r="F8" s="207"/>
      <c r="G8" s="207"/>
      <c r="H8" s="207"/>
      <c r="I8" s="207"/>
      <c r="J8" s="207"/>
      <c r="K8" s="207"/>
      <c r="L8" s="207"/>
      <c r="M8" s="207"/>
      <c r="N8" s="207"/>
    </row>
    <row r="9" spans="1:16" ht="33" customHeight="1" thickBot="1">
      <c r="B9" s="208" t="s">
        <v>539</v>
      </c>
      <c r="C9" s="207"/>
      <c r="D9" s="207"/>
      <c r="E9" s="207"/>
      <c r="F9" s="207"/>
      <c r="G9" s="207"/>
      <c r="H9" s="207"/>
      <c r="I9" s="207"/>
      <c r="J9" s="207"/>
      <c r="K9" s="70"/>
      <c r="P9" s="209"/>
    </row>
    <row r="10" spans="1:16" customFormat="1" ht="20.25" customHeight="1" thickTop="1" thickBot="1">
      <c r="B10" s="393" t="s">
        <v>350</v>
      </c>
      <c r="C10" s="394"/>
      <c r="D10" s="395">
        <f>夏季競技会!E77</f>
        <v>44054</v>
      </c>
      <c r="E10" s="395"/>
      <c r="F10" s="396"/>
      <c r="G10" s="127"/>
      <c r="H10" s="401" t="s">
        <v>401</v>
      </c>
      <c r="I10" s="402"/>
      <c r="J10" s="399" t="str">
        <f>夏季競技会!C79</f>
        <v>振込は、８月３日(月)～７日(金)の間にお願いします。</v>
      </c>
      <c r="K10" s="399"/>
      <c r="L10" s="399"/>
      <c r="M10" s="399"/>
      <c r="N10" s="399"/>
      <c r="O10" s="400"/>
    </row>
    <row r="11" spans="1:16" ht="29.25" customHeight="1">
      <c r="A11" s="16" t="s">
        <v>86</v>
      </c>
      <c r="C11" s="224" t="s">
        <v>346</v>
      </c>
    </row>
    <row r="12" spans="1:16" ht="36.75" customHeight="1">
      <c r="A12" s="16"/>
      <c r="B12" s="225" t="s">
        <v>347</v>
      </c>
      <c r="C12" s="226"/>
    </row>
    <row r="13" spans="1:16" ht="36.75" customHeight="1">
      <c r="A13" s="16"/>
      <c r="B13" s="225" t="s">
        <v>348</v>
      </c>
      <c r="C13" s="226"/>
    </row>
    <row r="14" spans="1:16" ht="36.75" customHeight="1">
      <c r="A14" s="16"/>
      <c r="B14" s="225"/>
      <c r="C14" s="226"/>
    </row>
    <row r="15" spans="1:16" ht="36.75" customHeight="1">
      <c r="A15" s="16"/>
      <c r="B15" s="303" t="s">
        <v>464</v>
      </c>
      <c r="C15" s="226"/>
    </row>
    <row r="16" spans="1:16" ht="36.75" customHeight="1">
      <c r="A16" s="16"/>
      <c r="B16" s="303" t="s">
        <v>465</v>
      </c>
      <c r="C16" s="226"/>
    </row>
    <row r="17" spans="1:20" ht="36.75" customHeight="1">
      <c r="A17" s="16"/>
      <c r="B17" s="303" t="s">
        <v>466</v>
      </c>
      <c r="C17" s="226"/>
    </row>
    <row r="18" spans="1:20" ht="36.75" customHeight="1">
      <c r="A18" s="16"/>
      <c r="B18" s="304" t="s">
        <v>468</v>
      </c>
      <c r="C18" s="303"/>
      <c r="D18" s="303"/>
      <c r="E18" s="303"/>
      <c r="F18" s="303"/>
      <c r="G18" s="303"/>
      <c r="H18" s="303"/>
      <c r="I18" s="303"/>
      <c r="J18" s="303"/>
      <c r="K18" s="303"/>
    </row>
    <row r="19" spans="1:20" ht="36.75" customHeight="1">
      <c r="A19" s="16"/>
      <c r="B19" s="303"/>
      <c r="C19" s="303"/>
      <c r="D19" s="303"/>
      <c r="E19" s="303"/>
      <c r="F19" s="303"/>
      <c r="G19" s="303"/>
      <c r="H19" s="303"/>
      <c r="I19" s="303"/>
      <c r="J19" s="303"/>
      <c r="K19" s="303"/>
    </row>
    <row r="20" spans="1:20" ht="35.25" customHeight="1">
      <c r="B20" s="391" t="s">
        <v>194</v>
      </c>
      <c r="C20" s="391"/>
      <c r="D20" s="391"/>
      <c r="E20" s="391"/>
      <c r="F20" s="391"/>
      <c r="G20" s="391"/>
      <c r="H20" s="391"/>
      <c r="I20" s="391"/>
      <c r="J20" s="391"/>
    </row>
    <row r="21" spans="1:20" ht="35.25" customHeight="1">
      <c r="B21" s="207" t="s">
        <v>302</v>
      </c>
      <c r="C21" s="207"/>
      <c r="D21" s="207"/>
      <c r="E21" s="207"/>
      <c r="F21" s="207"/>
      <c r="G21" s="207"/>
      <c r="H21" s="207"/>
      <c r="I21" s="207"/>
      <c r="J21" s="207"/>
    </row>
    <row r="22" spans="1:20" ht="35.25" customHeight="1">
      <c r="B22" s="215" t="s">
        <v>303</v>
      </c>
      <c r="C22" s="216"/>
      <c r="D22" s="216"/>
      <c r="E22" s="216"/>
      <c r="F22" s="216"/>
      <c r="G22" s="216"/>
      <c r="H22" s="216"/>
      <c r="I22" s="216"/>
      <c r="J22" s="216"/>
    </row>
    <row r="23" spans="1:20" ht="35.25" customHeight="1">
      <c r="B23" s="215" t="s">
        <v>304</v>
      </c>
      <c r="C23" s="216"/>
      <c r="D23" s="216"/>
      <c r="E23" s="216"/>
      <c r="F23" s="216"/>
      <c r="G23" s="216"/>
      <c r="H23" s="216"/>
      <c r="I23" s="216"/>
      <c r="J23" s="216"/>
    </row>
    <row r="24" spans="1:20" ht="35.25" customHeight="1">
      <c r="B24" s="215" t="s">
        <v>467</v>
      </c>
      <c r="C24" s="263"/>
      <c r="D24" s="263"/>
      <c r="E24" s="263"/>
      <c r="F24" s="263"/>
      <c r="G24" s="263"/>
      <c r="H24" s="263"/>
      <c r="I24" s="263"/>
      <c r="J24" s="263"/>
    </row>
    <row r="25" spans="1:20" ht="35.25" customHeight="1">
      <c r="B25" s="215" t="s">
        <v>305</v>
      </c>
      <c r="C25" s="216"/>
      <c r="D25" s="216"/>
      <c r="E25" s="216"/>
      <c r="F25" s="216"/>
      <c r="G25" s="216"/>
      <c r="H25" s="216"/>
      <c r="I25" s="216"/>
      <c r="J25" s="216"/>
    </row>
    <row r="26" spans="1:20" ht="35.25" customHeight="1">
      <c r="B26" s="215" t="s">
        <v>306</v>
      </c>
      <c r="C26" s="216"/>
      <c r="D26" s="216"/>
      <c r="E26" s="216"/>
      <c r="F26" s="216"/>
      <c r="G26" s="216"/>
      <c r="H26" s="216"/>
      <c r="I26" s="216"/>
      <c r="J26" s="216"/>
    </row>
    <row r="27" spans="1:20" ht="35.25" customHeight="1">
      <c r="B27" s="215" t="s">
        <v>307</v>
      </c>
      <c r="C27" s="216"/>
      <c r="D27" s="216"/>
      <c r="E27" s="216"/>
      <c r="F27" s="216"/>
      <c r="G27" s="216"/>
      <c r="H27" s="216"/>
      <c r="I27" s="216"/>
      <c r="J27" s="216"/>
    </row>
    <row r="28" spans="1:20" ht="35.25" customHeight="1">
      <c r="B28" s="215" t="s">
        <v>308</v>
      </c>
      <c r="C28" s="216"/>
      <c r="D28" s="216"/>
      <c r="E28" s="216"/>
      <c r="F28" s="216"/>
      <c r="G28" s="216"/>
      <c r="H28" s="216"/>
      <c r="I28" s="216"/>
      <c r="J28" s="216"/>
    </row>
    <row r="29" spans="1:20" ht="81" customHeight="1">
      <c r="B29" s="392" t="s">
        <v>540</v>
      </c>
      <c r="C29" s="392"/>
      <c r="D29" s="392"/>
      <c r="E29" s="392"/>
      <c r="F29" s="392"/>
      <c r="G29" s="392"/>
      <c r="H29" s="392"/>
      <c r="I29" s="392"/>
      <c r="J29" s="392"/>
      <c r="K29" s="392"/>
      <c r="L29" s="392"/>
      <c r="M29" s="392"/>
      <c r="N29" s="392"/>
      <c r="O29" s="392"/>
      <c r="P29" s="392"/>
      <c r="Q29" s="392"/>
      <c r="R29" s="392"/>
      <c r="S29" s="392"/>
      <c r="T29" s="392"/>
    </row>
    <row r="30" spans="1:20" ht="27" customHeight="1">
      <c r="B30" s="215" t="s">
        <v>309</v>
      </c>
    </row>
    <row r="31" spans="1:20" ht="16.5" customHeight="1">
      <c r="A31" s="12"/>
      <c r="B31" s="16"/>
    </row>
    <row r="32" spans="1:20" ht="16.5" customHeight="1">
      <c r="A32" s="11" t="s">
        <v>310</v>
      </c>
    </row>
    <row r="33" spans="1:14" ht="16.5" customHeight="1">
      <c r="A33" s="16" t="s">
        <v>311</v>
      </c>
    </row>
    <row r="34" spans="1:14" ht="16.5" customHeight="1">
      <c r="A34" s="13" t="s">
        <v>71</v>
      </c>
      <c r="B34" s="11" t="s">
        <v>103</v>
      </c>
      <c r="F34" s="11" t="s">
        <v>312</v>
      </c>
    </row>
    <row r="35" spans="1:14" ht="26.45" customHeight="1">
      <c r="A35" s="16" t="s">
        <v>313</v>
      </c>
      <c r="D35" s="217" t="s">
        <v>314</v>
      </c>
    </row>
    <row r="36" spans="1:14" ht="26.45" customHeight="1">
      <c r="A36" s="13" t="s">
        <v>71</v>
      </c>
      <c r="B36" s="11" t="s">
        <v>315</v>
      </c>
      <c r="D36" s="218"/>
    </row>
    <row r="37" spans="1:14" ht="16.5" customHeight="1">
      <c r="A37" s="13" t="s">
        <v>71</v>
      </c>
      <c r="B37" s="11" t="s">
        <v>316</v>
      </c>
    </row>
    <row r="38" spans="1:14" ht="16.5" customHeight="1">
      <c r="A38" s="13" t="s">
        <v>71</v>
      </c>
      <c r="B38" s="11" t="s">
        <v>317</v>
      </c>
    </row>
    <row r="39" spans="1:14" ht="16.5" customHeight="1">
      <c r="A39" s="13" t="s">
        <v>71</v>
      </c>
      <c r="B39" s="11" t="s">
        <v>318</v>
      </c>
    </row>
    <row r="40" spans="1:14" ht="16.5" customHeight="1">
      <c r="A40" s="13" t="s">
        <v>71</v>
      </c>
      <c r="B40" s="11" t="s">
        <v>319</v>
      </c>
    </row>
    <row r="41" spans="1:14" ht="16.5" customHeight="1">
      <c r="A41" s="13" t="s">
        <v>71</v>
      </c>
      <c r="B41" s="19" t="s">
        <v>84</v>
      </c>
      <c r="C41" s="19"/>
      <c r="D41" s="19"/>
      <c r="E41" s="19"/>
      <c r="F41" s="19"/>
      <c r="G41" s="18"/>
      <c r="H41" s="18"/>
      <c r="I41" s="18"/>
      <c r="J41" s="18"/>
      <c r="K41" s="18"/>
      <c r="L41" s="18"/>
    </row>
    <row r="42" spans="1:14" ht="16.5" customHeight="1">
      <c r="A42" s="13" t="s">
        <v>71</v>
      </c>
      <c r="B42" s="18"/>
      <c r="C42" s="18" t="s">
        <v>320</v>
      </c>
      <c r="D42" s="18"/>
      <c r="E42" s="18"/>
      <c r="F42" s="18"/>
      <c r="G42" s="18"/>
      <c r="H42" s="18"/>
      <c r="I42" s="18"/>
      <c r="J42" s="18"/>
      <c r="K42" s="18"/>
      <c r="L42" s="18"/>
    </row>
    <row r="43" spans="1:14" ht="16.5" customHeight="1">
      <c r="A43" s="13" t="s">
        <v>71</v>
      </c>
      <c r="B43" s="18"/>
      <c r="C43" s="38" t="s">
        <v>88</v>
      </c>
      <c r="D43" s="18"/>
      <c r="E43" s="20" t="s">
        <v>70</v>
      </c>
      <c r="F43" s="20" t="s">
        <v>109</v>
      </c>
      <c r="G43" s="20">
        <v>54.23</v>
      </c>
      <c r="H43" s="18"/>
      <c r="I43" s="18"/>
      <c r="J43" s="18"/>
      <c r="K43" s="18"/>
      <c r="L43" s="18"/>
    </row>
    <row r="44" spans="1:14" ht="16.5" customHeight="1" thickBot="1">
      <c r="A44" s="13" t="s">
        <v>71</v>
      </c>
      <c r="B44" s="18"/>
      <c r="C44" s="38" t="s">
        <v>89</v>
      </c>
      <c r="D44" s="18"/>
      <c r="E44" s="20" t="s">
        <v>85</v>
      </c>
      <c r="F44" s="20" t="s">
        <v>109</v>
      </c>
      <c r="G44" s="20" t="s">
        <v>321</v>
      </c>
      <c r="H44" s="18"/>
      <c r="I44" s="18"/>
      <c r="J44" s="18"/>
      <c r="K44" s="18"/>
      <c r="L44" s="18"/>
    </row>
    <row r="45" spans="1:14" ht="16.5" customHeight="1">
      <c r="A45" s="13" t="s">
        <v>71</v>
      </c>
      <c r="B45" s="18"/>
      <c r="C45" s="38"/>
      <c r="D45" s="39" t="s">
        <v>87</v>
      </c>
      <c r="E45" s="40"/>
      <c r="F45" s="40"/>
      <c r="G45" s="40"/>
      <c r="H45" s="41"/>
      <c r="I45" s="18"/>
      <c r="J45" s="42"/>
      <c r="K45" s="42"/>
      <c r="L45" s="37"/>
      <c r="M45" s="219"/>
      <c r="N45" s="220"/>
    </row>
    <row r="46" spans="1:14" ht="16.5" customHeight="1">
      <c r="A46" s="13" t="s">
        <v>71</v>
      </c>
      <c r="B46" s="18"/>
      <c r="C46" s="38"/>
      <c r="D46" s="43" t="s">
        <v>76</v>
      </c>
      <c r="E46" s="44"/>
      <c r="F46" s="44"/>
      <c r="G46" s="44"/>
      <c r="H46" s="45"/>
      <c r="I46" s="18"/>
      <c r="J46" s="42"/>
      <c r="K46" s="42"/>
      <c r="L46" s="37"/>
      <c r="M46" s="219"/>
      <c r="N46" s="220"/>
    </row>
    <row r="47" spans="1:14" ht="16.5" customHeight="1" thickBot="1">
      <c r="A47" s="13" t="s">
        <v>71</v>
      </c>
      <c r="B47" s="18"/>
      <c r="C47" s="38"/>
      <c r="D47" s="46" t="s">
        <v>45</v>
      </c>
      <c r="E47" s="221" t="s">
        <v>322</v>
      </c>
      <c r="F47" s="47" t="s">
        <v>109</v>
      </c>
      <c r="G47" s="48">
        <v>12</v>
      </c>
      <c r="H47" s="49"/>
      <c r="I47" s="18"/>
      <c r="J47" s="42"/>
      <c r="K47" s="42"/>
      <c r="L47" s="37"/>
      <c r="M47" s="219"/>
      <c r="N47" s="220"/>
    </row>
    <row r="48" spans="1:14" ht="16.5" customHeight="1">
      <c r="A48" s="13" t="s">
        <v>71</v>
      </c>
      <c r="B48" s="18"/>
      <c r="C48" s="18" t="s">
        <v>323</v>
      </c>
      <c r="D48" s="18"/>
      <c r="E48" s="18"/>
      <c r="F48" s="18"/>
      <c r="G48" s="18"/>
      <c r="H48" s="18"/>
      <c r="I48" s="18"/>
      <c r="J48" s="18"/>
      <c r="K48" s="18"/>
      <c r="L48" s="18"/>
    </row>
    <row r="49" spans="1:12" ht="16.5" customHeight="1">
      <c r="A49" s="13" t="s">
        <v>324</v>
      </c>
      <c r="B49" s="18"/>
      <c r="C49" s="38" t="s">
        <v>90</v>
      </c>
      <c r="D49" s="18"/>
      <c r="E49" s="20" t="s">
        <v>189</v>
      </c>
      <c r="F49" s="20" t="s">
        <v>109</v>
      </c>
      <c r="G49" s="20" t="s">
        <v>325</v>
      </c>
      <c r="H49" s="18"/>
      <c r="I49" s="18"/>
      <c r="J49" s="18"/>
      <c r="K49" s="18"/>
      <c r="L49" s="18"/>
    </row>
    <row r="50" spans="1:12" ht="16.5" customHeight="1">
      <c r="A50" s="13" t="s">
        <v>71</v>
      </c>
      <c r="B50" s="18"/>
      <c r="C50" s="61" t="s">
        <v>82</v>
      </c>
      <c r="D50" s="18"/>
      <c r="E50" s="20"/>
      <c r="F50" s="20"/>
      <c r="G50" s="20"/>
      <c r="H50" s="18"/>
      <c r="I50" s="18"/>
      <c r="J50" s="18"/>
      <c r="K50" s="18"/>
      <c r="L50" s="18"/>
    </row>
    <row r="51" spans="1:12" ht="16.5" customHeight="1">
      <c r="A51" s="13" t="s">
        <v>71</v>
      </c>
      <c r="B51" s="11" t="s">
        <v>78</v>
      </c>
    </row>
    <row r="52" spans="1:12" ht="16.5" customHeight="1">
      <c r="A52" s="13" t="s">
        <v>71</v>
      </c>
      <c r="B52" s="190" t="s">
        <v>326</v>
      </c>
    </row>
    <row r="53" spans="1:12" ht="16.5" customHeight="1">
      <c r="A53" s="16" t="s">
        <v>327</v>
      </c>
    </row>
    <row r="54" spans="1:12" ht="16.5" customHeight="1">
      <c r="A54" s="13" t="s">
        <v>71</v>
      </c>
      <c r="B54" s="11" t="s">
        <v>130</v>
      </c>
    </row>
    <row r="55" spans="1:12" ht="16.5" customHeight="1">
      <c r="A55" s="16" t="s">
        <v>328</v>
      </c>
    </row>
    <row r="56" spans="1:12" ht="16.5" customHeight="1">
      <c r="A56" s="13" t="s">
        <v>324</v>
      </c>
      <c r="B56" s="11" t="s">
        <v>329</v>
      </c>
    </row>
    <row r="57" spans="1:12" ht="16.5" customHeight="1">
      <c r="A57" s="13" t="s">
        <v>71</v>
      </c>
      <c r="B57" s="11" t="s">
        <v>77</v>
      </c>
    </row>
    <row r="58" spans="1:12" ht="16.5" customHeight="1">
      <c r="A58" s="16" t="s">
        <v>330</v>
      </c>
    </row>
    <row r="59" spans="1:12" ht="16.5" customHeight="1">
      <c r="A59" s="13" t="s">
        <v>324</v>
      </c>
      <c r="B59" s="11" t="s">
        <v>331</v>
      </c>
    </row>
    <row r="60" spans="1:12" ht="16.5" customHeight="1">
      <c r="A60" s="13" t="s">
        <v>324</v>
      </c>
      <c r="B60" s="11" t="s">
        <v>332</v>
      </c>
    </row>
    <row r="61" spans="1:12" s="72" customFormat="1" ht="16.5" customHeight="1">
      <c r="A61" s="71" t="s">
        <v>333</v>
      </c>
    </row>
    <row r="62" spans="1:12" s="72" customFormat="1" ht="16.5" customHeight="1">
      <c r="A62" s="73" t="s">
        <v>324</v>
      </c>
      <c r="B62" s="72" t="s">
        <v>334</v>
      </c>
    </row>
    <row r="63" spans="1:12" ht="16.5" customHeight="1">
      <c r="A63" s="16" t="s">
        <v>335</v>
      </c>
    </row>
    <row r="64" spans="1:12" ht="16.5" customHeight="1">
      <c r="A64" s="13" t="s">
        <v>71</v>
      </c>
      <c r="B64" s="11" t="s">
        <v>336</v>
      </c>
    </row>
    <row r="65" spans="1:8" ht="16.5" customHeight="1">
      <c r="A65" s="13" t="s">
        <v>324</v>
      </c>
      <c r="C65" s="64" t="s">
        <v>74</v>
      </c>
    </row>
    <row r="66" spans="1:8" ht="16.5" customHeight="1">
      <c r="A66" s="13" t="s">
        <v>71</v>
      </c>
      <c r="C66" s="63" t="s">
        <v>125</v>
      </c>
      <c r="D66" s="63"/>
      <c r="E66" s="63"/>
      <c r="F66" s="63"/>
      <c r="G66" s="63"/>
      <c r="H66" s="63"/>
    </row>
    <row r="67" spans="1:8" ht="16.5" customHeight="1">
      <c r="A67" s="16" t="s">
        <v>337</v>
      </c>
    </row>
  </sheetData>
  <sheetProtection selectLockedCells="1" selectUnlockedCells="1"/>
  <mergeCells count="15">
    <mergeCell ref="B20:J20"/>
    <mergeCell ref="B29:T29"/>
    <mergeCell ref="B10:C10"/>
    <mergeCell ref="D10:F10"/>
    <mergeCell ref="C4:E4"/>
    <mergeCell ref="F4:H4"/>
    <mergeCell ref="J7:P7"/>
    <mergeCell ref="J10:O10"/>
    <mergeCell ref="H10:I10"/>
    <mergeCell ref="C3:L3"/>
    <mergeCell ref="A1:N1"/>
    <mergeCell ref="B7:C7"/>
    <mergeCell ref="D7:H7"/>
    <mergeCell ref="C5:H5"/>
    <mergeCell ref="J4:P6"/>
  </mergeCells>
  <phoneticPr fontId="5"/>
  <pageMargins left="0.7" right="0.7" top="0.75" bottom="0.75" header="0.3" footer="0.3"/>
  <pageSetup paperSize="9" scale="55"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59999389629810485"/>
  </sheetPr>
  <dimension ref="A1:O76"/>
  <sheetViews>
    <sheetView workbookViewId="0">
      <selection activeCell="C10" sqref="C10"/>
    </sheetView>
  </sheetViews>
  <sheetFormatPr defaultColWidth="9" defaultRowHeight="13.5"/>
  <cols>
    <col min="1" max="1" width="16.125" style="2" customWidth="1"/>
    <col min="2" max="2" width="5.75" style="2" customWidth="1"/>
    <col min="3" max="3" width="16.125" style="2" customWidth="1"/>
    <col min="4" max="4" width="5.75" style="2" customWidth="1"/>
    <col min="5" max="5" width="16.125" style="2" customWidth="1"/>
    <col min="6" max="6" width="5.75" style="2" customWidth="1"/>
    <col min="7" max="7" width="16.125" style="2" customWidth="1"/>
    <col min="8" max="8" width="4.5" style="2" customWidth="1"/>
    <col min="9" max="9" width="12.875" style="2" customWidth="1"/>
    <col min="10" max="10" width="9" style="2" customWidth="1"/>
    <col min="11" max="11" width="20.125" style="2" customWidth="1"/>
    <col min="12" max="12" width="43.25" style="2" customWidth="1"/>
    <col min="13" max="15" width="9" style="2" hidden="1" customWidth="1"/>
    <col min="16" max="16" width="9" style="2" customWidth="1"/>
    <col min="17" max="245" width="9" style="2"/>
    <col min="246" max="246" width="5.75" style="2" customWidth="1"/>
    <col min="247" max="247" width="16.125" style="2" customWidth="1"/>
    <col min="248" max="248" width="5.75" style="2" customWidth="1"/>
    <col min="249" max="249" width="16.125" style="2" customWidth="1"/>
    <col min="250" max="250" width="5.75" style="2" customWidth="1"/>
    <col min="251" max="251" width="16.125" style="2" customWidth="1"/>
    <col min="252" max="252" width="5.75" style="2" customWidth="1"/>
    <col min="253" max="253" width="16.125" style="2" customWidth="1"/>
    <col min="254" max="254" width="4.5" style="2" customWidth="1"/>
    <col min="255" max="255" width="16.125" style="2" customWidth="1"/>
    <col min="256" max="256" width="9" style="2" customWidth="1"/>
    <col min="257" max="265" width="0" style="2" hidden="1" customWidth="1"/>
    <col min="266" max="501" width="9" style="2"/>
    <col min="502" max="502" width="5.75" style="2" customWidth="1"/>
    <col min="503" max="503" width="16.125" style="2" customWidth="1"/>
    <col min="504" max="504" width="5.75" style="2" customWidth="1"/>
    <col min="505" max="505" width="16.125" style="2" customWidth="1"/>
    <col min="506" max="506" width="5.75" style="2" customWidth="1"/>
    <col min="507" max="507" width="16.125" style="2" customWidth="1"/>
    <col min="508" max="508" width="5.75" style="2" customWidth="1"/>
    <col min="509" max="509" width="16.125" style="2" customWidth="1"/>
    <col min="510" max="510" width="4.5" style="2" customWidth="1"/>
    <col min="511" max="511" width="16.125" style="2" customWidth="1"/>
    <col min="512" max="512" width="9" style="2" customWidth="1"/>
    <col min="513" max="521" width="0" style="2" hidden="1" customWidth="1"/>
    <col min="522" max="757" width="9" style="2"/>
    <col min="758" max="758" width="5.75" style="2" customWidth="1"/>
    <col min="759" max="759" width="16.125" style="2" customWidth="1"/>
    <col min="760" max="760" width="5.75" style="2" customWidth="1"/>
    <col min="761" max="761" width="16.125" style="2" customWidth="1"/>
    <col min="762" max="762" width="5.75" style="2" customWidth="1"/>
    <col min="763" max="763" width="16.125" style="2" customWidth="1"/>
    <col min="764" max="764" width="5.75" style="2" customWidth="1"/>
    <col min="765" max="765" width="16.125" style="2" customWidth="1"/>
    <col min="766" max="766" width="4.5" style="2" customWidth="1"/>
    <col min="767" max="767" width="16.125" style="2" customWidth="1"/>
    <col min="768" max="768" width="9" style="2" customWidth="1"/>
    <col min="769" max="777" width="0" style="2" hidden="1" customWidth="1"/>
    <col min="778" max="1013" width="9" style="2"/>
    <col min="1014" max="1014" width="5.75" style="2" customWidth="1"/>
    <col min="1015" max="1015" width="16.125" style="2" customWidth="1"/>
    <col min="1016" max="1016" width="5.75" style="2" customWidth="1"/>
    <col min="1017" max="1017" width="16.125" style="2" customWidth="1"/>
    <col min="1018" max="1018" width="5.75" style="2" customWidth="1"/>
    <col min="1019" max="1019" width="16.125" style="2" customWidth="1"/>
    <col min="1020" max="1020" width="5.75" style="2" customWidth="1"/>
    <col min="1021" max="1021" width="16.125" style="2" customWidth="1"/>
    <col min="1022" max="1022" width="4.5" style="2" customWidth="1"/>
    <col min="1023" max="1023" width="16.125" style="2" customWidth="1"/>
    <col min="1024" max="1024" width="9" style="2" customWidth="1"/>
    <col min="1025" max="1033" width="0" style="2" hidden="1" customWidth="1"/>
    <col min="1034" max="1269" width="9" style="2"/>
    <col min="1270" max="1270" width="5.75" style="2" customWidth="1"/>
    <col min="1271" max="1271" width="16.125" style="2" customWidth="1"/>
    <col min="1272" max="1272" width="5.75" style="2" customWidth="1"/>
    <col min="1273" max="1273" width="16.125" style="2" customWidth="1"/>
    <col min="1274" max="1274" width="5.75" style="2" customWidth="1"/>
    <col min="1275" max="1275" width="16.125" style="2" customWidth="1"/>
    <col min="1276" max="1276" width="5.75" style="2" customWidth="1"/>
    <col min="1277" max="1277" width="16.125" style="2" customWidth="1"/>
    <col min="1278" max="1278" width="4.5" style="2" customWidth="1"/>
    <col min="1279" max="1279" width="16.125" style="2" customWidth="1"/>
    <col min="1280" max="1280" width="9" style="2" customWidth="1"/>
    <col min="1281" max="1289" width="0" style="2" hidden="1" customWidth="1"/>
    <col min="1290" max="1525" width="9" style="2"/>
    <col min="1526" max="1526" width="5.75" style="2" customWidth="1"/>
    <col min="1527" max="1527" width="16.125" style="2" customWidth="1"/>
    <col min="1528" max="1528" width="5.75" style="2" customWidth="1"/>
    <col min="1529" max="1529" width="16.125" style="2" customWidth="1"/>
    <col min="1530" max="1530" width="5.75" style="2" customWidth="1"/>
    <col min="1531" max="1531" width="16.125" style="2" customWidth="1"/>
    <col min="1532" max="1532" width="5.75" style="2" customWidth="1"/>
    <col min="1533" max="1533" width="16.125" style="2" customWidth="1"/>
    <col min="1534" max="1534" width="4.5" style="2" customWidth="1"/>
    <col min="1535" max="1535" width="16.125" style="2" customWidth="1"/>
    <col min="1536" max="1536" width="9" style="2" customWidth="1"/>
    <col min="1537" max="1545" width="0" style="2" hidden="1" customWidth="1"/>
    <col min="1546" max="1781" width="9" style="2"/>
    <col min="1782" max="1782" width="5.75" style="2" customWidth="1"/>
    <col min="1783" max="1783" width="16.125" style="2" customWidth="1"/>
    <col min="1784" max="1784" width="5.75" style="2" customWidth="1"/>
    <col min="1785" max="1785" width="16.125" style="2" customWidth="1"/>
    <col min="1786" max="1786" width="5.75" style="2" customWidth="1"/>
    <col min="1787" max="1787" width="16.125" style="2" customWidth="1"/>
    <col min="1788" max="1788" width="5.75" style="2" customWidth="1"/>
    <col min="1789" max="1789" width="16.125" style="2" customWidth="1"/>
    <col min="1790" max="1790" width="4.5" style="2" customWidth="1"/>
    <col min="1791" max="1791" width="16.125" style="2" customWidth="1"/>
    <col min="1792" max="1792" width="9" style="2" customWidth="1"/>
    <col min="1793" max="1801" width="0" style="2" hidden="1" customWidth="1"/>
    <col min="1802" max="2037" width="9" style="2"/>
    <col min="2038" max="2038" width="5.75" style="2" customWidth="1"/>
    <col min="2039" max="2039" width="16.125" style="2" customWidth="1"/>
    <col min="2040" max="2040" width="5.75" style="2" customWidth="1"/>
    <col min="2041" max="2041" width="16.125" style="2" customWidth="1"/>
    <col min="2042" max="2042" width="5.75" style="2" customWidth="1"/>
    <col min="2043" max="2043" width="16.125" style="2" customWidth="1"/>
    <col min="2044" max="2044" width="5.75" style="2" customWidth="1"/>
    <col min="2045" max="2045" width="16.125" style="2" customWidth="1"/>
    <col min="2046" max="2046" width="4.5" style="2" customWidth="1"/>
    <col min="2047" max="2047" width="16.125" style="2" customWidth="1"/>
    <col min="2048" max="2048" width="9" style="2" customWidth="1"/>
    <col min="2049" max="2057" width="0" style="2" hidden="1" customWidth="1"/>
    <col min="2058" max="2293" width="9" style="2"/>
    <col min="2294" max="2294" width="5.75" style="2" customWidth="1"/>
    <col min="2295" max="2295" width="16.125" style="2" customWidth="1"/>
    <col min="2296" max="2296" width="5.75" style="2" customWidth="1"/>
    <col min="2297" max="2297" width="16.125" style="2" customWidth="1"/>
    <col min="2298" max="2298" width="5.75" style="2" customWidth="1"/>
    <col min="2299" max="2299" width="16.125" style="2" customWidth="1"/>
    <col min="2300" max="2300" width="5.75" style="2" customWidth="1"/>
    <col min="2301" max="2301" width="16.125" style="2" customWidth="1"/>
    <col min="2302" max="2302" width="4.5" style="2" customWidth="1"/>
    <col min="2303" max="2303" width="16.125" style="2" customWidth="1"/>
    <col min="2304" max="2304" width="9" style="2" customWidth="1"/>
    <col min="2305" max="2313" width="0" style="2" hidden="1" customWidth="1"/>
    <col min="2314" max="2549" width="9" style="2"/>
    <col min="2550" max="2550" width="5.75" style="2" customWidth="1"/>
    <col min="2551" max="2551" width="16.125" style="2" customWidth="1"/>
    <col min="2552" max="2552" width="5.75" style="2" customWidth="1"/>
    <col min="2553" max="2553" width="16.125" style="2" customWidth="1"/>
    <col min="2554" max="2554" width="5.75" style="2" customWidth="1"/>
    <col min="2555" max="2555" width="16.125" style="2" customWidth="1"/>
    <col min="2556" max="2556" width="5.75" style="2" customWidth="1"/>
    <col min="2557" max="2557" width="16.125" style="2" customWidth="1"/>
    <col min="2558" max="2558" width="4.5" style="2" customWidth="1"/>
    <col min="2559" max="2559" width="16.125" style="2" customWidth="1"/>
    <col min="2560" max="2560" width="9" style="2" customWidth="1"/>
    <col min="2561" max="2569" width="0" style="2" hidden="1" customWidth="1"/>
    <col min="2570" max="2805" width="9" style="2"/>
    <col min="2806" max="2806" width="5.75" style="2" customWidth="1"/>
    <col min="2807" max="2807" width="16.125" style="2" customWidth="1"/>
    <col min="2808" max="2808" width="5.75" style="2" customWidth="1"/>
    <col min="2809" max="2809" width="16.125" style="2" customWidth="1"/>
    <col min="2810" max="2810" width="5.75" style="2" customWidth="1"/>
    <col min="2811" max="2811" width="16.125" style="2" customWidth="1"/>
    <col min="2812" max="2812" width="5.75" style="2" customWidth="1"/>
    <col min="2813" max="2813" width="16.125" style="2" customWidth="1"/>
    <col min="2814" max="2814" width="4.5" style="2" customWidth="1"/>
    <col min="2815" max="2815" width="16.125" style="2" customWidth="1"/>
    <col min="2816" max="2816" width="9" style="2" customWidth="1"/>
    <col min="2817" max="2825" width="0" style="2" hidden="1" customWidth="1"/>
    <col min="2826" max="3061" width="9" style="2"/>
    <col min="3062" max="3062" width="5.75" style="2" customWidth="1"/>
    <col min="3063" max="3063" width="16.125" style="2" customWidth="1"/>
    <col min="3064" max="3064" width="5.75" style="2" customWidth="1"/>
    <col min="3065" max="3065" width="16.125" style="2" customWidth="1"/>
    <col min="3066" max="3066" width="5.75" style="2" customWidth="1"/>
    <col min="3067" max="3067" width="16.125" style="2" customWidth="1"/>
    <col min="3068" max="3068" width="5.75" style="2" customWidth="1"/>
    <col min="3069" max="3069" width="16.125" style="2" customWidth="1"/>
    <col min="3070" max="3070" width="4.5" style="2" customWidth="1"/>
    <col min="3071" max="3071" width="16.125" style="2" customWidth="1"/>
    <col min="3072" max="3072" width="9" style="2" customWidth="1"/>
    <col min="3073" max="3081" width="0" style="2" hidden="1" customWidth="1"/>
    <col min="3082" max="3317" width="9" style="2"/>
    <col min="3318" max="3318" width="5.75" style="2" customWidth="1"/>
    <col min="3319" max="3319" width="16.125" style="2" customWidth="1"/>
    <col min="3320" max="3320" width="5.75" style="2" customWidth="1"/>
    <col min="3321" max="3321" width="16.125" style="2" customWidth="1"/>
    <col min="3322" max="3322" width="5.75" style="2" customWidth="1"/>
    <col min="3323" max="3323" width="16.125" style="2" customWidth="1"/>
    <col min="3324" max="3324" width="5.75" style="2" customWidth="1"/>
    <col min="3325" max="3325" width="16.125" style="2" customWidth="1"/>
    <col min="3326" max="3326" width="4.5" style="2" customWidth="1"/>
    <col min="3327" max="3327" width="16.125" style="2" customWidth="1"/>
    <col min="3328" max="3328" width="9" style="2" customWidth="1"/>
    <col min="3329" max="3337" width="0" style="2" hidden="1" customWidth="1"/>
    <col min="3338" max="3573" width="9" style="2"/>
    <col min="3574" max="3574" width="5.75" style="2" customWidth="1"/>
    <col min="3575" max="3575" width="16.125" style="2" customWidth="1"/>
    <col min="3576" max="3576" width="5.75" style="2" customWidth="1"/>
    <col min="3577" max="3577" width="16.125" style="2" customWidth="1"/>
    <col min="3578" max="3578" width="5.75" style="2" customWidth="1"/>
    <col min="3579" max="3579" width="16.125" style="2" customWidth="1"/>
    <col min="3580" max="3580" width="5.75" style="2" customWidth="1"/>
    <col min="3581" max="3581" width="16.125" style="2" customWidth="1"/>
    <col min="3582" max="3582" width="4.5" style="2" customWidth="1"/>
    <col min="3583" max="3583" width="16.125" style="2" customWidth="1"/>
    <col min="3584" max="3584" width="9" style="2" customWidth="1"/>
    <col min="3585" max="3593" width="0" style="2" hidden="1" customWidth="1"/>
    <col min="3594" max="3829" width="9" style="2"/>
    <col min="3830" max="3830" width="5.75" style="2" customWidth="1"/>
    <col min="3831" max="3831" width="16.125" style="2" customWidth="1"/>
    <col min="3832" max="3832" width="5.75" style="2" customWidth="1"/>
    <col min="3833" max="3833" width="16.125" style="2" customWidth="1"/>
    <col min="3834" max="3834" width="5.75" style="2" customWidth="1"/>
    <col min="3835" max="3835" width="16.125" style="2" customWidth="1"/>
    <col min="3836" max="3836" width="5.75" style="2" customWidth="1"/>
    <col min="3837" max="3837" width="16.125" style="2" customWidth="1"/>
    <col min="3838" max="3838" width="4.5" style="2" customWidth="1"/>
    <col min="3839" max="3839" width="16.125" style="2" customWidth="1"/>
    <col min="3840" max="3840" width="9" style="2" customWidth="1"/>
    <col min="3841" max="3849" width="0" style="2" hidden="1" customWidth="1"/>
    <col min="3850" max="4085" width="9" style="2"/>
    <col min="4086" max="4086" width="5.75" style="2" customWidth="1"/>
    <col min="4087" max="4087" width="16.125" style="2" customWidth="1"/>
    <col min="4088" max="4088" width="5.75" style="2" customWidth="1"/>
    <col min="4089" max="4089" width="16.125" style="2" customWidth="1"/>
    <col min="4090" max="4090" width="5.75" style="2" customWidth="1"/>
    <col min="4091" max="4091" width="16.125" style="2" customWidth="1"/>
    <col min="4092" max="4092" width="5.75" style="2" customWidth="1"/>
    <col min="4093" max="4093" width="16.125" style="2" customWidth="1"/>
    <col min="4094" max="4094" width="4.5" style="2" customWidth="1"/>
    <col min="4095" max="4095" width="16.125" style="2" customWidth="1"/>
    <col min="4096" max="4096" width="9" style="2" customWidth="1"/>
    <col min="4097" max="4105" width="0" style="2" hidden="1" customWidth="1"/>
    <col min="4106" max="4341" width="9" style="2"/>
    <col min="4342" max="4342" width="5.75" style="2" customWidth="1"/>
    <col min="4343" max="4343" width="16.125" style="2" customWidth="1"/>
    <col min="4344" max="4344" width="5.75" style="2" customWidth="1"/>
    <col min="4345" max="4345" width="16.125" style="2" customWidth="1"/>
    <col min="4346" max="4346" width="5.75" style="2" customWidth="1"/>
    <col min="4347" max="4347" width="16.125" style="2" customWidth="1"/>
    <col min="4348" max="4348" width="5.75" style="2" customWidth="1"/>
    <col min="4349" max="4349" width="16.125" style="2" customWidth="1"/>
    <col min="4350" max="4350" width="4.5" style="2" customWidth="1"/>
    <col min="4351" max="4351" width="16.125" style="2" customWidth="1"/>
    <col min="4352" max="4352" width="9" style="2" customWidth="1"/>
    <col min="4353" max="4361" width="0" style="2" hidden="1" customWidth="1"/>
    <col min="4362" max="4597" width="9" style="2"/>
    <col min="4598" max="4598" width="5.75" style="2" customWidth="1"/>
    <col min="4599" max="4599" width="16.125" style="2" customWidth="1"/>
    <col min="4600" max="4600" width="5.75" style="2" customWidth="1"/>
    <col min="4601" max="4601" width="16.125" style="2" customWidth="1"/>
    <col min="4602" max="4602" width="5.75" style="2" customWidth="1"/>
    <col min="4603" max="4603" width="16.125" style="2" customWidth="1"/>
    <col min="4604" max="4604" width="5.75" style="2" customWidth="1"/>
    <col min="4605" max="4605" width="16.125" style="2" customWidth="1"/>
    <col min="4606" max="4606" width="4.5" style="2" customWidth="1"/>
    <col min="4607" max="4607" width="16.125" style="2" customWidth="1"/>
    <col min="4608" max="4608" width="9" style="2" customWidth="1"/>
    <col min="4609" max="4617" width="0" style="2" hidden="1" customWidth="1"/>
    <col min="4618" max="4853" width="9" style="2"/>
    <col min="4854" max="4854" width="5.75" style="2" customWidth="1"/>
    <col min="4855" max="4855" width="16.125" style="2" customWidth="1"/>
    <col min="4856" max="4856" width="5.75" style="2" customWidth="1"/>
    <col min="4857" max="4857" width="16.125" style="2" customWidth="1"/>
    <col min="4858" max="4858" width="5.75" style="2" customWidth="1"/>
    <col min="4859" max="4859" width="16.125" style="2" customWidth="1"/>
    <col min="4860" max="4860" width="5.75" style="2" customWidth="1"/>
    <col min="4861" max="4861" width="16.125" style="2" customWidth="1"/>
    <col min="4862" max="4862" width="4.5" style="2" customWidth="1"/>
    <col min="4863" max="4863" width="16.125" style="2" customWidth="1"/>
    <col min="4864" max="4864" width="9" style="2" customWidth="1"/>
    <col min="4865" max="4873" width="0" style="2" hidden="1" customWidth="1"/>
    <col min="4874" max="5109" width="9" style="2"/>
    <col min="5110" max="5110" width="5.75" style="2" customWidth="1"/>
    <col min="5111" max="5111" width="16.125" style="2" customWidth="1"/>
    <col min="5112" max="5112" width="5.75" style="2" customWidth="1"/>
    <col min="5113" max="5113" width="16.125" style="2" customWidth="1"/>
    <col min="5114" max="5114" width="5.75" style="2" customWidth="1"/>
    <col min="5115" max="5115" width="16.125" style="2" customWidth="1"/>
    <col min="5116" max="5116" width="5.75" style="2" customWidth="1"/>
    <col min="5117" max="5117" width="16.125" style="2" customWidth="1"/>
    <col min="5118" max="5118" width="4.5" style="2" customWidth="1"/>
    <col min="5119" max="5119" width="16.125" style="2" customWidth="1"/>
    <col min="5120" max="5120" width="9" style="2" customWidth="1"/>
    <col min="5121" max="5129" width="0" style="2" hidden="1" customWidth="1"/>
    <col min="5130" max="5365" width="9" style="2"/>
    <col min="5366" max="5366" width="5.75" style="2" customWidth="1"/>
    <col min="5367" max="5367" width="16.125" style="2" customWidth="1"/>
    <col min="5368" max="5368" width="5.75" style="2" customWidth="1"/>
    <col min="5369" max="5369" width="16.125" style="2" customWidth="1"/>
    <col min="5370" max="5370" width="5.75" style="2" customWidth="1"/>
    <col min="5371" max="5371" width="16.125" style="2" customWidth="1"/>
    <col min="5372" max="5372" width="5.75" style="2" customWidth="1"/>
    <col min="5373" max="5373" width="16.125" style="2" customWidth="1"/>
    <col min="5374" max="5374" width="4.5" style="2" customWidth="1"/>
    <col min="5375" max="5375" width="16.125" style="2" customWidth="1"/>
    <col min="5376" max="5376" width="9" style="2" customWidth="1"/>
    <col min="5377" max="5385" width="0" style="2" hidden="1" customWidth="1"/>
    <col min="5386" max="5621" width="9" style="2"/>
    <col min="5622" max="5622" width="5.75" style="2" customWidth="1"/>
    <col min="5623" max="5623" width="16.125" style="2" customWidth="1"/>
    <col min="5624" max="5624" width="5.75" style="2" customWidth="1"/>
    <col min="5625" max="5625" width="16.125" style="2" customWidth="1"/>
    <col min="5626" max="5626" width="5.75" style="2" customWidth="1"/>
    <col min="5627" max="5627" width="16.125" style="2" customWidth="1"/>
    <col min="5628" max="5628" width="5.75" style="2" customWidth="1"/>
    <col min="5629" max="5629" width="16.125" style="2" customWidth="1"/>
    <col min="5630" max="5630" width="4.5" style="2" customWidth="1"/>
    <col min="5631" max="5631" width="16.125" style="2" customWidth="1"/>
    <col min="5632" max="5632" width="9" style="2" customWidth="1"/>
    <col min="5633" max="5641" width="0" style="2" hidden="1" customWidth="1"/>
    <col min="5642" max="5877" width="9" style="2"/>
    <col min="5878" max="5878" width="5.75" style="2" customWidth="1"/>
    <col min="5879" max="5879" width="16.125" style="2" customWidth="1"/>
    <col min="5880" max="5880" width="5.75" style="2" customWidth="1"/>
    <col min="5881" max="5881" width="16.125" style="2" customWidth="1"/>
    <col min="5882" max="5882" width="5.75" style="2" customWidth="1"/>
    <col min="5883" max="5883" width="16.125" style="2" customWidth="1"/>
    <col min="5884" max="5884" width="5.75" style="2" customWidth="1"/>
    <col min="5885" max="5885" width="16.125" style="2" customWidth="1"/>
    <col min="5886" max="5886" width="4.5" style="2" customWidth="1"/>
    <col min="5887" max="5887" width="16.125" style="2" customWidth="1"/>
    <col min="5888" max="5888" width="9" style="2" customWidth="1"/>
    <col min="5889" max="5897" width="0" style="2" hidden="1" customWidth="1"/>
    <col min="5898" max="6133" width="9" style="2"/>
    <col min="6134" max="6134" width="5.75" style="2" customWidth="1"/>
    <col min="6135" max="6135" width="16.125" style="2" customWidth="1"/>
    <col min="6136" max="6136" width="5.75" style="2" customWidth="1"/>
    <col min="6137" max="6137" width="16.125" style="2" customWidth="1"/>
    <col min="6138" max="6138" width="5.75" style="2" customWidth="1"/>
    <col min="6139" max="6139" width="16.125" style="2" customWidth="1"/>
    <col min="6140" max="6140" width="5.75" style="2" customWidth="1"/>
    <col min="6141" max="6141" width="16.125" style="2" customWidth="1"/>
    <col min="6142" max="6142" width="4.5" style="2" customWidth="1"/>
    <col min="6143" max="6143" width="16.125" style="2" customWidth="1"/>
    <col min="6144" max="6144" width="9" style="2" customWidth="1"/>
    <col min="6145" max="6153" width="0" style="2" hidden="1" customWidth="1"/>
    <col min="6154" max="6389" width="9" style="2"/>
    <col min="6390" max="6390" width="5.75" style="2" customWidth="1"/>
    <col min="6391" max="6391" width="16.125" style="2" customWidth="1"/>
    <col min="6392" max="6392" width="5.75" style="2" customWidth="1"/>
    <col min="6393" max="6393" width="16.125" style="2" customWidth="1"/>
    <col min="6394" max="6394" width="5.75" style="2" customWidth="1"/>
    <col min="6395" max="6395" width="16.125" style="2" customWidth="1"/>
    <col min="6396" max="6396" width="5.75" style="2" customWidth="1"/>
    <col min="6397" max="6397" width="16.125" style="2" customWidth="1"/>
    <col min="6398" max="6398" width="4.5" style="2" customWidth="1"/>
    <col min="6399" max="6399" width="16.125" style="2" customWidth="1"/>
    <col min="6400" max="6400" width="9" style="2" customWidth="1"/>
    <col min="6401" max="6409" width="0" style="2" hidden="1" customWidth="1"/>
    <col min="6410" max="6645" width="9" style="2"/>
    <col min="6646" max="6646" width="5.75" style="2" customWidth="1"/>
    <col min="6647" max="6647" width="16.125" style="2" customWidth="1"/>
    <col min="6648" max="6648" width="5.75" style="2" customWidth="1"/>
    <col min="6649" max="6649" width="16.125" style="2" customWidth="1"/>
    <col min="6650" max="6650" width="5.75" style="2" customWidth="1"/>
    <col min="6651" max="6651" width="16.125" style="2" customWidth="1"/>
    <col min="6652" max="6652" width="5.75" style="2" customWidth="1"/>
    <col min="6653" max="6653" width="16.125" style="2" customWidth="1"/>
    <col min="6654" max="6654" width="4.5" style="2" customWidth="1"/>
    <col min="6655" max="6655" width="16.125" style="2" customWidth="1"/>
    <col min="6656" max="6656" width="9" style="2" customWidth="1"/>
    <col min="6657" max="6665" width="0" style="2" hidden="1" customWidth="1"/>
    <col min="6666" max="6901" width="9" style="2"/>
    <col min="6902" max="6902" width="5.75" style="2" customWidth="1"/>
    <col min="6903" max="6903" width="16.125" style="2" customWidth="1"/>
    <col min="6904" max="6904" width="5.75" style="2" customWidth="1"/>
    <col min="6905" max="6905" width="16.125" style="2" customWidth="1"/>
    <col min="6906" max="6906" width="5.75" style="2" customWidth="1"/>
    <col min="6907" max="6907" width="16.125" style="2" customWidth="1"/>
    <col min="6908" max="6908" width="5.75" style="2" customWidth="1"/>
    <col min="6909" max="6909" width="16.125" style="2" customWidth="1"/>
    <col min="6910" max="6910" width="4.5" style="2" customWidth="1"/>
    <col min="6911" max="6911" width="16.125" style="2" customWidth="1"/>
    <col min="6912" max="6912" width="9" style="2" customWidth="1"/>
    <col min="6913" max="6921" width="0" style="2" hidden="1" customWidth="1"/>
    <col min="6922" max="7157" width="9" style="2"/>
    <col min="7158" max="7158" width="5.75" style="2" customWidth="1"/>
    <col min="7159" max="7159" width="16.125" style="2" customWidth="1"/>
    <col min="7160" max="7160" width="5.75" style="2" customWidth="1"/>
    <col min="7161" max="7161" width="16.125" style="2" customWidth="1"/>
    <col min="7162" max="7162" width="5.75" style="2" customWidth="1"/>
    <col min="7163" max="7163" width="16.125" style="2" customWidth="1"/>
    <col min="7164" max="7164" width="5.75" style="2" customWidth="1"/>
    <col min="7165" max="7165" width="16.125" style="2" customWidth="1"/>
    <col min="7166" max="7166" width="4.5" style="2" customWidth="1"/>
    <col min="7167" max="7167" width="16.125" style="2" customWidth="1"/>
    <col min="7168" max="7168" width="9" style="2" customWidth="1"/>
    <col min="7169" max="7177" width="0" style="2" hidden="1" customWidth="1"/>
    <col min="7178" max="7413" width="9" style="2"/>
    <col min="7414" max="7414" width="5.75" style="2" customWidth="1"/>
    <col min="7415" max="7415" width="16.125" style="2" customWidth="1"/>
    <col min="7416" max="7416" width="5.75" style="2" customWidth="1"/>
    <col min="7417" max="7417" width="16.125" style="2" customWidth="1"/>
    <col min="7418" max="7418" width="5.75" style="2" customWidth="1"/>
    <col min="7419" max="7419" width="16.125" style="2" customWidth="1"/>
    <col min="7420" max="7420" width="5.75" style="2" customWidth="1"/>
    <col min="7421" max="7421" width="16.125" style="2" customWidth="1"/>
    <col min="7422" max="7422" width="4.5" style="2" customWidth="1"/>
    <col min="7423" max="7423" width="16.125" style="2" customWidth="1"/>
    <col min="7424" max="7424" width="9" style="2" customWidth="1"/>
    <col min="7425" max="7433" width="0" style="2" hidden="1" customWidth="1"/>
    <col min="7434" max="7669" width="9" style="2"/>
    <col min="7670" max="7670" width="5.75" style="2" customWidth="1"/>
    <col min="7671" max="7671" width="16.125" style="2" customWidth="1"/>
    <col min="7672" max="7672" width="5.75" style="2" customWidth="1"/>
    <col min="7673" max="7673" width="16.125" style="2" customWidth="1"/>
    <col min="7674" max="7674" width="5.75" style="2" customWidth="1"/>
    <col min="7675" max="7675" width="16.125" style="2" customWidth="1"/>
    <col min="7676" max="7676" width="5.75" style="2" customWidth="1"/>
    <col min="7677" max="7677" width="16.125" style="2" customWidth="1"/>
    <col min="7678" max="7678" width="4.5" style="2" customWidth="1"/>
    <col min="7679" max="7679" width="16.125" style="2" customWidth="1"/>
    <col min="7680" max="7680" width="9" style="2" customWidth="1"/>
    <col min="7681" max="7689" width="0" style="2" hidden="1" customWidth="1"/>
    <col min="7690" max="7925" width="9" style="2"/>
    <col min="7926" max="7926" width="5.75" style="2" customWidth="1"/>
    <col min="7927" max="7927" width="16.125" style="2" customWidth="1"/>
    <col min="7928" max="7928" width="5.75" style="2" customWidth="1"/>
    <col min="7929" max="7929" width="16.125" style="2" customWidth="1"/>
    <col min="7930" max="7930" width="5.75" style="2" customWidth="1"/>
    <col min="7931" max="7931" width="16.125" style="2" customWidth="1"/>
    <col min="7932" max="7932" width="5.75" style="2" customWidth="1"/>
    <col min="7933" max="7933" width="16.125" style="2" customWidth="1"/>
    <col min="7934" max="7934" width="4.5" style="2" customWidth="1"/>
    <col min="7935" max="7935" width="16.125" style="2" customWidth="1"/>
    <col min="7936" max="7936" width="9" style="2" customWidth="1"/>
    <col min="7937" max="7945" width="0" style="2" hidden="1" customWidth="1"/>
    <col min="7946" max="8181" width="9" style="2"/>
    <col min="8182" max="8182" width="5.75" style="2" customWidth="1"/>
    <col min="8183" max="8183" width="16.125" style="2" customWidth="1"/>
    <col min="8184" max="8184" width="5.75" style="2" customWidth="1"/>
    <col min="8185" max="8185" width="16.125" style="2" customWidth="1"/>
    <col min="8186" max="8186" width="5.75" style="2" customWidth="1"/>
    <col min="8187" max="8187" width="16.125" style="2" customWidth="1"/>
    <col min="8188" max="8188" width="5.75" style="2" customWidth="1"/>
    <col min="8189" max="8189" width="16.125" style="2" customWidth="1"/>
    <col min="8190" max="8190" width="4.5" style="2" customWidth="1"/>
    <col min="8191" max="8191" width="16.125" style="2" customWidth="1"/>
    <col min="8192" max="8192" width="9" style="2" customWidth="1"/>
    <col min="8193" max="8201" width="0" style="2" hidden="1" customWidth="1"/>
    <col min="8202" max="8437" width="9" style="2"/>
    <col min="8438" max="8438" width="5.75" style="2" customWidth="1"/>
    <col min="8439" max="8439" width="16.125" style="2" customWidth="1"/>
    <col min="8440" max="8440" width="5.75" style="2" customWidth="1"/>
    <col min="8441" max="8441" width="16.125" style="2" customWidth="1"/>
    <col min="8442" max="8442" width="5.75" style="2" customWidth="1"/>
    <col min="8443" max="8443" width="16.125" style="2" customWidth="1"/>
    <col min="8444" max="8444" width="5.75" style="2" customWidth="1"/>
    <col min="8445" max="8445" width="16.125" style="2" customWidth="1"/>
    <col min="8446" max="8446" width="4.5" style="2" customWidth="1"/>
    <col min="8447" max="8447" width="16.125" style="2" customWidth="1"/>
    <col min="8448" max="8448" width="9" style="2" customWidth="1"/>
    <col min="8449" max="8457" width="0" style="2" hidden="1" customWidth="1"/>
    <col min="8458" max="8693" width="9" style="2"/>
    <col min="8694" max="8694" width="5.75" style="2" customWidth="1"/>
    <col min="8695" max="8695" width="16.125" style="2" customWidth="1"/>
    <col min="8696" max="8696" width="5.75" style="2" customWidth="1"/>
    <col min="8697" max="8697" width="16.125" style="2" customWidth="1"/>
    <col min="8698" max="8698" width="5.75" style="2" customWidth="1"/>
    <col min="8699" max="8699" width="16.125" style="2" customWidth="1"/>
    <col min="8700" max="8700" width="5.75" style="2" customWidth="1"/>
    <col min="8701" max="8701" width="16.125" style="2" customWidth="1"/>
    <col min="8702" max="8702" width="4.5" style="2" customWidth="1"/>
    <col min="8703" max="8703" width="16.125" style="2" customWidth="1"/>
    <col min="8704" max="8704" width="9" style="2" customWidth="1"/>
    <col min="8705" max="8713" width="0" style="2" hidden="1" customWidth="1"/>
    <col min="8714" max="8949" width="9" style="2"/>
    <col min="8950" max="8950" width="5.75" style="2" customWidth="1"/>
    <col min="8951" max="8951" width="16.125" style="2" customWidth="1"/>
    <col min="8952" max="8952" width="5.75" style="2" customWidth="1"/>
    <col min="8953" max="8953" width="16.125" style="2" customWidth="1"/>
    <col min="8954" max="8954" width="5.75" style="2" customWidth="1"/>
    <col min="8955" max="8955" width="16.125" style="2" customWidth="1"/>
    <col min="8956" max="8956" width="5.75" style="2" customWidth="1"/>
    <col min="8957" max="8957" width="16.125" style="2" customWidth="1"/>
    <col min="8958" max="8958" width="4.5" style="2" customWidth="1"/>
    <col min="8959" max="8959" width="16.125" style="2" customWidth="1"/>
    <col min="8960" max="8960" width="9" style="2" customWidth="1"/>
    <col min="8961" max="8969" width="0" style="2" hidden="1" customWidth="1"/>
    <col min="8970" max="9205" width="9" style="2"/>
    <col min="9206" max="9206" width="5.75" style="2" customWidth="1"/>
    <col min="9207" max="9207" width="16.125" style="2" customWidth="1"/>
    <col min="9208" max="9208" width="5.75" style="2" customWidth="1"/>
    <col min="9209" max="9209" width="16.125" style="2" customWidth="1"/>
    <col min="9210" max="9210" width="5.75" style="2" customWidth="1"/>
    <col min="9211" max="9211" width="16.125" style="2" customWidth="1"/>
    <col min="9212" max="9212" width="5.75" style="2" customWidth="1"/>
    <col min="9213" max="9213" width="16.125" style="2" customWidth="1"/>
    <col min="9214" max="9214" width="4.5" style="2" customWidth="1"/>
    <col min="9215" max="9215" width="16.125" style="2" customWidth="1"/>
    <col min="9216" max="9216" width="9" style="2" customWidth="1"/>
    <col min="9217" max="9225" width="0" style="2" hidden="1" customWidth="1"/>
    <col min="9226" max="9461" width="9" style="2"/>
    <col min="9462" max="9462" width="5.75" style="2" customWidth="1"/>
    <col min="9463" max="9463" width="16.125" style="2" customWidth="1"/>
    <col min="9464" max="9464" width="5.75" style="2" customWidth="1"/>
    <col min="9465" max="9465" width="16.125" style="2" customWidth="1"/>
    <col min="9466" max="9466" width="5.75" style="2" customWidth="1"/>
    <col min="9467" max="9467" width="16.125" style="2" customWidth="1"/>
    <col min="9468" max="9468" width="5.75" style="2" customWidth="1"/>
    <col min="9469" max="9469" width="16.125" style="2" customWidth="1"/>
    <col min="9470" max="9470" width="4.5" style="2" customWidth="1"/>
    <col min="9471" max="9471" width="16.125" style="2" customWidth="1"/>
    <col min="9472" max="9472" width="9" style="2" customWidth="1"/>
    <col min="9473" max="9481" width="0" style="2" hidden="1" customWidth="1"/>
    <col min="9482" max="9717" width="9" style="2"/>
    <col min="9718" max="9718" width="5.75" style="2" customWidth="1"/>
    <col min="9719" max="9719" width="16.125" style="2" customWidth="1"/>
    <col min="9720" max="9720" width="5.75" style="2" customWidth="1"/>
    <col min="9721" max="9721" width="16.125" style="2" customWidth="1"/>
    <col min="9722" max="9722" width="5.75" style="2" customWidth="1"/>
    <col min="9723" max="9723" width="16.125" style="2" customWidth="1"/>
    <col min="9724" max="9724" width="5.75" style="2" customWidth="1"/>
    <col min="9725" max="9725" width="16.125" style="2" customWidth="1"/>
    <col min="9726" max="9726" width="4.5" style="2" customWidth="1"/>
    <col min="9727" max="9727" width="16.125" style="2" customWidth="1"/>
    <col min="9728" max="9728" width="9" style="2" customWidth="1"/>
    <col min="9729" max="9737" width="0" style="2" hidden="1" customWidth="1"/>
    <col min="9738" max="9973" width="9" style="2"/>
    <col min="9974" max="9974" width="5.75" style="2" customWidth="1"/>
    <col min="9975" max="9975" width="16.125" style="2" customWidth="1"/>
    <col min="9976" max="9976" width="5.75" style="2" customWidth="1"/>
    <col min="9977" max="9977" width="16.125" style="2" customWidth="1"/>
    <col min="9978" max="9978" width="5.75" style="2" customWidth="1"/>
    <col min="9979" max="9979" width="16.125" style="2" customWidth="1"/>
    <col min="9980" max="9980" width="5.75" style="2" customWidth="1"/>
    <col min="9981" max="9981" width="16.125" style="2" customWidth="1"/>
    <col min="9982" max="9982" width="4.5" style="2" customWidth="1"/>
    <col min="9983" max="9983" width="16.125" style="2" customWidth="1"/>
    <col min="9984" max="9984" width="9" style="2" customWidth="1"/>
    <col min="9985" max="9993" width="0" style="2" hidden="1" customWidth="1"/>
    <col min="9994" max="10229" width="9" style="2"/>
    <col min="10230" max="10230" width="5.75" style="2" customWidth="1"/>
    <col min="10231" max="10231" width="16.125" style="2" customWidth="1"/>
    <col min="10232" max="10232" width="5.75" style="2" customWidth="1"/>
    <col min="10233" max="10233" width="16.125" style="2" customWidth="1"/>
    <col min="10234" max="10234" width="5.75" style="2" customWidth="1"/>
    <col min="10235" max="10235" width="16.125" style="2" customWidth="1"/>
    <col min="10236" max="10236" width="5.75" style="2" customWidth="1"/>
    <col min="10237" max="10237" width="16.125" style="2" customWidth="1"/>
    <col min="10238" max="10238" width="4.5" style="2" customWidth="1"/>
    <col min="10239" max="10239" width="16.125" style="2" customWidth="1"/>
    <col min="10240" max="10240" width="9" style="2" customWidth="1"/>
    <col min="10241" max="10249" width="0" style="2" hidden="1" customWidth="1"/>
    <col min="10250" max="10485" width="9" style="2"/>
    <col min="10486" max="10486" width="5.75" style="2" customWidth="1"/>
    <col min="10487" max="10487" width="16.125" style="2" customWidth="1"/>
    <col min="10488" max="10488" width="5.75" style="2" customWidth="1"/>
    <col min="10489" max="10489" width="16.125" style="2" customWidth="1"/>
    <col min="10490" max="10490" width="5.75" style="2" customWidth="1"/>
    <col min="10491" max="10491" width="16.125" style="2" customWidth="1"/>
    <col min="10492" max="10492" width="5.75" style="2" customWidth="1"/>
    <col min="10493" max="10493" width="16.125" style="2" customWidth="1"/>
    <col min="10494" max="10494" width="4.5" style="2" customWidth="1"/>
    <col min="10495" max="10495" width="16.125" style="2" customWidth="1"/>
    <col min="10496" max="10496" width="9" style="2" customWidth="1"/>
    <col min="10497" max="10505" width="0" style="2" hidden="1" customWidth="1"/>
    <col min="10506" max="10741" width="9" style="2"/>
    <col min="10742" max="10742" width="5.75" style="2" customWidth="1"/>
    <col min="10743" max="10743" width="16.125" style="2" customWidth="1"/>
    <col min="10744" max="10744" width="5.75" style="2" customWidth="1"/>
    <col min="10745" max="10745" width="16.125" style="2" customWidth="1"/>
    <col min="10746" max="10746" width="5.75" style="2" customWidth="1"/>
    <col min="10747" max="10747" width="16.125" style="2" customWidth="1"/>
    <col min="10748" max="10748" width="5.75" style="2" customWidth="1"/>
    <col min="10749" max="10749" width="16.125" style="2" customWidth="1"/>
    <col min="10750" max="10750" width="4.5" style="2" customWidth="1"/>
    <col min="10751" max="10751" width="16.125" style="2" customWidth="1"/>
    <col min="10752" max="10752" width="9" style="2" customWidth="1"/>
    <col min="10753" max="10761" width="0" style="2" hidden="1" customWidth="1"/>
    <col min="10762" max="10997" width="9" style="2"/>
    <col min="10998" max="10998" width="5.75" style="2" customWidth="1"/>
    <col min="10999" max="10999" width="16.125" style="2" customWidth="1"/>
    <col min="11000" max="11000" width="5.75" style="2" customWidth="1"/>
    <col min="11001" max="11001" width="16.125" style="2" customWidth="1"/>
    <col min="11002" max="11002" width="5.75" style="2" customWidth="1"/>
    <col min="11003" max="11003" width="16.125" style="2" customWidth="1"/>
    <col min="11004" max="11004" width="5.75" style="2" customWidth="1"/>
    <col min="11005" max="11005" width="16.125" style="2" customWidth="1"/>
    <col min="11006" max="11006" width="4.5" style="2" customWidth="1"/>
    <col min="11007" max="11007" width="16.125" style="2" customWidth="1"/>
    <col min="11008" max="11008" width="9" style="2" customWidth="1"/>
    <col min="11009" max="11017" width="0" style="2" hidden="1" customWidth="1"/>
    <col min="11018" max="11253" width="9" style="2"/>
    <col min="11254" max="11254" width="5.75" style="2" customWidth="1"/>
    <col min="11255" max="11255" width="16.125" style="2" customWidth="1"/>
    <col min="11256" max="11256" width="5.75" style="2" customWidth="1"/>
    <col min="11257" max="11257" width="16.125" style="2" customWidth="1"/>
    <col min="11258" max="11258" width="5.75" style="2" customWidth="1"/>
    <col min="11259" max="11259" width="16.125" style="2" customWidth="1"/>
    <col min="11260" max="11260" width="5.75" style="2" customWidth="1"/>
    <col min="11261" max="11261" width="16.125" style="2" customWidth="1"/>
    <col min="11262" max="11262" width="4.5" style="2" customWidth="1"/>
    <col min="11263" max="11263" width="16.125" style="2" customWidth="1"/>
    <col min="11264" max="11264" width="9" style="2" customWidth="1"/>
    <col min="11265" max="11273" width="0" style="2" hidden="1" customWidth="1"/>
    <col min="11274" max="11509" width="9" style="2"/>
    <col min="11510" max="11510" width="5.75" style="2" customWidth="1"/>
    <col min="11511" max="11511" width="16.125" style="2" customWidth="1"/>
    <col min="11512" max="11512" width="5.75" style="2" customWidth="1"/>
    <col min="11513" max="11513" width="16.125" style="2" customWidth="1"/>
    <col min="11514" max="11514" width="5.75" style="2" customWidth="1"/>
    <col min="11515" max="11515" width="16.125" style="2" customWidth="1"/>
    <col min="11516" max="11516" width="5.75" style="2" customWidth="1"/>
    <col min="11517" max="11517" width="16.125" style="2" customWidth="1"/>
    <col min="11518" max="11518" width="4.5" style="2" customWidth="1"/>
    <col min="11519" max="11519" width="16.125" style="2" customWidth="1"/>
    <col min="11520" max="11520" width="9" style="2" customWidth="1"/>
    <col min="11521" max="11529" width="0" style="2" hidden="1" customWidth="1"/>
    <col min="11530" max="11765" width="9" style="2"/>
    <col min="11766" max="11766" width="5.75" style="2" customWidth="1"/>
    <col min="11767" max="11767" width="16.125" style="2" customWidth="1"/>
    <col min="11768" max="11768" width="5.75" style="2" customWidth="1"/>
    <col min="11769" max="11769" width="16.125" style="2" customWidth="1"/>
    <col min="11770" max="11770" width="5.75" style="2" customWidth="1"/>
    <col min="11771" max="11771" width="16.125" style="2" customWidth="1"/>
    <col min="11772" max="11772" width="5.75" style="2" customWidth="1"/>
    <col min="11773" max="11773" width="16.125" style="2" customWidth="1"/>
    <col min="11774" max="11774" width="4.5" style="2" customWidth="1"/>
    <col min="11775" max="11775" width="16.125" style="2" customWidth="1"/>
    <col min="11776" max="11776" width="9" style="2" customWidth="1"/>
    <col min="11777" max="11785" width="0" style="2" hidden="1" customWidth="1"/>
    <col min="11786" max="12021" width="9" style="2"/>
    <col min="12022" max="12022" width="5.75" style="2" customWidth="1"/>
    <col min="12023" max="12023" width="16.125" style="2" customWidth="1"/>
    <col min="12024" max="12024" width="5.75" style="2" customWidth="1"/>
    <col min="12025" max="12025" width="16.125" style="2" customWidth="1"/>
    <col min="12026" max="12026" width="5.75" style="2" customWidth="1"/>
    <col min="12027" max="12027" width="16.125" style="2" customWidth="1"/>
    <col min="12028" max="12028" width="5.75" style="2" customWidth="1"/>
    <col min="12029" max="12029" width="16.125" style="2" customWidth="1"/>
    <col min="12030" max="12030" width="4.5" style="2" customWidth="1"/>
    <col min="12031" max="12031" width="16.125" style="2" customWidth="1"/>
    <col min="12032" max="12032" width="9" style="2" customWidth="1"/>
    <col min="12033" max="12041" width="0" style="2" hidden="1" customWidth="1"/>
    <col min="12042" max="12277" width="9" style="2"/>
    <col min="12278" max="12278" width="5.75" style="2" customWidth="1"/>
    <col min="12279" max="12279" width="16.125" style="2" customWidth="1"/>
    <col min="12280" max="12280" width="5.75" style="2" customWidth="1"/>
    <col min="12281" max="12281" width="16.125" style="2" customWidth="1"/>
    <col min="12282" max="12282" width="5.75" style="2" customWidth="1"/>
    <col min="12283" max="12283" width="16.125" style="2" customWidth="1"/>
    <col min="12284" max="12284" width="5.75" style="2" customWidth="1"/>
    <col min="12285" max="12285" width="16.125" style="2" customWidth="1"/>
    <col min="12286" max="12286" width="4.5" style="2" customWidth="1"/>
    <col min="12287" max="12287" width="16.125" style="2" customWidth="1"/>
    <col min="12288" max="12288" width="9" style="2" customWidth="1"/>
    <col min="12289" max="12297" width="0" style="2" hidden="1" customWidth="1"/>
    <col min="12298" max="12533" width="9" style="2"/>
    <col min="12534" max="12534" width="5.75" style="2" customWidth="1"/>
    <col min="12535" max="12535" width="16.125" style="2" customWidth="1"/>
    <col min="12536" max="12536" width="5.75" style="2" customWidth="1"/>
    <col min="12537" max="12537" width="16.125" style="2" customWidth="1"/>
    <col min="12538" max="12538" width="5.75" style="2" customWidth="1"/>
    <col min="12539" max="12539" width="16.125" style="2" customWidth="1"/>
    <col min="12540" max="12540" width="5.75" style="2" customWidth="1"/>
    <col min="12541" max="12541" width="16.125" style="2" customWidth="1"/>
    <col min="12542" max="12542" width="4.5" style="2" customWidth="1"/>
    <col min="12543" max="12543" width="16.125" style="2" customWidth="1"/>
    <col min="12544" max="12544" width="9" style="2" customWidth="1"/>
    <col min="12545" max="12553" width="0" style="2" hidden="1" customWidth="1"/>
    <col min="12554" max="12789" width="9" style="2"/>
    <col min="12790" max="12790" width="5.75" style="2" customWidth="1"/>
    <col min="12791" max="12791" width="16.125" style="2" customWidth="1"/>
    <col min="12792" max="12792" width="5.75" style="2" customWidth="1"/>
    <col min="12793" max="12793" width="16.125" style="2" customWidth="1"/>
    <col min="12794" max="12794" width="5.75" style="2" customWidth="1"/>
    <col min="12795" max="12795" width="16.125" style="2" customWidth="1"/>
    <col min="12796" max="12796" width="5.75" style="2" customWidth="1"/>
    <col min="12797" max="12797" width="16.125" style="2" customWidth="1"/>
    <col min="12798" max="12798" width="4.5" style="2" customWidth="1"/>
    <col min="12799" max="12799" width="16.125" style="2" customWidth="1"/>
    <col min="12800" max="12800" width="9" style="2" customWidth="1"/>
    <col min="12801" max="12809" width="0" style="2" hidden="1" customWidth="1"/>
    <col min="12810" max="13045" width="9" style="2"/>
    <col min="13046" max="13046" width="5.75" style="2" customWidth="1"/>
    <col min="13047" max="13047" width="16.125" style="2" customWidth="1"/>
    <col min="13048" max="13048" width="5.75" style="2" customWidth="1"/>
    <col min="13049" max="13049" width="16.125" style="2" customWidth="1"/>
    <col min="13050" max="13050" width="5.75" style="2" customWidth="1"/>
    <col min="13051" max="13051" width="16.125" style="2" customWidth="1"/>
    <col min="13052" max="13052" width="5.75" style="2" customWidth="1"/>
    <col min="13053" max="13053" width="16.125" style="2" customWidth="1"/>
    <col min="13054" max="13054" width="4.5" style="2" customWidth="1"/>
    <col min="13055" max="13055" width="16.125" style="2" customWidth="1"/>
    <col min="13056" max="13056" width="9" style="2" customWidth="1"/>
    <col min="13057" max="13065" width="0" style="2" hidden="1" customWidth="1"/>
    <col min="13066" max="13301" width="9" style="2"/>
    <col min="13302" max="13302" width="5.75" style="2" customWidth="1"/>
    <col min="13303" max="13303" width="16.125" style="2" customWidth="1"/>
    <col min="13304" max="13304" width="5.75" style="2" customWidth="1"/>
    <col min="13305" max="13305" width="16.125" style="2" customWidth="1"/>
    <col min="13306" max="13306" width="5.75" style="2" customWidth="1"/>
    <col min="13307" max="13307" width="16.125" style="2" customWidth="1"/>
    <col min="13308" max="13308" width="5.75" style="2" customWidth="1"/>
    <col min="13309" max="13309" width="16.125" style="2" customWidth="1"/>
    <col min="13310" max="13310" width="4.5" style="2" customWidth="1"/>
    <col min="13311" max="13311" width="16.125" style="2" customWidth="1"/>
    <col min="13312" max="13312" width="9" style="2" customWidth="1"/>
    <col min="13313" max="13321" width="0" style="2" hidden="1" customWidth="1"/>
    <col min="13322" max="13557" width="9" style="2"/>
    <col min="13558" max="13558" width="5.75" style="2" customWidth="1"/>
    <col min="13559" max="13559" width="16.125" style="2" customWidth="1"/>
    <col min="13560" max="13560" width="5.75" style="2" customWidth="1"/>
    <col min="13561" max="13561" width="16.125" style="2" customWidth="1"/>
    <col min="13562" max="13562" width="5.75" style="2" customWidth="1"/>
    <col min="13563" max="13563" width="16.125" style="2" customWidth="1"/>
    <col min="13564" max="13564" width="5.75" style="2" customWidth="1"/>
    <col min="13565" max="13565" width="16.125" style="2" customWidth="1"/>
    <col min="13566" max="13566" width="4.5" style="2" customWidth="1"/>
    <col min="13567" max="13567" width="16.125" style="2" customWidth="1"/>
    <col min="13568" max="13568" width="9" style="2" customWidth="1"/>
    <col min="13569" max="13577" width="0" style="2" hidden="1" customWidth="1"/>
    <col min="13578" max="13813" width="9" style="2"/>
    <col min="13814" max="13814" width="5.75" style="2" customWidth="1"/>
    <col min="13815" max="13815" width="16.125" style="2" customWidth="1"/>
    <col min="13816" max="13816" width="5.75" style="2" customWidth="1"/>
    <col min="13817" max="13817" width="16.125" style="2" customWidth="1"/>
    <col min="13818" max="13818" width="5.75" style="2" customWidth="1"/>
    <col min="13819" max="13819" width="16.125" style="2" customWidth="1"/>
    <col min="13820" max="13820" width="5.75" style="2" customWidth="1"/>
    <col min="13821" max="13821" width="16.125" style="2" customWidth="1"/>
    <col min="13822" max="13822" width="4.5" style="2" customWidth="1"/>
    <col min="13823" max="13823" width="16.125" style="2" customWidth="1"/>
    <col min="13824" max="13824" width="9" style="2" customWidth="1"/>
    <col min="13825" max="13833" width="0" style="2" hidden="1" customWidth="1"/>
    <col min="13834" max="14069" width="9" style="2"/>
    <col min="14070" max="14070" width="5.75" style="2" customWidth="1"/>
    <col min="14071" max="14071" width="16.125" style="2" customWidth="1"/>
    <col min="14072" max="14072" width="5.75" style="2" customWidth="1"/>
    <col min="14073" max="14073" width="16.125" style="2" customWidth="1"/>
    <col min="14074" max="14074" width="5.75" style="2" customWidth="1"/>
    <col min="14075" max="14075" width="16.125" style="2" customWidth="1"/>
    <col min="14076" max="14076" width="5.75" style="2" customWidth="1"/>
    <col min="14077" max="14077" width="16.125" style="2" customWidth="1"/>
    <col min="14078" max="14078" width="4.5" style="2" customWidth="1"/>
    <col min="14079" max="14079" width="16.125" style="2" customWidth="1"/>
    <col min="14080" max="14080" width="9" style="2" customWidth="1"/>
    <col min="14081" max="14089" width="0" style="2" hidden="1" customWidth="1"/>
    <col min="14090" max="14325" width="9" style="2"/>
    <col min="14326" max="14326" width="5.75" style="2" customWidth="1"/>
    <col min="14327" max="14327" width="16.125" style="2" customWidth="1"/>
    <col min="14328" max="14328" width="5.75" style="2" customWidth="1"/>
    <col min="14329" max="14329" width="16.125" style="2" customWidth="1"/>
    <col min="14330" max="14330" width="5.75" style="2" customWidth="1"/>
    <col min="14331" max="14331" width="16.125" style="2" customWidth="1"/>
    <col min="14332" max="14332" width="5.75" style="2" customWidth="1"/>
    <col min="14333" max="14333" width="16.125" style="2" customWidth="1"/>
    <col min="14334" max="14334" width="4.5" style="2" customWidth="1"/>
    <col min="14335" max="14335" width="16.125" style="2" customWidth="1"/>
    <col min="14336" max="14336" width="9" style="2" customWidth="1"/>
    <col min="14337" max="14345" width="0" style="2" hidden="1" customWidth="1"/>
    <col min="14346" max="14581" width="9" style="2"/>
    <col min="14582" max="14582" width="5.75" style="2" customWidth="1"/>
    <col min="14583" max="14583" width="16.125" style="2" customWidth="1"/>
    <col min="14584" max="14584" width="5.75" style="2" customWidth="1"/>
    <col min="14585" max="14585" width="16.125" style="2" customWidth="1"/>
    <col min="14586" max="14586" width="5.75" style="2" customWidth="1"/>
    <col min="14587" max="14587" width="16.125" style="2" customWidth="1"/>
    <col min="14588" max="14588" width="5.75" style="2" customWidth="1"/>
    <col min="14589" max="14589" width="16.125" style="2" customWidth="1"/>
    <col min="14590" max="14590" width="4.5" style="2" customWidth="1"/>
    <col min="14591" max="14591" width="16.125" style="2" customWidth="1"/>
    <col min="14592" max="14592" width="9" style="2" customWidth="1"/>
    <col min="14593" max="14601" width="0" style="2" hidden="1" customWidth="1"/>
    <col min="14602" max="14837" width="9" style="2"/>
    <col min="14838" max="14838" width="5.75" style="2" customWidth="1"/>
    <col min="14839" max="14839" width="16.125" style="2" customWidth="1"/>
    <col min="14840" max="14840" width="5.75" style="2" customWidth="1"/>
    <col min="14841" max="14841" width="16.125" style="2" customWidth="1"/>
    <col min="14842" max="14842" width="5.75" style="2" customWidth="1"/>
    <col min="14843" max="14843" width="16.125" style="2" customWidth="1"/>
    <col min="14844" max="14844" width="5.75" style="2" customWidth="1"/>
    <col min="14845" max="14845" width="16.125" style="2" customWidth="1"/>
    <col min="14846" max="14846" width="4.5" style="2" customWidth="1"/>
    <col min="14847" max="14847" width="16.125" style="2" customWidth="1"/>
    <col min="14848" max="14848" width="9" style="2" customWidth="1"/>
    <col min="14849" max="14857" width="0" style="2" hidden="1" customWidth="1"/>
    <col min="14858" max="15093" width="9" style="2"/>
    <col min="15094" max="15094" width="5.75" style="2" customWidth="1"/>
    <col min="15095" max="15095" width="16.125" style="2" customWidth="1"/>
    <col min="15096" max="15096" width="5.75" style="2" customWidth="1"/>
    <col min="15097" max="15097" width="16.125" style="2" customWidth="1"/>
    <col min="15098" max="15098" width="5.75" style="2" customWidth="1"/>
    <col min="15099" max="15099" width="16.125" style="2" customWidth="1"/>
    <col min="15100" max="15100" width="5.75" style="2" customWidth="1"/>
    <col min="15101" max="15101" width="16.125" style="2" customWidth="1"/>
    <col min="15102" max="15102" width="4.5" style="2" customWidth="1"/>
    <col min="15103" max="15103" width="16.125" style="2" customWidth="1"/>
    <col min="15104" max="15104" width="9" style="2" customWidth="1"/>
    <col min="15105" max="15113" width="0" style="2" hidden="1" customWidth="1"/>
    <col min="15114" max="15349" width="9" style="2"/>
    <col min="15350" max="15350" width="5.75" style="2" customWidth="1"/>
    <col min="15351" max="15351" width="16.125" style="2" customWidth="1"/>
    <col min="15352" max="15352" width="5.75" style="2" customWidth="1"/>
    <col min="15353" max="15353" width="16.125" style="2" customWidth="1"/>
    <col min="15354" max="15354" width="5.75" style="2" customWidth="1"/>
    <col min="15355" max="15355" width="16.125" style="2" customWidth="1"/>
    <col min="15356" max="15356" width="5.75" style="2" customWidth="1"/>
    <col min="15357" max="15357" width="16.125" style="2" customWidth="1"/>
    <col min="15358" max="15358" width="4.5" style="2" customWidth="1"/>
    <col min="15359" max="15359" width="16.125" style="2" customWidth="1"/>
    <col min="15360" max="15360" width="9" style="2" customWidth="1"/>
    <col min="15361" max="15369" width="0" style="2" hidden="1" customWidth="1"/>
    <col min="15370" max="15605" width="9" style="2"/>
    <col min="15606" max="15606" width="5.75" style="2" customWidth="1"/>
    <col min="15607" max="15607" width="16.125" style="2" customWidth="1"/>
    <col min="15608" max="15608" width="5.75" style="2" customWidth="1"/>
    <col min="15609" max="15609" width="16.125" style="2" customWidth="1"/>
    <col min="15610" max="15610" width="5.75" style="2" customWidth="1"/>
    <col min="15611" max="15611" width="16.125" style="2" customWidth="1"/>
    <col min="15612" max="15612" width="5.75" style="2" customWidth="1"/>
    <col min="15613" max="15613" width="16.125" style="2" customWidth="1"/>
    <col min="15614" max="15614" width="4.5" style="2" customWidth="1"/>
    <col min="15615" max="15615" width="16.125" style="2" customWidth="1"/>
    <col min="15616" max="15616" width="9" style="2" customWidth="1"/>
    <col min="15617" max="15625" width="0" style="2" hidden="1" customWidth="1"/>
    <col min="15626" max="15861" width="9" style="2"/>
    <col min="15862" max="15862" width="5.75" style="2" customWidth="1"/>
    <col min="15863" max="15863" width="16.125" style="2" customWidth="1"/>
    <col min="15864" max="15864" width="5.75" style="2" customWidth="1"/>
    <col min="15865" max="15865" width="16.125" style="2" customWidth="1"/>
    <col min="15866" max="15866" width="5.75" style="2" customWidth="1"/>
    <col min="15867" max="15867" width="16.125" style="2" customWidth="1"/>
    <col min="15868" max="15868" width="5.75" style="2" customWidth="1"/>
    <col min="15869" max="15869" width="16.125" style="2" customWidth="1"/>
    <col min="15870" max="15870" width="4.5" style="2" customWidth="1"/>
    <col min="15871" max="15871" width="16.125" style="2" customWidth="1"/>
    <col min="15872" max="15872" width="9" style="2" customWidth="1"/>
    <col min="15873" max="15881" width="0" style="2" hidden="1" customWidth="1"/>
    <col min="15882" max="16117" width="9" style="2"/>
    <col min="16118" max="16118" width="5.75" style="2" customWidth="1"/>
    <col min="16119" max="16119" width="16.125" style="2" customWidth="1"/>
    <col min="16120" max="16120" width="5.75" style="2" customWidth="1"/>
    <col min="16121" max="16121" width="16.125" style="2" customWidth="1"/>
    <col min="16122" max="16122" width="5.75" style="2" customWidth="1"/>
    <col min="16123" max="16123" width="16.125" style="2" customWidth="1"/>
    <col min="16124" max="16124" width="5.75" style="2" customWidth="1"/>
    <col min="16125" max="16125" width="16.125" style="2" customWidth="1"/>
    <col min="16126" max="16126" width="4.5" style="2" customWidth="1"/>
    <col min="16127" max="16127" width="16.125" style="2" customWidth="1"/>
    <col min="16128" max="16128" width="9" style="2" customWidth="1"/>
    <col min="16129" max="16137" width="0" style="2" hidden="1" customWidth="1"/>
    <col min="16138" max="16384" width="9" style="2"/>
  </cols>
  <sheetData>
    <row r="1" spans="1:15" ht="35.25" customHeight="1" thickBot="1">
      <c r="A1" s="7" t="s">
        <v>217</v>
      </c>
      <c r="C1" s="223" t="s">
        <v>343</v>
      </c>
      <c r="D1" s="222"/>
      <c r="E1" s="222"/>
      <c r="F1" s="424" t="s">
        <v>463</v>
      </c>
      <c r="G1" s="424"/>
      <c r="H1" s="424"/>
      <c r="I1" s="424"/>
      <c r="J1" s="424"/>
      <c r="K1" s="424"/>
      <c r="L1" s="222"/>
    </row>
    <row r="2" spans="1:15" ht="24" hidden="1" customHeight="1" thickBot="1">
      <c r="A2" s="441" t="s">
        <v>218</v>
      </c>
      <c r="B2" s="442"/>
      <c r="C2" s="405" t="s">
        <v>342</v>
      </c>
      <c r="D2" s="406"/>
      <c r="E2" s="407"/>
      <c r="F2" s="443"/>
      <c r="G2" s="444"/>
      <c r="H2" s="444"/>
      <c r="I2" s="444"/>
      <c r="J2" s="444"/>
      <c r="K2" s="444"/>
      <c r="L2" s="444"/>
      <c r="N2" s="2" t="str">
        <f>C2</f>
        <v>愛</v>
      </c>
    </row>
    <row r="3" spans="1:15" ht="24.6" customHeight="1">
      <c r="A3" s="445" t="s">
        <v>219</v>
      </c>
      <c r="B3" s="446"/>
      <c r="C3" s="447"/>
      <c r="D3" s="448"/>
      <c r="E3" s="449"/>
      <c r="F3" s="403" t="s">
        <v>344</v>
      </c>
      <c r="G3" s="404"/>
      <c r="H3" s="404"/>
      <c r="I3" s="404"/>
      <c r="J3" s="404"/>
      <c r="K3" s="404"/>
      <c r="L3" s="404"/>
      <c r="M3" s="2">
        <v>1</v>
      </c>
      <c r="N3" s="2" t="str">
        <f>VLOOKUP("*"&amp;$N$2&amp;"*",Sheet6!D2:F3,1,FALSE)</f>
        <v>愛知陸協</v>
      </c>
      <c r="O3" s="2">
        <f>VLOOKUP("*"&amp;N2&amp;"*",Sheet6!B2:F3,5,FALSE)</f>
        <v>1</v>
      </c>
    </row>
    <row r="4" spans="1:15" ht="27" hidden="1" customHeight="1">
      <c r="A4" s="425" t="s">
        <v>220</v>
      </c>
      <c r="B4" s="426"/>
      <c r="C4" s="430" t="str">
        <f>IF(C3="","",VLOOKUP(C3,Sheet6!B:C,2,0))</f>
        <v/>
      </c>
      <c r="D4" s="431"/>
      <c r="E4" s="432"/>
      <c r="F4" s="433" t="s">
        <v>233</v>
      </c>
      <c r="G4" s="434"/>
      <c r="H4" s="434"/>
      <c r="I4" s="434"/>
      <c r="J4" s="434"/>
      <c r="M4" s="2">
        <v>2</v>
      </c>
      <c r="N4" s="2" t="str">
        <f ca="1">VLOOKUP("*"&amp;$N$2&amp;"*",OFFSET(Sheet6!$B$2:$F$3,O3,0),1,FALSE)</f>
        <v>愛知ﾏｽﾀｰｽﾞ名</v>
      </c>
      <c r="O4" s="2">
        <f ca="1">VLOOKUP("*"&amp;$N$2&amp;"*",OFFSET(Sheet6!$B$2:$F$3,O3,0),5,FALSE)</f>
        <v>2</v>
      </c>
    </row>
    <row r="5" spans="1:15" ht="27" hidden="1" customHeight="1">
      <c r="A5" s="425" t="s">
        <v>221</v>
      </c>
      <c r="B5" s="426"/>
      <c r="C5" s="435" t="str">
        <f>IF(C3="","",C3)</f>
        <v/>
      </c>
      <c r="D5" s="436"/>
      <c r="E5" s="437"/>
      <c r="F5" s="433"/>
      <c r="G5" s="434"/>
      <c r="H5" s="434"/>
      <c r="I5" s="434"/>
      <c r="J5" s="434"/>
      <c r="M5" s="2">
        <v>3</v>
      </c>
      <c r="N5" s="2" t="e">
        <f ca="1">VLOOKUP("*"&amp;$N$2&amp;"*",OFFSET(Sheet6!$B$2:$F$3,O4,0),1,FALSE)</f>
        <v>#N/A</v>
      </c>
      <c r="O5" s="2" t="e">
        <f ca="1">VLOOKUP("*"&amp;$N$2&amp;"*",OFFSET(Sheet6!$B$2:$F$3,O4,0),5,FALSE)</f>
        <v>#N/A</v>
      </c>
    </row>
    <row r="6" spans="1:15" ht="27" hidden="1" customHeight="1">
      <c r="A6" s="425" t="s">
        <v>222</v>
      </c>
      <c r="B6" s="426"/>
      <c r="C6" s="438" t="str">
        <f>IF(C3="","",VLOOKUP(C3,Sheet6!B:E,4,0))</f>
        <v/>
      </c>
      <c r="D6" s="439"/>
      <c r="E6" s="440"/>
      <c r="F6" s="433"/>
      <c r="G6" s="434"/>
      <c r="H6" s="434"/>
      <c r="I6" s="434"/>
      <c r="J6" s="434"/>
      <c r="M6" s="2">
        <v>4</v>
      </c>
      <c r="N6" s="2" t="e">
        <f ca="1">VLOOKUP("*"&amp;$N$2&amp;"*",OFFSET(Sheet6!$B$2:$F$3,O5,0),1,FALSE)</f>
        <v>#N/A</v>
      </c>
      <c r="O6" s="2" t="e">
        <f ca="1">VLOOKUP("*"&amp;$N$2&amp;"*",OFFSET(Sheet6!$B$2:$F$3,O5,0),5,FALSE)</f>
        <v>#N/A</v>
      </c>
    </row>
    <row r="7" spans="1:15" ht="27" customHeight="1">
      <c r="A7" s="425" t="s">
        <v>136</v>
      </c>
      <c r="B7" s="426"/>
      <c r="C7" s="427"/>
      <c r="D7" s="428"/>
      <c r="E7" s="429"/>
      <c r="F7" s="4" t="s">
        <v>223</v>
      </c>
      <c r="M7" s="2">
        <v>5</v>
      </c>
      <c r="N7" s="2" t="e">
        <f ca="1">VLOOKUP("*"&amp;$N$2&amp;"*",OFFSET(Sheet6!$B$2:$F$3,O6,0),1,FALSE)</f>
        <v>#N/A</v>
      </c>
      <c r="O7" s="2" t="e">
        <f ca="1">VLOOKUP("*"&amp;$N$2&amp;"*",OFFSET(Sheet6!$B$2:$F$3,O6,0),5,FALSE)</f>
        <v>#N/A</v>
      </c>
    </row>
    <row r="8" spans="1:15" ht="27" customHeight="1" thickBot="1">
      <c r="A8" s="408" t="s">
        <v>37</v>
      </c>
      <c r="B8" s="409"/>
      <c r="C8" s="410"/>
      <c r="D8" s="411"/>
      <c r="E8" s="412"/>
      <c r="F8" s="4" t="s">
        <v>378</v>
      </c>
      <c r="H8" s="3"/>
      <c r="M8" s="2">
        <v>6</v>
      </c>
      <c r="N8" s="2" t="e">
        <f ca="1">VLOOKUP("*"&amp;$N$2&amp;"*",OFFSET(Sheet6!$B$2:$F$3,O7,0),1,FALSE)</f>
        <v>#N/A</v>
      </c>
      <c r="O8" s="2" t="e">
        <f ca="1">VLOOKUP("*"&amp;$N$2&amp;"*",OFFSET(Sheet6!$B$2:$F$3,O7,0),5,FALSE)</f>
        <v>#N/A</v>
      </c>
    </row>
    <row r="9" spans="1:15" ht="27" hidden="1" customHeight="1" thickBot="1">
      <c r="A9" s="413" t="s">
        <v>293</v>
      </c>
      <c r="B9" s="414"/>
      <c r="C9" s="415" t="s">
        <v>338</v>
      </c>
      <c r="D9" s="416"/>
      <c r="E9" s="417"/>
      <c r="F9" s="4" t="s">
        <v>224</v>
      </c>
      <c r="H9" s="3"/>
      <c r="M9" s="2">
        <v>7</v>
      </c>
      <c r="N9" s="2" t="e">
        <f ca="1">VLOOKUP("*"&amp;$N$2&amp;"*",OFFSET(Sheet6!$B$2:$F$3,O8,0),1,FALSE)</f>
        <v>#N/A</v>
      </c>
      <c r="O9" s="2" t="e">
        <f ca="1">VLOOKUP("*"&amp;$N$2&amp;"*",OFFSET(Sheet6!$B$2:$F$3,O8,0),5,FALSE)</f>
        <v>#N/A</v>
      </c>
    </row>
    <row r="10" spans="1:15" ht="30" customHeight="1" thickBot="1">
      <c r="A10" s="418" t="s">
        <v>225</v>
      </c>
      <c r="B10" s="419"/>
      <c r="C10" s="129"/>
      <c r="D10" s="130" t="s">
        <v>173</v>
      </c>
      <c r="E10" s="131"/>
      <c r="F10" s="120"/>
      <c r="G10" s="131"/>
      <c r="L10"/>
      <c r="M10" s="2">
        <v>8</v>
      </c>
      <c r="N10" s="2" t="e">
        <f ca="1">VLOOKUP("*"&amp;$N$2&amp;"*",OFFSET(Sheet6!$B$2:$F$3,O9,0),1,FALSE)</f>
        <v>#N/A</v>
      </c>
      <c r="O10" s="2" t="e">
        <f ca="1">VLOOKUP("*"&amp;$N$2&amp;"*",OFFSET(Sheet6!$B$2:$F$3,O9,0),5,FALSE)</f>
        <v>#N/A</v>
      </c>
    </row>
    <row r="11" spans="1:15" ht="28.5" customHeight="1" thickBot="1">
      <c r="A11" s="420" t="s">
        <v>134</v>
      </c>
      <c r="B11" s="421"/>
      <c r="C11" s="421"/>
      <c r="D11" s="421"/>
      <c r="E11" s="421"/>
      <c r="F11" s="421"/>
      <c r="G11" s="421"/>
      <c r="H11" s="422"/>
      <c r="L11"/>
      <c r="M11" s="2">
        <v>9</v>
      </c>
      <c r="N11" s="2" t="e">
        <f ca="1">VLOOKUP("*"&amp;$N$2&amp;"*",OFFSET(Sheet6!$B$2:$F$3,O10,0),1,FALSE)</f>
        <v>#N/A</v>
      </c>
      <c r="O11" s="2" t="e">
        <f ca="1">VLOOKUP("*"&amp;$N$2&amp;"*",OFFSET(Sheet6!$B$2:$F$3,O10,0),5,FALSE)</f>
        <v>#N/A</v>
      </c>
    </row>
    <row r="12" spans="1:15" ht="28.5" customHeight="1" thickBot="1">
      <c r="A12" s="405"/>
      <c r="B12" s="406"/>
      <c r="C12" s="406"/>
      <c r="D12" s="407"/>
      <c r="E12" s="406"/>
      <c r="F12" s="406"/>
      <c r="G12" s="406"/>
      <c r="H12" s="407"/>
      <c r="L12"/>
      <c r="M12" s="2">
        <v>10</v>
      </c>
      <c r="N12" s="2" t="e">
        <f ca="1">VLOOKUP("*"&amp;$N$2&amp;"*",OFFSET(Sheet6!$B$2:$F$3,O11,0),1,FALSE)</f>
        <v>#N/A</v>
      </c>
      <c r="O12" s="2" t="e">
        <f ca="1">VLOOKUP("*"&amp;$N$2&amp;"*",OFFSET(Sheet6!$B$2:$F$3,O11,0),5,FALSE)</f>
        <v>#N/A</v>
      </c>
    </row>
    <row r="13" spans="1:15" ht="28.5" customHeight="1" thickBot="1">
      <c r="A13" s="405"/>
      <c r="B13" s="406"/>
      <c r="C13" s="406"/>
      <c r="D13" s="407"/>
      <c r="E13" s="406"/>
      <c r="F13" s="406"/>
      <c r="G13" s="406"/>
      <c r="H13" s="407"/>
      <c r="L13"/>
      <c r="M13" s="2">
        <v>11</v>
      </c>
      <c r="N13" s="2" t="e">
        <f ca="1">VLOOKUP("*"&amp;$N$2&amp;"*",OFFSET(Sheet6!$B$2:$F$3,O12,0),1,FALSE)</f>
        <v>#N/A</v>
      </c>
      <c r="O13" s="2" t="e">
        <f ca="1">VLOOKUP("*"&amp;$N$2&amp;"*",OFFSET(Sheet6!$B$2:$F$3,O12,0),5,FALSE)</f>
        <v>#N/A</v>
      </c>
    </row>
    <row r="14" spans="1:15">
      <c r="A14" s="131"/>
      <c r="B14" s="120"/>
      <c r="C14" s="131"/>
      <c r="D14" s="120"/>
      <c r="E14" s="131"/>
      <c r="F14" s="120"/>
      <c r="G14" s="131"/>
      <c r="L14"/>
      <c r="M14" s="2">
        <v>12</v>
      </c>
      <c r="N14" s="2" t="e">
        <f ca="1">VLOOKUP("*"&amp;$N$2&amp;"*",OFFSET(Sheet6!$B$2:$F$3,O13,0),1,FALSE)</f>
        <v>#N/A</v>
      </c>
      <c r="O14" s="2" t="e">
        <f ca="1">VLOOKUP("*"&amp;$N$2&amp;"*",OFFSET(Sheet6!$B$2:$F$3,O13,0),5,FALSE)</f>
        <v>#N/A</v>
      </c>
    </row>
    <row r="15" spans="1:15">
      <c r="A15" s="423" t="s">
        <v>470</v>
      </c>
      <c r="B15" s="423"/>
      <c r="C15" s="423"/>
      <c r="D15" s="423"/>
      <c r="E15" s="423"/>
      <c r="F15" s="423"/>
      <c r="G15" s="423"/>
      <c r="H15" s="423"/>
      <c r="I15" s="423"/>
      <c r="J15" s="423"/>
      <c r="L15"/>
      <c r="M15" s="2">
        <v>13</v>
      </c>
      <c r="N15" s="2" t="e">
        <f ca="1">VLOOKUP("*"&amp;$N$2&amp;"*",OFFSET(Sheet6!$B$2:$F$3,O14,0),1,FALSE)</f>
        <v>#N/A</v>
      </c>
      <c r="O15" s="2" t="e">
        <f ca="1">VLOOKUP("*"&amp;$N$2&amp;"*",OFFSET(Sheet6!$B$2:$F$3,O14,0),5,FALSE)</f>
        <v>#N/A</v>
      </c>
    </row>
    <row r="16" spans="1:15">
      <c r="A16" s="423"/>
      <c r="B16" s="423"/>
      <c r="C16" s="423"/>
      <c r="D16" s="423"/>
      <c r="E16" s="423"/>
      <c r="F16" s="423"/>
      <c r="G16" s="423"/>
      <c r="H16" s="423"/>
      <c r="I16" s="423"/>
      <c r="J16" s="423"/>
      <c r="L16"/>
      <c r="M16" s="2">
        <v>14</v>
      </c>
      <c r="N16" s="2" t="e">
        <f ca="1">VLOOKUP("*"&amp;$N$2&amp;"*",OFFSET(Sheet6!$B$2:$F$3,O15,0),1,FALSE)</f>
        <v>#N/A</v>
      </c>
      <c r="O16" s="2" t="e">
        <f ca="1">VLOOKUP("*"&amp;$N$2&amp;"*",OFFSET(Sheet6!$B$2:$F$3,O15,0),5,FALSE)</f>
        <v>#N/A</v>
      </c>
    </row>
    <row r="17" spans="1:15">
      <c r="A17" s="131"/>
      <c r="B17" s="120"/>
      <c r="C17" s="131"/>
      <c r="D17" s="120"/>
      <c r="E17" s="131"/>
      <c r="F17" s="120"/>
      <c r="G17" s="131"/>
      <c r="L17"/>
      <c r="M17" s="2">
        <v>15</v>
      </c>
      <c r="N17" s="2" t="e">
        <f ca="1">VLOOKUP("*"&amp;$N$2&amp;"*",OFFSET(Sheet6!$B$2:$F$3,O16,0),1,FALSE)</f>
        <v>#N/A</v>
      </c>
      <c r="O17" s="2" t="e">
        <f ca="1">VLOOKUP("*"&amp;$N$2&amp;"*",OFFSET(Sheet6!$B$2:$F$3,O16,0),5,FALSE)</f>
        <v>#N/A</v>
      </c>
    </row>
    <row r="18" spans="1:15">
      <c r="A18" s="131"/>
      <c r="B18" s="120"/>
      <c r="C18" s="131"/>
      <c r="D18" s="120"/>
      <c r="E18" s="131"/>
      <c r="F18" s="120"/>
      <c r="G18" s="131"/>
      <c r="L18"/>
      <c r="M18" s="2">
        <v>16</v>
      </c>
      <c r="N18" s="2" t="e">
        <f ca="1">VLOOKUP("*"&amp;$N$2&amp;"*",OFFSET(Sheet6!$B$2:$F$3,O17,0),1,FALSE)</f>
        <v>#N/A</v>
      </c>
      <c r="O18" s="2" t="e">
        <f ca="1">VLOOKUP("*"&amp;$N$2&amp;"*",OFFSET(Sheet6!$B$2:$F$3,O17,0),5,FALSE)</f>
        <v>#N/A</v>
      </c>
    </row>
    <row r="19" spans="1:15">
      <c r="A19" s="131"/>
      <c r="B19" s="120"/>
      <c r="C19" s="131"/>
      <c r="D19" s="120"/>
      <c r="E19" s="131"/>
      <c r="F19" s="120"/>
      <c r="G19" s="131"/>
      <c r="L19"/>
      <c r="M19" s="2">
        <v>17</v>
      </c>
      <c r="N19" s="2" t="e">
        <f ca="1">VLOOKUP("*"&amp;$N$2&amp;"*",OFFSET(Sheet6!$B$2:$F$3,O18,0),1,FALSE)</f>
        <v>#N/A</v>
      </c>
      <c r="O19" s="2" t="e">
        <f ca="1">VLOOKUP("*"&amp;$N$2&amp;"*",OFFSET(Sheet6!$B$2:$F$3,O18,0),5,FALSE)</f>
        <v>#N/A</v>
      </c>
    </row>
    <row r="20" spans="1:15">
      <c r="A20" s="131"/>
      <c r="B20" s="120"/>
      <c r="C20" s="131"/>
      <c r="D20" s="120"/>
      <c r="E20" s="131"/>
      <c r="F20" s="120"/>
      <c r="G20" s="131"/>
      <c r="L20"/>
      <c r="M20" s="2">
        <v>18</v>
      </c>
      <c r="N20" s="2" t="e">
        <f ca="1">VLOOKUP("*"&amp;$N$2&amp;"*",OFFSET(Sheet6!$B$2:$F$3,O19,0),1,FALSE)</f>
        <v>#N/A</v>
      </c>
      <c r="O20" s="2" t="e">
        <f ca="1">VLOOKUP("*"&amp;$N$2&amp;"*",OFFSET(Sheet6!$B$2:$F$3,O19,0),5,FALSE)</f>
        <v>#N/A</v>
      </c>
    </row>
    <row r="21" spans="1:15">
      <c r="A21" s="131"/>
      <c r="B21" s="120"/>
      <c r="C21" s="131"/>
      <c r="D21" s="120"/>
      <c r="E21" s="131"/>
      <c r="F21" s="120"/>
      <c r="G21" s="131"/>
      <c r="L21"/>
      <c r="M21" s="2">
        <v>19</v>
      </c>
      <c r="N21" s="2" t="e">
        <f ca="1">VLOOKUP("*"&amp;$N$2&amp;"*",OFFSET(Sheet6!$B$2:$F$3,O20,0),1,FALSE)</f>
        <v>#N/A</v>
      </c>
      <c r="O21" s="2" t="e">
        <f ca="1">VLOOKUP("*"&amp;$N$2&amp;"*",OFFSET(Sheet6!$B$2:$F$3,O20,0),5,FALSE)</f>
        <v>#N/A</v>
      </c>
    </row>
    <row r="22" spans="1:15">
      <c r="A22" s="131"/>
      <c r="B22" s="120"/>
      <c r="C22" s="131"/>
      <c r="D22" s="120"/>
      <c r="E22" s="131"/>
      <c r="F22" s="120"/>
      <c r="G22" s="131"/>
      <c r="L22"/>
      <c r="M22" s="2">
        <v>20</v>
      </c>
      <c r="N22" s="2" t="e">
        <f ca="1">VLOOKUP("*"&amp;$N$2&amp;"*",OFFSET(Sheet6!$B$2:$F$3,O21,0),1,FALSE)</f>
        <v>#N/A</v>
      </c>
      <c r="O22" s="2" t="e">
        <f ca="1">VLOOKUP("*"&amp;$N$2&amp;"*",OFFSET(Sheet6!$B$2:$F$3,O21,0),5,FALSE)</f>
        <v>#N/A</v>
      </c>
    </row>
    <row r="23" spans="1:15">
      <c r="A23" s="131"/>
      <c r="B23" s="120"/>
      <c r="C23" s="131"/>
      <c r="D23" s="120"/>
      <c r="E23" s="131"/>
      <c r="F23" s="120"/>
      <c r="G23" s="131"/>
      <c r="L23"/>
      <c r="M23" s="2">
        <v>21</v>
      </c>
      <c r="N23" s="2" t="e">
        <f ca="1">VLOOKUP("*"&amp;$N$2&amp;"*",OFFSET(Sheet6!$B$2:$F$3,O22,0),1,FALSE)</f>
        <v>#N/A</v>
      </c>
      <c r="O23" s="2" t="e">
        <f ca="1">VLOOKUP("*"&amp;$N$2&amp;"*",OFFSET(Sheet6!$B$2:$F$3,O22,0),5,FALSE)</f>
        <v>#N/A</v>
      </c>
    </row>
    <row r="24" spans="1:15">
      <c r="A24" s="131"/>
      <c r="B24" s="120"/>
      <c r="C24" s="131"/>
      <c r="D24" s="120"/>
      <c r="E24" s="131"/>
      <c r="F24" s="120"/>
      <c r="G24" s="131"/>
      <c r="L24"/>
      <c r="M24" s="2">
        <v>22</v>
      </c>
      <c r="N24" s="2" t="e">
        <f ca="1">VLOOKUP("*"&amp;$N$2&amp;"*",OFFSET(Sheet6!$B$2:$F$3,O23,0),1,FALSE)</f>
        <v>#N/A</v>
      </c>
      <c r="O24" s="2" t="e">
        <f ca="1">VLOOKUP("*"&amp;$N$2&amp;"*",OFFSET(Sheet6!$B$2:$F$3,O23,0),5,FALSE)</f>
        <v>#N/A</v>
      </c>
    </row>
    <row r="25" spans="1:15">
      <c r="A25" s="131"/>
      <c r="B25" s="120"/>
      <c r="C25" s="131"/>
      <c r="D25" s="120"/>
      <c r="E25" s="131"/>
      <c r="F25" s="120"/>
      <c r="G25" s="131"/>
      <c r="L25"/>
      <c r="M25" s="2">
        <v>23</v>
      </c>
      <c r="N25" s="2" t="e">
        <f ca="1">VLOOKUP("*"&amp;$N$2&amp;"*",OFFSET(Sheet6!$B$2:$F$3,O24,0),1,FALSE)</f>
        <v>#N/A</v>
      </c>
      <c r="O25" s="2" t="e">
        <f ca="1">VLOOKUP("*"&amp;$N$2&amp;"*",OFFSET(Sheet6!$B$2:$F$3,O24,0),5,FALSE)</f>
        <v>#N/A</v>
      </c>
    </row>
    <row r="26" spans="1:15">
      <c r="A26" s="131"/>
      <c r="B26" s="120"/>
      <c r="C26" s="131"/>
      <c r="D26" s="120"/>
      <c r="E26" s="131"/>
      <c r="F26" s="120"/>
      <c r="G26" s="131"/>
      <c r="L26"/>
      <c r="M26" s="2">
        <v>24</v>
      </c>
      <c r="N26" s="2" t="e">
        <f ca="1">VLOOKUP("*"&amp;$N$2&amp;"*",OFFSET(Sheet6!$B$2:$F$3,O25,0),1,FALSE)</f>
        <v>#N/A</v>
      </c>
      <c r="O26" s="2" t="e">
        <f ca="1">VLOOKUP("*"&amp;$N$2&amp;"*",OFFSET(Sheet6!$B$2:$F$3,O25,0),5,FALSE)</f>
        <v>#N/A</v>
      </c>
    </row>
    <row r="27" spans="1:15">
      <c r="A27" s="131"/>
      <c r="B27" s="120"/>
      <c r="C27" s="131"/>
      <c r="D27" s="120"/>
      <c r="E27" s="131"/>
      <c r="F27" s="120"/>
      <c r="G27" s="131"/>
      <c r="L27"/>
      <c r="M27" s="2">
        <v>25</v>
      </c>
      <c r="N27" s="2" t="e">
        <f ca="1">VLOOKUP("*"&amp;$N$2&amp;"*",OFFSET(Sheet6!$B$2:$F$3,O26,0),1,FALSE)</f>
        <v>#N/A</v>
      </c>
      <c r="O27" s="2" t="e">
        <f ca="1">VLOOKUP("*"&amp;$N$2&amp;"*",OFFSET(Sheet6!$B$2:$F$3,O26,0),5,FALSE)</f>
        <v>#N/A</v>
      </c>
    </row>
    <row r="28" spans="1:15">
      <c r="A28" s="131"/>
      <c r="B28" s="120"/>
      <c r="C28" s="131"/>
      <c r="D28" s="120"/>
      <c r="E28" s="131"/>
      <c r="F28" s="120"/>
      <c r="G28" s="131"/>
      <c r="L28"/>
      <c r="M28" s="2">
        <v>26</v>
      </c>
      <c r="N28" s="2" t="e">
        <f ca="1">VLOOKUP("*"&amp;$N$2&amp;"*",OFFSET(Sheet6!$B$2:$F$3,O27,0),1,FALSE)</f>
        <v>#N/A</v>
      </c>
      <c r="O28" s="2" t="e">
        <f ca="1">VLOOKUP("*"&amp;$N$2&amp;"*",OFFSET(Sheet6!$B$2:$F$3,O27,0),5,FALSE)</f>
        <v>#N/A</v>
      </c>
    </row>
    <row r="29" spans="1:15">
      <c r="A29" s="131"/>
      <c r="B29" s="120"/>
      <c r="C29" s="131"/>
      <c r="D29" s="120"/>
      <c r="E29" s="131"/>
      <c r="F29" s="120"/>
      <c r="G29" s="131"/>
      <c r="L29"/>
      <c r="M29" s="2">
        <v>27</v>
      </c>
      <c r="N29" s="2" t="e">
        <f ca="1">VLOOKUP("*"&amp;$N$2&amp;"*",OFFSET(Sheet6!$B$2:$F$3,O28,0),1,FALSE)</f>
        <v>#N/A</v>
      </c>
      <c r="O29" s="2" t="e">
        <f ca="1">VLOOKUP("*"&amp;$N$2&amp;"*",OFFSET(Sheet6!$B$2:$F$3,O28,0),5,FALSE)</f>
        <v>#N/A</v>
      </c>
    </row>
    <row r="30" spans="1:15">
      <c r="A30" s="131"/>
      <c r="B30" s="120"/>
      <c r="C30" s="131"/>
      <c r="D30" s="120"/>
      <c r="E30" s="131"/>
      <c r="F30" s="120"/>
      <c r="G30" s="131"/>
      <c r="L30"/>
      <c r="M30" s="2">
        <v>28</v>
      </c>
      <c r="N30" s="2" t="e">
        <f ca="1">VLOOKUP("*"&amp;$N$2&amp;"*",OFFSET(Sheet6!$B$2:$F$3,O29,0),1,FALSE)</f>
        <v>#N/A</v>
      </c>
      <c r="O30" s="2" t="e">
        <f ca="1">VLOOKUP("*"&amp;$N$2&amp;"*",OFFSET(Sheet6!$B$2:$F$3,O29,0),5,FALSE)</f>
        <v>#N/A</v>
      </c>
    </row>
    <row r="31" spans="1:15">
      <c r="A31" s="131"/>
      <c r="B31" s="120"/>
      <c r="C31" s="131"/>
      <c r="D31" s="120"/>
      <c r="E31" s="131"/>
      <c r="F31" s="120"/>
      <c r="G31" s="131"/>
      <c r="L31"/>
      <c r="M31" s="2">
        <v>29</v>
      </c>
      <c r="N31" s="2" t="e">
        <f ca="1">VLOOKUP("*"&amp;$N$2&amp;"*",OFFSET(Sheet6!$B$2:$F$3,O30,0),1,FALSE)</f>
        <v>#N/A</v>
      </c>
      <c r="O31" s="2" t="e">
        <f ca="1">VLOOKUP("*"&amp;$N$2&amp;"*",OFFSET(Sheet6!$B$2:$F$3,O30,0),5,FALSE)</f>
        <v>#N/A</v>
      </c>
    </row>
    <row r="32" spans="1:15">
      <c r="A32" s="131"/>
      <c r="B32" s="120"/>
      <c r="C32" s="131"/>
      <c r="D32" s="120"/>
      <c r="E32" s="131"/>
      <c r="F32" s="120"/>
      <c r="G32" s="131"/>
      <c r="L32"/>
      <c r="M32" s="2">
        <v>30</v>
      </c>
      <c r="N32" s="2" t="e">
        <f ca="1">VLOOKUP("*"&amp;$N$2&amp;"*",OFFSET(Sheet6!$B$2:$F$3,O31,0),1,FALSE)</f>
        <v>#N/A</v>
      </c>
      <c r="O32" s="2" t="e">
        <f ca="1">VLOOKUP("*"&amp;$N$2&amp;"*",OFFSET(Sheet6!$B$2:$F$3,O31,0),5,FALSE)</f>
        <v>#N/A</v>
      </c>
    </row>
    <row r="33" spans="1:15">
      <c r="A33" s="131"/>
      <c r="B33" s="120"/>
      <c r="C33" s="131"/>
      <c r="D33" s="120"/>
      <c r="E33" s="131"/>
      <c r="F33" s="120"/>
      <c r="G33" s="131"/>
      <c r="L33"/>
      <c r="M33" s="2">
        <v>31</v>
      </c>
      <c r="N33" s="2" t="e">
        <f ca="1">VLOOKUP("*"&amp;$N$2&amp;"*",OFFSET(Sheet6!$B$2:$F$3,O32,0),1,FALSE)</f>
        <v>#N/A</v>
      </c>
      <c r="O33" s="2" t="e">
        <f ca="1">VLOOKUP("*"&amp;$N$2&amp;"*",OFFSET(Sheet6!$B$2:$F$3,O32,0),5,FALSE)</f>
        <v>#N/A</v>
      </c>
    </row>
    <row r="34" spans="1:15">
      <c r="A34" s="131"/>
      <c r="B34" s="120"/>
      <c r="C34" s="131"/>
      <c r="D34" s="120"/>
      <c r="E34" s="131"/>
      <c r="F34" s="131"/>
      <c r="G34" s="131"/>
      <c r="L34"/>
      <c r="M34" s="2">
        <v>32</v>
      </c>
      <c r="N34" s="2" t="e">
        <f ca="1">VLOOKUP("*"&amp;$N$2&amp;"*",OFFSET(Sheet6!$B$2:$F$3,O33,0),1,FALSE)</f>
        <v>#N/A</v>
      </c>
      <c r="O34" s="2" t="e">
        <f ca="1">VLOOKUP("*"&amp;$N$2&amp;"*",OFFSET(Sheet6!$B$2:$F$3,O33,0),5,FALSE)</f>
        <v>#N/A</v>
      </c>
    </row>
    <row r="35" spans="1:15">
      <c r="A35" s="131"/>
      <c r="B35" s="120"/>
      <c r="C35" s="131"/>
      <c r="D35" s="120"/>
      <c r="E35" s="131"/>
      <c r="F35" s="131"/>
      <c r="G35" s="131"/>
      <c r="L35"/>
      <c r="M35" s="2">
        <v>33</v>
      </c>
      <c r="N35" s="2" t="e">
        <f ca="1">VLOOKUP("*"&amp;$N$2&amp;"*",OFFSET(Sheet6!$B$2:$F$3,O34,0),1,FALSE)</f>
        <v>#N/A</v>
      </c>
      <c r="O35" s="2" t="e">
        <f ca="1">VLOOKUP("*"&amp;$N$2&amp;"*",OFFSET(Sheet6!$B$2:$F$3,O34,0),5,FALSE)</f>
        <v>#N/A</v>
      </c>
    </row>
    <row r="36" spans="1:15">
      <c r="A36" s="131"/>
      <c r="B36" s="120"/>
      <c r="C36" s="131"/>
      <c r="D36" s="120"/>
      <c r="E36" s="131"/>
      <c r="F36" s="131"/>
      <c r="G36" s="131"/>
      <c r="L36"/>
      <c r="M36" s="2">
        <v>34</v>
      </c>
      <c r="N36" s="2" t="e">
        <f ca="1">VLOOKUP("*"&amp;$N$2&amp;"*",OFFSET(Sheet6!$B$2:$F$3,O35,0),1,FALSE)</f>
        <v>#N/A</v>
      </c>
      <c r="O36" s="2" t="e">
        <f ca="1">VLOOKUP("*"&amp;$N$2&amp;"*",OFFSET(Sheet6!$B$2:$F$3,O35,0),5,FALSE)</f>
        <v>#N/A</v>
      </c>
    </row>
    <row r="37" spans="1:15">
      <c r="A37" s="131"/>
      <c r="B37" s="120"/>
      <c r="C37" s="131"/>
      <c r="D37" s="120"/>
      <c r="E37" s="131"/>
      <c r="F37" s="131"/>
      <c r="G37" s="131"/>
      <c r="L37"/>
      <c r="M37" s="2">
        <v>35</v>
      </c>
      <c r="N37" s="2" t="e">
        <f ca="1">VLOOKUP("*"&amp;$N$2&amp;"*",OFFSET(Sheet6!$B$2:$F$3,O36,0),1,FALSE)</f>
        <v>#N/A</v>
      </c>
      <c r="O37" s="2" t="e">
        <f ca="1">VLOOKUP("*"&amp;$N$2&amp;"*",OFFSET(Sheet6!$B$2:$F$3,O36,0),5,FALSE)</f>
        <v>#N/A</v>
      </c>
    </row>
    <row r="38" spans="1:15">
      <c r="A38" s="131"/>
      <c r="B38" s="120"/>
      <c r="C38" s="131"/>
      <c r="D38" s="120"/>
      <c r="E38" s="131"/>
      <c r="F38" s="131"/>
      <c r="G38" s="131"/>
      <c r="L38"/>
      <c r="M38" s="2">
        <v>36</v>
      </c>
      <c r="N38" s="2" t="e">
        <f ca="1">VLOOKUP("*"&amp;$N$2&amp;"*",OFFSET(Sheet6!$B$2:$F$3,O37,0),1,FALSE)</f>
        <v>#N/A</v>
      </c>
      <c r="O38" s="2" t="e">
        <f ca="1">VLOOKUP("*"&amp;$N$2&amp;"*",OFFSET(Sheet6!$B$2:$F$3,O37,0),5,FALSE)</f>
        <v>#N/A</v>
      </c>
    </row>
    <row r="39" spans="1:15">
      <c r="A39" s="131"/>
      <c r="B39" s="120"/>
      <c r="C39" s="131"/>
      <c r="D39" s="120"/>
      <c r="E39" s="131"/>
      <c r="F39" s="131"/>
      <c r="G39" s="131"/>
      <c r="L39"/>
      <c r="M39" s="2">
        <v>37</v>
      </c>
      <c r="N39" s="2" t="e">
        <f ca="1">VLOOKUP("*"&amp;$N$2&amp;"*",OFFSET(Sheet6!$B$2:$F$3,O38,0),1,FALSE)</f>
        <v>#N/A</v>
      </c>
      <c r="O39" s="2" t="e">
        <f ca="1">VLOOKUP("*"&amp;$N$2&amp;"*",OFFSET(Sheet6!$B$2:$F$3,O38,0),5,FALSE)</f>
        <v>#N/A</v>
      </c>
    </row>
    <row r="40" spans="1:15">
      <c r="A40" s="131"/>
      <c r="B40" s="120"/>
      <c r="C40" s="131"/>
      <c r="D40" s="120"/>
      <c r="E40" s="131"/>
      <c r="F40" s="131"/>
      <c r="G40" s="131"/>
      <c r="L40"/>
      <c r="M40" s="2">
        <v>38</v>
      </c>
      <c r="N40" s="2" t="e">
        <f ca="1">VLOOKUP("*"&amp;$N$2&amp;"*",OFFSET(Sheet6!$B$2:$F$3,O39,0),1,FALSE)</f>
        <v>#N/A</v>
      </c>
      <c r="O40" s="2" t="e">
        <f ca="1">VLOOKUP("*"&amp;$N$2&amp;"*",OFFSET(Sheet6!$B$2:$F$3,O39,0),5,FALSE)</f>
        <v>#N/A</v>
      </c>
    </row>
    <row r="41" spans="1:15">
      <c r="A41" s="131"/>
      <c r="B41" s="120"/>
      <c r="C41" s="131"/>
      <c r="D41" s="120"/>
      <c r="E41" s="131"/>
      <c r="F41" s="131"/>
      <c r="G41" s="131"/>
      <c r="L41"/>
      <c r="M41" s="2">
        <v>39</v>
      </c>
      <c r="N41" s="2" t="e">
        <f ca="1">VLOOKUP("*"&amp;$N$2&amp;"*",OFFSET(Sheet6!$B$2:$F$3,O40,0),1,FALSE)</f>
        <v>#N/A</v>
      </c>
      <c r="O41" s="2" t="e">
        <f ca="1">VLOOKUP("*"&amp;$N$2&amp;"*",OFFSET(Sheet6!$B$2:$F$3,O40,0),5,FALSE)</f>
        <v>#N/A</v>
      </c>
    </row>
    <row r="42" spans="1:15">
      <c r="A42" s="131"/>
      <c r="B42" s="120"/>
      <c r="C42" s="131"/>
      <c r="D42" s="120"/>
      <c r="E42" s="131"/>
      <c r="F42" s="131"/>
      <c r="G42" s="131"/>
      <c r="L42"/>
      <c r="M42" s="2">
        <v>40</v>
      </c>
      <c r="N42" s="2" t="e">
        <f ca="1">VLOOKUP("*"&amp;$N$2&amp;"*",OFFSET(Sheet6!$B$2:$F$3,O41,0),1,FALSE)</f>
        <v>#N/A</v>
      </c>
      <c r="O42" s="2" t="e">
        <f ca="1">VLOOKUP("*"&amp;$N$2&amp;"*",OFFSET(Sheet6!$B$2:$F$3,O41,0),5,FALSE)</f>
        <v>#N/A</v>
      </c>
    </row>
    <row r="43" spans="1:15">
      <c r="A43" s="131"/>
      <c r="B43" s="120"/>
      <c r="C43" s="131"/>
      <c r="D43" s="120"/>
      <c r="E43" s="131"/>
      <c r="F43" s="131"/>
      <c r="G43" s="131"/>
      <c r="L43"/>
      <c r="M43" s="2">
        <v>41</v>
      </c>
      <c r="N43" s="2" t="e">
        <f ca="1">VLOOKUP("*"&amp;$N$2&amp;"*",OFFSET(Sheet6!$B$2:$F$3,O42,0),1,FALSE)</f>
        <v>#N/A</v>
      </c>
      <c r="O43" s="2" t="e">
        <f ca="1">VLOOKUP("*"&amp;$N$2&amp;"*",OFFSET(Sheet6!$B$2:$F$3,O42,0),5,FALSE)</f>
        <v>#N/A</v>
      </c>
    </row>
    <row r="44" spans="1:15">
      <c r="A44" s="131"/>
      <c r="B44" s="120"/>
      <c r="C44" s="131"/>
      <c r="D44" s="120"/>
      <c r="E44" s="131"/>
      <c r="L44"/>
      <c r="M44" s="2">
        <v>42</v>
      </c>
      <c r="N44" s="2" t="e">
        <f ca="1">VLOOKUP("*"&amp;$N$2&amp;"*",OFFSET(Sheet6!$B$2:$F$3,O43,0),1,FALSE)</f>
        <v>#N/A</v>
      </c>
      <c r="O44" s="2" t="e">
        <f ca="1">VLOOKUP("*"&amp;$N$2&amp;"*",OFFSET(Sheet6!$B$2:$F$3,O43,0),5,FALSE)</f>
        <v>#N/A</v>
      </c>
    </row>
    <row r="45" spans="1:15">
      <c r="L45"/>
      <c r="M45" s="2">
        <v>43</v>
      </c>
      <c r="N45" s="2" t="e">
        <f ca="1">VLOOKUP("*"&amp;$N$2&amp;"*",OFFSET(Sheet6!$B$2:$F$3,O44,0),1,FALSE)</f>
        <v>#N/A</v>
      </c>
      <c r="O45" s="2" t="e">
        <f ca="1">VLOOKUP("*"&amp;$N$2&amp;"*",OFFSET(Sheet6!$B$2:$F$3,O44,0),5,FALSE)</f>
        <v>#N/A</v>
      </c>
    </row>
    <row r="46" spans="1:15">
      <c r="L46"/>
      <c r="M46" s="2">
        <v>44</v>
      </c>
      <c r="N46" s="2" t="e">
        <f ca="1">VLOOKUP("*"&amp;$N$2&amp;"*",OFFSET(Sheet6!$B$2:$F$3,O45,0),1,FALSE)</f>
        <v>#N/A</v>
      </c>
      <c r="O46" s="2" t="e">
        <f ca="1">VLOOKUP("*"&amp;$N$2&amp;"*",OFFSET(Sheet6!$B$2:$F$3,O45,0),5,FALSE)</f>
        <v>#N/A</v>
      </c>
    </row>
    <row r="47" spans="1:15">
      <c r="L47"/>
      <c r="M47" s="2">
        <v>45</v>
      </c>
      <c r="N47" s="2" t="e">
        <f ca="1">VLOOKUP("*"&amp;$N$2&amp;"*",OFFSET(Sheet6!$B$2:$F$3,O46,0),1,FALSE)</f>
        <v>#N/A</v>
      </c>
      <c r="O47" s="2" t="e">
        <f ca="1">VLOOKUP("*"&amp;$N$2&amp;"*",OFFSET(Sheet6!$B$2:$F$3,O46,0),5,FALSE)</f>
        <v>#N/A</v>
      </c>
    </row>
    <row r="48" spans="1:15">
      <c r="L48"/>
      <c r="M48" s="2">
        <v>46</v>
      </c>
      <c r="N48" s="2" t="e">
        <f ca="1">VLOOKUP("*"&amp;$N$2&amp;"*",OFFSET(Sheet6!$B$2:$F$3,O47,0),1,FALSE)</f>
        <v>#N/A</v>
      </c>
      <c r="O48" s="2" t="e">
        <f ca="1">VLOOKUP("*"&amp;$N$2&amp;"*",OFFSET(Sheet6!$B$2:$F$3,O47,0),5,FALSE)</f>
        <v>#N/A</v>
      </c>
    </row>
    <row r="49" spans="12:15">
      <c r="L49"/>
      <c r="M49" s="2">
        <v>47</v>
      </c>
      <c r="N49" s="2" t="e">
        <f ca="1">VLOOKUP("*"&amp;$N$2&amp;"*",OFFSET(Sheet6!$B$2:$F$3,O48,0),1,FALSE)</f>
        <v>#N/A</v>
      </c>
      <c r="O49" s="2" t="e">
        <f ca="1">VLOOKUP("*"&amp;$N$2&amp;"*",OFFSET(Sheet6!$B$2:$F$3,O48,0),5,FALSE)</f>
        <v>#N/A</v>
      </c>
    </row>
    <row r="50" spans="12:15">
      <c r="L50"/>
      <c r="M50" s="2">
        <v>48</v>
      </c>
      <c r="N50" s="2" t="e">
        <f ca="1">VLOOKUP("*"&amp;$N$2&amp;"*",OFFSET(Sheet6!$B$2:$F$3,O49,0),1,FALSE)</f>
        <v>#N/A</v>
      </c>
      <c r="O50" s="2" t="e">
        <f ca="1">VLOOKUP("*"&amp;$N$2&amp;"*",OFFSET(Sheet6!$B$2:$F$3,O49,0),5,FALSE)</f>
        <v>#N/A</v>
      </c>
    </row>
    <row r="51" spans="12:15">
      <c r="L51"/>
      <c r="M51" s="2">
        <v>49</v>
      </c>
      <c r="N51" s="2" t="e">
        <f ca="1">VLOOKUP("*"&amp;$N$2&amp;"*",OFFSET(Sheet6!$B$2:$F$3,O50,0),1,FALSE)</f>
        <v>#N/A</v>
      </c>
      <c r="O51" s="2" t="e">
        <f ca="1">VLOOKUP("*"&amp;$N$2&amp;"*",OFFSET(Sheet6!$B$2:$F$3,O50,0),5,FALSE)</f>
        <v>#N/A</v>
      </c>
    </row>
    <row r="52" spans="12:15">
      <c r="L52"/>
      <c r="M52" s="2">
        <v>50</v>
      </c>
      <c r="N52" s="2" t="e">
        <f ca="1">VLOOKUP("*"&amp;$N$2&amp;"*",OFFSET(Sheet6!$B$2:$F$3,O51,0),1,FALSE)</f>
        <v>#N/A</v>
      </c>
      <c r="O52" s="2" t="e">
        <f ca="1">VLOOKUP("*"&amp;$N$2&amp;"*",OFFSET(Sheet6!$B$2:$F$3,O51,0),5,FALSE)</f>
        <v>#N/A</v>
      </c>
    </row>
    <row r="53" spans="12:15">
      <c r="L53"/>
      <c r="M53" s="2">
        <v>51</v>
      </c>
      <c r="N53" s="2" t="e">
        <f ca="1">VLOOKUP("*"&amp;$N$2&amp;"*",OFFSET(Sheet6!$B$2:$F$3,O52,0),1,FALSE)</f>
        <v>#N/A</v>
      </c>
      <c r="O53" s="2" t="e">
        <f ca="1">VLOOKUP("*"&amp;$N$2&amp;"*",OFFSET(Sheet6!$B$2:$F$3,O52,0),5,FALSE)</f>
        <v>#N/A</v>
      </c>
    </row>
    <row r="54" spans="12:15">
      <c r="L54"/>
      <c r="M54" s="2">
        <v>52</v>
      </c>
      <c r="N54" s="2" t="e">
        <f ca="1">VLOOKUP("*"&amp;$N$2&amp;"*",OFFSET(Sheet6!$B$2:$F$3,O53,0),1,FALSE)</f>
        <v>#N/A</v>
      </c>
      <c r="O54" s="2" t="e">
        <f ca="1">VLOOKUP("*"&amp;$N$2&amp;"*",OFFSET(Sheet6!$B$2:$F$3,O53,0),5,FALSE)</f>
        <v>#N/A</v>
      </c>
    </row>
    <row r="55" spans="12:15">
      <c r="L55"/>
      <c r="M55" s="2">
        <v>53</v>
      </c>
      <c r="N55" s="2" t="e">
        <f ca="1">VLOOKUP("*"&amp;$N$2&amp;"*",OFFSET(Sheet6!$B$2:$F$3,O54,0),1,FALSE)</f>
        <v>#N/A</v>
      </c>
      <c r="O55" s="2" t="e">
        <f ca="1">VLOOKUP("*"&amp;$N$2&amp;"*",OFFSET(Sheet6!$B$2:$F$3,O54,0),5,FALSE)</f>
        <v>#N/A</v>
      </c>
    </row>
    <row r="56" spans="12:15">
      <c r="M56" s="2">
        <v>54</v>
      </c>
      <c r="N56" s="2" t="e">
        <f ca="1">VLOOKUP("*"&amp;$N$2&amp;"*",OFFSET(Sheet6!$B$2:$F$3,O55,0),1,FALSE)</f>
        <v>#N/A</v>
      </c>
      <c r="O56" s="2" t="e">
        <f ca="1">VLOOKUP("*"&amp;$N$2&amp;"*",OFFSET(Sheet6!$B$2:$F$3,O55,0),5,FALSE)</f>
        <v>#N/A</v>
      </c>
    </row>
    <row r="57" spans="12:15">
      <c r="M57" s="2">
        <v>55</v>
      </c>
      <c r="N57" s="2" t="e">
        <f ca="1">VLOOKUP("*"&amp;$N$2&amp;"*",OFFSET(Sheet6!$B$2:$F$3,O56,0),1,FALSE)</f>
        <v>#N/A</v>
      </c>
      <c r="O57" s="2" t="e">
        <f ca="1">VLOOKUP("*"&amp;$N$2&amp;"*",OFFSET(Sheet6!$B$2:$F$3,O56,0),5,FALSE)</f>
        <v>#N/A</v>
      </c>
    </row>
    <row r="58" spans="12:15">
      <c r="M58" s="2">
        <v>56</v>
      </c>
      <c r="N58" s="2" t="e">
        <f ca="1">VLOOKUP("*"&amp;$N$2&amp;"*",OFFSET(Sheet6!$B$2:$F$3,O57,0),1,FALSE)</f>
        <v>#N/A</v>
      </c>
      <c r="O58" s="2" t="e">
        <f ca="1">VLOOKUP("*"&amp;$N$2&amp;"*",OFFSET(Sheet6!$B$2:$F$3,O57,0),5,FALSE)</f>
        <v>#N/A</v>
      </c>
    </row>
    <row r="59" spans="12:15">
      <c r="M59" s="2">
        <v>57</v>
      </c>
      <c r="N59" s="2" t="e">
        <f ca="1">VLOOKUP("*"&amp;$N$2&amp;"*",OFFSET(Sheet6!$B$2:$F$3,O58,0),1,FALSE)</f>
        <v>#N/A</v>
      </c>
      <c r="O59" s="2" t="e">
        <f ca="1">VLOOKUP("*"&amp;$N$2&amp;"*",OFFSET(Sheet6!$B$2:$F$3,O58,0),5,FALSE)</f>
        <v>#N/A</v>
      </c>
    </row>
    <row r="60" spans="12:15">
      <c r="M60" s="2">
        <v>58</v>
      </c>
      <c r="N60" s="2" t="e">
        <f ca="1">VLOOKUP("*"&amp;$N$2&amp;"*",OFFSET(Sheet6!$B$2:$F$3,O59,0),1,FALSE)</f>
        <v>#N/A</v>
      </c>
      <c r="O60" s="2" t="e">
        <f ca="1">VLOOKUP("*"&amp;$N$2&amp;"*",OFFSET(Sheet6!$B$2:$F$3,O59,0),5,FALSE)</f>
        <v>#N/A</v>
      </c>
    </row>
    <row r="61" spans="12:15">
      <c r="M61" s="2">
        <v>59</v>
      </c>
      <c r="N61" s="2" t="e">
        <f ca="1">VLOOKUP("*"&amp;$N$2&amp;"*",OFFSET(Sheet6!$B$2:$F$3,O60,0),1,FALSE)</f>
        <v>#N/A</v>
      </c>
      <c r="O61" s="2" t="e">
        <f ca="1">VLOOKUP("*"&amp;$N$2&amp;"*",OFFSET(Sheet6!$B$2:$F$3,O60,0),5,FALSE)</f>
        <v>#N/A</v>
      </c>
    </row>
    <row r="62" spans="12:15">
      <c r="M62" s="2">
        <v>60</v>
      </c>
      <c r="N62" s="2" t="e">
        <f ca="1">VLOOKUP("*"&amp;$N$2&amp;"*",OFFSET(Sheet6!$B$2:$F$3,O61,0),1,FALSE)</f>
        <v>#N/A</v>
      </c>
      <c r="O62" s="2" t="e">
        <f ca="1">VLOOKUP("*"&amp;$N$2&amp;"*",OFFSET(Sheet6!$B$2:$F$3,O61,0),5,FALSE)</f>
        <v>#N/A</v>
      </c>
    </row>
    <row r="63" spans="12:15">
      <c r="M63" s="2">
        <v>61</v>
      </c>
      <c r="N63" s="2" t="e">
        <f ca="1">VLOOKUP("*"&amp;$N$2&amp;"*",OFFSET(Sheet6!$B$2:$F$3,O62,0),1,FALSE)</f>
        <v>#N/A</v>
      </c>
      <c r="O63" s="2" t="e">
        <f ca="1">VLOOKUP("*"&amp;$N$2&amp;"*",OFFSET(Sheet6!$B$2:$F$3,O62,0),5,FALSE)</f>
        <v>#N/A</v>
      </c>
    </row>
    <row r="64" spans="12:15">
      <c r="M64" s="2">
        <v>62</v>
      </c>
      <c r="N64" s="2" t="e">
        <f ca="1">VLOOKUP("*"&amp;$N$2&amp;"*",OFFSET(Sheet6!$B$2:$F$3,O63,0),1,FALSE)</f>
        <v>#N/A</v>
      </c>
      <c r="O64" s="2" t="e">
        <f ca="1">VLOOKUP("*"&amp;$N$2&amp;"*",OFFSET(Sheet6!$B$2:$F$3,O63,0),5,FALSE)</f>
        <v>#N/A</v>
      </c>
    </row>
    <row r="65" spans="13:15">
      <c r="M65" s="2">
        <v>63</v>
      </c>
      <c r="N65" s="2" t="e">
        <f ca="1">VLOOKUP("*"&amp;$N$2&amp;"*",OFFSET(Sheet6!$B$2:$F$3,O64,0),1,FALSE)</f>
        <v>#N/A</v>
      </c>
      <c r="O65" s="2" t="e">
        <f ca="1">VLOOKUP("*"&amp;$N$2&amp;"*",OFFSET(Sheet6!$B$2:$F$3,O64,0),5,FALSE)</f>
        <v>#N/A</v>
      </c>
    </row>
    <row r="66" spans="13:15">
      <c r="M66" s="2">
        <v>64</v>
      </c>
      <c r="N66" s="2" t="e">
        <f ca="1">VLOOKUP("*"&amp;$N$2&amp;"*",OFFSET(Sheet6!$B$2:$F$3,O65,0),1,FALSE)</f>
        <v>#N/A</v>
      </c>
      <c r="O66" s="2" t="e">
        <f ca="1">VLOOKUP("*"&amp;$N$2&amp;"*",OFFSET(Sheet6!$B$2:$F$3,O65,0),5,FALSE)</f>
        <v>#N/A</v>
      </c>
    </row>
    <row r="67" spans="13:15">
      <c r="M67" s="2">
        <v>65</v>
      </c>
      <c r="N67" s="2" t="e">
        <f ca="1">VLOOKUP("*"&amp;$N$2&amp;"*",OFFSET(Sheet6!$B$2:$F$3,O66,0),1,FALSE)</f>
        <v>#N/A</v>
      </c>
      <c r="O67" s="2" t="e">
        <f ca="1">VLOOKUP("*"&amp;$N$2&amp;"*",OFFSET(Sheet6!$B$2:$F$3,O66,0),5,FALSE)</f>
        <v>#N/A</v>
      </c>
    </row>
    <row r="68" spans="13:15">
      <c r="M68" s="2">
        <v>66</v>
      </c>
      <c r="N68" s="2" t="e">
        <f ca="1">VLOOKUP("*"&amp;$N$2&amp;"*",OFFSET(Sheet6!$B$2:$F$3,O67,0),1,FALSE)</f>
        <v>#N/A</v>
      </c>
      <c r="O68" s="2" t="e">
        <f ca="1">VLOOKUP("*"&amp;$N$2&amp;"*",OFFSET(Sheet6!$B$2:$F$3,O67,0),5,FALSE)</f>
        <v>#N/A</v>
      </c>
    </row>
    <row r="69" spans="13:15">
      <c r="M69" s="2">
        <v>67</v>
      </c>
      <c r="N69" s="2" t="e">
        <f ca="1">VLOOKUP("*"&amp;$N$2&amp;"*",OFFSET(Sheet6!$B$2:$F$3,O68,0),1,FALSE)</f>
        <v>#N/A</v>
      </c>
      <c r="O69" s="2" t="e">
        <f ca="1">VLOOKUP("*"&amp;$N$2&amp;"*",OFFSET(Sheet6!$B$2:$F$3,O68,0),5,FALSE)</f>
        <v>#N/A</v>
      </c>
    </row>
    <row r="70" spans="13:15">
      <c r="M70" s="2">
        <v>68</v>
      </c>
      <c r="N70" s="2" t="e">
        <f ca="1">VLOOKUP("*"&amp;$N$2&amp;"*",OFFSET(Sheet6!$B$2:$F$3,O69,0),1,FALSE)</f>
        <v>#N/A</v>
      </c>
      <c r="O70" s="2" t="e">
        <f ca="1">VLOOKUP("*"&amp;$N$2&amp;"*",OFFSET(Sheet6!$B$2:$F$3,O69,0),5,FALSE)</f>
        <v>#N/A</v>
      </c>
    </row>
    <row r="71" spans="13:15">
      <c r="M71" s="2">
        <v>69</v>
      </c>
      <c r="N71" s="2" t="e">
        <f ca="1">VLOOKUP("*"&amp;$N$2&amp;"*",OFFSET(Sheet6!$B$2:$F$3,O70,0),1,FALSE)</f>
        <v>#N/A</v>
      </c>
      <c r="O71" s="2" t="e">
        <f ca="1">VLOOKUP("*"&amp;$N$2&amp;"*",OFFSET(Sheet6!$B$2:$F$3,O70,0),5,FALSE)</f>
        <v>#N/A</v>
      </c>
    </row>
    <row r="72" spans="13:15">
      <c r="M72" s="2">
        <v>70</v>
      </c>
      <c r="N72" s="2" t="e">
        <f ca="1">VLOOKUP("*"&amp;$N$2&amp;"*",OFFSET(Sheet6!$B$2:$F$3,O71,0),1,FALSE)</f>
        <v>#N/A</v>
      </c>
      <c r="O72" s="2" t="e">
        <f ca="1">VLOOKUP("*"&amp;$N$2&amp;"*",OFFSET(Sheet6!$B$2:$F$3,O71,0),5,FALSE)</f>
        <v>#N/A</v>
      </c>
    </row>
    <row r="73" spans="13:15">
      <c r="M73" s="2">
        <v>71</v>
      </c>
      <c r="N73" s="2" t="e">
        <f ca="1">VLOOKUP("*"&amp;$N$2&amp;"*",OFFSET(Sheet6!$B$2:$F$3,O72,0),1,FALSE)</f>
        <v>#N/A</v>
      </c>
      <c r="O73" s="2" t="e">
        <f ca="1">VLOOKUP("*"&amp;$N$2&amp;"*",OFFSET(Sheet6!$B$2:$F$3,O72,0),5,FALSE)</f>
        <v>#N/A</v>
      </c>
    </row>
    <row r="74" spans="13:15">
      <c r="M74" s="2">
        <v>72</v>
      </c>
      <c r="N74" s="2" t="e">
        <f ca="1">VLOOKUP("*"&amp;$N$2&amp;"*",OFFSET(Sheet6!$B$2:$F$3,O73,0),1,FALSE)</f>
        <v>#N/A</v>
      </c>
      <c r="O74" s="2" t="e">
        <f ca="1">VLOOKUP("*"&amp;$N$2&amp;"*",OFFSET(Sheet6!$B$2:$F$3,O73,0),5,FALSE)</f>
        <v>#N/A</v>
      </c>
    </row>
    <row r="75" spans="13:15">
      <c r="M75" s="2">
        <v>73</v>
      </c>
      <c r="N75" s="2" t="e">
        <f ca="1">VLOOKUP("*"&amp;$N$2&amp;"*",OFFSET(Sheet6!$B$2:$F$3,O74,0),1,FALSE)</f>
        <v>#N/A</v>
      </c>
      <c r="O75" s="2" t="e">
        <f ca="1">VLOOKUP("*"&amp;$N$2&amp;"*",OFFSET(Sheet6!$B$2:$F$3,O74,0),5,FALSE)</f>
        <v>#N/A</v>
      </c>
    </row>
    <row r="76" spans="13:15">
      <c r="M76" s="2">
        <v>74</v>
      </c>
      <c r="N76" s="2" t="e">
        <f ca="1">VLOOKUP("*"&amp;$N$2&amp;"*",OFFSET(Sheet6!$B$2:$F$3,O75,0),1,FALSE)</f>
        <v>#N/A</v>
      </c>
      <c r="O76" s="2" t="e">
        <f ca="1">VLOOKUP("*"&amp;$N$2&amp;"*",OFFSET(Sheet6!$B$2:$F$3,O75,0),5,FALSE)</f>
        <v>#N/A</v>
      </c>
    </row>
  </sheetData>
  <sheetProtection selectLockedCells="1"/>
  <mergeCells count="27">
    <mergeCell ref="A15:J16"/>
    <mergeCell ref="F1:K1"/>
    <mergeCell ref="A7:B7"/>
    <mergeCell ref="C7:E7"/>
    <mergeCell ref="A4:B4"/>
    <mergeCell ref="C4:E4"/>
    <mergeCell ref="F4:J6"/>
    <mergeCell ref="A5:B5"/>
    <mergeCell ref="C5:E5"/>
    <mergeCell ref="A6:B6"/>
    <mergeCell ref="C6:E6"/>
    <mergeCell ref="A2:B2"/>
    <mergeCell ref="C2:E2"/>
    <mergeCell ref="F2:L2"/>
    <mergeCell ref="A3:B3"/>
    <mergeCell ref="C3:E3"/>
    <mergeCell ref="F3:L3"/>
    <mergeCell ref="A13:D13"/>
    <mergeCell ref="E13:H13"/>
    <mergeCell ref="A8:B8"/>
    <mergeCell ref="C8:E8"/>
    <mergeCell ref="A9:B9"/>
    <mergeCell ref="C9:E9"/>
    <mergeCell ref="A10:B10"/>
    <mergeCell ref="A11:H11"/>
    <mergeCell ref="A12:D12"/>
    <mergeCell ref="E12:H12"/>
  </mergeCells>
  <phoneticPr fontId="5"/>
  <dataValidations count="6">
    <dataValidation imeMode="on" allowBlank="1" showInputMessage="1" showErrorMessage="1" sqref="IN3 SJ3 ACF3 AMB3 AVX3 BFT3 BPP3 BZL3 CJH3 CTD3 DCZ3 DMV3 DWR3 EGN3 EQJ3 FAF3 FKB3 FTX3 GDT3 GNP3 GXL3 HHH3 HRD3 IAZ3 IKV3 IUR3 JEN3 JOJ3 JYF3 KIB3 KRX3 LBT3 LLP3 LVL3 MFH3 MPD3 MYZ3 NIV3 NSR3 OCN3 OMJ3 OWF3 PGB3 PPX3 PZT3 QJP3 QTL3 RDH3 RND3 RWZ3 SGV3 SQR3 TAN3 TKJ3 TUF3 UEB3 UNX3 UXT3 VHP3 VRL3 WBH3 WLD3 WUZ3 B65540 IN65540 SJ65540 ACF65540 AMB65540 AVX65540 BFT65540 BPP65540 BZL65540 CJH65540 CTD65540 DCZ65540 DMV65540 DWR65540 EGN65540 EQJ65540 FAF65540 FKB65540 FTX65540 GDT65540 GNP65540 GXL65540 HHH65540 HRD65540 IAZ65540 IKV65540 IUR65540 JEN65540 JOJ65540 JYF65540 KIB65540 KRX65540 LBT65540 LLP65540 LVL65540 MFH65540 MPD65540 MYZ65540 NIV65540 NSR65540 OCN65540 OMJ65540 OWF65540 PGB65540 PPX65540 PZT65540 QJP65540 QTL65540 RDH65540 RND65540 RWZ65540 SGV65540 SQR65540 TAN65540 TKJ65540 TUF65540 UEB65540 UNX65540 UXT65540 VHP65540 VRL65540 WBH65540 WLD65540 WUZ65540 B131076 IN131076 SJ131076 ACF131076 AMB131076 AVX131076 BFT131076 BPP131076 BZL131076 CJH131076 CTD131076 DCZ131076 DMV131076 DWR131076 EGN131076 EQJ131076 FAF131076 FKB131076 FTX131076 GDT131076 GNP131076 GXL131076 HHH131076 HRD131076 IAZ131076 IKV131076 IUR131076 JEN131076 JOJ131076 JYF131076 KIB131076 KRX131076 LBT131076 LLP131076 LVL131076 MFH131076 MPD131076 MYZ131076 NIV131076 NSR131076 OCN131076 OMJ131076 OWF131076 PGB131076 PPX131076 PZT131076 QJP131076 QTL131076 RDH131076 RND131076 RWZ131076 SGV131076 SQR131076 TAN131076 TKJ131076 TUF131076 UEB131076 UNX131076 UXT131076 VHP131076 VRL131076 WBH131076 WLD131076 WUZ131076 B196612 IN196612 SJ196612 ACF196612 AMB196612 AVX196612 BFT196612 BPP196612 BZL196612 CJH196612 CTD196612 DCZ196612 DMV196612 DWR196612 EGN196612 EQJ196612 FAF196612 FKB196612 FTX196612 GDT196612 GNP196612 GXL196612 HHH196612 HRD196612 IAZ196612 IKV196612 IUR196612 JEN196612 JOJ196612 JYF196612 KIB196612 KRX196612 LBT196612 LLP196612 LVL196612 MFH196612 MPD196612 MYZ196612 NIV196612 NSR196612 OCN196612 OMJ196612 OWF196612 PGB196612 PPX196612 PZT196612 QJP196612 QTL196612 RDH196612 RND196612 RWZ196612 SGV196612 SQR196612 TAN196612 TKJ196612 TUF196612 UEB196612 UNX196612 UXT196612 VHP196612 VRL196612 WBH196612 WLD196612 WUZ196612 B262148 IN262148 SJ262148 ACF262148 AMB262148 AVX262148 BFT262148 BPP262148 BZL262148 CJH262148 CTD262148 DCZ262148 DMV262148 DWR262148 EGN262148 EQJ262148 FAF262148 FKB262148 FTX262148 GDT262148 GNP262148 GXL262148 HHH262148 HRD262148 IAZ262148 IKV262148 IUR262148 JEN262148 JOJ262148 JYF262148 KIB262148 KRX262148 LBT262148 LLP262148 LVL262148 MFH262148 MPD262148 MYZ262148 NIV262148 NSR262148 OCN262148 OMJ262148 OWF262148 PGB262148 PPX262148 PZT262148 QJP262148 QTL262148 RDH262148 RND262148 RWZ262148 SGV262148 SQR262148 TAN262148 TKJ262148 TUF262148 UEB262148 UNX262148 UXT262148 VHP262148 VRL262148 WBH262148 WLD262148 WUZ262148 B327684 IN327684 SJ327684 ACF327684 AMB327684 AVX327684 BFT327684 BPP327684 BZL327684 CJH327684 CTD327684 DCZ327684 DMV327684 DWR327684 EGN327684 EQJ327684 FAF327684 FKB327684 FTX327684 GDT327684 GNP327684 GXL327684 HHH327684 HRD327684 IAZ327684 IKV327684 IUR327684 JEN327684 JOJ327684 JYF327684 KIB327684 KRX327684 LBT327684 LLP327684 LVL327684 MFH327684 MPD327684 MYZ327684 NIV327684 NSR327684 OCN327684 OMJ327684 OWF327684 PGB327684 PPX327684 PZT327684 QJP327684 QTL327684 RDH327684 RND327684 RWZ327684 SGV327684 SQR327684 TAN327684 TKJ327684 TUF327684 UEB327684 UNX327684 UXT327684 VHP327684 VRL327684 WBH327684 WLD327684 WUZ327684 B393220 IN393220 SJ393220 ACF393220 AMB393220 AVX393220 BFT393220 BPP393220 BZL393220 CJH393220 CTD393220 DCZ393220 DMV393220 DWR393220 EGN393220 EQJ393220 FAF393220 FKB393220 FTX393220 GDT393220 GNP393220 GXL393220 HHH393220 HRD393220 IAZ393220 IKV393220 IUR393220 JEN393220 JOJ393220 JYF393220 KIB393220 KRX393220 LBT393220 LLP393220 LVL393220 MFH393220 MPD393220 MYZ393220 NIV393220 NSR393220 OCN393220 OMJ393220 OWF393220 PGB393220 PPX393220 PZT393220 QJP393220 QTL393220 RDH393220 RND393220 RWZ393220 SGV393220 SQR393220 TAN393220 TKJ393220 TUF393220 UEB393220 UNX393220 UXT393220 VHP393220 VRL393220 WBH393220 WLD393220 WUZ393220 B458756 IN458756 SJ458756 ACF458756 AMB458756 AVX458756 BFT458756 BPP458756 BZL458756 CJH458756 CTD458756 DCZ458756 DMV458756 DWR458756 EGN458756 EQJ458756 FAF458756 FKB458756 FTX458756 GDT458756 GNP458756 GXL458756 HHH458756 HRD458756 IAZ458756 IKV458756 IUR458756 JEN458756 JOJ458756 JYF458756 KIB458756 KRX458756 LBT458756 LLP458756 LVL458756 MFH458756 MPD458756 MYZ458756 NIV458756 NSR458756 OCN458756 OMJ458756 OWF458756 PGB458756 PPX458756 PZT458756 QJP458756 QTL458756 RDH458756 RND458756 RWZ458756 SGV458756 SQR458756 TAN458756 TKJ458756 TUF458756 UEB458756 UNX458756 UXT458756 VHP458756 VRL458756 WBH458756 WLD458756 WUZ458756 B524292 IN524292 SJ524292 ACF524292 AMB524292 AVX524292 BFT524292 BPP524292 BZL524292 CJH524292 CTD524292 DCZ524292 DMV524292 DWR524292 EGN524292 EQJ524292 FAF524292 FKB524292 FTX524292 GDT524292 GNP524292 GXL524292 HHH524292 HRD524292 IAZ524292 IKV524292 IUR524292 JEN524292 JOJ524292 JYF524292 KIB524292 KRX524292 LBT524292 LLP524292 LVL524292 MFH524292 MPD524292 MYZ524292 NIV524292 NSR524292 OCN524292 OMJ524292 OWF524292 PGB524292 PPX524292 PZT524292 QJP524292 QTL524292 RDH524292 RND524292 RWZ524292 SGV524292 SQR524292 TAN524292 TKJ524292 TUF524292 UEB524292 UNX524292 UXT524292 VHP524292 VRL524292 WBH524292 WLD524292 WUZ524292 B589828 IN589828 SJ589828 ACF589828 AMB589828 AVX589828 BFT589828 BPP589828 BZL589828 CJH589828 CTD589828 DCZ589828 DMV589828 DWR589828 EGN589828 EQJ589828 FAF589828 FKB589828 FTX589828 GDT589828 GNP589828 GXL589828 HHH589828 HRD589828 IAZ589828 IKV589828 IUR589828 JEN589828 JOJ589828 JYF589828 KIB589828 KRX589828 LBT589828 LLP589828 LVL589828 MFH589828 MPD589828 MYZ589828 NIV589828 NSR589828 OCN589828 OMJ589828 OWF589828 PGB589828 PPX589828 PZT589828 QJP589828 QTL589828 RDH589828 RND589828 RWZ589828 SGV589828 SQR589828 TAN589828 TKJ589828 TUF589828 UEB589828 UNX589828 UXT589828 VHP589828 VRL589828 WBH589828 WLD589828 WUZ589828 B655364 IN655364 SJ655364 ACF655364 AMB655364 AVX655364 BFT655364 BPP655364 BZL655364 CJH655364 CTD655364 DCZ655364 DMV655364 DWR655364 EGN655364 EQJ655364 FAF655364 FKB655364 FTX655364 GDT655364 GNP655364 GXL655364 HHH655364 HRD655364 IAZ655364 IKV655364 IUR655364 JEN655364 JOJ655364 JYF655364 KIB655364 KRX655364 LBT655364 LLP655364 LVL655364 MFH655364 MPD655364 MYZ655364 NIV655364 NSR655364 OCN655364 OMJ655364 OWF655364 PGB655364 PPX655364 PZT655364 QJP655364 QTL655364 RDH655364 RND655364 RWZ655364 SGV655364 SQR655364 TAN655364 TKJ655364 TUF655364 UEB655364 UNX655364 UXT655364 VHP655364 VRL655364 WBH655364 WLD655364 WUZ655364 B720900 IN720900 SJ720900 ACF720900 AMB720900 AVX720900 BFT720900 BPP720900 BZL720900 CJH720900 CTD720900 DCZ720900 DMV720900 DWR720900 EGN720900 EQJ720900 FAF720900 FKB720900 FTX720900 GDT720900 GNP720900 GXL720900 HHH720900 HRD720900 IAZ720900 IKV720900 IUR720900 JEN720900 JOJ720900 JYF720900 KIB720900 KRX720900 LBT720900 LLP720900 LVL720900 MFH720900 MPD720900 MYZ720900 NIV720900 NSR720900 OCN720900 OMJ720900 OWF720900 PGB720900 PPX720900 PZT720900 QJP720900 QTL720900 RDH720900 RND720900 RWZ720900 SGV720900 SQR720900 TAN720900 TKJ720900 TUF720900 UEB720900 UNX720900 UXT720900 VHP720900 VRL720900 WBH720900 WLD720900 WUZ720900 B786436 IN786436 SJ786436 ACF786436 AMB786436 AVX786436 BFT786436 BPP786436 BZL786436 CJH786436 CTD786436 DCZ786436 DMV786436 DWR786436 EGN786436 EQJ786436 FAF786436 FKB786436 FTX786436 GDT786436 GNP786436 GXL786436 HHH786436 HRD786436 IAZ786436 IKV786436 IUR786436 JEN786436 JOJ786436 JYF786436 KIB786436 KRX786436 LBT786436 LLP786436 LVL786436 MFH786436 MPD786436 MYZ786436 NIV786436 NSR786436 OCN786436 OMJ786436 OWF786436 PGB786436 PPX786436 PZT786436 QJP786436 QTL786436 RDH786436 RND786436 RWZ786436 SGV786436 SQR786436 TAN786436 TKJ786436 TUF786436 UEB786436 UNX786436 UXT786436 VHP786436 VRL786436 WBH786436 WLD786436 WUZ786436 B851972 IN851972 SJ851972 ACF851972 AMB851972 AVX851972 BFT851972 BPP851972 BZL851972 CJH851972 CTD851972 DCZ851972 DMV851972 DWR851972 EGN851972 EQJ851972 FAF851972 FKB851972 FTX851972 GDT851972 GNP851972 GXL851972 HHH851972 HRD851972 IAZ851972 IKV851972 IUR851972 JEN851972 JOJ851972 JYF851972 KIB851972 KRX851972 LBT851972 LLP851972 LVL851972 MFH851972 MPD851972 MYZ851972 NIV851972 NSR851972 OCN851972 OMJ851972 OWF851972 PGB851972 PPX851972 PZT851972 QJP851972 QTL851972 RDH851972 RND851972 RWZ851972 SGV851972 SQR851972 TAN851972 TKJ851972 TUF851972 UEB851972 UNX851972 UXT851972 VHP851972 VRL851972 WBH851972 WLD851972 WUZ851972 B917508 IN917508 SJ917508 ACF917508 AMB917508 AVX917508 BFT917508 BPP917508 BZL917508 CJH917508 CTD917508 DCZ917508 DMV917508 DWR917508 EGN917508 EQJ917508 FAF917508 FKB917508 FTX917508 GDT917508 GNP917508 GXL917508 HHH917508 HRD917508 IAZ917508 IKV917508 IUR917508 JEN917508 JOJ917508 JYF917508 KIB917508 KRX917508 LBT917508 LLP917508 LVL917508 MFH917508 MPD917508 MYZ917508 NIV917508 NSR917508 OCN917508 OMJ917508 OWF917508 PGB917508 PPX917508 PZT917508 QJP917508 QTL917508 RDH917508 RND917508 RWZ917508 SGV917508 SQR917508 TAN917508 TKJ917508 TUF917508 UEB917508 UNX917508 UXT917508 VHP917508 VRL917508 WBH917508 WLD917508 WUZ917508 B983044 IN983044 SJ983044 ACF983044 AMB983044 AVX983044 BFT983044 BPP983044 BZL983044 CJH983044 CTD983044 DCZ983044 DMV983044 DWR983044 EGN983044 EQJ983044 FAF983044 FKB983044 FTX983044 GDT983044 GNP983044 GXL983044 HHH983044 HRD983044 IAZ983044 IKV983044 IUR983044 JEN983044 JOJ983044 JYF983044 KIB983044 KRX983044 LBT983044 LLP983044 LVL983044 MFH983044 MPD983044 MYZ983044 NIV983044 NSR983044 OCN983044 OMJ983044 OWF983044 PGB983044 PPX983044 PZT983044 QJP983044 QTL983044 RDH983044 RND983044 RWZ983044 SGV983044 SQR983044 TAN983044 TKJ983044 TUF983044 UEB983044 UNX983044 UXT983044 VHP983044 VRL983044 WBH983044 WLD983044 WUZ983044 B4 IN6:IN9 SJ6:SJ9 ACF6:ACF9 AMB6:AMB9 AVX6:AVX9 BFT6:BFT9 BPP6:BPP9 BZL6:BZL9 CJH6:CJH9 CTD6:CTD9 DCZ6:DCZ9 DMV6:DMV9 DWR6:DWR9 EGN6:EGN9 EQJ6:EQJ9 FAF6:FAF9 FKB6:FKB9 FTX6:FTX9 GDT6:GDT9 GNP6:GNP9 GXL6:GXL9 HHH6:HHH9 HRD6:HRD9 IAZ6:IAZ9 IKV6:IKV9 IUR6:IUR9 JEN6:JEN9 JOJ6:JOJ9 JYF6:JYF9 KIB6:KIB9 KRX6:KRX9 LBT6:LBT9 LLP6:LLP9 LVL6:LVL9 MFH6:MFH9 MPD6:MPD9 MYZ6:MYZ9 NIV6:NIV9 NSR6:NSR9 OCN6:OCN9 OMJ6:OMJ9 OWF6:OWF9 PGB6:PGB9 PPX6:PPX9 PZT6:PZT9 QJP6:QJP9 QTL6:QTL9 RDH6:RDH9 RND6:RND9 RWZ6:RWZ9 SGV6:SGV9 SQR6:SQR9 TAN6:TAN9 TKJ6:TKJ9 TUF6:TUF9 UEB6:UEB9 UNX6:UNX9 UXT6:UXT9 VHP6:VHP9 VRL6:VRL9 WBH6:WBH9 WLD6:WLD9 WUZ6:WUZ9 B65543:B65545 IN65543:IN65545 SJ65543:SJ65545 ACF65543:ACF65545 AMB65543:AMB65545 AVX65543:AVX65545 BFT65543:BFT65545 BPP65543:BPP65545 BZL65543:BZL65545 CJH65543:CJH65545 CTD65543:CTD65545 DCZ65543:DCZ65545 DMV65543:DMV65545 DWR65543:DWR65545 EGN65543:EGN65545 EQJ65543:EQJ65545 FAF65543:FAF65545 FKB65543:FKB65545 FTX65543:FTX65545 GDT65543:GDT65545 GNP65543:GNP65545 GXL65543:GXL65545 HHH65543:HHH65545 HRD65543:HRD65545 IAZ65543:IAZ65545 IKV65543:IKV65545 IUR65543:IUR65545 JEN65543:JEN65545 JOJ65543:JOJ65545 JYF65543:JYF65545 KIB65543:KIB65545 KRX65543:KRX65545 LBT65543:LBT65545 LLP65543:LLP65545 LVL65543:LVL65545 MFH65543:MFH65545 MPD65543:MPD65545 MYZ65543:MYZ65545 NIV65543:NIV65545 NSR65543:NSR65545 OCN65543:OCN65545 OMJ65543:OMJ65545 OWF65543:OWF65545 PGB65543:PGB65545 PPX65543:PPX65545 PZT65543:PZT65545 QJP65543:QJP65545 QTL65543:QTL65545 RDH65543:RDH65545 RND65543:RND65545 RWZ65543:RWZ65545 SGV65543:SGV65545 SQR65543:SQR65545 TAN65543:TAN65545 TKJ65543:TKJ65545 TUF65543:TUF65545 UEB65543:UEB65545 UNX65543:UNX65545 UXT65543:UXT65545 VHP65543:VHP65545 VRL65543:VRL65545 WBH65543:WBH65545 WLD65543:WLD65545 WUZ65543:WUZ65545 B131079:B131081 IN131079:IN131081 SJ131079:SJ131081 ACF131079:ACF131081 AMB131079:AMB131081 AVX131079:AVX131081 BFT131079:BFT131081 BPP131079:BPP131081 BZL131079:BZL131081 CJH131079:CJH131081 CTD131079:CTD131081 DCZ131079:DCZ131081 DMV131079:DMV131081 DWR131079:DWR131081 EGN131079:EGN131081 EQJ131079:EQJ131081 FAF131079:FAF131081 FKB131079:FKB131081 FTX131079:FTX131081 GDT131079:GDT131081 GNP131079:GNP131081 GXL131079:GXL131081 HHH131079:HHH131081 HRD131079:HRD131081 IAZ131079:IAZ131081 IKV131079:IKV131081 IUR131079:IUR131081 JEN131079:JEN131081 JOJ131079:JOJ131081 JYF131079:JYF131081 KIB131079:KIB131081 KRX131079:KRX131081 LBT131079:LBT131081 LLP131079:LLP131081 LVL131079:LVL131081 MFH131079:MFH131081 MPD131079:MPD131081 MYZ131079:MYZ131081 NIV131079:NIV131081 NSR131079:NSR131081 OCN131079:OCN131081 OMJ131079:OMJ131081 OWF131079:OWF131081 PGB131079:PGB131081 PPX131079:PPX131081 PZT131079:PZT131081 QJP131079:QJP131081 QTL131079:QTL131081 RDH131079:RDH131081 RND131079:RND131081 RWZ131079:RWZ131081 SGV131079:SGV131081 SQR131079:SQR131081 TAN131079:TAN131081 TKJ131079:TKJ131081 TUF131079:TUF131081 UEB131079:UEB131081 UNX131079:UNX131081 UXT131079:UXT131081 VHP131079:VHP131081 VRL131079:VRL131081 WBH131079:WBH131081 WLD131079:WLD131081 WUZ131079:WUZ131081 B196615:B196617 IN196615:IN196617 SJ196615:SJ196617 ACF196615:ACF196617 AMB196615:AMB196617 AVX196615:AVX196617 BFT196615:BFT196617 BPP196615:BPP196617 BZL196615:BZL196617 CJH196615:CJH196617 CTD196615:CTD196617 DCZ196615:DCZ196617 DMV196615:DMV196617 DWR196615:DWR196617 EGN196615:EGN196617 EQJ196615:EQJ196617 FAF196615:FAF196617 FKB196615:FKB196617 FTX196615:FTX196617 GDT196615:GDT196617 GNP196615:GNP196617 GXL196615:GXL196617 HHH196615:HHH196617 HRD196615:HRD196617 IAZ196615:IAZ196617 IKV196615:IKV196617 IUR196615:IUR196617 JEN196615:JEN196617 JOJ196615:JOJ196617 JYF196615:JYF196617 KIB196615:KIB196617 KRX196615:KRX196617 LBT196615:LBT196617 LLP196615:LLP196617 LVL196615:LVL196617 MFH196615:MFH196617 MPD196615:MPD196617 MYZ196615:MYZ196617 NIV196615:NIV196617 NSR196615:NSR196617 OCN196615:OCN196617 OMJ196615:OMJ196617 OWF196615:OWF196617 PGB196615:PGB196617 PPX196615:PPX196617 PZT196615:PZT196617 QJP196615:QJP196617 QTL196615:QTL196617 RDH196615:RDH196617 RND196615:RND196617 RWZ196615:RWZ196617 SGV196615:SGV196617 SQR196615:SQR196617 TAN196615:TAN196617 TKJ196615:TKJ196617 TUF196615:TUF196617 UEB196615:UEB196617 UNX196615:UNX196617 UXT196615:UXT196617 VHP196615:VHP196617 VRL196615:VRL196617 WBH196615:WBH196617 WLD196615:WLD196617 WUZ196615:WUZ196617 B262151:B262153 IN262151:IN262153 SJ262151:SJ262153 ACF262151:ACF262153 AMB262151:AMB262153 AVX262151:AVX262153 BFT262151:BFT262153 BPP262151:BPP262153 BZL262151:BZL262153 CJH262151:CJH262153 CTD262151:CTD262153 DCZ262151:DCZ262153 DMV262151:DMV262153 DWR262151:DWR262153 EGN262151:EGN262153 EQJ262151:EQJ262153 FAF262151:FAF262153 FKB262151:FKB262153 FTX262151:FTX262153 GDT262151:GDT262153 GNP262151:GNP262153 GXL262151:GXL262153 HHH262151:HHH262153 HRD262151:HRD262153 IAZ262151:IAZ262153 IKV262151:IKV262153 IUR262151:IUR262153 JEN262151:JEN262153 JOJ262151:JOJ262153 JYF262151:JYF262153 KIB262151:KIB262153 KRX262151:KRX262153 LBT262151:LBT262153 LLP262151:LLP262153 LVL262151:LVL262153 MFH262151:MFH262153 MPD262151:MPD262153 MYZ262151:MYZ262153 NIV262151:NIV262153 NSR262151:NSR262153 OCN262151:OCN262153 OMJ262151:OMJ262153 OWF262151:OWF262153 PGB262151:PGB262153 PPX262151:PPX262153 PZT262151:PZT262153 QJP262151:QJP262153 QTL262151:QTL262153 RDH262151:RDH262153 RND262151:RND262153 RWZ262151:RWZ262153 SGV262151:SGV262153 SQR262151:SQR262153 TAN262151:TAN262153 TKJ262151:TKJ262153 TUF262151:TUF262153 UEB262151:UEB262153 UNX262151:UNX262153 UXT262151:UXT262153 VHP262151:VHP262153 VRL262151:VRL262153 WBH262151:WBH262153 WLD262151:WLD262153 WUZ262151:WUZ262153 B327687:B327689 IN327687:IN327689 SJ327687:SJ327689 ACF327687:ACF327689 AMB327687:AMB327689 AVX327687:AVX327689 BFT327687:BFT327689 BPP327687:BPP327689 BZL327687:BZL327689 CJH327687:CJH327689 CTD327687:CTD327689 DCZ327687:DCZ327689 DMV327687:DMV327689 DWR327687:DWR327689 EGN327687:EGN327689 EQJ327687:EQJ327689 FAF327687:FAF327689 FKB327687:FKB327689 FTX327687:FTX327689 GDT327687:GDT327689 GNP327687:GNP327689 GXL327687:GXL327689 HHH327687:HHH327689 HRD327687:HRD327689 IAZ327687:IAZ327689 IKV327687:IKV327689 IUR327687:IUR327689 JEN327687:JEN327689 JOJ327687:JOJ327689 JYF327687:JYF327689 KIB327687:KIB327689 KRX327687:KRX327689 LBT327687:LBT327689 LLP327687:LLP327689 LVL327687:LVL327689 MFH327687:MFH327689 MPD327687:MPD327689 MYZ327687:MYZ327689 NIV327687:NIV327689 NSR327687:NSR327689 OCN327687:OCN327689 OMJ327687:OMJ327689 OWF327687:OWF327689 PGB327687:PGB327689 PPX327687:PPX327689 PZT327687:PZT327689 QJP327687:QJP327689 QTL327687:QTL327689 RDH327687:RDH327689 RND327687:RND327689 RWZ327687:RWZ327689 SGV327687:SGV327689 SQR327687:SQR327689 TAN327687:TAN327689 TKJ327687:TKJ327689 TUF327687:TUF327689 UEB327687:UEB327689 UNX327687:UNX327689 UXT327687:UXT327689 VHP327687:VHP327689 VRL327687:VRL327689 WBH327687:WBH327689 WLD327687:WLD327689 WUZ327687:WUZ327689 B393223:B393225 IN393223:IN393225 SJ393223:SJ393225 ACF393223:ACF393225 AMB393223:AMB393225 AVX393223:AVX393225 BFT393223:BFT393225 BPP393223:BPP393225 BZL393223:BZL393225 CJH393223:CJH393225 CTD393223:CTD393225 DCZ393223:DCZ393225 DMV393223:DMV393225 DWR393223:DWR393225 EGN393223:EGN393225 EQJ393223:EQJ393225 FAF393223:FAF393225 FKB393223:FKB393225 FTX393223:FTX393225 GDT393223:GDT393225 GNP393223:GNP393225 GXL393223:GXL393225 HHH393223:HHH393225 HRD393223:HRD393225 IAZ393223:IAZ393225 IKV393223:IKV393225 IUR393223:IUR393225 JEN393223:JEN393225 JOJ393223:JOJ393225 JYF393223:JYF393225 KIB393223:KIB393225 KRX393223:KRX393225 LBT393223:LBT393225 LLP393223:LLP393225 LVL393223:LVL393225 MFH393223:MFH393225 MPD393223:MPD393225 MYZ393223:MYZ393225 NIV393223:NIV393225 NSR393223:NSR393225 OCN393223:OCN393225 OMJ393223:OMJ393225 OWF393223:OWF393225 PGB393223:PGB393225 PPX393223:PPX393225 PZT393223:PZT393225 QJP393223:QJP393225 QTL393223:QTL393225 RDH393223:RDH393225 RND393223:RND393225 RWZ393223:RWZ393225 SGV393223:SGV393225 SQR393223:SQR393225 TAN393223:TAN393225 TKJ393223:TKJ393225 TUF393223:TUF393225 UEB393223:UEB393225 UNX393223:UNX393225 UXT393223:UXT393225 VHP393223:VHP393225 VRL393223:VRL393225 WBH393223:WBH393225 WLD393223:WLD393225 WUZ393223:WUZ393225 B458759:B458761 IN458759:IN458761 SJ458759:SJ458761 ACF458759:ACF458761 AMB458759:AMB458761 AVX458759:AVX458761 BFT458759:BFT458761 BPP458759:BPP458761 BZL458759:BZL458761 CJH458759:CJH458761 CTD458759:CTD458761 DCZ458759:DCZ458761 DMV458759:DMV458761 DWR458759:DWR458761 EGN458759:EGN458761 EQJ458759:EQJ458761 FAF458759:FAF458761 FKB458759:FKB458761 FTX458759:FTX458761 GDT458759:GDT458761 GNP458759:GNP458761 GXL458759:GXL458761 HHH458759:HHH458761 HRD458759:HRD458761 IAZ458759:IAZ458761 IKV458759:IKV458761 IUR458759:IUR458761 JEN458759:JEN458761 JOJ458759:JOJ458761 JYF458759:JYF458761 KIB458759:KIB458761 KRX458759:KRX458761 LBT458759:LBT458761 LLP458759:LLP458761 LVL458759:LVL458761 MFH458759:MFH458761 MPD458759:MPD458761 MYZ458759:MYZ458761 NIV458759:NIV458761 NSR458759:NSR458761 OCN458759:OCN458761 OMJ458759:OMJ458761 OWF458759:OWF458761 PGB458759:PGB458761 PPX458759:PPX458761 PZT458759:PZT458761 QJP458759:QJP458761 QTL458759:QTL458761 RDH458759:RDH458761 RND458759:RND458761 RWZ458759:RWZ458761 SGV458759:SGV458761 SQR458759:SQR458761 TAN458759:TAN458761 TKJ458759:TKJ458761 TUF458759:TUF458761 UEB458759:UEB458761 UNX458759:UNX458761 UXT458759:UXT458761 VHP458759:VHP458761 VRL458759:VRL458761 WBH458759:WBH458761 WLD458759:WLD458761 WUZ458759:WUZ458761 B524295:B524297 IN524295:IN524297 SJ524295:SJ524297 ACF524295:ACF524297 AMB524295:AMB524297 AVX524295:AVX524297 BFT524295:BFT524297 BPP524295:BPP524297 BZL524295:BZL524297 CJH524295:CJH524297 CTD524295:CTD524297 DCZ524295:DCZ524297 DMV524295:DMV524297 DWR524295:DWR524297 EGN524295:EGN524297 EQJ524295:EQJ524297 FAF524295:FAF524297 FKB524295:FKB524297 FTX524295:FTX524297 GDT524295:GDT524297 GNP524295:GNP524297 GXL524295:GXL524297 HHH524295:HHH524297 HRD524295:HRD524297 IAZ524295:IAZ524297 IKV524295:IKV524297 IUR524295:IUR524297 JEN524295:JEN524297 JOJ524295:JOJ524297 JYF524295:JYF524297 KIB524295:KIB524297 KRX524295:KRX524297 LBT524295:LBT524297 LLP524295:LLP524297 LVL524295:LVL524297 MFH524295:MFH524297 MPD524295:MPD524297 MYZ524295:MYZ524297 NIV524295:NIV524297 NSR524295:NSR524297 OCN524295:OCN524297 OMJ524295:OMJ524297 OWF524295:OWF524297 PGB524295:PGB524297 PPX524295:PPX524297 PZT524295:PZT524297 QJP524295:QJP524297 QTL524295:QTL524297 RDH524295:RDH524297 RND524295:RND524297 RWZ524295:RWZ524297 SGV524295:SGV524297 SQR524295:SQR524297 TAN524295:TAN524297 TKJ524295:TKJ524297 TUF524295:TUF524297 UEB524295:UEB524297 UNX524295:UNX524297 UXT524295:UXT524297 VHP524295:VHP524297 VRL524295:VRL524297 WBH524295:WBH524297 WLD524295:WLD524297 WUZ524295:WUZ524297 B589831:B589833 IN589831:IN589833 SJ589831:SJ589833 ACF589831:ACF589833 AMB589831:AMB589833 AVX589831:AVX589833 BFT589831:BFT589833 BPP589831:BPP589833 BZL589831:BZL589833 CJH589831:CJH589833 CTD589831:CTD589833 DCZ589831:DCZ589833 DMV589831:DMV589833 DWR589831:DWR589833 EGN589831:EGN589833 EQJ589831:EQJ589833 FAF589831:FAF589833 FKB589831:FKB589833 FTX589831:FTX589833 GDT589831:GDT589833 GNP589831:GNP589833 GXL589831:GXL589833 HHH589831:HHH589833 HRD589831:HRD589833 IAZ589831:IAZ589833 IKV589831:IKV589833 IUR589831:IUR589833 JEN589831:JEN589833 JOJ589831:JOJ589833 JYF589831:JYF589833 KIB589831:KIB589833 KRX589831:KRX589833 LBT589831:LBT589833 LLP589831:LLP589833 LVL589831:LVL589833 MFH589831:MFH589833 MPD589831:MPD589833 MYZ589831:MYZ589833 NIV589831:NIV589833 NSR589831:NSR589833 OCN589831:OCN589833 OMJ589831:OMJ589833 OWF589831:OWF589833 PGB589831:PGB589833 PPX589831:PPX589833 PZT589831:PZT589833 QJP589831:QJP589833 QTL589831:QTL589833 RDH589831:RDH589833 RND589831:RND589833 RWZ589831:RWZ589833 SGV589831:SGV589833 SQR589831:SQR589833 TAN589831:TAN589833 TKJ589831:TKJ589833 TUF589831:TUF589833 UEB589831:UEB589833 UNX589831:UNX589833 UXT589831:UXT589833 VHP589831:VHP589833 VRL589831:VRL589833 WBH589831:WBH589833 WLD589831:WLD589833 WUZ589831:WUZ589833 B655367:B655369 IN655367:IN655369 SJ655367:SJ655369 ACF655367:ACF655369 AMB655367:AMB655369 AVX655367:AVX655369 BFT655367:BFT655369 BPP655367:BPP655369 BZL655367:BZL655369 CJH655367:CJH655369 CTD655367:CTD655369 DCZ655367:DCZ655369 DMV655367:DMV655369 DWR655367:DWR655369 EGN655367:EGN655369 EQJ655367:EQJ655369 FAF655367:FAF655369 FKB655367:FKB655369 FTX655367:FTX655369 GDT655367:GDT655369 GNP655367:GNP655369 GXL655367:GXL655369 HHH655367:HHH655369 HRD655367:HRD655369 IAZ655367:IAZ655369 IKV655367:IKV655369 IUR655367:IUR655369 JEN655367:JEN655369 JOJ655367:JOJ655369 JYF655367:JYF655369 KIB655367:KIB655369 KRX655367:KRX655369 LBT655367:LBT655369 LLP655367:LLP655369 LVL655367:LVL655369 MFH655367:MFH655369 MPD655367:MPD655369 MYZ655367:MYZ655369 NIV655367:NIV655369 NSR655367:NSR655369 OCN655367:OCN655369 OMJ655367:OMJ655369 OWF655367:OWF655369 PGB655367:PGB655369 PPX655367:PPX655369 PZT655367:PZT655369 QJP655367:QJP655369 QTL655367:QTL655369 RDH655367:RDH655369 RND655367:RND655369 RWZ655367:RWZ655369 SGV655367:SGV655369 SQR655367:SQR655369 TAN655367:TAN655369 TKJ655367:TKJ655369 TUF655367:TUF655369 UEB655367:UEB655369 UNX655367:UNX655369 UXT655367:UXT655369 VHP655367:VHP655369 VRL655367:VRL655369 WBH655367:WBH655369 WLD655367:WLD655369 WUZ655367:WUZ655369 B720903:B720905 IN720903:IN720905 SJ720903:SJ720905 ACF720903:ACF720905 AMB720903:AMB720905 AVX720903:AVX720905 BFT720903:BFT720905 BPP720903:BPP720905 BZL720903:BZL720905 CJH720903:CJH720905 CTD720903:CTD720905 DCZ720903:DCZ720905 DMV720903:DMV720905 DWR720903:DWR720905 EGN720903:EGN720905 EQJ720903:EQJ720905 FAF720903:FAF720905 FKB720903:FKB720905 FTX720903:FTX720905 GDT720903:GDT720905 GNP720903:GNP720905 GXL720903:GXL720905 HHH720903:HHH720905 HRD720903:HRD720905 IAZ720903:IAZ720905 IKV720903:IKV720905 IUR720903:IUR720905 JEN720903:JEN720905 JOJ720903:JOJ720905 JYF720903:JYF720905 KIB720903:KIB720905 KRX720903:KRX720905 LBT720903:LBT720905 LLP720903:LLP720905 LVL720903:LVL720905 MFH720903:MFH720905 MPD720903:MPD720905 MYZ720903:MYZ720905 NIV720903:NIV720905 NSR720903:NSR720905 OCN720903:OCN720905 OMJ720903:OMJ720905 OWF720903:OWF720905 PGB720903:PGB720905 PPX720903:PPX720905 PZT720903:PZT720905 QJP720903:QJP720905 QTL720903:QTL720905 RDH720903:RDH720905 RND720903:RND720905 RWZ720903:RWZ720905 SGV720903:SGV720905 SQR720903:SQR720905 TAN720903:TAN720905 TKJ720903:TKJ720905 TUF720903:TUF720905 UEB720903:UEB720905 UNX720903:UNX720905 UXT720903:UXT720905 VHP720903:VHP720905 VRL720903:VRL720905 WBH720903:WBH720905 WLD720903:WLD720905 WUZ720903:WUZ720905 B786439:B786441 IN786439:IN786441 SJ786439:SJ786441 ACF786439:ACF786441 AMB786439:AMB786441 AVX786439:AVX786441 BFT786439:BFT786441 BPP786439:BPP786441 BZL786439:BZL786441 CJH786439:CJH786441 CTD786439:CTD786441 DCZ786439:DCZ786441 DMV786439:DMV786441 DWR786439:DWR786441 EGN786439:EGN786441 EQJ786439:EQJ786441 FAF786439:FAF786441 FKB786439:FKB786441 FTX786439:FTX786441 GDT786439:GDT786441 GNP786439:GNP786441 GXL786439:GXL786441 HHH786439:HHH786441 HRD786439:HRD786441 IAZ786439:IAZ786441 IKV786439:IKV786441 IUR786439:IUR786441 JEN786439:JEN786441 JOJ786439:JOJ786441 JYF786439:JYF786441 KIB786439:KIB786441 KRX786439:KRX786441 LBT786439:LBT786441 LLP786439:LLP786441 LVL786439:LVL786441 MFH786439:MFH786441 MPD786439:MPD786441 MYZ786439:MYZ786441 NIV786439:NIV786441 NSR786439:NSR786441 OCN786439:OCN786441 OMJ786439:OMJ786441 OWF786439:OWF786441 PGB786439:PGB786441 PPX786439:PPX786441 PZT786439:PZT786441 QJP786439:QJP786441 QTL786439:QTL786441 RDH786439:RDH786441 RND786439:RND786441 RWZ786439:RWZ786441 SGV786439:SGV786441 SQR786439:SQR786441 TAN786439:TAN786441 TKJ786439:TKJ786441 TUF786439:TUF786441 UEB786439:UEB786441 UNX786439:UNX786441 UXT786439:UXT786441 VHP786439:VHP786441 VRL786439:VRL786441 WBH786439:WBH786441 WLD786439:WLD786441 WUZ786439:WUZ786441 B851975:B851977 IN851975:IN851977 SJ851975:SJ851977 ACF851975:ACF851977 AMB851975:AMB851977 AVX851975:AVX851977 BFT851975:BFT851977 BPP851975:BPP851977 BZL851975:BZL851977 CJH851975:CJH851977 CTD851975:CTD851977 DCZ851975:DCZ851977 DMV851975:DMV851977 DWR851975:DWR851977 EGN851975:EGN851977 EQJ851975:EQJ851977 FAF851975:FAF851977 FKB851975:FKB851977 FTX851975:FTX851977 GDT851975:GDT851977 GNP851975:GNP851977 GXL851975:GXL851977 HHH851975:HHH851977 HRD851975:HRD851977 IAZ851975:IAZ851977 IKV851975:IKV851977 IUR851975:IUR851977 JEN851975:JEN851977 JOJ851975:JOJ851977 JYF851975:JYF851977 KIB851975:KIB851977 KRX851975:KRX851977 LBT851975:LBT851977 LLP851975:LLP851977 LVL851975:LVL851977 MFH851975:MFH851977 MPD851975:MPD851977 MYZ851975:MYZ851977 NIV851975:NIV851977 NSR851975:NSR851977 OCN851975:OCN851977 OMJ851975:OMJ851977 OWF851975:OWF851977 PGB851975:PGB851977 PPX851975:PPX851977 PZT851975:PZT851977 QJP851975:QJP851977 QTL851975:QTL851977 RDH851975:RDH851977 RND851975:RND851977 RWZ851975:RWZ851977 SGV851975:SGV851977 SQR851975:SQR851977 TAN851975:TAN851977 TKJ851975:TKJ851977 TUF851975:TUF851977 UEB851975:UEB851977 UNX851975:UNX851977 UXT851975:UXT851977 VHP851975:VHP851977 VRL851975:VRL851977 WBH851975:WBH851977 WLD851975:WLD851977 WUZ851975:WUZ851977 B917511:B917513 IN917511:IN917513 SJ917511:SJ917513 ACF917511:ACF917513 AMB917511:AMB917513 AVX917511:AVX917513 BFT917511:BFT917513 BPP917511:BPP917513 BZL917511:BZL917513 CJH917511:CJH917513 CTD917511:CTD917513 DCZ917511:DCZ917513 DMV917511:DMV917513 DWR917511:DWR917513 EGN917511:EGN917513 EQJ917511:EQJ917513 FAF917511:FAF917513 FKB917511:FKB917513 FTX917511:FTX917513 GDT917511:GDT917513 GNP917511:GNP917513 GXL917511:GXL917513 HHH917511:HHH917513 HRD917511:HRD917513 IAZ917511:IAZ917513 IKV917511:IKV917513 IUR917511:IUR917513 JEN917511:JEN917513 JOJ917511:JOJ917513 JYF917511:JYF917513 KIB917511:KIB917513 KRX917511:KRX917513 LBT917511:LBT917513 LLP917511:LLP917513 LVL917511:LVL917513 MFH917511:MFH917513 MPD917511:MPD917513 MYZ917511:MYZ917513 NIV917511:NIV917513 NSR917511:NSR917513 OCN917511:OCN917513 OMJ917511:OMJ917513 OWF917511:OWF917513 PGB917511:PGB917513 PPX917511:PPX917513 PZT917511:PZT917513 QJP917511:QJP917513 QTL917511:QTL917513 RDH917511:RDH917513 RND917511:RND917513 RWZ917511:RWZ917513 SGV917511:SGV917513 SQR917511:SQR917513 TAN917511:TAN917513 TKJ917511:TKJ917513 TUF917511:TUF917513 UEB917511:UEB917513 UNX917511:UNX917513 UXT917511:UXT917513 VHP917511:VHP917513 VRL917511:VRL917513 WBH917511:WBH917513 WLD917511:WLD917513 WUZ917511:WUZ917513 B983047:B983049 IN983047:IN983049 SJ983047:SJ983049 ACF983047:ACF983049 AMB983047:AMB983049 AVX983047:AVX983049 BFT983047:BFT983049 BPP983047:BPP983049 BZL983047:BZL983049 CJH983047:CJH983049 CTD983047:CTD983049 DCZ983047:DCZ983049 DMV983047:DMV983049 DWR983047:DWR983049 EGN983047:EGN983049 EQJ983047:EQJ983049 FAF983047:FAF983049 FKB983047:FKB983049 FTX983047:FTX983049 GDT983047:GDT983049 GNP983047:GNP983049 GXL983047:GXL983049 HHH983047:HHH983049 HRD983047:HRD983049 IAZ983047:IAZ983049 IKV983047:IKV983049 IUR983047:IUR983049 JEN983047:JEN983049 JOJ983047:JOJ983049 JYF983047:JYF983049 KIB983047:KIB983049 KRX983047:KRX983049 LBT983047:LBT983049 LLP983047:LLP983049 LVL983047:LVL983049 MFH983047:MFH983049 MPD983047:MPD983049 MYZ983047:MYZ983049 NIV983047:NIV983049 NSR983047:NSR983049 OCN983047:OCN983049 OMJ983047:OMJ983049 OWF983047:OWF983049 PGB983047:PGB983049 PPX983047:PPX983049 PZT983047:PZT983049 QJP983047:QJP983049 QTL983047:QTL983049 RDH983047:RDH983049 RND983047:RND983049 RWZ983047:RWZ983049 SGV983047:SGV983049 SQR983047:SQR983049 TAN983047:TAN983049 TKJ983047:TKJ983049 TUF983047:TUF983049 UEB983047:UEB983049 UNX983047:UNX983049 UXT983047:UXT983049 VHP983047:VHP983049 VRL983047:VRL983049 WBH983047:WBH983049 WLD983047:WLD983049 WUZ983047:WUZ983049 B6:B9"/>
    <dataValidation imeMode="off" allowBlank="1" showInputMessage="1" showErrorMessage="1" sqref="WVA983049:WVC983049 IO8:IQ9 SK8:SM9 ACG8:ACI9 AMC8:AME9 AVY8:AWA9 BFU8:BFW9 BPQ8:BPS9 BZM8:BZO9 CJI8:CJK9 CTE8:CTG9 DDA8:DDC9 DMW8:DMY9 DWS8:DWU9 EGO8:EGQ9 EQK8:EQM9 FAG8:FAI9 FKC8:FKE9 FTY8:FUA9 GDU8:GDW9 GNQ8:GNS9 GXM8:GXO9 HHI8:HHK9 HRE8:HRG9 IBA8:IBC9 IKW8:IKY9 IUS8:IUU9 JEO8:JEQ9 JOK8:JOM9 JYG8:JYI9 KIC8:KIE9 KRY8:KSA9 LBU8:LBW9 LLQ8:LLS9 LVM8:LVO9 MFI8:MFK9 MPE8:MPG9 MZA8:MZC9 NIW8:NIY9 NSS8:NSU9 OCO8:OCQ9 OMK8:OMM9 OWG8:OWI9 PGC8:PGE9 PPY8:PQA9 PZU8:PZW9 QJQ8:QJS9 QTM8:QTO9 RDI8:RDK9 RNE8:RNG9 RXA8:RXC9 SGW8:SGY9 SQS8:SQU9 TAO8:TAQ9 TKK8:TKM9 TUG8:TUI9 UEC8:UEE9 UNY8:UOA9 UXU8:UXW9 VHQ8:VHS9 VRM8:VRO9 WBI8:WBK9 WLE8:WLG9 WVA8:WVC9 C65545:E65545 IO65545:IQ65545 SK65545:SM65545 ACG65545:ACI65545 AMC65545:AME65545 AVY65545:AWA65545 BFU65545:BFW65545 BPQ65545:BPS65545 BZM65545:BZO65545 CJI65545:CJK65545 CTE65545:CTG65545 DDA65545:DDC65545 DMW65545:DMY65545 DWS65545:DWU65545 EGO65545:EGQ65545 EQK65545:EQM65545 FAG65545:FAI65545 FKC65545:FKE65545 FTY65545:FUA65545 GDU65545:GDW65545 GNQ65545:GNS65545 GXM65545:GXO65545 HHI65545:HHK65545 HRE65545:HRG65545 IBA65545:IBC65545 IKW65545:IKY65545 IUS65545:IUU65545 JEO65545:JEQ65545 JOK65545:JOM65545 JYG65545:JYI65545 KIC65545:KIE65545 KRY65545:KSA65545 LBU65545:LBW65545 LLQ65545:LLS65545 LVM65545:LVO65545 MFI65545:MFK65545 MPE65545:MPG65545 MZA65545:MZC65545 NIW65545:NIY65545 NSS65545:NSU65545 OCO65545:OCQ65545 OMK65545:OMM65545 OWG65545:OWI65545 PGC65545:PGE65545 PPY65545:PQA65545 PZU65545:PZW65545 QJQ65545:QJS65545 QTM65545:QTO65545 RDI65545:RDK65545 RNE65545:RNG65545 RXA65545:RXC65545 SGW65545:SGY65545 SQS65545:SQU65545 TAO65545:TAQ65545 TKK65545:TKM65545 TUG65545:TUI65545 UEC65545:UEE65545 UNY65545:UOA65545 UXU65545:UXW65545 VHQ65545:VHS65545 VRM65545:VRO65545 WBI65545:WBK65545 WLE65545:WLG65545 WVA65545:WVC65545 C131081:E131081 IO131081:IQ131081 SK131081:SM131081 ACG131081:ACI131081 AMC131081:AME131081 AVY131081:AWA131081 BFU131081:BFW131081 BPQ131081:BPS131081 BZM131081:BZO131081 CJI131081:CJK131081 CTE131081:CTG131081 DDA131081:DDC131081 DMW131081:DMY131081 DWS131081:DWU131081 EGO131081:EGQ131081 EQK131081:EQM131081 FAG131081:FAI131081 FKC131081:FKE131081 FTY131081:FUA131081 GDU131081:GDW131081 GNQ131081:GNS131081 GXM131081:GXO131081 HHI131081:HHK131081 HRE131081:HRG131081 IBA131081:IBC131081 IKW131081:IKY131081 IUS131081:IUU131081 JEO131081:JEQ131081 JOK131081:JOM131081 JYG131081:JYI131081 KIC131081:KIE131081 KRY131081:KSA131081 LBU131081:LBW131081 LLQ131081:LLS131081 LVM131081:LVO131081 MFI131081:MFK131081 MPE131081:MPG131081 MZA131081:MZC131081 NIW131081:NIY131081 NSS131081:NSU131081 OCO131081:OCQ131081 OMK131081:OMM131081 OWG131081:OWI131081 PGC131081:PGE131081 PPY131081:PQA131081 PZU131081:PZW131081 QJQ131081:QJS131081 QTM131081:QTO131081 RDI131081:RDK131081 RNE131081:RNG131081 RXA131081:RXC131081 SGW131081:SGY131081 SQS131081:SQU131081 TAO131081:TAQ131081 TKK131081:TKM131081 TUG131081:TUI131081 UEC131081:UEE131081 UNY131081:UOA131081 UXU131081:UXW131081 VHQ131081:VHS131081 VRM131081:VRO131081 WBI131081:WBK131081 WLE131081:WLG131081 WVA131081:WVC131081 C196617:E196617 IO196617:IQ196617 SK196617:SM196617 ACG196617:ACI196617 AMC196617:AME196617 AVY196617:AWA196617 BFU196617:BFW196617 BPQ196617:BPS196617 BZM196617:BZO196617 CJI196617:CJK196617 CTE196617:CTG196617 DDA196617:DDC196617 DMW196617:DMY196617 DWS196617:DWU196617 EGO196617:EGQ196617 EQK196617:EQM196617 FAG196617:FAI196617 FKC196617:FKE196617 FTY196617:FUA196617 GDU196617:GDW196617 GNQ196617:GNS196617 GXM196617:GXO196617 HHI196617:HHK196617 HRE196617:HRG196617 IBA196617:IBC196617 IKW196617:IKY196617 IUS196617:IUU196617 JEO196617:JEQ196617 JOK196617:JOM196617 JYG196617:JYI196617 KIC196617:KIE196617 KRY196617:KSA196617 LBU196617:LBW196617 LLQ196617:LLS196617 LVM196617:LVO196617 MFI196617:MFK196617 MPE196617:MPG196617 MZA196617:MZC196617 NIW196617:NIY196617 NSS196617:NSU196617 OCO196617:OCQ196617 OMK196617:OMM196617 OWG196617:OWI196617 PGC196617:PGE196617 PPY196617:PQA196617 PZU196617:PZW196617 QJQ196617:QJS196617 QTM196617:QTO196617 RDI196617:RDK196617 RNE196617:RNG196617 RXA196617:RXC196617 SGW196617:SGY196617 SQS196617:SQU196617 TAO196617:TAQ196617 TKK196617:TKM196617 TUG196617:TUI196617 UEC196617:UEE196617 UNY196617:UOA196617 UXU196617:UXW196617 VHQ196617:VHS196617 VRM196617:VRO196617 WBI196617:WBK196617 WLE196617:WLG196617 WVA196617:WVC196617 C262153:E262153 IO262153:IQ262153 SK262153:SM262153 ACG262153:ACI262153 AMC262153:AME262153 AVY262153:AWA262153 BFU262153:BFW262153 BPQ262153:BPS262153 BZM262153:BZO262153 CJI262153:CJK262153 CTE262153:CTG262153 DDA262153:DDC262153 DMW262153:DMY262153 DWS262153:DWU262153 EGO262153:EGQ262153 EQK262153:EQM262153 FAG262153:FAI262153 FKC262153:FKE262153 FTY262153:FUA262153 GDU262153:GDW262153 GNQ262153:GNS262153 GXM262153:GXO262153 HHI262153:HHK262153 HRE262153:HRG262153 IBA262153:IBC262153 IKW262153:IKY262153 IUS262153:IUU262153 JEO262153:JEQ262153 JOK262153:JOM262153 JYG262153:JYI262153 KIC262153:KIE262153 KRY262153:KSA262153 LBU262153:LBW262153 LLQ262153:LLS262153 LVM262153:LVO262153 MFI262153:MFK262153 MPE262153:MPG262153 MZA262153:MZC262153 NIW262153:NIY262153 NSS262153:NSU262153 OCO262153:OCQ262153 OMK262153:OMM262153 OWG262153:OWI262153 PGC262153:PGE262153 PPY262153:PQA262153 PZU262153:PZW262153 QJQ262153:QJS262153 QTM262153:QTO262153 RDI262153:RDK262153 RNE262153:RNG262153 RXA262153:RXC262153 SGW262153:SGY262153 SQS262153:SQU262153 TAO262153:TAQ262153 TKK262153:TKM262153 TUG262153:TUI262153 UEC262153:UEE262153 UNY262153:UOA262153 UXU262153:UXW262153 VHQ262153:VHS262153 VRM262153:VRO262153 WBI262153:WBK262153 WLE262153:WLG262153 WVA262153:WVC262153 C327689:E327689 IO327689:IQ327689 SK327689:SM327689 ACG327689:ACI327689 AMC327689:AME327689 AVY327689:AWA327689 BFU327689:BFW327689 BPQ327689:BPS327689 BZM327689:BZO327689 CJI327689:CJK327689 CTE327689:CTG327689 DDA327689:DDC327689 DMW327689:DMY327689 DWS327689:DWU327689 EGO327689:EGQ327689 EQK327689:EQM327689 FAG327689:FAI327689 FKC327689:FKE327689 FTY327689:FUA327689 GDU327689:GDW327689 GNQ327689:GNS327689 GXM327689:GXO327689 HHI327689:HHK327689 HRE327689:HRG327689 IBA327689:IBC327689 IKW327689:IKY327689 IUS327689:IUU327689 JEO327689:JEQ327689 JOK327689:JOM327689 JYG327689:JYI327689 KIC327689:KIE327689 KRY327689:KSA327689 LBU327689:LBW327689 LLQ327689:LLS327689 LVM327689:LVO327689 MFI327689:MFK327689 MPE327689:MPG327689 MZA327689:MZC327689 NIW327689:NIY327689 NSS327689:NSU327689 OCO327689:OCQ327689 OMK327689:OMM327689 OWG327689:OWI327689 PGC327689:PGE327689 PPY327689:PQA327689 PZU327689:PZW327689 QJQ327689:QJS327689 QTM327689:QTO327689 RDI327689:RDK327689 RNE327689:RNG327689 RXA327689:RXC327689 SGW327689:SGY327689 SQS327689:SQU327689 TAO327689:TAQ327689 TKK327689:TKM327689 TUG327689:TUI327689 UEC327689:UEE327689 UNY327689:UOA327689 UXU327689:UXW327689 VHQ327689:VHS327689 VRM327689:VRO327689 WBI327689:WBK327689 WLE327689:WLG327689 WVA327689:WVC327689 C393225:E393225 IO393225:IQ393225 SK393225:SM393225 ACG393225:ACI393225 AMC393225:AME393225 AVY393225:AWA393225 BFU393225:BFW393225 BPQ393225:BPS393225 BZM393225:BZO393225 CJI393225:CJK393225 CTE393225:CTG393225 DDA393225:DDC393225 DMW393225:DMY393225 DWS393225:DWU393225 EGO393225:EGQ393225 EQK393225:EQM393225 FAG393225:FAI393225 FKC393225:FKE393225 FTY393225:FUA393225 GDU393225:GDW393225 GNQ393225:GNS393225 GXM393225:GXO393225 HHI393225:HHK393225 HRE393225:HRG393225 IBA393225:IBC393225 IKW393225:IKY393225 IUS393225:IUU393225 JEO393225:JEQ393225 JOK393225:JOM393225 JYG393225:JYI393225 KIC393225:KIE393225 KRY393225:KSA393225 LBU393225:LBW393225 LLQ393225:LLS393225 LVM393225:LVO393225 MFI393225:MFK393225 MPE393225:MPG393225 MZA393225:MZC393225 NIW393225:NIY393225 NSS393225:NSU393225 OCO393225:OCQ393225 OMK393225:OMM393225 OWG393225:OWI393225 PGC393225:PGE393225 PPY393225:PQA393225 PZU393225:PZW393225 QJQ393225:QJS393225 QTM393225:QTO393225 RDI393225:RDK393225 RNE393225:RNG393225 RXA393225:RXC393225 SGW393225:SGY393225 SQS393225:SQU393225 TAO393225:TAQ393225 TKK393225:TKM393225 TUG393225:TUI393225 UEC393225:UEE393225 UNY393225:UOA393225 UXU393225:UXW393225 VHQ393225:VHS393225 VRM393225:VRO393225 WBI393225:WBK393225 WLE393225:WLG393225 WVA393225:WVC393225 C458761:E458761 IO458761:IQ458761 SK458761:SM458761 ACG458761:ACI458761 AMC458761:AME458761 AVY458761:AWA458761 BFU458761:BFW458761 BPQ458761:BPS458761 BZM458761:BZO458761 CJI458761:CJK458761 CTE458761:CTG458761 DDA458761:DDC458761 DMW458761:DMY458761 DWS458761:DWU458761 EGO458761:EGQ458761 EQK458761:EQM458761 FAG458761:FAI458761 FKC458761:FKE458761 FTY458761:FUA458761 GDU458761:GDW458761 GNQ458761:GNS458761 GXM458761:GXO458761 HHI458761:HHK458761 HRE458761:HRG458761 IBA458761:IBC458761 IKW458761:IKY458761 IUS458761:IUU458761 JEO458761:JEQ458761 JOK458761:JOM458761 JYG458761:JYI458761 KIC458761:KIE458761 KRY458761:KSA458761 LBU458761:LBW458761 LLQ458761:LLS458761 LVM458761:LVO458761 MFI458761:MFK458761 MPE458761:MPG458761 MZA458761:MZC458761 NIW458761:NIY458761 NSS458761:NSU458761 OCO458761:OCQ458761 OMK458761:OMM458761 OWG458761:OWI458761 PGC458761:PGE458761 PPY458761:PQA458761 PZU458761:PZW458761 QJQ458761:QJS458761 QTM458761:QTO458761 RDI458761:RDK458761 RNE458761:RNG458761 RXA458761:RXC458761 SGW458761:SGY458761 SQS458761:SQU458761 TAO458761:TAQ458761 TKK458761:TKM458761 TUG458761:TUI458761 UEC458761:UEE458761 UNY458761:UOA458761 UXU458761:UXW458761 VHQ458761:VHS458761 VRM458761:VRO458761 WBI458761:WBK458761 WLE458761:WLG458761 WVA458761:WVC458761 C524297:E524297 IO524297:IQ524297 SK524297:SM524297 ACG524297:ACI524297 AMC524297:AME524297 AVY524297:AWA524297 BFU524297:BFW524297 BPQ524297:BPS524297 BZM524297:BZO524297 CJI524297:CJK524297 CTE524297:CTG524297 DDA524297:DDC524297 DMW524297:DMY524297 DWS524297:DWU524297 EGO524297:EGQ524297 EQK524297:EQM524297 FAG524297:FAI524297 FKC524297:FKE524297 FTY524297:FUA524297 GDU524297:GDW524297 GNQ524297:GNS524297 GXM524297:GXO524297 HHI524297:HHK524297 HRE524297:HRG524297 IBA524297:IBC524297 IKW524297:IKY524297 IUS524297:IUU524297 JEO524297:JEQ524297 JOK524297:JOM524297 JYG524297:JYI524297 KIC524297:KIE524297 KRY524297:KSA524297 LBU524297:LBW524297 LLQ524297:LLS524297 LVM524297:LVO524297 MFI524297:MFK524297 MPE524297:MPG524297 MZA524297:MZC524297 NIW524297:NIY524297 NSS524297:NSU524297 OCO524297:OCQ524297 OMK524297:OMM524297 OWG524297:OWI524297 PGC524297:PGE524297 PPY524297:PQA524297 PZU524297:PZW524297 QJQ524297:QJS524297 QTM524297:QTO524297 RDI524297:RDK524297 RNE524297:RNG524297 RXA524297:RXC524297 SGW524297:SGY524297 SQS524297:SQU524297 TAO524297:TAQ524297 TKK524297:TKM524297 TUG524297:TUI524297 UEC524297:UEE524297 UNY524297:UOA524297 UXU524297:UXW524297 VHQ524297:VHS524297 VRM524297:VRO524297 WBI524297:WBK524297 WLE524297:WLG524297 WVA524297:WVC524297 C589833:E589833 IO589833:IQ589833 SK589833:SM589833 ACG589833:ACI589833 AMC589833:AME589833 AVY589833:AWA589833 BFU589833:BFW589833 BPQ589833:BPS589833 BZM589833:BZO589833 CJI589833:CJK589833 CTE589833:CTG589833 DDA589833:DDC589833 DMW589833:DMY589833 DWS589833:DWU589833 EGO589833:EGQ589833 EQK589833:EQM589833 FAG589833:FAI589833 FKC589833:FKE589833 FTY589833:FUA589833 GDU589833:GDW589833 GNQ589833:GNS589833 GXM589833:GXO589833 HHI589833:HHK589833 HRE589833:HRG589833 IBA589833:IBC589833 IKW589833:IKY589833 IUS589833:IUU589833 JEO589833:JEQ589833 JOK589833:JOM589833 JYG589833:JYI589833 KIC589833:KIE589833 KRY589833:KSA589833 LBU589833:LBW589833 LLQ589833:LLS589833 LVM589833:LVO589833 MFI589833:MFK589833 MPE589833:MPG589833 MZA589833:MZC589833 NIW589833:NIY589833 NSS589833:NSU589833 OCO589833:OCQ589833 OMK589833:OMM589833 OWG589833:OWI589833 PGC589833:PGE589833 PPY589833:PQA589833 PZU589833:PZW589833 QJQ589833:QJS589833 QTM589833:QTO589833 RDI589833:RDK589833 RNE589833:RNG589833 RXA589833:RXC589833 SGW589833:SGY589833 SQS589833:SQU589833 TAO589833:TAQ589833 TKK589833:TKM589833 TUG589833:TUI589833 UEC589833:UEE589833 UNY589833:UOA589833 UXU589833:UXW589833 VHQ589833:VHS589833 VRM589833:VRO589833 WBI589833:WBK589833 WLE589833:WLG589833 WVA589833:WVC589833 C655369:E655369 IO655369:IQ655369 SK655369:SM655369 ACG655369:ACI655369 AMC655369:AME655369 AVY655369:AWA655369 BFU655369:BFW655369 BPQ655369:BPS655369 BZM655369:BZO655369 CJI655369:CJK655369 CTE655369:CTG655369 DDA655369:DDC655369 DMW655369:DMY655369 DWS655369:DWU655369 EGO655369:EGQ655369 EQK655369:EQM655369 FAG655369:FAI655369 FKC655369:FKE655369 FTY655369:FUA655369 GDU655369:GDW655369 GNQ655369:GNS655369 GXM655369:GXO655369 HHI655369:HHK655369 HRE655369:HRG655369 IBA655369:IBC655369 IKW655369:IKY655369 IUS655369:IUU655369 JEO655369:JEQ655369 JOK655369:JOM655369 JYG655369:JYI655369 KIC655369:KIE655369 KRY655369:KSA655369 LBU655369:LBW655369 LLQ655369:LLS655369 LVM655369:LVO655369 MFI655369:MFK655369 MPE655369:MPG655369 MZA655369:MZC655369 NIW655369:NIY655369 NSS655369:NSU655369 OCO655369:OCQ655369 OMK655369:OMM655369 OWG655369:OWI655369 PGC655369:PGE655369 PPY655369:PQA655369 PZU655369:PZW655369 QJQ655369:QJS655369 QTM655369:QTO655369 RDI655369:RDK655369 RNE655369:RNG655369 RXA655369:RXC655369 SGW655369:SGY655369 SQS655369:SQU655369 TAO655369:TAQ655369 TKK655369:TKM655369 TUG655369:TUI655369 UEC655369:UEE655369 UNY655369:UOA655369 UXU655369:UXW655369 VHQ655369:VHS655369 VRM655369:VRO655369 WBI655369:WBK655369 WLE655369:WLG655369 WVA655369:WVC655369 C720905:E720905 IO720905:IQ720905 SK720905:SM720905 ACG720905:ACI720905 AMC720905:AME720905 AVY720905:AWA720905 BFU720905:BFW720905 BPQ720905:BPS720905 BZM720905:BZO720905 CJI720905:CJK720905 CTE720905:CTG720905 DDA720905:DDC720905 DMW720905:DMY720905 DWS720905:DWU720905 EGO720905:EGQ720905 EQK720905:EQM720905 FAG720905:FAI720905 FKC720905:FKE720905 FTY720905:FUA720905 GDU720905:GDW720905 GNQ720905:GNS720905 GXM720905:GXO720905 HHI720905:HHK720905 HRE720905:HRG720905 IBA720905:IBC720905 IKW720905:IKY720905 IUS720905:IUU720905 JEO720905:JEQ720905 JOK720905:JOM720905 JYG720905:JYI720905 KIC720905:KIE720905 KRY720905:KSA720905 LBU720905:LBW720905 LLQ720905:LLS720905 LVM720905:LVO720905 MFI720905:MFK720905 MPE720905:MPG720905 MZA720905:MZC720905 NIW720905:NIY720905 NSS720905:NSU720905 OCO720905:OCQ720905 OMK720905:OMM720905 OWG720905:OWI720905 PGC720905:PGE720905 PPY720905:PQA720905 PZU720905:PZW720905 QJQ720905:QJS720905 QTM720905:QTO720905 RDI720905:RDK720905 RNE720905:RNG720905 RXA720905:RXC720905 SGW720905:SGY720905 SQS720905:SQU720905 TAO720905:TAQ720905 TKK720905:TKM720905 TUG720905:TUI720905 UEC720905:UEE720905 UNY720905:UOA720905 UXU720905:UXW720905 VHQ720905:VHS720905 VRM720905:VRO720905 WBI720905:WBK720905 WLE720905:WLG720905 WVA720905:WVC720905 C786441:E786441 IO786441:IQ786441 SK786441:SM786441 ACG786441:ACI786441 AMC786441:AME786441 AVY786441:AWA786441 BFU786441:BFW786441 BPQ786441:BPS786441 BZM786441:BZO786441 CJI786441:CJK786441 CTE786441:CTG786441 DDA786441:DDC786441 DMW786441:DMY786441 DWS786441:DWU786441 EGO786441:EGQ786441 EQK786441:EQM786441 FAG786441:FAI786441 FKC786441:FKE786441 FTY786441:FUA786441 GDU786441:GDW786441 GNQ786441:GNS786441 GXM786441:GXO786441 HHI786441:HHK786441 HRE786441:HRG786441 IBA786441:IBC786441 IKW786441:IKY786441 IUS786441:IUU786441 JEO786441:JEQ786441 JOK786441:JOM786441 JYG786441:JYI786441 KIC786441:KIE786441 KRY786441:KSA786441 LBU786441:LBW786441 LLQ786441:LLS786441 LVM786441:LVO786441 MFI786441:MFK786441 MPE786441:MPG786441 MZA786441:MZC786441 NIW786441:NIY786441 NSS786441:NSU786441 OCO786441:OCQ786441 OMK786441:OMM786441 OWG786441:OWI786441 PGC786441:PGE786441 PPY786441:PQA786441 PZU786441:PZW786441 QJQ786441:QJS786441 QTM786441:QTO786441 RDI786441:RDK786441 RNE786441:RNG786441 RXA786441:RXC786441 SGW786441:SGY786441 SQS786441:SQU786441 TAO786441:TAQ786441 TKK786441:TKM786441 TUG786441:TUI786441 UEC786441:UEE786441 UNY786441:UOA786441 UXU786441:UXW786441 VHQ786441:VHS786441 VRM786441:VRO786441 WBI786441:WBK786441 WLE786441:WLG786441 WVA786441:WVC786441 C851977:E851977 IO851977:IQ851977 SK851977:SM851977 ACG851977:ACI851977 AMC851977:AME851977 AVY851977:AWA851977 BFU851977:BFW851977 BPQ851977:BPS851977 BZM851977:BZO851977 CJI851977:CJK851977 CTE851977:CTG851977 DDA851977:DDC851977 DMW851977:DMY851977 DWS851977:DWU851977 EGO851977:EGQ851977 EQK851977:EQM851977 FAG851977:FAI851977 FKC851977:FKE851977 FTY851977:FUA851977 GDU851977:GDW851977 GNQ851977:GNS851977 GXM851977:GXO851977 HHI851977:HHK851977 HRE851977:HRG851977 IBA851977:IBC851977 IKW851977:IKY851977 IUS851977:IUU851977 JEO851977:JEQ851977 JOK851977:JOM851977 JYG851977:JYI851977 KIC851977:KIE851977 KRY851977:KSA851977 LBU851977:LBW851977 LLQ851977:LLS851977 LVM851977:LVO851977 MFI851977:MFK851977 MPE851977:MPG851977 MZA851977:MZC851977 NIW851977:NIY851977 NSS851977:NSU851977 OCO851977:OCQ851977 OMK851977:OMM851977 OWG851977:OWI851977 PGC851977:PGE851977 PPY851977:PQA851977 PZU851977:PZW851977 QJQ851977:QJS851977 QTM851977:QTO851977 RDI851977:RDK851977 RNE851977:RNG851977 RXA851977:RXC851977 SGW851977:SGY851977 SQS851977:SQU851977 TAO851977:TAQ851977 TKK851977:TKM851977 TUG851977:TUI851977 UEC851977:UEE851977 UNY851977:UOA851977 UXU851977:UXW851977 VHQ851977:VHS851977 VRM851977:VRO851977 WBI851977:WBK851977 WLE851977:WLG851977 WVA851977:WVC851977 C917513:E917513 IO917513:IQ917513 SK917513:SM917513 ACG917513:ACI917513 AMC917513:AME917513 AVY917513:AWA917513 BFU917513:BFW917513 BPQ917513:BPS917513 BZM917513:BZO917513 CJI917513:CJK917513 CTE917513:CTG917513 DDA917513:DDC917513 DMW917513:DMY917513 DWS917513:DWU917513 EGO917513:EGQ917513 EQK917513:EQM917513 FAG917513:FAI917513 FKC917513:FKE917513 FTY917513:FUA917513 GDU917513:GDW917513 GNQ917513:GNS917513 GXM917513:GXO917513 HHI917513:HHK917513 HRE917513:HRG917513 IBA917513:IBC917513 IKW917513:IKY917513 IUS917513:IUU917513 JEO917513:JEQ917513 JOK917513:JOM917513 JYG917513:JYI917513 KIC917513:KIE917513 KRY917513:KSA917513 LBU917513:LBW917513 LLQ917513:LLS917513 LVM917513:LVO917513 MFI917513:MFK917513 MPE917513:MPG917513 MZA917513:MZC917513 NIW917513:NIY917513 NSS917513:NSU917513 OCO917513:OCQ917513 OMK917513:OMM917513 OWG917513:OWI917513 PGC917513:PGE917513 PPY917513:PQA917513 PZU917513:PZW917513 QJQ917513:QJS917513 QTM917513:QTO917513 RDI917513:RDK917513 RNE917513:RNG917513 RXA917513:RXC917513 SGW917513:SGY917513 SQS917513:SQU917513 TAO917513:TAQ917513 TKK917513:TKM917513 TUG917513:TUI917513 UEC917513:UEE917513 UNY917513:UOA917513 UXU917513:UXW917513 VHQ917513:VHS917513 VRM917513:VRO917513 WBI917513:WBK917513 WLE917513:WLG917513 WVA917513:WVC917513 C983049:E983049 IO983049:IQ983049 SK983049:SM983049 ACG983049:ACI983049 AMC983049:AME983049 AVY983049:AWA983049 BFU983049:BFW983049 BPQ983049:BPS983049 BZM983049:BZO983049 CJI983049:CJK983049 CTE983049:CTG983049 DDA983049:DDC983049 DMW983049:DMY983049 DWS983049:DWU983049 EGO983049:EGQ983049 EQK983049:EQM983049 FAG983049:FAI983049 FKC983049:FKE983049 FTY983049:FUA983049 GDU983049:GDW983049 GNQ983049:GNS983049 GXM983049:GXO983049 HHI983049:HHK983049 HRE983049:HRG983049 IBA983049:IBC983049 IKW983049:IKY983049 IUS983049:IUU983049 JEO983049:JEQ983049 JOK983049:JOM983049 JYG983049:JYI983049 KIC983049:KIE983049 KRY983049:KSA983049 LBU983049:LBW983049 LLQ983049:LLS983049 LVM983049:LVO983049 MFI983049:MFK983049 MPE983049:MPG983049 MZA983049:MZC983049 NIW983049:NIY983049 NSS983049:NSU983049 OCO983049:OCQ983049 OMK983049:OMM983049 OWG983049:OWI983049 PGC983049:PGE983049 PPY983049:PQA983049 PZU983049:PZW983049 QJQ983049:QJS983049 QTM983049:QTO983049 RDI983049:RDK983049 RNE983049:RNG983049 RXA983049:RXC983049 SGW983049:SGY983049 SQS983049:SQU983049 TAO983049:TAQ983049 TKK983049:TKM983049 TUG983049:TUI983049 UEC983049:UEE983049 UNY983049:UOA983049 UXU983049:UXW983049 VHQ983049:VHS983049 VRM983049:VRO983049 WBI983049:WBK983049 WLE983049:WLG983049 C8:E8"/>
    <dataValidation imeMode="hiragana" allowBlank="1" showInputMessage="1" showErrorMessage="1" sqref="C7:E7 IO7:IQ7 SK7:SM7 ACG7:ACI7 AMC7:AME7 AVY7:AWA7 BFU7:BFW7 BPQ7:BPS7 BZM7:BZO7 CJI7:CJK7 CTE7:CTG7 DDA7:DDC7 DMW7:DMY7 DWS7:DWU7 EGO7:EGQ7 EQK7:EQM7 FAG7:FAI7 FKC7:FKE7 FTY7:FUA7 GDU7:GDW7 GNQ7:GNS7 GXM7:GXO7 HHI7:HHK7 HRE7:HRG7 IBA7:IBC7 IKW7:IKY7 IUS7:IUU7 JEO7:JEQ7 JOK7:JOM7 JYG7:JYI7 KIC7:KIE7 KRY7:KSA7 LBU7:LBW7 LLQ7:LLS7 LVM7:LVO7 MFI7:MFK7 MPE7:MPG7 MZA7:MZC7 NIW7:NIY7 NSS7:NSU7 OCO7:OCQ7 OMK7:OMM7 OWG7:OWI7 PGC7:PGE7 PPY7:PQA7 PZU7:PZW7 QJQ7:QJS7 QTM7:QTO7 RDI7:RDK7 RNE7:RNG7 RXA7:RXC7 SGW7:SGY7 SQS7:SQU7 TAO7:TAQ7 TKK7:TKM7 TUG7:TUI7 UEC7:UEE7 UNY7:UOA7 UXU7:UXW7 VHQ7:VHS7 VRM7:VRO7 WBI7:WBK7 WLE7:WLG7 WVA7:WVC7 C65544:E65544 IO65544:IQ65544 SK65544:SM65544 ACG65544:ACI65544 AMC65544:AME65544 AVY65544:AWA65544 BFU65544:BFW65544 BPQ65544:BPS65544 BZM65544:BZO65544 CJI65544:CJK65544 CTE65544:CTG65544 DDA65544:DDC65544 DMW65544:DMY65544 DWS65544:DWU65544 EGO65544:EGQ65544 EQK65544:EQM65544 FAG65544:FAI65544 FKC65544:FKE65544 FTY65544:FUA65544 GDU65544:GDW65544 GNQ65544:GNS65544 GXM65544:GXO65544 HHI65544:HHK65544 HRE65544:HRG65544 IBA65544:IBC65544 IKW65544:IKY65544 IUS65544:IUU65544 JEO65544:JEQ65544 JOK65544:JOM65544 JYG65544:JYI65544 KIC65544:KIE65544 KRY65544:KSA65544 LBU65544:LBW65544 LLQ65544:LLS65544 LVM65544:LVO65544 MFI65544:MFK65544 MPE65544:MPG65544 MZA65544:MZC65544 NIW65544:NIY65544 NSS65544:NSU65544 OCO65544:OCQ65544 OMK65544:OMM65544 OWG65544:OWI65544 PGC65544:PGE65544 PPY65544:PQA65544 PZU65544:PZW65544 QJQ65544:QJS65544 QTM65544:QTO65544 RDI65544:RDK65544 RNE65544:RNG65544 RXA65544:RXC65544 SGW65544:SGY65544 SQS65544:SQU65544 TAO65544:TAQ65544 TKK65544:TKM65544 TUG65544:TUI65544 UEC65544:UEE65544 UNY65544:UOA65544 UXU65544:UXW65544 VHQ65544:VHS65544 VRM65544:VRO65544 WBI65544:WBK65544 WLE65544:WLG65544 WVA65544:WVC65544 C131080:E131080 IO131080:IQ131080 SK131080:SM131080 ACG131080:ACI131080 AMC131080:AME131080 AVY131080:AWA131080 BFU131080:BFW131080 BPQ131080:BPS131080 BZM131080:BZO131080 CJI131080:CJK131080 CTE131080:CTG131080 DDA131080:DDC131080 DMW131080:DMY131080 DWS131080:DWU131080 EGO131080:EGQ131080 EQK131080:EQM131080 FAG131080:FAI131080 FKC131080:FKE131080 FTY131080:FUA131080 GDU131080:GDW131080 GNQ131080:GNS131080 GXM131080:GXO131080 HHI131080:HHK131080 HRE131080:HRG131080 IBA131080:IBC131080 IKW131080:IKY131080 IUS131080:IUU131080 JEO131080:JEQ131080 JOK131080:JOM131080 JYG131080:JYI131080 KIC131080:KIE131080 KRY131080:KSA131080 LBU131080:LBW131080 LLQ131080:LLS131080 LVM131080:LVO131080 MFI131080:MFK131080 MPE131080:MPG131080 MZA131080:MZC131080 NIW131080:NIY131080 NSS131080:NSU131080 OCO131080:OCQ131080 OMK131080:OMM131080 OWG131080:OWI131080 PGC131080:PGE131080 PPY131080:PQA131080 PZU131080:PZW131080 QJQ131080:QJS131080 QTM131080:QTO131080 RDI131080:RDK131080 RNE131080:RNG131080 RXA131080:RXC131080 SGW131080:SGY131080 SQS131080:SQU131080 TAO131080:TAQ131080 TKK131080:TKM131080 TUG131080:TUI131080 UEC131080:UEE131080 UNY131080:UOA131080 UXU131080:UXW131080 VHQ131080:VHS131080 VRM131080:VRO131080 WBI131080:WBK131080 WLE131080:WLG131080 WVA131080:WVC131080 C196616:E196616 IO196616:IQ196616 SK196616:SM196616 ACG196616:ACI196616 AMC196616:AME196616 AVY196616:AWA196616 BFU196616:BFW196616 BPQ196616:BPS196616 BZM196616:BZO196616 CJI196616:CJK196616 CTE196616:CTG196616 DDA196616:DDC196616 DMW196616:DMY196616 DWS196616:DWU196616 EGO196616:EGQ196616 EQK196616:EQM196616 FAG196616:FAI196616 FKC196616:FKE196616 FTY196616:FUA196616 GDU196616:GDW196616 GNQ196616:GNS196616 GXM196616:GXO196616 HHI196616:HHK196616 HRE196616:HRG196616 IBA196616:IBC196616 IKW196616:IKY196616 IUS196616:IUU196616 JEO196616:JEQ196616 JOK196616:JOM196616 JYG196616:JYI196616 KIC196616:KIE196616 KRY196616:KSA196616 LBU196616:LBW196616 LLQ196616:LLS196616 LVM196616:LVO196616 MFI196616:MFK196616 MPE196616:MPG196616 MZA196616:MZC196616 NIW196616:NIY196616 NSS196616:NSU196616 OCO196616:OCQ196616 OMK196616:OMM196616 OWG196616:OWI196616 PGC196616:PGE196616 PPY196616:PQA196616 PZU196616:PZW196616 QJQ196616:QJS196616 QTM196616:QTO196616 RDI196616:RDK196616 RNE196616:RNG196616 RXA196616:RXC196616 SGW196616:SGY196616 SQS196616:SQU196616 TAO196616:TAQ196616 TKK196616:TKM196616 TUG196616:TUI196616 UEC196616:UEE196616 UNY196616:UOA196616 UXU196616:UXW196616 VHQ196616:VHS196616 VRM196616:VRO196616 WBI196616:WBK196616 WLE196616:WLG196616 WVA196616:WVC196616 C262152:E262152 IO262152:IQ262152 SK262152:SM262152 ACG262152:ACI262152 AMC262152:AME262152 AVY262152:AWA262152 BFU262152:BFW262152 BPQ262152:BPS262152 BZM262152:BZO262152 CJI262152:CJK262152 CTE262152:CTG262152 DDA262152:DDC262152 DMW262152:DMY262152 DWS262152:DWU262152 EGO262152:EGQ262152 EQK262152:EQM262152 FAG262152:FAI262152 FKC262152:FKE262152 FTY262152:FUA262152 GDU262152:GDW262152 GNQ262152:GNS262152 GXM262152:GXO262152 HHI262152:HHK262152 HRE262152:HRG262152 IBA262152:IBC262152 IKW262152:IKY262152 IUS262152:IUU262152 JEO262152:JEQ262152 JOK262152:JOM262152 JYG262152:JYI262152 KIC262152:KIE262152 KRY262152:KSA262152 LBU262152:LBW262152 LLQ262152:LLS262152 LVM262152:LVO262152 MFI262152:MFK262152 MPE262152:MPG262152 MZA262152:MZC262152 NIW262152:NIY262152 NSS262152:NSU262152 OCO262152:OCQ262152 OMK262152:OMM262152 OWG262152:OWI262152 PGC262152:PGE262152 PPY262152:PQA262152 PZU262152:PZW262152 QJQ262152:QJS262152 QTM262152:QTO262152 RDI262152:RDK262152 RNE262152:RNG262152 RXA262152:RXC262152 SGW262152:SGY262152 SQS262152:SQU262152 TAO262152:TAQ262152 TKK262152:TKM262152 TUG262152:TUI262152 UEC262152:UEE262152 UNY262152:UOA262152 UXU262152:UXW262152 VHQ262152:VHS262152 VRM262152:VRO262152 WBI262152:WBK262152 WLE262152:WLG262152 WVA262152:WVC262152 C327688:E327688 IO327688:IQ327688 SK327688:SM327688 ACG327688:ACI327688 AMC327688:AME327688 AVY327688:AWA327688 BFU327688:BFW327688 BPQ327688:BPS327688 BZM327688:BZO327688 CJI327688:CJK327688 CTE327688:CTG327688 DDA327688:DDC327688 DMW327688:DMY327688 DWS327688:DWU327688 EGO327688:EGQ327688 EQK327688:EQM327688 FAG327688:FAI327688 FKC327688:FKE327688 FTY327688:FUA327688 GDU327688:GDW327688 GNQ327688:GNS327688 GXM327688:GXO327688 HHI327688:HHK327688 HRE327688:HRG327688 IBA327688:IBC327688 IKW327688:IKY327688 IUS327688:IUU327688 JEO327688:JEQ327688 JOK327688:JOM327688 JYG327688:JYI327688 KIC327688:KIE327688 KRY327688:KSA327688 LBU327688:LBW327688 LLQ327688:LLS327688 LVM327688:LVO327688 MFI327688:MFK327688 MPE327688:MPG327688 MZA327688:MZC327688 NIW327688:NIY327688 NSS327688:NSU327688 OCO327688:OCQ327688 OMK327688:OMM327688 OWG327688:OWI327688 PGC327688:PGE327688 PPY327688:PQA327688 PZU327688:PZW327688 QJQ327688:QJS327688 QTM327688:QTO327688 RDI327688:RDK327688 RNE327688:RNG327688 RXA327688:RXC327688 SGW327688:SGY327688 SQS327688:SQU327688 TAO327688:TAQ327688 TKK327688:TKM327688 TUG327688:TUI327688 UEC327688:UEE327688 UNY327688:UOA327688 UXU327688:UXW327688 VHQ327688:VHS327688 VRM327688:VRO327688 WBI327688:WBK327688 WLE327688:WLG327688 WVA327688:WVC327688 C393224:E393224 IO393224:IQ393224 SK393224:SM393224 ACG393224:ACI393224 AMC393224:AME393224 AVY393224:AWA393224 BFU393224:BFW393224 BPQ393224:BPS393224 BZM393224:BZO393224 CJI393224:CJK393224 CTE393224:CTG393224 DDA393224:DDC393224 DMW393224:DMY393224 DWS393224:DWU393224 EGO393224:EGQ393224 EQK393224:EQM393224 FAG393224:FAI393224 FKC393224:FKE393224 FTY393224:FUA393224 GDU393224:GDW393224 GNQ393224:GNS393224 GXM393224:GXO393224 HHI393224:HHK393224 HRE393224:HRG393224 IBA393224:IBC393224 IKW393224:IKY393224 IUS393224:IUU393224 JEO393224:JEQ393224 JOK393224:JOM393224 JYG393224:JYI393224 KIC393224:KIE393224 KRY393224:KSA393224 LBU393224:LBW393224 LLQ393224:LLS393224 LVM393224:LVO393224 MFI393224:MFK393224 MPE393224:MPG393224 MZA393224:MZC393224 NIW393224:NIY393224 NSS393224:NSU393224 OCO393224:OCQ393224 OMK393224:OMM393224 OWG393224:OWI393224 PGC393224:PGE393224 PPY393224:PQA393224 PZU393224:PZW393224 QJQ393224:QJS393224 QTM393224:QTO393224 RDI393224:RDK393224 RNE393224:RNG393224 RXA393224:RXC393224 SGW393224:SGY393224 SQS393224:SQU393224 TAO393224:TAQ393224 TKK393224:TKM393224 TUG393224:TUI393224 UEC393224:UEE393224 UNY393224:UOA393224 UXU393224:UXW393224 VHQ393224:VHS393224 VRM393224:VRO393224 WBI393224:WBK393224 WLE393224:WLG393224 WVA393224:WVC393224 C458760:E458760 IO458760:IQ458760 SK458760:SM458760 ACG458760:ACI458760 AMC458760:AME458760 AVY458760:AWA458760 BFU458760:BFW458760 BPQ458760:BPS458760 BZM458760:BZO458760 CJI458760:CJK458760 CTE458760:CTG458760 DDA458760:DDC458760 DMW458760:DMY458760 DWS458760:DWU458760 EGO458760:EGQ458760 EQK458760:EQM458760 FAG458760:FAI458760 FKC458760:FKE458760 FTY458760:FUA458760 GDU458760:GDW458760 GNQ458760:GNS458760 GXM458760:GXO458760 HHI458760:HHK458760 HRE458760:HRG458760 IBA458760:IBC458760 IKW458760:IKY458760 IUS458760:IUU458760 JEO458760:JEQ458760 JOK458760:JOM458760 JYG458760:JYI458760 KIC458760:KIE458760 KRY458760:KSA458760 LBU458760:LBW458760 LLQ458760:LLS458760 LVM458760:LVO458760 MFI458760:MFK458760 MPE458760:MPG458760 MZA458760:MZC458760 NIW458760:NIY458760 NSS458760:NSU458760 OCO458760:OCQ458760 OMK458760:OMM458760 OWG458760:OWI458760 PGC458760:PGE458760 PPY458760:PQA458760 PZU458760:PZW458760 QJQ458760:QJS458760 QTM458760:QTO458760 RDI458760:RDK458760 RNE458760:RNG458760 RXA458760:RXC458760 SGW458760:SGY458760 SQS458760:SQU458760 TAO458760:TAQ458760 TKK458760:TKM458760 TUG458760:TUI458760 UEC458760:UEE458760 UNY458760:UOA458760 UXU458760:UXW458760 VHQ458760:VHS458760 VRM458760:VRO458760 WBI458760:WBK458760 WLE458760:WLG458760 WVA458760:WVC458760 C524296:E524296 IO524296:IQ524296 SK524296:SM524296 ACG524296:ACI524296 AMC524296:AME524296 AVY524296:AWA524296 BFU524296:BFW524296 BPQ524296:BPS524296 BZM524296:BZO524296 CJI524296:CJK524296 CTE524296:CTG524296 DDA524296:DDC524296 DMW524296:DMY524296 DWS524296:DWU524296 EGO524296:EGQ524296 EQK524296:EQM524296 FAG524296:FAI524296 FKC524296:FKE524296 FTY524296:FUA524296 GDU524296:GDW524296 GNQ524296:GNS524296 GXM524296:GXO524296 HHI524296:HHK524296 HRE524296:HRG524296 IBA524296:IBC524296 IKW524296:IKY524296 IUS524296:IUU524296 JEO524296:JEQ524296 JOK524296:JOM524296 JYG524296:JYI524296 KIC524296:KIE524296 KRY524296:KSA524296 LBU524296:LBW524296 LLQ524296:LLS524296 LVM524296:LVO524296 MFI524296:MFK524296 MPE524296:MPG524296 MZA524296:MZC524296 NIW524296:NIY524296 NSS524296:NSU524296 OCO524296:OCQ524296 OMK524296:OMM524296 OWG524296:OWI524296 PGC524296:PGE524296 PPY524296:PQA524296 PZU524296:PZW524296 QJQ524296:QJS524296 QTM524296:QTO524296 RDI524296:RDK524296 RNE524296:RNG524296 RXA524296:RXC524296 SGW524296:SGY524296 SQS524296:SQU524296 TAO524296:TAQ524296 TKK524296:TKM524296 TUG524296:TUI524296 UEC524296:UEE524296 UNY524296:UOA524296 UXU524296:UXW524296 VHQ524296:VHS524296 VRM524296:VRO524296 WBI524296:WBK524296 WLE524296:WLG524296 WVA524296:WVC524296 C589832:E589832 IO589832:IQ589832 SK589832:SM589832 ACG589832:ACI589832 AMC589832:AME589832 AVY589832:AWA589832 BFU589832:BFW589832 BPQ589832:BPS589832 BZM589832:BZO589832 CJI589832:CJK589832 CTE589832:CTG589832 DDA589832:DDC589832 DMW589832:DMY589832 DWS589832:DWU589832 EGO589832:EGQ589832 EQK589832:EQM589832 FAG589832:FAI589832 FKC589832:FKE589832 FTY589832:FUA589832 GDU589832:GDW589832 GNQ589832:GNS589832 GXM589832:GXO589832 HHI589832:HHK589832 HRE589832:HRG589832 IBA589832:IBC589832 IKW589832:IKY589832 IUS589832:IUU589832 JEO589832:JEQ589832 JOK589832:JOM589832 JYG589832:JYI589832 KIC589832:KIE589832 KRY589832:KSA589832 LBU589832:LBW589832 LLQ589832:LLS589832 LVM589832:LVO589832 MFI589832:MFK589832 MPE589832:MPG589832 MZA589832:MZC589832 NIW589832:NIY589832 NSS589832:NSU589832 OCO589832:OCQ589832 OMK589832:OMM589832 OWG589832:OWI589832 PGC589832:PGE589832 PPY589832:PQA589832 PZU589832:PZW589832 QJQ589832:QJS589832 QTM589832:QTO589832 RDI589832:RDK589832 RNE589832:RNG589832 RXA589832:RXC589832 SGW589832:SGY589832 SQS589832:SQU589832 TAO589832:TAQ589832 TKK589832:TKM589832 TUG589832:TUI589832 UEC589832:UEE589832 UNY589832:UOA589832 UXU589832:UXW589832 VHQ589832:VHS589832 VRM589832:VRO589832 WBI589832:WBK589832 WLE589832:WLG589832 WVA589832:WVC589832 C655368:E655368 IO655368:IQ655368 SK655368:SM655368 ACG655368:ACI655368 AMC655368:AME655368 AVY655368:AWA655368 BFU655368:BFW655368 BPQ655368:BPS655368 BZM655368:BZO655368 CJI655368:CJK655368 CTE655368:CTG655368 DDA655368:DDC655368 DMW655368:DMY655368 DWS655368:DWU655368 EGO655368:EGQ655368 EQK655368:EQM655368 FAG655368:FAI655368 FKC655368:FKE655368 FTY655368:FUA655368 GDU655368:GDW655368 GNQ655368:GNS655368 GXM655368:GXO655368 HHI655368:HHK655368 HRE655368:HRG655368 IBA655368:IBC655368 IKW655368:IKY655368 IUS655368:IUU655368 JEO655368:JEQ655368 JOK655368:JOM655368 JYG655368:JYI655368 KIC655368:KIE655368 KRY655368:KSA655368 LBU655368:LBW655368 LLQ655368:LLS655368 LVM655368:LVO655368 MFI655368:MFK655368 MPE655368:MPG655368 MZA655368:MZC655368 NIW655368:NIY655368 NSS655368:NSU655368 OCO655368:OCQ655368 OMK655368:OMM655368 OWG655368:OWI655368 PGC655368:PGE655368 PPY655368:PQA655368 PZU655368:PZW655368 QJQ655368:QJS655368 QTM655368:QTO655368 RDI655368:RDK655368 RNE655368:RNG655368 RXA655368:RXC655368 SGW655368:SGY655368 SQS655368:SQU655368 TAO655368:TAQ655368 TKK655368:TKM655368 TUG655368:TUI655368 UEC655368:UEE655368 UNY655368:UOA655368 UXU655368:UXW655368 VHQ655368:VHS655368 VRM655368:VRO655368 WBI655368:WBK655368 WLE655368:WLG655368 WVA655368:WVC655368 C720904:E720904 IO720904:IQ720904 SK720904:SM720904 ACG720904:ACI720904 AMC720904:AME720904 AVY720904:AWA720904 BFU720904:BFW720904 BPQ720904:BPS720904 BZM720904:BZO720904 CJI720904:CJK720904 CTE720904:CTG720904 DDA720904:DDC720904 DMW720904:DMY720904 DWS720904:DWU720904 EGO720904:EGQ720904 EQK720904:EQM720904 FAG720904:FAI720904 FKC720904:FKE720904 FTY720904:FUA720904 GDU720904:GDW720904 GNQ720904:GNS720904 GXM720904:GXO720904 HHI720904:HHK720904 HRE720904:HRG720904 IBA720904:IBC720904 IKW720904:IKY720904 IUS720904:IUU720904 JEO720904:JEQ720904 JOK720904:JOM720904 JYG720904:JYI720904 KIC720904:KIE720904 KRY720904:KSA720904 LBU720904:LBW720904 LLQ720904:LLS720904 LVM720904:LVO720904 MFI720904:MFK720904 MPE720904:MPG720904 MZA720904:MZC720904 NIW720904:NIY720904 NSS720904:NSU720904 OCO720904:OCQ720904 OMK720904:OMM720904 OWG720904:OWI720904 PGC720904:PGE720904 PPY720904:PQA720904 PZU720904:PZW720904 QJQ720904:QJS720904 QTM720904:QTO720904 RDI720904:RDK720904 RNE720904:RNG720904 RXA720904:RXC720904 SGW720904:SGY720904 SQS720904:SQU720904 TAO720904:TAQ720904 TKK720904:TKM720904 TUG720904:TUI720904 UEC720904:UEE720904 UNY720904:UOA720904 UXU720904:UXW720904 VHQ720904:VHS720904 VRM720904:VRO720904 WBI720904:WBK720904 WLE720904:WLG720904 WVA720904:WVC720904 C786440:E786440 IO786440:IQ786440 SK786440:SM786440 ACG786440:ACI786440 AMC786440:AME786440 AVY786440:AWA786440 BFU786440:BFW786440 BPQ786440:BPS786440 BZM786440:BZO786440 CJI786440:CJK786440 CTE786440:CTG786440 DDA786440:DDC786440 DMW786440:DMY786440 DWS786440:DWU786440 EGO786440:EGQ786440 EQK786440:EQM786440 FAG786440:FAI786440 FKC786440:FKE786440 FTY786440:FUA786440 GDU786440:GDW786440 GNQ786440:GNS786440 GXM786440:GXO786440 HHI786440:HHK786440 HRE786440:HRG786440 IBA786440:IBC786440 IKW786440:IKY786440 IUS786440:IUU786440 JEO786440:JEQ786440 JOK786440:JOM786440 JYG786440:JYI786440 KIC786440:KIE786440 KRY786440:KSA786440 LBU786440:LBW786440 LLQ786440:LLS786440 LVM786440:LVO786440 MFI786440:MFK786440 MPE786440:MPG786440 MZA786440:MZC786440 NIW786440:NIY786440 NSS786440:NSU786440 OCO786440:OCQ786440 OMK786440:OMM786440 OWG786440:OWI786440 PGC786440:PGE786440 PPY786440:PQA786440 PZU786440:PZW786440 QJQ786440:QJS786440 QTM786440:QTO786440 RDI786440:RDK786440 RNE786440:RNG786440 RXA786440:RXC786440 SGW786440:SGY786440 SQS786440:SQU786440 TAO786440:TAQ786440 TKK786440:TKM786440 TUG786440:TUI786440 UEC786440:UEE786440 UNY786440:UOA786440 UXU786440:UXW786440 VHQ786440:VHS786440 VRM786440:VRO786440 WBI786440:WBK786440 WLE786440:WLG786440 WVA786440:WVC786440 C851976:E851976 IO851976:IQ851976 SK851976:SM851976 ACG851976:ACI851976 AMC851976:AME851976 AVY851976:AWA851976 BFU851976:BFW851976 BPQ851976:BPS851976 BZM851976:BZO851976 CJI851976:CJK851976 CTE851976:CTG851976 DDA851976:DDC851976 DMW851976:DMY851976 DWS851976:DWU851976 EGO851976:EGQ851976 EQK851976:EQM851976 FAG851976:FAI851976 FKC851976:FKE851976 FTY851976:FUA851976 GDU851976:GDW851976 GNQ851976:GNS851976 GXM851976:GXO851976 HHI851976:HHK851976 HRE851976:HRG851976 IBA851976:IBC851976 IKW851976:IKY851976 IUS851976:IUU851976 JEO851976:JEQ851976 JOK851976:JOM851976 JYG851976:JYI851976 KIC851976:KIE851976 KRY851976:KSA851976 LBU851976:LBW851976 LLQ851976:LLS851976 LVM851976:LVO851976 MFI851976:MFK851976 MPE851976:MPG851976 MZA851976:MZC851976 NIW851976:NIY851976 NSS851976:NSU851976 OCO851976:OCQ851976 OMK851976:OMM851976 OWG851976:OWI851976 PGC851976:PGE851976 PPY851976:PQA851976 PZU851976:PZW851976 QJQ851976:QJS851976 QTM851976:QTO851976 RDI851976:RDK851976 RNE851976:RNG851976 RXA851976:RXC851976 SGW851976:SGY851976 SQS851976:SQU851976 TAO851976:TAQ851976 TKK851976:TKM851976 TUG851976:TUI851976 UEC851976:UEE851976 UNY851976:UOA851976 UXU851976:UXW851976 VHQ851976:VHS851976 VRM851976:VRO851976 WBI851976:WBK851976 WLE851976:WLG851976 WVA851976:WVC851976 C917512:E917512 IO917512:IQ917512 SK917512:SM917512 ACG917512:ACI917512 AMC917512:AME917512 AVY917512:AWA917512 BFU917512:BFW917512 BPQ917512:BPS917512 BZM917512:BZO917512 CJI917512:CJK917512 CTE917512:CTG917512 DDA917512:DDC917512 DMW917512:DMY917512 DWS917512:DWU917512 EGO917512:EGQ917512 EQK917512:EQM917512 FAG917512:FAI917512 FKC917512:FKE917512 FTY917512:FUA917512 GDU917512:GDW917512 GNQ917512:GNS917512 GXM917512:GXO917512 HHI917512:HHK917512 HRE917512:HRG917512 IBA917512:IBC917512 IKW917512:IKY917512 IUS917512:IUU917512 JEO917512:JEQ917512 JOK917512:JOM917512 JYG917512:JYI917512 KIC917512:KIE917512 KRY917512:KSA917512 LBU917512:LBW917512 LLQ917512:LLS917512 LVM917512:LVO917512 MFI917512:MFK917512 MPE917512:MPG917512 MZA917512:MZC917512 NIW917512:NIY917512 NSS917512:NSU917512 OCO917512:OCQ917512 OMK917512:OMM917512 OWG917512:OWI917512 PGC917512:PGE917512 PPY917512:PQA917512 PZU917512:PZW917512 QJQ917512:QJS917512 QTM917512:QTO917512 RDI917512:RDK917512 RNE917512:RNG917512 RXA917512:RXC917512 SGW917512:SGY917512 SQS917512:SQU917512 TAO917512:TAQ917512 TKK917512:TKM917512 TUG917512:TUI917512 UEC917512:UEE917512 UNY917512:UOA917512 UXU917512:UXW917512 VHQ917512:VHS917512 VRM917512:VRO917512 WBI917512:WBK917512 WLE917512:WLG917512 WVA917512:WVC917512 C983048:E983048 IO983048:IQ983048 SK983048:SM983048 ACG983048:ACI983048 AMC983048:AME983048 AVY983048:AWA983048 BFU983048:BFW983048 BPQ983048:BPS983048 BZM983048:BZO983048 CJI983048:CJK983048 CTE983048:CTG983048 DDA983048:DDC983048 DMW983048:DMY983048 DWS983048:DWU983048 EGO983048:EGQ983048 EQK983048:EQM983048 FAG983048:FAI983048 FKC983048:FKE983048 FTY983048:FUA983048 GDU983048:GDW983048 GNQ983048:GNS983048 GXM983048:GXO983048 HHI983048:HHK983048 HRE983048:HRG983048 IBA983048:IBC983048 IKW983048:IKY983048 IUS983048:IUU983048 JEO983048:JEQ983048 JOK983048:JOM983048 JYG983048:JYI983048 KIC983048:KIE983048 KRY983048:KSA983048 LBU983048:LBW983048 LLQ983048:LLS983048 LVM983048:LVO983048 MFI983048:MFK983048 MPE983048:MPG983048 MZA983048:MZC983048 NIW983048:NIY983048 NSS983048:NSU983048 OCO983048:OCQ983048 OMK983048:OMM983048 OWG983048:OWI983048 PGC983048:PGE983048 PPY983048:PQA983048 PZU983048:PZW983048 QJQ983048:QJS983048 QTM983048:QTO983048 RDI983048:RDK983048 RNE983048:RNG983048 RXA983048:RXC983048 SGW983048:SGY983048 SQS983048:SQU983048 TAO983048:TAQ983048 TKK983048:TKM983048 TUG983048:TUI983048 UEC983048:UEE983048 UNY983048:UOA983048 UXU983048:UXW983048 VHQ983048:VHS983048 VRM983048:VRO983048 WBI983048:WBK983048 WLE983048:WLG983048 WVA983048:WVC983048 C2:E2"/>
    <dataValidation imeMode="halfKatakana" allowBlank="1" showInputMessage="1" showErrorMessage="1" sqref="C6:E6 IO6:IQ6 SK6:SM6 ACG6:ACI6 AMC6:AME6 AVY6:AWA6 BFU6:BFW6 BPQ6:BPS6 BZM6:BZO6 CJI6:CJK6 CTE6:CTG6 DDA6:DDC6 DMW6:DMY6 DWS6:DWU6 EGO6:EGQ6 EQK6:EQM6 FAG6:FAI6 FKC6:FKE6 FTY6:FUA6 GDU6:GDW6 GNQ6:GNS6 GXM6:GXO6 HHI6:HHK6 HRE6:HRG6 IBA6:IBC6 IKW6:IKY6 IUS6:IUU6 JEO6:JEQ6 JOK6:JOM6 JYG6:JYI6 KIC6:KIE6 KRY6:KSA6 LBU6:LBW6 LLQ6:LLS6 LVM6:LVO6 MFI6:MFK6 MPE6:MPG6 MZA6:MZC6 NIW6:NIY6 NSS6:NSU6 OCO6:OCQ6 OMK6:OMM6 OWG6:OWI6 PGC6:PGE6 PPY6:PQA6 PZU6:PZW6 QJQ6:QJS6 QTM6:QTO6 RDI6:RDK6 RNE6:RNG6 RXA6:RXC6 SGW6:SGY6 SQS6:SQU6 TAO6:TAQ6 TKK6:TKM6 TUG6:TUI6 UEC6:UEE6 UNY6:UOA6 UXU6:UXW6 VHQ6:VHS6 VRM6:VRO6 WBI6:WBK6 WLE6:WLG6 WVA6:WVC6 C65543:E65543 IO65543:IQ65543 SK65543:SM65543 ACG65543:ACI65543 AMC65543:AME65543 AVY65543:AWA65543 BFU65543:BFW65543 BPQ65543:BPS65543 BZM65543:BZO65543 CJI65543:CJK65543 CTE65543:CTG65543 DDA65543:DDC65543 DMW65543:DMY65543 DWS65543:DWU65543 EGO65543:EGQ65543 EQK65543:EQM65543 FAG65543:FAI65543 FKC65543:FKE65543 FTY65543:FUA65543 GDU65543:GDW65543 GNQ65543:GNS65543 GXM65543:GXO65543 HHI65543:HHK65543 HRE65543:HRG65543 IBA65543:IBC65543 IKW65543:IKY65543 IUS65543:IUU65543 JEO65543:JEQ65543 JOK65543:JOM65543 JYG65543:JYI65543 KIC65543:KIE65543 KRY65543:KSA65543 LBU65543:LBW65543 LLQ65543:LLS65543 LVM65543:LVO65543 MFI65543:MFK65543 MPE65543:MPG65543 MZA65543:MZC65543 NIW65543:NIY65543 NSS65543:NSU65543 OCO65543:OCQ65543 OMK65543:OMM65543 OWG65543:OWI65543 PGC65543:PGE65543 PPY65543:PQA65543 PZU65543:PZW65543 QJQ65543:QJS65543 QTM65543:QTO65543 RDI65543:RDK65543 RNE65543:RNG65543 RXA65543:RXC65543 SGW65543:SGY65543 SQS65543:SQU65543 TAO65543:TAQ65543 TKK65543:TKM65543 TUG65543:TUI65543 UEC65543:UEE65543 UNY65543:UOA65543 UXU65543:UXW65543 VHQ65543:VHS65543 VRM65543:VRO65543 WBI65543:WBK65543 WLE65543:WLG65543 WVA65543:WVC65543 C131079:E131079 IO131079:IQ131079 SK131079:SM131079 ACG131079:ACI131079 AMC131079:AME131079 AVY131079:AWA131079 BFU131079:BFW131079 BPQ131079:BPS131079 BZM131079:BZO131079 CJI131079:CJK131079 CTE131079:CTG131079 DDA131079:DDC131079 DMW131079:DMY131079 DWS131079:DWU131079 EGO131079:EGQ131079 EQK131079:EQM131079 FAG131079:FAI131079 FKC131079:FKE131079 FTY131079:FUA131079 GDU131079:GDW131079 GNQ131079:GNS131079 GXM131079:GXO131079 HHI131079:HHK131079 HRE131079:HRG131079 IBA131079:IBC131079 IKW131079:IKY131079 IUS131079:IUU131079 JEO131079:JEQ131079 JOK131079:JOM131079 JYG131079:JYI131079 KIC131079:KIE131079 KRY131079:KSA131079 LBU131079:LBW131079 LLQ131079:LLS131079 LVM131079:LVO131079 MFI131079:MFK131079 MPE131079:MPG131079 MZA131079:MZC131079 NIW131079:NIY131079 NSS131079:NSU131079 OCO131079:OCQ131079 OMK131079:OMM131079 OWG131079:OWI131079 PGC131079:PGE131079 PPY131079:PQA131079 PZU131079:PZW131079 QJQ131079:QJS131079 QTM131079:QTO131079 RDI131079:RDK131079 RNE131079:RNG131079 RXA131079:RXC131079 SGW131079:SGY131079 SQS131079:SQU131079 TAO131079:TAQ131079 TKK131079:TKM131079 TUG131079:TUI131079 UEC131079:UEE131079 UNY131079:UOA131079 UXU131079:UXW131079 VHQ131079:VHS131079 VRM131079:VRO131079 WBI131079:WBK131079 WLE131079:WLG131079 WVA131079:WVC131079 C196615:E196615 IO196615:IQ196615 SK196615:SM196615 ACG196615:ACI196615 AMC196615:AME196615 AVY196615:AWA196615 BFU196615:BFW196615 BPQ196615:BPS196615 BZM196615:BZO196615 CJI196615:CJK196615 CTE196615:CTG196615 DDA196615:DDC196615 DMW196615:DMY196615 DWS196615:DWU196615 EGO196615:EGQ196615 EQK196615:EQM196615 FAG196615:FAI196615 FKC196615:FKE196615 FTY196615:FUA196615 GDU196615:GDW196615 GNQ196615:GNS196615 GXM196615:GXO196615 HHI196615:HHK196615 HRE196615:HRG196615 IBA196615:IBC196615 IKW196615:IKY196615 IUS196615:IUU196615 JEO196615:JEQ196615 JOK196615:JOM196615 JYG196615:JYI196615 KIC196615:KIE196615 KRY196615:KSA196615 LBU196615:LBW196615 LLQ196615:LLS196615 LVM196615:LVO196615 MFI196615:MFK196615 MPE196615:MPG196615 MZA196615:MZC196615 NIW196615:NIY196615 NSS196615:NSU196615 OCO196615:OCQ196615 OMK196615:OMM196615 OWG196615:OWI196615 PGC196615:PGE196615 PPY196615:PQA196615 PZU196615:PZW196615 QJQ196615:QJS196615 QTM196615:QTO196615 RDI196615:RDK196615 RNE196615:RNG196615 RXA196615:RXC196615 SGW196615:SGY196615 SQS196615:SQU196615 TAO196615:TAQ196615 TKK196615:TKM196615 TUG196615:TUI196615 UEC196615:UEE196615 UNY196615:UOA196615 UXU196615:UXW196615 VHQ196615:VHS196615 VRM196615:VRO196615 WBI196615:WBK196615 WLE196615:WLG196615 WVA196615:WVC196615 C262151:E262151 IO262151:IQ262151 SK262151:SM262151 ACG262151:ACI262151 AMC262151:AME262151 AVY262151:AWA262151 BFU262151:BFW262151 BPQ262151:BPS262151 BZM262151:BZO262151 CJI262151:CJK262151 CTE262151:CTG262151 DDA262151:DDC262151 DMW262151:DMY262151 DWS262151:DWU262151 EGO262151:EGQ262151 EQK262151:EQM262151 FAG262151:FAI262151 FKC262151:FKE262151 FTY262151:FUA262151 GDU262151:GDW262151 GNQ262151:GNS262151 GXM262151:GXO262151 HHI262151:HHK262151 HRE262151:HRG262151 IBA262151:IBC262151 IKW262151:IKY262151 IUS262151:IUU262151 JEO262151:JEQ262151 JOK262151:JOM262151 JYG262151:JYI262151 KIC262151:KIE262151 KRY262151:KSA262151 LBU262151:LBW262151 LLQ262151:LLS262151 LVM262151:LVO262151 MFI262151:MFK262151 MPE262151:MPG262151 MZA262151:MZC262151 NIW262151:NIY262151 NSS262151:NSU262151 OCO262151:OCQ262151 OMK262151:OMM262151 OWG262151:OWI262151 PGC262151:PGE262151 PPY262151:PQA262151 PZU262151:PZW262151 QJQ262151:QJS262151 QTM262151:QTO262151 RDI262151:RDK262151 RNE262151:RNG262151 RXA262151:RXC262151 SGW262151:SGY262151 SQS262151:SQU262151 TAO262151:TAQ262151 TKK262151:TKM262151 TUG262151:TUI262151 UEC262151:UEE262151 UNY262151:UOA262151 UXU262151:UXW262151 VHQ262151:VHS262151 VRM262151:VRO262151 WBI262151:WBK262151 WLE262151:WLG262151 WVA262151:WVC262151 C327687:E327687 IO327687:IQ327687 SK327687:SM327687 ACG327687:ACI327687 AMC327687:AME327687 AVY327687:AWA327687 BFU327687:BFW327687 BPQ327687:BPS327687 BZM327687:BZO327687 CJI327687:CJK327687 CTE327687:CTG327687 DDA327687:DDC327687 DMW327687:DMY327687 DWS327687:DWU327687 EGO327687:EGQ327687 EQK327687:EQM327687 FAG327687:FAI327687 FKC327687:FKE327687 FTY327687:FUA327687 GDU327687:GDW327687 GNQ327687:GNS327687 GXM327687:GXO327687 HHI327687:HHK327687 HRE327687:HRG327687 IBA327687:IBC327687 IKW327687:IKY327687 IUS327687:IUU327687 JEO327687:JEQ327687 JOK327687:JOM327687 JYG327687:JYI327687 KIC327687:KIE327687 KRY327687:KSA327687 LBU327687:LBW327687 LLQ327687:LLS327687 LVM327687:LVO327687 MFI327687:MFK327687 MPE327687:MPG327687 MZA327687:MZC327687 NIW327687:NIY327687 NSS327687:NSU327687 OCO327687:OCQ327687 OMK327687:OMM327687 OWG327687:OWI327687 PGC327687:PGE327687 PPY327687:PQA327687 PZU327687:PZW327687 QJQ327687:QJS327687 QTM327687:QTO327687 RDI327687:RDK327687 RNE327687:RNG327687 RXA327687:RXC327687 SGW327687:SGY327687 SQS327687:SQU327687 TAO327687:TAQ327687 TKK327687:TKM327687 TUG327687:TUI327687 UEC327687:UEE327687 UNY327687:UOA327687 UXU327687:UXW327687 VHQ327687:VHS327687 VRM327687:VRO327687 WBI327687:WBK327687 WLE327687:WLG327687 WVA327687:WVC327687 C393223:E393223 IO393223:IQ393223 SK393223:SM393223 ACG393223:ACI393223 AMC393223:AME393223 AVY393223:AWA393223 BFU393223:BFW393223 BPQ393223:BPS393223 BZM393223:BZO393223 CJI393223:CJK393223 CTE393223:CTG393223 DDA393223:DDC393223 DMW393223:DMY393223 DWS393223:DWU393223 EGO393223:EGQ393223 EQK393223:EQM393223 FAG393223:FAI393223 FKC393223:FKE393223 FTY393223:FUA393223 GDU393223:GDW393223 GNQ393223:GNS393223 GXM393223:GXO393223 HHI393223:HHK393223 HRE393223:HRG393223 IBA393223:IBC393223 IKW393223:IKY393223 IUS393223:IUU393223 JEO393223:JEQ393223 JOK393223:JOM393223 JYG393223:JYI393223 KIC393223:KIE393223 KRY393223:KSA393223 LBU393223:LBW393223 LLQ393223:LLS393223 LVM393223:LVO393223 MFI393223:MFK393223 MPE393223:MPG393223 MZA393223:MZC393223 NIW393223:NIY393223 NSS393223:NSU393223 OCO393223:OCQ393223 OMK393223:OMM393223 OWG393223:OWI393223 PGC393223:PGE393223 PPY393223:PQA393223 PZU393223:PZW393223 QJQ393223:QJS393223 QTM393223:QTO393223 RDI393223:RDK393223 RNE393223:RNG393223 RXA393223:RXC393223 SGW393223:SGY393223 SQS393223:SQU393223 TAO393223:TAQ393223 TKK393223:TKM393223 TUG393223:TUI393223 UEC393223:UEE393223 UNY393223:UOA393223 UXU393223:UXW393223 VHQ393223:VHS393223 VRM393223:VRO393223 WBI393223:WBK393223 WLE393223:WLG393223 WVA393223:WVC393223 C458759:E458759 IO458759:IQ458759 SK458759:SM458759 ACG458759:ACI458759 AMC458759:AME458759 AVY458759:AWA458759 BFU458759:BFW458759 BPQ458759:BPS458759 BZM458759:BZO458759 CJI458759:CJK458759 CTE458759:CTG458759 DDA458759:DDC458759 DMW458759:DMY458759 DWS458759:DWU458759 EGO458759:EGQ458759 EQK458759:EQM458759 FAG458759:FAI458759 FKC458759:FKE458759 FTY458759:FUA458759 GDU458759:GDW458759 GNQ458759:GNS458759 GXM458759:GXO458759 HHI458759:HHK458759 HRE458759:HRG458759 IBA458759:IBC458759 IKW458759:IKY458759 IUS458759:IUU458759 JEO458759:JEQ458759 JOK458759:JOM458759 JYG458759:JYI458759 KIC458759:KIE458759 KRY458759:KSA458759 LBU458759:LBW458759 LLQ458759:LLS458759 LVM458759:LVO458759 MFI458759:MFK458759 MPE458759:MPG458759 MZA458759:MZC458759 NIW458759:NIY458759 NSS458759:NSU458759 OCO458759:OCQ458759 OMK458759:OMM458759 OWG458759:OWI458759 PGC458759:PGE458759 PPY458759:PQA458759 PZU458759:PZW458759 QJQ458759:QJS458759 QTM458759:QTO458759 RDI458759:RDK458759 RNE458759:RNG458759 RXA458759:RXC458759 SGW458759:SGY458759 SQS458759:SQU458759 TAO458759:TAQ458759 TKK458759:TKM458759 TUG458759:TUI458759 UEC458759:UEE458759 UNY458759:UOA458759 UXU458759:UXW458759 VHQ458759:VHS458759 VRM458759:VRO458759 WBI458759:WBK458759 WLE458759:WLG458759 WVA458759:WVC458759 C524295:E524295 IO524295:IQ524295 SK524295:SM524295 ACG524295:ACI524295 AMC524295:AME524295 AVY524295:AWA524295 BFU524295:BFW524295 BPQ524295:BPS524295 BZM524295:BZO524295 CJI524295:CJK524295 CTE524295:CTG524295 DDA524295:DDC524295 DMW524295:DMY524295 DWS524295:DWU524295 EGO524295:EGQ524295 EQK524295:EQM524295 FAG524295:FAI524295 FKC524295:FKE524295 FTY524295:FUA524295 GDU524295:GDW524295 GNQ524295:GNS524295 GXM524295:GXO524295 HHI524295:HHK524295 HRE524295:HRG524295 IBA524295:IBC524295 IKW524295:IKY524295 IUS524295:IUU524295 JEO524295:JEQ524295 JOK524295:JOM524295 JYG524295:JYI524295 KIC524295:KIE524295 KRY524295:KSA524295 LBU524295:LBW524295 LLQ524295:LLS524295 LVM524295:LVO524295 MFI524295:MFK524295 MPE524295:MPG524295 MZA524295:MZC524295 NIW524295:NIY524295 NSS524295:NSU524295 OCO524295:OCQ524295 OMK524295:OMM524295 OWG524295:OWI524295 PGC524295:PGE524295 PPY524295:PQA524295 PZU524295:PZW524295 QJQ524295:QJS524295 QTM524295:QTO524295 RDI524295:RDK524295 RNE524295:RNG524295 RXA524295:RXC524295 SGW524295:SGY524295 SQS524295:SQU524295 TAO524295:TAQ524295 TKK524295:TKM524295 TUG524295:TUI524295 UEC524295:UEE524295 UNY524295:UOA524295 UXU524295:UXW524295 VHQ524295:VHS524295 VRM524295:VRO524295 WBI524295:WBK524295 WLE524295:WLG524295 WVA524295:WVC524295 C589831:E589831 IO589831:IQ589831 SK589831:SM589831 ACG589831:ACI589831 AMC589831:AME589831 AVY589831:AWA589831 BFU589831:BFW589831 BPQ589831:BPS589831 BZM589831:BZO589831 CJI589831:CJK589831 CTE589831:CTG589831 DDA589831:DDC589831 DMW589831:DMY589831 DWS589831:DWU589831 EGO589831:EGQ589831 EQK589831:EQM589831 FAG589831:FAI589831 FKC589831:FKE589831 FTY589831:FUA589831 GDU589831:GDW589831 GNQ589831:GNS589831 GXM589831:GXO589831 HHI589831:HHK589831 HRE589831:HRG589831 IBA589831:IBC589831 IKW589831:IKY589831 IUS589831:IUU589831 JEO589831:JEQ589831 JOK589831:JOM589831 JYG589831:JYI589831 KIC589831:KIE589831 KRY589831:KSA589831 LBU589831:LBW589831 LLQ589831:LLS589831 LVM589831:LVO589831 MFI589831:MFK589831 MPE589831:MPG589831 MZA589831:MZC589831 NIW589831:NIY589831 NSS589831:NSU589831 OCO589831:OCQ589831 OMK589831:OMM589831 OWG589831:OWI589831 PGC589831:PGE589831 PPY589831:PQA589831 PZU589831:PZW589831 QJQ589831:QJS589831 QTM589831:QTO589831 RDI589831:RDK589831 RNE589831:RNG589831 RXA589831:RXC589831 SGW589831:SGY589831 SQS589831:SQU589831 TAO589831:TAQ589831 TKK589831:TKM589831 TUG589831:TUI589831 UEC589831:UEE589831 UNY589831:UOA589831 UXU589831:UXW589831 VHQ589831:VHS589831 VRM589831:VRO589831 WBI589831:WBK589831 WLE589831:WLG589831 WVA589831:WVC589831 C655367:E655367 IO655367:IQ655367 SK655367:SM655367 ACG655367:ACI655367 AMC655367:AME655367 AVY655367:AWA655367 BFU655367:BFW655367 BPQ655367:BPS655367 BZM655367:BZO655367 CJI655367:CJK655367 CTE655367:CTG655367 DDA655367:DDC655367 DMW655367:DMY655367 DWS655367:DWU655367 EGO655367:EGQ655367 EQK655367:EQM655367 FAG655367:FAI655367 FKC655367:FKE655367 FTY655367:FUA655367 GDU655367:GDW655367 GNQ655367:GNS655367 GXM655367:GXO655367 HHI655367:HHK655367 HRE655367:HRG655367 IBA655367:IBC655367 IKW655367:IKY655367 IUS655367:IUU655367 JEO655367:JEQ655367 JOK655367:JOM655367 JYG655367:JYI655367 KIC655367:KIE655367 KRY655367:KSA655367 LBU655367:LBW655367 LLQ655367:LLS655367 LVM655367:LVO655367 MFI655367:MFK655367 MPE655367:MPG655367 MZA655367:MZC655367 NIW655367:NIY655367 NSS655367:NSU655367 OCO655367:OCQ655367 OMK655367:OMM655367 OWG655367:OWI655367 PGC655367:PGE655367 PPY655367:PQA655367 PZU655367:PZW655367 QJQ655367:QJS655367 QTM655367:QTO655367 RDI655367:RDK655367 RNE655367:RNG655367 RXA655367:RXC655367 SGW655367:SGY655367 SQS655367:SQU655367 TAO655367:TAQ655367 TKK655367:TKM655367 TUG655367:TUI655367 UEC655367:UEE655367 UNY655367:UOA655367 UXU655367:UXW655367 VHQ655367:VHS655367 VRM655367:VRO655367 WBI655367:WBK655367 WLE655367:WLG655367 WVA655367:WVC655367 C720903:E720903 IO720903:IQ720903 SK720903:SM720903 ACG720903:ACI720903 AMC720903:AME720903 AVY720903:AWA720903 BFU720903:BFW720903 BPQ720903:BPS720903 BZM720903:BZO720903 CJI720903:CJK720903 CTE720903:CTG720903 DDA720903:DDC720903 DMW720903:DMY720903 DWS720903:DWU720903 EGO720903:EGQ720903 EQK720903:EQM720903 FAG720903:FAI720903 FKC720903:FKE720903 FTY720903:FUA720903 GDU720903:GDW720903 GNQ720903:GNS720903 GXM720903:GXO720903 HHI720903:HHK720903 HRE720903:HRG720903 IBA720903:IBC720903 IKW720903:IKY720903 IUS720903:IUU720903 JEO720903:JEQ720903 JOK720903:JOM720903 JYG720903:JYI720903 KIC720903:KIE720903 KRY720903:KSA720903 LBU720903:LBW720903 LLQ720903:LLS720903 LVM720903:LVO720903 MFI720903:MFK720903 MPE720903:MPG720903 MZA720903:MZC720903 NIW720903:NIY720903 NSS720903:NSU720903 OCO720903:OCQ720903 OMK720903:OMM720903 OWG720903:OWI720903 PGC720903:PGE720903 PPY720903:PQA720903 PZU720903:PZW720903 QJQ720903:QJS720903 QTM720903:QTO720903 RDI720903:RDK720903 RNE720903:RNG720903 RXA720903:RXC720903 SGW720903:SGY720903 SQS720903:SQU720903 TAO720903:TAQ720903 TKK720903:TKM720903 TUG720903:TUI720903 UEC720903:UEE720903 UNY720903:UOA720903 UXU720903:UXW720903 VHQ720903:VHS720903 VRM720903:VRO720903 WBI720903:WBK720903 WLE720903:WLG720903 WVA720903:WVC720903 C786439:E786439 IO786439:IQ786439 SK786439:SM786439 ACG786439:ACI786439 AMC786439:AME786439 AVY786439:AWA786439 BFU786439:BFW786439 BPQ786439:BPS786439 BZM786439:BZO786439 CJI786439:CJK786439 CTE786439:CTG786439 DDA786439:DDC786439 DMW786439:DMY786439 DWS786439:DWU786439 EGO786439:EGQ786439 EQK786439:EQM786439 FAG786439:FAI786439 FKC786439:FKE786439 FTY786439:FUA786439 GDU786439:GDW786439 GNQ786439:GNS786439 GXM786439:GXO786439 HHI786439:HHK786439 HRE786439:HRG786439 IBA786439:IBC786439 IKW786439:IKY786439 IUS786439:IUU786439 JEO786439:JEQ786439 JOK786439:JOM786439 JYG786439:JYI786439 KIC786439:KIE786439 KRY786439:KSA786439 LBU786439:LBW786439 LLQ786439:LLS786439 LVM786439:LVO786439 MFI786439:MFK786439 MPE786439:MPG786439 MZA786439:MZC786439 NIW786439:NIY786439 NSS786439:NSU786439 OCO786439:OCQ786439 OMK786439:OMM786439 OWG786439:OWI786439 PGC786439:PGE786439 PPY786439:PQA786439 PZU786439:PZW786439 QJQ786439:QJS786439 QTM786439:QTO786439 RDI786439:RDK786439 RNE786439:RNG786439 RXA786439:RXC786439 SGW786439:SGY786439 SQS786439:SQU786439 TAO786439:TAQ786439 TKK786439:TKM786439 TUG786439:TUI786439 UEC786439:UEE786439 UNY786439:UOA786439 UXU786439:UXW786439 VHQ786439:VHS786439 VRM786439:VRO786439 WBI786439:WBK786439 WLE786439:WLG786439 WVA786439:WVC786439 C851975:E851975 IO851975:IQ851975 SK851975:SM851975 ACG851975:ACI851975 AMC851975:AME851975 AVY851975:AWA851975 BFU851975:BFW851975 BPQ851975:BPS851975 BZM851975:BZO851975 CJI851975:CJK851975 CTE851975:CTG851975 DDA851975:DDC851975 DMW851975:DMY851975 DWS851975:DWU851975 EGO851975:EGQ851975 EQK851975:EQM851975 FAG851975:FAI851975 FKC851975:FKE851975 FTY851975:FUA851975 GDU851975:GDW851975 GNQ851975:GNS851975 GXM851975:GXO851975 HHI851975:HHK851975 HRE851975:HRG851975 IBA851975:IBC851975 IKW851975:IKY851975 IUS851975:IUU851975 JEO851975:JEQ851975 JOK851975:JOM851975 JYG851975:JYI851975 KIC851975:KIE851975 KRY851975:KSA851975 LBU851975:LBW851975 LLQ851975:LLS851975 LVM851975:LVO851975 MFI851975:MFK851975 MPE851975:MPG851975 MZA851975:MZC851975 NIW851975:NIY851975 NSS851975:NSU851975 OCO851975:OCQ851975 OMK851975:OMM851975 OWG851975:OWI851975 PGC851975:PGE851975 PPY851975:PQA851975 PZU851975:PZW851975 QJQ851975:QJS851975 QTM851975:QTO851975 RDI851975:RDK851975 RNE851975:RNG851975 RXA851975:RXC851975 SGW851975:SGY851975 SQS851975:SQU851975 TAO851975:TAQ851975 TKK851975:TKM851975 TUG851975:TUI851975 UEC851975:UEE851975 UNY851975:UOA851975 UXU851975:UXW851975 VHQ851975:VHS851975 VRM851975:VRO851975 WBI851975:WBK851975 WLE851975:WLG851975 WVA851975:WVC851975 C917511:E917511 IO917511:IQ917511 SK917511:SM917511 ACG917511:ACI917511 AMC917511:AME917511 AVY917511:AWA917511 BFU917511:BFW917511 BPQ917511:BPS917511 BZM917511:BZO917511 CJI917511:CJK917511 CTE917511:CTG917511 DDA917511:DDC917511 DMW917511:DMY917511 DWS917511:DWU917511 EGO917511:EGQ917511 EQK917511:EQM917511 FAG917511:FAI917511 FKC917511:FKE917511 FTY917511:FUA917511 GDU917511:GDW917511 GNQ917511:GNS917511 GXM917511:GXO917511 HHI917511:HHK917511 HRE917511:HRG917511 IBA917511:IBC917511 IKW917511:IKY917511 IUS917511:IUU917511 JEO917511:JEQ917511 JOK917511:JOM917511 JYG917511:JYI917511 KIC917511:KIE917511 KRY917511:KSA917511 LBU917511:LBW917511 LLQ917511:LLS917511 LVM917511:LVO917511 MFI917511:MFK917511 MPE917511:MPG917511 MZA917511:MZC917511 NIW917511:NIY917511 NSS917511:NSU917511 OCO917511:OCQ917511 OMK917511:OMM917511 OWG917511:OWI917511 PGC917511:PGE917511 PPY917511:PQA917511 PZU917511:PZW917511 QJQ917511:QJS917511 QTM917511:QTO917511 RDI917511:RDK917511 RNE917511:RNG917511 RXA917511:RXC917511 SGW917511:SGY917511 SQS917511:SQU917511 TAO917511:TAQ917511 TKK917511:TKM917511 TUG917511:TUI917511 UEC917511:UEE917511 UNY917511:UOA917511 UXU917511:UXW917511 VHQ917511:VHS917511 VRM917511:VRO917511 WBI917511:WBK917511 WLE917511:WLG917511 WVA917511:WVC917511 C983047:E983047 IO983047:IQ983047 SK983047:SM983047 ACG983047:ACI983047 AMC983047:AME983047 AVY983047:AWA983047 BFU983047:BFW983047 BPQ983047:BPS983047 BZM983047:BZO983047 CJI983047:CJK983047 CTE983047:CTG983047 DDA983047:DDC983047 DMW983047:DMY983047 DWS983047:DWU983047 EGO983047:EGQ983047 EQK983047:EQM983047 FAG983047:FAI983047 FKC983047:FKE983047 FTY983047:FUA983047 GDU983047:GDW983047 GNQ983047:GNS983047 GXM983047:GXO983047 HHI983047:HHK983047 HRE983047:HRG983047 IBA983047:IBC983047 IKW983047:IKY983047 IUS983047:IUU983047 JEO983047:JEQ983047 JOK983047:JOM983047 JYG983047:JYI983047 KIC983047:KIE983047 KRY983047:KSA983047 LBU983047:LBW983047 LLQ983047:LLS983047 LVM983047:LVO983047 MFI983047:MFK983047 MPE983047:MPG983047 MZA983047:MZC983047 NIW983047:NIY983047 NSS983047:NSU983047 OCO983047:OCQ983047 OMK983047:OMM983047 OWG983047:OWI983047 PGC983047:PGE983047 PPY983047:PQA983047 PZU983047:PZW983047 QJQ983047:QJS983047 QTM983047:QTO983047 RDI983047:RDK983047 RNE983047:RNG983047 RXA983047:RXC983047 SGW983047:SGY983047 SQS983047:SQU983047 TAO983047:TAQ983047 TKK983047:TKM983047 TUG983047:TUI983047 UEC983047:UEE983047 UNY983047:UOA983047 UXU983047:UXW983047 VHQ983047:VHS983047 VRM983047:VRO983047 WBI983047:WBK983047 WLE983047:WLG983047 WVA983047:WVC983047"/>
    <dataValidation type="list" imeMode="hiragana" allowBlank="1" showInputMessage="1" showErrorMessage="1" sqref="C3:E3">
      <formula1>$N$3:$N$47</formula1>
    </dataValidation>
    <dataValidation type="custom" imeMode="off" allowBlank="1" showInputMessage="1" showErrorMessage="1" errorTitle="エラー" error="半角大文字で入力してください" sqref="C9:E9">
      <formula1>EXACT(UPPER(C9),C9)</formula1>
    </dataValidation>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59999389629810485"/>
  </sheetPr>
  <dimension ref="A1:AU105"/>
  <sheetViews>
    <sheetView workbookViewId="0">
      <pane xSplit="4" ySplit="10" topLeftCell="E11" activePane="bottomRight" state="frozenSplit"/>
      <selection pane="topRight" activeCell="C1" sqref="C1"/>
      <selection pane="bottomLeft" activeCell="A20" sqref="A20"/>
      <selection pane="bottomRight" activeCell="M20" sqref="M20"/>
    </sheetView>
  </sheetViews>
  <sheetFormatPr defaultColWidth="9" defaultRowHeight="13.5"/>
  <cols>
    <col min="1" max="1" width="4.5" style="1" bestFit="1" customWidth="1"/>
    <col min="2" max="2" width="4.5" style="1" hidden="1" customWidth="1"/>
    <col min="3" max="3" width="8.625" style="1" customWidth="1"/>
    <col min="4" max="4" width="17.5" style="1" customWidth="1"/>
    <col min="5" max="6" width="16.625" style="1" customWidth="1"/>
    <col min="7" max="8" width="5.5" style="1" bestFit="1" customWidth="1"/>
    <col min="9" max="9" width="4.5" style="1" hidden="1" customWidth="1"/>
    <col min="10" max="11" width="16.25" style="1" customWidth="1"/>
    <col min="12" max="12" width="15.5" style="1" hidden="1" customWidth="1"/>
    <col min="13" max="14" width="16.25" style="1" customWidth="1"/>
    <col min="15" max="15" width="4.5" style="1" hidden="1" customWidth="1"/>
    <col min="16" max="17" width="16.25" style="1" hidden="1" customWidth="1"/>
    <col min="18" max="18" width="3.5" style="1" hidden="1" customWidth="1"/>
    <col min="19" max="19" width="9" style="1"/>
    <col min="20" max="20" width="3.5" style="1" hidden="1" customWidth="1"/>
    <col min="21" max="21" width="8" style="1" customWidth="1"/>
    <col min="22" max="22" width="9" style="1"/>
    <col min="23" max="23" width="0" style="1" hidden="1" customWidth="1"/>
    <col min="24" max="24" width="9" style="1" hidden="1" customWidth="1"/>
    <col min="25" max="25" width="13.875" style="2" hidden="1" customWidth="1"/>
    <col min="26" max="26" width="13.875" style="1" hidden="1" customWidth="1"/>
    <col min="27" max="27" width="9" style="1" hidden="1" customWidth="1"/>
    <col min="28" max="28" width="6.5" style="1" hidden="1" customWidth="1"/>
    <col min="29" max="30" width="16.125" style="1" hidden="1" customWidth="1"/>
    <col min="31" max="32" width="5.5" style="1" hidden="1" customWidth="1"/>
    <col min="33" max="33" width="9.5" style="5" hidden="1" customWidth="1"/>
    <col min="34" max="34" width="6.5" style="1" hidden="1" customWidth="1"/>
    <col min="35" max="36" width="16.125" style="1" hidden="1" customWidth="1"/>
    <col min="37" max="38" width="5.5" style="1" hidden="1" customWidth="1"/>
    <col min="39" max="39" width="10.5" style="1" hidden="1" customWidth="1"/>
    <col min="40" max="47" width="9" style="1" hidden="1" customWidth="1"/>
    <col min="48" max="64" width="9" style="1" customWidth="1"/>
    <col min="65" max="16384" width="9" style="1"/>
  </cols>
  <sheetData>
    <row r="1" spans="1:47" ht="17.25">
      <c r="A1" s="7" t="s">
        <v>185</v>
      </c>
      <c r="B1" s="7"/>
      <c r="C1" s="7"/>
      <c r="E1" s="128" t="str">
        <f>IF(①団体情報入力!D5="","",①団体情報入力!D5)</f>
        <v/>
      </c>
    </row>
    <row r="2" spans="1:47" ht="32.25">
      <c r="A2" s="3"/>
      <c r="B2" s="3"/>
      <c r="C2" s="165" t="s">
        <v>188</v>
      </c>
      <c r="D2" s="20"/>
      <c r="E2" s="20"/>
      <c r="F2" s="20"/>
      <c r="G2" s="20"/>
      <c r="H2" s="20"/>
      <c r="I2" s="20"/>
      <c r="J2" s="20"/>
      <c r="K2" s="20"/>
      <c r="L2" s="20"/>
      <c r="M2" s="20"/>
      <c r="N2" s="65"/>
      <c r="O2" s="65"/>
    </row>
    <row r="3" spans="1:47" ht="14.25" thickBot="1">
      <c r="A3" s="3"/>
      <c r="B3" s="3"/>
      <c r="C3" s="74" t="s">
        <v>121</v>
      </c>
      <c r="D3" s="20"/>
      <c r="E3" s="20"/>
      <c r="F3" s="20"/>
      <c r="G3" s="20"/>
      <c r="H3" s="20"/>
      <c r="I3" s="20"/>
      <c r="J3" s="20"/>
      <c r="K3" s="20"/>
      <c r="L3" s="20"/>
      <c r="M3" s="20"/>
      <c r="N3" s="454" t="s">
        <v>113</v>
      </c>
      <c r="O3" s="454"/>
      <c r="P3" s="454"/>
      <c r="Q3" s="454"/>
      <c r="R3" s="454"/>
      <c r="S3" s="454"/>
      <c r="T3" s="454"/>
      <c r="U3" s="454"/>
    </row>
    <row r="4" spans="1:47">
      <c r="A4" s="3"/>
      <c r="B4" s="3"/>
      <c r="C4" s="74" t="s">
        <v>122</v>
      </c>
      <c r="D4" s="20"/>
      <c r="E4" s="20"/>
      <c r="F4" s="20"/>
      <c r="G4" s="20"/>
      <c r="H4" s="20"/>
      <c r="I4" s="20"/>
      <c r="J4" s="20"/>
      <c r="K4" s="20"/>
      <c r="L4" s="20"/>
      <c r="M4" s="20"/>
      <c r="N4" s="460"/>
      <c r="O4" s="65"/>
      <c r="P4" s="65"/>
      <c r="Q4" s="460"/>
      <c r="R4" s="455" t="s">
        <v>114</v>
      </c>
      <c r="S4" s="456"/>
      <c r="T4" s="459" t="s">
        <v>115</v>
      </c>
      <c r="U4" s="456"/>
    </row>
    <row r="5" spans="1:47">
      <c r="A5" s="3"/>
      <c r="B5" s="3"/>
      <c r="C5" s="74" t="s">
        <v>191</v>
      </c>
      <c r="D5" s="20"/>
      <c r="E5" s="20"/>
      <c r="F5" s="20"/>
      <c r="G5" s="20"/>
      <c r="H5" s="20"/>
      <c r="I5" s="20"/>
      <c r="J5" s="20"/>
      <c r="K5" s="20"/>
      <c r="L5" s="20"/>
      <c r="M5" s="20"/>
      <c r="N5" s="461"/>
      <c r="O5" s="65"/>
      <c r="P5" s="65"/>
      <c r="Q5" s="461"/>
      <c r="R5" s="28" t="s">
        <v>178</v>
      </c>
      <c r="S5" s="176" t="s">
        <v>39</v>
      </c>
      <c r="T5" s="175" t="s">
        <v>178</v>
      </c>
      <c r="U5" s="149" t="s">
        <v>39</v>
      </c>
    </row>
    <row r="6" spans="1:47">
      <c r="A6" s="3"/>
      <c r="B6" s="3"/>
      <c r="C6" s="36" t="s">
        <v>105</v>
      </c>
      <c r="D6" s="20"/>
      <c r="E6" s="20"/>
      <c r="F6" s="20"/>
      <c r="G6" s="20"/>
      <c r="H6" s="20"/>
      <c r="I6" s="20"/>
      <c r="J6" s="20"/>
      <c r="K6" s="20"/>
      <c r="L6" s="20"/>
      <c r="M6" s="20"/>
      <c r="N6" s="146" t="s">
        <v>116</v>
      </c>
      <c r="O6" s="65"/>
      <c r="Q6" s="146" t="s">
        <v>116</v>
      </c>
      <c r="R6" s="150"/>
      <c r="S6" s="177"/>
      <c r="T6" s="147"/>
      <c r="U6" s="148"/>
    </row>
    <row r="7" spans="1:47" ht="14.25" thickBot="1">
      <c r="A7" s="3"/>
      <c r="B7" s="3"/>
      <c r="C7" s="36" t="s">
        <v>110</v>
      </c>
      <c r="D7" s="20"/>
      <c r="E7" s="20"/>
      <c r="F7" s="20"/>
      <c r="G7" s="20"/>
      <c r="H7" s="20"/>
      <c r="I7" s="20"/>
      <c r="J7" s="20"/>
      <c r="K7" s="20"/>
      <c r="L7" s="20"/>
      <c r="M7" s="20"/>
      <c r="N7" s="76" t="s">
        <v>117</v>
      </c>
      <c r="O7" s="65"/>
      <c r="Q7" s="76" t="s">
        <v>117</v>
      </c>
      <c r="R7" s="151"/>
      <c r="S7" s="178"/>
      <c r="T7" s="145"/>
      <c r="U7" s="119"/>
    </row>
    <row r="8" spans="1:47" ht="14.25" thickBot="1"/>
    <row r="9" spans="1:47" ht="36.75" customHeight="1">
      <c r="A9" s="21"/>
      <c r="B9" s="450" t="s">
        <v>0</v>
      </c>
      <c r="C9" s="451"/>
      <c r="D9" s="27" t="s">
        <v>100</v>
      </c>
      <c r="E9" s="462" t="s">
        <v>290</v>
      </c>
      <c r="F9" s="463"/>
      <c r="G9" s="22" t="s">
        <v>38</v>
      </c>
      <c r="H9" s="24" t="s">
        <v>1</v>
      </c>
      <c r="I9" s="21" t="s">
        <v>179</v>
      </c>
      <c r="J9" s="138" t="s">
        <v>40</v>
      </c>
      <c r="K9" s="24" t="s">
        <v>41</v>
      </c>
      <c r="L9" s="21" t="s">
        <v>180</v>
      </c>
      <c r="M9" s="138" t="s">
        <v>42</v>
      </c>
      <c r="N9" s="24" t="s">
        <v>43</v>
      </c>
      <c r="O9" s="21" t="s">
        <v>181</v>
      </c>
      <c r="P9" s="144" t="s">
        <v>44</v>
      </c>
      <c r="Q9" s="24" t="s">
        <v>288</v>
      </c>
      <c r="R9" s="455" t="s">
        <v>47</v>
      </c>
      <c r="S9" s="456"/>
      <c r="T9" s="455" t="s">
        <v>48</v>
      </c>
      <c r="U9" s="456"/>
    </row>
    <row r="10" spans="1:47" ht="14.25" thickBot="1">
      <c r="A10" s="290" t="s">
        <v>457</v>
      </c>
      <c r="B10" s="139" t="s">
        <v>190</v>
      </c>
      <c r="C10" s="139">
        <v>1234</v>
      </c>
      <c r="D10" s="17" t="s">
        <v>46</v>
      </c>
      <c r="E10" s="17" t="s">
        <v>291</v>
      </c>
      <c r="F10" s="202" t="s">
        <v>292</v>
      </c>
      <c r="G10" s="17" t="s">
        <v>2</v>
      </c>
      <c r="H10" s="26">
        <v>2</v>
      </c>
      <c r="I10" s="25"/>
      <c r="J10" s="142" t="s">
        <v>79</v>
      </c>
      <c r="K10" s="26">
        <v>12.53</v>
      </c>
      <c r="L10" s="25"/>
      <c r="M10" s="142" t="s">
        <v>80</v>
      </c>
      <c r="N10" s="26" t="s">
        <v>69</v>
      </c>
      <c r="O10" s="25"/>
      <c r="P10" s="142" t="s">
        <v>81</v>
      </c>
      <c r="Q10" s="199" t="s">
        <v>289</v>
      </c>
      <c r="R10" s="457" t="s">
        <v>54</v>
      </c>
      <c r="S10" s="458"/>
      <c r="T10" s="457" t="s">
        <v>54</v>
      </c>
      <c r="U10" s="458"/>
      <c r="AB10" s="5" t="s">
        <v>0</v>
      </c>
      <c r="AC10" s="5" t="s">
        <v>49</v>
      </c>
      <c r="AD10" s="5" t="s">
        <v>91</v>
      </c>
      <c r="AE10" s="5" t="s">
        <v>38</v>
      </c>
      <c r="AF10" s="5" t="s">
        <v>1</v>
      </c>
      <c r="AG10" s="8" t="s">
        <v>111</v>
      </c>
      <c r="AH10" s="5" t="s">
        <v>0</v>
      </c>
      <c r="AI10" s="5" t="s">
        <v>49</v>
      </c>
      <c r="AJ10" s="5" t="s">
        <v>91</v>
      </c>
      <c r="AK10" s="5" t="s">
        <v>38</v>
      </c>
      <c r="AL10" s="5" t="s">
        <v>1</v>
      </c>
      <c r="AM10" s="5" t="s">
        <v>111</v>
      </c>
      <c r="AN10" s="1" t="s">
        <v>112</v>
      </c>
      <c r="AO10" s="1">
        <f>COUNT(AO11:AO100)</f>
        <v>0</v>
      </c>
      <c r="AP10" s="1" t="s">
        <v>118</v>
      </c>
      <c r="AQ10" s="1">
        <f>COUNT(AQ11:AQ100)</f>
        <v>0</v>
      </c>
      <c r="AR10" s="1" t="s">
        <v>119</v>
      </c>
      <c r="AS10" s="1">
        <f>COUNT(AS11:AS100)</f>
        <v>0</v>
      </c>
      <c r="AT10" s="1" t="s">
        <v>120</v>
      </c>
      <c r="AU10" s="1">
        <f>COUNT(AU11:AU100)</f>
        <v>0</v>
      </c>
    </row>
    <row r="11" spans="1:47">
      <c r="A11" s="28">
        <v>1</v>
      </c>
      <c r="B11" s="173" t="str">
        <f>IF(①団体情報入力!C9="","",IF(C11="","",①団体情報入力!C9))</f>
        <v/>
      </c>
      <c r="C11" s="169"/>
      <c r="D11" s="51"/>
      <c r="E11" s="51"/>
      <c r="F11" s="203"/>
      <c r="G11" s="51"/>
      <c r="H11" s="52"/>
      <c r="I11" s="53"/>
      <c r="J11" s="143"/>
      <c r="K11" s="118"/>
      <c r="L11" s="53"/>
      <c r="M11" s="143"/>
      <c r="N11" s="118"/>
      <c r="O11" s="53"/>
      <c r="P11" s="143"/>
      <c r="Q11" s="200"/>
      <c r="R11" s="452"/>
      <c r="S11" s="453"/>
      <c r="T11" s="452"/>
      <c r="U11" s="453"/>
      <c r="Y11" s="55"/>
      <c r="Z11" s="56"/>
      <c r="AB11" s="5" t="str">
        <f t="shared" ref="AB11:AB42" si="0">IF(G11="男",C11,"")</f>
        <v/>
      </c>
      <c r="AC11" s="5" t="str">
        <f t="shared" ref="AC11:AC42" si="1">IF(G11="男",D11,"")</f>
        <v/>
      </c>
      <c r="AD11" s="5" t="str">
        <f t="shared" ref="AD11:AD42" si="2">IF(G11="男",E11,"")</f>
        <v/>
      </c>
      <c r="AE11" s="5" t="str">
        <f t="shared" ref="AE11:AE42" si="3">IF(G11="男",G11,"")</f>
        <v/>
      </c>
      <c r="AF11" s="5" t="str">
        <f t="shared" ref="AF11:AF42" si="4">IF(G11="男",IF(H11="","",H11),"")</f>
        <v/>
      </c>
      <c r="AG11" s="8" t="str">
        <f>IF(G11="男",data_kyogisha!A2,"")</f>
        <v/>
      </c>
      <c r="AH11" s="5" t="str">
        <f t="shared" ref="AH11:AH42" si="5">IF(G11="女",C11,"")</f>
        <v/>
      </c>
      <c r="AI11" s="5" t="str">
        <f t="shared" ref="AI11:AI42" si="6">IF(G11="女",D11,"")</f>
        <v/>
      </c>
      <c r="AJ11" s="5" t="str">
        <f t="shared" ref="AJ11:AJ42" si="7">IF(G11="女",E11,"")</f>
        <v/>
      </c>
      <c r="AK11" s="5" t="str">
        <f t="shared" ref="AK11:AK42" si="8">IF(G11="女",G11,"")</f>
        <v/>
      </c>
      <c r="AL11" s="5" t="str">
        <f t="shared" ref="AL11:AL42" si="9">IF(G11="女",IF(H11="","",H11),"")</f>
        <v/>
      </c>
      <c r="AM11" s="1" t="str">
        <f>IF(G11="女",data_kyogisha!A2,"")</f>
        <v/>
      </c>
      <c r="AN11" s="1">
        <f>IF(AND(G11="男",R11="○"),1,0)</f>
        <v>0</v>
      </c>
      <c r="AO11" s="1" t="str">
        <f>IF(AND($G11="男",$R11="○"),$C11,"")</f>
        <v/>
      </c>
      <c r="AP11" s="1">
        <f>IF(AND(G11="男",T11="○"),1,0)</f>
        <v>0</v>
      </c>
      <c r="AQ11" s="1" t="str">
        <f>IF(AND($G11="男",$T11="○"),$C11,"")</f>
        <v/>
      </c>
      <c r="AR11" s="1">
        <f>IF(AND(G11="女",R11="○"),1,0)</f>
        <v>0</v>
      </c>
      <c r="AS11" s="1" t="str">
        <f t="shared" ref="AS11:AS42" si="10">IF(AND($G11="女",$R11="○"),$C11,"")</f>
        <v/>
      </c>
      <c r="AT11" s="1">
        <f>IF(AND(G11="女",T11="○"),1,0)</f>
        <v>0</v>
      </c>
      <c r="AU11" s="1" t="str">
        <f t="shared" ref="AU11:AU42" si="11">IF(AND($G11="女",$T11="○"),$C11,"")</f>
        <v/>
      </c>
    </row>
    <row r="12" spans="1:47">
      <c r="A12" s="28">
        <v>2</v>
      </c>
      <c r="B12" s="173" t="str">
        <f>IF(①団体情報入力!C10="","",IF(C12="","",①団体情報入力!C10))</f>
        <v/>
      </c>
      <c r="C12" s="141"/>
      <c r="D12" s="51"/>
      <c r="E12" s="51"/>
      <c r="F12" s="203"/>
      <c r="G12" s="51"/>
      <c r="H12" s="52"/>
      <c r="I12" s="53"/>
      <c r="J12" s="143"/>
      <c r="K12" s="118"/>
      <c r="L12" s="53"/>
      <c r="M12" s="143"/>
      <c r="N12" s="118"/>
      <c r="O12" s="53"/>
      <c r="P12" s="143"/>
      <c r="Q12" s="200"/>
      <c r="R12" s="452"/>
      <c r="S12" s="453"/>
      <c r="T12" s="452"/>
      <c r="U12" s="453"/>
      <c r="X12" s="1" t="s">
        <v>2</v>
      </c>
      <c r="Y12" s="57" t="str">
        <f>IF(種目情報!A4="","",種目情報!A4)</f>
        <v>男100mA</v>
      </c>
      <c r="Z12" s="58" t="str">
        <f>IF(種目情報!E4="","",種目情報!E4)</f>
        <v>女100mA</v>
      </c>
      <c r="AA12" s="1" t="s">
        <v>54</v>
      </c>
      <c r="AB12" s="5" t="str">
        <f t="shared" si="0"/>
        <v/>
      </c>
      <c r="AC12" s="5" t="str">
        <f t="shared" si="1"/>
        <v/>
      </c>
      <c r="AD12" s="5" t="str">
        <f t="shared" si="2"/>
        <v/>
      </c>
      <c r="AE12" s="5" t="str">
        <f t="shared" si="3"/>
        <v/>
      </c>
      <c r="AF12" s="5" t="str">
        <f t="shared" si="4"/>
        <v/>
      </c>
      <c r="AG12" s="8" t="str">
        <f>IF(G12="男",data_kyogisha!A3,"")</f>
        <v/>
      </c>
      <c r="AH12" s="5" t="str">
        <f t="shared" si="5"/>
        <v/>
      </c>
      <c r="AI12" s="5" t="str">
        <f t="shared" si="6"/>
        <v/>
      </c>
      <c r="AJ12" s="5" t="str">
        <f t="shared" si="7"/>
        <v/>
      </c>
      <c r="AK12" s="5" t="str">
        <f t="shared" si="8"/>
        <v/>
      </c>
      <c r="AL12" s="5" t="str">
        <f t="shared" si="9"/>
        <v/>
      </c>
      <c r="AM12" s="1" t="str">
        <f>IF(G12="女",data_kyogisha!A3,"")</f>
        <v/>
      </c>
      <c r="AN12" s="1">
        <f t="shared" ref="AN12:AN43" si="12">IF(AND(G12="男",R12="○"),AN11+1,AN11)</f>
        <v>0</v>
      </c>
      <c r="AO12" s="1" t="str">
        <f t="shared" ref="AO12:AO43" si="13">IF(AND(G12="男",R12="○"),C12,"")</f>
        <v/>
      </c>
      <c r="AP12" s="1">
        <f t="shared" ref="AP12:AP43" si="14">IF(AND(G12="男",T12="○"),AP11+1,AP11)</f>
        <v>0</v>
      </c>
      <c r="AQ12" s="1" t="str">
        <f t="shared" ref="AQ12:AQ43" si="15">IF(AND(G12="男",T12="○"),C12,"")</f>
        <v/>
      </c>
      <c r="AR12" s="1">
        <f t="shared" ref="AR12:AR43" si="16">IF(AND(G12="女",R12="○"),AR11+1,AR11)</f>
        <v>0</v>
      </c>
      <c r="AS12" s="1" t="str">
        <f t="shared" si="10"/>
        <v/>
      </c>
      <c r="AT12" s="1">
        <f t="shared" ref="AT12:AT43" si="17">IF(AND(G12="女",T12="○"),AT11+1,AT11)</f>
        <v>0</v>
      </c>
      <c r="AU12" s="1" t="str">
        <f t="shared" si="11"/>
        <v/>
      </c>
    </row>
    <row r="13" spans="1:47">
      <c r="A13" s="28">
        <v>3</v>
      </c>
      <c r="B13" s="173" t="str">
        <f>IF(①団体情報入力!C11="","",IF(C13="","",①団体情報入力!C11))</f>
        <v/>
      </c>
      <c r="C13" s="169"/>
      <c r="D13" s="51"/>
      <c r="E13" s="51"/>
      <c r="F13" s="203"/>
      <c r="G13" s="51"/>
      <c r="H13" s="52"/>
      <c r="I13" s="53"/>
      <c r="J13" s="143"/>
      <c r="K13" s="118"/>
      <c r="L13" s="53"/>
      <c r="M13" s="143"/>
      <c r="N13" s="118"/>
      <c r="O13" s="53"/>
      <c r="P13" s="143"/>
      <c r="Q13" s="200"/>
      <c r="R13" s="452"/>
      <c r="S13" s="453"/>
      <c r="T13" s="452"/>
      <c r="U13" s="453"/>
      <c r="X13" s="1" t="s">
        <v>53</v>
      </c>
      <c r="Y13" s="57" t="str">
        <f>IF(種目情報!A5="","",種目情報!A5)</f>
        <v>男100mB</v>
      </c>
      <c r="Z13" s="58" t="str">
        <f>IF(種目情報!E5="","",種目情報!E5)</f>
        <v>女100mB</v>
      </c>
      <c r="AB13" s="5" t="str">
        <f t="shared" si="0"/>
        <v/>
      </c>
      <c r="AC13" s="5" t="str">
        <f t="shared" si="1"/>
        <v/>
      </c>
      <c r="AD13" s="5" t="str">
        <f t="shared" si="2"/>
        <v/>
      </c>
      <c r="AE13" s="5" t="str">
        <f t="shared" si="3"/>
        <v/>
      </c>
      <c r="AF13" s="5" t="str">
        <f t="shared" si="4"/>
        <v/>
      </c>
      <c r="AG13" s="8" t="str">
        <f>IF(G13="男",data_kyogisha!A4,"")</f>
        <v/>
      </c>
      <c r="AH13" s="5" t="str">
        <f t="shared" si="5"/>
        <v/>
      </c>
      <c r="AI13" s="5" t="str">
        <f t="shared" si="6"/>
        <v/>
      </c>
      <c r="AJ13" s="5" t="str">
        <f t="shared" si="7"/>
        <v/>
      </c>
      <c r="AK13" s="5" t="str">
        <f t="shared" si="8"/>
        <v/>
      </c>
      <c r="AL13" s="5" t="str">
        <f t="shared" si="9"/>
        <v/>
      </c>
      <c r="AM13" s="1" t="str">
        <f>IF(G13="女",data_kyogisha!A4,"")</f>
        <v/>
      </c>
      <c r="AN13" s="1">
        <f t="shared" si="12"/>
        <v>0</v>
      </c>
      <c r="AO13" s="1" t="str">
        <f t="shared" si="13"/>
        <v/>
      </c>
      <c r="AP13" s="1">
        <f t="shared" si="14"/>
        <v>0</v>
      </c>
      <c r="AQ13" s="1" t="str">
        <f t="shared" si="15"/>
        <v/>
      </c>
      <c r="AR13" s="1">
        <f t="shared" si="16"/>
        <v>0</v>
      </c>
      <c r="AS13" s="1" t="str">
        <f t="shared" si="10"/>
        <v/>
      </c>
      <c r="AT13" s="1">
        <f t="shared" si="17"/>
        <v>0</v>
      </c>
      <c r="AU13" s="1" t="str">
        <f t="shared" si="11"/>
        <v/>
      </c>
    </row>
    <row r="14" spans="1:47">
      <c r="A14" s="28">
        <v>4</v>
      </c>
      <c r="B14" s="173" t="str">
        <f>IF(①団体情報入力!C12="","",IF(C14="","",①団体情報入力!C12))</f>
        <v/>
      </c>
      <c r="C14" s="141"/>
      <c r="D14" s="51"/>
      <c r="E14" s="51"/>
      <c r="F14" s="203"/>
      <c r="G14" s="51"/>
      <c r="H14" s="52"/>
      <c r="I14" s="53"/>
      <c r="J14" s="143"/>
      <c r="K14" s="118"/>
      <c r="L14" s="53"/>
      <c r="M14" s="143"/>
      <c r="N14" s="118"/>
      <c r="O14" s="53"/>
      <c r="P14" s="143"/>
      <c r="Q14" s="200"/>
      <c r="R14" s="452"/>
      <c r="S14" s="453"/>
      <c r="T14" s="452"/>
      <c r="U14" s="453"/>
      <c r="Y14" s="57" t="str">
        <f>IF(種目情報!A6="","",種目情報!A6)</f>
        <v>男100mC</v>
      </c>
      <c r="Z14" s="58" t="str">
        <f>IF(種目情報!E6="","",種目情報!E6)</f>
        <v>女100mC</v>
      </c>
      <c r="AB14" s="5" t="str">
        <f t="shared" si="0"/>
        <v/>
      </c>
      <c r="AC14" s="5" t="str">
        <f t="shared" si="1"/>
        <v/>
      </c>
      <c r="AD14" s="5" t="str">
        <f t="shared" si="2"/>
        <v/>
      </c>
      <c r="AE14" s="5" t="str">
        <f t="shared" si="3"/>
        <v/>
      </c>
      <c r="AF14" s="5" t="str">
        <f t="shared" si="4"/>
        <v/>
      </c>
      <c r="AG14" s="8" t="str">
        <f>IF(G14="男",data_kyogisha!A5,"")</f>
        <v/>
      </c>
      <c r="AH14" s="5" t="str">
        <f t="shared" si="5"/>
        <v/>
      </c>
      <c r="AI14" s="5" t="str">
        <f t="shared" si="6"/>
        <v/>
      </c>
      <c r="AJ14" s="5" t="str">
        <f t="shared" si="7"/>
        <v/>
      </c>
      <c r="AK14" s="5" t="str">
        <f t="shared" si="8"/>
        <v/>
      </c>
      <c r="AL14" s="5" t="str">
        <f t="shared" si="9"/>
        <v/>
      </c>
      <c r="AM14" s="1" t="str">
        <f>IF(G14="女",data_kyogisha!A5,"")</f>
        <v/>
      </c>
      <c r="AN14" s="1">
        <f t="shared" si="12"/>
        <v>0</v>
      </c>
      <c r="AO14" s="1" t="str">
        <f t="shared" si="13"/>
        <v/>
      </c>
      <c r="AP14" s="1">
        <f t="shared" si="14"/>
        <v>0</v>
      </c>
      <c r="AQ14" s="1" t="str">
        <f t="shared" si="15"/>
        <v/>
      </c>
      <c r="AR14" s="1">
        <f t="shared" si="16"/>
        <v>0</v>
      </c>
      <c r="AS14" s="1" t="str">
        <f t="shared" si="10"/>
        <v/>
      </c>
      <c r="AT14" s="1">
        <f t="shared" si="17"/>
        <v>0</v>
      </c>
      <c r="AU14" s="1" t="str">
        <f t="shared" si="11"/>
        <v/>
      </c>
    </row>
    <row r="15" spans="1:47">
      <c r="A15" s="28">
        <v>5</v>
      </c>
      <c r="B15" s="173" t="str">
        <f>IF(①団体情報入力!C13="","",IF(C15="","",①団体情報入力!C13))</f>
        <v/>
      </c>
      <c r="C15" s="169"/>
      <c r="D15" s="51"/>
      <c r="E15" s="51"/>
      <c r="F15" s="203"/>
      <c r="G15" s="51"/>
      <c r="H15" s="52"/>
      <c r="I15" s="53"/>
      <c r="J15" s="143"/>
      <c r="K15" s="118"/>
      <c r="L15" s="53"/>
      <c r="M15" s="143"/>
      <c r="N15" s="118"/>
      <c r="O15" s="53"/>
      <c r="P15" s="143"/>
      <c r="Q15" s="200"/>
      <c r="R15" s="452"/>
      <c r="S15" s="453"/>
      <c r="T15" s="452"/>
      <c r="U15" s="453"/>
      <c r="Y15" s="57" t="str">
        <f>IF(種目情報!A7="","",種目情報!A7)</f>
        <v>男200mA</v>
      </c>
      <c r="Z15" s="58" t="str">
        <f>IF(種目情報!E7="","",種目情報!E7)</f>
        <v>女200mA</v>
      </c>
      <c r="AB15" s="5" t="str">
        <f t="shared" si="0"/>
        <v/>
      </c>
      <c r="AC15" s="5" t="str">
        <f t="shared" si="1"/>
        <v/>
      </c>
      <c r="AD15" s="5" t="str">
        <f t="shared" si="2"/>
        <v/>
      </c>
      <c r="AE15" s="5" t="str">
        <f t="shared" si="3"/>
        <v/>
      </c>
      <c r="AF15" s="5" t="str">
        <f t="shared" si="4"/>
        <v/>
      </c>
      <c r="AG15" s="8" t="str">
        <f>IF(G15="男",data_kyogisha!A6,"")</f>
        <v/>
      </c>
      <c r="AH15" s="5" t="str">
        <f t="shared" si="5"/>
        <v/>
      </c>
      <c r="AI15" s="5" t="str">
        <f t="shared" si="6"/>
        <v/>
      </c>
      <c r="AJ15" s="5" t="str">
        <f t="shared" si="7"/>
        <v/>
      </c>
      <c r="AK15" s="5" t="str">
        <f t="shared" si="8"/>
        <v/>
      </c>
      <c r="AL15" s="5" t="str">
        <f t="shared" si="9"/>
        <v/>
      </c>
      <c r="AM15" s="1" t="str">
        <f>IF(G15="女",data_kyogisha!A6,"")</f>
        <v/>
      </c>
      <c r="AN15" s="1">
        <f t="shared" si="12"/>
        <v>0</v>
      </c>
      <c r="AO15" s="1" t="str">
        <f t="shared" si="13"/>
        <v/>
      </c>
      <c r="AP15" s="1">
        <f t="shared" si="14"/>
        <v>0</v>
      </c>
      <c r="AQ15" s="1" t="str">
        <f t="shared" si="15"/>
        <v/>
      </c>
      <c r="AR15" s="1">
        <f t="shared" si="16"/>
        <v>0</v>
      </c>
      <c r="AS15" s="1" t="str">
        <f t="shared" si="10"/>
        <v/>
      </c>
      <c r="AT15" s="1">
        <f t="shared" si="17"/>
        <v>0</v>
      </c>
      <c r="AU15" s="1" t="str">
        <f t="shared" si="11"/>
        <v/>
      </c>
    </row>
    <row r="16" spans="1:47">
      <c r="A16" s="28">
        <v>6</v>
      </c>
      <c r="B16" s="173" t="str">
        <f>IF(①団体情報入力!C14="","",IF(C16="","",①団体情報入力!C14))</f>
        <v/>
      </c>
      <c r="C16" s="141"/>
      <c r="D16" s="51"/>
      <c r="E16" s="51"/>
      <c r="F16" s="203"/>
      <c r="G16" s="51"/>
      <c r="H16" s="52"/>
      <c r="I16" s="53"/>
      <c r="J16" s="143"/>
      <c r="K16" s="118"/>
      <c r="L16" s="53"/>
      <c r="M16" s="143"/>
      <c r="N16" s="118"/>
      <c r="O16" s="53"/>
      <c r="P16" s="143"/>
      <c r="Q16" s="200"/>
      <c r="R16" s="452"/>
      <c r="S16" s="453"/>
      <c r="T16" s="452"/>
      <c r="U16" s="453"/>
      <c r="Y16" s="57" t="str">
        <f>IF(種目情報!A8="","",種目情報!A8)</f>
        <v>男200mB</v>
      </c>
      <c r="Z16" s="58" t="str">
        <f>IF(種目情報!E8="","",種目情報!E8)</f>
        <v>女200mB</v>
      </c>
      <c r="AB16" s="5" t="str">
        <f t="shared" si="0"/>
        <v/>
      </c>
      <c r="AC16" s="5" t="str">
        <f t="shared" si="1"/>
        <v/>
      </c>
      <c r="AD16" s="5" t="str">
        <f t="shared" si="2"/>
        <v/>
      </c>
      <c r="AE16" s="5" t="str">
        <f t="shared" si="3"/>
        <v/>
      </c>
      <c r="AF16" s="5" t="str">
        <f t="shared" si="4"/>
        <v/>
      </c>
      <c r="AG16" s="8" t="str">
        <f>IF(G16="男",data_kyogisha!A7,"")</f>
        <v/>
      </c>
      <c r="AH16" s="5" t="str">
        <f t="shared" si="5"/>
        <v/>
      </c>
      <c r="AI16" s="5" t="str">
        <f t="shared" si="6"/>
        <v/>
      </c>
      <c r="AJ16" s="5" t="str">
        <f t="shared" si="7"/>
        <v/>
      </c>
      <c r="AK16" s="5" t="str">
        <f t="shared" si="8"/>
        <v/>
      </c>
      <c r="AL16" s="5" t="str">
        <f t="shared" si="9"/>
        <v/>
      </c>
      <c r="AM16" s="1" t="str">
        <f>IF(G16="女",data_kyogisha!A7,"")</f>
        <v/>
      </c>
      <c r="AN16" s="1">
        <f t="shared" si="12"/>
        <v>0</v>
      </c>
      <c r="AO16" s="1" t="str">
        <f t="shared" si="13"/>
        <v/>
      </c>
      <c r="AP16" s="1">
        <f t="shared" si="14"/>
        <v>0</v>
      </c>
      <c r="AQ16" s="1" t="str">
        <f t="shared" si="15"/>
        <v/>
      </c>
      <c r="AR16" s="1">
        <f t="shared" si="16"/>
        <v>0</v>
      </c>
      <c r="AS16" s="1" t="str">
        <f t="shared" si="10"/>
        <v/>
      </c>
      <c r="AT16" s="1">
        <f t="shared" si="17"/>
        <v>0</v>
      </c>
      <c r="AU16" s="1" t="str">
        <f t="shared" si="11"/>
        <v/>
      </c>
    </row>
    <row r="17" spans="1:47">
      <c r="A17" s="28">
        <v>7</v>
      </c>
      <c r="B17" s="173" t="str">
        <f>IF(①団体情報入力!C15="","",IF(C17="","",①団体情報入力!C15))</f>
        <v/>
      </c>
      <c r="C17" s="169"/>
      <c r="D17" s="51"/>
      <c r="E17" s="51"/>
      <c r="F17" s="203"/>
      <c r="G17" s="51"/>
      <c r="H17" s="52"/>
      <c r="I17" s="53"/>
      <c r="J17" s="143"/>
      <c r="K17" s="118"/>
      <c r="L17" s="53"/>
      <c r="M17" s="143"/>
      <c r="N17" s="118"/>
      <c r="O17" s="53"/>
      <c r="P17" s="143"/>
      <c r="Q17" s="200"/>
      <c r="R17" s="452"/>
      <c r="S17" s="453"/>
      <c r="T17" s="452"/>
      <c r="U17" s="453"/>
      <c r="Y17" s="57" t="str">
        <f>IF(種目情報!A9="","",種目情報!A9)</f>
        <v>男200mC</v>
      </c>
      <c r="Z17" s="58" t="str">
        <f>IF(種目情報!E9="","",種目情報!E9)</f>
        <v>女200mC</v>
      </c>
      <c r="AB17" s="5" t="str">
        <f t="shared" si="0"/>
        <v/>
      </c>
      <c r="AC17" s="5" t="str">
        <f t="shared" si="1"/>
        <v/>
      </c>
      <c r="AD17" s="5" t="str">
        <f t="shared" si="2"/>
        <v/>
      </c>
      <c r="AE17" s="5" t="str">
        <f t="shared" si="3"/>
        <v/>
      </c>
      <c r="AF17" s="5" t="str">
        <f t="shared" si="4"/>
        <v/>
      </c>
      <c r="AG17" s="8" t="str">
        <f>IF(G17="男",data_kyogisha!A8,"")</f>
        <v/>
      </c>
      <c r="AH17" s="5" t="str">
        <f t="shared" si="5"/>
        <v/>
      </c>
      <c r="AI17" s="5" t="str">
        <f t="shared" si="6"/>
        <v/>
      </c>
      <c r="AJ17" s="5" t="str">
        <f t="shared" si="7"/>
        <v/>
      </c>
      <c r="AK17" s="5" t="str">
        <f t="shared" si="8"/>
        <v/>
      </c>
      <c r="AL17" s="5" t="str">
        <f t="shared" si="9"/>
        <v/>
      </c>
      <c r="AM17" s="1" t="str">
        <f>IF(G17="女",data_kyogisha!A8,"")</f>
        <v/>
      </c>
      <c r="AN17" s="1">
        <f t="shared" si="12"/>
        <v>0</v>
      </c>
      <c r="AO17" s="1" t="str">
        <f t="shared" si="13"/>
        <v/>
      </c>
      <c r="AP17" s="1">
        <f t="shared" si="14"/>
        <v>0</v>
      </c>
      <c r="AQ17" s="1" t="str">
        <f t="shared" si="15"/>
        <v/>
      </c>
      <c r="AR17" s="1">
        <f t="shared" si="16"/>
        <v>0</v>
      </c>
      <c r="AS17" s="1" t="str">
        <f t="shared" si="10"/>
        <v/>
      </c>
      <c r="AT17" s="1">
        <f t="shared" si="17"/>
        <v>0</v>
      </c>
      <c r="AU17" s="1" t="str">
        <f t="shared" si="11"/>
        <v/>
      </c>
    </row>
    <row r="18" spans="1:47">
      <c r="A18" s="28">
        <v>8</v>
      </c>
      <c r="B18" s="173" t="str">
        <f>IF(①団体情報入力!C16="","",IF(C18="","",①団体情報入力!C16))</f>
        <v/>
      </c>
      <c r="C18" s="141"/>
      <c r="D18" s="51"/>
      <c r="E18" s="51"/>
      <c r="F18" s="203"/>
      <c r="G18" s="51"/>
      <c r="H18" s="52"/>
      <c r="I18" s="53"/>
      <c r="J18" s="143"/>
      <c r="K18" s="118"/>
      <c r="L18" s="53"/>
      <c r="M18" s="143"/>
      <c r="N18" s="118"/>
      <c r="O18" s="53"/>
      <c r="P18" s="143"/>
      <c r="Q18" s="200"/>
      <c r="R18" s="452"/>
      <c r="S18" s="453"/>
      <c r="T18" s="452"/>
      <c r="U18" s="453"/>
      <c r="Y18" s="57" t="str">
        <f>IF(種目情報!A10="","",種目情報!A10)</f>
        <v>男400mA</v>
      </c>
      <c r="Z18" s="58" t="str">
        <f>IF(種目情報!E10="","",種目情報!E10)</f>
        <v>女400mA</v>
      </c>
      <c r="AB18" s="5" t="str">
        <f t="shared" si="0"/>
        <v/>
      </c>
      <c r="AC18" s="5" t="str">
        <f t="shared" si="1"/>
        <v/>
      </c>
      <c r="AD18" s="5" t="str">
        <f t="shared" si="2"/>
        <v/>
      </c>
      <c r="AE18" s="5" t="str">
        <f t="shared" si="3"/>
        <v/>
      </c>
      <c r="AF18" s="5" t="str">
        <f t="shared" si="4"/>
        <v/>
      </c>
      <c r="AG18" s="8" t="str">
        <f>IF(G18="男",data_kyogisha!A9,"")</f>
        <v/>
      </c>
      <c r="AH18" s="5" t="str">
        <f t="shared" si="5"/>
        <v/>
      </c>
      <c r="AI18" s="5" t="str">
        <f t="shared" si="6"/>
        <v/>
      </c>
      <c r="AJ18" s="5" t="str">
        <f t="shared" si="7"/>
        <v/>
      </c>
      <c r="AK18" s="5" t="str">
        <f t="shared" si="8"/>
        <v/>
      </c>
      <c r="AL18" s="5" t="str">
        <f t="shared" si="9"/>
        <v/>
      </c>
      <c r="AM18" s="1" t="str">
        <f>IF(G18="女",data_kyogisha!A9,"")</f>
        <v/>
      </c>
      <c r="AN18" s="1">
        <f t="shared" si="12"/>
        <v>0</v>
      </c>
      <c r="AO18" s="1" t="str">
        <f t="shared" si="13"/>
        <v/>
      </c>
      <c r="AP18" s="1">
        <f t="shared" si="14"/>
        <v>0</v>
      </c>
      <c r="AQ18" s="1" t="str">
        <f t="shared" si="15"/>
        <v/>
      </c>
      <c r="AR18" s="1">
        <f t="shared" si="16"/>
        <v>0</v>
      </c>
      <c r="AS18" s="1" t="str">
        <f t="shared" si="10"/>
        <v/>
      </c>
      <c r="AT18" s="1">
        <f t="shared" si="17"/>
        <v>0</v>
      </c>
      <c r="AU18" s="1" t="str">
        <f t="shared" si="11"/>
        <v/>
      </c>
    </row>
    <row r="19" spans="1:47">
      <c r="A19" s="28">
        <v>9</v>
      </c>
      <c r="B19" s="173" t="str">
        <f>IF(①団体情報入力!C17="","",IF(C19="","",①団体情報入力!C17))</f>
        <v/>
      </c>
      <c r="C19" s="169"/>
      <c r="D19" s="51"/>
      <c r="E19" s="51"/>
      <c r="F19" s="203"/>
      <c r="G19" s="51"/>
      <c r="H19" s="52"/>
      <c r="I19" s="53"/>
      <c r="J19" s="143"/>
      <c r="K19" s="118"/>
      <c r="L19" s="53"/>
      <c r="M19" s="143"/>
      <c r="N19" s="118"/>
      <c r="O19" s="53"/>
      <c r="P19" s="143"/>
      <c r="Q19" s="200"/>
      <c r="R19" s="452"/>
      <c r="S19" s="453"/>
      <c r="T19" s="452"/>
      <c r="U19" s="453"/>
      <c r="Y19" s="57" t="str">
        <f>IF(種目情報!A11="","",種目情報!A11)</f>
        <v>男400mB</v>
      </c>
      <c r="Z19" s="58" t="str">
        <f>IF(種目情報!E11="","",種目情報!E11)</f>
        <v>女400mB</v>
      </c>
      <c r="AB19" s="5" t="str">
        <f t="shared" si="0"/>
        <v/>
      </c>
      <c r="AC19" s="5" t="str">
        <f t="shared" si="1"/>
        <v/>
      </c>
      <c r="AD19" s="5" t="str">
        <f t="shared" si="2"/>
        <v/>
      </c>
      <c r="AE19" s="5" t="str">
        <f t="shared" si="3"/>
        <v/>
      </c>
      <c r="AF19" s="5" t="str">
        <f t="shared" si="4"/>
        <v/>
      </c>
      <c r="AG19" s="8" t="str">
        <f>IF(G19="男",data_kyogisha!A10,"")</f>
        <v/>
      </c>
      <c r="AH19" s="5" t="str">
        <f t="shared" si="5"/>
        <v/>
      </c>
      <c r="AI19" s="5" t="str">
        <f t="shared" si="6"/>
        <v/>
      </c>
      <c r="AJ19" s="5" t="str">
        <f t="shared" si="7"/>
        <v/>
      </c>
      <c r="AK19" s="5" t="str">
        <f t="shared" si="8"/>
        <v/>
      </c>
      <c r="AL19" s="5" t="str">
        <f t="shared" si="9"/>
        <v/>
      </c>
      <c r="AM19" s="1" t="str">
        <f>IF(G19="女",data_kyogisha!A10,"")</f>
        <v/>
      </c>
      <c r="AN19" s="1">
        <f t="shared" si="12"/>
        <v>0</v>
      </c>
      <c r="AO19" s="1" t="str">
        <f t="shared" si="13"/>
        <v/>
      </c>
      <c r="AP19" s="1">
        <f t="shared" si="14"/>
        <v>0</v>
      </c>
      <c r="AQ19" s="1" t="str">
        <f t="shared" si="15"/>
        <v/>
      </c>
      <c r="AR19" s="1">
        <f t="shared" si="16"/>
        <v>0</v>
      </c>
      <c r="AS19" s="1" t="str">
        <f t="shared" si="10"/>
        <v/>
      </c>
      <c r="AT19" s="1">
        <f t="shared" si="17"/>
        <v>0</v>
      </c>
      <c r="AU19" s="1" t="str">
        <f t="shared" si="11"/>
        <v/>
      </c>
    </row>
    <row r="20" spans="1:47">
      <c r="A20" s="28">
        <v>10</v>
      </c>
      <c r="B20" s="173" t="str">
        <f>IF(①団体情報入力!C18="","",IF(C20="","",①団体情報入力!C18))</f>
        <v/>
      </c>
      <c r="C20" s="141"/>
      <c r="D20" s="51"/>
      <c r="E20" s="51"/>
      <c r="F20" s="203"/>
      <c r="G20" s="51"/>
      <c r="H20" s="52"/>
      <c r="I20" s="53"/>
      <c r="J20" s="143"/>
      <c r="K20" s="118"/>
      <c r="L20" s="53"/>
      <c r="M20" s="143"/>
      <c r="N20" s="118"/>
      <c r="O20" s="53"/>
      <c r="P20" s="143"/>
      <c r="Q20" s="200"/>
      <c r="R20" s="452"/>
      <c r="S20" s="453"/>
      <c r="T20" s="452"/>
      <c r="U20" s="453"/>
      <c r="Y20" s="57" t="str">
        <f>IF(種目情報!A12="","",種目情報!A12)</f>
        <v>男400mC</v>
      </c>
      <c r="Z20" s="58" t="str">
        <f>IF(種目情報!E12="","",種目情報!E12)</f>
        <v>女400mC</v>
      </c>
      <c r="AB20" s="5" t="str">
        <f t="shared" si="0"/>
        <v/>
      </c>
      <c r="AC20" s="5" t="str">
        <f t="shared" si="1"/>
        <v/>
      </c>
      <c r="AD20" s="5" t="str">
        <f t="shared" si="2"/>
        <v/>
      </c>
      <c r="AE20" s="5" t="str">
        <f t="shared" si="3"/>
        <v/>
      </c>
      <c r="AF20" s="5" t="str">
        <f t="shared" si="4"/>
        <v/>
      </c>
      <c r="AG20" s="8" t="str">
        <f>IF(G20="男",data_kyogisha!A11,"")</f>
        <v/>
      </c>
      <c r="AH20" s="5" t="str">
        <f t="shared" si="5"/>
        <v/>
      </c>
      <c r="AI20" s="5" t="str">
        <f t="shared" si="6"/>
        <v/>
      </c>
      <c r="AJ20" s="5" t="str">
        <f t="shared" si="7"/>
        <v/>
      </c>
      <c r="AK20" s="5" t="str">
        <f t="shared" si="8"/>
        <v/>
      </c>
      <c r="AL20" s="5" t="str">
        <f t="shared" si="9"/>
        <v/>
      </c>
      <c r="AM20" s="1" t="str">
        <f>IF(G20="女",data_kyogisha!A11,"")</f>
        <v/>
      </c>
      <c r="AN20" s="1">
        <f t="shared" si="12"/>
        <v>0</v>
      </c>
      <c r="AO20" s="1" t="str">
        <f t="shared" si="13"/>
        <v/>
      </c>
      <c r="AP20" s="1">
        <f t="shared" si="14"/>
        <v>0</v>
      </c>
      <c r="AQ20" s="1" t="str">
        <f t="shared" si="15"/>
        <v/>
      </c>
      <c r="AR20" s="1">
        <f t="shared" si="16"/>
        <v>0</v>
      </c>
      <c r="AS20" s="1" t="str">
        <f t="shared" si="10"/>
        <v/>
      </c>
      <c r="AT20" s="1">
        <f t="shared" si="17"/>
        <v>0</v>
      </c>
      <c r="AU20" s="1" t="str">
        <f t="shared" si="11"/>
        <v/>
      </c>
    </row>
    <row r="21" spans="1:47">
      <c r="A21" s="28">
        <v>11</v>
      </c>
      <c r="B21" s="173" t="str">
        <f>IF(①団体情報入力!C19="","",IF(C21="","",①団体情報入力!C19))</f>
        <v/>
      </c>
      <c r="C21" s="141"/>
      <c r="D21" s="51"/>
      <c r="E21" s="51"/>
      <c r="F21" s="203"/>
      <c r="G21" s="51"/>
      <c r="H21" s="52"/>
      <c r="I21" s="53"/>
      <c r="J21" s="143"/>
      <c r="K21" s="118"/>
      <c r="L21" s="53"/>
      <c r="M21" s="143"/>
      <c r="N21" s="118"/>
      <c r="O21" s="53"/>
      <c r="P21" s="143"/>
      <c r="Q21" s="200"/>
      <c r="R21" s="452"/>
      <c r="S21" s="453"/>
      <c r="T21" s="466"/>
      <c r="U21" s="467"/>
      <c r="Y21" s="57" t="str">
        <f>IF(種目情報!A13="","",種目情報!A13)</f>
        <v>男800mA</v>
      </c>
      <c r="Z21" s="58" t="str">
        <f>IF(種目情報!E13="","",種目情報!E13)</f>
        <v>女800mA</v>
      </c>
      <c r="AB21" s="5" t="str">
        <f t="shared" si="0"/>
        <v/>
      </c>
      <c r="AC21" s="5" t="str">
        <f t="shared" si="1"/>
        <v/>
      </c>
      <c r="AD21" s="5" t="str">
        <f t="shared" si="2"/>
        <v/>
      </c>
      <c r="AE21" s="5" t="str">
        <f t="shared" si="3"/>
        <v/>
      </c>
      <c r="AF21" s="5" t="str">
        <f t="shared" si="4"/>
        <v/>
      </c>
      <c r="AG21" s="8" t="str">
        <f>IF(G21="男",data_kyogisha!A12,"")</f>
        <v/>
      </c>
      <c r="AH21" s="5" t="str">
        <f t="shared" si="5"/>
        <v/>
      </c>
      <c r="AI21" s="5" t="str">
        <f t="shared" si="6"/>
        <v/>
      </c>
      <c r="AJ21" s="5" t="str">
        <f t="shared" si="7"/>
        <v/>
      </c>
      <c r="AK21" s="5" t="str">
        <f t="shared" si="8"/>
        <v/>
      </c>
      <c r="AL21" s="5" t="str">
        <f t="shared" si="9"/>
        <v/>
      </c>
      <c r="AM21" s="1" t="str">
        <f>IF(G21="女",data_kyogisha!A12,"")</f>
        <v/>
      </c>
      <c r="AN21" s="1">
        <f t="shared" si="12"/>
        <v>0</v>
      </c>
      <c r="AO21" s="1" t="str">
        <f t="shared" si="13"/>
        <v/>
      </c>
      <c r="AP21" s="1">
        <f t="shared" si="14"/>
        <v>0</v>
      </c>
      <c r="AQ21" s="1" t="str">
        <f t="shared" si="15"/>
        <v/>
      </c>
      <c r="AR21" s="1">
        <f t="shared" si="16"/>
        <v>0</v>
      </c>
      <c r="AS21" s="1" t="str">
        <f t="shared" si="10"/>
        <v/>
      </c>
      <c r="AT21" s="1">
        <f t="shared" si="17"/>
        <v>0</v>
      </c>
      <c r="AU21" s="1" t="str">
        <f t="shared" si="11"/>
        <v/>
      </c>
    </row>
    <row r="22" spans="1:47">
      <c r="A22" s="28">
        <v>12</v>
      </c>
      <c r="B22" s="173" t="str">
        <f>IF(①団体情報入力!C20="","",IF(C22="","",①団体情報入力!C20))</f>
        <v/>
      </c>
      <c r="C22" s="141"/>
      <c r="D22" s="51"/>
      <c r="E22" s="51"/>
      <c r="F22" s="203"/>
      <c r="G22" s="51"/>
      <c r="H22" s="52"/>
      <c r="I22" s="53"/>
      <c r="J22" s="143"/>
      <c r="K22" s="118"/>
      <c r="L22" s="53"/>
      <c r="M22" s="143"/>
      <c r="N22" s="118"/>
      <c r="O22" s="53"/>
      <c r="P22" s="143"/>
      <c r="Q22" s="200"/>
      <c r="R22" s="452"/>
      <c r="S22" s="453"/>
      <c r="T22" s="466"/>
      <c r="U22" s="467"/>
      <c r="Y22" s="57" t="str">
        <f>IF(種目情報!A14="","",種目情報!A14)</f>
        <v>男800mB</v>
      </c>
      <c r="Z22" s="58" t="str">
        <f>IF(種目情報!E14="","",種目情報!E14)</f>
        <v>女800mB</v>
      </c>
      <c r="AB22" s="5" t="str">
        <f t="shared" si="0"/>
        <v/>
      </c>
      <c r="AC22" s="5" t="str">
        <f t="shared" si="1"/>
        <v/>
      </c>
      <c r="AD22" s="5" t="str">
        <f t="shared" si="2"/>
        <v/>
      </c>
      <c r="AE22" s="5" t="str">
        <f t="shared" si="3"/>
        <v/>
      </c>
      <c r="AF22" s="5" t="str">
        <f t="shared" si="4"/>
        <v/>
      </c>
      <c r="AG22" s="8" t="str">
        <f>IF(G22="男",data_kyogisha!A13,"")</f>
        <v/>
      </c>
      <c r="AH22" s="5" t="str">
        <f t="shared" si="5"/>
        <v/>
      </c>
      <c r="AI22" s="5" t="str">
        <f t="shared" si="6"/>
        <v/>
      </c>
      <c r="AJ22" s="5" t="str">
        <f t="shared" si="7"/>
        <v/>
      </c>
      <c r="AK22" s="5" t="str">
        <f t="shared" si="8"/>
        <v/>
      </c>
      <c r="AL22" s="5" t="str">
        <f t="shared" si="9"/>
        <v/>
      </c>
      <c r="AM22" s="1" t="str">
        <f>IF(G22="女",data_kyogisha!A13,"")</f>
        <v/>
      </c>
      <c r="AN22" s="1">
        <f t="shared" si="12"/>
        <v>0</v>
      </c>
      <c r="AO22" s="1" t="str">
        <f t="shared" si="13"/>
        <v/>
      </c>
      <c r="AP22" s="1">
        <f t="shared" si="14"/>
        <v>0</v>
      </c>
      <c r="AQ22" s="1" t="str">
        <f t="shared" si="15"/>
        <v/>
      </c>
      <c r="AR22" s="1">
        <f t="shared" si="16"/>
        <v>0</v>
      </c>
      <c r="AS22" s="1" t="str">
        <f t="shared" si="10"/>
        <v/>
      </c>
      <c r="AT22" s="1">
        <f t="shared" si="17"/>
        <v>0</v>
      </c>
      <c r="AU22" s="1" t="str">
        <f t="shared" si="11"/>
        <v/>
      </c>
    </row>
    <row r="23" spans="1:47">
      <c r="A23" s="28">
        <v>13</v>
      </c>
      <c r="B23" s="173" t="str">
        <f>IF(①団体情報入力!C21="","",IF(C23="","",①団体情報入力!C21))</f>
        <v/>
      </c>
      <c r="C23" s="141"/>
      <c r="D23" s="51"/>
      <c r="E23" s="51"/>
      <c r="F23" s="203"/>
      <c r="G23" s="51"/>
      <c r="H23" s="52"/>
      <c r="I23" s="53"/>
      <c r="J23" s="143"/>
      <c r="K23" s="118"/>
      <c r="L23" s="53"/>
      <c r="M23" s="143"/>
      <c r="N23" s="118"/>
      <c r="O23" s="53"/>
      <c r="P23" s="143"/>
      <c r="Q23" s="200"/>
      <c r="R23" s="452"/>
      <c r="S23" s="453"/>
      <c r="T23" s="466"/>
      <c r="U23" s="467"/>
      <c r="Y23" s="57" t="str">
        <f>IF(種目情報!A15="","",種目情報!A15)</f>
        <v>男1500m</v>
      </c>
      <c r="Z23" s="58" t="str">
        <f>IF(種目情報!E15="","",種目情報!E15)</f>
        <v>女1500m</v>
      </c>
      <c r="AB23" s="5" t="str">
        <f t="shared" si="0"/>
        <v/>
      </c>
      <c r="AC23" s="5" t="str">
        <f t="shared" si="1"/>
        <v/>
      </c>
      <c r="AD23" s="5" t="str">
        <f t="shared" si="2"/>
        <v/>
      </c>
      <c r="AE23" s="5" t="str">
        <f t="shared" si="3"/>
        <v/>
      </c>
      <c r="AF23" s="5" t="str">
        <f t="shared" si="4"/>
        <v/>
      </c>
      <c r="AG23" s="8" t="str">
        <f>IF(G23="男",data_kyogisha!A14,"")</f>
        <v/>
      </c>
      <c r="AH23" s="5" t="str">
        <f t="shared" si="5"/>
        <v/>
      </c>
      <c r="AI23" s="5" t="str">
        <f t="shared" si="6"/>
        <v/>
      </c>
      <c r="AJ23" s="5" t="str">
        <f t="shared" si="7"/>
        <v/>
      </c>
      <c r="AK23" s="5" t="str">
        <f t="shared" si="8"/>
        <v/>
      </c>
      <c r="AL23" s="5" t="str">
        <f t="shared" si="9"/>
        <v/>
      </c>
      <c r="AM23" s="1" t="str">
        <f>IF(G23="女",data_kyogisha!A14,"")</f>
        <v/>
      </c>
      <c r="AN23" s="1">
        <f t="shared" si="12"/>
        <v>0</v>
      </c>
      <c r="AO23" s="1" t="str">
        <f t="shared" si="13"/>
        <v/>
      </c>
      <c r="AP23" s="1">
        <f t="shared" si="14"/>
        <v>0</v>
      </c>
      <c r="AQ23" s="1" t="str">
        <f t="shared" si="15"/>
        <v/>
      </c>
      <c r="AR23" s="1">
        <f t="shared" si="16"/>
        <v>0</v>
      </c>
      <c r="AS23" s="1" t="str">
        <f t="shared" si="10"/>
        <v/>
      </c>
      <c r="AT23" s="1">
        <f t="shared" si="17"/>
        <v>0</v>
      </c>
      <c r="AU23" s="1" t="str">
        <f t="shared" si="11"/>
        <v/>
      </c>
    </row>
    <row r="24" spans="1:47">
      <c r="A24" s="28">
        <v>14</v>
      </c>
      <c r="B24" s="173" t="str">
        <f>IF(①団体情報入力!C22="","",IF(C24="","",①団体情報入力!C22))</f>
        <v/>
      </c>
      <c r="C24" s="141"/>
      <c r="D24" s="51"/>
      <c r="E24" s="51"/>
      <c r="F24" s="203"/>
      <c r="G24" s="51"/>
      <c r="H24" s="52"/>
      <c r="I24" s="53"/>
      <c r="J24" s="143"/>
      <c r="K24" s="118"/>
      <c r="L24" s="53"/>
      <c r="M24" s="143"/>
      <c r="N24" s="118"/>
      <c r="O24" s="53"/>
      <c r="P24" s="143"/>
      <c r="Q24" s="200"/>
      <c r="R24" s="452"/>
      <c r="S24" s="453"/>
      <c r="T24" s="466"/>
      <c r="U24" s="467"/>
      <c r="Y24" s="57" t="str">
        <f>IF(種目情報!A16="","",種目情報!A16)</f>
        <v>男110mJH(0.991m)</v>
      </c>
      <c r="Z24" s="58" t="str">
        <f>IF(種目情報!E16="","",種目情報!E16)</f>
        <v>女100mYH(0.762m/8.5m)</v>
      </c>
      <c r="AB24" s="5" t="str">
        <f t="shared" si="0"/>
        <v/>
      </c>
      <c r="AC24" s="5" t="str">
        <f t="shared" si="1"/>
        <v/>
      </c>
      <c r="AD24" s="5" t="str">
        <f t="shared" si="2"/>
        <v/>
      </c>
      <c r="AE24" s="5" t="str">
        <f t="shared" si="3"/>
        <v/>
      </c>
      <c r="AF24" s="5" t="str">
        <f t="shared" si="4"/>
        <v/>
      </c>
      <c r="AG24" s="8" t="str">
        <f>IF(G24="男",data_kyogisha!A15,"")</f>
        <v/>
      </c>
      <c r="AH24" s="5" t="str">
        <f t="shared" si="5"/>
        <v/>
      </c>
      <c r="AI24" s="5" t="str">
        <f t="shared" si="6"/>
        <v/>
      </c>
      <c r="AJ24" s="5" t="str">
        <f t="shared" si="7"/>
        <v/>
      </c>
      <c r="AK24" s="5" t="str">
        <f t="shared" si="8"/>
        <v/>
      </c>
      <c r="AL24" s="5" t="str">
        <f t="shared" si="9"/>
        <v/>
      </c>
      <c r="AM24" s="1" t="str">
        <f>IF(G24="女",data_kyogisha!A15,"")</f>
        <v/>
      </c>
      <c r="AN24" s="1">
        <f t="shared" si="12"/>
        <v>0</v>
      </c>
      <c r="AO24" s="1" t="str">
        <f t="shared" si="13"/>
        <v/>
      </c>
      <c r="AP24" s="1">
        <f t="shared" si="14"/>
        <v>0</v>
      </c>
      <c r="AQ24" s="1" t="str">
        <f t="shared" si="15"/>
        <v/>
      </c>
      <c r="AR24" s="1">
        <f t="shared" si="16"/>
        <v>0</v>
      </c>
      <c r="AS24" s="1" t="str">
        <f t="shared" si="10"/>
        <v/>
      </c>
      <c r="AT24" s="1">
        <f t="shared" si="17"/>
        <v>0</v>
      </c>
      <c r="AU24" s="1" t="str">
        <f t="shared" si="11"/>
        <v/>
      </c>
    </row>
    <row r="25" spans="1:47">
      <c r="A25" s="28">
        <v>15</v>
      </c>
      <c r="B25" s="173" t="str">
        <f>IF(①団体情報入力!C23="","",IF(C25="","",①団体情報入力!C23))</f>
        <v/>
      </c>
      <c r="C25" s="141"/>
      <c r="D25" s="51"/>
      <c r="E25" s="51"/>
      <c r="F25" s="203"/>
      <c r="G25" s="51"/>
      <c r="H25" s="52"/>
      <c r="I25" s="53"/>
      <c r="J25" s="143"/>
      <c r="K25" s="118"/>
      <c r="L25" s="53"/>
      <c r="M25" s="143"/>
      <c r="N25" s="118"/>
      <c r="O25" s="53"/>
      <c r="P25" s="143"/>
      <c r="Q25" s="200"/>
      <c r="R25" s="452"/>
      <c r="S25" s="453"/>
      <c r="T25" s="466"/>
      <c r="U25" s="467"/>
      <c r="Y25" s="57" t="str">
        <f>IF(種目情報!A17="","",種目情報!A17)</f>
        <v>男110mH(1.067m)</v>
      </c>
      <c r="Z25" s="58" t="str">
        <f>IF(種目情報!E17="","",種目情報!E17)</f>
        <v>女100mH(0.840m)</v>
      </c>
      <c r="AB25" s="5" t="str">
        <f t="shared" si="0"/>
        <v/>
      </c>
      <c r="AC25" s="5" t="str">
        <f t="shared" si="1"/>
        <v/>
      </c>
      <c r="AD25" s="5" t="str">
        <f t="shared" si="2"/>
        <v/>
      </c>
      <c r="AE25" s="5" t="str">
        <f t="shared" si="3"/>
        <v/>
      </c>
      <c r="AF25" s="5" t="str">
        <f t="shared" si="4"/>
        <v/>
      </c>
      <c r="AG25" s="8" t="str">
        <f>IF(G25="男",data_kyogisha!A16,"")</f>
        <v/>
      </c>
      <c r="AH25" s="5" t="str">
        <f t="shared" si="5"/>
        <v/>
      </c>
      <c r="AI25" s="5" t="str">
        <f t="shared" si="6"/>
        <v/>
      </c>
      <c r="AJ25" s="5" t="str">
        <f t="shared" si="7"/>
        <v/>
      </c>
      <c r="AK25" s="5" t="str">
        <f t="shared" si="8"/>
        <v/>
      </c>
      <c r="AL25" s="5" t="str">
        <f t="shared" si="9"/>
        <v/>
      </c>
      <c r="AM25" s="1" t="str">
        <f>IF(G25="女",data_kyogisha!A16,"")</f>
        <v/>
      </c>
      <c r="AN25" s="1">
        <f t="shared" si="12"/>
        <v>0</v>
      </c>
      <c r="AO25" s="1" t="str">
        <f t="shared" si="13"/>
        <v/>
      </c>
      <c r="AP25" s="1">
        <f t="shared" si="14"/>
        <v>0</v>
      </c>
      <c r="AQ25" s="1" t="str">
        <f t="shared" si="15"/>
        <v/>
      </c>
      <c r="AR25" s="1">
        <f t="shared" si="16"/>
        <v>0</v>
      </c>
      <c r="AS25" s="1" t="str">
        <f t="shared" si="10"/>
        <v/>
      </c>
      <c r="AT25" s="1">
        <f t="shared" si="17"/>
        <v>0</v>
      </c>
      <c r="AU25" s="1" t="str">
        <f t="shared" si="11"/>
        <v/>
      </c>
    </row>
    <row r="26" spans="1:47">
      <c r="A26" s="28">
        <v>16</v>
      </c>
      <c r="B26" s="173" t="str">
        <f>IF(①団体情報入力!C24="","",IF(C26="","",①団体情報入力!C24))</f>
        <v/>
      </c>
      <c r="C26" s="141"/>
      <c r="D26" s="51"/>
      <c r="E26" s="51"/>
      <c r="F26" s="203"/>
      <c r="G26" s="51"/>
      <c r="H26" s="52"/>
      <c r="I26" s="53"/>
      <c r="J26" s="143"/>
      <c r="K26" s="118"/>
      <c r="L26" s="53"/>
      <c r="M26" s="143"/>
      <c r="N26" s="118"/>
      <c r="O26" s="53"/>
      <c r="P26" s="143"/>
      <c r="Q26" s="200"/>
      <c r="R26" s="452"/>
      <c r="S26" s="453"/>
      <c r="T26" s="466"/>
      <c r="U26" s="467"/>
      <c r="Y26" s="57" t="str">
        <f>IF(種目情報!A18="","",種目情報!A18)</f>
        <v>男400mH(0.914m)</v>
      </c>
      <c r="Z26" s="58" t="str">
        <f>IF(種目情報!E18="","",種目情報!E18)</f>
        <v>女400mH(0.762m)</v>
      </c>
      <c r="AB26" s="5" t="str">
        <f t="shared" si="0"/>
        <v/>
      </c>
      <c r="AC26" s="5" t="str">
        <f t="shared" si="1"/>
        <v/>
      </c>
      <c r="AD26" s="5" t="str">
        <f t="shared" si="2"/>
        <v/>
      </c>
      <c r="AE26" s="5" t="str">
        <f t="shared" si="3"/>
        <v/>
      </c>
      <c r="AF26" s="5" t="str">
        <f t="shared" si="4"/>
        <v/>
      </c>
      <c r="AG26" s="8" t="str">
        <f>IF(G26="男",data_kyogisha!A17,"")</f>
        <v/>
      </c>
      <c r="AH26" s="5" t="str">
        <f t="shared" si="5"/>
        <v/>
      </c>
      <c r="AI26" s="5" t="str">
        <f t="shared" si="6"/>
        <v/>
      </c>
      <c r="AJ26" s="5" t="str">
        <f t="shared" si="7"/>
        <v/>
      </c>
      <c r="AK26" s="5" t="str">
        <f t="shared" si="8"/>
        <v/>
      </c>
      <c r="AL26" s="5" t="str">
        <f t="shared" si="9"/>
        <v/>
      </c>
      <c r="AM26" s="1" t="str">
        <f>IF(G26="女",data_kyogisha!A17,"")</f>
        <v/>
      </c>
      <c r="AN26" s="1">
        <f t="shared" si="12"/>
        <v>0</v>
      </c>
      <c r="AO26" s="1" t="str">
        <f t="shared" si="13"/>
        <v/>
      </c>
      <c r="AP26" s="1">
        <f t="shared" si="14"/>
        <v>0</v>
      </c>
      <c r="AQ26" s="1" t="str">
        <f t="shared" si="15"/>
        <v/>
      </c>
      <c r="AR26" s="1">
        <f t="shared" si="16"/>
        <v>0</v>
      </c>
      <c r="AS26" s="1" t="str">
        <f t="shared" si="10"/>
        <v/>
      </c>
      <c r="AT26" s="1">
        <f t="shared" si="17"/>
        <v>0</v>
      </c>
      <c r="AU26" s="1" t="str">
        <f t="shared" si="11"/>
        <v/>
      </c>
    </row>
    <row r="27" spans="1:47">
      <c r="A27" s="28">
        <v>17</v>
      </c>
      <c r="B27" s="173" t="str">
        <f>IF(①団体情報入力!C25="","",IF(C27="","",①団体情報入力!C25))</f>
        <v/>
      </c>
      <c r="C27" s="141"/>
      <c r="D27" s="51"/>
      <c r="E27" s="51"/>
      <c r="F27" s="203"/>
      <c r="G27" s="51"/>
      <c r="H27" s="52"/>
      <c r="I27" s="53"/>
      <c r="J27" s="143"/>
      <c r="K27" s="118"/>
      <c r="L27" s="53"/>
      <c r="M27" s="143"/>
      <c r="N27" s="118"/>
      <c r="O27" s="53"/>
      <c r="P27" s="143"/>
      <c r="Q27" s="200"/>
      <c r="R27" s="452"/>
      <c r="S27" s="453"/>
      <c r="T27" s="466"/>
      <c r="U27" s="467"/>
      <c r="Y27" s="57" t="str">
        <f>IF(種目情報!A19="","",種目情報!A19)</f>
        <v>男走高跳</v>
      </c>
      <c r="Z27" s="58" t="str">
        <f>IF(種目情報!E19="","",種目情報!E19)</f>
        <v>女走高跳</v>
      </c>
      <c r="AB27" s="5" t="str">
        <f t="shared" si="0"/>
        <v/>
      </c>
      <c r="AC27" s="5" t="str">
        <f t="shared" si="1"/>
        <v/>
      </c>
      <c r="AD27" s="5" t="str">
        <f t="shared" si="2"/>
        <v/>
      </c>
      <c r="AE27" s="5" t="str">
        <f t="shared" si="3"/>
        <v/>
      </c>
      <c r="AF27" s="5" t="str">
        <f t="shared" si="4"/>
        <v/>
      </c>
      <c r="AG27" s="8" t="str">
        <f>IF(G27="男",data_kyogisha!A18,"")</f>
        <v/>
      </c>
      <c r="AH27" s="5" t="str">
        <f t="shared" si="5"/>
        <v/>
      </c>
      <c r="AI27" s="5" t="str">
        <f t="shared" si="6"/>
        <v/>
      </c>
      <c r="AJ27" s="5" t="str">
        <f t="shared" si="7"/>
        <v/>
      </c>
      <c r="AK27" s="5" t="str">
        <f t="shared" si="8"/>
        <v/>
      </c>
      <c r="AL27" s="5" t="str">
        <f t="shared" si="9"/>
        <v/>
      </c>
      <c r="AM27" s="1" t="str">
        <f>IF(G27="女",data_kyogisha!A18,"")</f>
        <v/>
      </c>
      <c r="AN27" s="1">
        <f t="shared" si="12"/>
        <v>0</v>
      </c>
      <c r="AO27" s="1" t="str">
        <f t="shared" si="13"/>
        <v/>
      </c>
      <c r="AP27" s="1">
        <f t="shared" si="14"/>
        <v>0</v>
      </c>
      <c r="AQ27" s="1" t="str">
        <f t="shared" si="15"/>
        <v/>
      </c>
      <c r="AR27" s="1">
        <f t="shared" si="16"/>
        <v>0</v>
      </c>
      <c r="AS27" s="1" t="str">
        <f t="shared" si="10"/>
        <v/>
      </c>
      <c r="AT27" s="1">
        <f t="shared" si="17"/>
        <v>0</v>
      </c>
      <c r="AU27" s="1" t="str">
        <f t="shared" si="11"/>
        <v/>
      </c>
    </row>
    <row r="28" spans="1:47">
      <c r="A28" s="28">
        <v>18</v>
      </c>
      <c r="B28" s="173" t="str">
        <f>IF(①団体情報入力!C26="","",IF(C28="","",①団体情報入力!C26))</f>
        <v/>
      </c>
      <c r="C28" s="141"/>
      <c r="D28" s="51"/>
      <c r="E28" s="51"/>
      <c r="F28" s="203"/>
      <c r="G28" s="51"/>
      <c r="H28" s="52"/>
      <c r="I28" s="53"/>
      <c r="J28" s="143"/>
      <c r="K28" s="118"/>
      <c r="L28" s="53"/>
      <c r="M28" s="143"/>
      <c r="N28" s="118"/>
      <c r="O28" s="53"/>
      <c r="P28" s="143"/>
      <c r="Q28" s="200"/>
      <c r="R28" s="452"/>
      <c r="S28" s="453"/>
      <c r="T28" s="466"/>
      <c r="U28" s="467"/>
      <c r="Y28" s="57" t="str">
        <f>IF(種目情報!A20="","",種目情報!A20)</f>
        <v>男棒高跳</v>
      </c>
      <c r="Z28" s="58" t="str">
        <f>IF(種目情報!E20="","",種目情報!E20)</f>
        <v>女棒高跳</v>
      </c>
      <c r="AB28" s="5" t="str">
        <f t="shared" si="0"/>
        <v/>
      </c>
      <c r="AC28" s="5" t="str">
        <f t="shared" si="1"/>
        <v/>
      </c>
      <c r="AD28" s="5" t="str">
        <f t="shared" si="2"/>
        <v/>
      </c>
      <c r="AE28" s="5" t="str">
        <f t="shared" si="3"/>
        <v/>
      </c>
      <c r="AF28" s="5" t="str">
        <f t="shared" si="4"/>
        <v/>
      </c>
      <c r="AG28" s="8" t="str">
        <f>IF(G28="男",data_kyogisha!A19,"")</f>
        <v/>
      </c>
      <c r="AH28" s="5" t="str">
        <f t="shared" si="5"/>
        <v/>
      </c>
      <c r="AI28" s="5" t="str">
        <f t="shared" si="6"/>
        <v/>
      </c>
      <c r="AJ28" s="5" t="str">
        <f t="shared" si="7"/>
        <v/>
      </c>
      <c r="AK28" s="5" t="str">
        <f t="shared" si="8"/>
        <v/>
      </c>
      <c r="AL28" s="5" t="str">
        <f t="shared" si="9"/>
        <v/>
      </c>
      <c r="AM28" s="1" t="str">
        <f>IF(G28="女",data_kyogisha!A19,"")</f>
        <v/>
      </c>
      <c r="AN28" s="1">
        <f t="shared" si="12"/>
        <v>0</v>
      </c>
      <c r="AO28" s="1" t="str">
        <f t="shared" si="13"/>
        <v/>
      </c>
      <c r="AP28" s="1">
        <f t="shared" si="14"/>
        <v>0</v>
      </c>
      <c r="AQ28" s="1" t="str">
        <f t="shared" si="15"/>
        <v/>
      </c>
      <c r="AR28" s="1">
        <f t="shared" si="16"/>
        <v>0</v>
      </c>
      <c r="AS28" s="1" t="str">
        <f t="shared" si="10"/>
        <v/>
      </c>
      <c r="AT28" s="1">
        <f t="shared" si="17"/>
        <v>0</v>
      </c>
      <c r="AU28" s="1" t="str">
        <f t="shared" si="11"/>
        <v/>
      </c>
    </row>
    <row r="29" spans="1:47">
      <c r="A29" s="28">
        <v>19</v>
      </c>
      <c r="B29" s="173" t="str">
        <f>IF(①団体情報入力!C27="","",IF(C29="","",①団体情報入力!C27))</f>
        <v/>
      </c>
      <c r="C29" s="141"/>
      <c r="D29" s="51"/>
      <c r="E29" s="51"/>
      <c r="F29" s="203"/>
      <c r="G29" s="51"/>
      <c r="H29" s="52"/>
      <c r="I29" s="53"/>
      <c r="J29" s="143"/>
      <c r="K29" s="118"/>
      <c r="L29" s="53"/>
      <c r="M29" s="143"/>
      <c r="N29" s="118"/>
      <c r="O29" s="53"/>
      <c r="P29" s="143"/>
      <c r="Q29" s="200"/>
      <c r="R29" s="452"/>
      <c r="S29" s="453"/>
      <c r="T29" s="466"/>
      <c r="U29" s="467"/>
      <c r="Y29" s="57" t="str">
        <f>IF(種目情報!A21="","",種目情報!A21)</f>
        <v>男走幅跳A</v>
      </c>
      <c r="Z29" s="58" t="str">
        <f>IF(種目情報!E21="","",種目情報!E21)</f>
        <v>女走幅跳A</v>
      </c>
      <c r="AB29" s="5" t="str">
        <f t="shared" si="0"/>
        <v/>
      </c>
      <c r="AC29" s="5" t="str">
        <f t="shared" si="1"/>
        <v/>
      </c>
      <c r="AD29" s="5" t="str">
        <f t="shared" si="2"/>
        <v/>
      </c>
      <c r="AE29" s="5" t="str">
        <f t="shared" si="3"/>
        <v/>
      </c>
      <c r="AF29" s="5" t="str">
        <f t="shared" si="4"/>
        <v/>
      </c>
      <c r="AG29" s="8" t="str">
        <f>IF(G29="男",data_kyogisha!A20,"")</f>
        <v/>
      </c>
      <c r="AH29" s="5" t="str">
        <f t="shared" si="5"/>
        <v/>
      </c>
      <c r="AI29" s="5" t="str">
        <f t="shared" si="6"/>
        <v/>
      </c>
      <c r="AJ29" s="5" t="str">
        <f t="shared" si="7"/>
        <v/>
      </c>
      <c r="AK29" s="5" t="str">
        <f t="shared" si="8"/>
        <v/>
      </c>
      <c r="AL29" s="5" t="str">
        <f t="shared" si="9"/>
        <v/>
      </c>
      <c r="AM29" s="1" t="str">
        <f>IF(G29="女",data_kyogisha!A20,"")</f>
        <v/>
      </c>
      <c r="AN29" s="1">
        <f t="shared" si="12"/>
        <v>0</v>
      </c>
      <c r="AO29" s="1" t="str">
        <f t="shared" si="13"/>
        <v/>
      </c>
      <c r="AP29" s="1">
        <f t="shared" si="14"/>
        <v>0</v>
      </c>
      <c r="AQ29" s="1" t="str">
        <f t="shared" si="15"/>
        <v/>
      </c>
      <c r="AR29" s="1">
        <f t="shared" si="16"/>
        <v>0</v>
      </c>
      <c r="AS29" s="1" t="str">
        <f t="shared" si="10"/>
        <v/>
      </c>
      <c r="AT29" s="1">
        <f t="shared" si="17"/>
        <v>0</v>
      </c>
      <c r="AU29" s="1" t="str">
        <f t="shared" si="11"/>
        <v/>
      </c>
    </row>
    <row r="30" spans="1:47">
      <c r="A30" s="28">
        <v>20</v>
      </c>
      <c r="B30" s="173" t="str">
        <f>IF(①団体情報入力!C28="","",IF(C30="","",①団体情報入力!C28))</f>
        <v/>
      </c>
      <c r="C30" s="141"/>
      <c r="D30" s="51"/>
      <c r="E30" s="51"/>
      <c r="F30" s="203"/>
      <c r="G30" s="51"/>
      <c r="H30" s="52"/>
      <c r="I30" s="53"/>
      <c r="J30" s="143"/>
      <c r="K30" s="118"/>
      <c r="L30" s="53"/>
      <c r="M30" s="143"/>
      <c r="N30" s="118"/>
      <c r="O30" s="53"/>
      <c r="P30" s="143"/>
      <c r="Q30" s="200"/>
      <c r="R30" s="452"/>
      <c r="S30" s="453"/>
      <c r="T30" s="466"/>
      <c r="U30" s="467"/>
      <c r="Y30" s="57" t="str">
        <f>IF(種目情報!A22="","",種目情報!A22)</f>
        <v>男走幅跳B</v>
      </c>
      <c r="Z30" s="58" t="str">
        <f>IF(種目情報!E22="","",種目情報!E22)</f>
        <v>女走幅跳B</v>
      </c>
      <c r="AB30" s="5" t="str">
        <f t="shared" si="0"/>
        <v/>
      </c>
      <c r="AC30" s="5" t="str">
        <f t="shared" si="1"/>
        <v/>
      </c>
      <c r="AD30" s="5" t="str">
        <f t="shared" si="2"/>
        <v/>
      </c>
      <c r="AE30" s="5" t="str">
        <f t="shared" si="3"/>
        <v/>
      </c>
      <c r="AF30" s="5" t="str">
        <f t="shared" si="4"/>
        <v/>
      </c>
      <c r="AG30" s="8" t="str">
        <f>IF(G30="男",data_kyogisha!A21,"")</f>
        <v/>
      </c>
      <c r="AH30" s="5" t="str">
        <f t="shared" si="5"/>
        <v/>
      </c>
      <c r="AI30" s="5" t="str">
        <f t="shared" si="6"/>
        <v/>
      </c>
      <c r="AJ30" s="5" t="str">
        <f t="shared" si="7"/>
        <v/>
      </c>
      <c r="AK30" s="5" t="str">
        <f t="shared" si="8"/>
        <v/>
      </c>
      <c r="AL30" s="5" t="str">
        <f t="shared" si="9"/>
        <v/>
      </c>
      <c r="AM30" s="1" t="str">
        <f>IF(G30="女",data_kyogisha!A21,"")</f>
        <v/>
      </c>
      <c r="AN30" s="1">
        <f t="shared" si="12"/>
        <v>0</v>
      </c>
      <c r="AO30" s="1" t="str">
        <f t="shared" si="13"/>
        <v/>
      </c>
      <c r="AP30" s="1">
        <f t="shared" si="14"/>
        <v>0</v>
      </c>
      <c r="AQ30" s="1" t="str">
        <f t="shared" si="15"/>
        <v/>
      </c>
      <c r="AR30" s="1">
        <f t="shared" si="16"/>
        <v>0</v>
      </c>
      <c r="AS30" s="1" t="str">
        <f t="shared" si="10"/>
        <v/>
      </c>
      <c r="AT30" s="1">
        <f t="shared" si="17"/>
        <v>0</v>
      </c>
      <c r="AU30" s="1" t="str">
        <f t="shared" si="11"/>
        <v/>
      </c>
    </row>
    <row r="31" spans="1:47">
      <c r="A31" s="28">
        <v>21</v>
      </c>
      <c r="B31" s="173" t="str">
        <f>IF(①団体情報入力!C29="","",IF(C31="","",①団体情報入力!C29))</f>
        <v/>
      </c>
      <c r="C31" s="141"/>
      <c r="D31" s="51"/>
      <c r="E31" s="51"/>
      <c r="F31" s="203"/>
      <c r="G31" s="51"/>
      <c r="H31" s="52"/>
      <c r="I31" s="53"/>
      <c r="J31" s="143"/>
      <c r="K31" s="118"/>
      <c r="L31" s="53"/>
      <c r="M31" s="143"/>
      <c r="N31" s="118"/>
      <c r="O31" s="53"/>
      <c r="P31" s="143"/>
      <c r="Q31" s="200"/>
      <c r="R31" s="452"/>
      <c r="S31" s="453"/>
      <c r="T31" s="466"/>
      <c r="U31" s="467"/>
      <c r="Y31" s="57" t="str">
        <f>IF(種目情報!A23="","",種目情報!A23)</f>
        <v>男走幅跳C</v>
      </c>
      <c r="Z31" s="58" t="str">
        <f>IF(種目情報!E23="","",種目情報!E23)</f>
        <v>女走幅跳C</v>
      </c>
      <c r="AB31" s="5" t="str">
        <f t="shared" si="0"/>
        <v/>
      </c>
      <c r="AC31" s="5" t="str">
        <f t="shared" si="1"/>
        <v/>
      </c>
      <c r="AD31" s="5" t="str">
        <f t="shared" si="2"/>
        <v/>
      </c>
      <c r="AE31" s="5" t="str">
        <f t="shared" si="3"/>
        <v/>
      </c>
      <c r="AF31" s="5" t="str">
        <f t="shared" si="4"/>
        <v/>
      </c>
      <c r="AG31" s="8" t="str">
        <f>IF(G31="男",data_kyogisha!A22,"")</f>
        <v/>
      </c>
      <c r="AH31" s="5" t="str">
        <f t="shared" si="5"/>
        <v/>
      </c>
      <c r="AI31" s="5" t="str">
        <f t="shared" si="6"/>
        <v/>
      </c>
      <c r="AJ31" s="5" t="str">
        <f t="shared" si="7"/>
        <v/>
      </c>
      <c r="AK31" s="5" t="str">
        <f t="shared" si="8"/>
        <v/>
      </c>
      <c r="AL31" s="5" t="str">
        <f t="shared" si="9"/>
        <v/>
      </c>
      <c r="AM31" s="1" t="str">
        <f>IF(G31="女",data_kyogisha!A22,"")</f>
        <v/>
      </c>
      <c r="AN31" s="1">
        <f t="shared" si="12"/>
        <v>0</v>
      </c>
      <c r="AO31" s="1" t="str">
        <f t="shared" si="13"/>
        <v/>
      </c>
      <c r="AP31" s="1">
        <f t="shared" si="14"/>
        <v>0</v>
      </c>
      <c r="AQ31" s="1" t="str">
        <f t="shared" si="15"/>
        <v/>
      </c>
      <c r="AR31" s="1">
        <f t="shared" si="16"/>
        <v>0</v>
      </c>
      <c r="AS31" s="1" t="str">
        <f t="shared" si="10"/>
        <v/>
      </c>
      <c r="AT31" s="1">
        <f t="shared" si="17"/>
        <v>0</v>
      </c>
      <c r="AU31" s="1" t="str">
        <f t="shared" si="11"/>
        <v/>
      </c>
    </row>
    <row r="32" spans="1:47">
      <c r="A32" s="28">
        <v>22</v>
      </c>
      <c r="B32" s="173" t="str">
        <f>IF(①団体情報入力!C30="","",IF(C32="","",①団体情報入力!C30))</f>
        <v/>
      </c>
      <c r="C32" s="141"/>
      <c r="D32" s="51"/>
      <c r="E32" s="51"/>
      <c r="F32" s="203"/>
      <c r="G32" s="51"/>
      <c r="H32" s="52"/>
      <c r="I32" s="53"/>
      <c r="J32" s="143"/>
      <c r="K32" s="118"/>
      <c r="L32" s="53"/>
      <c r="M32" s="143"/>
      <c r="N32" s="118"/>
      <c r="O32" s="53"/>
      <c r="P32" s="143"/>
      <c r="Q32" s="200"/>
      <c r="R32" s="452"/>
      <c r="S32" s="453"/>
      <c r="T32" s="466"/>
      <c r="U32" s="467"/>
      <c r="Y32" s="57" t="str">
        <f>IF(種目情報!A24="","",種目情報!A24)</f>
        <v>男三段跳</v>
      </c>
      <c r="Z32" s="58" t="str">
        <f>IF(種目情報!E24="","",種目情報!E24)</f>
        <v>女三段跳</v>
      </c>
      <c r="AB32" s="5" t="str">
        <f t="shared" si="0"/>
        <v/>
      </c>
      <c r="AC32" s="5" t="str">
        <f t="shared" si="1"/>
        <v/>
      </c>
      <c r="AD32" s="5" t="str">
        <f t="shared" si="2"/>
        <v/>
      </c>
      <c r="AE32" s="5" t="str">
        <f t="shared" si="3"/>
        <v/>
      </c>
      <c r="AF32" s="5" t="str">
        <f t="shared" si="4"/>
        <v/>
      </c>
      <c r="AG32" s="8" t="str">
        <f>IF(G32="男",data_kyogisha!A23,"")</f>
        <v/>
      </c>
      <c r="AH32" s="5" t="str">
        <f t="shared" si="5"/>
        <v/>
      </c>
      <c r="AI32" s="5" t="str">
        <f t="shared" si="6"/>
        <v/>
      </c>
      <c r="AJ32" s="5" t="str">
        <f t="shared" si="7"/>
        <v/>
      </c>
      <c r="AK32" s="5" t="str">
        <f t="shared" si="8"/>
        <v/>
      </c>
      <c r="AL32" s="5" t="str">
        <f t="shared" si="9"/>
        <v/>
      </c>
      <c r="AM32" s="1" t="str">
        <f>IF(G32="女",data_kyogisha!A23,"")</f>
        <v/>
      </c>
      <c r="AN32" s="1">
        <f t="shared" si="12"/>
        <v>0</v>
      </c>
      <c r="AO32" s="1" t="str">
        <f t="shared" si="13"/>
        <v/>
      </c>
      <c r="AP32" s="1">
        <f t="shared" si="14"/>
        <v>0</v>
      </c>
      <c r="AQ32" s="1" t="str">
        <f t="shared" si="15"/>
        <v/>
      </c>
      <c r="AR32" s="1">
        <f t="shared" si="16"/>
        <v>0</v>
      </c>
      <c r="AS32" s="1" t="str">
        <f t="shared" si="10"/>
        <v/>
      </c>
      <c r="AT32" s="1">
        <f t="shared" si="17"/>
        <v>0</v>
      </c>
      <c r="AU32" s="1" t="str">
        <f t="shared" si="11"/>
        <v/>
      </c>
    </row>
    <row r="33" spans="1:47">
      <c r="A33" s="28">
        <v>23</v>
      </c>
      <c r="B33" s="173" t="str">
        <f>IF(①団体情報入力!C31="","",IF(C33="","",①団体情報入力!C31))</f>
        <v/>
      </c>
      <c r="C33" s="141"/>
      <c r="D33" s="51"/>
      <c r="E33" s="51"/>
      <c r="F33" s="203"/>
      <c r="G33" s="51"/>
      <c r="H33" s="52"/>
      <c r="I33" s="53"/>
      <c r="J33" s="143"/>
      <c r="K33" s="118"/>
      <c r="L33" s="53"/>
      <c r="M33" s="143"/>
      <c r="N33" s="118"/>
      <c r="O33" s="53"/>
      <c r="P33" s="143"/>
      <c r="Q33" s="200"/>
      <c r="R33" s="452"/>
      <c r="S33" s="453"/>
      <c r="T33" s="466"/>
      <c r="U33" s="467"/>
      <c r="Y33" s="57" t="str">
        <f>IF(種目情報!A25="","",種目情報!A25)</f>
        <v>男砲丸投(7.260kg)</v>
      </c>
      <c r="Z33" s="58" t="str">
        <f>IF(種目情報!E25="","",種目情報!E25)</f>
        <v>女砲丸投(4.000kg)</v>
      </c>
      <c r="AB33" s="5" t="str">
        <f t="shared" si="0"/>
        <v/>
      </c>
      <c r="AC33" s="5" t="str">
        <f t="shared" si="1"/>
        <v/>
      </c>
      <c r="AD33" s="5" t="str">
        <f t="shared" si="2"/>
        <v/>
      </c>
      <c r="AE33" s="5" t="str">
        <f t="shared" si="3"/>
        <v/>
      </c>
      <c r="AF33" s="5" t="str">
        <f t="shared" si="4"/>
        <v/>
      </c>
      <c r="AG33" s="8" t="str">
        <f>IF(G33="男",data_kyogisha!A24,"")</f>
        <v/>
      </c>
      <c r="AH33" s="5" t="str">
        <f t="shared" si="5"/>
        <v/>
      </c>
      <c r="AI33" s="5" t="str">
        <f t="shared" si="6"/>
        <v/>
      </c>
      <c r="AJ33" s="5" t="str">
        <f t="shared" si="7"/>
        <v/>
      </c>
      <c r="AK33" s="5" t="str">
        <f t="shared" si="8"/>
        <v/>
      </c>
      <c r="AL33" s="5" t="str">
        <f t="shared" si="9"/>
        <v/>
      </c>
      <c r="AM33" s="1" t="str">
        <f>IF(G33="女",data_kyogisha!A24,"")</f>
        <v/>
      </c>
      <c r="AN33" s="1">
        <f t="shared" si="12"/>
        <v>0</v>
      </c>
      <c r="AO33" s="1" t="str">
        <f t="shared" si="13"/>
        <v/>
      </c>
      <c r="AP33" s="1">
        <f t="shared" si="14"/>
        <v>0</v>
      </c>
      <c r="AQ33" s="1" t="str">
        <f t="shared" si="15"/>
        <v/>
      </c>
      <c r="AR33" s="1">
        <f t="shared" si="16"/>
        <v>0</v>
      </c>
      <c r="AS33" s="1" t="str">
        <f t="shared" si="10"/>
        <v/>
      </c>
      <c r="AT33" s="1">
        <f t="shared" si="17"/>
        <v>0</v>
      </c>
      <c r="AU33" s="1" t="str">
        <f t="shared" si="11"/>
        <v/>
      </c>
    </row>
    <row r="34" spans="1:47">
      <c r="A34" s="28">
        <v>24</v>
      </c>
      <c r="B34" s="173" t="str">
        <f>IF(①団体情報入力!C32="","",IF(C34="","",①団体情報入力!C32))</f>
        <v/>
      </c>
      <c r="C34" s="141"/>
      <c r="D34" s="51"/>
      <c r="E34" s="51"/>
      <c r="F34" s="203"/>
      <c r="G34" s="51"/>
      <c r="H34" s="52"/>
      <c r="I34" s="53"/>
      <c r="J34" s="143"/>
      <c r="K34" s="118"/>
      <c r="L34" s="53"/>
      <c r="M34" s="143"/>
      <c r="N34" s="118"/>
      <c r="O34" s="53"/>
      <c r="P34" s="143"/>
      <c r="Q34" s="200"/>
      <c r="R34" s="452"/>
      <c r="S34" s="453"/>
      <c r="T34" s="466"/>
      <c r="U34" s="467"/>
      <c r="Y34" s="57" t="str">
        <f>IF(種目情報!A26="","",種目情報!A26)</f>
        <v>男円盤投(2.000kg)</v>
      </c>
      <c r="Z34" s="58" t="str">
        <f>IF(種目情報!E26="","",種目情報!E26)</f>
        <v>女円盤投(1.000kg)</v>
      </c>
      <c r="AB34" s="5" t="str">
        <f t="shared" si="0"/>
        <v/>
      </c>
      <c r="AC34" s="5" t="str">
        <f t="shared" si="1"/>
        <v/>
      </c>
      <c r="AD34" s="5" t="str">
        <f t="shared" si="2"/>
        <v/>
      </c>
      <c r="AE34" s="5" t="str">
        <f t="shared" si="3"/>
        <v/>
      </c>
      <c r="AF34" s="5" t="str">
        <f t="shared" si="4"/>
        <v/>
      </c>
      <c r="AG34" s="8" t="str">
        <f>IF(G34="男",data_kyogisha!A25,"")</f>
        <v/>
      </c>
      <c r="AH34" s="5" t="str">
        <f t="shared" si="5"/>
        <v/>
      </c>
      <c r="AI34" s="5" t="str">
        <f t="shared" si="6"/>
        <v/>
      </c>
      <c r="AJ34" s="5" t="str">
        <f t="shared" si="7"/>
        <v/>
      </c>
      <c r="AK34" s="5" t="str">
        <f t="shared" si="8"/>
        <v/>
      </c>
      <c r="AL34" s="5" t="str">
        <f t="shared" si="9"/>
        <v/>
      </c>
      <c r="AM34" s="1" t="str">
        <f>IF(G34="女",data_kyogisha!A25,"")</f>
        <v/>
      </c>
      <c r="AN34" s="1">
        <f t="shared" si="12"/>
        <v>0</v>
      </c>
      <c r="AO34" s="1" t="str">
        <f t="shared" si="13"/>
        <v/>
      </c>
      <c r="AP34" s="1">
        <f t="shared" si="14"/>
        <v>0</v>
      </c>
      <c r="AQ34" s="1" t="str">
        <f t="shared" si="15"/>
        <v/>
      </c>
      <c r="AR34" s="1">
        <f t="shared" si="16"/>
        <v>0</v>
      </c>
      <c r="AS34" s="1" t="str">
        <f t="shared" si="10"/>
        <v/>
      </c>
      <c r="AT34" s="1">
        <f t="shared" si="17"/>
        <v>0</v>
      </c>
      <c r="AU34" s="1" t="str">
        <f t="shared" si="11"/>
        <v/>
      </c>
    </row>
    <row r="35" spans="1:47">
      <c r="A35" s="28">
        <v>25</v>
      </c>
      <c r="B35" s="173" t="str">
        <f>IF(①団体情報入力!C33="","",IF(C35="","",①団体情報入力!C33))</f>
        <v/>
      </c>
      <c r="C35" s="141"/>
      <c r="D35" s="51"/>
      <c r="E35" s="51"/>
      <c r="F35" s="203"/>
      <c r="G35" s="51"/>
      <c r="H35" s="52"/>
      <c r="I35" s="53"/>
      <c r="J35" s="143"/>
      <c r="K35" s="118"/>
      <c r="L35" s="53"/>
      <c r="M35" s="143"/>
      <c r="N35" s="118"/>
      <c r="O35" s="53"/>
      <c r="P35" s="143"/>
      <c r="Q35" s="200"/>
      <c r="R35" s="452"/>
      <c r="S35" s="453"/>
      <c r="T35" s="466"/>
      <c r="U35" s="467"/>
      <c r="Y35" s="57" t="str">
        <f>IF(種目情報!A27="","",種目情報!A27)</f>
        <v>男ハンマー投(7.260kg)</v>
      </c>
      <c r="Z35" s="58" t="str">
        <f>IF(種目情報!E27="","",種目情報!E27)</f>
        <v>女ハンマー投(4.000kg)</v>
      </c>
      <c r="AB35" s="5" t="str">
        <f t="shared" si="0"/>
        <v/>
      </c>
      <c r="AC35" s="5" t="str">
        <f t="shared" si="1"/>
        <v/>
      </c>
      <c r="AD35" s="5" t="str">
        <f t="shared" si="2"/>
        <v/>
      </c>
      <c r="AE35" s="5" t="str">
        <f t="shared" si="3"/>
        <v/>
      </c>
      <c r="AF35" s="5" t="str">
        <f t="shared" si="4"/>
        <v/>
      </c>
      <c r="AG35" s="8" t="str">
        <f>IF(G35="男",data_kyogisha!A26,"")</f>
        <v/>
      </c>
      <c r="AH35" s="5" t="str">
        <f t="shared" si="5"/>
        <v/>
      </c>
      <c r="AI35" s="5" t="str">
        <f t="shared" si="6"/>
        <v/>
      </c>
      <c r="AJ35" s="5" t="str">
        <f t="shared" si="7"/>
        <v/>
      </c>
      <c r="AK35" s="5" t="str">
        <f t="shared" si="8"/>
        <v/>
      </c>
      <c r="AL35" s="5" t="str">
        <f t="shared" si="9"/>
        <v/>
      </c>
      <c r="AM35" s="1" t="str">
        <f>IF(G35="女",data_kyogisha!A26,"")</f>
        <v/>
      </c>
      <c r="AN35" s="1">
        <f t="shared" si="12"/>
        <v>0</v>
      </c>
      <c r="AO35" s="1" t="str">
        <f t="shared" si="13"/>
        <v/>
      </c>
      <c r="AP35" s="1">
        <f t="shared" si="14"/>
        <v>0</v>
      </c>
      <c r="AQ35" s="1" t="str">
        <f t="shared" si="15"/>
        <v/>
      </c>
      <c r="AR35" s="1">
        <f t="shared" si="16"/>
        <v>0</v>
      </c>
      <c r="AS35" s="1" t="str">
        <f t="shared" si="10"/>
        <v/>
      </c>
      <c r="AT35" s="1">
        <f t="shared" si="17"/>
        <v>0</v>
      </c>
      <c r="AU35" s="1" t="str">
        <f t="shared" si="11"/>
        <v/>
      </c>
    </row>
    <row r="36" spans="1:47">
      <c r="A36" s="28">
        <v>26</v>
      </c>
      <c r="B36" s="173" t="str">
        <f>IF(①団体情報入力!C34="","",IF(C36="","",①団体情報入力!C34))</f>
        <v/>
      </c>
      <c r="C36" s="141"/>
      <c r="D36" s="51"/>
      <c r="E36" s="51"/>
      <c r="F36" s="203"/>
      <c r="G36" s="51"/>
      <c r="H36" s="52"/>
      <c r="I36" s="53"/>
      <c r="J36" s="143"/>
      <c r="K36" s="118"/>
      <c r="L36" s="53"/>
      <c r="M36" s="143"/>
      <c r="N36" s="118"/>
      <c r="O36" s="53"/>
      <c r="P36" s="143"/>
      <c r="Q36" s="200"/>
      <c r="R36" s="452"/>
      <c r="S36" s="453"/>
      <c r="T36" s="466"/>
      <c r="U36" s="467"/>
      <c r="Y36" s="57" t="str">
        <f>IF(種目情報!A28="","",種目情報!A28)</f>
        <v>男やり投A(0.800kg)</v>
      </c>
      <c r="Z36" s="58" t="str">
        <f>IF(種目情報!E28="","",種目情報!E28)</f>
        <v>女やり投A(0.600kg)</v>
      </c>
      <c r="AB36" s="5" t="str">
        <f t="shared" si="0"/>
        <v/>
      </c>
      <c r="AC36" s="5" t="str">
        <f t="shared" si="1"/>
        <v/>
      </c>
      <c r="AD36" s="5" t="str">
        <f t="shared" si="2"/>
        <v/>
      </c>
      <c r="AE36" s="5" t="str">
        <f t="shared" si="3"/>
        <v/>
      </c>
      <c r="AF36" s="5" t="str">
        <f t="shared" si="4"/>
        <v/>
      </c>
      <c r="AG36" s="8" t="str">
        <f>IF(G36="男",data_kyogisha!A27,"")</f>
        <v/>
      </c>
      <c r="AH36" s="5" t="str">
        <f t="shared" si="5"/>
        <v/>
      </c>
      <c r="AI36" s="5" t="str">
        <f t="shared" si="6"/>
        <v/>
      </c>
      <c r="AJ36" s="5" t="str">
        <f t="shared" si="7"/>
        <v/>
      </c>
      <c r="AK36" s="5" t="str">
        <f t="shared" si="8"/>
        <v/>
      </c>
      <c r="AL36" s="5" t="str">
        <f t="shared" si="9"/>
        <v/>
      </c>
      <c r="AM36" s="1" t="str">
        <f>IF(G36="女",data_kyogisha!A27,"")</f>
        <v/>
      </c>
      <c r="AN36" s="1">
        <f t="shared" si="12"/>
        <v>0</v>
      </c>
      <c r="AO36" s="1" t="str">
        <f t="shared" si="13"/>
        <v/>
      </c>
      <c r="AP36" s="1">
        <f t="shared" si="14"/>
        <v>0</v>
      </c>
      <c r="AQ36" s="1" t="str">
        <f t="shared" si="15"/>
        <v/>
      </c>
      <c r="AR36" s="1">
        <f t="shared" si="16"/>
        <v>0</v>
      </c>
      <c r="AS36" s="1" t="str">
        <f t="shared" si="10"/>
        <v/>
      </c>
      <c r="AT36" s="1">
        <f t="shared" si="17"/>
        <v>0</v>
      </c>
      <c r="AU36" s="1" t="str">
        <f t="shared" si="11"/>
        <v/>
      </c>
    </row>
    <row r="37" spans="1:47">
      <c r="A37" s="28">
        <v>27</v>
      </c>
      <c r="B37" s="173" t="str">
        <f>IF(①団体情報入力!C35="","",IF(C37="","",①団体情報入力!C35))</f>
        <v/>
      </c>
      <c r="C37" s="141"/>
      <c r="D37" s="51"/>
      <c r="E37" s="51"/>
      <c r="F37" s="203"/>
      <c r="G37" s="51"/>
      <c r="H37" s="52"/>
      <c r="I37" s="53"/>
      <c r="J37" s="143"/>
      <c r="K37" s="118"/>
      <c r="L37" s="53"/>
      <c r="M37" s="143"/>
      <c r="N37" s="118"/>
      <c r="O37" s="53"/>
      <c r="P37" s="143"/>
      <c r="Q37" s="200"/>
      <c r="R37" s="452"/>
      <c r="S37" s="453"/>
      <c r="T37" s="466"/>
      <c r="U37" s="467"/>
      <c r="Y37" s="57" t="str">
        <f>IF(種目情報!A29="","",種目情報!A29)</f>
        <v>男やり投B(0.800kg)</v>
      </c>
      <c r="Z37" s="58" t="str">
        <f>IF(種目情報!E29="","",種目情報!E29)</f>
        <v>女やり投B(0.600kg)</v>
      </c>
      <c r="AB37" s="5" t="str">
        <f t="shared" si="0"/>
        <v/>
      </c>
      <c r="AC37" s="5" t="str">
        <f t="shared" si="1"/>
        <v/>
      </c>
      <c r="AD37" s="5" t="str">
        <f t="shared" si="2"/>
        <v/>
      </c>
      <c r="AE37" s="5" t="str">
        <f t="shared" si="3"/>
        <v/>
      </c>
      <c r="AF37" s="5" t="str">
        <f t="shared" si="4"/>
        <v/>
      </c>
      <c r="AG37" s="8" t="str">
        <f>IF(G37="男",data_kyogisha!A28,"")</f>
        <v/>
      </c>
      <c r="AH37" s="5" t="str">
        <f t="shared" si="5"/>
        <v/>
      </c>
      <c r="AI37" s="5" t="str">
        <f t="shared" si="6"/>
        <v/>
      </c>
      <c r="AJ37" s="5" t="str">
        <f t="shared" si="7"/>
        <v/>
      </c>
      <c r="AK37" s="5" t="str">
        <f t="shared" si="8"/>
        <v/>
      </c>
      <c r="AL37" s="5" t="str">
        <f t="shared" si="9"/>
        <v/>
      </c>
      <c r="AM37" s="1" t="str">
        <f>IF(G37="女",data_kyogisha!A28,"")</f>
        <v/>
      </c>
      <c r="AN37" s="1">
        <f t="shared" si="12"/>
        <v>0</v>
      </c>
      <c r="AO37" s="1" t="str">
        <f t="shared" si="13"/>
        <v/>
      </c>
      <c r="AP37" s="1">
        <f t="shared" si="14"/>
        <v>0</v>
      </c>
      <c r="AQ37" s="1" t="str">
        <f t="shared" si="15"/>
        <v/>
      </c>
      <c r="AR37" s="1">
        <f t="shared" si="16"/>
        <v>0</v>
      </c>
      <c r="AS37" s="1" t="str">
        <f t="shared" si="10"/>
        <v/>
      </c>
      <c r="AT37" s="1">
        <f t="shared" si="17"/>
        <v>0</v>
      </c>
      <c r="AU37" s="1" t="str">
        <f t="shared" si="11"/>
        <v/>
      </c>
    </row>
    <row r="38" spans="1:47">
      <c r="A38" s="28">
        <v>28</v>
      </c>
      <c r="B38" s="173" t="str">
        <f>IF(①団体情報入力!C36="","",IF(C38="","",①団体情報入力!C36))</f>
        <v/>
      </c>
      <c r="C38" s="141"/>
      <c r="D38" s="51"/>
      <c r="E38" s="51"/>
      <c r="F38" s="203"/>
      <c r="G38" s="51"/>
      <c r="H38" s="52"/>
      <c r="I38" s="53"/>
      <c r="J38" s="143"/>
      <c r="K38" s="118"/>
      <c r="L38" s="53"/>
      <c r="M38" s="143"/>
      <c r="N38" s="118"/>
      <c r="O38" s="53"/>
      <c r="P38" s="143"/>
      <c r="Q38" s="200"/>
      <c r="R38" s="452"/>
      <c r="S38" s="453"/>
      <c r="T38" s="466"/>
      <c r="U38" s="467"/>
      <c r="Y38" s="57"/>
      <c r="Z38" s="58"/>
      <c r="AB38" s="5" t="str">
        <f t="shared" si="0"/>
        <v/>
      </c>
      <c r="AC38" s="5" t="str">
        <f t="shared" si="1"/>
        <v/>
      </c>
      <c r="AD38" s="5" t="str">
        <f t="shared" si="2"/>
        <v/>
      </c>
      <c r="AE38" s="5" t="str">
        <f t="shared" si="3"/>
        <v/>
      </c>
      <c r="AF38" s="5" t="str">
        <f t="shared" si="4"/>
        <v/>
      </c>
      <c r="AG38" s="8" t="str">
        <f>IF(G38="男",data_kyogisha!A29,"")</f>
        <v/>
      </c>
      <c r="AH38" s="5" t="str">
        <f t="shared" si="5"/>
        <v/>
      </c>
      <c r="AI38" s="5" t="str">
        <f t="shared" si="6"/>
        <v/>
      </c>
      <c r="AJ38" s="5" t="str">
        <f t="shared" si="7"/>
        <v/>
      </c>
      <c r="AK38" s="5" t="str">
        <f t="shared" si="8"/>
        <v/>
      </c>
      <c r="AL38" s="5" t="str">
        <f t="shared" si="9"/>
        <v/>
      </c>
      <c r="AM38" s="1" t="str">
        <f>IF(G38="女",data_kyogisha!A29,"")</f>
        <v/>
      </c>
      <c r="AN38" s="1">
        <f t="shared" si="12"/>
        <v>0</v>
      </c>
      <c r="AO38" s="1" t="str">
        <f t="shared" si="13"/>
        <v/>
      </c>
      <c r="AP38" s="1">
        <f t="shared" si="14"/>
        <v>0</v>
      </c>
      <c r="AQ38" s="1" t="str">
        <f t="shared" si="15"/>
        <v/>
      </c>
      <c r="AR38" s="1">
        <f t="shared" si="16"/>
        <v>0</v>
      </c>
      <c r="AS38" s="1" t="str">
        <f t="shared" si="10"/>
        <v/>
      </c>
      <c r="AT38" s="1">
        <f t="shared" si="17"/>
        <v>0</v>
      </c>
      <c r="AU38" s="1" t="str">
        <f t="shared" si="11"/>
        <v/>
      </c>
    </row>
    <row r="39" spans="1:47">
      <c r="A39" s="28">
        <v>29</v>
      </c>
      <c r="B39" s="173" t="str">
        <f>IF(①団体情報入力!C37="","",IF(C39="","",①団体情報入力!C37))</f>
        <v/>
      </c>
      <c r="C39" s="141"/>
      <c r="D39" s="51"/>
      <c r="E39" s="51"/>
      <c r="F39" s="203"/>
      <c r="G39" s="51"/>
      <c r="H39" s="52"/>
      <c r="I39" s="53"/>
      <c r="J39" s="143"/>
      <c r="K39" s="118"/>
      <c r="L39" s="53"/>
      <c r="M39" s="143"/>
      <c r="N39" s="118"/>
      <c r="O39" s="53"/>
      <c r="P39" s="143"/>
      <c r="Q39" s="200"/>
      <c r="R39" s="452"/>
      <c r="S39" s="453"/>
      <c r="T39" s="466"/>
      <c r="U39" s="467"/>
      <c r="Y39" s="57"/>
      <c r="Z39" s="58"/>
      <c r="AB39" s="5" t="str">
        <f t="shared" si="0"/>
        <v/>
      </c>
      <c r="AC39" s="5" t="str">
        <f t="shared" si="1"/>
        <v/>
      </c>
      <c r="AD39" s="5" t="str">
        <f t="shared" si="2"/>
        <v/>
      </c>
      <c r="AE39" s="5" t="str">
        <f t="shared" si="3"/>
        <v/>
      </c>
      <c r="AF39" s="5" t="str">
        <f t="shared" si="4"/>
        <v/>
      </c>
      <c r="AG39" s="8" t="str">
        <f>IF(G39="男",data_kyogisha!A30,"")</f>
        <v/>
      </c>
      <c r="AH39" s="5" t="str">
        <f t="shared" si="5"/>
        <v/>
      </c>
      <c r="AI39" s="5" t="str">
        <f t="shared" si="6"/>
        <v/>
      </c>
      <c r="AJ39" s="5" t="str">
        <f t="shared" si="7"/>
        <v/>
      </c>
      <c r="AK39" s="5" t="str">
        <f t="shared" si="8"/>
        <v/>
      </c>
      <c r="AL39" s="5" t="str">
        <f t="shared" si="9"/>
        <v/>
      </c>
      <c r="AM39" s="1" t="str">
        <f>IF(G39="女",data_kyogisha!A30,"")</f>
        <v/>
      </c>
      <c r="AN39" s="1">
        <f t="shared" si="12"/>
        <v>0</v>
      </c>
      <c r="AO39" s="1" t="str">
        <f t="shared" si="13"/>
        <v/>
      </c>
      <c r="AP39" s="1">
        <f t="shared" si="14"/>
        <v>0</v>
      </c>
      <c r="AQ39" s="1" t="str">
        <f t="shared" si="15"/>
        <v/>
      </c>
      <c r="AR39" s="1">
        <f t="shared" si="16"/>
        <v>0</v>
      </c>
      <c r="AS39" s="1" t="str">
        <f t="shared" si="10"/>
        <v/>
      </c>
      <c r="AT39" s="1">
        <f t="shared" si="17"/>
        <v>0</v>
      </c>
      <c r="AU39" s="1" t="str">
        <f t="shared" si="11"/>
        <v/>
      </c>
    </row>
    <row r="40" spans="1:47">
      <c r="A40" s="28">
        <v>30</v>
      </c>
      <c r="B40" s="173" t="str">
        <f>IF(①団体情報入力!C38="","",IF(C40="","",①団体情報入力!C38))</f>
        <v/>
      </c>
      <c r="C40" s="141"/>
      <c r="D40" s="51"/>
      <c r="E40" s="51"/>
      <c r="F40" s="203"/>
      <c r="G40" s="51"/>
      <c r="H40" s="52"/>
      <c r="I40" s="53"/>
      <c r="J40" s="143"/>
      <c r="K40" s="118"/>
      <c r="L40" s="53"/>
      <c r="M40" s="143"/>
      <c r="N40" s="118"/>
      <c r="O40" s="53"/>
      <c r="P40" s="143"/>
      <c r="Q40" s="200"/>
      <c r="R40" s="452"/>
      <c r="S40" s="453"/>
      <c r="T40" s="466"/>
      <c r="U40" s="467"/>
      <c r="Y40" s="57"/>
      <c r="Z40" s="58"/>
      <c r="AB40" s="5" t="str">
        <f t="shared" si="0"/>
        <v/>
      </c>
      <c r="AC40" s="5" t="str">
        <f t="shared" si="1"/>
        <v/>
      </c>
      <c r="AD40" s="5" t="str">
        <f t="shared" si="2"/>
        <v/>
      </c>
      <c r="AE40" s="5" t="str">
        <f t="shared" si="3"/>
        <v/>
      </c>
      <c r="AF40" s="5" t="str">
        <f t="shared" si="4"/>
        <v/>
      </c>
      <c r="AG40" s="8" t="str">
        <f>IF(G40="男",data_kyogisha!A31,"")</f>
        <v/>
      </c>
      <c r="AH40" s="5" t="str">
        <f t="shared" si="5"/>
        <v/>
      </c>
      <c r="AI40" s="5" t="str">
        <f t="shared" si="6"/>
        <v/>
      </c>
      <c r="AJ40" s="5" t="str">
        <f t="shared" si="7"/>
        <v/>
      </c>
      <c r="AK40" s="5" t="str">
        <f t="shared" si="8"/>
        <v/>
      </c>
      <c r="AL40" s="5" t="str">
        <f t="shared" si="9"/>
        <v/>
      </c>
      <c r="AM40" s="1" t="str">
        <f>IF(G40="女",data_kyogisha!A31,"")</f>
        <v/>
      </c>
      <c r="AN40" s="1">
        <f t="shared" si="12"/>
        <v>0</v>
      </c>
      <c r="AO40" s="1" t="str">
        <f t="shared" si="13"/>
        <v/>
      </c>
      <c r="AP40" s="1">
        <f t="shared" si="14"/>
        <v>0</v>
      </c>
      <c r="AQ40" s="1" t="str">
        <f t="shared" si="15"/>
        <v/>
      </c>
      <c r="AR40" s="1">
        <f t="shared" si="16"/>
        <v>0</v>
      </c>
      <c r="AS40" s="1" t="str">
        <f t="shared" si="10"/>
        <v/>
      </c>
      <c r="AT40" s="1">
        <f t="shared" si="17"/>
        <v>0</v>
      </c>
      <c r="AU40" s="1" t="str">
        <f t="shared" si="11"/>
        <v/>
      </c>
    </row>
    <row r="41" spans="1:47">
      <c r="A41" s="28">
        <v>31</v>
      </c>
      <c r="B41" s="173" t="str">
        <f>IF(①団体情報入力!C39="","",IF(C41="","",①団体情報入力!C39))</f>
        <v/>
      </c>
      <c r="C41" s="141"/>
      <c r="D41" s="51"/>
      <c r="E41" s="51"/>
      <c r="F41" s="203"/>
      <c r="G41" s="51"/>
      <c r="H41" s="52"/>
      <c r="I41" s="53"/>
      <c r="J41" s="143"/>
      <c r="K41" s="118"/>
      <c r="L41" s="53"/>
      <c r="M41" s="143"/>
      <c r="N41" s="118"/>
      <c r="O41" s="53"/>
      <c r="P41" s="143"/>
      <c r="Q41" s="200"/>
      <c r="R41" s="452"/>
      <c r="S41" s="453"/>
      <c r="T41" s="466"/>
      <c r="U41" s="467"/>
      <c r="Y41" s="57"/>
      <c r="Z41" s="58"/>
      <c r="AB41" s="5" t="str">
        <f t="shared" si="0"/>
        <v/>
      </c>
      <c r="AC41" s="5" t="str">
        <f t="shared" si="1"/>
        <v/>
      </c>
      <c r="AD41" s="5" t="str">
        <f t="shared" si="2"/>
        <v/>
      </c>
      <c r="AE41" s="5" t="str">
        <f t="shared" si="3"/>
        <v/>
      </c>
      <c r="AF41" s="5" t="str">
        <f t="shared" si="4"/>
        <v/>
      </c>
      <c r="AG41" s="8" t="str">
        <f>IF(G41="男",data_kyogisha!A32,"")</f>
        <v/>
      </c>
      <c r="AH41" s="5" t="str">
        <f t="shared" si="5"/>
        <v/>
      </c>
      <c r="AI41" s="5" t="str">
        <f t="shared" si="6"/>
        <v/>
      </c>
      <c r="AJ41" s="5" t="str">
        <f t="shared" si="7"/>
        <v/>
      </c>
      <c r="AK41" s="5" t="str">
        <f t="shared" si="8"/>
        <v/>
      </c>
      <c r="AL41" s="5" t="str">
        <f t="shared" si="9"/>
        <v/>
      </c>
      <c r="AM41" s="1" t="str">
        <f>IF(G41="女",data_kyogisha!A32,"")</f>
        <v/>
      </c>
      <c r="AN41" s="1">
        <f t="shared" si="12"/>
        <v>0</v>
      </c>
      <c r="AO41" s="1" t="str">
        <f t="shared" si="13"/>
        <v/>
      </c>
      <c r="AP41" s="1">
        <f t="shared" si="14"/>
        <v>0</v>
      </c>
      <c r="AQ41" s="1" t="str">
        <f t="shared" si="15"/>
        <v/>
      </c>
      <c r="AR41" s="1">
        <f t="shared" si="16"/>
        <v>0</v>
      </c>
      <c r="AS41" s="1" t="str">
        <f t="shared" si="10"/>
        <v/>
      </c>
      <c r="AT41" s="1">
        <f t="shared" si="17"/>
        <v>0</v>
      </c>
      <c r="AU41" s="1" t="str">
        <f t="shared" si="11"/>
        <v/>
      </c>
    </row>
    <row r="42" spans="1:47">
      <c r="A42" s="28">
        <v>32</v>
      </c>
      <c r="B42" s="173" t="str">
        <f>IF(①団体情報入力!C40="","",IF(C42="","",①団体情報入力!C40))</f>
        <v/>
      </c>
      <c r="C42" s="141"/>
      <c r="D42" s="51"/>
      <c r="E42" s="51"/>
      <c r="F42" s="203"/>
      <c r="G42" s="51"/>
      <c r="H42" s="52"/>
      <c r="I42" s="53"/>
      <c r="J42" s="143"/>
      <c r="K42" s="118"/>
      <c r="L42" s="53"/>
      <c r="M42" s="143"/>
      <c r="N42" s="118"/>
      <c r="O42" s="53"/>
      <c r="P42" s="143"/>
      <c r="Q42" s="200"/>
      <c r="R42" s="452"/>
      <c r="S42" s="453"/>
      <c r="T42" s="466"/>
      <c r="U42" s="467"/>
      <c r="Y42" s="57"/>
      <c r="Z42" s="58"/>
      <c r="AB42" s="5" t="str">
        <f t="shared" si="0"/>
        <v/>
      </c>
      <c r="AC42" s="5" t="str">
        <f t="shared" si="1"/>
        <v/>
      </c>
      <c r="AD42" s="5" t="str">
        <f t="shared" si="2"/>
        <v/>
      </c>
      <c r="AE42" s="5" t="str">
        <f t="shared" si="3"/>
        <v/>
      </c>
      <c r="AF42" s="5" t="str">
        <f t="shared" si="4"/>
        <v/>
      </c>
      <c r="AG42" s="8" t="str">
        <f>IF(G42="男",data_kyogisha!A33,"")</f>
        <v/>
      </c>
      <c r="AH42" s="5" t="str">
        <f t="shared" si="5"/>
        <v/>
      </c>
      <c r="AI42" s="5" t="str">
        <f t="shared" si="6"/>
        <v/>
      </c>
      <c r="AJ42" s="5" t="str">
        <f t="shared" si="7"/>
        <v/>
      </c>
      <c r="AK42" s="5" t="str">
        <f t="shared" si="8"/>
        <v/>
      </c>
      <c r="AL42" s="5" t="str">
        <f t="shared" si="9"/>
        <v/>
      </c>
      <c r="AM42" s="1" t="str">
        <f>IF(G42="女",data_kyogisha!A33,"")</f>
        <v/>
      </c>
      <c r="AN42" s="1">
        <f t="shared" si="12"/>
        <v>0</v>
      </c>
      <c r="AO42" s="1" t="str">
        <f t="shared" si="13"/>
        <v/>
      </c>
      <c r="AP42" s="1">
        <f t="shared" si="14"/>
        <v>0</v>
      </c>
      <c r="AQ42" s="1" t="str">
        <f t="shared" si="15"/>
        <v/>
      </c>
      <c r="AR42" s="1">
        <f t="shared" si="16"/>
        <v>0</v>
      </c>
      <c r="AS42" s="1" t="str">
        <f t="shared" si="10"/>
        <v/>
      </c>
      <c r="AT42" s="1">
        <f t="shared" si="17"/>
        <v>0</v>
      </c>
      <c r="AU42" s="1" t="str">
        <f t="shared" si="11"/>
        <v/>
      </c>
    </row>
    <row r="43" spans="1:47">
      <c r="A43" s="28">
        <v>33</v>
      </c>
      <c r="B43" s="173" t="str">
        <f>IF(①団体情報入力!C41="","",IF(C43="","",①団体情報入力!C41))</f>
        <v/>
      </c>
      <c r="C43" s="141"/>
      <c r="D43" s="51"/>
      <c r="E43" s="51"/>
      <c r="F43" s="203"/>
      <c r="G43" s="51"/>
      <c r="H43" s="52"/>
      <c r="I43" s="53"/>
      <c r="J43" s="143"/>
      <c r="K43" s="118"/>
      <c r="L43" s="53"/>
      <c r="M43" s="143"/>
      <c r="N43" s="118"/>
      <c r="O43" s="53"/>
      <c r="P43" s="143"/>
      <c r="Q43" s="200"/>
      <c r="R43" s="452"/>
      <c r="S43" s="453"/>
      <c r="T43" s="466"/>
      <c r="U43" s="467"/>
      <c r="Y43" s="57"/>
      <c r="Z43" s="58"/>
      <c r="AB43" s="5" t="str">
        <f t="shared" ref="AB43:AB74" si="18">IF(G43="男",C43,"")</f>
        <v/>
      </c>
      <c r="AC43" s="5" t="str">
        <f t="shared" ref="AC43:AC74" si="19">IF(G43="男",D43,"")</f>
        <v/>
      </c>
      <c r="AD43" s="5" t="str">
        <f t="shared" ref="AD43:AD74" si="20">IF(G43="男",E43,"")</f>
        <v/>
      </c>
      <c r="AE43" s="5" t="str">
        <f t="shared" ref="AE43:AE74" si="21">IF(G43="男",G43,"")</f>
        <v/>
      </c>
      <c r="AF43" s="5" t="str">
        <f t="shared" ref="AF43:AF74" si="22">IF(G43="男",IF(H43="","",H43),"")</f>
        <v/>
      </c>
      <c r="AG43" s="8" t="str">
        <f>IF(G43="男",data_kyogisha!A34,"")</f>
        <v/>
      </c>
      <c r="AH43" s="5" t="str">
        <f t="shared" ref="AH43:AH74" si="23">IF(G43="女",C43,"")</f>
        <v/>
      </c>
      <c r="AI43" s="5" t="str">
        <f t="shared" ref="AI43:AI74" si="24">IF(G43="女",D43,"")</f>
        <v/>
      </c>
      <c r="AJ43" s="5" t="str">
        <f t="shared" ref="AJ43:AJ74" si="25">IF(G43="女",E43,"")</f>
        <v/>
      </c>
      <c r="AK43" s="5" t="str">
        <f t="shared" ref="AK43:AK74" si="26">IF(G43="女",G43,"")</f>
        <v/>
      </c>
      <c r="AL43" s="5" t="str">
        <f t="shared" ref="AL43:AL74" si="27">IF(G43="女",IF(H43="","",H43),"")</f>
        <v/>
      </c>
      <c r="AM43" s="1" t="str">
        <f>IF(G43="女",data_kyogisha!A34,"")</f>
        <v/>
      </c>
      <c r="AN43" s="1">
        <f t="shared" si="12"/>
        <v>0</v>
      </c>
      <c r="AO43" s="1" t="str">
        <f t="shared" si="13"/>
        <v/>
      </c>
      <c r="AP43" s="1">
        <f t="shared" si="14"/>
        <v>0</v>
      </c>
      <c r="AQ43" s="1" t="str">
        <f t="shared" si="15"/>
        <v/>
      </c>
      <c r="AR43" s="1">
        <f t="shared" si="16"/>
        <v>0</v>
      </c>
      <c r="AS43" s="1" t="str">
        <f t="shared" ref="AS43:AS74" si="28">IF(AND($G43="女",$R43="○"),$C43,"")</f>
        <v/>
      </c>
      <c r="AT43" s="1">
        <f t="shared" si="17"/>
        <v>0</v>
      </c>
      <c r="AU43" s="1" t="str">
        <f t="shared" ref="AU43:AU74" si="29">IF(AND($G43="女",$T43="○"),$C43,"")</f>
        <v/>
      </c>
    </row>
    <row r="44" spans="1:47">
      <c r="A44" s="28">
        <v>34</v>
      </c>
      <c r="B44" s="173" t="str">
        <f>IF(①団体情報入力!C42="","",IF(C44="","",①団体情報入力!C42))</f>
        <v/>
      </c>
      <c r="C44" s="141"/>
      <c r="D44" s="51"/>
      <c r="E44" s="51"/>
      <c r="F44" s="203"/>
      <c r="G44" s="51"/>
      <c r="H44" s="52"/>
      <c r="I44" s="53"/>
      <c r="J44" s="143"/>
      <c r="K44" s="118"/>
      <c r="L44" s="53"/>
      <c r="M44" s="143"/>
      <c r="N44" s="118"/>
      <c r="O44" s="53"/>
      <c r="P44" s="143"/>
      <c r="Q44" s="200"/>
      <c r="R44" s="452"/>
      <c r="S44" s="453"/>
      <c r="T44" s="466"/>
      <c r="U44" s="467"/>
      <c r="Y44" s="57"/>
      <c r="Z44" s="58"/>
      <c r="AB44" s="5" t="str">
        <f t="shared" si="18"/>
        <v/>
      </c>
      <c r="AC44" s="5" t="str">
        <f t="shared" si="19"/>
        <v/>
      </c>
      <c r="AD44" s="5" t="str">
        <f t="shared" si="20"/>
        <v/>
      </c>
      <c r="AE44" s="5" t="str">
        <f t="shared" si="21"/>
        <v/>
      </c>
      <c r="AF44" s="5" t="str">
        <f t="shared" si="22"/>
        <v/>
      </c>
      <c r="AG44" s="8" t="str">
        <f>IF(G44="男",data_kyogisha!A35,"")</f>
        <v/>
      </c>
      <c r="AH44" s="5" t="str">
        <f t="shared" si="23"/>
        <v/>
      </c>
      <c r="AI44" s="5" t="str">
        <f t="shared" si="24"/>
        <v/>
      </c>
      <c r="AJ44" s="5" t="str">
        <f t="shared" si="25"/>
        <v/>
      </c>
      <c r="AK44" s="5" t="str">
        <f t="shared" si="26"/>
        <v/>
      </c>
      <c r="AL44" s="5" t="str">
        <f t="shared" si="27"/>
        <v/>
      </c>
      <c r="AM44" s="1" t="str">
        <f>IF(G44="女",data_kyogisha!A35,"")</f>
        <v/>
      </c>
      <c r="AN44" s="1">
        <f t="shared" ref="AN44:AN75" si="30">IF(AND(G44="男",R44="○"),AN43+1,AN43)</f>
        <v>0</v>
      </c>
      <c r="AO44" s="1" t="str">
        <f t="shared" ref="AO44:AO75" si="31">IF(AND(G44="男",R44="○"),C44,"")</f>
        <v/>
      </c>
      <c r="AP44" s="1">
        <f t="shared" ref="AP44:AP75" si="32">IF(AND(G44="男",T44="○"),AP43+1,AP43)</f>
        <v>0</v>
      </c>
      <c r="AQ44" s="1" t="str">
        <f t="shared" ref="AQ44:AQ75" si="33">IF(AND(G44="男",T44="○"),C44,"")</f>
        <v/>
      </c>
      <c r="AR44" s="1">
        <f t="shared" ref="AR44:AR75" si="34">IF(AND(G44="女",R44="○"),AR43+1,AR43)</f>
        <v>0</v>
      </c>
      <c r="AS44" s="1" t="str">
        <f t="shared" si="28"/>
        <v/>
      </c>
      <c r="AT44" s="1">
        <f t="shared" ref="AT44:AT75" si="35">IF(AND(G44="女",T44="○"),AT43+1,AT43)</f>
        <v>0</v>
      </c>
      <c r="AU44" s="1" t="str">
        <f t="shared" si="29"/>
        <v/>
      </c>
    </row>
    <row r="45" spans="1:47">
      <c r="A45" s="28">
        <v>35</v>
      </c>
      <c r="B45" s="173" t="str">
        <f>IF(①団体情報入力!C43="","",IF(C45="","",①団体情報入力!C43))</f>
        <v/>
      </c>
      <c r="C45" s="141"/>
      <c r="D45" s="51"/>
      <c r="E45" s="51"/>
      <c r="F45" s="203"/>
      <c r="G45" s="51"/>
      <c r="H45" s="52"/>
      <c r="I45" s="53"/>
      <c r="J45" s="143"/>
      <c r="K45" s="118"/>
      <c r="L45" s="53"/>
      <c r="M45" s="143"/>
      <c r="N45" s="118"/>
      <c r="O45" s="53"/>
      <c r="P45" s="143"/>
      <c r="Q45" s="200"/>
      <c r="R45" s="452"/>
      <c r="S45" s="453"/>
      <c r="T45" s="466"/>
      <c r="U45" s="467"/>
      <c r="Y45" s="57"/>
      <c r="Z45" s="58"/>
      <c r="AB45" s="5" t="str">
        <f t="shared" si="18"/>
        <v/>
      </c>
      <c r="AC45" s="5" t="str">
        <f t="shared" si="19"/>
        <v/>
      </c>
      <c r="AD45" s="5" t="str">
        <f t="shared" si="20"/>
        <v/>
      </c>
      <c r="AE45" s="5" t="str">
        <f t="shared" si="21"/>
        <v/>
      </c>
      <c r="AF45" s="5" t="str">
        <f t="shared" si="22"/>
        <v/>
      </c>
      <c r="AG45" s="8" t="str">
        <f>IF(G45="男",data_kyogisha!A36,"")</f>
        <v/>
      </c>
      <c r="AH45" s="5" t="str">
        <f t="shared" si="23"/>
        <v/>
      </c>
      <c r="AI45" s="5" t="str">
        <f t="shared" si="24"/>
        <v/>
      </c>
      <c r="AJ45" s="5" t="str">
        <f t="shared" si="25"/>
        <v/>
      </c>
      <c r="AK45" s="5" t="str">
        <f t="shared" si="26"/>
        <v/>
      </c>
      <c r="AL45" s="5" t="str">
        <f t="shared" si="27"/>
        <v/>
      </c>
      <c r="AM45" s="1" t="str">
        <f>IF(G45="女",data_kyogisha!A36,"")</f>
        <v/>
      </c>
      <c r="AN45" s="1">
        <f t="shared" si="30"/>
        <v>0</v>
      </c>
      <c r="AO45" s="1" t="str">
        <f t="shared" si="31"/>
        <v/>
      </c>
      <c r="AP45" s="1">
        <f t="shared" si="32"/>
        <v>0</v>
      </c>
      <c r="AQ45" s="1" t="str">
        <f t="shared" si="33"/>
        <v/>
      </c>
      <c r="AR45" s="1">
        <f t="shared" si="34"/>
        <v>0</v>
      </c>
      <c r="AS45" s="1" t="str">
        <f t="shared" si="28"/>
        <v/>
      </c>
      <c r="AT45" s="1">
        <f t="shared" si="35"/>
        <v>0</v>
      </c>
      <c r="AU45" s="1" t="str">
        <f t="shared" si="29"/>
        <v/>
      </c>
    </row>
    <row r="46" spans="1:47">
      <c r="A46" s="28">
        <v>36</v>
      </c>
      <c r="B46" s="173" t="str">
        <f>IF(①団体情報入力!C44="","",IF(C46="","",①団体情報入力!C44))</f>
        <v/>
      </c>
      <c r="C46" s="141"/>
      <c r="D46" s="51"/>
      <c r="E46" s="51"/>
      <c r="F46" s="203"/>
      <c r="G46" s="51"/>
      <c r="H46" s="52"/>
      <c r="I46" s="53"/>
      <c r="J46" s="143"/>
      <c r="K46" s="118"/>
      <c r="L46" s="53"/>
      <c r="M46" s="143"/>
      <c r="N46" s="118"/>
      <c r="O46" s="53"/>
      <c r="P46" s="143"/>
      <c r="Q46" s="200"/>
      <c r="R46" s="452"/>
      <c r="S46" s="453"/>
      <c r="T46" s="466"/>
      <c r="U46" s="467"/>
      <c r="Y46" s="57"/>
      <c r="Z46" s="58"/>
      <c r="AB46" s="5" t="str">
        <f t="shared" si="18"/>
        <v/>
      </c>
      <c r="AC46" s="5" t="str">
        <f t="shared" si="19"/>
        <v/>
      </c>
      <c r="AD46" s="5" t="str">
        <f t="shared" si="20"/>
        <v/>
      </c>
      <c r="AE46" s="5" t="str">
        <f t="shared" si="21"/>
        <v/>
      </c>
      <c r="AF46" s="5" t="str">
        <f t="shared" si="22"/>
        <v/>
      </c>
      <c r="AG46" s="8" t="str">
        <f>IF(G46="男",data_kyogisha!A37,"")</f>
        <v/>
      </c>
      <c r="AH46" s="5" t="str">
        <f t="shared" si="23"/>
        <v/>
      </c>
      <c r="AI46" s="5" t="str">
        <f t="shared" si="24"/>
        <v/>
      </c>
      <c r="AJ46" s="5" t="str">
        <f t="shared" si="25"/>
        <v/>
      </c>
      <c r="AK46" s="5" t="str">
        <f t="shared" si="26"/>
        <v/>
      </c>
      <c r="AL46" s="5" t="str">
        <f t="shared" si="27"/>
        <v/>
      </c>
      <c r="AM46" s="1" t="str">
        <f>IF(G46="女",data_kyogisha!A37,"")</f>
        <v/>
      </c>
      <c r="AN46" s="1">
        <f t="shared" si="30"/>
        <v>0</v>
      </c>
      <c r="AO46" s="1" t="str">
        <f t="shared" si="31"/>
        <v/>
      </c>
      <c r="AP46" s="1">
        <f t="shared" si="32"/>
        <v>0</v>
      </c>
      <c r="AQ46" s="1" t="str">
        <f t="shared" si="33"/>
        <v/>
      </c>
      <c r="AR46" s="1">
        <f t="shared" si="34"/>
        <v>0</v>
      </c>
      <c r="AS46" s="1" t="str">
        <f t="shared" si="28"/>
        <v/>
      </c>
      <c r="AT46" s="1">
        <f t="shared" si="35"/>
        <v>0</v>
      </c>
      <c r="AU46" s="1" t="str">
        <f t="shared" si="29"/>
        <v/>
      </c>
    </row>
    <row r="47" spans="1:47">
      <c r="A47" s="28">
        <v>37</v>
      </c>
      <c r="B47" s="173" t="str">
        <f>IF(①団体情報入力!C45="","",IF(C47="","",①団体情報入力!C45))</f>
        <v/>
      </c>
      <c r="C47" s="141"/>
      <c r="D47" s="51"/>
      <c r="E47" s="51"/>
      <c r="F47" s="203"/>
      <c r="G47" s="51"/>
      <c r="H47" s="52"/>
      <c r="I47" s="53"/>
      <c r="J47" s="143"/>
      <c r="K47" s="118"/>
      <c r="L47" s="53"/>
      <c r="M47" s="143"/>
      <c r="N47" s="118"/>
      <c r="O47" s="53"/>
      <c r="P47" s="143"/>
      <c r="Q47" s="200"/>
      <c r="R47" s="452"/>
      <c r="S47" s="453"/>
      <c r="T47" s="466"/>
      <c r="U47" s="467"/>
      <c r="Z47" s="2"/>
      <c r="AB47" s="5" t="str">
        <f t="shared" si="18"/>
        <v/>
      </c>
      <c r="AC47" s="5" t="str">
        <f t="shared" si="19"/>
        <v/>
      </c>
      <c r="AD47" s="5" t="str">
        <f t="shared" si="20"/>
        <v/>
      </c>
      <c r="AE47" s="5" t="str">
        <f t="shared" si="21"/>
        <v/>
      </c>
      <c r="AF47" s="5" t="str">
        <f t="shared" si="22"/>
        <v/>
      </c>
      <c r="AG47" s="8" t="str">
        <f>IF(G47="男",data_kyogisha!A38,"")</f>
        <v/>
      </c>
      <c r="AH47" s="5" t="str">
        <f t="shared" si="23"/>
        <v/>
      </c>
      <c r="AI47" s="5" t="str">
        <f t="shared" si="24"/>
        <v/>
      </c>
      <c r="AJ47" s="5" t="str">
        <f t="shared" si="25"/>
        <v/>
      </c>
      <c r="AK47" s="5" t="str">
        <f t="shared" si="26"/>
        <v/>
      </c>
      <c r="AL47" s="5" t="str">
        <f t="shared" si="27"/>
        <v/>
      </c>
      <c r="AM47" s="1" t="str">
        <f>IF(G47="女",data_kyogisha!A38,"")</f>
        <v/>
      </c>
      <c r="AN47" s="1">
        <f t="shared" si="30"/>
        <v>0</v>
      </c>
      <c r="AO47" s="1" t="str">
        <f t="shared" si="31"/>
        <v/>
      </c>
      <c r="AP47" s="1">
        <f t="shared" si="32"/>
        <v>0</v>
      </c>
      <c r="AQ47" s="1" t="str">
        <f t="shared" si="33"/>
        <v/>
      </c>
      <c r="AR47" s="1">
        <f t="shared" si="34"/>
        <v>0</v>
      </c>
      <c r="AS47" s="1" t="str">
        <f t="shared" si="28"/>
        <v/>
      </c>
      <c r="AT47" s="1">
        <f t="shared" si="35"/>
        <v>0</v>
      </c>
      <c r="AU47" s="1" t="str">
        <f t="shared" si="29"/>
        <v/>
      </c>
    </row>
    <row r="48" spans="1:47">
      <c r="A48" s="28">
        <v>38</v>
      </c>
      <c r="B48" s="173" t="str">
        <f>IF(①団体情報入力!C46="","",IF(C48="","",①団体情報入力!C46))</f>
        <v/>
      </c>
      <c r="C48" s="141"/>
      <c r="D48" s="51"/>
      <c r="E48" s="51"/>
      <c r="F48" s="203"/>
      <c r="G48" s="51"/>
      <c r="H48" s="52"/>
      <c r="I48" s="53"/>
      <c r="J48" s="143"/>
      <c r="K48" s="118"/>
      <c r="L48" s="53"/>
      <c r="M48" s="143"/>
      <c r="N48" s="118"/>
      <c r="O48" s="53"/>
      <c r="P48" s="143"/>
      <c r="Q48" s="200"/>
      <c r="R48" s="452"/>
      <c r="S48" s="453"/>
      <c r="T48" s="466"/>
      <c r="U48" s="467"/>
      <c r="Z48" s="2"/>
      <c r="AB48" s="5" t="str">
        <f t="shared" si="18"/>
        <v/>
      </c>
      <c r="AC48" s="5" t="str">
        <f t="shared" si="19"/>
        <v/>
      </c>
      <c r="AD48" s="5" t="str">
        <f t="shared" si="20"/>
        <v/>
      </c>
      <c r="AE48" s="5" t="str">
        <f t="shared" si="21"/>
        <v/>
      </c>
      <c r="AF48" s="5" t="str">
        <f t="shared" si="22"/>
        <v/>
      </c>
      <c r="AG48" s="8" t="str">
        <f>IF(G48="男",data_kyogisha!A39,"")</f>
        <v/>
      </c>
      <c r="AH48" s="5" t="str">
        <f t="shared" si="23"/>
        <v/>
      </c>
      <c r="AI48" s="5" t="str">
        <f t="shared" si="24"/>
        <v/>
      </c>
      <c r="AJ48" s="5" t="str">
        <f t="shared" si="25"/>
        <v/>
      </c>
      <c r="AK48" s="5" t="str">
        <f t="shared" si="26"/>
        <v/>
      </c>
      <c r="AL48" s="5" t="str">
        <f t="shared" si="27"/>
        <v/>
      </c>
      <c r="AM48" s="1" t="str">
        <f>IF(G48="女",data_kyogisha!A39,"")</f>
        <v/>
      </c>
      <c r="AN48" s="1">
        <f t="shared" si="30"/>
        <v>0</v>
      </c>
      <c r="AO48" s="1" t="str">
        <f t="shared" si="31"/>
        <v/>
      </c>
      <c r="AP48" s="1">
        <f t="shared" si="32"/>
        <v>0</v>
      </c>
      <c r="AQ48" s="1" t="str">
        <f t="shared" si="33"/>
        <v/>
      </c>
      <c r="AR48" s="1">
        <f t="shared" si="34"/>
        <v>0</v>
      </c>
      <c r="AS48" s="1" t="str">
        <f t="shared" si="28"/>
        <v/>
      </c>
      <c r="AT48" s="1">
        <f t="shared" si="35"/>
        <v>0</v>
      </c>
      <c r="AU48" s="1" t="str">
        <f t="shared" si="29"/>
        <v/>
      </c>
    </row>
    <row r="49" spans="1:47">
      <c r="A49" s="28">
        <v>39</v>
      </c>
      <c r="B49" s="173" t="str">
        <f>IF(①団体情報入力!C47="","",IF(C49="","",①団体情報入力!C47))</f>
        <v/>
      </c>
      <c r="C49" s="141"/>
      <c r="D49" s="51"/>
      <c r="E49" s="51"/>
      <c r="F49" s="203"/>
      <c r="G49" s="51"/>
      <c r="H49" s="52"/>
      <c r="I49" s="53"/>
      <c r="J49" s="143"/>
      <c r="K49" s="118"/>
      <c r="L49" s="53"/>
      <c r="M49" s="143"/>
      <c r="N49" s="118"/>
      <c r="O49" s="53"/>
      <c r="P49" s="143"/>
      <c r="Q49" s="200"/>
      <c r="R49" s="452"/>
      <c r="S49" s="453"/>
      <c r="T49" s="466"/>
      <c r="U49" s="467"/>
      <c r="Z49" s="2"/>
      <c r="AB49" s="5" t="str">
        <f t="shared" si="18"/>
        <v/>
      </c>
      <c r="AC49" s="5" t="str">
        <f t="shared" si="19"/>
        <v/>
      </c>
      <c r="AD49" s="5" t="str">
        <f t="shared" si="20"/>
        <v/>
      </c>
      <c r="AE49" s="5" t="str">
        <f t="shared" si="21"/>
        <v/>
      </c>
      <c r="AF49" s="5" t="str">
        <f t="shared" si="22"/>
        <v/>
      </c>
      <c r="AG49" s="8" t="str">
        <f>IF(G49="男",data_kyogisha!A40,"")</f>
        <v/>
      </c>
      <c r="AH49" s="5" t="str">
        <f t="shared" si="23"/>
        <v/>
      </c>
      <c r="AI49" s="5" t="str">
        <f t="shared" si="24"/>
        <v/>
      </c>
      <c r="AJ49" s="5" t="str">
        <f t="shared" si="25"/>
        <v/>
      </c>
      <c r="AK49" s="5" t="str">
        <f t="shared" si="26"/>
        <v/>
      </c>
      <c r="AL49" s="5" t="str">
        <f t="shared" si="27"/>
        <v/>
      </c>
      <c r="AM49" s="1" t="str">
        <f>IF(G49="女",data_kyogisha!A40,"")</f>
        <v/>
      </c>
      <c r="AN49" s="1">
        <f t="shared" si="30"/>
        <v>0</v>
      </c>
      <c r="AO49" s="1" t="str">
        <f t="shared" si="31"/>
        <v/>
      </c>
      <c r="AP49" s="1">
        <f t="shared" si="32"/>
        <v>0</v>
      </c>
      <c r="AQ49" s="1" t="str">
        <f t="shared" si="33"/>
        <v/>
      </c>
      <c r="AR49" s="1">
        <f t="shared" si="34"/>
        <v>0</v>
      </c>
      <c r="AS49" s="1" t="str">
        <f t="shared" si="28"/>
        <v/>
      </c>
      <c r="AT49" s="1">
        <f t="shared" si="35"/>
        <v>0</v>
      </c>
      <c r="AU49" s="1" t="str">
        <f t="shared" si="29"/>
        <v/>
      </c>
    </row>
    <row r="50" spans="1:47">
      <c r="A50" s="28">
        <v>40</v>
      </c>
      <c r="B50" s="173" t="str">
        <f>IF(①団体情報入力!C48="","",IF(C50="","",①団体情報入力!C48))</f>
        <v/>
      </c>
      <c r="C50" s="141"/>
      <c r="D50" s="51"/>
      <c r="E50" s="51"/>
      <c r="F50" s="203"/>
      <c r="G50" s="51"/>
      <c r="H50" s="52"/>
      <c r="I50" s="53"/>
      <c r="J50" s="143"/>
      <c r="K50" s="118"/>
      <c r="L50" s="53"/>
      <c r="M50" s="143"/>
      <c r="N50" s="118"/>
      <c r="O50" s="53"/>
      <c r="P50" s="143"/>
      <c r="Q50" s="200"/>
      <c r="R50" s="452"/>
      <c r="S50" s="453"/>
      <c r="T50" s="466"/>
      <c r="U50" s="467"/>
      <c r="Z50" s="2"/>
      <c r="AB50" s="5" t="str">
        <f t="shared" si="18"/>
        <v/>
      </c>
      <c r="AC50" s="5" t="str">
        <f t="shared" si="19"/>
        <v/>
      </c>
      <c r="AD50" s="5" t="str">
        <f t="shared" si="20"/>
        <v/>
      </c>
      <c r="AE50" s="5" t="str">
        <f t="shared" si="21"/>
        <v/>
      </c>
      <c r="AF50" s="5" t="str">
        <f t="shared" si="22"/>
        <v/>
      </c>
      <c r="AG50" s="8" t="str">
        <f>IF(G50="男",data_kyogisha!A41,"")</f>
        <v/>
      </c>
      <c r="AH50" s="5" t="str">
        <f t="shared" si="23"/>
        <v/>
      </c>
      <c r="AI50" s="5" t="str">
        <f t="shared" si="24"/>
        <v/>
      </c>
      <c r="AJ50" s="5" t="str">
        <f t="shared" si="25"/>
        <v/>
      </c>
      <c r="AK50" s="5" t="str">
        <f t="shared" si="26"/>
        <v/>
      </c>
      <c r="AL50" s="5" t="str">
        <f t="shared" si="27"/>
        <v/>
      </c>
      <c r="AM50" s="1" t="str">
        <f>IF(G50="女",data_kyogisha!A41,"")</f>
        <v/>
      </c>
      <c r="AN50" s="1">
        <f t="shared" si="30"/>
        <v>0</v>
      </c>
      <c r="AO50" s="1" t="str">
        <f t="shared" si="31"/>
        <v/>
      </c>
      <c r="AP50" s="1">
        <f t="shared" si="32"/>
        <v>0</v>
      </c>
      <c r="AQ50" s="1" t="str">
        <f t="shared" si="33"/>
        <v/>
      </c>
      <c r="AR50" s="1">
        <f t="shared" si="34"/>
        <v>0</v>
      </c>
      <c r="AS50" s="1" t="str">
        <f t="shared" si="28"/>
        <v/>
      </c>
      <c r="AT50" s="1">
        <f t="shared" si="35"/>
        <v>0</v>
      </c>
      <c r="AU50" s="1" t="str">
        <f t="shared" si="29"/>
        <v/>
      </c>
    </row>
    <row r="51" spans="1:47">
      <c r="A51" s="28">
        <v>41</v>
      </c>
      <c r="B51" s="173" t="str">
        <f>IF(①団体情報入力!C49="","",IF(C51="","",①団体情報入力!C49))</f>
        <v/>
      </c>
      <c r="C51" s="141"/>
      <c r="D51" s="51"/>
      <c r="E51" s="51"/>
      <c r="F51" s="203"/>
      <c r="G51" s="51"/>
      <c r="H51" s="52"/>
      <c r="I51" s="53"/>
      <c r="J51" s="143"/>
      <c r="K51" s="118"/>
      <c r="L51" s="53"/>
      <c r="M51" s="143"/>
      <c r="N51" s="118"/>
      <c r="O51" s="53"/>
      <c r="P51" s="143"/>
      <c r="Q51" s="200"/>
      <c r="R51" s="452"/>
      <c r="S51" s="453"/>
      <c r="T51" s="466"/>
      <c r="U51" s="467"/>
      <c r="Z51" s="2"/>
      <c r="AB51" s="5" t="str">
        <f t="shared" si="18"/>
        <v/>
      </c>
      <c r="AC51" s="5" t="str">
        <f t="shared" si="19"/>
        <v/>
      </c>
      <c r="AD51" s="5" t="str">
        <f t="shared" si="20"/>
        <v/>
      </c>
      <c r="AE51" s="5" t="str">
        <f t="shared" si="21"/>
        <v/>
      </c>
      <c r="AF51" s="5" t="str">
        <f t="shared" si="22"/>
        <v/>
      </c>
      <c r="AG51" s="8" t="str">
        <f>IF(G51="男",data_kyogisha!A42,"")</f>
        <v/>
      </c>
      <c r="AH51" s="5" t="str">
        <f t="shared" si="23"/>
        <v/>
      </c>
      <c r="AI51" s="5" t="str">
        <f t="shared" si="24"/>
        <v/>
      </c>
      <c r="AJ51" s="5" t="str">
        <f t="shared" si="25"/>
        <v/>
      </c>
      <c r="AK51" s="5" t="str">
        <f t="shared" si="26"/>
        <v/>
      </c>
      <c r="AL51" s="5" t="str">
        <f t="shared" si="27"/>
        <v/>
      </c>
      <c r="AM51" s="1" t="str">
        <f>IF(G51="女",data_kyogisha!A42,"")</f>
        <v/>
      </c>
      <c r="AN51" s="1">
        <f t="shared" si="30"/>
        <v>0</v>
      </c>
      <c r="AO51" s="1" t="str">
        <f t="shared" si="31"/>
        <v/>
      </c>
      <c r="AP51" s="1">
        <f t="shared" si="32"/>
        <v>0</v>
      </c>
      <c r="AQ51" s="1" t="str">
        <f t="shared" si="33"/>
        <v/>
      </c>
      <c r="AR51" s="1">
        <f t="shared" si="34"/>
        <v>0</v>
      </c>
      <c r="AS51" s="1" t="str">
        <f t="shared" si="28"/>
        <v/>
      </c>
      <c r="AT51" s="1">
        <f t="shared" si="35"/>
        <v>0</v>
      </c>
      <c r="AU51" s="1" t="str">
        <f t="shared" si="29"/>
        <v/>
      </c>
    </row>
    <row r="52" spans="1:47">
      <c r="A52" s="28">
        <v>42</v>
      </c>
      <c r="B52" s="173" t="str">
        <f>IF(①団体情報入力!C50="","",IF(C52="","",①団体情報入力!C50))</f>
        <v/>
      </c>
      <c r="C52" s="141"/>
      <c r="D52" s="51"/>
      <c r="E52" s="51"/>
      <c r="F52" s="203"/>
      <c r="G52" s="51"/>
      <c r="H52" s="52"/>
      <c r="I52" s="53"/>
      <c r="J52" s="143"/>
      <c r="K52" s="118"/>
      <c r="L52" s="53"/>
      <c r="M52" s="143"/>
      <c r="N52" s="118"/>
      <c r="O52" s="53"/>
      <c r="P52" s="143"/>
      <c r="Q52" s="200"/>
      <c r="R52" s="452"/>
      <c r="S52" s="453"/>
      <c r="T52" s="466"/>
      <c r="U52" s="467"/>
      <c r="AB52" s="5" t="str">
        <f t="shared" si="18"/>
        <v/>
      </c>
      <c r="AC52" s="5" t="str">
        <f t="shared" si="19"/>
        <v/>
      </c>
      <c r="AD52" s="5" t="str">
        <f t="shared" si="20"/>
        <v/>
      </c>
      <c r="AE52" s="5" t="str">
        <f t="shared" si="21"/>
        <v/>
      </c>
      <c r="AF52" s="5" t="str">
        <f t="shared" si="22"/>
        <v/>
      </c>
      <c r="AG52" s="8" t="str">
        <f>IF(G52="男",data_kyogisha!A43,"")</f>
        <v/>
      </c>
      <c r="AH52" s="5" t="str">
        <f t="shared" si="23"/>
        <v/>
      </c>
      <c r="AI52" s="5" t="str">
        <f t="shared" si="24"/>
        <v/>
      </c>
      <c r="AJ52" s="5" t="str">
        <f t="shared" si="25"/>
        <v/>
      </c>
      <c r="AK52" s="5" t="str">
        <f t="shared" si="26"/>
        <v/>
      </c>
      <c r="AL52" s="5" t="str">
        <f t="shared" si="27"/>
        <v/>
      </c>
      <c r="AM52" s="1" t="str">
        <f>IF(G52="女",data_kyogisha!A43,"")</f>
        <v/>
      </c>
      <c r="AN52" s="1">
        <f t="shared" si="30"/>
        <v>0</v>
      </c>
      <c r="AO52" s="1" t="str">
        <f t="shared" si="31"/>
        <v/>
      </c>
      <c r="AP52" s="1">
        <f t="shared" si="32"/>
        <v>0</v>
      </c>
      <c r="AQ52" s="1" t="str">
        <f t="shared" si="33"/>
        <v/>
      </c>
      <c r="AR52" s="1">
        <f t="shared" si="34"/>
        <v>0</v>
      </c>
      <c r="AS52" s="1" t="str">
        <f t="shared" si="28"/>
        <v/>
      </c>
      <c r="AT52" s="1">
        <f t="shared" si="35"/>
        <v>0</v>
      </c>
      <c r="AU52" s="1" t="str">
        <f t="shared" si="29"/>
        <v/>
      </c>
    </row>
    <row r="53" spans="1:47">
      <c r="A53" s="28">
        <v>43</v>
      </c>
      <c r="B53" s="173" t="str">
        <f>IF(①団体情報入力!C51="","",IF(C53="","",①団体情報入力!C51))</f>
        <v/>
      </c>
      <c r="C53" s="141"/>
      <c r="D53" s="51"/>
      <c r="E53" s="51"/>
      <c r="F53" s="203"/>
      <c r="G53" s="51"/>
      <c r="H53" s="52"/>
      <c r="I53" s="53"/>
      <c r="J53" s="143"/>
      <c r="K53" s="118"/>
      <c r="L53" s="53"/>
      <c r="M53" s="143"/>
      <c r="N53" s="118"/>
      <c r="O53" s="53"/>
      <c r="P53" s="143"/>
      <c r="Q53" s="200"/>
      <c r="R53" s="452"/>
      <c r="S53" s="453"/>
      <c r="T53" s="466"/>
      <c r="U53" s="467"/>
      <c r="AB53" s="5" t="str">
        <f t="shared" si="18"/>
        <v/>
      </c>
      <c r="AC53" s="5" t="str">
        <f t="shared" si="19"/>
        <v/>
      </c>
      <c r="AD53" s="5" t="str">
        <f t="shared" si="20"/>
        <v/>
      </c>
      <c r="AE53" s="5" t="str">
        <f t="shared" si="21"/>
        <v/>
      </c>
      <c r="AF53" s="5" t="str">
        <f t="shared" si="22"/>
        <v/>
      </c>
      <c r="AG53" s="8" t="str">
        <f>IF(G53="男",data_kyogisha!A44,"")</f>
        <v/>
      </c>
      <c r="AH53" s="5" t="str">
        <f t="shared" si="23"/>
        <v/>
      </c>
      <c r="AI53" s="5" t="str">
        <f t="shared" si="24"/>
        <v/>
      </c>
      <c r="AJ53" s="5" t="str">
        <f t="shared" si="25"/>
        <v/>
      </c>
      <c r="AK53" s="5" t="str">
        <f t="shared" si="26"/>
        <v/>
      </c>
      <c r="AL53" s="5" t="str">
        <f t="shared" si="27"/>
        <v/>
      </c>
      <c r="AM53" s="1" t="str">
        <f>IF(G53="女",data_kyogisha!A44,"")</f>
        <v/>
      </c>
      <c r="AN53" s="1">
        <f t="shared" si="30"/>
        <v>0</v>
      </c>
      <c r="AO53" s="1" t="str">
        <f t="shared" si="31"/>
        <v/>
      </c>
      <c r="AP53" s="1">
        <f t="shared" si="32"/>
        <v>0</v>
      </c>
      <c r="AQ53" s="1" t="str">
        <f t="shared" si="33"/>
        <v/>
      </c>
      <c r="AR53" s="1">
        <f t="shared" si="34"/>
        <v>0</v>
      </c>
      <c r="AS53" s="1" t="str">
        <f t="shared" si="28"/>
        <v/>
      </c>
      <c r="AT53" s="1">
        <f t="shared" si="35"/>
        <v>0</v>
      </c>
      <c r="AU53" s="1" t="str">
        <f t="shared" si="29"/>
        <v/>
      </c>
    </row>
    <row r="54" spans="1:47">
      <c r="A54" s="28">
        <v>44</v>
      </c>
      <c r="B54" s="173" t="str">
        <f>IF(①団体情報入力!C52="","",IF(C54="","",①団体情報入力!C52))</f>
        <v/>
      </c>
      <c r="C54" s="141"/>
      <c r="D54" s="51"/>
      <c r="E54" s="51"/>
      <c r="F54" s="203"/>
      <c r="G54" s="51"/>
      <c r="H54" s="52"/>
      <c r="I54" s="53"/>
      <c r="J54" s="143"/>
      <c r="K54" s="118"/>
      <c r="L54" s="53"/>
      <c r="M54" s="143"/>
      <c r="N54" s="118"/>
      <c r="O54" s="53"/>
      <c r="P54" s="143"/>
      <c r="Q54" s="200"/>
      <c r="R54" s="452"/>
      <c r="S54" s="453"/>
      <c r="T54" s="466"/>
      <c r="U54" s="467"/>
      <c r="AB54" s="5" t="str">
        <f t="shared" si="18"/>
        <v/>
      </c>
      <c r="AC54" s="5" t="str">
        <f t="shared" si="19"/>
        <v/>
      </c>
      <c r="AD54" s="5" t="str">
        <f t="shared" si="20"/>
        <v/>
      </c>
      <c r="AE54" s="5" t="str">
        <f t="shared" si="21"/>
        <v/>
      </c>
      <c r="AF54" s="5" t="str">
        <f t="shared" si="22"/>
        <v/>
      </c>
      <c r="AG54" s="8" t="str">
        <f>IF(G54="男",data_kyogisha!A45,"")</f>
        <v/>
      </c>
      <c r="AH54" s="5" t="str">
        <f t="shared" si="23"/>
        <v/>
      </c>
      <c r="AI54" s="5" t="str">
        <f t="shared" si="24"/>
        <v/>
      </c>
      <c r="AJ54" s="5" t="str">
        <f t="shared" si="25"/>
        <v/>
      </c>
      <c r="AK54" s="5" t="str">
        <f t="shared" si="26"/>
        <v/>
      </c>
      <c r="AL54" s="5" t="str">
        <f t="shared" si="27"/>
        <v/>
      </c>
      <c r="AM54" s="1" t="str">
        <f>IF(G54="女",data_kyogisha!A45,"")</f>
        <v/>
      </c>
      <c r="AN54" s="1">
        <f t="shared" si="30"/>
        <v>0</v>
      </c>
      <c r="AO54" s="1" t="str">
        <f t="shared" si="31"/>
        <v/>
      </c>
      <c r="AP54" s="1">
        <f t="shared" si="32"/>
        <v>0</v>
      </c>
      <c r="AQ54" s="1" t="str">
        <f t="shared" si="33"/>
        <v/>
      </c>
      <c r="AR54" s="1">
        <f t="shared" si="34"/>
        <v>0</v>
      </c>
      <c r="AS54" s="1" t="str">
        <f t="shared" si="28"/>
        <v/>
      </c>
      <c r="AT54" s="1">
        <f t="shared" si="35"/>
        <v>0</v>
      </c>
      <c r="AU54" s="1" t="str">
        <f t="shared" si="29"/>
        <v/>
      </c>
    </row>
    <row r="55" spans="1:47">
      <c r="A55" s="28">
        <v>45</v>
      </c>
      <c r="B55" s="173" t="str">
        <f>IF(①団体情報入力!C53="","",IF(C55="","",①団体情報入力!C53))</f>
        <v/>
      </c>
      <c r="C55" s="141"/>
      <c r="D55" s="51"/>
      <c r="E55" s="51"/>
      <c r="F55" s="203"/>
      <c r="G55" s="51"/>
      <c r="H55" s="52"/>
      <c r="I55" s="53"/>
      <c r="J55" s="143"/>
      <c r="K55" s="118"/>
      <c r="L55" s="53"/>
      <c r="M55" s="143"/>
      <c r="N55" s="118"/>
      <c r="O55" s="53"/>
      <c r="P55" s="143"/>
      <c r="Q55" s="200"/>
      <c r="R55" s="452"/>
      <c r="S55" s="453"/>
      <c r="T55" s="466"/>
      <c r="U55" s="467"/>
      <c r="AB55" s="5" t="str">
        <f t="shared" si="18"/>
        <v/>
      </c>
      <c r="AC55" s="5" t="str">
        <f t="shared" si="19"/>
        <v/>
      </c>
      <c r="AD55" s="5" t="str">
        <f t="shared" si="20"/>
        <v/>
      </c>
      <c r="AE55" s="5" t="str">
        <f t="shared" si="21"/>
        <v/>
      </c>
      <c r="AF55" s="5" t="str">
        <f t="shared" si="22"/>
        <v/>
      </c>
      <c r="AG55" s="8" t="str">
        <f>IF(G55="男",data_kyogisha!A46,"")</f>
        <v/>
      </c>
      <c r="AH55" s="5" t="str">
        <f t="shared" si="23"/>
        <v/>
      </c>
      <c r="AI55" s="5" t="str">
        <f t="shared" si="24"/>
        <v/>
      </c>
      <c r="AJ55" s="5" t="str">
        <f t="shared" si="25"/>
        <v/>
      </c>
      <c r="AK55" s="5" t="str">
        <f t="shared" si="26"/>
        <v/>
      </c>
      <c r="AL55" s="5" t="str">
        <f t="shared" si="27"/>
        <v/>
      </c>
      <c r="AM55" s="1" t="str">
        <f>IF(G55="女",data_kyogisha!A46,"")</f>
        <v/>
      </c>
      <c r="AN55" s="1">
        <f t="shared" si="30"/>
        <v>0</v>
      </c>
      <c r="AO55" s="1" t="str">
        <f t="shared" si="31"/>
        <v/>
      </c>
      <c r="AP55" s="1">
        <f t="shared" si="32"/>
        <v>0</v>
      </c>
      <c r="AQ55" s="1" t="str">
        <f t="shared" si="33"/>
        <v/>
      </c>
      <c r="AR55" s="1">
        <f t="shared" si="34"/>
        <v>0</v>
      </c>
      <c r="AS55" s="1" t="str">
        <f t="shared" si="28"/>
        <v/>
      </c>
      <c r="AT55" s="1">
        <f t="shared" si="35"/>
        <v>0</v>
      </c>
      <c r="AU55" s="1" t="str">
        <f t="shared" si="29"/>
        <v/>
      </c>
    </row>
    <row r="56" spans="1:47">
      <c r="A56" s="28">
        <v>46</v>
      </c>
      <c r="B56" s="173" t="str">
        <f>IF(①団体情報入力!C54="","",IF(C56="","",①団体情報入力!C54))</f>
        <v/>
      </c>
      <c r="C56" s="141"/>
      <c r="D56" s="51"/>
      <c r="E56" s="51"/>
      <c r="F56" s="203"/>
      <c r="G56" s="51"/>
      <c r="H56" s="52"/>
      <c r="I56" s="53"/>
      <c r="J56" s="143"/>
      <c r="K56" s="118"/>
      <c r="L56" s="53"/>
      <c r="M56" s="143"/>
      <c r="N56" s="118"/>
      <c r="O56" s="53"/>
      <c r="P56" s="143"/>
      <c r="Q56" s="200"/>
      <c r="R56" s="452"/>
      <c r="S56" s="453"/>
      <c r="T56" s="466"/>
      <c r="U56" s="467"/>
      <c r="AB56" s="5" t="str">
        <f t="shared" si="18"/>
        <v/>
      </c>
      <c r="AC56" s="5" t="str">
        <f t="shared" si="19"/>
        <v/>
      </c>
      <c r="AD56" s="5" t="str">
        <f t="shared" si="20"/>
        <v/>
      </c>
      <c r="AE56" s="5" t="str">
        <f t="shared" si="21"/>
        <v/>
      </c>
      <c r="AF56" s="5" t="str">
        <f t="shared" si="22"/>
        <v/>
      </c>
      <c r="AG56" s="8" t="str">
        <f>IF(G56="男",data_kyogisha!A47,"")</f>
        <v/>
      </c>
      <c r="AH56" s="5" t="str">
        <f t="shared" si="23"/>
        <v/>
      </c>
      <c r="AI56" s="5" t="str">
        <f t="shared" si="24"/>
        <v/>
      </c>
      <c r="AJ56" s="5" t="str">
        <f t="shared" si="25"/>
        <v/>
      </c>
      <c r="AK56" s="5" t="str">
        <f t="shared" si="26"/>
        <v/>
      </c>
      <c r="AL56" s="5" t="str">
        <f t="shared" si="27"/>
        <v/>
      </c>
      <c r="AM56" s="1" t="str">
        <f>IF(G56="女",data_kyogisha!A47,"")</f>
        <v/>
      </c>
      <c r="AN56" s="1">
        <f t="shared" si="30"/>
        <v>0</v>
      </c>
      <c r="AO56" s="1" t="str">
        <f t="shared" si="31"/>
        <v/>
      </c>
      <c r="AP56" s="1">
        <f t="shared" si="32"/>
        <v>0</v>
      </c>
      <c r="AQ56" s="1" t="str">
        <f t="shared" si="33"/>
        <v/>
      </c>
      <c r="AR56" s="1">
        <f t="shared" si="34"/>
        <v>0</v>
      </c>
      <c r="AS56" s="1" t="str">
        <f t="shared" si="28"/>
        <v/>
      </c>
      <c r="AT56" s="1">
        <f t="shared" si="35"/>
        <v>0</v>
      </c>
      <c r="AU56" s="1" t="str">
        <f t="shared" si="29"/>
        <v/>
      </c>
    </row>
    <row r="57" spans="1:47">
      <c r="A57" s="28">
        <v>47</v>
      </c>
      <c r="B57" s="173" t="str">
        <f>IF(①団体情報入力!C55="","",IF(C57="","",①団体情報入力!C55))</f>
        <v/>
      </c>
      <c r="C57" s="141"/>
      <c r="D57" s="51"/>
      <c r="E57" s="51"/>
      <c r="F57" s="203"/>
      <c r="G57" s="51"/>
      <c r="H57" s="52"/>
      <c r="I57" s="53"/>
      <c r="J57" s="143"/>
      <c r="K57" s="118"/>
      <c r="L57" s="53"/>
      <c r="M57" s="143"/>
      <c r="N57" s="118"/>
      <c r="O57" s="53"/>
      <c r="P57" s="143"/>
      <c r="Q57" s="200"/>
      <c r="R57" s="452"/>
      <c r="S57" s="453"/>
      <c r="T57" s="466"/>
      <c r="U57" s="467"/>
      <c r="AB57" s="5" t="str">
        <f t="shared" si="18"/>
        <v/>
      </c>
      <c r="AC57" s="5" t="str">
        <f t="shared" si="19"/>
        <v/>
      </c>
      <c r="AD57" s="5" t="str">
        <f t="shared" si="20"/>
        <v/>
      </c>
      <c r="AE57" s="5" t="str">
        <f t="shared" si="21"/>
        <v/>
      </c>
      <c r="AF57" s="5" t="str">
        <f t="shared" si="22"/>
        <v/>
      </c>
      <c r="AG57" s="8" t="str">
        <f>IF(G57="男",data_kyogisha!A48,"")</f>
        <v/>
      </c>
      <c r="AH57" s="5" t="str">
        <f t="shared" si="23"/>
        <v/>
      </c>
      <c r="AI57" s="5" t="str">
        <f t="shared" si="24"/>
        <v/>
      </c>
      <c r="AJ57" s="5" t="str">
        <f t="shared" si="25"/>
        <v/>
      </c>
      <c r="AK57" s="5" t="str">
        <f t="shared" si="26"/>
        <v/>
      </c>
      <c r="AL57" s="5" t="str">
        <f t="shared" si="27"/>
        <v/>
      </c>
      <c r="AM57" s="1" t="str">
        <f>IF(G57="女",data_kyogisha!A48,"")</f>
        <v/>
      </c>
      <c r="AN57" s="1">
        <f t="shared" si="30"/>
        <v>0</v>
      </c>
      <c r="AO57" s="1" t="str">
        <f t="shared" si="31"/>
        <v/>
      </c>
      <c r="AP57" s="1">
        <f t="shared" si="32"/>
        <v>0</v>
      </c>
      <c r="AQ57" s="1" t="str">
        <f t="shared" si="33"/>
        <v/>
      </c>
      <c r="AR57" s="1">
        <f t="shared" si="34"/>
        <v>0</v>
      </c>
      <c r="AS57" s="1" t="str">
        <f t="shared" si="28"/>
        <v/>
      </c>
      <c r="AT57" s="1">
        <f t="shared" si="35"/>
        <v>0</v>
      </c>
      <c r="AU57" s="1" t="str">
        <f t="shared" si="29"/>
        <v/>
      </c>
    </row>
    <row r="58" spans="1:47">
      <c r="A58" s="28">
        <v>48</v>
      </c>
      <c r="B58" s="173" t="str">
        <f>IF(①団体情報入力!C56="","",IF(C58="","",①団体情報入力!C56))</f>
        <v/>
      </c>
      <c r="C58" s="141"/>
      <c r="D58" s="51"/>
      <c r="E58" s="51"/>
      <c r="F58" s="203"/>
      <c r="G58" s="51"/>
      <c r="H58" s="52"/>
      <c r="I58" s="53"/>
      <c r="J58" s="143"/>
      <c r="K58" s="118"/>
      <c r="L58" s="53"/>
      <c r="M58" s="143"/>
      <c r="N58" s="118"/>
      <c r="O58" s="53"/>
      <c r="P58" s="143"/>
      <c r="Q58" s="200"/>
      <c r="R58" s="452"/>
      <c r="S58" s="453"/>
      <c r="T58" s="466"/>
      <c r="U58" s="467"/>
      <c r="AB58" s="5" t="str">
        <f t="shared" si="18"/>
        <v/>
      </c>
      <c r="AC58" s="5" t="str">
        <f t="shared" si="19"/>
        <v/>
      </c>
      <c r="AD58" s="5" t="str">
        <f t="shared" si="20"/>
        <v/>
      </c>
      <c r="AE58" s="5" t="str">
        <f t="shared" si="21"/>
        <v/>
      </c>
      <c r="AF58" s="5" t="str">
        <f t="shared" si="22"/>
        <v/>
      </c>
      <c r="AG58" s="8" t="str">
        <f>IF(G58="男",data_kyogisha!A49,"")</f>
        <v/>
      </c>
      <c r="AH58" s="5" t="str">
        <f t="shared" si="23"/>
        <v/>
      </c>
      <c r="AI58" s="5" t="str">
        <f t="shared" si="24"/>
        <v/>
      </c>
      <c r="AJ58" s="5" t="str">
        <f t="shared" si="25"/>
        <v/>
      </c>
      <c r="AK58" s="5" t="str">
        <f t="shared" si="26"/>
        <v/>
      </c>
      <c r="AL58" s="5" t="str">
        <f t="shared" si="27"/>
        <v/>
      </c>
      <c r="AM58" s="1" t="str">
        <f>IF(G58="女",data_kyogisha!A49,"")</f>
        <v/>
      </c>
      <c r="AN58" s="1">
        <f t="shared" si="30"/>
        <v>0</v>
      </c>
      <c r="AO58" s="1" t="str">
        <f t="shared" si="31"/>
        <v/>
      </c>
      <c r="AP58" s="1">
        <f t="shared" si="32"/>
        <v>0</v>
      </c>
      <c r="AQ58" s="1" t="str">
        <f t="shared" si="33"/>
        <v/>
      </c>
      <c r="AR58" s="1">
        <f t="shared" si="34"/>
        <v>0</v>
      </c>
      <c r="AS58" s="1" t="str">
        <f t="shared" si="28"/>
        <v/>
      </c>
      <c r="AT58" s="1">
        <f t="shared" si="35"/>
        <v>0</v>
      </c>
      <c r="AU58" s="1" t="str">
        <f t="shared" si="29"/>
        <v/>
      </c>
    </row>
    <row r="59" spans="1:47">
      <c r="A59" s="28">
        <v>49</v>
      </c>
      <c r="B59" s="173" t="str">
        <f>IF(①団体情報入力!C57="","",IF(C59="","",①団体情報入力!C57))</f>
        <v/>
      </c>
      <c r="C59" s="141"/>
      <c r="D59" s="51"/>
      <c r="E59" s="51"/>
      <c r="F59" s="203"/>
      <c r="G59" s="51"/>
      <c r="H59" s="52"/>
      <c r="I59" s="53"/>
      <c r="J59" s="143"/>
      <c r="K59" s="118"/>
      <c r="L59" s="53"/>
      <c r="M59" s="143"/>
      <c r="N59" s="118"/>
      <c r="O59" s="53"/>
      <c r="P59" s="143"/>
      <c r="Q59" s="200"/>
      <c r="R59" s="452"/>
      <c r="S59" s="453"/>
      <c r="T59" s="466"/>
      <c r="U59" s="467"/>
      <c r="AB59" s="5" t="str">
        <f t="shared" si="18"/>
        <v/>
      </c>
      <c r="AC59" s="5" t="str">
        <f t="shared" si="19"/>
        <v/>
      </c>
      <c r="AD59" s="5" t="str">
        <f t="shared" si="20"/>
        <v/>
      </c>
      <c r="AE59" s="5" t="str">
        <f t="shared" si="21"/>
        <v/>
      </c>
      <c r="AF59" s="5" t="str">
        <f t="shared" si="22"/>
        <v/>
      </c>
      <c r="AG59" s="8" t="str">
        <f>IF(G59="男",data_kyogisha!A50,"")</f>
        <v/>
      </c>
      <c r="AH59" s="5" t="str">
        <f t="shared" si="23"/>
        <v/>
      </c>
      <c r="AI59" s="5" t="str">
        <f t="shared" si="24"/>
        <v/>
      </c>
      <c r="AJ59" s="5" t="str">
        <f t="shared" si="25"/>
        <v/>
      </c>
      <c r="AK59" s="5" t="str">
        <f t="shared" si="26"/>
        <v/>
      </c>
      <c r="AL59" s="5" t="str">
        <f t="shared" si="27"/>
        <v/>
      </c>
      <c r="AM59" s="1" t="str">
        <f>IF(G59="女",data_kyogisha!A50,"")</f>
        <v/>
      </c>
      <c r="AN59" s="1">
        <f t="shared" si="30"/>
        <v>0</v>
      </c>
      <c r="AO59" s="1" t="str">
        <f t="shared" si="31"/>
        <v/>
      </c>
      <c r="AP59" s="1">
        <f t="shared" si="32"/>
        <v>0</v>
      </c>
      <c r="AQ59" s="1" t="str">
        <f t="shared" si="33"/>
        <v/>
      </c>
      <c r="AR59" s="1">
        <f t="shared" si="34"/>
        <v>0</v>
      </c>
      <c r="AS59" s="1" t="str">
        <f t="shared" si="28"/>
        <v/>
      </c>
      <c r="AT59" s="1">
        <f t="shared" si="35"/>
        <v>0</v>
      </c>
      <c r="AU59" s="1" t="str">
        <f t="shared" si="29"/>
        <v/>
      </c>
    </row>
    <row r="60" spans="1:47">
      <c r="A60" s="28">
        <v>50</v>
      </c>
      <c r="B60" s="173" t="str">
        <f>IF(①団体情報入力!C58="","",IF(C60="","",①団体情報入力!C58))</f>
        <v/>
      </c>
      <c r="C60" s="141"/>
      <c r="D60" s="51"/>
      <c r="E60" s="51"/>
      <c r="F60" s="203"/>
      <c r="G60" s="51"/>
      <c r="H60" s="52"/>
      <c r="I60" s="53"/>
      <c r="J60" s="143"/>
      <c r="K60" s="118"/>
      <c r="L60" s="53"/>
      <c r="M60" s="143"/>
      <c r="N60" s="118"/>
      <c r="O60" s="53"/>
      <c r="P60" s="143"/>
      <c r="Q60" s="200"/>
      <c r="R60" s="452"/>
      <c r="S60" s="453"/>
      <c r="T60" s="466"/>
      <c r="U60" s="467"/>
      <c r="AB60" s="5" t="str">
        <f t="shared" si="18"/>
        <v/>
      </c>
      <c r="AC60" s="5" t="str">
        <f t="shared" si="19"/>
        <v/>
      </c>
      <c r="AD60" s="5" t="str">
        <f t="shared" si="20"/>
        <v/>
      </c>
      <c r="AE60" s="5" t="str">
        <f t="shared" si="21"/>
        <v/>
      </c>
      <c r="AF60" s="5" t="str">
        <f t="shared" si="22"/>
        <v/>
      </c>
      <c r="AG60" s="8" t="str">
        <f>IF(G60="男",data_kyogisha!A51,"")</f>
        <v/>
      </c>
      <c r="AH60" s="5" t="str">
        <f t="shared" si="23"/>
        <v/>
      </c>
      <c r="AI60" s="5" t="str">
        <f t="shared" si="24"/>
        <v/>
      </c>
      <c r="AJ60" s="5" t="str">
        <f t="shared" si="25"/>
        <v/>
      </c>
      <c r="AK60" s="5" t="str">
        <f t="shared" si="26"/>
        <v/>
      </c>
      <c r="AL60" s="5" t="str">
        <f t="shared" si="27"/>
        <v/>
      </c>
      <c r="AM60" s="1" t="str">
        <f>IF(G60="女",data_kyogisha!A51,"")</f>
        <v/>
      </c>
      <c r="AN60" s="1">
        <f t="shared" si="30"/>
        <v>0</v>
      </c>
      <c r="AO60" s="1" t="str">
        <f t="shared" si="31"/>
        <v/>
      </c>
      <c r="AP60" s="1">
        <f t="shared" si="32"/>
        <v>0</v>
      </c>
      <c r="AQ60" s="1" t="str">
        <f t="shared" si="33"/>
        <v/>
      </c>
      <c r="AR60" s="1">
        <f t="shared" si="34"/>
        <v>0</v>
      </c>
      <c r="AS60" s="1" t="str">
        <f t="shared" si="28"/>
        <v/>
      </c>
      <c r="AT60" s="1">
        <f t="shared" si="35"/>
        <v>0</v>
      </c>
      <c r="AU60" s="1" t="str">
        <f t="shared" si="29"/>
        <v/>
      </c>
    </row>
    <row r="61" spans="1:47">
      <c r="A61" s="28">
        <v>51</v>
      </c>
      <c r="B61" s="173" t="str">
        <f>IF(①団体情報入力!C59="","",IF(C61="","",①団体情報入力!C59))</f>
        <v/>
      </c>
      <c r="C61" s="141"/>
      <c r="D61" s="51"/>
      <c r="E61" s="51"/>
      <c r="F61" s="203"/>
      <c r="G61" s="51"/>
      <c r="H61" s="52"/>
      <c r="I61" s="53"/>
      <c r="J61" s="143"/>
      <c r="K61" s="118"/>
      <c r="L61" s="53"/>
      <c r="M61" s="143"/>
      <c r="N61" s="118"/>
      <c r="O61" s="53"/>
      <c r="P61" s="143"/>
      <c r="Q61" s="200"/>
      <c r="R61" s="452"/>
      <c r="S61" s="453"/>
      <c r="T61" s="466"/>
      <c r="U61" s="467"/>
      <c r="AB61" s="5" t="str">
        <f t="shared" si="18"/>
        <v/>
      </c>
      <c r="AC61" s="5" t="str">
        <f t="shared" si="19"/>
        <v/>
      </c>
      <c r="AD61" s="5" t="str">
        <f t="shared" si="20"/>
        <v/>
      </c>
      <c r="AE61" s="5" t="str">
        <f t="shared" si="21"/>
        <v/>
      </c>
      <c r="AF61" s="5" t="str">
        <f t="shared" si="22"/>
        <v/>
      </c>
      <c r="AG61" s="8" t="str">
        <f>IF(G61="男",data_kyogisha!A52,"")</f>
        <v/>
      </c>
      <c r="AH61" s="5" t="str">
        <f t="shared" si="23"/>
        <v/>
      </c>
      <c r="AI61" s="5" t="str">
        <f t="shared" si="24"/>
        <v/>
      </c>
      <c r="AJ61" s="5" t="str">
        <f t="shared" si="25"/>
        <v/>
      </c>
      <c r="AK61" s="5" t="str">
        <f t="shared" si="26"/>
        <v/>
      </c>
      <c r="AL61" s="5" t="str">
        <f t="shared" si="27"/>
        <v/>
      </c>
      <c r="AM61" s="1" t="str">
        <f>IF(G61="女",data_kyogisha!A52,"")</f>
        <v/>
      </c>
      <c r="AN61" s="1">
        <f t="shared" si="30"/>
        <v>0</v>
      </c>
      <c r="AO61" s="1" t="str">
        <f t="shared" si="31"/>
        <v/>
      </c>
      <c r="AP61" s="1">
        <f t="shared" si="32"/>
        <v>0</v>
      </c>
      <c r="AQ61" s="1" t="str">
        <f t="shared" si="33"/>
        <v/>
      </c>
      <c r="AR61" s="1">
        <f t="shared" si="34"/>
        <v>0</v>
      </c>
      <c r="AS61" s="1" t="str">
        <f t="shared" si="28"/>
        <v/>
      </c>
      <c r="AT61" s="1">
        <f t="shared" si="35"/>
        <v>0</v>
      </c>
      <c r="AU61" s="1" t="str">
        <f t="shared" si="29"/>
        <v/>
      </c>
    </row>
    <row r="62" spans="1:47">
      <c r="A62" s="28">
        <v>52</v>
      </c>
      <c r="B62" s="173" t="str">
        <f>IF(①団体情報入力!C60="","",IF(C62="","",①団体情報入力!C60))</f>
        <v/>
      </c>
      <c r="C62" s="141"/>
      <c r="D62" s="51"/>
      <c r="E62" s="51"/>
      <c r="F62" s="203"/>
      <c r="G62" s="51"/>
      <c r="H62" s="52"/>
      <c r="I62" s="53"/>
      <c r="J62" s="143"/>
      <c r="K62" s="118"/>
      <c r="L62" s="53"/>
      <c r="M62" s="143"/>
      <c r="N62" s="118"/>
      <c r="O62" s="53"/>
      <c r="P62" s="143"/>
      <c r="Q62" s="200"/>
      <c r="R62" s="452"/>
      <c r="S62" s="453"/>
      <c r="T62" s="466"/>
      <c r="U62" s="467"/>
      <c r="AB62" s="5" t="str">
        <f t="shared" si="18"/>
        <v/>
      </c>
      <c r="AC62" s="5" t="str">
        <f t="shared" si="19"/>
        <v/>
      </c>
      <c r="AD62" s="5" t="str">
        <f t="shared" si="20"/>
        <v/>
      </c>
      <c r="AE62" s="5" t="str">
        <f t="shared" si="21"/>
        <v/>
      </c>
      <c r="AF62" s="5" t="str">
        <f t="shared" si="22"/>
        <v/>
      </c>
      <c r="AG62" s="8" t="str">
        <f>IF(G62="男",data_kyogisha!A53,"")</f>
        <v/>
      </c>
      <c r="AH62" s="5" t="str">
        <f t="shared" si="23"/>
        <v/>
      </c>
      <c r="AI62" s="5" t="str">
        <f t="shared" si="24"/>
        <v/>
      </c>
      <c r="AJ62" s="5" t="str">
        <f t="shared" si="25"/>
        <v/>
      </c>
      <c r="AK62" s="5" t="str">
        <f t="shared" si="26"/>
        <v/>
      </c>
      <c r="AL62" s="5" t="str">
        <f t="shared" si="27"/>
        <v/>
      </c>
      <c r="AM62" s="1" t="str">
        <f>IF(G62="女",data_kyogisha!A53,"")</f>
        <v/>
      </c>
      <c r="AN62" s="1">
        <f t="shared" si="30"/>
        <v>0</v>
      </c>
      <c r="AO62" s="1" t="str">
        <f t="shared" si="31"/>
        <v/>
      </c>
      <c r="AP62" s="1">
        <f t="shared" si="32"/>
        <v>0</v>
      </c>
      <c r="AQ62" s="1" t="str">
        <f t="shared" si="33"/>
        <v/>
      </c>
      <c r="AR62" s="1">
        <f t="shared" si="34"/>
        <v>0</v>
      </c>
      <c r="AS62" s="1" t="str">
        <f t="shared" si="28"/>
        <v/>
      </c>
      <c r="AT62" s="1">
        <f t="shared" si="35"/>
        <v>0</v>
      </c>
      <c r="AU62" s="1" t="str">
        <f t="shared" si="29"/>
        <v/>
      </c>
    </row>
    <row r="63" spans="1:47">
      <c r="A63" s="28">
        <v>53</v>
      </c>
      <c r="B63" s="173" t="str">
        <f>IF(①団体情報入力!C61="","",IF(C63="","",①団体情報入力!C61))</f>
        <v/>
      </c>
      <c r="C63" s="141"/>
      <c r="D63" s="51"/>
      <c r="E63" s="51"/>
      <c r="F63" s="203"/>
      <c r="G63" s="51"/>
      <c r="H63" s="52"/>
      <c r="I63" s="53"/>
      <c r="J63" s="143"/>
      <c r="K63" s="118"/>
      <c r="L63" s="53"/>
      <c r="M63" s="143"/>
      <c r="N63" s="118"/>
      <c r="O63" s="53"/>
      <c r="P63" s="143"/>
      <c r="Q63" s="200"/>
      <c r="R63" s="452"/>
      <c r="S63" s="453"/>
      <c r="T63" s="466"/>
      <c r="U63" s="467"/>
      <c r="AB63" s="5" t="str">
        <f t="shared" si="18"/>
        <v/>
      </c>
      <c r="AC63" s="5" t="str">
        <f t="shared" si="19"/>
        <v/>
      </c>
      <c r="AD63" s="5" t="str">
        <f t="shared" si="20"/>
        <v/>
      </c>
      <c r="AE63" s="5" t="str">
        <f t="shared" si="21"/>
        <v/>
      </c>
      <c r="AF63" s="5" t="str">
        <f t="shared" si="22"/>
        <v/>
      </c>
      <c r="AG63" s="8" t="str">
        <f>IF(G63="男",data_kyogisha!A54,"")</f>
        <v/>
      </c>
      <c r="AH63" s="5" t="str">
        <f t="shared" si="23"/>
        <v/>
      </c>
      <c r="AI63" s="5" t="str">
        <f t="shared" si="24"/>
        <v/>
      </c>
      <c r="AJ63" s="5" t="str">
        <f t="shared" si="25"/>
        <v/>
      </c>
      <c r="AK63" s="5" t="str">
        <f t="shared" si="26"/>
        <v/>
      </c>
      <c r="AL63" s="5" t="str">
        <f t="shared" si="27"/>
        <v/>
      </c>
      <c r="AM63" s="1" t="str">
        <f>IF(G63="女",data_kyogisha!A54,"")</f>
        <v/>
      </c>
      <c r="AN63" s="1">
        <f t="shared" si="30"/>
        <v>0</v>
      </c>
      <c r="AO63" s="1" t="str">
        <f t="shared" si="31"/>
        <v/>
      </c>
      <c r="AP63" s="1">
        <f t="shared" si="32"/>
        <v>0</v>
      </c>
      <c r="AQ63" s="1" t="str">
        <f t="shared" si="33"/>
        <v/>
      </c>
      <c r="AR63" s="1">
        <f t="shared" si="34"/>
        <v>0</v>
      </c>
      <c r="AS63" s="1" t="str">
        <f t="shared" si="28"/>
        <v/>
      </c>
      <c r="AT63" s="1">
        <f t="shared" si="35"/>
        <v>0</v>
      </c>
      <c r="AU63" s="1" t="str">
        <f t="shared" si="29"/>
        <v/>
      </c>
    </row>
    <row r="64" spans="1:47">
      <c r="A64" s="28">
        <v>54</v>
      </c>
      <c r="B64" s="173" t="str">
        <f>IF(①団体情報入力!C62="","",IF(C64="","",①団体情報入力!C62))</f>
        <v/>
      </c>
      <c r="C64" s="141"/>
      <c r="D64" s="51"/>
      <c r="E64" s="51"/>
      <c r="F64" s="203"/>
      <c r="G64" s="51"/>
      <c r="H64" s="52"/>
      <c r="I64" s="53"/>
      <c r="J64" s="143"/>
      <c r="K64" s="118"/>
      <c r="L64" s="53"/>
      <c r="M64" s="143"/>
      <c r="N64" s="118"/>
      <c r="O64" s="53"/>
      <c r="P64" s="143"/>
      <c r="Q64" s="200"/>
      <c r="R64" s="452"/>
      <c r="S64" s="453"/>
      <c r="T64" s="466"/>
      <c r="U64" s="467"/>
      <c r="AB64" s="5" t="str">
        <f t="shared" si="18"/>
        <v/>
      </c>
      <c r="AC64" s="5" t="str">
        <f t="shared" si="19"/>
        <v/>
      </c>
      <c r="AD64" s="5" t="str">
        <f t="shared" si="20"/>
        <v/>
      </c>
      <c r="AE64" s="5" t="str">
        <f t="shared" si="21"/>
        <v/>
      </c>
      <c r="AF64" s="5" t="str">
        <f t="shared" si="22"/>
        <v/>
      </c>
      <c r="AG64" s="8" t="str">
        <f>IF(G64="男",data_kyogisha!A55,"")</f>
        <v/>
      </c>
      <c r="AH64" s="5" t="str">
        <f t="shared" si="23"/>
        <v/>
      </c>
      <c r="AI64" s="5" t="str">
        <f t="shared" si="24"/>
        <v/>
      </c>
      <c r="AJ64" s="5" t="str">
        <f t="shared" si="25"/>
        <v/>
      </c>
      <c r="AK64" s="5" t="str">
        <f t="shared" si="26"/>
        <v/>
      </c>
      <c r="AL64" s="5" t="str">
        <f t="shared" si="27"/>
        <v/>
      </c>
      <c r="AM64" s="1" t="str">
        <f>IF(G64="女",data_kyogisha!A55,"")</f>
        <v/>
      </c>
      <c r="AN64" s="1">
        <f t="shared" si="30"/>
        <v>0</v>
      </c>
      <c r="AO64" s="1" t="str">
        <f t="shared" si="31"/>
        <v/>
      </c>
      <c r="AP64" s="1">
        <f t="shared" si="32"/>
        <v>0</v>
      </c>
      <c r="AQ64" s="1" t="str">
        <f t="shared" si="33"/>
        <v/>
      </c>
      <c r="AR64" s="1">
        <f t="shared" si="34"/>
        <v>0</v>
      </c>
      <c r="AS64" s="1" t="str">
        <f t="shared" si="28"/>
        <v/>
      </c>
      <c r="AT64" s="1">
        <f t="shared" si="35"/>
        <v>0</v>
      </c>
      <c r="AU64" s="1" t="str">
        <f t="shared" si="29"/>
        <v/>
      </c>
    </row>
    <row r="65" spans="1:47">
      <c r="A65" s="28">
        <v>55</v>
      </c>
      <c r="B65" s="173" t="str">
        <f>IF(①団体情報入力!C63="","",IF(C65="","",①団体情報入力!C63))</f>
        <v/>
      </c>
      <c r="C65" s="141"/>
      <c r="D65" s="51"/>
      <c r="E65" s="51"/>
      <c r="F65" s="203"/>
      <c r="G65" s="51"/>
      <c r="H65" s="52"/>
      <c r="I65" s="53"/>
      <c r="J65" s="143"/>
      <c r="K65" s="118"/>
      <c r="L65" s="53"/>
      <c r="M65" s="143"/>
      <c r="N65" s="118"/>
      <c r="O65" s="53"/>
      <c r="P65" s="143"/>
      <c r="Q65" s="200"/>
      <c r="R65" s="452"/>
      <c r="S65" s="453"/>
      <c r="T65" s="466"/>
      <c r="U65" s="467"/>
      <c r="AB65" s="5" t="str">
        <f t="shared" si="18"/>
        <v/>
      </c>
      <c r="AC65" s="5" t="str">
        <f t="shared" si="19"/>
        <v/>
      </c>
      <c r="AD65" s="5" t="str">
        <f t="shared" si="20"/>
        <v/>
      </c>
      <c r="AE65" s="5" t="str">
        <f t="shared" si="21"/>
        <v/>
      </c>
      <c r="AF65" s="5" t="str">
        <f t="shared" si="22"/>
        <v/>
      </c>
      <c r="AG65" s="8" t="str">
        <f>IF(G65="男",data_kyogisha!A56,"")</f>
        <v/>
      </c>
      <c r="AH65" s="5" t="str">
        <f t="shared" si="23"/>
        <v/>
      </c>
      <c r="AI65" s="5" t="str">
        <f t="shared" si="24"/>
        <v/>
      </c>
      <c r="AJ65" s="5" t="str">
        <f t="shared" si="25"/>
        <v/>
      </c>
      <c r="AK65" s="5" t="str">
        <f t="shared" si="26"/>
        <v/>
      </c>
      <c r="AL65" s="5" t="str">
        <f t="shared" si="27"/>
        <v/>
      </c>
      <c r="AM65" s="1" t="str">
        <f>IF(G65="女",data_kyogisha!A56,"")</f>
        <v/>
      </c>
      <c r="AN65" s="1">
        <f t="shared" si="30"/>
        <v>0</v>
      </c>
      <c r="AO65" s="1" t="str">
        <f t="shared" si="31"/>
        <v/>
      </c>
      <c r="AP65" s="1">
        <f t="shared" si="32"/>
        <v>0</v>
      </c>
      <c r="AQ65" s="1" t="str">
        <f t="shared" si="33"/>
        <v/>
      </c>
      <c r="AR65" s="1">
        <f t="shared" si="34"/>
        <v>0</v>
      </c>
      <c r="AS65" s="1" t="str">
        <f t="shared" si="28"/>
        <v/>
      </c>
      <c r="AT65" s="1">
        <f t="shared" si="35"/>
        <v>0</v>
      </c>
      <c r="AU65" s="1" t="str">
        <f t="shared" si="29"/>
        <v/>
      </c>
    </row>
    <row r="66" spans="1:47">
      <c r="A66" s="28">
        <v>56</v>
      </c>
      <c r="B66" s="173" t="str">
        <f>IF(①団体情報入力!C64="","",IF(C66="","",①団体情報入力!C64))</f>
        <v/>
      </c>
      <c r="C66" s="141"/>
      <c r="D66" s="51"/>
      <c r="E66" s="51"/>
      <c r="F66" s="203"/>
      <c r="G66" s="51"/>
      <c r="H66" s="52"/>
      <c r="I66" s="53"/>
      <c r="J66" s="143"/>
      <c r="K66" s="118"/>
      <c r="L66" s="53"/>
      <c r="M66" s="143"/>
      <c r="N66" s="118"/>
      <c r="O66" s="53"/>
      <c r="P66" s="143"/>
      <c r="Q66" s="200"/>
      <c r="R66" s="452"/>
      <c r="S66" s="453"/>
      <c r="T66" s="466"/>
      <c r="U66" s="467"/>
      <c r="AB66" s="5" t="str">
        <f t="shared" si="18"/>
        <v/>
      </c>
      <c r="AC66" s="5" t="str">
        <f t="shared" si="19"/>
        <v/>
      </c>
      <c r="AD66" s="5" t="str">
        <f t="shared" si="20"/>
        <v/>
      </c>
      <c r="AE66" s="5" t="str">
        <f t="shared" si="21"/>
        <v/>
      </c>
      <c r="AF66" s="5" t="str">
        <f t="shared" si="22"/>
        <v/>
      </c>
      <c r="AG66" s="8" t="str">
        <f>IF(G66="男",data_kyogisha!A57,"")</f>
        <v/>
      </c>
      <c r="AH66" s="5" t="str">
        <f t="shared" si="23"/>
        <v/>
      </c>
      <c r="AI66" s="5" t="str">
        <f t="shared" si="24"/>
        <v/>
      </c>
      <c r="AJ66" s="5" t="str">
        <f t="shared" si="25"/>
        <v/>
      </c>
      <c r="AK66" s="5" t="str">
        <f t="shared" si="26"/>
        <v/>
      </c>
      <c r="AL66" s="5" t="str">
        <f t="shared" si="27"/>
        <v/>
      </c>
      <c r="AM66" s="1" t="str">
        <f>IF(G66="女",data_kyogisha!A57,"")</f>
        <v/>
      </c>
      <c r="AN66" s="1">
        <f t="shared" si="30"/>
        <v>0</v>
      </c>
      <c r="AO66" s="1" t="str">
        <f t="shared" si="31"/>
        <v/>
      </c>
      <c r="AP66" s="1">
        <f t="shared" si="32"/>
        <v>0</v>
      </c>
      <c r="AQ66" s="1" t="str">
        <f t="shared" si="33"/>
        <v/>
      </c>
      <c r="AR66" s="1">
        <f t="shared" si="34"/>
        <v>0</v>
      </c>
      <c r="AS66" s="1" t="str">
        <f t="shared" si="28"/>
        <v/>
      </c>
      <c r="AT66" s="1">
        <f t="shared" si="35"/>
        <v>0</v>
      </c>
      <c r="AU66" s="1" t="str">
        <f t="shared" si="29"/>
        <v/>
      </c>
    </row>
    <row r="67" spans="1:47">
      <c r="A67" s="28">
        <v>57</v>
      </c>
      <c r="B67" s="173" t="str">
        <f>IF(①団体情報入力!C65="","",IF(C67="","",①団体情報入力!C65))</f>
        <v/>
      </c>
      <c r="C67" s="141"/>
      <c r="D67" s="51"/>
      <c r="E67" s="51"/>
      <c r="F67" s="203"/>
      <c r="G67" s="51"/>
      <c r="H67" s="52"/>
      <c r="I67" s="53"/>
      <c r="J67" s="143"/>
      <c r="K67" s="118"/>
      <c r="L67" s="53"/>
      <c r="M67" s="143"/>
      <c r="N67" s="118"/>
      <c r="O67" s="53"/>
      <c r="P67" s="143"/>
      <c r="Q67" s="200"/>
      <c r="R67" s="452"/>
      <c r="S67" s="453"/>
      <c r="T67" s="466"/>
      <c r="U67" s="467"/>
      <c r="AB67" s="5" t="str">
        <f t="shared" si="18"/>
        <v/>
      </c>
      <c r="AC67" s="5" t="str">
        <f t="shared" si="19"/>
        <v/>
      </c>
      <c r="AD67" s="5" t="str">
        <f t="shared" si="20"/>
        <v/>
      </c>
      <c r="AE67" s="5" t="str">
        <f t="shared" si="21"/>
        <v/>
      </c>
      <c r="AF67" s="5" t="str">
        <f t="shared" si="22"/>
        <v/>
      </c>
      <c r="AG67" s="8" t="str">
        <f>IF(G67="男",data_kyogisha!A58,"")</f>
        <v/>
      </c>
      <c r="AH67" s="5" t="str">
        <f t="shared" si="23"/>
        <v/>
      </c>
      <c r="AI67" s="5" t="str">
        <f t="shared" si="24"/>
        <v/>
      </c>
      <c r="AJ67" s="5" t="str">
        <f t="shared" si="25"/>
        <v/>
      </c>
      <c r="AK67" s="5" t="str">
        <f t="shared" si="26"/>
        <v/>
      </c>
      <c r="AL67" s="5" t="str">
        <f t="shared" si="27"/>
        <v/>
      </c>
      <c r="AM67" s="1" t="str">
        <f>IF(G67="女",data_kyogisha!A58,"")</f>
        <v/>
      </c>
      <c r="AN67" s="1">
        <f t="shared" si="30"/>
        <v>0</v>
      </c>
      <c r="AO67" s="1" t="str">
        <f t="shared" si="31"/>
        <v/>
      </c>
      <c r="AP67" s="1">
        <f t="shared" si="32"/>
        <v>0</v>
      </c>
      <c r="AQ67" s="1" t="str">
        <f t="shared" si="33"/>
        <v/>
      </c>
      <c r="AR67" s="1">
        <f t="shared" si="34"/>
        <v>0</v>
      </c>
      <c r="AS67" s="1" t="str">
        <f t="shared" si="28"/>
        <v/>
      </c>
      <c r="AT67" s="1">
        <f t="shared" si="35"/>
        <v>0</v>
      </c>
      <c r="AU67" s="1" t="str">
        <f t="shared" si="29"/>
        <v/>
      </c>
    </row>
    <row r="68" spans="1:47">
      <c r="A68" s="28">
        <v>58</v>
      </c>
      <c r="B68" s="173" t="str">
        <f>IF(①団体情報入力!C66="","",IF(C68="","",①団体情報入力!C66))</f>
        <v/>
      </c>
      <c r="C68" s="141"/>
      <c r="D68" s="51"/>
      <c r="E68" s="51"/>
      <c r="F68" s="203"/>
      <c r="G68" s="51"/>
      <c r="H68" s="52"/>
      <c r="I68" s="53"/>
      <c r="J68" s="143"/>
      <c r="K68" s="118"/>
      <c r="L68" s="53"/>
      <c r="M68" s="143"/>
      <c r="N68" s="118"/>
      <c r="O68" s="53"/>
      <c r="P68" s="143"/>
      <c r="Q68" s="200"/>
      <c r="R68" s="452"/>
      <c r="S68" s="453"/>
      <c r="T68" s="466"/>
      <c r="U68" s="467"/>
      <c r="AB68" s="5" t="str">
        <f t="shared" si="18"/>
        <v/>
      </c>
      <c r="AC68" s="5" t="str">
        <f t="shared" si="19"/>
        <v/>
      </c>
      <c r="AD68" s="5" t="str">
        <f t="shared" si="20"/>
        <v/>
      </c>
      <c r="AE68" s="5" t="str">
        <f t="shared" si="21"/>
        <v/>
      </c>
      <c r="AF68" s="5" t="str">
        <f t="shared" si="22"/>
        <v/>
      </c>
      <c r="AG68" s="8" t="str">
        <f>IF(G68="男",data_kyogisha!A59,"")</f>
        <v/>
      </c>
      <c r="AH68" s="5" t="str">
        <f t="shared" si="23"/>
        <v/>
      </c>
      <c r="AI68" s="5" t="str">
        <f t="shared" si="24"/>
        <v/>
      </c>
      <c r="AJ68" s="5" t="str">
        <f t="shared" si="25"/>
        <v/>
      </c>
      <c r="AK68" s="5" t="str">
        <f t="shared" si="26"/>
        <v/>
      </c>
      <c r="AL68" s="5" t="str">
        <f t="shared" si="27"/>
        <v/>
      </c>
      <c r="AM68" s="1" t="str">
        <f>IF(G68="女",data_kyogisha!A59,"")</f>
        <v/>
      </c>
      <c r="AN68" s="1">
        <f t="shared" si="30"/>
        <v>0</v>
      </c>
      <c r="AO68" s="1" t="str">
        <f t="shared" si="31"/>
        <v/>
      </c>
      <c r="AP68" s="1">
        <f t="shared" si="32"/>
        <v>0</v>
      </c>
      <c r="AQ68" s="1" t="str">
        <f t="shared" si="33"/>
        <v/>
      </c>
      <c r="AR68" s="1">
        <f t="shared" si="34"/>
        <v>0</v>
      </c>
      <c r="AS68" s="1" t="str">
        <f t="shared" si="28"/>
        <v/>
      </c>
      <c r="AT68" s="1">
        <f t="shared" si="35"/>
        <v>0</v>
      </c>
      <c r="AU68" s="1" t="str">
        <f t="shared" si="29"/>
        <v/>
      </c>
    </row>
    <row r="69" spans="1:47">
      <c r="A69" s="28">
        <v>59</v>
      </c>
      <c r="B69" s="173" t="str">
        <f>IF(①団体情報入力!C67="","",IF(C69="","",①団体情報入力!C67))</f>
        <v/>
      </c>
      <c r="C69" s="141"/>
      <c r="D69" s="51"/>
      <c r="E69" s="51"/>
      <c r="F69" s="203"/>
      <c r="G69" s="51"/>
      <c r="H69" s="52"/>
      <c r="I69" s="53"/>
      <c r="J69" s="143"/>
      <c r="K69" s="118"/>
      <c r="L69" s="53"/>
      <c r="M69" s="143"/>
      <c r="N69" s="118"/>
      <c r="O69" s="53"/>
      <c r="P69" s="143"/>
      <c r="Q69" s="200"/>
      <c r="R69" s="452"/>
      <c r="S69" s="453"/>
      <c r="T69" s="466"/>
      <c r="U69" s="467"/>
      <c r="AB69" s="5" t="str">
        <f t="shared" si="18"/>
        <v/>
      </c>
      <c r="AC69" s="5" t="str">
        <f t="shared" si="19"/>
        <v/>
      </c>
      <c r="AD69" s="5" t="str">
        <f t="shared" si="20"/>
        <v/>
      </c>
      <c r="AE69" s="5" t="str">
        <f t="shared" si="21"/>
        <v/>
      </c>
      <c r="AF69" s="5" t="str">
        <f t="shared" si="22"/>
        <v/>
      </c>
      <c r="AG69" s="8" t="str">
        <f>IF(G69="男",data_kyogisha!A60,"")</f>
        <v/>
      </c>
      <c r="AH69" s="5" t="str">
        <f t="shared" si="23"/>
        <v/>
      </c>
      <c r="AI69" s="5" t="str">
        <f t="shared" si="24"/>
        <v/>
      </c>
      <c r="AJ69" s="5" t="str">
        <f t="shared" si="25"/>
        <v/>
      </c>
      <c r="AK69" s="5" t="str">
        <f t="shared" si="26"/>
        <v/>
      </c>
      <c r="AL69" s="5" t="str">
        <f t="shared" si="27"/>
        <v/>
      </c>
      <c r="AM69" s="1" t="str">
        <f>IF(G69="女",data_kyogisha!A60,"")</f>
        <v/>
      </c>
      <c r="AN69" s="1">
        <f t="shared" si="30"/>
        <v>0</v>
      </c>
      <c r="AO69" s="1" t="str">
        <f t="shared" si="31"/>
        <v/>
      </c>
      <c r="AP69" s="1">
        <f t="shared" si="32"/>
        <v>0</v>
      </c>
      <c r="AQ69" s="1" t="str">
        <f t="shared" si="33"/>
        <v/>
      </c>
      <c r="AR69" s="1">
        <f t="shared" si="34"/>
        <v>0</v>
      </c>
      <c r="AS69" s="1" t="str">
        <f t="shared" si="28"/>
        <v/>
      </c>
      <c r="AT69" s="1">
        <f t="shared" si="35"/>
        <v>0</v>
      </c>
      <c r="AU69" s="1" t="str">
        <f t="shared" si="29"/>
        <v/>
      </c>
    </row>
    <row r="70" spans="1:47">
      <c r="A70" s="28">
        <v>60</v>
      </c>
      <c r="B70" s="173" t="str">
        <f>IF(①団体情報入力!C68="","",IF(C70="","",①団体情報入力!C68))</f>
        <v/>
      </c>
      <c r="C70" s="141"/>
      <c r="D70" s="51"/>
      <c r="E70" s="51"/>
      <c r="F70" s="203"/>
      <c r="G70" s="51"/>
      <c r="H70" s="52"/>
      <c r="I70" s="53"/>
      <c r="J70" s="143"/>
      <c r="K70" s="118"/>
      <c r="L70" s="53"/>
      <c r="M70" s="143"/>
      <c r="N70" s="118"/>
      <c r="O70" s="53"/>
      <c r="P70" s="143"/>
      <c r="Q70" s="200"/>
      <c r="R70" s="452"/>
      <c r="S70" s="453"/>
      <c r="T70" s="466"/>
      <c r="U70" s="467"/>
      <c r="AB70" s="5" t="str">
        <f t="shared" si="18"/>
        <v/>
      </c>
      <c r="AC70" s="5" t="str">
        <f t="shared" si="19"/>
        <v/>
      </c>
      <c r="AD70" s="5" t="str">
        <f t="shared" si="20"/>
        <v/>
      </c>
      <c r="AE70" s="5" t="str">
        <f t="shared" si="21"/>
        <v/>
      </c>
      <c r="AF70" s="5" t="str">
        <f t="shared" si="22"/>
        <v/>
      </c>
      <c r="AG70" s="8" t="str">
        <f>IF(G70="男",data_kyogisha!A61,"")</f>
        <v/>
      </c>
      <c r="AH70" s="5" t="str">
        <f t="shared" si="23"/>
        <v/>
      </c>
      <c r="AI70" s="5" t="str">
        <f t="shared" si="24"/>
        <v/>
      </c>
      <c r="AJ70" s="5" t="str">
        <f t="shared" si="25"/>
        <v/>
      </c>
      <c r="AK70" s="5" t="str">
        <f t="shared" si="26"/>
        <v/>
      </c>
      <c r="AL70" s="5" t="str">
        <f t="shared" si="27"/>
        <v/>
      </c>
      <c r="AM70" s="1" t="str">
        <f>IF(G70="女",data_kyogisha!A61,"")</f>
        <v/>
      </c>
      <c r="AN70" s="1">
        <f t="shared" si="30"/>
        <v>0</v>
      </c>
      <c r="AO70" s="1" t="str">
        <f t="shared" si="31"/>
        <v/>
      </c>
      <c r="AP70" s="1">
        <f t="shared" si="32"/>
        <v>0</v>
      </c>
      <c r="AQ70" s="1" t="str">
        <f t="shared" si="33"/>
        <v/>
      </c>
      <c r="AR70" s="1">
        <f t="shared" si="34"/>
        <v>0</v>
      </c>
      <c r="AS70" s="1" t="str">
        <f t="shared" si="28"/>
        <v/>
      </c>
      <c r="AT70" s="1">
        <f t="shared" si="35"/>
        <v>0</v>
      </c>
      <c r="AU70" s="1" t="str">
        <f t="shared" si="29"/>
        <v/>
      </c>
    </row>
    <row r="71" spans="1:47">
      <c r="A71" s="28">
        <v>61</v>
      </c>
      <c r="B71" s="173" t="str">
        <f>IF(①団体情報入力!C69="","",IF(C71="","",①団体情報入力!C69))</f>
        <v/>
      </c>
      <c r="C71" s="141"/>
      <c r="D71" s="51"/>
      <c r="E71" s="51"/>
      <c r="F71" s="203"/>
      <c r="G71" s="51"/>
      <c r="H71" s="52"/>
      <c r="I71" s="53"/>
      <c r="J71" s="143"/>
      <c r="K71" s="118"/>
      <c r="L71" s="53"/>
      <c r="M71" s="143"/>
      <c r="N71" s="118"/>
      <c r="O71" s="53"/>
      <c r="P71" s="143"/>
      <c r="Q71" s="200"/>
      <c r="R71" s="452"/>
      <c r="S71" s="453"/>
      <c r="T71" s="466"/>
      <c r="U71" s="467"/>
      <c r="AB71" s="5" t="str">
        <f t="shared" si="18"/>
        <v/>
      </c>
      <c r="AC71" s="5" t="str">
        <f t="shared" si="19"/>
        <v/>
      </c>
      <c r="AD71" s="5" t="str">
        <f t="shared" si="20"/>
        <v/>
      </c>
      <c r="AE71" s="5" t="str">
        <f t="shared" si="21"/>
        <v/>
      </c>
      <c r="AF71" s="5" t="str">
        <f t="shared" si="22"/>
        <v/>
      </c>
      <c r="AG71" s="8" t="str">
        <f>IF(G71="男",data_kyogisha!A62,"")</f>
        <v/>
      </c>
      <c r="AH71" s="5" t="str">
        <f t="shared" si="23"/>
        <v/>
      </c>
      <c r="AI71" s="5" t="str">
        <f t="shared" si="24"/>
        <v/>
      </c>
      <c r="AJ71" s="5" t="str">
        <f t="shared" si="25"/>
        <v/>
      </c>
      <c r="AK71" s="5" t="str">
        <f t="shared" si="26"/>
        <v/>
      </c>
      <c r="AL71" s="5" t="str">
        <f t="shared" si="27"/>
        <v/>
      </c>
      <c r="AM71" s="1" t="str">
        <f>IF(G71="女",data_kyogisha!A62,"")</f>
        <v/>
      </c>
      <c r="AN71" s="1">
        <f t="shared" si="30"/>
        <v>0</v>
      </c>
      <c r="AO71" s="1" t="str">
        <f t="shared" si="31"/>
        <v/>
      </c>
      <c r="AP71" s="1">
        <f t="shared" si="32"/>
        <v>0</v>
      </c>
      <c r="AQ71" s="1" t="str">
        <f t="shared" si="33"/>
        <v/>
      </c>
      <c r="AR71" s="1">
        <f t="shared" si="34"/>
        <v>0</v>
      </c>
      <c r="AS71" s="1" t="str">
        <f t="shared" si="28"/>
        <v/>
      </c>
      <c r="AT71" s="1">
        <f t="shared" si="35"/>
        <v>0</v>
      </c>
      <c r="AU71" s="1" t="str">
        <f t="shared" si="29"/>
        <v/>
      </c>
    </row>
    <row r="72" spans="1:47">
      <c r="A72" s="28">
        <v>62</v>
      </c>
      <c r="B72" s="173" t="str">
        <f>IF(①団体情報入力!C70="","",IF(C72="","",①団体情報入力!C70))</f>
        <v/>
      </c>
      <c r="C72" s="141"/>
      <c r="D72" s="51"/>
      <c r="E72" s="51"/>
      <c r="F72" s="203"/>
      <c r="G72" s="51"/>
      <c r="H72" s="52"/>
      <c r="I72" s="53"/>
      <c r="J72" s="143"/>
      <c r="K72" s="118"/>
      <c r="L72" s="53"/>
      <c r="M72" s="143"/>
      <c r="N72" s="118"/>
      <c r="O72" s="53"/>
      <c r="P72" s="143"/>
      <c r="Q72" s="200"/>
      <c r="R72" s="452"/>
      <c r="S72" s="453"/>
      <c r="T72" s="466"/>
      <c r="U72" s="467"/>
      <c r="AB72" s="5" t="str">
        <f t="shared" si="18"/>
        <v/>
      </c>
      <c r="AC72" s="5" t="str">
        <f t="shared" si="19"/>
        <v/>
      </c>
      <c r="AD72" s="5" t="str">
        <f t="shared" si="20"/>
        <v/>
      </c>
      <c r="AE72" s="5" t="str">
        <f t="shared" si="21"/>
        <v/>
      </c>
      <c r="AF72" s="5" t="str">
        <f t="shared" si="22"/>
        <v/>
      </c>
      <c r="AG72" s="8" t="str">
        <f>IF(G72="男",data_kyogisha!A63,"")</f>
        <v/>
      </c>
      <c r="AH72" s="5" t="str">
        <f t="shared" si="23"/>
        <v/>
      </c>
      <c r="AI72" s="5" t="str">
        <f t="shared" si="24"/>
        <v/>
      </c>
      <c r="AJ72" s="5" t="str">
        <f t="shared" si="25"/>
        <v/>
      </c>
      <c r="AK72" s="5" t="str">
        <f t="shared" si="26"/>
        <v/>
      </c>
      <c r="AL72" s="5" t="str">
        <f t="shared" si="27"/>
        <v/>
      </c>
      <c r="AM72" s="1" t="str">
        <f>IF(G72="女",data_kyogisha!A63,"")</f>
        <v/>
      </c>
      <c r="AN72" s="1">
        <f t="shared" si="30"/>
        <v>0</v>
      </c>
      <c r="AO72" s="1" t="str">
        <f t="shared" si="31"/>
        <v/>
      </c>
      <c r="AP72" s="1">
        <f t="shared" si="32"/>
        <v>0</v>
      </c>
      <c r="AQ72" s="1" t="str">
        <f t="shared" si="33"/>
        <v/>
      </c>
      <c r="AR72" s="1">
        <f t="shared" si="34"/>
        <v>0</v>
      </c>
      <c r="AS72" s="1" t="str">
        <f t="shared" si="28"/>
        <v/>
      </c>
      <c r="AT72" s="1">
        <f t="shared" si="35"/>
        <v>0</v>
      </c>
      <c r="AU72" s="1" t="str">
        <f t="shared" si="29"/>
        <v/>
      </c>
    </row>
    <row r="73" spans="1:47">
      <c r="A73" s="28">
        <v>63</v>
      </c>
      <c r="B73" s="173" t="str">
        <f>IF(①団体情報入力!C71="","",IF(C73="","",①団体情報入力!C71))</f>
        <v/>
      </c>
      <c r="C73" s="141"/>
      <c r="D73" s="51"/>
      <c r="E73" s="51"/>
      <c r="F73" s="203"/>
      <c r="G73" s="51"/>
      <c r="H73" s="52"/>
      <c r="I73" s="53"/>
      <c r="J73" s="143"/>
      <c r="K73" s="118"/>
      <c r="L73" s="53"/>
      <c r="M73" s="143"/>
      <c r="N73" s="118"/>
      <c r="O73" s="53"/>
      <c r="P73" s="143"/>
      <c r="Q73" s="200"/>
      <c r="R73" s="452"/>
      <c r="S73" s="453"/>
      <c r="T73" s="466"/>
      <c r="U73" s="467"/>
      <c r="AB73" s="5" t="str">
        <f t="shared" si="18"/>
        <v/>
      </c>
      <c r="AC73" s="5" t="str">
        <f t="shared" si="19"/>
        <v/>
      </c>
      <c r="AD73" s="5" t="str">
        <f t="shared" si="20"/>
        <v/>
      </c>
      <c r="AE73" s="5" t="str">
        <f t="shared" si="21"/>
        <v/>
      </c>
      <c r="AF73" s="5" t="str">
        <f t="shared" si="22"/>
        <v/>
      </c>
      <c r="AG73" s="8" t="str">
        <f>IF(G73="男",data_kyogisha!A64,"")</f>
        <v/>
      </c>
      <c r="AH73" s="5" t="str">
        <f t="shared" si="23"/>
        <v/>
      </c>
      <c r="AI73" s="5" t="str">
        <f t="shared" si="24"/>
        <v/>
      </c>
      <c r="AJ73" s="5" t="str">
        <f t="shared" si="25"/>
        <v/>
      </c>
      <c r="AK73" s="5" t="str">
        <f t="shared" si="26"/>
        <v/>
      </c>
      <c r="AL73" s="5" t="str">
        <f t="shared" si="27"/>
        <v/>
      </c>
      <c r="AM73" s="1" t="str">
        <f>IF(G73="女",data_kyogisha!A64,"")</f>
        <v/>
      </c>
      <c r="AN73" s="1">
        <f t="shared" si="30"/>
        <v>0</v>
      </c>
      <c r="AO73" s="1" t="str">
        <f t="shared" si="31"/>
        <v/>
      </c>
      <c r="AP73" s="1">
        <f t="shared" si="32"/>
        <v>0</v>
      </c>
      <c r="AQ73" s="1" t="str">
        <f t="shared" si="33"/>
        <v/>
      </c>
      <c r="AR73" s="1">
        <f t="shared" si="34"/>
        <v>0</v>
      </c>
      <c r="AS73" s="1" t="str">
        <f t="shared" si="28"/>
        <v/>
      </c>
      <c r="AT73" s="1">
        <f t="shared" si="35"/>
        <v>0</v>
      </c>
      <c r="AU73" s="1" t="str">
        <f t="shared" si="29"/>
        <v/>
      </c>
    </row>
    <row r="74" spans="1:47">
      <c r="A74" s="28">
        <v>64</v>
      </c>
      <c r="B74" s="173" t="str">
        <f>IF(①団体情報入力!C72="","",IF(C74="","",①団体情報入力!C72))</f>
        <v/>
      </c>
      <c r="C74" s="141"/>
      <c r="D74" s="51"/>
      <c r="E74" s="51"/>
      <c r="F74" s="203"/>
      <c r="G74" s="51"/>
      <c r="H74" s="52"/>
      <c r="I74" s="53"/>
      <c r="J74" s="143"/>
      <c r="K74" s="118"/>
      <c r="L74" s="53"/>
      <c r="M74" s="143"/>
      <c r="N74" s="118"/>
      <c r="O74" s="53"/>
      <c r="P74" s="143"/>
      <c r="Q74" s="200"/>
      <c r="R74" s="452"/>
      <c r="S74" s="453"/>
      <c r="T74" s="466"/>
      <c r="U74" s="467"/>
      <c r="AB74" s="5" t="str">
        <f t="shared" si="18"/>
        <v/>
      </c>
      <c r="AC74" s="5" t="str">
        <f t="shared" si="19"/>
        <v/>
      </c>
      <c r="AD74" s="5" t="str">
        <f t="shared" si="20"/>
        <v/>
      </c>
      <c r="AE74" s="5" t="str">
        <f t="shared" si="21"/>
        <v/>
      </c>
      <c r="AF74" s="5" t="str">
        <f t="shared" si="22"/>
        <v/>
      </c>
      <c r="AG74" s="8" t="str">
        <f>IF(G74="男",data_kyogisha!A65,"")</f>
        <v/>
      </c>
      <c r="AH74" s="5" t="str">
        <f t="shared" si="23"/>
        <v/>
      </c>
      <c r="AI74" s="5" t="str">
        <f t="shared" si="24"/>
        <v/>
      </c>
      <c r="AJ74" s="5" t="str">
        <f t="shared" si="25"/>
        <v/>
      </c>
      <c r="AK74" s="5" t="str">
        <f t="shared" si="26"/>
        <v/>
      </c>
      <c r="AL74" s="5" t="str">
        <f t="shared" si="27"/>
        <v/>
      </c>
      <c r="AM74" s="1" t="str">
        <f>IF(G74="女",data_kyogisha!A65,"")</f>
        <v/>
      </c>
      <c r="AN74" s="1">
        <f t="shared" si="30"/>
        <v>0</v>
      </c>
      <c r="AO74" s="1" t="str">
        <f t="shared" si="31"/>
        <v/>
      </c>
      <c r="AP74" s="1">
        <f t="shared" si="32"/>
        <v>0</v>
      </c>
      <c r="AQ74" s="1" t="str">
        <f t="shared" si="33"/>
        <v/>
      </c>
      <c r="AR74" s="1">
        <f t="shared" si="34"/>
        <v>0</v>
      </c>
      <c r="AS74" s="1" t="str">
        <f t="shared" si="28"/>
        <v/>
      </c>
      <c r="AT74" s="1">
        <f t="shared" si="35"/>
        <v>0</v>
      </c>
      <c r="AU74" s="1" t="str">
        <f t="shared" si="29"/>
        <v/>
      </c>
    </row>
    <row r="75" spans="1:47">
      <c r="A75" s="28">
        <v>65</v>
      </c>
      <c r="B75" s="173" t="str">
        <f>IF(①団体情報入力!C73="","",IF(C75="","",①団体情報入力!C73))</f>
        <v/>
      </c>
      <c r="C75" s="141"/>
      <c r="D75" s="51"/>
      <c r="E75" s="51"/>
      <c r="F75" s="203"/>
      <c r="G75" s="51"/>
      <c r="H75" s="52"/>
      <c r="I75" s="53"/>
      <c r="J75" s="143"/>
      <c r="K75" s="118"/>
      <c r="L75" s="53"/>
      <c r="M75" s="143"/>
      <c r="N75" s="118"/>
      <c r="O75" s="53"/>
      <c r="P75" s="143"/>
      <c r="Q75" s="200"/>
      <c r="R75" s="452"/>
      <c r="S75" s="453"/>
      <c r="T75" s="466"/>
      <c r="U75" s="467"/>
      <c r="AB75" s="5" t="str">
        <f t="shared" ref="AB75:AB100" si="36">IF(G75="男",C75,"")</f>
        <v/>
      </c>
      <c r="AC75" s="5" t="str">
        <f t="shared" ref="AC75:AC100" si="37">IF(G75="男",D75,"")</f>
        <v/>
      </c>
      <c r="AD75" s="5" t="str">
        <f t="shared" ref="AD75:AD100" si="38">IF(G75="男",E75,"")</f>
        <v/>
      </c>
      <c r="AE75" s="5" t="str">
        <f t="shared" ref="AE75:AE100" si="39">IF(G75="男",G75,"")</f>
        <v/>
      </c>
      <c r="AF75" s="5" t="str">
        <f t="shared" ref="AF75:AF100" si="40">IF(G75="男",IF(H75="","",H75),"")</f>
        <v/>
      </c>
      <c r="AG75" s="8" t="str">
        <f>IF(G75="男",data_kyogisha!A66,"")</f>
        <v/>
      </c>
      <c r="AH75" s="5" t="str">
        <f t="shared" ref="AH75:AH100" si="41">IF(G75="女",C75,"")</f>
        <v/>
      </c>
      <c r="AI75" s="5" t="str">
        <f t="shared" ref="AI75:AI100" si="42">IF(G75="女",D75,"")</f>
        <v/>
      </c>
      <c r="AJ75" s="5" t="str">
        <f t="shared" ref="AJ75:AJ100" si="43">IF(G75="女",E75,"")</f>
        <v/>
      </c>
      <c r="AK75" s="5" t="str">
        <f t="shared" ref="AK75:AK100" si="44">IF(G75="女",G75,"")</f>
        <v/>
      </c>
      <c r="AL75" s="5" t="str">
        <f t="shared" ref="AL75:AL100" si="45">IF(G75="女",IF(H75="","",H75),"")</f>
        <v/>
      </c>
      <c r="AM75" s="1" t="str">
        <f>IF(G75="女",data_kyogisha!A66,"")</f>
        <v/>
      </c>
      <c r="AN75" s="1">
        <f t="shared" si="30"/>
        <v>0</v>
      </c>
      <c r="AO75" s="1" t="str">
        <f t="shared" si="31"/>
        <v/>
      </c>
      <c r="AP75" s="1">
        <f t="shared" si="32"/>
        <v>0</v>
      </c>
      <c r="AQ75" s="1" t="str">
        <f t="shared" si="33"/>
        <v/>
      </c>
      <c r="AR75" s="1">
        <f t="shared" si="34"/>
        <v>0</v>
      </c>
      <c r="AS75" s="1" t="str">
        <f t="shared" ref="AS75:AS100" si="46">IF(AND($G75="女",$R75="○"),$C75,"")</f>
        <v/>
      </c>
      <c r="AT75" s="1">
        <f t="shared" si="35"/>
        <v>0</v>
      </c>
      <c r="AU75" s="1" t="str">
        <f t="shared" ref="AU75:AU100" si="47">IF(AND($G75="女",$T75="○"),$C75,"")</f>
        <v/>
      </c>
    </row>
    <row r="76" spans="1:47">
      <c r="A76" s="28">
        <v>66</v>
      </c>
      <c r="B76" s="173" t="str">
        <f>IF(①団体情報入力!C74="","",IF(C76="","",①団体情報入力!C74))</f>
        <v/>
      </c>
      <c r="C76" s="141"/>
      <c r="D76" s="51"/>
      <c r="E76" s="51"/>
      <c r="F76" s="203"/>
      <c r="G76" s="51"/>
      <c r="H76" s="52"/>
      <c r="I76" s="53"/>
      <c r="J76" s="143"/>
      <c r="K76" s="118"/>
      <c r="L76" s="53"/>
      <c r="M76" s="143"/>
      <c r="N76" s="118"/>
      <c r="O76" s="53"/>
      <c r="P76" s="143"/>
      <c r="Q76" s="200"/>
      <c r="R76" s="452"/>
      <c r="S76" s="453"/>
      <c r="T76" s="466"/>
      <c r="U76" s="467"/>
      <c r="AB76" s="5" t="str">
        <f t="shared" si="36"/>
        <v/>
      </c>
      <c r="AC76" s="5" t="str">
        <f t="shared" si="37"/>
        <v/>
      </c>
      <c r="AD76" s="5" t="str">
        <f t="shared" si="38"/>
        <v/>
      </c>
      <c r="AE76" s="5" t="str">
        <f t="shared" si="39"/>
        <v/>
      </c>
      <c r="AF76" s="5" t="str">
        <f t="shared" si="40"/>
        <v/>
      </c>
      <c r="AG76" s="8" t="str">
        <f>IF(G76="男",data_kyogisha!A67,"")</f>
        <v/>
      </c>
      <c r="AH76" s="5" t="str">
        <f t="shared" si="41"/>
        <v/>
      </c>
      <c r="AI76" s="5" t="str">
        <f t="shared" si="42"/>
        <v/>
      </c>
      <c r="AJ76" s="5" t="str">
        <f t="shared" si="43"/>
        <v/>
      </c>
      <c r="AK76" s="5" t="str">
        <f t="shared" si="44"/>
        <v/>
      </c>
      <c r="AL76" s="5" t="str">
        <f t="shared" si="45"/>
        <v/>
      </c>
      <c r="AM76" s="1" t="str">
        <f>IF(G76="女",data_kyogisha!A67,"")</f>
        <v/>
      </c>
      <c r="AN76" s="1">
        <f t="shared" ref="AN76:AN100" si="48">IF(AND(G76="男",R76="○"),AN75+1,AN75)</f>
        <v>0</v>
      </c>
      <c r="AO76" s="1" t="str">
        <f t="shared" ref="AO76:AO100" si="49">IF(AND(G76="男",R76="○"),C76,"")</f>
        <v/>
      </c>
      <c r="AP76" s="1">
        <f t="shared" ref="AP76:AP100" si="50">IF(AND(G76="男",T76="○"),AP75+1,AP75)</f>
        <v>0</v>
      </c>
      <c r="AQ76" s="1" t="str">
        <f t="shared" ref="AQ76:AQ100" si="51">IF(AND(G76="男",T76="○"),C76,"")</f>
        <v/>
      </c>
      <c r="AR76" s="1">
        <f t="shared" ref="AR76:AR100" si="52">IF(AND(G76="女",R76="○"),AR75+1,AR75)</f>
        <v>0</v>
      </c>
      <c r="AS76" s="1" t="str">
        <f t="shared" si="46"/>
        <v/>
      </c>
      <c r="AT76" s="1">
        <f t="shared" ref="AT76:AT100" si="53">IF(AND(G76="女",T76="○"),AT75+1,AT75)</f>
        <v>0</v>
      </c>
      <c r="AU76" s="1" t="str">
        <f t="shared" si="47"/>
        <v/>
      </c>
    </row>
    <row r="77" spans="1:47">
      <c r="A77" s="28">
        <v>67</v>
      </c>
      <c r="B77" s="173" t="str">
        <f>IF(①団体情報入力!C75="","",IF(C77="","",①団体情報入力!C75))</f>
        <v/>
      </c>
      <c r="C77" s="141"/>
      <c r="D77" s="51"/>
      <c r="E77" s="51"/>
      <c r="F77" s="203"/>
      <c r="G77" s="51"/>
      <c r="H77" s="52"/>
      <c r="I77" s="53"/>
      <c r="J77" s="143"/>
      <c r="K77" s="118"/>
      <c r="L77" s="53"/>
      <c r="M77" s="143"/>
      <c r="N77" s="118"/>
      <c r="O77" s="53"/>
      <c r="P77" s="143"/>
      <c r="Q77" s="200"/>
      <c r="R77" s="452"/>
      <c r="S77" s="453"/>
      <c r="T77" s="466"/>
      <c r="U77" s="467"/>
      <c r="AB77" s="5" t="str">
        <f t="shared" si="36"/>
        <v/>
      </c>
      <c r="AC77" s="5" t="str">
        <f t="shared" si="37"/>
        <v/>
      </c>
      <c r="AD77" s="5" t="str">
        <f t="shared" si="38"/>
        <v/>
      </c>
      <c r="AE77" s="5" t="str">
        <f t="shared" si="39"/>
        <v/>
      </c>
      <c r="AF77" s="5" t="str">
        <f t="shared" si="40"/>
        <v/>
      </c>
      <c r="AG77" s="8" t="str">
        <f>IF(G77="男",data_kyogisha!A68,"")</f>
        <v/>
      </c>
      <c r="AH77" s="5" t="str">
        <f t="shared" si="41"/>
        <v/>
      </c>
      <c r="AI77" s="5" t="str">
        <f t="shared" si="42"/>
        <v/>
      </c>
      <c r="AJ77" s="5" t="str">
        <f t="shared" si="43"/>
        <v/>
      </c>
      <c r="AK77" s="5" t="str">
        <f t="shared" si="44"/>
        <v/>
      </c>
      <c r="AL77" s="5" t="str">
        <f t="shared" si="45"/>
        <v/>
      </c>
      <c r="AM77" s="1" t="str">
        <f>IF(G77="女",data_kyogisha!A68,"")</f>
        <v/>
      </c>
      <c r="AN77" s="1">
        <f t="shared" si="48"/>
        <v>0</v>
      </c>
      <c r="AO77" s="1" t="str">
        <f t="shared" si="49"/>
        <v/>
      </c>
      <c r="AP77" s="1">
        <f t="shared" si="50"/>
        <v>0</v>
      </c>
      <c r="AQ77" s="1" t="str">
        <f t="shared" si="51"/>
        <v/>
      </c>
      <c r="AR77" s="1">
        <f t="shared" si="52"/>
        <v>0</v>
      </c>
      <c r="AS77" s="1" t="str">
        <f t="shared" si="46"/>
        <v/>
      </c>
      <c r="AT77" s="1">
        <f t="shared" si="53"/>
        <v>0</v>
      </c>
      <c r="AU77" s="1" t="str">
        <f t="shared" si="47"/>
        <v/>
      </c>
    </row>
    <row r="78" spans="1:47">
      <c r="A78" s="28">
        <v>68</v>
      </c>
      <c r="B78" s="173" t="str">
        <f>IF(①団体情報入力!C76="","",IF(C78="","",①団体情報入力!C76))</f>
        <v/>
      </c>
      <c r="C78" s="141"/>
      <c r="D78" s="51"/>
      <c r="E78" s="51"/>
      <c r="F78" s="203"/>
      <c r="G78" s="51"/>
      <c r="H78" s="52"/>
      <c r="I78" s="53"/>
      <c r="J78" s="143"/>
      <c r="K78" s="118"/>
      <c r="L78" s="53"/>
      <c r="M78" s="143"/>
      <c r="N78" s="118"/>
      <c r="O78" s="53"/>
      <c r="P78" s="143"/>
      <c r="Q78" s="200"/>
      <c r="R78" s="452"/>
      <c r="S78" s="453"/>
      <c r="T78" s="466"/>
      <c r="U78" s="467"/>
      <c r="AB78" s="5" t="str">
        <f t="shared" si="36"/>
        <v/>
      </c>
      <c r="AC78" s="5" t="str">
        <f t="shared" si="37"/>
        <v/>
      </c>
      <c r="AD78" s="5" t="str">
        <f t="shared" si="38"/>
        <v/>
      </c>
      <c r="AE78" s="5" t="str">
        <f t="shared" si="39"/>
        <v/>
      </c>
      <c r="AF78" s="5" t="str">
        <f t="shared" si="40"/>
        <v/>
      </c>
      <c r="AG78" s="8" t="str">
        <f>IF(G78="男",data_kyogisha!A69,"")</f>
        <v/>
      </c>
      <c r="AH78" s="5" t="str">
        <f t="shared" si="41"/>
        <v/>
      </c>
      <c r="AI78" s="5" t="str">
        <f t="shared" si="42"/>
        <v/>
      </c>
      <c r="AJ78" s="5" t="str">
        <f t="shared" si="43"/>
        <v/>
      </c>
      <c r="AK78" s="5" t="str">
        <f t="shared" si="44"/>
        <v/>
      </c>
      <c r="AL78" s="5" t="str">
        <f t="shared" si="45"/>
        <v/>
      </c>
      <c r="AM78" s="1" t="str">
        <f>IF(G78="女",data_kyogisha!A69,"")</f>
        <v/>
      </c>
      <c r="AN78" s="1">
        <f t="shared" si="48"/>
        <v>0</v>
      </c>
      <c r="AO78" s="1" t="str">
        <f t="shared" si="49"/>
        <v/>
      </c>
      <c r="AP78" s="1">
        <f t="shared" si="50"/>
        <v>0</v>
      </c>
      <c r="AQ78" s="1" t="str">
        <f t="shared" si="51"/>
        <v/>
      </c>
      <c r="AR78" s="1">
        <f t="shared" si="52"/>
        <v>0</v>
      </c>
      <c r="AS78" s="1" t="str">
        <f t="shared" si="46"/>
        <v/>
      </c>
      <c r="AT78" s="1">
        <f t="shared" si="53"/>
        <v>0</v>
      </c>
      <c r="AU78" s="1" t="str">
        <f t="shared" si="47"/>
        <v/>
      </c>
    </row>
    <row r="79" spans="1:47">
      <c r="A79" s="28">
        <v>69</v>
      </c>
      <c r="B79" s="173" t="str">
        <f>IF(①団体情報入力!C77="","",IF(C79="","",①団体情報入力!C77))</f>
        <v/>
      </c>
      <c r="C79" s="141"/>
      <c r="D79" s="51"/>
      <c r="E79" s="51"/>
      <c r="F79" s="203"/>
      <c r="G79" s="51"/>
      <c r="H79" s="52"/>
      <c r="I79" s="53"/>
      <c r="J79" s="143"/>
      <c r="K79" s="118"/>
      <c r="L79" s="53"/>
      <c r="M79" s="143"/>
      <c r="N79" s="118"/>
      <c r="O79" s="53"/>
      <c r="P79" s="143"/>
      <c r="Q79" s="200"/>
      <c r="R79" s="452"/>
      <c r="S79" s="453"/>
      <c r="T79" s="466"/>
      <c r="U79" s="467"/>
      <c r="AB79" s="5" t="str">
        <f t="shared" si="36"/>
        <v/>
      </c>
      <c r="AC79" s="5" t="str">
        <f t="shared" si="37"/>
        <v/>
      </c>
      <c r="AD79" s="5" t="str">
        <f t="shared" si="38"/>
        <v/>
      </c>
      <c r="AE79" s="5" t="str">
        <f t="shared" si="39"/>
        <v/>
      </c>
      <c r="AF79" s="5" t="str">
        <f t="shared" si="40"/>
        <v/>
      </c>
      <c r="AG79" s="8" t="str">
        <f>IF(G79="男",data_kyogisha!A70,"")</f>
        <v/>
      </c>
      <c r="AH79" s="5" t="str">
        <f t="shared" si="41"/>
        <v/>
      </c>
      <c r="AI79" s="5" t="str">
        <f t="shared" si="42"/>
        <v/>
      </c>
      <c r="AJ79" s="5" t="str">
        <f t="shared" si="43"/>
        <v/>
      </c>
      <c r="AK79" s="5" t="str">
        <f t="shared" si="44"/>
        <v/>
      </c>
      <c r="AL79" s="5" t="str">
        <f t="shared" si="45"/>
        <v/>
      </c>
      <c r="AM79" s="1" t="str">
        <f>IF(G79="女",data_kyogisha!A70,"")</f>
        <v/>
      </c>
      <c r="AN79" s="1">
        <f t="shared" si="48"/>
        <v>0</v>
      </c>
      <c r="AO79" s="1" t="str">
        <f t="shared" si="49"/>
        <v/>
      </c>
      <c r="AP79" s="1">
        <f t="shared" si="50"/>
        <v>0</v>
      </c>
      <c r="AQ79" s="1" t="str">
        <f t="shared" si="51"/>
        <v/>
      </c>
      <c r="AR79" s="1">
        <f t="shared" si="52"/>
        <v>0</v>
      </c>
      <c r="AS79" s="1" t="str">
        <f t="shared" si="46"/>
        <v/>
      </c>
      <c r="AT79" s="1">
        <f t="shared" si="53"/>
        <v>0</v>
      </c>
      <c r="AU79" s="1" t="str">
        <f t="shared" si="47"/>
        <v/>
      </c>
    </row>
    <row r="80" spans="1:47">
      <c r="A80" s="28">
        <v>70</v>
      </c>
      <c r="B80" s="173" t="str">
        <f>IF(①団体情報入力!C78="","",IF(C80="","",①団体情報入力!C78))</f>
        <v/>
      </c>
      <c r="C80" s="141"/>
      <c r="D80" s="51"/>
      <c r="E80" s="51"/>
      <c r="F80" s="203"/>
      <c r="G80" s="51"/>
      <c r="H80" s="52"/>
      <c r="I80" s="53"/>
      <c r="J80" s="143"/>
      <c r="K80" s="118"/>
      <c r="L80" s="53"/>
      <c r="M80" s="143"/>
      <c r="N80" s="118"/>
      <c r="O80" s="53"/>
      <c r="P80" s="143"/>
      <c r="Q80" s="200"/>
      <c r="R80" s="452"/>
      <c r="S80" s="453"/>
      <c r="T80" s="466"/>
      <c r="U80" s="467"/>
      <c r="AB80" s="5" t="str">
        <f t="shared" si="36"/>
        <v/>
      </c>
      <c r="AC80" s="5" t="str">
        <f t="shared" si="37"/>
        <v/>
      </c>
      <c r="AD80" s="5" t="str">
        <f t="shared" si="38"/>
        <v/>
      </c>
      <c r="AE80" s="5" t="str">
        <f t="shared" si="39"/>
        <v/>
      </c>
      <c r="AF80" s="5" t="str">
        <f t="shared" si="40"/>
        <v/>
      </c>
      <c r="AG80" s="8" t="str">
        <f>IF(G80="男",data_kyogisha!A71,"")</f>
        <v/>
      </c>
      <c r="AH80" s="5" t="str">
        <f t="shared" si="41"/>
        <v/>
      </c>
      <c r="AI80" s="5" t="str">
        <f t="shared" si="42"/>
        <v/>
      </c>
      <c r="AJ80" s="5" t="str">
        <f t="shared" si="43"/>
        <v/>
      </c>
      <c r="AK80" s="5" t="str">
        <f t="shared" si="44"/>
        <v/>
      </c>
      <c r="AL80" s="5" t="str">
        <f t="shared" si="45"/>
        <v/>
      </c>
      <c r="AM80" s="1" t="str">
        <f>IF(G80="女",data_kyogisha!A71,"")</f>
        <v/>
      </c>
      <c r="AN80" s="1">
        <f t="shared" si="48"/>
        <v>0</v>
      </c>
      <c r="AO80" s="1" t="str">
        <f t="shared" si="49"/>
        <v/>
      </c>
      <c r="AP80" s="1">
        <f t="shared" si="50"/>
        <v>0</v>
      </c>
      <c r="AQ80" s="1" t="str">
        <f t="shared" si="51"/>
        <v/>
      </c>
      <c r="AR80" s="1">
        <f t="shared" si="52"/>
        <v>0</v>
      </c>
      <c r="AS80" s="1" t="str">
        <f t="shared" si="46"/>
        <v/>
      </c>
      <c r="AT80" s="1">
        <f t="shared" si="53"/>
        <v>0</v>
      </c>
      <c r="AU80" s="1" t="str">
        <f t="shared" si="47"/>
        <v/>
      </c>
    </row>
    <row r="81" spans="1:47">
      <c r="A81" s="28">
        <v>71</v>
      </c>
      <c r="B81" s="173" t="str">
        <f>IF(①団体情報入力!C79="","",IF(C81="","",①団体情報入力!C79))</f>
        <v/>
      </c>
      <c r="C81" s="141"/>
      <c r="D81" s="51"/>
      <c r="E81" s="51"/>
      <c r="F81" s="203"/>
      <c r="G81" s="51"/>
      <c r="H81" s="52"/>
      <c r="I81" s="53"/>
      <c r="J81" s="143"/>
      <c r="K81" s="118"/>
      <c r="L81" s="53"/>
      <c r="M81" s="143"/>
      <c r="N81" s="118"/>
      <c r="O81" s="53"/>
      <c r="P81" s="143"/>
      <c r="Q81" s="200"/>
      <c r="R81" s="452"/>
      <c r="S81" s="453"/>
      <c r="T81" s="466"/>
      <c r="U81" s="467"/>
      <c r="AB81" s="5" t="str">
        <f t="shared" si="36"/>
        <v/>
      </c>
      <c r="AC81" s="5" t="str">
        <f t="shared" si="37"/>
        <v/>
      </c>
      <c r="AD81" s="5" t="str">
        <f t="shared" si="38"/>
        <v/>
      </c>
      <c r="AE81" s="5" t="str">
        <f t="shared" si="39"/>
        <v/>
      </c>
      <c r="AF81" s="5" t="str">
        <f t="shared" si="40"/>
        <v/>
      </c>
      <c r="AG81" s="8" t="str">
        <f>IF(G81="男",data_kyogisha!A72,"")</f>
        <v/>
      </c>
      <c r="AH81" s="5" t="str">
        <f t="shared" si="41"/>
        <v/>
      </c>
      <c r="AI81" s="5" t="str">
        <f t="shared" si="42"/>
        <v/>
      </c>
      <c r="AJ81" s="5" t="str">
        <f t="shared" si="43"/>
        <v/>
      </c>
      <c r="AK81" s="5" t="str">
        <f t="shared" si="44"/>
        <v/>
      </c>
      <c r="AL81" s="5" t="str">
        <f t="shared" si="45"/>
        <v/>
      </c>
      <c r="AM81" s="1" t="str">
        <f>IF(G81="女",data_kyogisha!A72,"")</f>
        <v/>
      </c>
      <c r="AN81" s="1">
        <f t="shared" si="48"/>
        <v>0</v>
      </c>
      <c r="AO81" s="1" t="str">
        <f t="shared" si="49"/>
        <v/>
      </c>
      <c r="AP81" s="1">
        <f t="shared" si="50"/>
        <v>0</v>
      </c>
      <c r="AQ81" s="1" t="str">
        <f t="shared" si="51"/>
        <v/>
      </c>
      <c r="AR81" s="1">
        <f t="shared" si="52"/>
        <v>0</v>
      </c>
      <c r="AS81" s="1" t="str">
        <f t="shared" si="46"/>
        <v/>
      </c>
      <c r="AT81" s="1">
        <f t="shared" si="53"/>
        <v>0</v>
      </c>
      <c r="AU81" s="1" t="str">
        <f t="shared" si="47"/>
        <v/>
      </c>
    </row>
    <row r="82" spans="1:47">
      <c r="A82" s="28">
        <v>72</v>
      </c>
      <c r="B82" s="173" t="str">
        <f>IF(①団体情報入力!C80="","",IF(C82="","",①団体情報入力!C80))</f>
        <v/>
      </c>
      <c r="C82" s="141"/>
      <c r="D82" s="51"/>
      <c r="E82" s="51"/>
      <c r="F82" s="203"/>
      <c r="G82" s="51"/>
      <c r="H82" s="52"/>
      <c r="I82" s="53"/>
      <c r="J82" s="143"/>
      <c r="K82" s="118"/>
      <c r="L82" s="53"/>
      <c r="M82" s="143"/>
      <c r="N82" s="118"/>
      <c r="O82" s="53"/>
      <c r="P82" s="143"/>
      <c r="Q82" s="200"/>
      <c r="R82" s="452"/>
      <c r="S82" s="453"/>
      <c r="T82" s="466"/>
      <c r="U82" s="467"/>
      <c r="AB82" s="5" t="str">
        <f t="shared" si="36"/>
        <v/>
      </c>
      <c r="AC82" s="5" t="str">
        <f t="shared" si="37"/>
        <v/>
      </c>
      <c r="AD82" s="5" t="str">
        <f t="shared" si="38"/>
        <v/>
      </c>
      <c r="AE82" s="5" t="str">
        <f t="shared" si="39"/>
        <v/>
      </c>
      <c r="AF82" s="5" t="str">
        <f t="shared" si="40"/>
        <v/>
      </c>
      <c r="AG82" s="8" t="str">
        <f>IF(G82="男",data_kyogisha!A73,"")</f>
        <v/>
      </c>
      <c r="AH82" s="5" t="str">
        <f t="shared" si="41"/>
        <v/>
      </c>
      <c r="AI82" s="5" t="str">
        <f t="shared" si="42"/>
        <v/>
      </c>
      <c r="AJ82" s="5" t="str">
        <f t="shared" si="43"/>
        <v/>
      </c>
      <c r="AK82" s="5" t="str">
        <f t="shared" si="44"/>
        <v/>
      </c>
      <c r="AL82" s="5" t="str">
        <f t="shared" si="45"/>
        <v/>
      </c>
      <c r="AM82" s="1" t="str">
        <f>IF(G82="女",data_kyogisha!A73,"")</f>
        <v/>
      </c>
      <c r="AN82" s="1">
        <f t="shared" si="48"/>
        <v>0</v>
      </c>
      <c r="AO82" s="1" t="str">
        <f t="shared" si="49"/>
        <v/>
      </c>
      <c r="AP82" s="1">
        <f t="shared" si="50"/>
        <v>0</v>
      </c>
      <c r="AQ82" s="1" t="str">
        <f t="shared" si="51"/>
        <v/>
      </c>
      <c r="AR82" s="1">
        <f t="shared" si="52"/>
        <v>0</v>
      </c>
      <c r="AS82" s="1" t="str">
        <f t="shared" si="46"/>
        <v/>
      </c>
      <c r="AT82" s="1">
        <f t="shared" si="53"/>
        <v>0</v>
      </c>
      <c r="AU82" s="1" t="str">
        <f t="shared" si="47"/>
        <v/>
      </c>
    </row>
    <row r="83" spans="1:47">
      <c r="A83" s="28">
        <v>73</v>
      </c>
      <c r="B83" s="173" t="str">
        <f>IF(①団体情報入力!C81="","",IF(C83="","",①団体情報入力!C81))</f>
        <v/>
      </c>
      <c r="C83" s="141"/>
      <c r="D83" s="51"/>
      <c r="E83" s="51"/>
      <c r="F83" s="203"/>
      <c r="G83" s="51"/>
      <c r="H83" s="52"/>
      <c r="I83" s="53"/>
      <c r="J83" s="143"/>
      <c r="K83" s="118"/>
      <c r="L83" s="53"/>
      <c r="M83" s="143"/>
      <c r="N83" s="118"/>
      <c r="O83" s="53"/>
      <c r="P83" s="143"/>
      <c r="Q83" s="200"/>
      <c r="R83" s="452"/>
      <c r="S83" s="453"/>
      <c r="T83" s="466"/>
      <c r="U83" s="467"/>
      <c r="AB83" s="5" t="str">
        <f t="shared" si="36"/>
        <v/>
      </c>
      <c r="AC83" s="5" t="str">
        <f t="shared" si="37"/>
        <v/>
      </c>
      <c r="AD83" s="5" t="str">
        <f t="shared" si="38"/>
        <v/>
      </c>
      <c r="AE83" s="5" t="str">
        <f t="shared" si="39"/>
        <v/>
      </c>
      <c r="AF83" s="5" t="str">
        <f t="shared" si="40"/>
        <v/>
      </c>
      <c r="AG83" s="8" t="str">
        <f>IF(G83="男",data_kyogisha!A74,"")</f>
        <v/>
      </c>
      <c r="AH83" s="5" t="str">
        <f t="shared" si="41"/>
        <v/>
      </c>
      <c r="AI83" s="5" t="str">
        <f t="shared" si="42"/>
        <v/>
      </c>
      <c r="AJ83" s="5" t="str">
        <f t="shared" si="43"/>
        <v/>
      </c>
      <c r="AK83" s="5" t="str">
        <f t="shared" si="44"/>
        <v/>
      </c>
      <c r="AL83" s="5" t="str">
        <f t="shared" si="45"/>
        <v/>
      </c>
      <c r="AM83" s="1" t="str">
        <f>IF(G83="女",data_kyogisha!A74,"")</f>
        <v/>
      </c>
      <c r="AN83" s="1">
        <f t="shared" si="48"/>
        <v>0</v>
      </c>
      <c r="AO83" s="1" t="str">
        <f t="shared" si="49"/>
        <v/>
      </c>
      <c r="AP83" s="1">
        <f t="shared" si="50"/>
        <v>0</v>
      </c>
      <c r="AQ83" s="1" t="str">
        <f t="shared" si="51"/>
        <v/>
      </c>
      <c r="AR83" s="1">
        <f t="shared" si="52"/>
        <v>0</v>
      </c>
      <c r="AS83" s="1" t="str">
        <f t="shared" si="46"/>
        <v/>
      </c>
      <c r="AT83" s="1">
        <f t="shared" si="53"/>
        <v>0</v>
      </c>
      <c r="AU83" s="1" t="str">
        <f t="shared" si="47"/>
        <v/>
      </c>
    </row>
    <row r="84" spans="1:47">
      <c r="A84" s="28">
        <v>74</v>
      </c>
      <c r="B84" s="173" t="str">
        <f>IF(①団体情報入力!C82="","",IF(C84="","",①団体情報入力!C82))</f>
        <v/>
      </c>
      <c r="C84" s="141"/>
      <c r="D84" s="51"/>
      <c r="E84" s="51"/>
      <c r="F84" s="203"/>
      <c r="G84" s="51"/>
      <c r="H84" s="52"/>
      <c r="I84" s="53"/>
      <c r="J84" s="143"/>
      <c r="K84" s="118"/>
      <c r="L84" s="53"/>
      <c r="M84" s="143"/>
      <c r="N84" s="118"/>
      <c r="O84" s="53"/>
      <c r="P84" s="143"/>
      <c r="Q84" s="200"/>
      <c r="R84" s="452"/>
      <c r="S84" s="453"/>
      <c r="T84" s="466"/>
      <c r="U84" s="467"/>
      <c r="AB84" s="5" t="str">
        <f t="shared" si="36"/>
        <v/>
      </c>
      <c r="AC84" s="5" t="str">
        <f t="shared" si="37"/>
        <v/>
      </c>
      <c r="AD84" s="5" t="str">
        <f t="shared" si="38"/>
        <v/>
      </c>
      <c r="AE84" s="5" t="str">
        <f t="shared" si="39"/>
        <v/>
      </c>
      <c r="AF84" s="5" t="str">
        <f t="shared" si="40"/>
        <v/>
      </c>
      <c r="AG84" s="8" t="str">
        <f>IF(G84="男",data_kyogisha!A75,"")</f>
        <v/>
      </c>
      <c r="AH84" s="5" t="str">
        <f t="shared" si="41"/>
        <v/>
      </c>
      <c r="AI84" s="5" t="str">
        <f t="shared" si="42"/>
        <v/>
      </c>
      <c r="AJ84" s="5" t="str">
        <f t="shared" si="43"/>
        <v/>
      </c>
      <c r="AK84" s="5" t="str">
        <f t="shared" si="44"/>
        <v/>
      </c>
      <c r="AL84" s="5" t="str">
        <f t="shared" si="45"/>
        <v/>
      </c>
      <c r="AM84" s="1" t="str">
        <f>IF(G84="女",data_kyogisha!A75,"")</f>
        <v/>
      </c>
      <c r="AN84" s="1">
        <f t="shared" si="48"/>
        <v>0</v>
      </c>
      <c r="AO84" s="1" t="str">
        <f t="shared" si="49"/>
        <v/>
      </c>
      <c r="AP84" s="1">
        <f t="shared" si="50"/>
        <v>0</v>
      </c>
      <c r="AQ84" s="1" t="str">
        <f t="shared" si="51"/>
        <v/>
      </c>
      <c r="AR84" s="1">
        <f t="shared" si="52"/>
        <v>0</v>
      </c>
      <c r="AS84" s="1" t="str">
        <f t="shared" si="46"/>
        <v/>
      </c>
      <c r="AT84" s="1">
        <f t="shared" si="53"/>
        <v>0</v>
      </c>
      <c r="AU84" s="1" t="str">
        <f t="shared" si="47"/>
        <v/>
      </c>
    </row>
    <row r="85" spans="1:47">
      <c r="A85" s="28">
        <v>75</v>
      </c>
      <c r="B85" s="173" t="str">
        <f>IF(①団体情報入力!C83="","",IF(C85="","",①団体情報入力!C83))</f>
        <v/>
      </c>
      <c r="C85" s="141"/>
      <c r="D85" s="51"/>
      <c r="E85" s="51"/>
      <c r="F85" s="203"/>
      <c r="G85" s="51"/>
      <c r="H85" s="52"/>
      <c r="I85" s="53"/>
      <c r="J85" s="143"/>
      <c r="K85" s="118"/>
      <c r="L85" s="53"/>
      <c r="M85" s="143"/>
      <c r="N85" s="118"/>
      <c r="O85" s="53"/>
      <c r="P85" s="143"/>
      <c r="Q85" s="200"/>
      <c r="R85" s="452"/>
      <c r="S85" s="453"/>
      <c r="T85" s="466"/>
      <c r="U85" s="467"/>
      <c r="AB85" s="5" t="str">
        <f t="shared" si="36"/>
        <v/>
      </c>
      <c r="AC85" s="5" t="str">
        <f t="shared" si="37"/>
        <v/>
      </c>
      <c r="AD85" s="5" t="str">
        <f t="shared" si="38"/>
        <v/>
      </c>
      <c r="AE85" s="5" t="str">
        <f t="shared" si="39"/>
        <v/>
      </c>
      <c r="AF85" s="5" t="str">
        <f t="shared" si="40"/>
        <v/>
      </c>
      <c r="AG85" s="8" t="str">
        <f>IF(G85="男",data_kyogisha!A76,"")</f>
        <v/>
      </c>
      <c r="AH85" s="5" t="str">
        <f t="shared" si="41"/>
        <v/>
      </c>
      <c r="AI85" s="5" t="str">
        <f t="shared" si="42"/>
        <v/>
      </c>
      <c r="AJ85" s="5" t="str">
        <f t="shared" si="43"/>
        <v/>
      </c>
      <c r="AK85" s="5" t="str">
        <f t="shared" si="44"/>
        <v/>
      </c>
      <c r="AL85" s="5" t="str">
        <f t="shared" si="45"/>
        <v/>
      </c>
      <c r="AM85" s="1" t="str">
        <f>IF(G85="女",data_kyogisha!A76,"")</f>
        <v/>
      </c>
      <c r="AN85" s="1">
        <f t="shared" si="48"/>
        <v>0</v>
      </c>
      <c r="AO85" s="1" t="str">
        <f t="shared" si="49"/>
        <v/>
      </c>
      <c r="AP85" s="1">
        <f t="shared" si="50"/>
        <v>0</v>
      </c>
      <c r="AQ85" s="1" t="str">
        <f t="shared" si="51"/>
        <v/>
      </c>
      <c r="AR85" s="1">
        <f t="shared" si="52"/>
        <v>0</v>
      </c>
      <c r="AS85" s="1" t="str">
        <f t="shared" si="46"/>
        <v/>
      </c>
      <c r="AT85" s="1">
        <f t="shared" si="53"/>
        <v>0</v>
      </c>
      <c r="AU85" s="1" t="str">
        <f t="shared" si="47"/>
        <v/>
      </c>
    </row>
    <row r="86" spans="1:47">
      <c r="A86" s="28">
        <v>76</v>
      </c>
      <c r="B86" s="173" t="str">
        <f>IF(①団体情報入力!C84="","",IF(C86="","",①団体情報入力!C84))</f>
        <v/>
      </c>
      <c r="C86" s="141"/>
      <c r="D86" s="51"/>
      <c r="E86" s="51"/>
      <c r="F86" s="203"/>
      <c r="G86" s="51"/>
      <c r="H86" s="52"/>
      <c r="I86" s="53"/>
      <c r="J86" s="143"/>
      <c r="K86" s="118"/>
      <c r="L86" s="53"/>
      <c r="M86" s="143"/>
      <c r="N86" s="118"/>
      <c r="O86" s="53"/>
      <c r="P86" s="143"/>
      <c r="Q86" s="200"/>
      <c r="R86" s="452"/>
      <c r="S86" s="453"/>
      <c r="T86" s="466"/>
      <c r="U86" s="467"/>
      <c r="AB86" s="5" t="str">
        <f t="shared" si="36"/>
        <v/>
      </c>
      <c r="AC86" s="5" t="str">
        <f t="shared" si="37"/>
        <v/>
      </c>
      <c r="AD86" s="5" t="str">
        <f t="shared" si="38"/>
        <v/>
      </c>
      <c r="AE86" s="5" t="str">
        <f t="shared" si="39"/>
        <v/>
      </c>
      <c r="AF86" s="5" t="str">
        <f t="shared" si="40"/>
        <v/>
      </c>
      <c r="AG86" s="8" t="str">
        <f>IF(G86="男",data_kyogisha!A77,"")</f>
        <v/>
      </c>
      <c r="AH86" s="5" t="str">
        <f t="shared" si="41"/>
        <v/>
      </c>
      <c r="AI86" s="5" t="str">
        <f t="shared" si="42"/>
        <v/>
      </c>
      <c r="AJ86" s="5" t="str">
        <f t="shared" si="43"/>
        <v/>
      </c>
      <c r="AK86" s="5" t="str">
        <f t="shared" si="44"/>
        <v/>
      </c>
      <c r="AL86" s="5" t="str">
        <f t="shared" si="45"/>
        <v/>
      </c>
      <c r="AM86" s="1" t="str">
        <f>IF(G86="女",data_kyogisha!A77,"")</f>
        <v/>
      </c>
      <c r="AN86" s="1">
        <f t="shared" si="48"/>
        <v>0</v>
      </c>
      <c r="AO86" s="1" t="str">
        <f t="shared" si="49"/>
        <v/>
      </c>
      <c r="AP86" s="1">
        <f t="shared" si="50"/>
        <v>0</v>
      </c>
      <c r="AQ86" s="1" t="str">
        <f t="shared" si="51"/>
        <v/>
      </c>
      <c r="AR86" s="1">
        <f t="shared" si="52"/>
        <v>0</v>
      </c>
      <c r="AS86" s="1" t="str">
        <f t="shared" si="46"/>
        <v/>
      </c>
      <c r="AT86" s="1">
        <f t="shared" si="53"/>
        <v>0</v>
      </c>
      <c r="AU86" s="1" t="str">
        <f t="shared" si="47"/>
        <v/>
      </c>
    </row>
    <row r="87" spans="1:47">
      <c r="A87" s="28">
        <v>77</v>
      </c>
      <c r="B87" s="173" t="str">
        <f>IF(①団体情報入力!C85="","",IF(C87="","",①団体情報入力!C85))</f>
        <v/>
      </c>
      <c r="C87" s="141"/>
      <c r="D87" s="51"/>
      <c r="E87" s="51"/>
      <c r="F87" s="203"/>
      <c r="G87" s="51"/>
      <c r="H87" s="52"/>
      <c r="I87" s="53"/>
      <c r="J87" s="143"/>
      <c r="K87" s="118"/>
      <c r="L87" s="53"/>
      <c r="M87" s="143"/>
      <c r="N87" s="118"/>
      <c r="O87" s="53"/>
      <c r="P87" s="143"/>
      <c r="Q87" s="200"/>
      <c r="R87" s="452"/>
      <c r="S87" s="453"/>
      <c r="T87" s="466"/>
      <c r="U87" s="467"/>
      <c r="AB87" s="5" t="str">
        <f t="shared" si="36"/>
        <v/>
      </c>
      <c r="AC87" s="5" t="str">
        <f t="shared" si="37"/>
        <v/>
      </c>
      <c r="AD87" s="5" t="str">
        <f t="shared" si="38"/>
        <v/>
      </c>
      <c r="AE87" s="5" t="str">
        <f t="shared" si="39"/>
        <v/>
      </c>
      <c r="AF87" s="5" t="str">
        <f t="shared" si="40"/>
        <v/>
      </c>
      <c r="AG87" s="8" t="str">
        <f>IF(G87="男",data_kyogisha!A78,"")</f>
        <v/>
      </c>
      <c r="AH87" s="5" t="str">
        <f t="shared" si="41"/>
        <v/>
      </c>
      <c r="AI87" s="5" t="str">
        <f t="shared" si="42"/>
        <v/>
      </c>
      <c r="AJ87" s="5" t="str">
        <f t="shared" si="43"/>
        <v/>
      </c>
      <c r="AK87" s="5" t="str">
        <f t="shared" si="44"/>
        <v/>
      </c>
      <c r="AL87" s="5" t="str">
        <f t="shared" si="45"/>
        <v/>
      </c>
      <c r="AM87" s="1" t="str">
        <f>IF(G87="女",data_kyogisha!A78,"")</f>
        <v/>
      </c>
      <c r="AN87" s="1">
        <f t="shared" si="48"/>
        <v>0</v>
      </c>
      <c r="AO87" s="1" t="str">
        <f t="shared" si="49"/>
        <v/>
      </c>
      <c r="AP87" s="1">
        <f t="shared" si="50"/>
        <v>0</v>
      </c>
      <c r="AQ87" s="1" t="str">
        <f t="shared" si="51"/>
        <v/>
      </c>
      <c r="AR87" s="1">
        <f t="shared" si="52"/>
        <v>0</v>
      </c>
      <c r="AS87" s="1" t="str">
        <f t="shared" si="46"/>
        <v/>
      </c>
      <c r="AT87" s="1">
        <f t="shared" si="53"/>
        <v>0</v>
      </c>
      <c r="AU87" s="1" t="str">
        <f t="shared" si="47"/>
        <v/>
      </c>
    </row>
    <row r="88" spans="1:47">
      <c r="A88" s="28">
        <v>78</v>
      </c>
      <c r="B88" s="173" t="str">
        <f>IF(①団体情報入力!C86="","",IF(C88="","",①団体情報入力!C86))</f>
        <v/>
      </c>
      <c r="C88" s="141"/>
      <c r="D88" s="51"/>
      <c r="E88" s="51"/>
      <c r="F88" s="203"/>
      <c r="G88" s="51"/>
      <c r="H88" s="52"/>
      <c r="I88" s="53"/>
      <c r="J88" s="143"/>
      <c r="K88" s="118"/>
      <c r="L88" s="53"/>
      <c r="M88" s="143"/>
      <c r="N88" s="118"/>
      <c r="O88" s="53"/>
      <c r="P88" s="143"/>
      <c r="Q88" s="200"/>
      <c r="R88" s="452"/>
      <c r="S88" s="453"/>
      <c r="T88" s="466"/>
      <c r="U88" s="467"/>
      <c r="AB88" s="5" t="str">
        <f t="shared" si="36"/>
        <v/>
      </c>
      <c r="AC88" s="5" t="str">
        <f t="shared" si="37"/>
        <v/>
      </c>
      <c r="AD88" s="5" t="str">
        <f t="shared" si="38"/>
        <v/>
      </c>
      <c r="AE88" s="5" t="str">
        <f t="shared" si="39"/>
        <v/>
      </c>
      <c r="AF88" s="5" t="str">
        <f t="shared" si="40"/>
        <v/>
      </c>
      <c r="AG88" s="8" t="str">
        <f>IF(G88="男",data_kyogisha!A79,"")</f>
        <v/>
      </c>
      <c r="AH88" s="5" t="str">
        <f t="shared" si="41"/>
        <v/>
      </c>
      <c r="AI88" s="5" t="str">
        <f t="shared" si="42"/>
        <v/>
      </c>
      <c r="AJ88" s="5" t="str">
        <f t="shared" si="43"/>
        <v/>
      </c>
      <c r="AK88" s="5" t="str">
        <f t="shared" si="44"/>
        <v/>
      </c>
      <c r="AL88" s="5" t="str">
        <f t="shared" si="45"/>
        <v/>
      </c>
      <c r="AM88" s="1" t="str">
        <f>IF(G88="女",data_kyogisha!A79,"")</f>
        <v/>
      </c>
      <c r="AN88" s="1">
        <f t="shared" si="48"/>
        <v>0</v>
      </c>
      <c r="AO88" s="1" t="str">
        <f t="shared" si="49"/>
        <v/>
      </c>
      <c r="AP88" s="1">
        <f t="shared" si="50"/>
        <v>0</v>
      </c>
      <c r="AQ88" s="1" t="str">
        <f t="shared" si="51"/>
        <v/>
      </c>
      <c r="AR88" s="1">
        <f t="shared" si="52"/>
        <v>0</v>
      </c>
      <c r="AS88" s="1" t="str">
        <f t="shared" si="46"/>
        <v/>
      </c>
      <c r="AT88" s="1">
        <f t="shared" si="53"/>
        <v>0</v>
      </c>
      <c r="AU88" s="1" t="str">
        <f t="shared" si="47"/>
        <v/>
      </c>
    </row>
    <row r="89" spans="1:47">
      <c r="A89" s="28">
        <v>79</v>
      </c>
      <c r="B89" s="173" t="str">
        <f>IF(①団体情報入力!C87="","",IF(C89="","",①団体情報入力!C87))</f>
        <v/>
      </c>
      <c r="C89" s="141"/>
      <c r="D89" s="51"/>
      <c r="E89" s="51"/>
      <c r="F89" s="203"/>
      <c r="G89" s="51"/>
      <c r="H89" s="52"/>
      <c r="I89" s="53"/>
      <c r="J89" s="143"/>
      <c r="K89" s="118"/>
      <c r="L89" s="53"/>
      <c r="M89" s="143"/>
      <c r="N89" s="118"/>
      <c r="O89" s="53"/>
      <c r="P89" s="143"/>
      <c r="Q89" s="200"/>
      <c r="R89" s="452"/>
      <c r="S89" s="453"/>
      <c r="T89" s="466"/>
      <c r="U89" s="467"/>
      <c r="AB89" s="5" t="str">
        <f t="shared" si="36"/>
        <v/>
      </c>
      <c r="AC89" s="5" t="str">
        <f t="shared" si="37"/>
        <v/>
      </c>
      <c r="AD89" s="5" t="str">
        <f t="shared" si="38"/>
        <v/>
      </c>
      <c r="AE89" s="5" t="str">
        <f t="shared" si="39"/>
        <v/>
      </c>
      <c r="AF89" s="5" t="str">
        <f t="shared" si="40"/>
        <v/>
      </c>
      <c r="AG89" s="8" t="str">
        <f>IF(G89="男",data_kyogisha!A80,"")</f>
        <v/>
      </c>
      <c r="AH89" s="5" t="str">
        <f t="shared" si="41"/>
        <v/>
      </c>
      <c r="AI89" s="5" t="str">
        <f t="shared" si="42"/>
        <v/>
      </c>
      <c r="AJ89" s="5" t="str">
        <f t="shared" si="43"/>
        <v/>
      </c>
      <c r="AK89" s="5" t="str">
        <f t="shared" si="44"/>
        <v/>
      </c>
      <c r="AL89" s="5" t="str">
        <f t="shared" si="45"/>
        <v/>
      </c>
      <c r="AM89" s="1" t="str">
        <f>IF(G89="女",data_kyogisha!A80,"")</f>
        <v/>
      </c>
      <c r="AN89" s="1">
        <f t="shared" si="48"/>
        <v>0</v>
      </c>
      <c r="AO89" s="1" t="str">
        <f t="shared" si="49"/>
        <v/>
      </c>
      <c r="AP89" s="1">
        <f t="shared" si="50"/>
        <v>0</v>
      </c>
      <c r="AQ89" s="1" t="str">
        <f t="shared" si="51"/>
        <v/>
      </c>
      <c r="AR89" s="1">
        <f t="shared" si="52"/>
        <v>0</v>
      </c>
      <c r="AS89" s="1" t="str">
        <f t="shared" si="46"/>
        <v/>
      </c>
      <c r="AT89" s="1">
        <f t="shared" si="53"/>
        <v>0</v>
      </c>
      <c r="AU89" s="1" t="str">
        <f t="shared" si="47"/>
        <v/>
      </c>
    </row>
    <row r="90" spans="1:47">
      <c r="A90" s="28">
        <v>80</v>
      </c>
      <c r="B90" s="173" t="str">
        <f>IF(①団体情報入力!C88="","",IF(C90="","",①団体情報入力!C88))</f>
        <v/>
      </c>
      <c r="C90" s="141"/>
      <c r="D90" s="51"/>
      <c r="E90" s="51"/>
      <c r="F90" s="203"/>
      <c r="G90" s="51"/>
      <c r="H90" s="52"/>
      <c r="I90" s="53"/>
      <c r="J90" s="143"/>
      <c r="K90" s="118"/>
      <c r="L90" s="53"/>
      <c r="M90" s="143"/>
      <c r="N90" s="118"/>
      <c r="O90" s="53"/>
      <c r="P90" s="143"/>
      <c r="Q90" s="200"/>
      <c r="R90" s="452"/>
      <c r="S90" s="453"/>
      <c r="T90" s="466"/>
      <c r="U90" s="467"/>
      <c r="AB90" s="5" t="str">
        <f t="shared" si="36"/>
        <v/>
      </c>
      <c r="AC90" s="5" t="str">
        <f t="shared" si="37"/>
        <v/>
      </c>
      <c r="AD90" s="5" t="str">
        <f t="shared" si="38"/>
        <v/>
      </c>
      <c r="AE90" s="5" t="str">
        <f t="shared" si="39"/>
        <v/>
      </c>
      <c r="AF90" s="5" t="str">
        <f t="shared" si="40"/>
        <v/>
      </c>
      <c r="AG90" s="8" t="str">
        <f>IF(G90="男",data_kyogisha!A81,"")</f>
        <v/>
      </c>
      <c r="AH90" s="5" t="str">
        <f t="shared" si="41"/>
        <v/>
      </c>
      <c r="AI90" s="5" t="str">
        <f t="shared" si="42"/>
        <v/>
      </c>
      <c r="AJ90" s="5" t="str">
        <f t="shared" si="43"/>
        <v/>
      </c>
      <c r="AK90" s="5" t="str">
        <f t="shared" si="44"/>
        <v/>
      </c>
      <c r="AL90" s="5" t="str">
        <f t="shared" si="45"/>
        <v/>
      </c>
      <c r="AM90" s="1" t="str">
        <f>IF(G90="女",data_kyogisha!A81,"")</f>
        <v/>
      </c>
      <c r="AN90" s="1">
        <f t="shared" si="48"/>
        <v>0</v>
      </c>
      <c r="AO90" s="1" t="str">
        <f t="shared" si="49"/>
        <v/>
      </c>
      <c r="AP90" s="1">
        <f t="shared" si="50"/>
        <v>0</v>
      </c>
      <c r="AQ90" s="1" t="str">
        <f t="shared" si="51"/>
        <v/>
      </c>
      <c r="AR90" s="1">
        <f t="shared" si="52"/>
        <v>0</v>
      </c>
      <c r="AS90" s="1" t="str">
        <f t="shared" si="46"/>
        <v/>
      </c>
      <c r="AT90" s="1">
        <f t="shared" si="53"/>
        <v>0</v>
      </c>
      <c r="AU90" s="1" t="str">
        <f t="shared" si="47"/>
        <v/>
      </c>
    </row>
    <row r="91" spans="1:47">
      <c r="A91" s="28">
        <v>81</v>
      </c>
      <c r="B91" s="173" t="str">
        <f>IF(①団体情報入力!C89="","",IF(C91="","",①団体情報入力!C89))</f>
        <v/>
      </c>
      <c r="C91" s="141"/>
      <c r="D91" s="51"/>
      <c r="E91" s="51"/>
      <c r="F91" s="203"/>
      <c r="G91" s="51"/>
      <c r="H91" s="52"/>
      <c r="I91" s="53"/>
      <c r="J91" s="143"/>
      <c r="K91" s="118"/>
      <c r="L91" s="53"/>
      <c r="M91" s="143"/>
      <c r="N91" s="118"/>
      <c r="O91" s="53"/>
      <c r="P91" s="143"/>
      <c r="Q91" s="200"/>
      <c r="R91" s="452"/>
      <c r="S91" s="453"/>
      <c r="T91" s="466"/>
      <c r="U91" s="467"/>
      <c r="AB91" s="5" t="str">
        <f t="shared" si="36"/>
        <v/>
      </c>
      <c r="AC91" s="5" t="str">
        <f t="shared" si="37"/>
        <v/>
      </c>
      <c r="AD91" s="5" t="str">
        <f t="shared" si="38"/>
        <v/>
      </c>
      <c r="AE91" s="5" t="str">
        <f t="shared" si="39"/>
        <v/>
      </c>
      <c r="AF91" s="5" t="str">
        <f t="shared" si="40"/>
        <v/>
      </c>
      <c r="AG91" s="8" t="str">
        <f>IF(G91="男",data_kyogisha!A82,"")</f>
        <v/>
      </c>
      <c r="AH91" s="5" t="str">
        <f t="shared" si="41"/>
        <v/>
      </c>
      <c r="AI91" s="5" t="str">
        <f t="shared" si="42"/>
        <v/>
      </c>
      <c r="AJ91" s="5" t="str">
        <f t="shared" si="43"/>
        <v/>
      </c>
      <c r="AK91" s="5" t="str">
        <f t="shared" si="44"/>
        <v/>
      </c>
      <c r="AL91" s="5" t="str">
        <f t="shared" si="45"/>
        <v/>
      </c>
      <c r="AM91" s="1" t="str">
        <f>IF(G91="女",data_kyogisha!A82,"")</f>
        <v/>
      </c>
      <c r="AN91" s="1">
        <f t="shared" si="48"/>
        <v>0</v>
      </c>
      <c r="AO91" s="1" t="str">
        <f t="shared" si="49"/>
        <v/>
      </c>
      <c r="AP91" s="1">
        <f t="shared" si="50"/>
        <v>0</v>
      </c>
      <c r="AQ91" s="1" t="str">
        <f t="shared" si="51"/>
        <v/>
      </c>
      <c r="AR91" s="1">
        <f t="shared" si="52"/>
        <v>0</v>
      </c>
      <c r="AS91" s="1" t="str">
        <f t="shared" si="46"/>
        <v/>
      </c>
      <c r="AT91" s="1">
        <f t="shared" si="53"/>
        <v>0</v>
      </c>
      <c r="AU91" s="1" t="str">
        <f t="shared" si="47"/>
        <v/>
      </c>
    </row>
    <row r="92" spans="1:47">
      <c r="A92" s="28">
        <v>82</v>
      </c>
      <c r="B92" s="173" t="str">
        <f>IF(①団体情報入力!C90="","",IF(C92="","",①団体情報入力!C90))</f>
        <v/>
      </c>
      <c r="C92" s="141"/>
      <c r="D92" s="51"/>
      <c r="E92" s="51"/>
      <c r="F92" s="203"/>
      <c r="G92" s="51"/>
      <c r="H92" s="52"/>
      <c r="I92" s="53"/>
      <c r="J92" s="143"/>
      <c r="K92" s="118"/>
      <c r="L92" s="53"/>
      <c r="M92" s="143"/>
      <c r="N92" s="118"/>
      <c r="O92" s="53"/>
      <c r="P92" s="143"/>
      <c r="Q92" s="200"/>
      <c r="R92" s="452"/>
      <c r="S92" s="453"/>
      <c r="T92" s="466"/>
      <c r="U92" s="467"/>
      <c r="AB92" s="5" t="str">
        <f t="shared" si="36"/>
        <v/>
      </c>
      <c r="AC92" s="5" t="str">
        <f t="shared" si="37"/>
        <v/>
      </c>
      <c r="AD92" s="5" t="str">
        <f t="shared" si="38"/>
        <v/>
      </c>
      <c r="AE92" s="5" t="str">
        <f t="shared" si="39"/>
        <v/>
      </c>
      <c r="AF92" s="5" t="str">
        <f t="shared" si="40"/>
        <v/>
      </c>
      <c r="AG92" s="8" t="str">
        <f>IF(G92="男",data_kyogisha!A83,"")</f>
        <v/>
      </c>
      <c r="AH92" s="5" t="str">
        <f t="shared" si="41"/>
        <v/>
      </c>
      <c r="AI92" s="5" t="str">
        <f t="shared" si="42"/>
        <v/>
      </c>
      <c r="AJ92" s="5" t="str">
        <f t="shared" si="43"/>
        <v/>
      </c>
      <c r="AK92" s="5" t="str">
        <f t="shared" si="44"/>
        <v/>
      </c>
      <c r="AL92" s="5" t="str">
        <f t="shared" si="45"/>
        <v/>
      </c>
      <c r="AM92" s="1" t="str">
        <f>IF(G92="女",data_kyogisha!A83,"")</f>
        <v/>
      </c>
      <c r="AN92" s="1">
        <f t="shared" si="48"/>
        <v>0</v>
      </c>
      <c r="AO92" s="1" t="str">
        <f t="shared" si="49"/>
        <v/>
      </c>
      <c r="AP92" s="1">
        <f t="shared" si="50"/>
        <v>0</v>
      </c>
      <c r="AQ92" s="1" t="str">
        <f t="shared" si="51"/>
        <v/>
      </c>
      <c r="AR92" s="1">
        <f t="shared" si="52"/>
        <v>0</v>
      </c>
      <c r="AS92" s="1" t="str">
        <f t="shared" si="46"/>
        <v/>
      </c>
      <c r="AT92" s="1">
        <f t="shared" si="53"/>
        <v>0</v>
      </c>
      <c r="AU92" s="1" t="str">
        <f t="shared" si="47"/>
        <v/>
      </c>
    </row>
    <row r="93" spans="1:47">
      <c r="A93" s="28">
        <v>83</v>
      </c>
      <c r="B93" s="173" t="str">
        <f>IF(①団体情報入力!C91="","",IF(C93="","",①団体情報入力!C91))</f>
        <v/>
      </c>
      <c r="C93" s="141"/>
      <c r="D93" s="51"/>
      <c r="E93" s="51"/>
      <c r="F93" s="203"/>
      <c r="G93" s="51"/>
      <c r="H93" s="52"/>
      <c r="I93" s="53"/>
      <c r="J93" s="143"/>
      <c r="K93" s="118"/>
      <c r="L93" s="53"/>
      <c r="M93" s="143"/>
      <c r="N93" s="118"/>
      <c r="O93" s="53"/>
      <c r="P93" s="143"/>
      <c r="Q93" s="200"/>
      <c r="R93" s="452"/>
      <c r="S93" s="453"/>
      <c r="T93" s="466"/>
      <c r="U93" s="467"/>
      <c r="AB93" s="5" t="str">
        <f t="shared" si="36"/>
        <v/>
      </c>
      <c r="AC93" s="5" t="str">
        <f t="shared" si="37"/>
        <v/>
      </c>
      <c r="AD93" s="5" t="str">
        <f t="shared" si="38"/>
        <v/>
      </c>
      <c r="AE93" s="5" t="str">
        <f t="shared" si="39"/>
        <v/>
      </c>
      <c r="AF93" s="5" t="str">
        <f t="shared" si="40"/>
        <v/>
      </c>
      <c r="AG93" s="8" t="str">
        <f>IF(G93="男",data_kyogisha!A84,"")</f>
        <v/>
      </c>
      <c r="AH93" s="5" t="str">
        <f t="shared" si="41"/>
        <v/>
      </c>
      <c r="AI93" s="5" t="str">
        <f t="shared" si="42"/>
        <v/>
      </c>
      <c r="AJ93" s="5" t="str">
        <f t="shared" si="43"/>
        <v/>
      </c>
      <c r="AK93" s="5" t="str">
        <f t="shared" si="44"/>
        <v/>
      </c>
      <c r="AL93" s="5" t="str">
        <f t="shared" si="45"/>
        <v/>
      </c>
      <c r="AM93" s="1" t="str">
        <f>IF(G93="女",data_kyogisha!A84,"")</f>
        <v/>
      </c>
      <c r="AN93" s="1">
        <f t="shared" si="48"/>
        <v>0</v>
      </c>
      <c r="AO93" s="1" t="str">
        <f t="shared" si="49"/>
        <v/>
      </c>
      <c r="AP93" s="1">
        <f t="shared" si="50"/>
        <v>0</v>
      </c>
      <c r="AQ93" s="1" t="str">
        <f t="shared" si="51"/>
        <v/>
      </c>
      <c r="AR93" s="1">
        <f t="shared" si="52"/>
        <v>0</v>
      </c>
      <c r="AS93" s="1" t="str">
        <f t="shared" si="46"/>
        <v/>
      </c>
      <c r="AT93" s="1">
        <f t="shared" si="53"/>
        <v>0</v>
      </c>
      <c r="AU93" s="1" t="str">
        <f t="shared" si="47"/>
        <v/>
      </c>
    </row>
    <row r="94" spans="1:47">
      <c r="A94" s="28">
        <v>84</v>
      </c>
      <c r="B94" s="173" t="str">
        <f>IF(①団体情報入力!C92="","",IF(C94="","",①団体情報入力!C92))</f>
        <v/>
      </c>
      <c r="C94" s="141"/>
      <c r="D94" s="51"/>
      <c r="E94" s="51"/>
      <c r="F94" s="203"/>
      <c r="G94" s="51"/>
      <c r="H94" s="52"/>
      <c r="I94" s="53"/>
      <c r="J94" s="143"/>
      <c r="K94" s="118"/>
      <c r="L94" s="53"/>
      <c r="M94" s="143"/>
      <c r="N94" s="118"/>
      <c r="O94" s="53"/>
      <c r="P94" s="143"/>
      <c r="Q94" s="200"/>
      <c r="R94" s="452"/>
      <c r="S94" s="453"/>
      <c r="T94" s="466"/>
      <c r="U94" s="467"/>
      <c r="AB94" s="5" t="str">
        <f t="shared" si="36"/>
        <v/>
      </c>
      <c r="AC94" s="5" t="str">
        <f t="shared" si="37"/>
        <v/>
      </c>
      <c r="AD94" s="5" t="str">
        <f t="shared" si="38"/>
        <v/>
      </c>
      <c r="AE94" s="5" t="str">
        <f t="shared" si="39"/>
        <v/>
      </c>
      <c r="AF94" s="5" t="str">
        <f t="shared" si="40"/>
        <v/>
      </c>
      <c r="AG94" s="8" t="str">
        <f>IF(G94="男",data_kyogisha!A85,"")</f>
        <v/>
      </c>
      <c r="AH94" s="5" t="str">
        <f t="shared" si="41"/>
        <v/>
      </c>
      <c r="AI94" s="5" t="str">
        <f t="shared" si="42"/>
        <v/>
      </c>
      <c r="AJ94" s="5" t="str">
        <f t="shared" si="43"/>
        <v/>
      </c>
      <c r="AK94" s="5" t="str">
        <f t="shared" si="44"/>
        <v/>
      </c>
      <c r="AL94" s="5" t="str">
        <f t="shared" si="45"/>
        <v/>
      </c>
      <c r="AM94" s="1" t="str">
        <f>IF(G94="女",data_kyogisha!A85,"")</f>
        <v/>
      </c>
      <c r="AN94" s="1">
        <f t="shared" si="48"/>
        <v>0</v>
      </c>
      <c r="AO94" s="1" t="str">
        <f t="shared" si="49"/>
        <v/>
      </c>
      <c r="AP94" s="1">
        <f t="shared" si="50"/>
        <v>0</v>
      </c>
      <c r="AQ94" s="1" t="str">
        <f t="shared" si="51"/>
        <v/>
      </c>
      <c r="AR94" s="1">
        <f t="shared" si="52"/>
        <v>0</v>
      </c>
      <c r="AS94" s="1" t="str">
        <f t="shared" si="46"/>
        <v/>
      </c>
      <c r="AT94" s="1">
        <f t="shared" si="53"/>
        <v>0</v>
      </c>
      <c r="AU94" s="1" t="str">
        <f t="shared" si="47"/>
        <v/>
      </c>
    </row>
    <row r="95" spans="1:47">
      <c r="A95" s="28">
        <v>85</v>
      </c>
      <c r="B95" s="173" t="str">
        <f>IF(①団体情報入力!C93="","",IF(C95="","",①団体情報入力!C93))</f>
        <v/>
      </c>
      <c r="C95" s="141"/>
      <c r="D95" s="51"/>
      <c r="E95" s="51"/>
      <c r="F95" s="203"/>
      <c r="G95" s="51"/>
      <c r="H95" s="52"/>
      <c r="I95" s="53"/>
      <c r="J95" s="143"/>
      <c r="K95" s="118"/>
      <c r="L95" s="53"/>
      <c r="M95" s="143"/>
      <c r="N95" s="118"/>
      <c r="O95" s="53"/>
      <c r="P95" s="143"/>
      <c r="Q95" s="200"/>
      <c r="R95" s="452"/>
      <c r="S95" s="453"/>
      <c r="T95" s="466"/>
      <c r="U95" s="467"/>
      <c r="AB95" s="5" t="str">
        <f t="shared" si="36"/>
        <v/>
      </c>
      <c r="AC95" s="5" t="str">
        <f t="shared" si="37"/>
        <v/>
      </c>
      <c r="AD95" s="5" t="str">
        <f t="shared" si="38"/>
        <v/>
      </c>
      <c r="AE95" s="5" t="str">
        <f t="shared" si="39"/>
        <v/>
      </c>
      <c r="AF95" s="5" t="str">
        <f t="shared" si="40"/>
        <v/>
      </c>
      <c r="AG95" s="8" t="str">
        <f>IF(G95="男",data_kyogisha!A86,"")</f>
        <v/>
      </c>
      <c r="AH95" s="5" t="str">
        <f t="shared" si="41"/>
        <v/>
      </c>
      <c r="AI95" s="5" t="str">
        <f t="shared" si="42"/>
        <v/>
      </c>
      <c r="AJ95" s="5" t="str">
        <f t="shared" si="43"/>
        <v/>
      </c>
      <c r="AK95" s="5" t="str">
        <f t="shared" si="44"/>
        <v/>
      </c>
      <c r="AL95" s="5" t="str">
        <f t="shared" si="45"/>
        <v/>
      </c>
      <c r="AM95" s="1" t="str">
        <f>IF(G95="女",data_kyogisha!A86,"")</f>
        <v/>
      </c>
      <c r="AN95" s="1">
        <f t="shared" si="48"/>
        <v>0</v>
      </c>
      <c r="AO95" s="1" t="str">
        <f t="shared" si="49"/>
        <v/>
      </c>
      <c r="AP95" s="1">
        <f t="shared" si="50"/>
        <v>0</v>
      </c>
      <c r="AQ95" s="1" t="str">
        <f t="shared" si="51"/>
        <v/>
      </c>
      <c r="AR95" s="1">
        <f t="shared" si="52"/>
        <v>0</v>
      </c>
      <c r="AS95" s="1" t="str">
        <f t="shared" si="46"/>
        <v/>
      </c>
      <c r="AT95" s="1">
        <f t="shared" si="53"/>
        <v>0</v>
      </c>
      <c r="AU95" s="1" t="str">
        <f t="shared" si="47"/>
        <v/>
      </c>
    </row>
    <row r="96" spans="1:47">
      <c r="A96" s="28">
        <v>86</v>
      </c>
      <c r="B96" s="173" t="str">
        <f>IF(①団体情報入力!C94="","",IF(C96="","",①団体情報入力!C94))</f>
        <v/>
      </c>
      <c r="C96" s="141"/>
      <c r="D96" s="51"/>
      <c r="E96" s="51"/>
      <c r="F96" s="203"/>
      <c r="G96" s="51"/>
      <c r="H96" s="52"/>
      <c r="I96" s="53"/>
      <c r="J96" s="143"/>
      <c r="K96" s="118"/>
      <c r="L96" s="53"/>
      <c r="M96" s="143"/>
      <c r="N96" s="118"/>
      <c r="O96" s="53"/>
      <c r="P96" s="143"/>
      <c r="Q96" s="200"/>
      <c r="R96" s="452"/>
      <c r="S96" s="453"/>
      <c r="T96" s="466"/>
      <c r="U96" s="467"/>
      <c r="AB96" s="5" t="str">
        <f t="shared" si="36"/>
        <v/>
      </c>
      <c r="AC96" s="5" t="str">
        <f t="shared" si="37"/>
        <v/>
      </c>
      <c r="AD96" s="5" t="str">
        <f t="shared" si="38"/>
        <v/>
      </c>
      <c r="AE96" s="5" t="str">
        <f t="shared" si="39"/>
        <v/>
      </c>
      <c r="AF96" s="5" t="str">
        <f t="shared" si="40"/>
        <v/>
      </c>
      <c r="AG96" s="8" t="str">
        <f>IF(G96="男",data_kyogisha!A87,"")</f>
        <v/>
      </c>
      <c r="AH96" s="5" t="str">
        <f t="shared" si="41"/>
        <v/>
      </c>
      <c r="AI96" s="5" t="str">
        <f t="shared" si="42"/>
        <v/>
      </c>
      <c r="AJ96" s="5" t="str">
        <f t="shared" si="43"/>
        <v/>
      </c>
      <c r="AK96" s="5" t="str">
        <f t="shared" si="44"/>
        <v/>
      </c>
      <c r="AL96" s="5" t="str">
        <f t="shared" si="45"/>
        <v/>
      </c>
      <c r="AM96" s="1" t="str">
        <f>IF(G96="女",data_kyogisha!A87,"")</f>
        <v/>
      </c>
      <c r="AN96" s="1">
        <f t="shared" si="48"/>
        <v>0</v>
      </c>
      <c r="AO96" s="1" t="str">
        <f t="shared" si="49"/>
        <v/>
      </c>
      <c r="AP96" s="1">
        <f t="shared" si="50"/>
        <v>0</v>
      </c>
      <c r="AQ96" s="1" t="str">
        <f t="shared" si="51"/>
        <v/>
      </c>
      <c r="AR96" s="1">
        <f t="shared" si="52"/>
        <v>0</v>
      </c>
      <c r="AS96" s="1" t="str">
        <f t="shared" si="46"/>
        <v/>
      </c>
      <c r="AT96" s="1">
        <f t="shared" si="53"/>
        <v>0</v>
      </c>
      <c r="AU96" s="1" t="str">
        <f t="shared" si="47"/>
        <v/>
      </c>
    </row>
    <row r="97" spans="1:47">
      <c r="A97" s="28">
        <v>87</v>
      </c>
      <c r="B97" s="173" t="str">
        <f>IF(①団体情報入力!C95="","",IF(C97="","",①団体情報入力!C95))</f>
        <v/>
      </c>
      <c r="C97" s="141"/>
      <c r="D97" s="51"/>
      <c r="E97" s="51"/>
      <c r="F97" s="203"/>
      <c r="G97" s="51"/>
      <c r="H97" s="52"/>
      <c r="I97" s="53"/>
      <c r="J97" s="143"/>
      <c r="K97" s="118"/>
      <c r="L97" s="53"/>
      <c r="M97" s="143"/>
      <c r="N97" s="118"/>
      <c r="O97" s="53"/>
      <c r="P97" s="143"/>
      <c r="Q97" s="200"/>
      <c r="R97" s="452"/>
      <c r="S97" s="453"/>
      <c r="T97" s="466"/>
      <c r="U97" s="467"/>
      <c r="AB97" s="5" t="str">
        <f t="shared" si="36"/>
        <v/>
      </c>
      <c r="AC97" s="5" t="str">
        <f t="shared" si="37"/>
        <v/>
      </c>
      <c r="AD97" s="5" t="str">
        <f t="shared" si="38"/>
        <v/>
      </c>
      <c r="AE97" s="5" t="str">
        <f t="shared" si="39"/>
        <v/>
      </c>
      <c r="AF97" s="5" t="str">
        <f t="shared" si="40"/>
        <v/>
      </c>
      <c r="AG97" s="8" t="str">
        <f>IF(G97="男",data_kyogisha!A88,"")</f>
        <v/>
      </c>
      <c r="AH97" s="5" t="str">
        <f t="shared" si="41"/>
        <v/>
      </c>
      <c r="AI97" s="5" t="str">
        <f t="shared" si="42"/>
        <v/>
      </c>
      <c r="AJ97" s="5" t="str">
        <f t="shared" si="43"/>
        <v/>
      </c>
      <c r="AK97" s="5" t="str">
        <f t="shared" si="44"/>
        <v/>
      </c>
      <c r="AL97" s="5" t="str">
        <f t="shared" si="45"/>
        <v/>
      </c>
      <c r="AM97" s="1" t="str">
        <f>IF(G97="女",data_kyogisha!A88,"")</f>
        <v/>
      </c>
      <c r="AN97" s="1">
        <f t="shared" si="48"/>
        <v>0</v>
      </c>
      <c r="AO97" s="1" t="str">
        <f t="shared" si="49"/>
        <v/>
      </c>
      <c r="AP97" s="1">
        <f t="shared" si="50"/>
        <v>0</v>
      </c>
      <c r="AQ97" s="1" t="str">
        <f t="shared" si="51"/>
        <v/>
      </c>
      <c r="AR97" s="1">
        <f t="shared" si="52"/>
        <v>0</v>
      </c>
      <c r="AS97" s="1" t="str">
        <f t="shared" si="46"/>
        <v/>
      </c>
      <c r="AT97" s="1">
        <f t="shared" si="53"/>
        <v>0</v>
      </c>
      <c r="AU97" s="1" t="str">
        <f t="shared" si="47"/>
        <v/>
      </c>
    </row>
    <row r="98" spans="1:47">
      <c r="A98" s="28">
        <v>88</v>
      </c>
      <c r="B98" s="173" t="str">
        <f>IF(①団体情報入力!C96="","",IF(C98="","",①団体情報入力!C96))</f>
        <v/>
      </c>
      <c r="C98" s="141"/>
      <c r="D98" s="51"/>
      <c r="E98" s="51"/>
      <c r="F98" s="203"/>
      <c r="G98" s="51"/>
      <c r="H98" s="52"/>
      <c r="I98" s="53"/>
      <c r="J98" s="143"/>
      <c r="K98" s="118"/>
      <c r="L98" s="53"/>
      <c r="M98" s="143"/>
      <c r="N98" s="118"/>
      <c r="O98" s="53"/>
      <c r="P98" s="143"/>
      <c r="Q98" s="200"/>
      <c r="R98" s="452"/>
      <c r="S98" s="453"/>
      <c r="T98" s="466"/>
      <c r="U98" s="467"/>
      <c r="AB98" s="5" t="str">
        <f t="shared" si="36"/>
        <v/>
      </c>
      <c r="AC98" s="5" t="str">
        <f t="shared" si="37"/>
        <v/>
      </c>
      <c r="AD98" s="5" t="str">
        <f t="shared" si="38"/>
        <v/>
      </c>
      <c r="AE98" s="5" t="str">
        <f t="shared" si="39"/>
        <v/>
      </c>
      <c r="AF98" s="5" t="str">
        <f t="shared" si="40"/>
        <v/>
      </c>
      <c r="AG98" s="8" t="str">
        <f>IF(G98="男",data_kyogisha!A89,"")</f>
        <v/>
      </c>
      <c r="AH98" s="5" t="str">
        <f t="shared" si="41"/>
        <v/>
      </c>
      <c r="AI98" s="5" t="str">
        <f t="shared" si="42"/>
        <v/>
      </c>
      <c r="AJ98" s="5" t="str">
        <f t="shared" si="43"/>
        <v/>
      </c>
      <c r="AK98" s="5" t="str">
        <f t="shared" si="44"/>
        <v/>
      </c>
      <c r="AL98" s="5" t="str">
        <f t="shared" si="45"/>
        <v/>
      </c>
      <c r="AM98" s="1" t="str">
        <f>IF(G98="女",data_kyogisha!A89,"")</f>
        <v/>
      </c>
      <c r="AN98" s="1">
        <f t="shared" si="48"/>
        <v>0</v>
      </c>
      <c r="AO98" s="1" t="str">
        <f t="shared" si="49"/>
        <v/>
      </c>
      <c r="AP98" s="1">
        <f t="shared" si="50"/>
        <v>0</v>
      </c>
      <c r="AQ98" s="1" t="str">
        <f t="shared" si="51"/>
        <v/>
      </c>
      <c r="AR98" s="1">
        <f t="shared" si="52"/>
        <v>0</v>
      </c>
      <c r="AS98" s="1" t="str">
        <f t="shared" si="46"/>
        <v/>
      </c>
      <c r="AT98" s="1">
        <f t="shared" si="53"/>
        <v>0</v>
      </c>
      <c r="AU98" s="1" t="str">
        <f t="shared" si="47"/>
        <v/>
      </c>
    </row>
    <row r="99" spans="1:47">
      <c r="A99" s="28">
        <v>89</v>
      </c>
      <c r="B99" s="173" t="str">
        <f>IF(①団体情報入力!C97="","",IF(C99="","",①団体情報入力!C97))</f>
        <v/>
      </c>
      <c r="C99" s="141"/>
      <c r="D99" s="51"/>
      <c r="E99" s="51"/>
      <c r="F99" s="203"/>
      <c r="G99" s="51"/>
      <c r="H99" s="52"/>
      <c r="I99" s="53"/>
      <c r="J99" s="143"/>
      <c r="K99" s="118"/>
      <c r="L99" s="53"/>
      <c r="M99" s="143"/>
      <c r="N99" s="118"/>
      <c r="O99" s="53"/>
      <c r="P99" s="143"/>
      <c r="Q99" s="200"/>
      <c r="R99" s="452"/>
      <c r="S99" s="453"/>
      <c r="T99" s="466"/>
      <c r="U99" s="467"/>
      <c r="AB99" s="5" t="str">
        <f t="shared" si="36"/>
        <v/>
      </c>
      <c r="AC99" s="5" t="str">
        <f t="shared" si="37"/>
        <v/>
      </c>
      <c r="AD99" s="5" t="str">
        <f t="shared" si="38"/>
        <v/>
      </c>
      <c r="AE99" s="5" t="str">
        <f t="shared" si="39"/>
        <v/>
      </c>
      <c r="AF99" s="5" t="str">
        <f t="shared" si="40"/>
        <v/>
      </c>
      <c r="AG99" s="8" t="str">
        <f>IF(G99="男",data_kyogisha!A90,"")</f>
        <v/>
      </c>
      <c r="AH99" s="5" t="str">
        <f t="shared" si="41"/>
        <v/>
      </c>
      <c r="AI99" s="5" t="str">
        <f t="shared" si="42"/>
        <v/>
      </c>
      <c r="AJ99" s="5" t="str">
        <f t="shared" si="43"/>
        <v/>
      </c>
      <c r="AK99" s="5" t="str">
        <f t="shared" si="44"/>
        <v/>
      </c>
      <c r="AL99" s="5" t="str">
        <f t="shared" si="45"/>
        <v/>
      </c>
      <c r="AM99" s="1" t="str">
        <f>IF(G99="女",data_kyogisha!A90,"")</f>
        <v/>
      </c>
      <c r="AN99" s="1">
        <f t="shared" si="48"/>
        <v>0</v>
      </c>
      <c r="AO99" s="1" t="str">
        <f t="shared" si="49"/>
        <v/>
      </c>
      <c r="AP99" s="1">
        <f t="shared" si="50"/>
        <v>0</v>
      </c>
      <c r="AQ99" s="1" t="str">
        <f t="shared" si="51"/>
        <v/>
      </c>
      <c r="AR99" s="1">
        <f t="shared" si="52"/>
        <v>0</v>
      </c>
      <c r="AS99" s="1" t="str">
        <f t="shared" si="46"/>
        <v/>
      </c>
      <c r="AT99" s="1">
        <f t="shared" si="53"/>
        <v>0</v>
      </c>
      <c r="AU99" s="1" t="str">
        <f t="shared" si="47"/>
        <v/>
      </c>
    </row>
    <row r="100" spans="1:47" ht="14.25" thickBot="1">
      <c r="A100" s="154">
        <v>90</v>
      </c>
      <c r="B100" s="174" t="str">
        <f>IF(①団体情報入力!C98="","",IF(C100="","",①団体情報入力!C98))</f>
        <v/>
      </c>
      <c r="C100" s="155"/>
      <c r="D100" s="156"/>
      <c r="E100" s="156"/>
      <c r="F100" s="204"/>
      <c r="G100" s="156"/>
      <c r="H100" s="157"/>
      <c r="I100" s="158"/>
      <c r="J100" s="159"/>
      <c r="K100" s="160"/>
      <c r="L100" s="158"/>
      <c r="M100" s="159"/>
      <c r="N100" s="160"/>
      <c r="O100" s="158"/>
      <c r="P100" s="159"/>
      <c r="Q100" s="201"/>
      <c r="R100" s="464"/>
      <c r="S100" s="465"/>
      <c r="T100" s="468"/>
      <c r="U100" s="469"/>
      <c r="V100" s="5"/>
      <c r="W100" s="5"/>
      <c r="X100" s="5"/>
      <c r="Y100" s="161"/>
      <c r="Z100" s="5"/>
      <c r="AA100" s="5"/>
      <c r="AB100" s="5" t="str">
        <f t="shared" si="36"/>
        <v/>
      </c>
      <c r="AC100" s="5" t="str">
        <f t="shared" si="37"/>
        <v/>
      </c>
      <c r="AD100" s="5" t="str">
        <f t="shared" si="38"/>
        <v/>
      </c>
      <c r="AE100" s="5" t="str">
        <f t="shared" si="39"/>
        <v/>
      </c>
      <c r="AF100" s="5" t="str">
        <f t="shared" si="40"/>
        <v/>
      </c>
      <c r="AG100" s="8" t="str">
        <f>IF(G100="男",data_kyogisha!A91,"")</f>
        <v/>
      </c>
      <c r="AH100" s="5" t="str">
        <f t="shared" si="41"/>
        <v/>
      </c>
      <c r="AI100" s="5" t="str">
        <f t="shared" si="42"/>
        <v/>
      </c>
      <c r="AJ100" s="5" t="str">
        <f t="shared" si="43"/>
        <v/>
      </c>
      <c r="AK100" s="5" t="str">
        <f t="shared" si="44"/>
        <v/>
      </c>
      <c r="AL100" s="5" t="str">
        <f t="shared" si="45"/>
        <v/>
      </c>
      <c r="AM100" s="1" t="str">
        <f>IF(G100="女",data_kyogisha!A91,"")</f>
        <v/>
      </c>
      <c r="AN100" s="5">
        <f t="shared" si="48"/>
        <v>0</v>
      </c>
      <c r="AO100" s="1" t="str">
        <f t="shared" si="49"/>
        <v/>
      </c>
      <c r="AP100" s="5">
        <f t="shared" si="50"/>
        <v>0</v>
      </c>
      <c r="AQ100" s="1" t="str">
        <f t="shared" si="51"/>
        <v/>
      </c>
      <c r="AR100" s="5">
        <f t="shared" si="52"/>
        <v>0</v>
      </c>
      <c r="AS100" s="1" t="str">
        <f t="shared" si="46"/>
        <v/>
      </c>
      <c r="AT100" s="5">
        <f t="shared" si="53"/>
        <v>0</v>
      </c>
      <c r="AU100" s="1" t="str">
        <f t="shared" si="47"/>
        <v/>
      </c>
    </row>
    <row r="101" spans="1:47">
      <c r="A101" s="153"/>
      <c r="B101" s="153"/>
      <c r="C101" s="153"/>
      <c r="D101" s="153"/>
      <c r="E101" s="153"/>
      <c r="F101" s="162" t="s">
        <v>127</v>
      </c>
      <c r="G101" s="163">
        <f>SUM(J101:P101)</f>
        <v>0</v>
      </c>
      <c r="H101" s="153"/>
      <c r="I101" s="153"/>
      <c r="J101" s="153">
        <f>COUNTA(J11:J100)</f>
        <v>0</v>
      </c>
      <c r="K101" s="153"/>
      <c r="L101" s="153"/>
      <c r="M101" s="153">
        <f>COUNTA(M11:M100)</f>
        <v>0</v>
      </c>
      <c r="N101" s="153"/>
      <c r="O101" s="153"/>
      <c r="P101" s="153">
        <f>COUNTA(P11:P100)</f>
        <v>0</v>
      </c>
      <c r="Q101" s="153"/>
      <c r="R101" s="153"/>
      <c r="S101" s="153"/>
      <c r="T101" s="153"/>
      <c r="U101" s="153"/>
      <c r="V101" s="153"/>
      <c r="W101" s="153"/>
      <c r="X101" s="153"/>
      <c r="Y101" s="164"/>
      <c r="Z101" s="153"/>
      <c r="AA101" s="153"/>
      <c r="AB101" s="153"/>
      <c r="AC101" s="153"/>
      <c r="AD101" s="153"/>
      <c r="AE101" s="153"/>
      <c r="AF101" s="153"/>
      <c r="AG101" s="153"/>
      <c r="AH101" s="153"/>
      <c r="AI101" s="153"/>
      <c r="AJ101" s="153"/>
      <c r="AK101" s="153"/>
      <c r="AL101" s="153"/>
      <c r="AM101" s="153"/>
      <c r="AN101" s="153"/>
      <c r="AO101" s="153"/>
      <c r="AP101" s="153"/>
      <c r="AQ101" s="153"/>
      <c r="AR101" s="153"/>
      <c r="AS101" s="153"/>
      <c r="AT101" s="153"/>
      <c r="AU101" s="153"/>
    </row>
    <row r="102" spans="1:47">
      <c r="F102" s="13" t="s">
        <v>131</v>
      </c>
      <c r="G102" s="60">
        <f>③リレー情報確認!F14+③リレー情報確認!L14+③リレー情報確認!R14+③リレー情報確認!X14</f>
        <v>0</v>
      </c>
    </row>
    <row r="103" spans="1:47">
      <c r="F103" s="13" t="s">
        <v>2</v>
      </c>
      <c r="G103" s="60">
        <f>COUNTIF(G11:G100,"男")</f>
        <v>0</v>
      </c>
    </row>
    <row r="104" spans="1:47">
      <c r="F104" s="1" t="s">
        <v>53</v>
      </c>
      <c r="G104" s="1">
        <f>COUNTIF(G11:G100,"女")</f>
        <v>0</v>
      </c>
    </row>
    <row r="105" spans="1:47">
      <c r="F105" s="1" t="s">
        <v>184</v>
      </c>
      <c r="G105" s="1">
        <f>SUM(G103:G104)</f>
        <v>0</v>
      </c>
    </row>
  </sheetData>
  <sheetProtection sheet="1" objects="1" scenarios="1" formatCells="0" formatColumns="0" formatRows="0" insertColumns="0" insertRows="0" deleteColumns="0" deleteRows="0" selectLockedCells="1"/>
  <mergeCells count="191">
    <mergeCell ref="N3:U3"/>
    <mergeCell ref="N4:N5"/>
    <mergeCell ref="T96:U96"/>
    <mergeCell ref="T97:U97"/>
    <mergeCell ref="T98:U98"/>
    <mergeCell ref="T99:U99"/>
    <mergeCell ref="T100:U100"/>
    <mergeCell ref="T91:U91"/>
    <mergeCell ref="T92:U92"/>
    <mergeCell ref="T93:U93"/>
    <mergeCell ref="T94:U94"/>
    <mergeCell ref="T95:U95"/>
    <mergeCell ref="T86:U86"/>
    <mergeCell ref="T87:U87"/>
    <mergeCell ref="T88:U88"/>
    <mergeCell ref="T89:U89"/>
    <mergeCell ref="T90:U90"/>
    <mergeCell ref="T81:U81"/>
    <mergeCell ref="T82:U82"/>
    <mergeCell ref="T83:U83"/>
    <mergeCell ref="T84:U84"/>
    <mergeCell ref="T85:U85"/>
    <mergeCell ref="T76:U76"/>
    <mergeCell ref="T77:U77"/>
    <mergeCell ref="T78:U78"/>
    <mergeCell ref="T79:U79"/>
    <mergeCell ref="T80:U80"/>
    <mergeCell ref="T71:U71"/>
    <mergeCell ref="T72:U72"/>
    <mergeCell ref="T73:U73"/>
    <mergeCell ref="T74:U74"/>
    <mergeCell ref="T75:U75"/>
    <mergeCell ref="T66:U66"/>
    <mergeCell ref="T67:U67"/>
    <mergeCell ref="T68:U68"/>
    <mergeCell ref="T69:U69"/>
    <mergeCell ref="T70:U70"/>
    <mergeCell ref="T61:U61"/>
    <mergeCell ref="T62:U62"/>
    <mergeCell ref="T63:U63"/>
    <mergeCell ref="T64:U64"/>
    <mergeCell ref="T65:U65"/>
    <mergeCell ref="T56:U56"/>
    <mergeCell ref="T57:U57"/>
    <mergeCell ref="T58:U58"/>
    <mergeCell ref="T59:U59"/>
    <mergeCell ref="T60:U60"/>
    <mergeCell ref="T51:U51"/>
    <mergeCell ref="T52:U52"/>
    <mergeCell ref="T53:U53"/>
    <mergeCell ref="T54:U54"/>
    <mergeCell ref="T55:U55"/>
    <mergeCell ref="T46:U46"/>
    <mergeCell ref="T47:U47"/>
    <mergeCell ref="T48:U48"/>
    <mergeCell ref="T49:U49"/>
    <mergeCell ref="T50:U50"/>
    <mergeCell ref="T41:U41"/>
    <mergeCell ref="T42:U42"/>
    <mergeCell ref="T43:U43"/>
    <mergeCell ref="T44:U44"/>
    <mergeCell ref="T45:U45"/>
    <mergeCell ref="T36:U36"/>
    <mergeCell ref="T37:U37"/>
    <mergeCell ref="T38:U38"/>
    <mergeCell ref="T39:U39"/>
    <mergeCell ref="T40:U40"/>
    <mergeCell ref="T31:U31"/>
    <mergeCell ref="T32:U32"/>
    <mergeCell ref="T33:U33"/>
    <mergeCell ref="T34:U34"/>
    <mergeCell ref="T35:U35"/>
    <mergeCell ref="T26:U26"/>
    <mergeCell ref="T27:U27"/>
    <mergeCell ref="T28:U28"/>
    <mergeCell ref="T29:U29"/>
    <mergeCell ref="T30:U30"/>
    <mergeCell ref="T21:U21"/>
    <mergeCell ref="T22:U22"/>
    <mergeCell ref="T23:U23"/>
    <mergeCell ref="T24:U24"/>
    <mergeCell ref="T25:U25"/>
    <mergeCell ref="R98:S98"/>
    <mergeCell ref="R99:S99"/>
    <mergeCell ref="R100:S100"/>
    <mergeCell ref="R4:S4"/>
    <mergeCell ref="T9:U9"/>
    <mergeCell ref="T10:U10"/>
    <mergeCell ref="T11:U11"/>
    <mergeCell ref="T12:U12"/>
    <mergeCell ref="T13:U13"/>
    <mergeCell ref="T14:U14"/>
    <mergeCell ref="T15:U15"/>
    <mergeCell ref="T16:U16"/>
    <mergeCell ref="T17:U17"/>
    <mergeCell ref="T18:U18"/>
    <mergeCell ref="T19:U19"/>
    <mergeCell ref="T20:U20"/>
    <mergeCell ref="R93:S93"/>
    <mergeCell ref="R94:S94"/>
    <mergeCell ref="R95:S95"/>
    <mergeCell ref="R96:S96"/>
    <mergeCell ref="R97:S97"/>
    <mergeCell ref="R88:S88"/>
    <mergeCell ref="R89:S89"/>
    <mergeCell ref="R90:S90"/>
    <mergeCell ref="R91:S91"/>
    <mergeCell ref="R92:S92"/>
    <mergeCell ref="R83:S83"/>
    <mergeCell ref="R84:S84"/>
    <mergeCell ref="R85:S85"/>
    <mergeCell ref="R86:S86"/>
    <mergeCell ref="R87:S87"/>
    <mergeCell ref="R78:S78"/>
    <mergeCell ref="R79:S79"/>
    <mergeCell ref="R80:S80"/>
    <mergeCell ref="R81:S81"/>
    <mergeCell ref="R82:S82"/>
    <mergeCell ref="R73:S73"/>
    <mergeCell ref="R74:S74"/>
    <mergeCell ref="R75:S75"/>
    <mergeCell ref="R76:S76"/>
    <mergeCell ref="R77:S77"/>
    <mergeCell ref="R68:S68"/>
    <mergeCell ref="R69:S69"/>
    <mergeCell ref="R70:S70"/>
    <mergeCell ref="R71:S71"/>
    <mergeCell ref="R72:S72"/>
    <mergeCell ref="R63:S63"/>
    <mergeCell ref="R64:S64"/>
    <mergeCell ref="R65:S65"/>
    <mergeCell ref="R66:S66"/>
    <mergeCell ref="R67:S67"/>
    <mergeCell ref="R58:S58"/>
    <mergeCell ref="R59:S59"/>
    <mergeCell ref="R60:S60"/>
    <mergeCell ref="R61:S61"/>
    <mergeCell ref="R62:S62"/>
    <mergeCell ref="R53:S53"/>
    <mergeCell ref="R54:S54"/>
    <mergeCell ref="R55:S55"/>
    <mergeCell ref="R56:S56"/>
    <mergeCell ref="R57:S57"/>
    <mergeCell ref="R48:S48"/>
    <mergeCell ref="R49:S49"/>
    <mergeCell ref="R50:S50"/>
    <mergeCell ref="R51:S51"/>
    <mergeCell ref="R52:S52"/>
    <mergeCell ref="R43:S43"/>
    <mergeCell ref="R44:S44"/>
    <mergeCell ref="R45:S45"/>
    <mergeCell ref="R46:S46"/>
    <mergeCell ref="R47:S47"/>
    <mergeCell ref="R38:S38"/>
    <mergeCell ref="R39:S39"/>
    <mergeCell ref="R40:S40"/>
    <mergeCell ref="R41:S41"/>
    <mergeCell ref="R42:S42"/>
    <mergeCell ref="R33:S33"/>
    <mergeCell ref="R34:S34"/>
    <mergeCell ref="R35:S35"/>
    <mergeCell ref="R36:S36"/>
    <mergeCell ref="R37:S37"/>
    <mergeCell ref="R28:S28"/>
    <mergeCell ref="R29:S29"/>
    <mergeCell ref="R30:S30"/>
    <mergeCell ref="R31:S31"/>
    <mergeCell ref="R32:S32"/>
    <mergeCell ref="R23:S23"/>
    <mergeCell ref="R24:S24"/>
    <mergeCell ref="R25:S25"/>
    <mergeCell ref="R26:S26"/>
    <mergeCell ref="R27:S27"/>
    <mergeCell ref="R18:S18"/>
    <mergeCell ref="R19:S19"/>
    <mergeCell ref="R20:S20"/>
    <mergeCell ref="R21:S21"/>
    <mergeCell ref="R22:S22"/>
    <mergeCell ref="B9:C9"/>
    <mergeCell ref="R13:S13"/>
    <mergeCell ref="R14:S14"/>
    <mergeCell ref="R15:S15"/>
    <mergeCell ref="R16:S16"/>
    <mergeCell ref="R17:S17"/>
    <mergeCell ref="R9:S9"/>
    <mergeCell ref="R10:S10"/>
    <mergeCell ref="R11:S11"/>
    <mergeCell ref="R12:S12"/>
    <mergeCell ref="T4:U4"/>
    <mergeCell ref="Q4:Q5"/>
    <mergeCell ref="E9:F9"/>
  </mergeCells>
  <phoneticPr fontId="5"/>
  <dataValidations count="13">
    <dataValidation type="list" allowBlank="1" showInputMessage="1" showErrorMessage="1" sqref="P11:P100">
      <formula1>IF(G11="","",IF(G11="男",$Y$11:$Y$43,$Z$11:$Z$39))</formula1>
    </dataValidation>
    <dataValidation imeMode="off" allowBlank="1" showInputMessage="1" showErrorMessage="1" sqref="N11:N100 H11:H100 K11:K100 Q11:Q100 U6:U7 S6:S7 F11:F100"/>
    <dataValidation type="list" allowBlank="1" showInputMessage="1" showErrorMessage="1" sqref="T21:T100">
      <formula1>$AA$12</formula1>
    </dataValidation>
    <dataValidation imeMode="hiragana" allowBlank="1" showInputMessage="1" showErrorMessage="1" sqref="D11:D100"/>
    <dataValidation imeMode="halfKatakana" allowBlank="1" showInputMessage="1" showErrorMessage="1" sqref="E11:E100 E10:F10"/>
    <dataValidation type="whole" imeMode="off" allowBlank="1" showInputMessage="1" showErrorMessage="1" sqref="C11:C100">
      <formula1>0</formula1>
      <formula2>9999</formula2>
    </dataValidation>
    <dataValidation type="list" imeMode="off" allowBlank="1" showInputMessage="1" showErrorMessage="1" sqref="O11:O100 L11:L100 I11:I100">
      <formula1>"OP"</formula1>
    </dataValidation>
    <dataValidation type="list" imeMode="off" allowBlank="1" showInputMessage="1" showErrorMessage="1" sqref="R11:S100 T11:U20">
      <formula1>"○"</formula1>
    </dataValidation>
    <dataValidation type="list" allowBlank="1" showInputMessage="1" showErrorMessage="1" sqref="R6:R7 T6:T7">
      <formula1>"OP"</formula1>
    </dataValidation>
    <dataValidation type="list" allowBlank="1" showInputMessage="1" showErrorMessage="1" sqref="J11:J100">
      <formula1>IF(G11="","",IF(G11="男",$Y$11:$Y$43,$Z$11:$Z$39))</formula1>
    </dataValidation>
    <dataValidation type="list" allowBlank="1" showInputMessage="1" showErrorMessage="1" sqref="M11:M100">
      <formula1>IF(G11="","",IF(G11="男",$Y$11:$Y$43,$Z$11:$Z$39))</formula1>
    </dataValidation>
    <dataValidation type="list" allowBlank="1" showInputMessage="1" showErrorMessage="1" sqref="G11:G100">
      <formula1>$X$12:$X$13</formula1>
    </dataValidation>
    <dataValidation type="custom" imeMode="off" allowBlank="1" showInputMessage="1" showErrorMessage="1" sqref="B11:B100">
      <formula1>EXACT(B11,UPPER(ASC(B11)))</formula1>
    </dataValidation>
  </dataValidations>
  <pageMargins left="0.7" right="0.7" top="0.75" bottom="0.75" header="0.3" footer="0.3"/>
  <pageSetup paperSize="9" orientation="portrait" verticalDpi="0" r:id="rId1"/>
  <ignoredErrors>
    <ignoredError sqref="AP11"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X14"/>
  <sheetViews>
    <sheetView workbookViewId="0">
      <selection activeCell="C14" sqref="C14"/>
    </sheetView>
  </sheetViews>
  <sheetFormatPr defaultColWidth="9" defaultRowHeight="13.5"/>
  <cols>
    <col min="1" max="1" width="1.875" style="32" customWidth="1"/>
    <col min="2" max="2" width="4.5" style="32" customWidth="1"/>
    <col min="3" max="3" width="9.625" style="32" customWidth="1"/>
    <col min="4" max="4" width="12.25" style="32" bestFit="1" customWidth="1"/>
    <col min="5" max="5" width="9.5" style="32" customWidth="1"/>
    <col min="6" max="6" width="8.5" style="32" bestFit="1" customWidth="1"/>
    <col min="7" max="7" width="5" style="33" customWidth="1"/>
    <col min="8" max="8" width="4.5" style="32" customWidth="1"/>
    <col min="9" max="9" width="6.5" style="32" customWidth="1"/>
    <col min="10" max="10" width="12.25" style="32" customWidth="1"/>
    <col min="11" max="11" width="9.5" style="32" customWidth="1"/>
    <col min="12" max="12" width="8.5" style="32" bestFit="1" customWidth="1"/>
    <col min="13" max="13" width="5" style="35" customWidth="1"/>
    <col min="14" max="14" width="4.5" style="32" customWidth="1"/>
    <col min="15" max="15" width="6.5" style="32" bestFit="1" customWidth="1"/>
    <col min="16" max="16" width="12.25" style="32" customWidth="1"/>
    <col min="17" max="17" width="9.5" style="32" customWidth="1"/>
    <col min="18" max="18" width="8.5" style="32" bestFit="1" customWidth="1"/>
    <col min="19" max="19" width="5" style="35" customWidth="1"/>
    <col min="20" max="20" width="4.5" style="32" customWidth="1"/>
    <col min="21" max="21" width="6.5" style="32" bestFit="1" customWidth="1"/>
    <col min="22" max="22" width="12.25" style="32" customWidth="1"/>
    <col min="23" max="23" width="9.5" style="32" customWidth="1"/>
    <col min="24" max="24" width="8.5" style="32" bestFit="1" customWidth="1"/>
    <col min="25" max="26" width="9" style="32"/>
    <col min="27" max="27" width="9" style="32" customWidth="1"/>
    <col min="28" max="16384" width="9" style="32"/>
  </cols>
  <sheetData>
    <row r="1" spans="1:24" ht="18" thickBot="1">
      <c r="A1" s="31" t="s">
        <v>186</v>
      </c>
      <c r="H1" s="34"/>
      <c r="I1" s="54" t="s">
        <v>68</v>
      </c>
      <c r="J1" s="470" t="str">
        <f>IF(①団体情報入力!D5="","",①団体情報入力!D5)</f>
        <v/>
      </c>
      <c r="K1" s="471"/>
      <c r="L1" s="472"/>
      <c r="M1" s="30"/>
      <c r="O1" s="54" t="s">
        <v>102</v>
      </c>
      <c r="P1" s="470" t="str">
        <f>IF(①団体情報入力!D6="","",①団体情報入力!D6)</f>
        <v/>
      </c>
      <c r="Q1" s="471"/>
      <c r="R1" s="472"/>
      <c r="T1" s="34"/>
      <c r="W1" s="75"/>
    </row>
    <row r="2" spans="1:24">
      <c r="H2" s="34"/>
      <c r="N2" s="34"/>
      <c r="T2" s="34"/>
    </row>
    <row r="3" spans="1:24" s="80" customFormat="1">
      <c r="A3" s="81"/>
      <c r="B3" s="77"/>
      <c r="C3" s="78" t="s">
        <v>123</v>
      </c>
      <c r="D3" s="79"/>
      <c r="E3" s="79"/>
      <c r="F3" s="79"/>
      <c r="G3" s="79"/>
      <c r="H3" s="79"/>
      <c r="I3" s="79"/>
      <c r="J3" s="79"/>
      <c r="K3" s="79"/>
      <c r="L3" s="79"/>
      <c r="M3" s="79"/>
      <c r="N3" s="79"/>
      <c r="O3" s="79"/>
      <c r="P3" s="95"/>
      <c r="Q3" s="95"/>
      <c r="R3" s="95"/>
      <c r="S3" s="95"/>
      <c r="T3" s="95"/>
      <c r="U3" s="95"/>
      <c r="V3" s="95"/>
      <c r="W3" s="95"/>
    </row>
    <row r="4" spans="1:24" s="80" customFormat="1">
      <c r="A4" s="81"/>
      <c r="B4" s="77"/>
      <c r="C4" s="78" t="s">
        <v>124</v>
      </c>
      <c r="D4" s="79"/>
      <c r="E4" s="79"/>
      <c r="F4" s="79"/>
      <c r="G4" s="79"/>
      <c r="H4" s="79"/>
      <c r="I4" s="79"/>
      <c r="J4" s="79"/>
      <c r="K4" s="79"/>
      <c r="L4" s="79"/>
      <c r="M4" s="79"/>
      <c r="N4" s="79"/>
      <c r="O4" s="79"/>
      <c r="P4" s="95"/>
      <c r="Q4" s="95"/>
      <c r="R4" s="95"/>
      <c r="S4" s="95"/>
      <c r="T4" s="95"/>
      <c r="U4" s="95"/>
      <c r="V4" s="95"/>
      <c r="W4" s="95"/>
    </row>
    <row r="5" spans="1:24">
      <c r="C5" s="78" t="s">
        <v>192</v>
      </c>
      <c r="D5" s="79"/>
      <c r="E5" s="79"/>
      <c r="F5" s="79"/>
      <c r="G5" s="79"/>
      <c r="H5" s="79"/>
      <c r="I5" s="79"/>
      <c r="J5" s="79"/>
      <c r="K5" s="79"/>
      <c r="L5" s="79"/>
      <c r="M5" s="79"/>
      <c r="N5" s="79"/>
      <c r="O5" s="79"/>
      <c r="P5" s="166"/>
      <c r="Q5" s="166"/>
      <c r="R5" s="166"/>
      <c r="S5" s="167"/>
      <c r="T5" s="168"/>
      <c r="U5" s="166"/>
      <c r="V5" s="166"/>
    </row>
    <row r="6" spans="1:24" s="82" customFormat="1">
      <c r="A6" s="92"/>
      <c r="B6" s="474" t="s">
        <v>93</v>
      </c>
      <c r="C6" s="474"/>
      <c r="D6" s="474"/>
      <c r="E6" s="474"/>
      <c r="F6" s="474"/>
      <c r="G6" s="93"/>
      <c r="H6" s="476" t="s">
        <v>94</v>
      </c>
      <c r="I6" s="477"/>
      <c r="J6" s="477"/>
      <c r="K6" s="477"/>
      <c r="L6" s="478"/>
      <c r="M6" s="94"/>
      <c r="N6" s="475" t="s">
        <v>95</v>
      </c>
      <c r="O6" s="475"/>
      <c r="P6" s="475"/>
      <c r="Q6" s="475"/>
      <c r="R6" s="475"/>
      <c r="S6" s="94"/>
      <c r="T6" s="475" t="s">
        <v>96</v>
      </c>
      <c r="U6" s="475"/>
      <c r="V6" s="475"/>
      <c r="W6" s="475"/>
      <c r="X6" s="475"/>
    </row>
    <row r="7" spans="1:24">
      <c r="B7" s="83" t="s">
        <v>83</v>
      </c>
      <c r="C7" s="83" t="s">
        <v>0</v>
      </c>
      <c r="D7" s="83" t="s">
        <v>49</v>
      </c>
      <c r="E7" s="83" t="s">
        <v>111</v>
      </c>
      <c r="F7" s="83" t="s">
        <v>39</v>
      </c>
      <c r="H7" s="84" t="s">
        <v>83</v>
      </c>
      <c r="I7" s="84" t="s">
        <v>0</v>
      </c>
      <c r="J7" s="83" t="s">
        <v>49</v>
      </c>
      <c r="K7" s="83" t="s">
        <v>111</v>
      </c>
      <c r="L7" s="83" t="s">
        <v>39</v>
      </c>
      <c r="N7" s="84" t="s">
        <v>83</v>
      </c>
      <c r="O7" s="84" t="s">
        <v>0</v>
      </c>
      <c r="P7" s="83" t="s">
        <v>49</v>
      </c>
      <c r="Q7" s="83" t="s">
        <v>111</v>
      </c>
      <c r="R7" s="83" t="s">
        <v>39</v>
      </c>
      <c r="T7" s="84" t="s">
        <v>83</v>
      </c>
      <c r="U7" s="84" t="s">
        <v>0</v>
      </c>
      <c r="V7" s="83" t="s">
        <v>49</v>
      </c>
      <c r="W7" s="83" t="s">
        <v>111</v>
      </c>
      <c r="X7" s="83" t="s">
        <v>39</v>
      </c>
    </row>
    <row r="8" spans="1:24">
      <c r="B8" s="85">
        <v>1</v>
      </c>
      <c r="C8" s="85" t="str">
        <f>IF(②選手情報入力!$AO$10&lt;1,"",VLOOKUP(B8,②選手情報入力!$AN$11:$AO$100,2,FALSE))</f>
        <v/>
      </c>
      <c r="D8" s="66" t="str">
        <f>IF(C8="","",VLOOKUP(C8,②選手情報入力!$AB$11:$AC$100,2,FALSE))</f>
        <v/>
      </c>
      <c r="E8" s="66" t="str">
        <f>IF(C8="","",VLOOKUP(C8,②選手情報入力!$AB$11:$AH$100,6,FALSE))</f>
        <v/>
      </c>
      <c r="F8" s="473" t="str">
        <f>IF(②選手情報入力!S6="","",②選手情報入力!S6)</f>
        <v/>
      </c>
      <c r="H8" s="85">
        <v>1</v>
      </c>
      <c r="I8" s="85" t="str">
        <f>IF(②選手情報入力!$AQ$10&lt;1,"",VLOOKUP(H8,②選手情報入力!$AP$11:$AQ$100,2,FALSE))</f>
        <v/>
      </c>
      <c r="J8" s="66" t="str">
        <f>IF(I8="","",VLOOKUP(I8,②選手情報入力!$AB$11:$AC$100,2,FALSE))</f>
        <v/>
      </c>
      <c r="K8" s="66" t="str">
        <f>IF(I8="","",VLOOKUP(I8,②選手情報入力!$AB$11:$AH$100,6,FALSE))</f>
        <v/>
      </c>
      <c r="L8" s="479" t="str">
        <f>IF(②選手情報入力!U6="","",②選手情報入力!U6)</f>
        <v/>
      </c>
      <c r="N8" s="85">
        <v>1</v>
      </c>
      <c r="O8" s="85" t="str">
        <f>IF(②選手情報入力!$AS$10&lt;1,"",VLOOKUP(N8,②選手情報入力!$AR$11:$AS$100,2,FALSE))</f>
        <v/>
      </c>
      <c r="P8" s="66" t="str">
        <f>IF(O8="","",VLOOKUP(O8,②選手情報入力!$AH$11:$AI$100,2,FALSE))</f>
        <v/>
      </c>
      <c r="Q8" s="66" t="str">
        <f>IF(O8="","",VLOOKUP(O8,②選手情報入力!$AH$11:$AO$100,6,FALSE))</f>
        <v/>
      </c>
      <c r="R8" s="473" t="str">
        <f>IF(②選手情報入力!S7="","",②選手情報入力!S7)</f>
        <v/>
      </c>
      <c r="T8" s="85">
        <v>1</v>
      </c>
      <c r="U8" s="85" t="str">
        <f>IF(②選手情報入力!$AU$10&lt;1,"",VLOOKUP(T8,②選手情報入力!$AT$11:$AU$100,2,FALSE))</f>
        <v/>
      </c>
      <c r="V8" s="66" t="str">
        <f>IF(U8="","",VLOOKUP(U8,②選手情報入力!$AH$11:$AI$100,2,FALSE))</f>
        <v/>
      </c>
      <c r="W8" s="66" t="str">
        <f>IF(U8="","",VLOOKUP(U8,②選手情報入力!$AH$11:$AO$100,6,FALSE))</f>
        <v/>
      </c>
      <c r="X8" s="473" t="str">
        <f>IF(②選手情報入力!U7="","",②選手情報入力!U7)</f>
        <v/>
      </c>
    </row>
    <row r="9" spans="1:24">
      <c r="B9" s="86">
        <v>2</v>
      </c>
      <c r="C9" s="85" t="str">
        <f>IF(②選手情報入力!$AO$10&lt;2,"",VLOOKUP(B9,②選手情報入力!$AN$11:$AO$100,2,FALSE))</f>
        <v/>
      </c>
      <c r="D9" s="66" t="str">
        <f>IF(C9="","",VLOOKUP(C9,②選手情報入力!$AB$11:$AC$100,2,FALSE))</f>
        <v/>
      </c>
      <c r="E9" s="67" t="str">
        <f>IF(C9="","",VLOOKUP(C9,②選手情報入力!$AB$11:$AH$100,6,FALSE))</f>
        <v/>
      </c>
      <c r="F9" s="473"/>
      <c r="H9" s="86">
        <v>2</v>
      </c>
      <c r="I9" s="86" t="str">
        <f>IF(②選手情報入力!$AQ$10&lt;2,"",VLOOKUP(H9,②選手情報入力!$AP$11:$AQ$100,2,FALSE))</f>
        <v/>
      </c>
      <c r="J9" s="67" t="str">
        <f>IF(I9="","",VLOOKUP(I9,②選手情報入力!$AB$11:$AC$100,2,FALSE))</f>
        <v/>
      </c>
      <c r="K9" s="67" t="str">
        <f>IF(I9="","",VLOOKUP(I9,②選手情報入力!$AB$11:$AH$100,6,FALSE))</f>
        <v/>
      </c>
      <c r="L9" s="480"/>
      <c r="N9" s="86">
        <v>2</v>
      </c>
      <c r="O9" s="86" t="str">
        <f>IF(②選手情報入力!$AS$10&lt;2,"",VLOOKUP(N9,②選手情報入力!$AR$11:$AS$100,2,FALSE))</f>
        <v/>
      </c>
      <c r="P9" s="67" t="str">
        <f>IF(O9="","",VLOOKUP(O9,②選手情報入力!$AH$11:$AI$100,2,FALSE))</f>
        <v/>
      </c>
      <c r="Q9" s="67" t="str">
        <f>IF(O9="","",VLOOKUP(O9,②選手情報入力!$AH$11:$AO$100,6,FALSE))</f>
        <v/>
      </c>
      <c r="R9" s="473"/>
      <c r="T9" s="86">
        <v>2</v>
      </c>
      <c r="U9" s="86" t="str">
        <f>IF(②選手情報入力!$AU$10&lt;2,"",VLOOKUP(T9,②選手情報入力!$AT$11:$AU$100,2,FALSE))</f>
        <v/>
      </c>
      <c r="V9" s="67" t="str">
        <f>IF(U9="","",VLOOKUP(U9,②選手情報入力!$AH$11:$AI$100,2,FALSE))</f>
        <v/>
      </c>
      <c r="W9" s="67" t="str">
        <f>IF(U9="","",VLOOKUP(U9,②選手情報入力!$AH$11:$AO$100,6,FALSE))</f>
        <v/>
      </c>
      <c r="X9" s="473"/>
    </row>
    <row r="10" spans="1:24">
      <c r="B10" s="86">
        <v>3</v>
      </c>
      <c r="C10" s="85" t="str">
        <f>IF(②選手情報入力!$AO$10&lt;3,"",VLOOKUP(B10,②選手情報入力!$AN$11:$AO$100,2,FALSE))</f>
        <v/>
      </c>
      <c r="D10" s="66" t="str">
        <f>IF(C10="","",VLOOKUP(C10,②選手情報入力!$AB$11:$AC$100,2,FALSE))</f>
        <v/>
      </c>
      <c r="E10" s="67" t="str">
        <f>IF(C10="","",VLOOKUP(C10,②選手情報入力!$AB$11:$AH$100,6,FALSE))</f>
        <v/>
      </c>
      <c r="F10" s="473"/>
      <c r="H10" s="86">
        <v>3</v>
      </c>
      <c r="I10" s="86" t="str">
        <f>IF(②選手情報入力!$AQ$10&lt;3,"",VLOOKUP(H10,②選手情報入力!$AP$11:$AQ$100,2,FALSE))</f>
        <v/>
      </c>
      <c r="J10" s="67" t="str">
        <f>IF(I10="","",VLOOKUP(I10,②選手情報入力!$AB$11:$AC$100,2,FALSE))</f>
        <v/>
      </c>
      <c r="K10" s="67" t="str">
        <f>IF(I10="","",VLOOKUP(I10,②選手情報入力!$AB$11:$AH$100,6,FALSE))</f>
        <v/>
      </c>
      <c r="L10" s="480"/>
      <c r="N10" s="86">
        <v>3</v>
      </c>
      <c r="O10" s="86" t="str">
        <f>IF(②選手情報入力!$AS$10&lt;3,"",VLOOKUP(N10,②選手情報入力!$AR$11:$AS$100,2,FALSE))</f>
        <v/>
      </c>
      <c r="P10" s="67" t="str">
        <f>IF(O10="","",VLOOKUP(O10,②選手情報入力!$AH$11:$AI$100,2,FALSE))</f>
        <v/>
      </c>
      <c r="Q10" s="67" t="str">
        <f>IF(O10="","",VLOOKUP(O10,②選手情報入力!$AH$11:$AO$100,6,FALSE))</f>
        <v/>
      </c>
      <c r="R10" s="473"/>
      <c r="T10" s="86">
        <v>3</v>
      </c>
      <c r="U10" s="86" t="str">
        <f>IF(②選手情報入力!$AU$10&lt;3,"",VLOOKUP(T10,②選手情報入力!$AT$11:$AU$100,2,FALSE))</f>
        <v/>
      </c>
      <c r="V10" s="67" t="str">
        <f>IF(U10="","",VLOOKUP(U10,②選手情報入力!$AH$11:$AI$100,2,FALSE))</f>
        <v/>
      </c>
      <c r="W10" s="67" t="str">
        <f>IF(U10="","",VLOOKUP(U10,②選手情報入力!$AH$11:$AO$100,6,FALSE))</f>
        <v/>
      </c>
      <c r="X10" s="473"/>
    </row>
    <row r="11" spans="1:24">
      <c r="B11" s="86">
        <v>4</v>
      </c>
      <c r="C11" s="85" t="str">
        <f>IF(②選手情報入力!$AO$10&lt;4,"",VLOOKUP(B11,②選手情報入力!$AN$11:$AO$100,2,FALSE))</f>
        <v/>
      </c>
      <c r="D11" s="66" t="str">
        <f>IF(C11="","",VLOOKUP(C11,②選手情報入力!$AB$11:$AC$100,2,FALSE))</f>
        <v/>
      </c>
      <c r="E11" s="67" t="str">
        <f>IF(C11="","",VLOOKUP(C11,②選手情報入力!$AB$11:$AH$100,6,FALSE))</f>
        <v/>
      </c>
      <c r="F11" s="473"/>
      <c r="H11" s="86">
        <v>4</v>
      </c>
      <c r="I11" s="86" t="str">
        <f>IF(②選手情報入力!$AQ$10&lt;4,"",VLOOKUP(H11,②選手情報入力!$AP$11:$AQ$100,2,FALSE))</f>
        <v/>
      </c>
      <c r="J11" s="67" t="str">
        <f>IF(I11="","",VLOOKUP(I11,②選手情報入力!$AB$11:$AC$100,2,FALSE))</f>
        <v/>
      </c>
      <c r="K11" s="67" t="str">
        <f>IF(I11="","",VLOOKUP(I11,②選手情報入力!$AB$11:$AH$100,6,FALSE))</f>
        <v/>
      </c>
      <c r="L11" s="480"/>
      <c r="N11" s="86">
        <v>4</v>
      </c>
      <c r="O11" s="86" t="str">
        <f>IF(②選手情報入力!$AS$10&lt;4,"",VLOOKUP(N11,②選手情報入力!$AR$11:$AS$100,2,FALSE))</f>
        <v/>
      </c>
      <c r="P11" s="67" t="str">
        <f>IF(O11="","",VLOOKUP(O11,②選手情報入力!$AH$11:$AI$100,2,FALSE))</f>
        <v/>
      </c>
      <c r="Q11" s="67" t="str">
        <f>IF(O11="","",VLOOKUP(O11,②選手情報入力!$AH$11:$AO$100,6,FALSE))</f>
        <v/>
      </c>
      <c r="R11" s="473"/>
      <c r="T11" s="86">
        <v>4</v>
      </c>
      <c r="U11" s="86" t="str">
        <f>IF(②選手情報入力!$AU$10&lt;4,"",VLOOKUP(T11,②選手情報入力!$AT$11:$AU$100,2,FALSE))</f>
        <v/>
      </c>
      <c r="V11" s="67" t="str">
        <f>IF(U11="","",VLOOKUP(U11,②選手情報入力!$AH$11:$AI$100,2,FALSE))</f>
        <v/>
      </c>
      <c r="W11" s="67" t="str">
        <f>IF(U11="","",VLOOKUP(U11,②選手情報入力!$AH$11:$AO$100,6,FALSE))</f>
        <v/>
      </c>
      <c r="X11" s="473"/>
    </row>
    <row r="12" spans="1:24">
      <c r="B12" s="86">
        <v>5</v>
      </c>
      <c r="C12" s="85" t="str">
        <f>IF(②選手情報入力!$AO$10&lt;5,"",VLOOKUP(B12,②選手情報入力!$AN$11:$AO$100,2,FALSE))</f>
        <v/>
      </c>
      <c r="D12" s="66" t="str">
        <f>IF(C12="","",VLOOKUP(C12,②選手情報入力!$AB$11:$AC$100,2,FALSE))</f>
        <v/>
      </c>
      <c r="E12" s="67" t="str">
        <f>IF(C12="","",VLOOKUP(C12,②選手情報入力!$AB$11:$AH$100,6,FALSE))</f>
        <v/>
      </c>
      <c r="F12" s="473"/>
      <c r="H12" s="86">
        <v>5</v>
      </c>
      <c r="I12" s="86" t="str">
        <f>IF(②選手情報入力!$AQ$10&lt;5,"",VLOOKUP(H12,②選手情報入力!$AP$11:$AQ$100,2,FALSE))</f>
        <v/>
      </c>
      <c r="J12" s="67" t="str">
        <f>IF(I12="","",VLOOKUP(I12,②選手情報入力!$AB$11:$AC$100,2,FALSE))</f>
        <v/>
      </c>
      <c r="K12" s="67" t="str">
        <f>IF(I12="","",VLOOKUP(I12,②選手情報入力!$AB$11:$AH$100,6,FALSE))</f>
        <v/>
      </c>
      <c r="L12" s="480"/>
      <c r="N12" s="86">
        <v>5</v>
      </c>
      <c r="O12" s="86" t="str">
        <f>IF(②選手情報入力!$AS$10&lt;5,"",VLOOKUP(N12,②選手情報入力!$AR$11:$AS$100,2,FALSE))</f>
        <v/>
      </c>
      <c r="P12" s="67" t="str">
        <f>IF(O12="","",VLOOKUP(O12,②選手情報入力!$AH$11:$AI$100,2,FALSE))</f>
        <v/>
      </c>
      <c r="Q12" s="67" t="str">
        <f>IF(O12="","",VLOOKUP(O12,②選手情報入力!$AH$11:$AO$100,6,FALSE))</f>
        <v/>
      </c>
      <c r="R12" s="473"/>
      <c r="T12" s="86">
        <v>5</v>
      </c>
      <c r="U12" s="86" t="str">
        <f>IF(②選手情報入力!$AU$10&lt;5,"",VLOOKUP(T12,②選手情報入力!$AT$11:$AU$100,2,FALSE))</f>
        <v/>
      </c>
      <c r="V12" s="67" t="str">
        <f>IF(U12="","",VLOOKUP(U12,②選手情報入力!$AH$11:$AI$100,2,FALSE))</f>
        <v/>
      </c>
      <c r="W12" s="67" t="str">
        <f>IF(U12="","",VLOOKUP(U12,②選手情報入力!$AH$11:$AO$100,6,FALSE))</f>
        <v/>
      </c>
      <c r="X12" s="473"/>
    </row>
    <row r="13" spans="1:24">
      <c r="B13" s="87">
        <v>6</v>
      </c>
      <c r="C13" s="85" t="str">
        <f>IF(②選手情報入力!$AO$10&lt;6,"",VLOOKUP(B13,②選手情報入力!$AN$11:$AO$100,2,FALSE))</f>
        <v/>
      </c>
      <c r="D13" s="66" t="str">
        <f>IF(C13="","",VLOOKUP(C13,②選手情報入力!$AB$11:$AC$100,2,FALSE))</f>
        <v/>
      </c>
      <c r="E13" s="68" t="str">
        <f>IF(C13="","",VLOOKUP(C13,②選手情報入力!$AB$11:$AH$100,6,FALSE))</f>
        <v/>
      </c>
      <c r="F13" s="473"/>
      <c r="H13" s="87">
        <v>6</v>
      </c>
      <c r="I13" s="87" t="str">
        <f>IF(②選手情報入力!$AQ$10&lt;6,"",VLOOKUP(H13,②選手情報入力!$AP$11:$AQ$100,2,FALSE))</f>
        <v/>
      </c>
      <c r="J13" s="68" t="str">
        <f>IF(I13="","",VLOOKUP(I13,②選手情報入力!$AB$11:$AC$100,2,FALSE))</f>
        <v/>
      </c>
      <c r="K13" s="68" t="str">
        <f>IF(I13="","",VLOOKUP(I13,②選手情報入力!$AB$11:$AH$100,6,FALSE))</f>
        <v/>
      </c>
      <c r="L13" s="481"/>
      <c r="N13" s="87">
        <v>6</v>
      </c>
      <c r="O13" s="87" t="str">
        <f>IF(②選手情報入力!$AS$10&lt;6,"",VLOOKUP(N13,②選手情報入力!$AR$11:$AS$100,2,FALSE))</f>
        <v/>
      </c>
      <c r="P13" s="68" t="str">
        <f>IF(O13="","",VLOOKUP(O13,②選手情報入力!$AH$11:$AI$100,2,FALSE))</f>
        <v/>
      </c>
      <c r="Q13" s="68" t="str">
        <f>IF(O13="","",VLOOKUP(O13,②選手情報入力!$AH$11:$AO$100,6,FALSE))</f>
        <v/>
      </c>
      <c r="R13" s="473"/>
      <c r="T13" s="87">
        <v>6</v>
      </c>
      <c r="U13" s="87" t="str">
        <f>IF(②選手情報入力!$AU$10&lt;6,"",VLOOKUP(T13,②選手情報入力!$AT$11:$AU$100,2,FALSE))</f>
        <v/>
      </c>
      <c r="V13" s="68" t="str">
        <f>IF(U13="","",VLOOKUP(U13,②選手情報入力!$AH$11:$AI$100,2,FALSE))</f>
        <v/>
      </c>
      <c r="W13" s="68" t="str">
        <f>IF(U13="","",VLOOKUP(U13,②選手情報入力!$AH$11:$AO$100,6,FALSE))</f>
        <v/>
      </c>
      <c r="X13" s="473"/>
    </row>
    <row r="14" spans="1:24">
      <c r="C14" s="88"/>
      <c r="D14" s="89" t="s">
        <v>67</v>
      </c>
      <c r="E14" s="90"/>
      <c r="F14" s="91">
        <f>IF(②選手情報入力!AO10&gt;=4,1,0)</f>
        <v>0</v>
      </c>
      <c r="H14" s="88"/>
      <c r="I14" s="88"/>
      <c r="J14" s="89" t="s">
        <v>67</v>
      </c>
      <c r="K14" s="90"/>
      <c r="L14" s="91">
        <f>IF(②選手情報入力!AQ10&gt;=4,1,0)</f>
        <v>0</v>
      </c>
      <c r="N14" s="88"/>
      <c r="O14" s="88"/>
      <c r="P14" s="89" t="s">
        <v>67</v>
      </c>
      <c r="Q14" s="90"/>
      <c r="R14" s="91">
        <f>IF(②選手情報入力!AS10&gt;=4,1,0)</f>
        <v>0</v>
      </c>
      <c r="T14" s="88"/>
      <c r="U14" s="88"/>
      <c r="V14" s="89" t="s">
        <v>67</v>
      </c>
      <c r="W14" s="90"/>
      <c r="X14" s="91">
        <f>IF(②選手情報入力!AU10&gt;=4,1,0)</f>
        <v>0</v>
      </c>
    </row>
  </sheetData>
  <sheetProtection sheet="1" objects="1" scenarios="1" selectLockedCells="1" selectUnlockedCells="1"/>
  <mergeCells count="10">
    <mergeCell ref="J1:L1"/>
    <mergeCell ref="R8:R13"/>
    <mergeCell ref="F8:F13"/>
    <mergeCell ref="B6:F6"/>
    <mergeCell ref="X8:X13"/>
    <mergeCell ref="N6:R6"/>
    <mergeCell ref="T6:X6"/>
    <mergeCell ref="H6:L6"/>
    <mergeCell ref="L8:L13"/>
    <mergeCell ref="P1:R1"/>
  </mergeCells>
  <phoneticPr fontId="5"/>
  <dataValidations count="1">
    <dataValidation imeMode="off" allowBlank="1" showInputMessage="1" showErrorMessage="1" sqref="U8:X13 O8:R13 I8:L13 C8:F13"/>
  </dataValidations>
  <pageMargins left="0.70866141732283472" right="0.70866141732283472" top="0.7480314960629921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N33"/>
  <sheetViews>
    <sheetView zoomScaleNormal="100" workbookViewId="0">
      <selection activeCell="F11" sqref="F11:J13"/>
    </sheetView>
  </sheetViews>
  <sheetFormatPr defaultColWidth="9" defaultRowHeight="13.5"/>
  <cols>
    <col min="1" max="1" width="3.625" style="101" customWidth="1"/>
    <col min="2" max="2" width="26.125" style="101" customWidth="1"/>
    <col min="3" max="3" width="10" style="101" customWidth="1"/>
    <col min="4" max="4" width="4.875" style="101" customWidth="1"/>
    <col min="5" max="5" width="9" style="101" customWidth="1"/>
    <col min="6" max="6" width="26.125" style="101" customWidth="1"/>
    <col min="7" max="7" width="15.5" style="101" customWidth="1"/>
    <col min="8" max="8" width="3.625" style="101" customWidth="1"/>
    <col min="9" max="9" width="4.5" style="101" bestFit="1" customWidth="1"/>
    <col min="10" max="10" width="9" style="101"/>
    <col min="11" max="11" width="11.625" style="101" customWidth="1"/>
    <col min="12" max="12" width="8.125" style="101" customWidth="1"/>
    <col min="13" max="13" width="11.5" style="101" customWidth="1"/>
    <col min="14" max="14" width="8.125" style="101" customWidth="1"/>
    <col min="15" max="16384" width="9" style="101"/>
  </cols>
  <sheetData>
    <row r="1" spans="1:14" ht="17.25">
      <c r="A1" s="31" t="s">
        <v>187</v>
      </c>
      <c r="B1" s="96"/>
      <c r="C1" s="97"/>
      <c r="D1" s="97"/>
      <c r="E1" s="97"/>
      <c r="F1" s="98"/>
      <c r="G1" s="99"/>
      <c r="H1" s="100"/>
    </row>
    <row r="2" spans="1:14" ht="24.75" customHeight="1">
      <c r="A2" s="482" t="s">
        <v>234</v>
      </c>
      <c r="B2" s="482"/>
      <c r="C2" s="482"/>
      <c r="D2" s="482"/>
      <c r="E2" s="482"/>
      <c r="F2" s="482"/>
      <c r="G2" s="482"/>
      <c r="H2" s="482"/>
    </row>
    <row r="3" spans="1:14" ht="30" customHeight="1">
      <c r="A3" s="490" t="str">
        <f>注意事項!C3</f>
        <v>２０２０年度　名古屋地区夏季陸上競技大会
　兼　愛知県国体選手選考会(案)</v>
      </c>
      <c r="B3" s="490"/>
      <c r="C3" s="490"/>
      <c r="D3" s="490"/>
      <c r="E3" s="490"/>
      <c r="F3" s="490"/>
      <c r="G3" s="490"/>
      <c r="H3" s="102"/>
    </row>
    <row r="4" spans="1:14" ht="19.5" thickBot="1">
      <c r="A4" s="483" t="s">
        <v>52</v>
      </c>
      <c r="B4" s="483"/>
      <c r="C4" s="483"/>
      <c r="D4" s="483"/>
      <c r="E4" s="483"/>
      <c r="F4" s="483"/>
      <c r="G4" s="483"/>
      <c r="H4" s="483"/>
    </row>
    <row r="5" spans="1:14" ht="19.5" customHeight="1" thickBot="1">
      <c r="A5" s="103"/>
      <c r="B5" s="137" t="s">
        <v>135</v>
      </c>
      <c r="C5" s="487" t="str">
        <f>IF(①団体情報入力!C7="","",①団体情報入力!C7)</f>
        <v/>
      </c>
      <c r="D5" s="488"/>
      <c r="E5" s="488"/>
      <c r="F5" s="489"/>
      <c r="G5" s="104" t="s">
        <v>50</v>
      </c>
      <c r="H5" s="97"/>
    </row>
    <row r="6" spans="1:14" ht="22.5" customHeight="1" thickBot="1">
      <c r="A6" s="97"/>
      <c r="B6" s="136" t="str">
        <f>IF(①団体情報入力!C8="","",①団体情報入力!C8)</f>
        <v/>
      </c>
      <c r="C6" s="124" t="s">
        <v>101</v>
      </c>
      <c r="D6" s="484" t="str">
        <f>IF(①団体情報入力!C5="","",①団体情報入力!C5&amp;"　"&amp;②選手情報入力!D11)</f>
        <v/>
      </c>
      <c r="E6" s="485"/>
      <c r="F6" s="485"/>
      <c r="G6" s="486"/>
      <c r="H6" s="105"/>
    </row>
    <row r="7" spans="1:14" ht="21" customHeight="1" thickBot="1">
      <c r="A7" s="97"/>
      <c r="B7" s="492" t="s">
        <v>126</v>
      </c>
      <c r="C7" s="493"/>
      <c r="D7" s="122"/>
      <c r="E7" s="107"/>
      <c r="F7" s="492" t="s">
        <v>51</v>
      </c>
      <c r="G7" s="492"/>
      <c r="H7" s="97"/>
      <c r="L7" s="108"/>
      <c r="N7" s="108"/>
    </row>
    <row r="8" spans="1:14" ht="21" customHeight="1" thickBot="1">
      <c r="B8" s="109" t="s">
        <v>128</v>
      </c>
      <c r="C8" s="497">
        <f>②選手情報入力!G101</f>
        <v>0</v>
      </c>
      <c r="D8" s="498"/>
      <c r="E8" s="107"/>
      <c r="F8" s="110" t="s">
        <v>339</v>
      </c>
      <c r="G8" s="111">
        <f>C8*800</f>
        <v>0</v>
      </c>
      <c r="H8" s="126"/>
    </row>
    <row r="9" spans="1:14" ht="21" customHeight="1" thickBot="1">
      <c r="A9" s="97"/>
      <c r="B9" s="112" t="s">
        <v>129</v>
      </c>
      <c r="C9" s="501">
        <f>②選手情報入力!G102</f>
        <v>0</v>
      </c>
      <c r="D9" s="502"/>
      <c r="E9" s="107"/>
      <c r="F9" s="140" t="s">
        <v>340</v>
      </c>
      <c r="G9" s="111">
        <f>C9*1200</f>
        <v>0</v>
      </c>
      <c r="H9" s="97"/>
    </row>
    <row r="10" spans="1:14" ht="21" customHeight="1" thickTop="1" thickBot="1">
      <c r="A10" s="97"/>
      <c r="B10" s="125" t="s">
        <v>132</v>
      </c>
      <c r="C10" s="132">
        <f>IF(①団体情報入力!C10="",0,①団体情報入力!C10)</f>
        <v>0</v>
      </c>
      <c r="D10" s="123" t="s">
        <v>133</v>
      </c>
      <c r="F10" s="243" t="s">
        <v>341</v>
      </c>
      <c r="G10" s="244">
        <f>C10*1000</f>
        <v>0</v>
      </c>
      <c r="H10" s="97"/>
    </row>
    <row r="11" spans="1:14" ht="21" customHeight="1" thickBot="1">
      <c r="A11" s="97"/>
      <c r="B11" s="298"/>
      <c r="C11" s="296"/>
      <c r="D11" s="297"/>
      <c r="F11" s="299" t="s">
        <v>460</v>
      </c>
      <c r="G11" s="244">
        <f>SUM(G8:G10)</f>
        <v>0</v>
      </c>
      <c r="H11" s="97"/>
      <c r="I11" s="245" t="s">
        <v>352</v>
      </c>
      <c r="J11" s="101" t="s">
        <v>461</v>
      </c>
    </row>
    <row r="12" spans="1:14" ht="21" customHeight="1" thickBot="1">
      <c r="A12" s="97"/>
      <c r="F12" s="246" t="s">
        <v>351</v>
      </c>
      <c r="G12" s="247">
        <v>10000</v>
      </c>
      <c r="H12" s="97"/>
      <c r="I12" s="245" t="s">
        <v>352</v>
      </c>
      <c r="J12" s="101" t="s">
        <v>462</v>
      </c>
    </row>
    <row r="13" spans="1:14" ht="18.75" customHeight="1" thickTop="1" thickBot="1">
      <c r="A13" s="97"/>
      <c r="B13" s="420" t="s">
        <v>174</v>
      </c>
      <c r="C13" s="421"/>
      <c r="D13" s="421"/>
      <c r="E13" s="422"/>
      <c r="F13" s="300" t="str">
        <f>IF(G13&lt;0,"返金金額","入金金額")</f>
        <v>返金金額</v>
      </c>
      <c r="G13" s="248">
        <f>SUM(G8:G10)-G12</f>
        <v>-10000</v>
      </c>
      <c r="H13" s="97"/>
      <c r="I13" s="301" t="s">
        <v>352</v>
      </c>
      <c r="J13" s="302" t="s">
        <v>469</v>
      </c>
    </row>
    <row r="14" spans="1:14" ht="18.75" customHeight="1" thickBot="1">
      <c r="A14" s="114"/>
      <c r="B14" s="133" t="str">
        <f>IF(①団体情報入力!B11="","",①団体情報入力!B11)</f>
        <v/>
      </c>
      <c r="C14" s="499" t="str">
        <f>IF(①団体情報入力!F11="","",①団体情報入力!F11)</f>
        <v/>
      </c>
      <c r="D14" s="499"/>
      <c r="E14" s="500"/>
      <c r="F14" s="121" t="s">
        <v>183</v>
      </c>
      <c r="G14" s="152" t="str">
        <f>IF(②選手情報入力!G105=0,"",②選手情報入力!G105)</f>
        <v/>
      </c>
      <c r="H14" s="114"/>
    </row>
    <row r="15" spans="1:14" ht="18.75" customHeight="1" thickBot="1">
      <c r="A15" s="97"/>
      <c r="B15" s="134" t="str">
        <f>IF(①団体情報入力!B12="","",①団体情報入力!B12)</f>
        <v/>
      </c>
      <c r="C15" s="494" t="str">
        <f>IF(①団体情報入力!F12="","",①団体情報入力!F12)</f>
        <v/>
      </c>
      <c r="D15" s="495"/>
      <c r="E15" s="496"/>
      <c r="H15" s="97"/>
    </row>
    <row r="16" spans="1:14" ht="18.75" customHeight="1">
      <c r="A16" s="97"/>
      <c r="B16" s="126"/>
      <c r="C16" s="126"/>
      <c r="D16" s="126"/>
      <c r="E16" s="126"/>
      <c r="F16" s="491">
        <f ca="1">TODAY()</f>
        <v>44020</v>
      </c>
      <c r="G16" s="491"/>
      <c r="H16" s="97"/>
    </row>
    <row r="17" spans="1:8" ht="17.25">
      <c r="A17" s="97"/>
      <c r="B17" s="135" t="s">
        <v>235</v>
      </c>
      <c r="C17" s="69"/>
      <c r="D17" s="69"/>
      <c r="E17" s="113"/>
      <c r="F17" s="126"/>
      <c r="G17" s="126"/>
      <c r="H17" s="97"/>
    </row>
    <row r="18" spans="1:8" ht="14.25">
      <c r="A18" s="97"/>
      <c r="C18" s="106"/>
      <c r="D18" s="106"/>
      <c r="E18" s="113"/>
      <c r="H18" s="97"/>
    </row>
    <row r="19" spans="1:8" ht="14.25">
      <c r="A19" s="97"/>
      <c r="E19" s="113"/>
      <c r="H19" s="97"/>
    </row>
    <row r="20" spans="1:8" ht="14.25">
      <c r="A20" s="97"/>
      <c r="B20" s="113"/>
      <c r="C20" s="113"/>
      <c r="D20" s="113"/>
      <c r="E20" s="113"/>
      <c r="H20" s="97"/>
    </row>
    <row r="21" spans="1:8" ht="14.25">
      <c r="A21" s="97"/>
      <c r="B21" s="114"/>
      <c r="C21" s="114"/>
      <c r="D21" s="114"/>
      <c r="E21" s="114"/>
      <c r="H21" s="97"/>
    </row>
    <row r="22" spans="1:8" ht="14.25">
      <c r="A22" s="97"/>
      <c r="B22" s="113"/>
      <c r="C22" s="113"/>
      <c r="D22" s="113"/>
      <c r="E22" s="113"/>
      <c r="F22" s="114"/>
      <c r="G22" s="114"/>
      <c r="H22" s="97"/>
    </row>
    <row r="23" spans="1:8" ht="18.75">
      <c r="A23" s="97"/>
      <c r="B23" s="115"/>
      <c r="C23" s="115"/>
      <c r="D23" s="115"/>
      <c r="E23" s="115"/>
      <c r="H23" s="97"/>
    </row>
    <row r="24" spans="1:8" ht="18.75">
      <c r="A24" s="97"/>
      <c r="B24" s="115"/>
      <c r="C24" s="115"/>
      <c r="D24" s="115"/>
      <c r="E24" s="115"/>
      <c r="H24" s="97"/>
    </row>
    <row r="25" spans="1:8" ht="18.75">
      <c r="A25" s="97"/>
      <c r="B25" s="116"/>
      <c r="C25" s="113"/>
      <c r="D25" s="113"/>
      <c r="E25" s="113"/>
      <c r="F25" s="115"/>
      <c r="G25" s="115"/>
      <c r="H25" s="97"/>
    </row>
    <row r="26" spans="1:8" ht="14.25">
      <c r="B26" s="116"/>
      <c r="C26" s="113"/>
      <c r="D26" s="113"/>
      <c r="E26" s="113"/>
      <c r="F26" s="117"/>
      <c r="G26" s="113"/>
    </row>
    <row r="27" spans="1:8" ht="14.25">
      <c r="B27" s="116"/>
      <c r="C27" s="113"/>
      <c r="D27" s="113"/>
      <c r="E27" s="113"/>
      <c r="F27" s="117"/>
      <c r="G27" s="113"/>
    </row>
    <row r="28" spans="1:8" ht="14.25">
      <c r="B28" s="116"/>
      <c r="C28" s="113"/>
      <c r="D28" s="113"/>
      <c r="E28" s="113"/>
      <c r="F28" s="117"/>
      <c r="G28" s="113"/>
    </row>
    <row r="29" spans="1:8" ht="14.25">
      <c r="B29" s="116"/>
      <c r="C29" s="113"/>
      <c r="D29" s="113"/>
      <c r="E29" s="113"/>
      <c r="F29" s="117"/>
      <c r="G29" s="113"/>
    </row>
    <row r="30" spans="1:8" ht="14.25">
      <c r="B30" s="116"/>
      <c r="C30" s="113"/>
      <c r="D30" s="113"/>
      <c r="E30" s="113"/>
      <c r="F30" s="117"/>
      <c r="G30" s="113"/>
    </row>
    <row r="31" spans="1:8" ht="14.25">
      <c r="B31" s="116"/>
      <c r="C31" s="113"/>
      <c r="D31" s="113"/>
      <c r="E31" s="113"/>
      <c r="F31" s="117"/>
      <c r="G31" s="113"/>
    </row>
    <row r="32" spans="1:8" ht="14.25">
      <c r="B32" s="116"/>
      <c r="C32" s="113"/>
      <c r="D32" s="113"/>
      <c r="E32" s="113"/>
      <c r="F32" s="117"/>
      <c r="G32" s="113"/>
    </row>
    <row r="33" spans="6:7" ht="14.25">
      <c r="F33" s="117"/>
      <c r="G33" s="113"/>
    </row>
  </sheetData>
  <sheetProtection selectLockedCells="1"/>
  <mergeCells count="13">
    <mergeCell ref="F16:G16"/>
    <mergeCell ref="B7:C7"/>
    <mergeCell ref="F7:G7"/>
    <mergeCell ref="C15:E15"/>
    <mergeCell ref="C8:D8"/>
    <mergeCell ref="C14:E14"/>
    <mergeCell ref="B13:E13"/>
    <mergeCell ref="C9:D9"/>
    <mergeCell ref="A2:H2"/>
    <mergeCell ref="A4:H4"/>
    <mergeCell ref="D6:G6"/>
    <mergeCell ref="C5:F5"/>
    <mergeCell ref="A3:G3"/>
  </mergeCells>
  <phoneticPr fontId="5"/>
  <conditionalFormatting sqref="G13">
    <cfRule type="cellIs" dxfId="0" priority="1" operator="lessThan">
      <formula>0</formula>
    </cfRule>
  </conditionalFormatting>
  <dataValidations count="1">
    <dataValidation imeMode="off" allowBlank="1" showInputMessage="1" showErrorMessage="1" sqref="G1"/>
  </dataValidations>
  <printOptions horizontalCentered="1"/>
  <pageMargins left="0.39370078740157483" right="0.39370078740157483" top="0.59055118110236227" bottom="0.59055118110236227" header="0.31496062992125984" footer="0.31496062992125984"/>
  <pageSetup paperSize="9" scale="98"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27"/>
  <sheetViews>
    <sheetView workbookViewId="0">
      <selection activeCell="A13" sqref="A13:B13"/>
    </sheetView>
  </sheetViews>
  <sheetFormatPr defaultRowHeight="13.5"/>
  <cols>
    <col min="1" max="1" width="2.25" style="264" customWidth="1"/>
    <col min="2" max="2" width="6.75" style="264" customWidth="1"/>
    <col min="3" max="3" width="52" style="264" customWidth="1"/>
    <col min="4" max="11" width="9" style="264" customWidth="1"/>
    <col min="12" max="16384" width="9" style="264"/>
  </cols>
  <sheetData>
    <row r="1" spans="1:11" s="11" customFormat="1" ht="17.25">
      <c r="A1" s="304" t="s">
        <v>468</v>
      </c>
      <c r="B1" s="303"/>
      <c r="C1" s="303"/>
      <c r="D1" s="303"/>
      <c r="E1" s="303"/>
      <c r="F1" s="303"/>
      <c r="G1" s="303"/>
      <c r="H1" s="303"/>
      <c r="I1" s="303"/>
      <c r="J1" s="303"/>
    </row>
    <row r="2" spans="1:11" ht="14.1" customHeight="1"/>
    <row r="3" spans="1:11" ht="21.75" customHeight="1">
      <c r="B3" s="265"/>
      <c r="C3" s="266"/>
    </row>
    <row r="4" spans="1:11" ht="18.2" customHeight="1">
      <c r="B4" s="267" t="s">
        <v>471</v>
      </c>
    </row>
    <row r="5" spans="1:11" ht="13.35" customHeight="1"/>
    <row r="6" spans="1:11" ht="21" customHeight="1">
      <c r="A6" s="505" t="s">
        <v>472</v>
      </c>
      <c r="B6" s="505"/>
      <c r="C6" s="505"/>
      <c r="D6" s="505"/>
      <c r="E6" s="505"/>
      <c r="F6" s="505"/>
      <c r="G6" s="505"/>
      <c r="H6" s="505"/>
      <c r="I6" s="505"/>
      <c r="J6" s="505"/>
      <c r="K6" s="505"/>
    </row>
    <row r="7" spans="1:11" ht="21" customHeight="1">
      <c r="A7" s="505"/>
      <c r="B7" s="505"/>
      <c r="C7" s="505"/>
      <c r="D7" s="505"/>
      <c r="E7" s="505"/>
      <c r="F7" s="505"/>
      <c r="G7" s="505"/>
      <c r="H7" s="505"/>
      <c r="I7" s="505"/>
      <c r="J7" s="505"/>
      <c r="K7" s="505"/>
    </row>
    <row r="8" spans="1:11" ht="21" customHeight="1">
      <c r="A8" s="505"/>
      <c r="B8" s="505"/>
      <c r="C8" s="505"/>
      <c r="D8" s="505"/>
      <c r="E8" s="505"/>
      <c r="F8" s="505"/>
      <c r="G8" s="505"/>
      <c r="H8" s="505"/>
      <c r="I8" s="505"/>
      <c r="J8" s="505"/>
      <c r="K8" s="505"/>
    </row>
    <row r="9" spans="1:11" ht="21" customHeight="1">
      <c r="A9" s="505"/>
      <c r="B9" s="505"/>
      <c r="C9" s="505"/>
      <c r="D9" s="505"/>
      <c r="E9" s="505"/>
      <c r="F9" s="505"/>
      <c r="G9" s="505"/>
      <c r="H9" s="505"/>
      <c r="I9" s="505"/>
      <c r="J9" s="505"/>
      <c r="K9" s="505"/>
    </row>
    <row r="10" spans="1:11" ht="21" customHeight="1">
      <c r="A10" s="505"/>
      <c r="B10" s="505"/>
      <c r="C10" s="505"/>
      <c r="D10" s="505"/>
      <c r="E10" s="505"/>
      <c r="F10" s="505"/>
      <c r="G10" s="505"/>
      <c r="H10" s="505"/>
      <c r="I10" s="505"/>
      <c r="J10" s="505"/>
      <c r="K10" s="505"/>
    </row>
    <row r="11" spans="1:11" ht="16.5" customHeight="1">
      <c r="A11" s="268" t="s">
        <v>403</v>
      </c>
      <c r="B11" s="264" t="s">
        <v>479</v>
      </c>
    </row>
    <row r="12" spans="1:11" ht="20.45" customHeight="1" thickBot="1">
      <c r="A12" s="269" t="s">
        <v>480</v>
      </c>
    </row>
    <row r="13" spans="1:11" ht="34.5" customHeight="1">
      <c r="A13" s="506" t="s">
        <v>404</v>
      </c>
      <c r="B13" s="507"/>
      <c r="C13" s="284" t="s">
        <v>405</v>
      </c>
      <c r="D13" s="293">
        <f t="shared" ref="D13:I13" si="0">E13-1</f>
        <v>-8</v>
      </c>
      <c r="E13" s="293">
        <f t="shared" si="0"/>
        <v>-7</v>
      </c>
      <c r="F13" s="293">
        <f t="shared" si="0"/>
        <v>-6</v>
      </c>
      <c r="G13" s="293">
        <f t="shared" si="0"/>
        <v>-5</v>
      </c>
      <c r="H13" s="293">
        <f t="shared" si="0"/>
        <v>-4</v>
      </c>
      <c r="I13" s="293">
        <f t="shared" si="0"/>
        <v>-3</v>
      </c>
      <c r="J13" s="293">
        <f>K13-1</f>
        <v>-2</v>
      </c>
      <c r="K13" s="292">
        <f>夏季競技会!B29-1</f>
        <v>-1</v>
      </c>
    </row>
    <row r="14" spans="1:11" ht="23.1" customHeight="1">
      <c r="A14" s="508" t="s">
        <v>473</v>
      </c>
      <c r="B14" s="509"/>
      <c r="C14" s="271" t="s">
        <v>406</v>
      </c>
      <c r="D14" s="272"/>
      <c r="E14" s="272"/>
      <c r="F14" s="272"/>
      <c r="G14" s="272"/>
      <c r="H14" s="272"/>
      <c r="I14" s="272"/>
      <c r="J14" s="272"/>
      <c r="K14" s="285"/>
    </row>
    <row r="15" spans="1:11" ht="23.25" customHeight="1">
      <c r="A15" s="503" t="s">
        <v>407</v>
      </c>
      <c r="B15" s="504"/>
      <c r="C15" s="271" t="s">
        <v>408</v>
      </c>
      <c r="D15" s="272"/>
      <c r="E15" s="272"/>
      <c r="F15" s="272"/>
      <c r="G15" s="272"/>
      <c r="H15" s="272"/>
      <c r="I15" s="272"/>
      <c r="J15" s="272"/>
      <c r="K15" s="285"/>
    </row>
    <row r="16" spans="1:11" ht="23.25" customHeight="1">
      <c r="A16" s="503" t="s">
        <v>409</v>
      </c>
      <c r="B16" s="504"/>
      <c r="C16" s="271" t="s">
        <v>410</v>
      </c>
      <c r="D16" s="272"/>
      <c r="E16" s="272"/>
      <c r="F16" s="272"/>
      <c r="G16" s="272"/>
      <c r="H16" s="272"/>
      <c r="I16" s="272"/>
      <c r="J16" s="272"/>
      <c r="K16" s="285"/>
    </row>
    <row r="17" spans="1:11" ht="23.1" customHeight="1">
      <c r="A17" s="503" t="s">
        <v>411</v>
      </c>
      <c r="B17" s="504"/>
      <c r="C17" s="273" t="s">
        <v>412</v>
      </c>
      <c r="D17" s="272"/>
      <c r="E17" s="272"/>
      <c r="F17" s="272"/>
      <c r="G17" s="272"/>
      <c r="H17" s="272"/>
      <c r="I17" s="272"/>
      <c r="J17" s="272"/>
      <c r="K17" s="285"/>
    </row>
    <row r="18" spans="1:11" ht="23.25" customHeight="1">
      <c r="A18" s="503" t="s">
        <v>413</v>
      </c>
      <c r="B18" s="504"/>
      <c r="C18" s="271" t="s">
        <v>414</v>
      </c>
      <c r="D18" s="272"/>
      <c r="E18" s="272"/>
      <c r="F18" s="272"/>
      <c r="G18" s="272"/>
      <c r="H18" s="272"/>
      <c r="I18" s="272"/>
      <c r="J18" s="272"/>
      <c r="K18" s="285"/>
    </row>
    <row r="19" spans="1:11" ht="23.25" customHeight="1">
      <c r="A19" s="503" t="s">
        <v>415</v>
      </c>
      <c r="B19" s="504"/>
      <c r="C19" s="271" t="s">
        <v>416</v>
      </c>
      <c r="D19" s="272"/>
      <c r="E19" s="272"/>
      <c r="F19" s="272"/>
      <c r="G19" s="272"/>
      <c r="H19" s="272"/>
      <c r="I19" s="272"/>
      <c r="J19" s="272"/>
      <c r="K19" s="285"/>
    </row>
    <row r="20" spans="1:11" ht="23.1" customHeight="1">
      <c r="A20" s="503" t="s">
        <v>417</v>
      </c>
      <c r="B20" s="504"/>
      <c r="C20" s="271" t="s">
        <v>418</v>
      </c>
      <c r="D20" s="272"/>
      <c r="E20" s="272"/>
      <c r="F20" s="272"/>
      <c r="G20" s="272"/>
      <c r="H20" s="272"/>
      <c r="I20" s="272"/>
      <c r="J20" s="272"/>
      <c r="K20" s="285"/>
    </row>
    <row r="21" spans="1:11" ht="23.25" customHeight="1">
      <c r="A21" s="503" t="s">
        <v>419</v>
      </c>
      <c r="B21" s="504"/>
      <c r="C21" s="271" t="s">
        <v>420</v>
      </c>
      <c r="D21" s="272"/>
      <c r="E21" s="272"/>
      <c r="F21" s="272"/>
      <c r="G21" s="272"/>
      <c r="H21" s="272"/>
      <c r="I21" s="272"/>
      <c r="J21" s="272"/>
      <c r="K21" s="285"/>
    </row>
    <row r="22" spans="1:11" ht="23.25" customHeight="1">
      <c r="A22" s="503" t="s">
        <v>421</v>
      </c>
      <c r="B22" s="504"/>
      <c r="C22" s="271" t="s">
        <v>422</v>
      </c>
      <c r="D22" s="272"/>
      <c r="E22" s="272"/>
      <c r="F22" s="272"/>
      <c r="G22" s="272"/>
      <c r="H22" s="272"/>
      <c r="I22" s="272"/>
      <c r="J22" s="272"/>
      <c r="K22" s="285"/>
    </row>
    <row r="23" spans="1:11" ht="23.25" customHeight="1">
      <c r="A23" s="503">
        <v>10</v>
      </c>
      <c r="B23" s="504"/>
      <c r="C23" s="271" t="s">
        <v>423</v>
      </c>
      <c r="D23" s="272"/>
      <c r="E23" s="272"/>
      <c r="F23" s="272"/>
      <c r="G23" s="272"/>
      <c r="H23" s="272"/>
      <c r="I23" s="272"/>
      <c r="J23" s="272"/>
      <c r="K23" s="285"/>
    </row>
    <row r="24" spans="1:11" ht="23.1" customHeight="1" thickBot="1">
      <c r="A24" s="510">
        <v>11</v>
      </c>
      <c r="B24" s="511"/>
      <c r="C24" s="286" t="s">
        <v>424</v>
      </c>
      <c r="D24" s="287" t="s">
        <v>425</v>
      </c>
      <c r="E24" s="287" t="s">
        <v>426</v>
      </c>
      <c r="F24" s="287" t="s">
        <v>425</v>
      </c>
      <c r="G24" s="287" t="s">
        <v>426</v>
      </c>
      <c r="H24" s="287" t="s">
        <v>425</v>
      </c>
      <c r="I24" s="287" t="s">
        <v>426</v>
      </c>
      <c r="J24" s="287" t="s">
        <v>425</v>
      </c>
      <c r="K24" s="288" t="s">
        <v>425</v>
      </c>
    </row>
    <row r="25" spans="1:11" ht="35.450000000000003" customHeight="1" thickBot="1">
      <c r="A25" s="512" t="s">
        <v>427</v>
      </c>
      <c r="B25" s="513"/>
      <c r="C25" s="289" t="str">
        <f>IF(②選手情報入力!D11="","",②選手情報入力!D11)</f>
        <v/>
      </c>
      <c r="D25" s="514" t="s">
        <v>428</v>
      </c>
      <c r="E25" s="515"/>
      <c r="F25" s="516" t="str">
        <f>IF(①団体情報入力!C3="","",①団体情報入力!C3)</f>
        <v/>
      </c>
      <c r="G25" s="517"/>
      <c r="H25" s="517"/>
      <c r="I25" s="517"/>
      <c r="J25" s="517"/>
      <c r="K25" s="518"/>
    </row>
    <row r="26" spans="1:11" ht="18.75" customHeight="1">
      <c r="A26" s="525" t="s">
        <v>430</v>
      </c>
      <c r="B26" s="526"/>
      <c r="C26" s="529" t="str">
        <f>IF(①団体情報入力!C8="","",①団体情報入力!C8)</f>
        <v/>
      </c>
      <c r="D26" s="519" t="s">
        <v>429</v>
      </c>
      <c r="E26" s="520"/>
      <c r="F26" s="520"/>
      <c r="G26" s="520"/>
      <c r="H26" s="520"/>
      <c r="I26" s="520"/>
      <c r="J26" s="520"/>
      <c r="K26" s="521"/>
    </row>
    <row r="27" spans="1:11" ht="26.25" customHeight="1" thickBot="1">
      <c r="A27" s="527"/>
      <c r="B27" s="528"/>
      <c r="C27" s="530"/>
      <c r="D27" s="522"/>
      <c r="E27" s="523"/>
      <c r="F27" s="523"/>
      <c r="G27" s="523"/>
      <c r="H27" s="523"/>
      <c r="I27" s="523"/>
      <c r="J27" s="523"/>
      <c r="K27" s="524"/>
    </row>
  </sheetData>
  <mergeCells count="19">
    <mergeCell ref="A24:B24"/>
    <mergeCell ref="A25:B25"/>
    <mergeCell ref="D25:E25"/>
    <mergeCell ref="F25:K25"/>
    <mergeCell ref="D26:K27"/>
    <mergeCell ref="A26:B27"/>
    <mergeCell ref="C26:C27"/>
    <mergeCell ref="A23:B23"/>
    <mergeCell ref="A6:K10"/>
    <mergeCell ref="A13:B13"/>
    <mergeCell ref="A14:B14"/>
    <mergeCell ref="A15:B15"/>
    <mergeCell ref="A16:B16"/>
    <mergeCell ref="A17:B17"/>
    <mergeCell ref="A18:B18"/>
    <mergeCell ref="A19:B19"/>
    <mergeCell ref="A20:B20"/>
    <mergeCell ref="A21:B21"/>
    <mergeCell ref="A22:B22"/>
  </mergeCells>
  <phoneticPr fontId="41"/>
  <printOptions horizontalCentered="1"/>
  <pageMargins left="0.70866141732283472" right="0.70866141732283472" top="0.74803149606299213" bottom="0.74803149606299213" header="0.31496062992125984" footer="0.31496062992125984"/>
  <pageSetup paperSize="9" scale="9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Q22"/>
  <sheetViews>
    <sheetView workbookViewId="0">
      <selection activeCell="C5" sqref="C5"/>
    </sheetView>
  </sheetViews>
  <sheetFormatPr defaultRowHeight="13.5"/>
  <cols>
    <col min="1" max="1" width="4.875" style="264" customWidth="1"/>
    <col min="2" max="2" width="30" style="264" customWidth="1"/>
    <col min="3" max="5" width="6.75" style="264" customWidth="1"/>
    <col min="6" max="6" width="3" style="264" customWidth="1"/>
    <col min="7" max="7" width="3.625" style="264" customWidth="1"/>
    <col min="8" max="17" width="6.75" style="264" customWidth="1"/>
    <col min="18" max="16384" width="9" style="264"/>
  </cols>
  <sheetData>
    <row r="1" spans="1:17" s="11" customFormat="1" ht="17.25">
      <c r="A1" s="16"/>
      <c r="B1" s="304" t="s">
        <v>468</v>
      </c>
      <c r="C1" s="303"/>
      <c r="D1" s="303"/>
      <c r="E1" s="303"/>
      <c r="F1" s="303"/>
      <c r="G1" s="303"/>
      <c r="H1" s="303"/>
      <c r="I1" s="303"/>
      <c r="J1" s="303"/>
      <c r="K1" s="303"/>
    </row>
    <row r="2" spans="1:17" ht="25.7" customHeight="1"/>
    <row r="3" spans="1:17" ht="42" customHeight="1">
      <c r="G3" s="275"/>
    </row>
    <row r="4" spans="1:17" ht="18.95" customHeight="1">
      <c r="A4" s="276" t="s">
        <v>431</v>
      </c>
    </row>
    <row r="5" spans="1:17" customFormat="1" ht="17.25">
      <c r="A5" s="291" t="s">
        <v>458</v>
      </c>
    </row>
    <row r="6" spans="1:17" ht="17.25">
      <c r="A6" s="276" t="s">
        <v>474</v>
      </c>
    </row>
    <row r="7" spans="1:17" ht="9.75" customHeight="1"/>
    <row r="8" spans="1:17" ht="29.85" customHeight="1">
      <c r="A8" s="277" t="s">
        <v>432</v>
      </c>
      <c r="B8" s="270" t="s">
        <v>433</v>
      </c>
      <c r="C8" s="294">
        <f>夏季競技会!D29+1</f>
        <v>1</v>
      </c>
      <c r="D8" s="294">
        <f>C8+1</f>
        <v>2</v>
      </c>
      <c r="E8" s="294">
        <f>D8+1</f>
        <v>3</v>
      </c>
      <c r="F8" s="532">
        <f>E8+1</f>
        <v>4</v>
      </c>
      <c r="G8" s="504"/>
      <c r="H8" s="294">
        <f>F8+1</f>
        <v>5</v>
      </c>
      <c r="I8" s="294">
        <f>H8+1</f>
        <v>6</v>
      </c>
      <c r="J8" s="294">
        <f t="shared" ref="J8:Q8" si="0">I8+1</f>
        <v>7</v>
      </c>
      <c r="K8" s="294">
        <f t="shared" si="0"/>
        <v>8</v>
      </c>
      <c r="L8" s="294">
        <f t="shared" si="0"/>
        <v>9</v>
      </c>
      <c r="M8" s="294">
        <f t="shared" si="0"/>
        <v>10</v>
      </c>
      <c r="N8" s="294">
        <f t="shared" si="0"/>
        <v>11</v>
      </c>
      <c r="O8" s="294">
        <f t="shared" si="0"/>
        <v>12</v>
      </c>
      <c r="P8" s="294">
        <f t="shared" si="0"/>
        <v>13</v>
      </c>
      <c r="Q8" s="294">
        <f t="shared" si="0"/>
        <v>14</v>
      </c>
    </row>
    <row r="9" spans="1:17" ht="25.15" customHeight="1">
      <c r="A9" s="278" t="s">
        <v>434</v>
      </c>
      <c r="B9" s="279" t="s">
        <v>435</v>
      </c>
      <c r="C9" s="272"/>
      <c r="D9" s="272"/>
      <c r="E9" s="272"/>
      <c r="F9" s="531"/>
      <c r="G9" s="504"/>
      <c r="H9" s="272"/>
      <c r="I9" s="272"/>
      <c r="J9" s="272"/>
      <c r="K9" s="272"/>
      <c r="L9" s="272"/>
      <c r="M9" s="272"/>
      <c r="N9" s="272"/>
      <c r="O9" s="272"/>
      <c r="P9" s="272"/>
      <c r="Q9" s="272"/>
    </row>
    <row r="10" spans="1:17" ht="25.15" customHeight="1">
      <c r="A10" s="270" t="s">
        <v>436</v>
      </c>
      <c r="B10" s="279" t="s">
        <v>437</v>
      </c>
      <c r="C10" s="272"/>
      <c r="D10" s="272"/>
      <c r="E10" s="272"/>
      <c r="F10" s="531"/>
      <c r="G10" s="504"/>
      <c r="H10" s="272"/>
      <c r="I10" s="272"/>
      <c r="J10" s="272"/>
      <c r="K10" s="272"/>
      <c r="L10" s="272"/>
      <c r="M10" s="272"/>
      <c r="N10" s="272"/>
      <c r="O10" s="272"/>
      <c r="P10" s="272"/>
      <c r="Q10" s="272"/>
    </row>
    <row r="11" spans="1:17" ht="25.15" customHeight="1">
      <c r="A11" s="270" t="s">
        <v>438</v>
      </c>
      <c r="B11" s="279" t="s">
        <v>439</v>
      </c>
      <c r="C11" s="272"/>
      <c r="D11" s="272"/>
      <c r="E11" s="272"/>
      <c r="F11" s="531"/>
      <c r="G11" s="504"/>
      <c r="H11" s="272"/>
      <c r="I11" s="272"/>
      <c r="J11" s="272"/>
      <c r="K11" s="272"/>
      <c r="L11" s="272"/>
      <c r="M11" s="272"/>
      <c r="N11" s="272"/>
      <c r="O11" s="272"/>
      <c r="P11" s="272"/>
      <c r="Q11" s="272"/>
    </row>
    <row r="12" spans="1:17" ht="25.15" customHeight="1">
      <c r="A12" s="270" t="s">
        <v>440</v>
      </c>
      <c r="B12" s="280" t="s">
        <v>441</v>
      </c>
      <c r="C12" s="272"/>
      <c r="D12" s="272"/>
      <c r="E12" s="272"/>
      <c r="F12" s="531"/>
      <c r="G12" s="504"/>
      <c r="H12" s="272"/>
      <c r="I12" s="272"/>
      <c r="J12" s="272"/>
      <c r="K12" s="272"/>
      <c r="L12" s="272"/>
      <c r="M12" s="272"/>
      <c r="N12" s="272"/>
      <c r="O12" s="272"/>
      <c r="P12" s="272"/>
      <c r="Q12" s="272"/>
    </row>
    <row r="13" spans="1:17" ht="25.15" customHeight="1">
      <c r="A13" s="270" t="s">
        <v>442</v>
      </c>
      <c r="B13" s="279" t="s">
        <v>443</v>
      </c>
      <c r="C13" s="272"/>
      <c r="D13" s="272"/>
      <c r="E13" s="272"/>
      <c r="F13" s="531"/>
      <c r="G13" s="504"/>
      <c r="H13" s="272"/>
      <c r="I13" s="272"/>
      <c r="J13" s="272"/>
      <c r="K13" s="272"/>
      <c r="L13" s="272"/>
      <c r="M13" s="272"/>
      <c r="N13" s="272"/>
      <c r="O13" s="272"/>
      <c r="P13" s="272"/>
      <c r="Q13" s="272"/>
    </row>
    <row r="14" spans="1:17" ht="25.15" customHeight="1">
      <c r="A14" s="270" t="s">
        <v>444</v>
      </c>
      <c r="B14" s="279" t="s">
        <v>445</v>
      </c>
      <c r="C14" s="272"/>
      <c r="D14" s="272"/>
      <c r="E14" s="272"/>
      <c r="F14" s="531"/>
      <c r="G14" s="504"/>
      <c r="H14" s="272"/>
      <c r="I14" s="272"/>
      <c r="J14" s="272"/>
      <c r="K14" s="272"/>
      <c r="L14" s="272"/>
      <c r="M14" s="272"/>
      <c r="N14" s="272"/>
      <c r="O14" s="272"/>
      <c r="P14" s="272"/>
      <c r="Q14" s="272"/>
    </row>
    <row r="15" spans="1:17" ht="25.15" customHeight="1">
      <c r="A15" s="270" t="s">
        <v>446</v>
      </c>
      <c r="B15" s="279" t="s">
        <v>447</v>
      </c>
      <c r="C15" s="272"/>
      <c r="D15" s="272"/>
      <c r="E15" s="272"/>
      <c r="F15" s="531"/>
      <c r="G15" s="504"/>
      <c r="H15" s="272"/>
      <c r="I15" s="272"/>
      <c r="J15" s="272"/>
      <c r="K15" s="272"/>
      <c r="L15" s="272"/>
      <c r="M15" s="272"/>
      <c r="N15" s="272"/>
      <c r="O15" s="272"/>
      <c r="P15" s="272"/>
      <c r="Q15" s="272"/>
    </row>
    <row r="16" spans="1:17" ht="25.15" customHeight="1">
      <c r="A16" s="270" t="s">
        <v>448</v>
      </c>
      <c r="B16" s="279" t="s">
        <v>449</v>
      </c>
      <c r="C16" s="272"/>
      <c r="D16" s="272"/>
      <c r="E16" s="272"/>
      <c r="F16" s="531"/>
      <c r="G16" s="504"/>
      <c r="H16" s="272"/>
      <c r="I16" s="272"/>
      <c r="J16" s="272"/>
      <c r="K16" s="272"/>
      <c r="L16" s="272"/>
      <c r="M16" s="272"/>
      <c r="N16" s="272"/>
      <c r="O16" s="272"/>
      <c r="P16" s="272"/>
      <c r="Q16" s="272"/>
    </row>
    <row r="17" spans="1:17" ht="25.15" customHeight="1">
      <c r="A17" s="270" t="s">
        <v>450</v>
      </c>
      <c r="B17" s="279" t="s">
        <v>451</v>
      </c>
      <c r="C17" s="272"/>
      <c r="D17" s="272"/>
      <c r="E17" s="272"/>
      <c r="F17" s="531"/>
      <c r="G17" s="504"/>
      <c r="H17" s="272"/>
      <c r="I17" s="272"/>
      <c r="J17" s="272"/>
      <c r="K17" s="272"/>
      <c r="L17" s="272"/>
      <c r="M17" s="272"/>
      <c r="N17" s="272"/>
      <c r="O17" s="272"/>
      <c r="P17" s="272"/>
      <c r="Q17" s="272"/>
    </row>
    <row r="18" spans="1:17" ht="25.15" customHeight="1">
      <c r="A18" s="277">
        <v>10</v>
      </c>
      <c r="B18" s="279" t="s">
        <v>452</v>
      </c>
      <c r="C18" s="272"/>
      <c r="D18" s="272"/>
      <c r="E18" s="272"/>
      <c r="F18" s="531"/>
      <c r="G18" s="504"/>
      <c r="H18" s="272"/>
      <c r="I18" s="272"/>
      <c r="J18" s="272"/>
      <c r="K18" s="272"/>
      <c r="L18" s="272"/>
      <c r="M18" s="272"/>
      <c r="N18" s="272"/>
      <c r="O18" s="272"/>
      <c r="P18" s="272"/>
      <c r="Q18" s="272"/>
    </row>
    <row r="19" spans="1:17" ht="25.15" customHeight="1">
      <c r="A19" s="281">
        <v>11</v>
      </c>
      <c r="B19" s="279" t="s">
        <v>453</v>
      </c>
      <c r="C19" s="282" t="s">
        <v>459</v>
      </c>
      <c r="D19" s="282" t="s">
        <v>459</v>
      </c>
      <c r="E19" s="282" t="s">
        <v>459</v>
      </c>
      <c r="F19" s="539" t="s">
        <v>459</v>
      </c>
      <c r="G19" s="540"/>
      <c r="H19" s="282" t="s">
        <v>459</v>
      </c>
      <c r="I19" s="282" t="s">
        <v>459</v>
      </c>
      <c r="J19" s="282" t="s">
        <v>459</v>
      </c>
      <c r="K19" s="282" t="s">
        <v>459</v>
      </c>
      <c r="L19" s="282" t="s">
        <v>459</v>
      </c>
      <c r="M19" s="282" t="s">
        <v>459</v>
      </c>
      <c r="N19" s="282" t="s">
        <v>459</v>
      </c>
      <c r="O19" s="282" t="s">
        <v>459</v>
      </c>
      <c r="P19" s="282" t="s">
        <v>459</v>
      </c>
      <c r="Q19" s="282" t="s">
        <v>459</v>
      </c>
    </row>
    <row r="20" spans="1:17" ht="35.450000000000003" customHeight="1">
      <c r="A20" s="274" t="s">
        <v>454</v>
      </c>
      <c r="B20" s="295" t="str">
        <f>IF(②選手情報入力!D11="","",②選手情報入力!D11)</f>
        <v/>
      </c>
      <c r="C20" s="533" t="s">
        <v>428</v>
      </c>
      <c r="D20" s="534"/>
      <c r="E20" s="535"/>
      <c r="F20" s="536" t="str">
        <f>IF(①団体情報入力!C3="","",①団体情報入力!C3)</f>
        <v/>
      </c>
      <c r="G20" s="537"/>
      <c r="H20" s="537"/>
      <c r="I20" s="537"/>
      <c r="J20" s="537"/>
      <c r="K20" s="537"/>
      <c r="L20" s="537"/>
      <c r="M20" s="537"/>
      <c r="N20" s="537"/>
      <c r="O20" s="537"/>
      <c r="P20" s="537"/>
      <c r="Q20" s="538"/>
    </row>
    <row r="21" spans="1:17" ht="17.25" customHeight="1">
      <c r="A21" s="283" t="s">
        <v>455</v>
      </c>
    </row>
    <row r="22" spans="1:17" ht="17.25" customHeight="1">
      <c r="A22" s="283" t="s">
        <v>456</v>
      </c>
    </row>
  </sheetData>
  <mergeCells count="14">
    <mergeCell ref="C20:E20"/>
    <mergeCell ref="F20:Q20"/>
    <mergeCell ref="F14:G14"/>
    <mergeCell ref="F15:G15"/>
    <mergeCell ref="F16:G16"/>
    <mergeCell ref="F17:G17"/>
    <mergeCell ref="F18:G18"/>
    <mergeCell ref="F19:G19"/>
    <mergeCell ref="F13:G13"/>
    <mergeCell ref="F8:G8"/>
    <mergeCell ref="F9:G9"/>
    <mergeCell ref="F10:G10"/>
    <mergeCell ref="F11:G11"/>
    <mergeCell ref="F12:G12"/>
  </mergeCells>
  <phoneticPr fontId="41"/>
  <printOptions horizontalCentered="1"/>
  <pageMargins left="0.25" right="0.25"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2:J45"/>
  <sheetViews>
    <sheetView zoomScaleNormal="100" workbookViewId="0"/>
  </sheetViews>
  <sheetFormatPr defaultRowHeight="13.5"/>
  <cols>
    <col min="10" max="10" width="5.5" customWidth="1"/>
  </cols>
  <sheetData>
    <row r="2" spans="1:10" ht="15">
      <c r="B2" s="308" t="s">
        <v>483</v>
      </c>
    </row>
    <row r="3" spans="1:10" ht="15">
      <c r="B3" s="308" t="s">
        <v>481</v>
      </c>
      <c r="D3" s="308" t="s">
        <v>482</v>
      </c>
    </row>
    <row r="5" spans="1:10">
      <c r="A5" t="s">
        <v>484</v>
      </c>
    </row>
    <row r="7" spans="1:10">
      <c r="A7" t="s">
        <v>485</v>
      </c>
    </row>
    <row r="9" spans="1:10">
      <c r="A9" t="s">
        <v>498</v>
      </c>
    </row>
    <row r="10" spans="1:10">
      <c r="A10" t="s">
        <v>508</v>
      </c>
    </row>
    <row r="11" spans="1:10">
      <c r="A11" t="s">
        <v>499</v>
      </c>
    </row>
    <row r="12" spans="1:10">
      <c r="A12" t="s">
        <v>509</v>
      </c>
    </row>
    <row r="15" spans="1:10">
      <c r="A15" s="325"/>
      <c r="B15" s="325"/>
      <c r="C15" s="325"/>
      <c r="D15" s="542" t="s">
        <v>513</v>
      </c>
      <c r="E15" s="542"/>
      <c r="F15" s="542"/>
      <c r="G15" s="325"/>
      <c r="H15" s="325"/>
      <c r="I15" s="325"/>
      <c r="J15" s="325"/>
    </row>
    <row r="16" spans="1:10">
      <c r="D16" s="542"/>
      <c r="E16" s="542"/>
      <c r="F16" s="542"/>
    </row>
    <row r="18" spans="1:9">
      <c r="A18" s="541" t="s">
        <v>500</v>
      </c>
      <c r="B18" s="541"/>
      <c r="C18" s="541"/>
      <c r="D18" s="541"/>
      <c r="E18" s="541"/>
      <c r="F18" s="541"/>
      <c r="G18" s="541"/>
      <c r="H18" s="541"/>
      <c r="I18" s="541"/>
    </row>
    <row r="20" spans="1:9">
      <c r="F20" s="318" t="s">
        <v>501</v>
      </c>
      <c r="G20" s="541" t="s">
        <v>507</v>
      </c>
      <c r="H20" s="541"/>
      <c r="I20" s="541"/>
    </row>
    <row r="22" spans="1:9">
      <c r="A22" t="s">
        <v>502</v>
      </c>
    </row>
    <row r="25" spans="1:9">
      <c r="A25" s="319"/>
      <c r="B25" s="320"/>
      <c r="C25" s="319"/>
      <c r="D25" s="23"/>
      <c r="E25" s="23"/>
      <c r="F25" s="23"/>
      <c r="G25" s="23"/>
      <c r="H25" s="23"/>
      <c r="I25" s="320"/>
    </row>
    <row r="26" spans="1:9">
      <c r="A26" s="545" t="s">
        <v>506</v>
      </c>
      <c r="B26" s="546"/>
      <c r="C26" s="323"/>
      <c r="D26" s="29"/>
      <c r="E26" s="29"/>
      <c r="F26" s="29"/>
      <c r="G26" s="29"/>
      <c r="H26" s="29"/>
      <c r="I26" s="324"/>
    </row>
    <row r="27" spans="1:9">
      <c r="A27" s="321"/>
      <c r="B27" s="322"/>
      <c r="C27" s="321"/>
      <c r="D27" s="325"/>
      <c r="E27" s="325"/>
      <c r="F27" s="325"/>
      <c r="G27" s="325"/>
      <c r="H27" s="325"/>
      <c r="I27" s="322"/>
    </row>
    <row r="28" spans="1:9">
      <c r="A28" s="323"/>
      <c r="B28" s="324"/>
      <c r="C28" s="323"/>
      <c r="D28" s="29"/>
      <c r="E28" s="29"/>
      <c r="F28" s="29"/>
      <c r="G28" s="29"/>
      <c r="H28" s="29"/>
      <c r="I28" s="324"/>
    </row>
    <row r="29" spans="1:9">
      <c r="A29" s="545" t="s">
        <v>541</v>
      </c>
      <c r="B29" s="546"/>
      <c r="C29" s="323"/>
      <c r="D29" s="29"/>
      <c r="E29" s="29"/>
      <c r="F29" s="29"/>
      <c r="G29" s="29"/>
      <c r="H29" s="29"/>
      <c r="I29" s="324"/>
    </row>
    <row r="30" spans="1:9">
      <c r="A30" s="323"/>
      <c r="B30" s="324"/>
      <c r="C30" s="323"/>
      <c r="D30" s="29"/>
      <c r="E30" s="29"/>
      <c r="F30" s="29"/>
      <c r="G30" s="29"/>
      <c r="H30" s="29"/>
      <c r="I30" s="324"/>
    </row>
    <row r="31" spans="1:9">
      <c r="A31" s="319"/>
      <c r="B31" s="320"/>
      <c r="C31" s="319"/>
      <c r="D31" s="23"/>
      <c r="E31" s="23"/>
      <c r="F31" s="23"/>
      <c r="G31" s="23"/>
      <c r="H31" s="23"/>
      <c r="I31" s="320"/>
    </row>
    <row r="32" spans="1:9">
      <c r="A32" s="545" t="s">
        <v>503</v>
      </c>
      <c r="B32" s="546"/>
      <c r="C32" s="323"/>
      <c r="D32" s="29"/>
      <c r="E32" s="29"/>
      <c r="F32" s="29"/>
      <c r="G32" s="29"/>
      <c r="H32" s="29"/>
      <c r="I32" s="324"/>
    </row>
    <row r="33" spans="1:9">
      <c r="A33" s="321"/>
      <c r="B33" s="322"/>
      <c r="C33" s="321"/>
      <c r="D33" s="325"/>
      <c r="E33" s="325"/>
      <c r="F33" s="325"/>
      <c r="G33" s="325"/>
      <c r="H33" s="325"/>
      <c r="I33" s="322"/>
    </row>
    <row r="34" spans="1:9">
      <c r="A34" s="319"/>
      <c r="B34" s="320"/>
      <c r="C34" s="319"/>
      <c r="D34" s="23"/>
      <c r="E34" s="23"/>
      <c r="F34" s="23"/>
      <c r="G34" s="23"/>
      <c r="H34" s="23"/>
      <c r="I34" s="320"/>
    </row>
    <row r="35" spans="1:9">
      <c r="A35" s="545" t="s">
        <v>504</v>
      </c>
      <c r="B35" s="546"/>
      <c r="C35" s="323"/>
      <c r="D35" s="29"/>
      <c r="E35" s="29"/>
      <c r="F35" s="29"/>
      <c r="G35" s="29"/>
      <c r="H35" s="29"/>
      <c r="I35" s="324"/>
    </row>
    <row r="36" spans="1:9">
      <c r="A36" s="321"/>
      <c r="B36" s="322"/>
      <c r="C36" s="321"/>
      <c r="D36" s="325"/>
      <c r="E36" s="325"/>
      <c r="F36" s="325"/>
      <c r="G36" s="325"/>
      <c r="H36" s="325"/>
      <c r="I36" s="322"/>
    </row>
    <row r="37" spans="1:9" ht="40.5" customHeight="1">
      <c r="A37" s="543" t="s">
        <v>505</v>
      </c>
      <c r="B37" s="544"/>
      <c r="C37" s="326"/>
      <c r="D37" s="327"/>
      <c r="E37" s="327"/>
      <c r="F37" s="327"/>
      <c r="G37" s="327"/>
      <c r="H37" s="327"/>
      <c r="I37" s="328"/>
    </row>
    <row r="40" spans="1:9">
      <c r="A40" s="541" t="s">
        <v>510</v>
      </c>
      <c r="B40" s="541"/>
      <c r="C40" s="541"/>
      <c r="D40" s="541"/>
      <c r="E40" s="541"/>
      <c r="F40" s="541"/>
      <c r="G40" s="541"/>
      <c r="H40" s="541"/>
      <c r="I40" s="541"/>
    </row>
    <row r="41" spans="1:9">
      <c r="A41" s="541" t="s">
        <v>511</v>
      </c>
      <c r="B41" s="541"/>
      <c r="C41" s="541"/>
      <c r="D41" s="541"/>
      <c r="E41" s="541"/>
      <c r="F41" s="541"/>
      <c r="G41" s="541"/>
      <c r="H41" s="541"/>
      <c r="I41" s="541"/>
    </row>
    <row r="44" spans="1:9">
      <c r="E44" t="s">
        <v>512</v>
      </c>
    </row>
    <row r="45" spans="1:9">
      <c r="F45" s="325"/>
      <c r="G45" s="325"/>
      <c r="H45" s="325"/>
      <c r="I45" s="325"/>
    </row>
  </sheetData>
  <sheetProtection sheet="1" objects="1" scenarios="1"/>
  <mergeCells count="10">
    <mergeCell ref="A40:I40"/>
    <mergeCell ref="A41:I41"/>
    <mergeCell ref="D15:F16"/>
    <mergeCell ref="A18:I18"/>
    <mergeCell ref="G20:I20"/>
    <mergeCell ref="A37:B37"/>
    <mergeCell ref="A35:B35"/>
    <mergeCell ref="A32:B32"/>
    <mergeCell ref="A26:B26"/>
    <mergeCell ref="A29:B29"/>
  </mergeCells>
  <phoneticPr fontId="41"/>
  <pageMargins left="0.7" right="0.7" top="0.75" bottom="0.75" header="0.3" footer="0.3"/>
  <pageSetup paperSize="9" scale="9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vt:i4>
      </vt:variant>
    </vt:vector>
  </HeadingPairs>
  <TitlesOfParts>
    <vt:vector size="19" baseType="lpstr">
      <vt:lpstr>夏季競技会</vt:lpstr>
      <vt:lpstr>注意事項</vt:lpstr>
      <vt:lpstr>①団体情報入力</vt:lpstr>
      <vt:lpstr>②選手情報入力</vt:lpstr>
      <vt:lpstr>③リレー情報確認</vt:lpstr>
      <vt:lpstr>④種目別人数</vt:lpstr>
      <vt:lpstr>⑤大会前 提出用</vt:lpstr>
      <vt:lpstr>⑥大会後 個人管理用</vt:lpstr>
      <vt:lpstr>⑦ADカード申請</vt:lpstr>
      <vt:lpstr>⑧リレー選手が反映されない</vt:lpstr>
      <vt:lpstr>⑨日付が数字になる場合</vt:lpstr>
      <vt:lpstr>　　　　　</vt:lpstr>
      <vt:lpstr>種目情報</vt:lpstr>
      <vt:lpstr>data_kyogisha</vt:lpstr>
      <vt:lpstr>data_team</vt:lpstr>
      <vt:lpstr>Sheet6</vt:lpstr>
      <vt:lpstr>④種目別人数!Print_Area</vt:lpstr>
      <vt:lpstr>'⑤大会前 提出用'!Print_Area</vt:lpstr>
      <vt:lpstr>'⑥大会後 個人管理用'!Print_Area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2020-06-24T07:36:53Z</cp:lastPrinted>
  <dcterms:created xsi:type="dcterms:W3CDTF">2013-01-03T14:12:28Z</dcterms:created>
  <dcterms:modified xsi:type="dcterms:W3CDTF">2020-07-08T07:15:21Z</dcterms:modified>
  <cp:contentStatus/>
</cp:coreProperties>
</file>