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61861EC-F77C-3E69-5087-FD670AB338C4}"/>
  <workbookPr codeName="ThisWorkbook" defaultThemeVersion="124226"/>
  <bookViews>
    <workbookView xWindow="0" yWindow="18660" windowWidth="19200" windowHeight="12195" tabRatio="905"/>
  </bookViews>
  <sheets>
    <sheet name="注意事項" sheetId="4" r:id="rId1"/>
    <sheet name="①団体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1" r:id="rId6"/>
    <sheet name="　　　　　" sheetId="14" r:id="rId7"/>
    <sheet name="種目情報" sheetId="18" r:id="rId8"/>
    <sheet name="data_kyogisha" sheetId="2" r:id="rId9"/>
    <sheet name="data_team" sheetId="19" r:id="rId10"/>
  </sheets>
  <externalReferences>
    <externalReference r:id="rId11"/>
    <externalReference r:id="rId12"/>
  </externalReferences>
  <definedNames>
    <definedName name="_xlnm.Print_Area" localSheetId="4">④種目別人数!$A$1:$H$44</definedName>
    <definedName name="_xlnm.Print_Area" localSheetId="5">⑤申込一覧表!$A$1:$M$98</definedName>
    <definedName name="_xlnm.Print_Titles" localSheetId="5">⑤申込一覧表!$1:$3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44525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L98" i="21" l="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M98" i="21"/>
  <c r="M97" i="21"/>
  <c r="M96" i="21"/>
  <c r="M95" i="21"/>
  <c r="M94" i="21"/>
  <c r="M93" i="21"/>
  <c r="M92" i="21"/>
  <c r="M91" i="21"/>
  <c r="M90" i="21"/>
  <c r="M89" i="21"/>
  <c r="M88" i="21"/>
  <c r="M87" i="21"/>
  <c r="M86" i="21"/>
  <c r="M85" i="21"/>
  <c r="M84" i="21"/>
  <c r="M83" i="21"/>
  <c r="M82" i="21"/>
  <c r="M81" i="21"/>
  <c r="M80" i="21"/>
  <c r="M79" i="21"/>
  <c r="M78" i="21"/>
  <c r="M77" i="21"/>
  <c r="M76" i="21"/>
  <c r="M75" i="21"/>
  <c r="M74" i="21"/>
  <c r="M73" i="21"/>
  <c r="M72" i="21"/>
  <c r="M71" i="21"/>
  <c r="M70" i="21"/>
  <c r="M69" i="21"/>
  <c r="M68" i="21"/>
  <c r="M67" i="21"/>
  <c r="M66" i="21"/>
  <c r="M65" i="21"/>
  <c r="M64" i="21"/>
  <c r="M63" i="21"/>
  <c r="M62" i="21"/>
  <c r="M61" i="21"/>
  <c r="M60" i="21"/>
  <c r="M59" i="21"/>
  <c r="M58" i="21"/>
  <c r="M57" i="21"/>
  <c r="M56" i="21"/>
  <c r="M55" i="21"/>
  <c r="M54" i="21"/>
  <c r="M53" i="21"/>
  <c r="M52" i="21"/>
  <c r="M51" i="21"/>
  <c r="M50" i="21"/>
  <c r="M49" i="21"/>
  <c r="M48" i="21"/>
  <c r="M47" i="21"/>
  <c r="M46" i="21"/>
  <c r="M45" i="21"/>
  <c r="M44" i="21"/>
  <c r="M43" i="21"/>
  <c r="M42" i="21"/>
  <c r="M41" i="21"/>
  <c r="M40" i="21"/>
  <c r="M39" i="21"/>
  <c r="M38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9" i="21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1" i="3"/>
  <c r="E3" i="2"/>
  <c r="G3" i="2" s="1"/>
  <c r="E4" i="2"/>
  <c r="G4" i="2" s="1"/>
  <c r="E5" i="2"/>
  <c r="G5" i="2" s="1"/>
  <c r="E6" i="2"/>
  <c r="E7" i="2"/>
  <c r="G7" i="2" s="1"/>
  <c r="E8" i="2"/>
  <c r="G8" i="2" s="1"/>
  <c r="E9" i="2"/>
  <c r="G9" i="2" s="1"/>
  <c r="E10" i="2"/>
  <c r="E11" i="2"/>
  <c r="G11" i="2" s="1"/>
  <c r="E12" i="2"/>
  <c r="G12" i="2" s="1"/>
  <c r="E13" i="2"/>
  <c r="G13" i="2" s="1"/>
  <c r="E14" i="2"/>
  <c r="E15" i="2"/>
  <c r="G15" i="2" s="1"/>
  <c r="E16" i="2"/>
  <c r="G16" i="2" s="1"/>
  <c r="E17" i="2"/>
  <c r="G17" i="2" s="1"/>
  <c r="E18" i="2"/>
  <c r="A18" i="2" s="1"/>
  <c r="E19" i="2"/>
  <c r="G19" i="2" s="1"/>
  <c r="E20" i="2"/>
  <c r="G20" i="2" s="1"/>
  <c r="E21" i="2"/>
  <c r="G21" i="2" s="1"/>
  <c r="E22" i="2"/>
  <c r="A22" i="2" s="1"/>
  <c r="E23" i="2"/>
  <c r="G23" i="2" s="1"/>
  <c r="E24" i="2"/>
  <c r="G24" i="2" s="1"/>
  <c r="E25" i="2"/>
  <c r="G25" i="2" s="1"/>
  <c r="E26" i="2"/>
  <c r="E27" i="2"/>
  <c r="G27" i="2" s="1"/>
  <c r="E28" i="2"/>
  <c r="G28" i="2" s="1"/>
  <c r="E29" i="2"/>
  <c r="G29" i="2" s="1"/>
  <c r="E30" i="2"/>
  <c r="A30" i="2" s="1"/>
  <c r="E31" i="2"/>
  <c r="G31" i="2" s="1"/>
  <c r="E32" i="2"/>
  <c r="G32" i="2" s="1"/>
  <c r="E33" i="2"/>
  <c r="G33" i="2" s="1"/>
  <c r="E34" i="2"/>
  <c r="E35" i="2"/>
  <c r="G35" i="2" s="1"/>
  <c r="E36" i="2"/>
  <c r="G36" i="2" s="1"/>
  <c r="E37" i="2"/>
  <c r="G37" i="2" s="1"/>
  <c r="E38" i="2"/>
  <c r="A38" i="2" s="1"/>
  <c r="E39" i="2"/>
  <c r="G39" i="2" s="1"/>
  <c r="E40" i="2"/>
  <c r="G40" i="2" s="1"/>
  <c r="E41" i="2"/>
  <c r="G41" i="2" s="1"/>
  <c r="E42" i="2"/>
  <c r="A42" i="2" s="1"/>
  <c r="E43" i="2"/>
  <c r="G43" i="2" s="1"/>
  <c r="E44" i="2"/>
  <c r="G44" i="2" s="1"/>
  <c r="E45" i="2"/>
  <c r="G45" i="2" s="1"/>
  <c r="E46" i="2"/>
  <c r="E47" i="2"/>
  <c r="G47" i="2" s="1"/>
  <c r="E48" i="2"/>
  <c r="G48" i="2" s="1"/>
  <c r="E49" i="2"/>
  <c r="G49" i="2" s="1"/>
  <c r="E50" i="2"/>
  <c r="A50" i="2" s="1"/>
  <c r="E51" i="2"/>
  <c r="G51" i="2" s="1"/>
  <c r="E52" i="2"/>
  <c r="G52" i="2" s="1"/>
  <c r="E53" i="2"/>
  <c r="G53" i="2" s="1"/>
  <c r="E54" i="2"/>
  <c r="A54" i="2" s="1"/>
  <c r="E55" i="2"/>
  <c r="G55" i="2" s="1"/>
  <c r="E56" i="2"/>
  <c r="G56" i="2" s="1"/>
  <c r="E57" i="2"/>
  <c r="G57" i="2" s="1"/>
  <c r="E58" i="2"/>
  <c r="E59" i="2"/>
  <c r="G59" i="2" s="1"/>
  <c r="E60" i="2"/>
  <c r="G60" i="2" s="1"/>
  <c r="E61" i="2"/>
  <c r="G61" i="2" s="1"/>
  <c r="E62" i="2"/>
  <c r="A62" i="2" s="1"/>
  <c r="E63" i="2"/>
  <c r="G63" i="2" s="1"/>
  <c r="E64" i="2"/>
  <c r="G64" i="2" s="1"/>
  <c r="E65" i="2"/>
  <c r="G65" i="2" s="1"/>
  <c r="E66" i="2"/>
  <c r="E67" i="2"/>
  <c r="G67" i="2" s="1"/>
  <c r="E68" i="2"/>
  <c r="G68" i="2" s="1"/>
  <c r="E69" i="2"/>
  <c r="G69" i="2" s="1"/>
  <c r="E70" i="2"/>
  <c r="A70" i="2" s="1"/>
  <c r="E71" i="2"/>
  <c r="G71" i="2" s="1"/>
  <c r="E72" i="2"/>
  <c r="G72" i="2" s="1"/>
  <c r="E73" i="2"/>
  <c r="G73" i="2" s="1"/>
  <c r="E74" i="2"/>
  <c r="A74" i="2" s="1"/>
  <c r="E75" i="2"/>
  <c r="G75" i="2" s="1"/>
  <c r="E76" i="2"/>
  <c r="G76" i="2" s="1"/>
  <c r="E77" i="2"/>
  <c r="G77" i="2" s="1"/>
  <c r="E78" i="2"/>
  <c r="E79" i="2"/>
  <c r="G79" i="2" s="1"/>
  <c r="E80" i="2"/>
  <c r="G80" i="2" s="1"/>
  <c r="E81" i="2"/>
  <c r="G81" i="2" s="1"/>
  <c r="E82" i="2"/>
  <c r="A82" i="2" s="1"/>
  <c r="E83" i="2"/>
  <c r="G83" i="2" s="1"/>
  <c r="E84" i="2"/>
  <c r="G84" i="2" s="1"/>
  <c r="E85" i="2"/>
  <c r="G85" i="2" s="1"/>
  <c r="E86" i="2"/>
  <c r="A86" i="2" s="1"/>
  <c r="E87" i="2"/>
  <c r="G87" i="2" s="1"/>
  <c r="E88" i="2"/>
  <c r="G88" i="2" s="1"/>
  <c r="E89" i="2"/>
  <c r="G89" i="2" s="1"/>
  <c r="E90" i="2"/>
  <c r="E91" i="2"/>
  <c r="G91" i="2" s="1"/>
  <c r="B3" i="2"/>
  <c r="B4" i="2"/>
  <c r="B5" i="2"/>
  <c r="B7" i="2"/>
  <c r="B8" i="2"/>
  <c r="B9" i="2"/>
  <c r="B11" i="2"/>
  <c r="B12" i="2"/>
  <c r="B15" i="2"/>
  <c r="B16" i="2"/>
  <c r="B19" i="2"/>
  <c r="B20" i="2"/>
  <c r="B21" i="2"/>
  <c r="B23" i="2"/>
  <c r="B24" i="2"/>
  <c r="B25" i="2"/>
  <c r="B27" i="2"/>
  <c r="B28" i="2"/>
  <c r="B31" i="2"/>
  <c r="B32" i="2"/>
  <c r="B35" i="2"/>
  <c r="B36" i="2"/>
  <c r="B37" i="2"/>
  <c r="B39" i="2"/>
  <c r="B40" i="2"/>
  <c r="B41" i="2"/>
  <c r="B43" i="2"/>
  <c r="B44" i="2"/>
  <c r="B47" i="2"/>
  <c r="B48" i="2"/>
  <c r="B51" i="2"/>
  <c r="B52" i="2"/>
  <c r="B53" i="2"/>
  <c r="B55" i="2"/>
  <c r="B56" i="2"/>
  <c r="B57" i="2"/>
  <c r="B59" i="2"/>
  <c r="B60" i="2"/>
  <c r="B63" i="2"/>
  <c r="B64" i="2"/>
  <c r="B67" i="2"/>
  <c r="B68" i="2"/>
  <c r="B69" i="2"/>
  <c r="B71" i="2"/>
  <c r="B72" i="2"/>
  <c r="B73" i="2"/>
  <c r="B75" i="2"/>
  <c r="B76" i="2"/>
  <c r="B79" i="2"/>
  <c r="B80" i="2"/>
  <c r="B83" i="2"/>
  <c r="B84" i="2"/>
  <c r="B85" i="2"/>
  <c r="B87" i="2"/>
  <c r="B88" i="2"/>
  <c r="B89" i="2"/>
  <c r="B91" i="2"/>
  <c r="A15" i="2"/>
  <c r="A16" i="2"/>
  <c r="A17" i="2"/>
  <c r="A19" i="2"/>
  <c r="A20" i="2"/>
  <c r="A23" i="2"/>
  <c r="A24" i="2"/>
  <c r="A27" i="2"/>
  <c r="A28" i="2"/>
  <c r="A29" i="2"/>
  <c r="A31" i="2"/>
  <c r="A32" i="2"/>
  <c r="A33" i="2"/>
  <c r="A35" i="2"/>
  <c r="A36" i="2"/>
  <c r="A39" i="2"/>
  <c r="A40" i="2"/>
  <c r="A43" i="2"/>
  <c r="A44" i="2"/>
  <c r="A45" i="2"/>
  <c r="A47" i="2"/>
  <c r="A48" i="2"/>
  <c r="A49" i="2"/>
  <c r="A51" i="2"/>
  <c r="A52" i="2"/>
  <c r="A55" i="2"/>
  <c r="A56" i="2"/>
  <c r="A59" i="2"/>
  <c r="A60" i="2"/>
  <c r="A61" i="2"/>
  <c r="A63" i="2"/>
  <c r="A64" i="2"/>
  <c r="A65" i="2"/>
  <c r="A67" i="2"/>
  <c r="A68" i="2"/>
  <c r="A71" i="2"/>
  <c r="A72" i="2"/>
  <c r="A75" i="2"/>
  <c r="A76" i="2"/>
  <c r="A77" i="2"/>
  <c r="A79" i="2"/>
  <c r="A80" i="2"/>
  <c r="A81" i="2"/>
  <c r="A83" i="2"/>
  <c r="A84" i="2"/>
  <c r="A87" i="2"/>
  <c r="A88" i="2"/>
  <c r="A91" i="2"/>
  <c r="E2" i="2"/>
  <c r="A85" i="2" l="1"/>
  <c r="A53" i="2"/>
  <c r="A37" i="2"/>
  <c r="A21" i="2"/>
  <c r="B77" i="2"/>
  <c r="B61" i="2"/>
  <c r="B45" i="2"/>
  <c r="B29" i="2"/>
  <c r="B13" i="2"/>
  <c r="A69" i="2"/>
  <c r="A89" i="2"/>
  <c r="A73" i="2"/>
  <c r="A57" i="2"/>
  <c r="A41" i="2"/>
  <c r="A25" i="2"/>
  <c r="B81" i="2"/>
  <c r="B65" i="2"/>
  <c r="B49" i="2"/>
  <c r="B33" i="2"/>
  <c r="B17" i="2"/>
  <c r="B90" i="2"/>
  <c r="G90" i="2"/>
  <c r="B78" i="2"/>
  <c r="G78" i="2"/>
  <c r="B66" i="2"/>
  <c r="G66" i="2"/>
  <c r="B58" i="2"/>
  <c r="G58" i="2"/>
  <c r="B46" i="2"/>
  <c r="G46" i="2"/>
  <c r="B34" i="2"/>
  <c r="G34" i="2"/>
  <c r="B26" i="2"/>
  <c r="G26" i="2"/>
  <c r="B14" i="2"/>
  <c r="G14" i="2"/>
  <c r="A90" i="2"/>
  <c r="A78" i="2"/>
  <c r="A66" i="2"/>
  <c r="A58" i="2"/>
  <c r="A46" i="2"/>
  <c r="A34" i="2"/>
  <c r="A26" i="2"/>
  <c r="A14" i="2"/>
  <c r="B82" i="2"/>
  <c r="G82" i="2"/>
  <c r="B70" i="2"/>
  <c r="G70" i="2"/>
  <c r="B54" i="2"/>
  <c r="G54" i="2"/>
  <c r="B42" i="2"/>
  <c r="G42" i="2"/>
  <c r="B30" i="2"/>
  <c r="G30" i="2"/>
  <c r="B18" i="2"/>
  <c r="G18" i="2"/>
  <c r="B10" i="2"/>
  <c r="G10" i="2"/>
  <c r="B2" i="2"/>
  <c r="G2" i="2"/>
  <c r="B86" i="2"/>
  <c r="G86" i="2"/>
  <c r="B74" i="2"/>
  <c r="G74" i="2"/>
  <c r="B62" i="2"/>
  <c r="G62" i="2"/>
  <c r="B50" i="2"/>
  <c r="G50" i="2"/>
  <c r="B38" i="2"/>
  <c r="G38" i="2"/>
  <c r="B22" i="2"/>
  <c r="G22" i="2"/>
  <c r="B6" i="2"/>
  <c r="G6" i="2"/>
  <c r="AU10" i="3"/>
  <c r="AS10" i="3"/>
  <c r="AQ10" i="3"/>
  <c r="AO10" i="3"/>
  <c r="C13" i="5" l="1"/>
  <c r="C9" i="5"/>
  <c r="C12" i="5"/>
  <c r="C11" i="5"/>
  <c r="C10" i="5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G4" i="21" l="1"/>
  <c r="D4" i="21"/>
  <c r="K30" i="17"/>
  <c r="K31" i="17"/>
  <c r="L31" i="17" s="1"/>
  <c r="K32" i="17"/>
  <c r="K33" i="17"/>
  <c r="K34" i="17"/>
  <c r="K35" i="17"/>
  <c r="K36" i="17"/>
  <c r="L28" i="17"/>
  <c r="C24" i="17" s="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I7" i="21"/>
  <c r="J101" i="3"/>
  <c r="M101" i="3"/>
  <c r="P101" i="3"/>
  <c r="I9" i="21"/>
  <c r="J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" i="21"/>
  <c r="AL13" i="3"/>
  <c r="AK16" i="3"/>
  <c r="AB19" i="3"/>
  <c r="AD20" i="3"/>
  <c r="AE21" i="3"/>
  <c r="AJ22" i="3"/>
  <c r="AH23" i="3"/>
  <c r="AK24" i="3"/>
  <c r="AM25" i="3"/>
  <c r="D24" i="21"/>
  <c r="AF27" i="3"/>
  <c r="D26" i="21"/>
  <c r="AB31" i="3"/>
  <c r="AH32" i="3"/>
  <c r="AC33" i="3"/>
  <c r="AB34" i="3"/>
  <c r="AG35" i="3"/>
  <c r="D34" i="21"/>
  <c r="AG37" i="3"/>
  <c r="AG38" i="3"/>
  <c r="D38" i="21"/>
  <c r="AM41" i="3"/>
  <c r="D40" i="21"/>
  <c r="AB43" i="3"/>
  <c r="AJ44" i="3"/>
  <c r="AL45" i="3"/>
  <c r="D44" i="21"/>
  <c r="AD47" i="3"/>
  <c r="AF48" i="3"/>
  <c r="D47" i="21"/>
  <c r="AB51" i="3"/>
  <c r="AC52" i="3"/>
  <c r="AG53" i="3"/>
  <c r="AH56" i="3"/>
  <c r="AM57" i="3"/>
  <c r="AF58" i="3"/>
  <c r="AM59" i="3"/>
  <c r="AF60" i="3"/>
  <c r="AF61" i="3"/>
  <c r="AB63" i="3"/>
  <c r="AH64" i="3"/>
  <c r="AC65" i="3"/>
  <c r="AH67" i="3"/>
  <c r="D66" i="21"/>
  <c r="AH69" i="3"/>
  <c r="AF70" i="3"/>
  <c r="AG71" i="3"/>
  <c r="D70" i="21"/>
  <c r="AF73" i="3"/>
  <c r="AB75" i="3"/>
  <c r="AD76" i="3"/>
  <c r="AB79" i="3"/>
  <c r="AL80" i="3"/>
  <c r="D80" i="21"/>
  <c r="AK84" i="3"/>
  <c r="AB85" i="3"/>
  <c r="AB87" i="3"/>
  <c r="AD88" i="3"/>
  <c r="AM89" i="3"/>
  <c r="AJ90" i="3"/>
  <c r="AB93" i="3"/>
  <c r="D92" i="21"/>
  <c r="AB95" i="3"/>
  <c r="D96" i="21"/>
  <c r="AD100" i="3"/>
  <c r="Y23" i="3"/>
  <c r="Y24" i="3"/>
  <c r="Y25" i="3"/>
  <c r="Y26" i="3"/>
  <c r="Y27" i="3"/>
  <c r="Y28" i="3"/>
  <c r="Y29" i="3"/>
  <c r="Y30" i="3"/>
  <c r="Y31" i="3"/>
  <c r="Y32" i="3"/>
  <c r="Y13" i="3"/>
  <c r="Y14" i="3"/>
  <c r="Y15" i="3"/>
  <c r="Y16" i="3"/>
  <c r="Y17" i="3"/>
  <c r="Y18" i="3"/>
  <c r="Y19" i="3"/>
  <c r="Y20" i="3"/>
  <c r="Y21" i="3"/>
  <c r="Y22" i="3"/>
  <c r="M6" i="2"/>
  <c r="J7" i="2"/>
  <c r="I8" i="2"/>
  <c r="A8" i="2" s="1"/>
  <c r="Y9" i="2"/>
  <c r="M14" i="2"/>
  <c r="M20" i="2"/>
  <c r="P21" i="2"/>
  <c r="J22" i="2"/>
  <c r="Z23" i="2"/>
  <c r="U24" i="2"/>
  <c r="X26" i="2"/>
  <c r="AA27" i="2"/>
  <c r="R28" i="2"/>
  <c r="R30" i="2"/>
  <c r="H31" i="2"/>
  <c r="Z32" i="2"/>
  <c r="I33" i="2"/>
  <c r="AF34" i="2"/>
  <c r="U38" i="2"/>
  <c r="T41" i="2"/>
  <c r="H42" i="2"/>
  <c r="AE44" i="2"/>
  <c r="L45" i="2"/>
  <c r="AF46" i="2"/>
  <c r="T47" i="2"/>
  <c r="W48" i="2"/>
  <c r="AH50" i="2"/>
  <c r="R51" i="2"/>
  <c r="V52" i="2"/>
  <c r="X55" i="2"/>
  <c r="S56" i="2"/>
  <c r="U57" i="2"/>
  <c r="I59" i="2"/>
  <c r="AA60" i="2"/>
  <c r="O61" i="2"/>
  <c r="J62" i="2"/>
  <c r="R63" i="2"/>
  <c r="J64" i="2"/>
  <c r="S68" i="2"/>
  <c r="V69" i="2"/>
  <c r="AD71" i="2"/>
  <c r="P72" i="2"/>
  <c r="AC73" i="2"/>
  <c r="R75" i="2"/>
  <c r="J76" i="2"/>
  <c r="R77" i="2"/>
  <c r="AB78" i="2"/>
  <c r="S79" i="2"/>
  <c r="Y80" i="2"/>
  <c r="F81" i="2"/>
  <c r="AG81" i="2"/>
  <c r="AB82" i="2"/>
  <c r="AA83" i="2"/>
  <c r="Y84" i="2"/>
  <c r="M87" i="2"/>
  <c r="AH89" i="2"/>
  <c r="P90" i="2"/>
  <c r="AB14" i="3"/>
  <c r="AB38" i="3"/>
  <c r="AB58" i="3"/>
  <c r="E98" i="21"/>
  <c r="C98" i="21"/>
  <c r="E97" i="21"/>
  <c r="C97" i="21"/>
  <c r="E96" i="21"/>
  <c r="C96" i="21"/>
  <c r="E95" i="21"/>
  <c r="C95" i="21"/>
  <c r="E94" i="21"/>
  <c r="C94" i="21"/>
  <c r="E93" i="21"/>
  <c r="C93" i="21"/>
  <c r="E92" i="21"/>
  <c r="C92" i="21"/>
  <c r="E91" i="21"/>
  <c r="C91" i="21"/>
  <c r="E90" i="21"/>
  <c r="C90" i="21"/>
  <c r="E89" i="21"/>
  <c r="C89" i="21"/>
  <c r="E88" i="21"/>
  <c r="C88" i="21"/>
  <c r="E87" i="21"/>
  <c r="C87" i="21"/>
  <c r="E86" i="21"/>
  <c r="C86" i="21"/>
  <c r="E85" i="21"/>
  <c r="C85" i="21"/>
  <c r="E84" i="21"/>
  <c r="C84" i="21"/>
  <c r="E83" i="21"/>
  <c r="C83" i="21"/>
  <c r="E82" i="21"/>
  <c r="C82" i="21"/>
  <c r="E81" i="21"/>
  <c r="C81" i="21"/>
  <c r="E80" i="21"/>
  <c r="C80" i="21"/>
  <c r="E79" i="21"/>
  <c r="C79" i="21"/>
  <c r="E78" i="21"/>
  <c r="C78" i="21"/>
  <c r="E77" i="21"/>
  <c r="C77" i="21"/>
  <c r="E76" i="21"/>
  <c r="C76" i="21"/>
  <c r="E75" i="21"/>
  <c r="C75" i="21"/>
  <c r="E74" i="21"/>
  <c r="C74" i="21"/>
  <c r="E73" i="21"/>
  <c r="C73" i="21"/>
  <c r="E72" i="21"/>
  <c r="C72" i="21"/>
  <c r="E71" i="21"/>
  <c r="C71" i="21"/>
  <c r="E70" i="21"/>
  <c r="C70" i="21"/>
  <c r="E69" i="21"/>
  <c r="C69" i="21"/>
  <c r="E68" i="21"/>
  <c r="C68" i="21"/>
  <c r="E67" i="21"/>
  <c r="C67" i="21"/>
  <c r="E66" i="21"/>
  <c r="C66" i="21"/>
  <c r="E65" i="21"/>
  <c r="C65" i="21"/>
  <c r="E64" i="21"/>
  <c r="C64" i="21"/>
  <c r="E63" i="21"/>
  <c r="C63" i="21"/>
  <c r="E62" i="21"/>
  <c r="C62" i="21"/>
  <c r="E61" i="21"/>
  <c r="C61" i="21"/>
  <c r="E60" i="21"/>
  <c r="C60" i="21"/>
  <c r="E59" i="21"/>
  <c r="C59" i="21"/>
  <c r="E58" i="21"/>
  <c r="C58" i="21"/>
  <c r="E57" i="21"/>
  <c r="C57" i="21"/>
  <c r="E56" i="21"/>
  <c r="C56" i="21"/>
  <c r="E55" i="21"/>
  <c r="C55" i="21"/>
  <c r="E54" i="21"/>
  <c r="C54" i="21"/>
  <c r="C53" i="21"/>
  <c r="E52" i="21"/>
  <c r="C52" i="21"/>
  <c r="E51" i="21"/>
  <c r="C51" i="21"/>
  <c r="E50" i="21"/>
  <c r="C50" i="21"/>
  <c r="E49" i="21"/>
  <c r="C49" i="21"/>
  <c r="E48" i="21"/>
  <c r="C48" i="21"/>
  <c r="E47" i="21"/>
  <c r="C47" i="21"/>
  <c r="E46" i="21"/>
  <c r="C46" i="21"/>
  <c r="E45" i="21"/>
  <c r="C45" i="21"/>
  <c r="E44" i="21"/>
  <c r="C44" i="21"/>
  <c r="E43" i="21"/>
  <c r="C43" i="21"/>
  <c r="E42" i="21"/>
  <c r="C42" i="21"/>
  <c r="E41" i="21"/>
  <c r="C41" i="21"/>
  <c r="E40" i="21"/>
  <c r="C40" i="21"/>
  <c r="E39" i="21"/>
  <c r="C39" i="21"/>
  <c r="E38" i="21"/>
  <c r="C38" i="21"/>
  <c r="E37" i="21"/>
  <c r="C37" i="21"/>
  <c r="E36" i="21"/>
  <c r="C36" i="21"/>
  <c r="E35" i="21"/>
  <c r="C35" i="21"/>
  <c r="E34" i="21"/>
  <c r="C34" i="21"/>
  <c r="E33" i="21"/>
  <c r="C33" i="21"/>
  <c r="E32" i="21"/>
  <c r="C32" i="21"/>
  <c r="E31" i="21"/>
  <c r="C31" i="21"/>
  <c r="E30" i="21"/>
  <c r="C30" i="21"/>
  <c r="E29" i="21"/>
  <c r="C29" i="21"/>
  <c r="E28" i="21"/>
  <c r="C28" i="21"/>
  <c r="E27" i="21"/>
  <c r="C27" i="21"/>
  <c r="E26" i="21"/>
  <c r="C26" i="21"/>
  <c r="E25" i="21"/>
  <c r="C25" i="21"/>
  <c r="E24" i="21"/>
  <c r="C24" i="21"/>
  <c r="E23" i="21"/>
  <c r="C23" i="21"/>
  <c r="E22" i="21"/>
  <c r="C22" i="21"/>
  <c r="E21" i="21"/>
  <c r="C21" i="21"/>
  <c r="E20" i="21"/>
  <c r="C20" i="21"/>
  <c r="E19" i="21"/>
  <c r="C19" i="21"/>
  <c r="E18" i="21"/>
  <c r="C18" i="21"/>
  <c r="E17" i="21"/>
  <c r="C17" i="21"/>
  <c r="E16" i="21"/>
  <c r="C16" i="21"/>
  <c r="E15" i="21"/>
  <c r="C15" i="21"/>
  <c r="E14" i="21"/>
  <c r="C14" i="21"/>
  <c r="E13" i="21"/>
  <c r="C13" i="21"/>
  <c r="E12" i="21"/>
  <c r="C12" i="21"/>
  <c r="E11" i="21"/>
  <c r="C11" i="21"/>
  <c r="E10" i="21"/>
  <c r="C10" i="21"/>
  <c r="E9" i="21"/>
  <c r="C9" i="21"/>
  <c r="AH26" i="3"/>
  <c r="AH46" i="3"/>
  <c r="AH70" i="3"/>
  <c r="AH79" i="3"/>
  <c r="L29" i="17"/>
  <c r="C27" i="17" s="1"/>
  <c r="L24" i="17"/>
  <c r="C25" i="17" s="1"/>
  <c r="L27" i="17"/>
  <c r="C31" i="17" s="1"/>
  <c r="L26" i="17"/>
  <c r="C30" i="17" s="1"/>
  <c r="K37" i="17"/>
  <c r="L37" i="17" s="1"/>
  <c r="K38" i="17"/>
  <c r="K39" i="17"/>
  <c r="M27" i="17"/>
  <c r="N27" i="17" s="1"/>
  <c r="G34" i="17" s="1"/>
  <c r="M25" i="17"/>
  <c r="N25" i="17" s="1"/>
  <c r="G26" i="17" s="1"/>
  <c r="M24" i="17"/>
  <c r="N24" i="17" s="1"/>
  <c r="G25" i="17" s="1"/>
  <c r="M23" i="17"/>
  <c r="N23" i="17" s="1"/>
  <c r="G24" i="17" s="1"/>
  <c r="M22" i="17"/>
  <c r="N22" i="17"/>
  <c r="G22" i="17" s="1"/>
  <c r="M21" i="17"/>
  <c r="N21" i="17" s="1"/>
  <c r="G21" i="17" s="1"/>
  <c r="M20" i="17"/>
  <c r="N20" i="17" s="1"/>
  <c r="G20" i="17" s="1"/>
  <c r="M19" i="17"/>
  <c r="N19" i="17" s="1"/>
  <c r="G19" i="17" s="1"/>
  <c r="M18" i="17"/>
  <c r="N18" i="17" s="1"/>
  <c r="G18" i="17" s="1"/>
  <c r="M17" i="17"/>
  <c r="N17" i="17" s="1"/>
  <c r="G17" i="17" s="1"/>
  <c r="M16" i="17"/>
  <c r="N16" i="17" s="1"/>
  <c r="G16" i="17" s="1"/>
  <c r="M15" i="17"/>
  <c r="N15" i="17" s="1"/>
  <c r="G15" i="17" s="1"/>
  <c r="M14" i="17"/>
  <c r="N14" i="17" s="1"/>
  <c r="G14" i="17" s="1"/>
  <c r="M13" i="17"/>
  <c r="N13" i="17" s="1"/>
  <c r="G13" i="17" s="1"/>
  <c r="M12" i="17"/>
  <c r="N12" i="17" s="1"/>
  <c r="G12" i="17" s="1"/>
  <c r="M11" i="17"/>
  <c r="N11" i="17" s="1"/>
  <c r="G11" i="17" s="1"/>
  <c r="M10" i="17"/>
  <c r="N10" i="17" s="1"/>
  <c r="G10" i="17" s="1"/>
  <c r="M9" i="17"/>
  <c r="N9" i="17" s="1"/>
  <c r="G9" i="17" s="1"/>
  <c r="L25" i="17"/>
  <c r="C28" i="17" s="1"/>
  <c r="L23" i="17"/>
  <c r="C23" i="17" s="1"/>
  <c r="L22" i="17"/>
  <c r="C22" i="17" s="1"/>
  <c r="L21" i="17"/>
  <c r="C21" i="17" s="1"/>
  <c r="L20" i="17"/>
  <c r="C20" i="17" s="1"/>
  <c r="L19" i="17"/>
  <c r="C19" i="17" s="1"/>
  <c r="L18" i="17"/>
  <c r="C18" i="17" s="1"/>
  <c r="L17" i="17"/>
  <c r="C17" i="17" s="1"/>
  <c r="L16" i="17"/>
  <c r="C16" i="17" s="1"/>
  <c r="L15" i="17"/>
  <c r="C15" i="17" s="1"/>
  <c r="L14" i="17"/>
  <c r="C14" i="17" s="1"/>
  <c r="L13" i="17"/>
  <c r="C13" i="17" s="1"/>
  <c r="L12" i="17"/>
  <c r="C12" i="17" s="1"/>
  <c r="L11" i="17"/>
  <c r="C11" i="17" s="1"/>
  <c r="L10" i="17"/>
  <c r="C10" i="17" s="1"/>
  <c r="K9" i="17"/>
  <c r="L9" i="17"/>
  <c r="C9" i="17" s="1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M26" i="17"/>
  <c r="M28" i="17"/>
  <c r="M29" i="17"/>
  <c r="N29" i="17" s="1"/>
  <c r="A3" i="17"/>
  <c r="N26" i="17"/>
  <c r="N28" i="17"/>
  <c r="M30" i="17"/>
  <c r="N30" i="17" s="1"/>
  <c r="M31" i="17"/>
  <c r="N31" i="17" s="1"/>
  <c r="M32" i="17"/>
  <c r="N32" i="17" s="1"/>
  <c r="M33" i="17"/>
  <c r="N33" i="17" s="1"/>
  <c r="C5" i="17"/>
  <c r="D6" i="17"/>
  <c r="C40" i="17"/>
  <c r="G40" i="17" s="1"/>
  <c r="C44" i="17"/>
  <c r="C43" i="17"/>
  <c r="B44" i="17"/>
  <c r="B43" i="17"/>
  <c r="E1" i="3"/>
  <c r="P1" i="5"/>
  <c r="B6" i="17"/>
  <c r="X8" i="5"/>
  <c r="R8" i="5"/>
  <c r="I6" i="21" s="1"/>
  <c r="L8" i="5"/>
  <c r="K5" i="21" s="1"/>
  <c r="F8" i="5"/>
  <c r="I5" i="21" s="1"/>
  <c r="D2" i="21"/>
  <c r="M34" i="17"/>
  <c r="N34" i="17" s="1"/>
  <c r="M35" i="17"/>
  <c r="M37" i="17"/>
  <c r="N37" i="17" s="1"/>
  <c r="D68" i="21"/>
  <c r="E53" i="21"/>
  <c r="D48" i="21"/>
  <c r="D28" i="21"/>
  <c r="K6" i="21"/>
  <c r="G10" i="21"/>
  <c r="I10" i="21"/>
  <c r="K10" i="21"/>
  <c r="G11" i="21"/>
  <c r="I11" i="21"/>
  <c r="K11" i="21"/>
  <c r="G12" i="21"/>
  <c r="I12" i="21"/>
  <c r="K12" i="21"/>
  <c r="G13" i="21"/>
  <c r="I13" i="21"/>
  <c r="K13" i="21"/>
  <c r="G14" i="21"/>
  <c r="I14" i="21"/>
  <c r="K14" i="21"/>
  <c r="G15" i="21"/>
  <c r="I15" i="21"/>
  <c r="K15" i="21"/>
  <c r="G16" i="21"/>
  <c r="I16" i="21"/>
  <c r="K16" i="21"/>
  <c r="G17" i="21"/>
  <c r="I17" i="21"/>
  <c r="K17" i="21"/>
  <c r="G18" i="21"/>
  <c r="I18" i="21"/>
  <c r="K18" i="21"/>
  <c r="G19" i="21"/>
  <c r="I19" i="21"/>
  <c r="K19" i="21"/>
  <c r="G20" i="21"/>
  <c r="I20" i="21"/>
  <c r="K20" i="21"/>
  <c r="G21" i="21"/>
  <c r="I21" i="21"/>
  <c r="K21" i="21"/>
  <c r="G22" i="21"/>
  <c r="I22" i="21"/>
  <c r="K22" i="21"/>
  <c r="G23" i="21"/>
  <c r="I23" i="21"/>
  <c r="K23" i="21"/>
  <c r="G24" i="21"/>
  <c r="I24" i="21"/>
  <c r="K24" i="21"/>
  <c r="G25" i="21"/>
  <c r="I25" i="21"/>
  <c r="K25" i="21"/>
  <c r="G26" i="21"/>
  <c r="I26" i="21"/>
  <c r="K26" i="21"/>
  <c r="G27" i="21"/>
  <c r="I27" i="21"/>
  <c r="K27" i="21"/>
  <c r="G28" i="21"/>
  <c r="I28" i="21"/>
  <c r="K28" i="21"/>
  <c r="G29" i="21"/>
  <c r="I29" i="21"/>
  <c r="K29" i="21"/>
  <c r="G30" i="21"/>
  <c r="I30" i="21"/>
  <c r="K30" i="21"/>
  <c r="G31" i="21"/>
  <c r="I31" i="21"/>
  <c r="K31" i="21"/>
  <c r="G32" i="21"/>
  <c r="I32" i="21"/>
  <c r="K32" i="21"/>
  <c r="G33" i="21"/>
  <c r="I33" i="21"/>
  <c r="K33" i="21"/>
  <c r="G34" i="21"/>
  <c r="I34" i="21"/>
  <c r="K34" i="21"/>
  <c r="G35" i="21"/>
  <c r="I35" i="21"/>
  <c r="K35" i="21"/>
  <c r="G36" i="21"/>
  <c r="I36" i="21"/>
  <c r="K36" i="21"/>
  <c r="G37" i="21"/>
  <c r="I37" i="21"/>
  <c r="K37" i="21"/>
  <c r="G38" i="21"/>
  <c r="I38" i="21"/>
  <c r="K38" i="21"/>
  <c r="G39" i="21"/>
  <c r="I39" i="21"/>
  <c r="K39" i="21"/>
  <c r="G40" i="21"/>
  <c r="I40" i="21"/>
  <c r="K40" i="21"/>
  <c r="G41" i="21"/>
  <c r="I41" i="21"/>
  <c r="K41" i="21"/>
  <c r="G42" i="21"/>
  <c r="I42" i="21"/>
  <c r="K42" i="21"/>
  <c r="G43" i="21"/>
  <c r="I43" i="21"/>
  <c r="K43" i="21"/>
  <c r="G44" i="21"/>
  <c r="I44" i="21"/>
  <c r="K44" i="21"/>
  <c r="G45" i="21"/>
  <c r="I45" i="21"/>
  <c r="K45" i="21"/>
  <c r="G46" i="21"/>
  <c r="I46" i="21"/>
  <c r="K46" i="21"/>
  <c r="G47" i="21"/>
  <c r="I47" i="21"/>
  <c r="K47" i="21"/>
  <c r="G48" i="21"/>
  <c r="I48" i="21"/>
  <c r="K48" i="21"/>
  <c r="G49" i="21"/>
  <c r="I49" i="21"/>
  <c r="K49" i="21"/>
  <c r="G50" i="21"/>
  <c r="I50" i="21"/>
  <c r="K50" i="21"/>
  <c r="G51" i="21"/>
  <c r="I51" i="21"/>
  <c r="K51" i="21"/>
  <c r="G52" i="21"/>
  <c r="I52" i="21"/>
  <c r="K52" i="21"/>
  <c r="G53" i="21"/>
  <c r="I53" i="21"/>
  <c r="K53" i="21"/>
  <c r="G54" i="21"/>
  <c r="I54" i="21"/>
  <c r="K54" i="21"/>
  <c r="G55" i="21"/>
  <c r="I55" i="21"/>
  <c r="K55" i="21"/>
  <c r="G56" i="21"/>
  <c r="I56" i="21"/>
  <c r="K56" i="21"/>
  <c r="G57" i="21"/>
  <c r="I57" i="21"/>
  <c r="K57" i="21"/>
  <c r="G58" i="21"/>
  <c r="I58" i="21"/>
  <c r="K58" i="21"/>
  <c r="G59" i="21"/>
  <c r="I59" i="21"/>
  <c r="K59" i="21"/>
  <c r="G60" i="21"/>
  <c r="I60" i="21"/>
  <c r="K60" i="21"/>
  <c r="G61" i="21"/>
  <c r="I61" i="21"/>
  <c r="K61" i="21"/>
  <c r="G62" i="21"/>
  <c r="I62" i="21"/>
  <c r="K62" i="21"/>
  <c r="G63" i="21"/>
  <c r="I63" i="21"/>
  <c r="K63" i="21"/>
  <c r="G64" i="21"/>
  <c r="I64" i="21"/>
  <c r="K64" i="21"/>
  <c r="G65" i="21"/>
  <c r="I65" i="21"/>
  <c r="K65" i="21"/>
  <c r="G66" i="21"/>
  <c r="I66" i="21"/>
  <c r="K66" i="21"/>
  <c r="G67" i="21"/>
  <c r="I67" i="21"/>
  <c r="K67" i="21"/>
  <c r="G68" i="21"/>
  <c r="I68" i="21"/>
  <c r="K68" i="21"/>
  <c r="G69" i="21"/>
  <c r="I69" i="21"/>
  <c r="K69" i="21"/>
  <c r="G70" i="21"/>
  <c r="I70" i="21"/>
  <c r="K70" i="21"/>
  <c r="G71" i="21"/>
  <c r="I71" i="21"/>
  <c r="K71" i="21"/>
  <c r="G72" i="21"/>
  <c r="I72" i="21"/>
  <c r="K72" i="21"/>
  <c r="G73" i="21"/>
  <c r="I73" i="21"/>
  <c r="K73" i="21"/>
  <c r="G74" i="21"/>
  <c r="I74" i="21"/>
  <c r="K74" i="21"/>
  <c r="G75" i="21"/>
  <c r="I75" i="21"/>
  <c r="K75" i="21"/>
  <c r="G76" i="21"/>
  <c r="I76" i="21"/>
  <c r="K76" i="21"/>
  <c r="G77" i="21"/>
  <c r="I77" i="21"/>
  <c r="K77" i="21"/>
  <c r="G78" i="21"/>
  <c r="I78" i="21"/>
  <c r="K78" i="21"/>
  <c r="G79" i="21"/>
  <c r="I79" i="21"/>
  <c r="K79" i="21"/>
  <c r="G80" i="21"/>
  <c r="I80" i="21"/>
  <c r="K80" i="21"/>
  <c r="G81" i="21"/>
  <c r="I81" i="21"/>
  <c r="K81" i="21"/>
  <c r="G82" i="21"/>
  <c r="I82" i="21"/>
  <c r="K82" i="21"/>
  <c r="G83" i="21"/>
  <c r="I83" i="21"/>
  <c r="K83" i="21"/>
  <c r="G84" i="21"/>
  <c r="I84" i="21"/>
  <c r="K84" i="21"/>
  <c r="G85" i="21"/>
  <c r="I85" i="21"/>
  <c r="K85" i="21"/>
  <c r="G86" i="21"/>
  <c r="I86" i="21"/>
  <c r="K86" i="21"/>
  <c r="G87" i="21"/>
  <c r="I87" i="21"/>
  <c r="K87" i="21"/>
  <c r="G88" i="21"/>
  <c r="I88" i="21"/>
  <c r="K88" i="21"/>
  <c r="G89" i="21"/>
  <c r="I89" i="21"/>
  <c r="K89" i="21"/>
  <c r="G90" i="21"/>
  <c r="I90" i="21"/>
  <c r="K90" i="21"/>
  <c r="G91" i="21"/>
  <c r="I91" i="21"/>
  <c r="K91" i="21"/>
  <c r="G92" i="21"/>
  <c r="I92" i="21"/>
  <c r="K92" i="21"/>
  <c r="G93" i="21"/>
  <c r="I93" i="21"/>
  <c r="K93" i="21"/>
  <c r="G94" i="21"/>
  <c r="I94" i="21"/>
  <c r="K94" i="21"/>
  <c r="G95" i="21"/>
  <c r="I95" i="21"/>
  <c r="K95" i="21"/>
  <c r="G96" i="21"/>
  <c r="I96" i="21"/>
  <c r="K96" i="21"/>
  <c r="G97" i="21"/>
  <c r="I97" i="21"/>
  <c r="K97" i="21"/>
  <c r="G98" i="21"/>
  <c r="I98" i="21"/>
  <c r="K98" i="21"/>
  <c r="G9" i="21"/>
  <c r="K9" i="21"/>
  <c r="F44" i="17"/>
  <c r="N35" i="17"/>
  <c r="L35" i="17"/>
  <c r="L32" i="17"/>
  <c r="L33" i="17"/>
  <c r="L34" i="17"/>
  <c r="L30" i="17"/>
  <c r="J1" i="5"/>
  <c r="Z12" i="3"/>
  <c r="Y12" i="3"/>
  <c r="AJ14" i="3"/>
  <c r="AJ38" i="3"/>
  <c r="AJ58" i="3"/>
  <c r="AJ74" i="3"/>
  <c r="AJ86" i="3"/>
  <c r="AD14" i="3"/>
  <c r="AD30" i="3"/>
  <c r="AD46" i="3"/>
  <c r="AD62" i="3"/>
  <c r="AD95" i="3"/>
  <c r="AL14" i="3"/>
  <c r="AL30" i="3"/>
  <c r="AL46" i="3"/>
  <c r="AL62" i="3"/>
  <c r="AL91" i="3"/>
  <c r="AF22" i="3"/>
  <c r="AF38" i="3"/>
  <c r="AF54" i="3"/>
  <c r="AF67" i="3"/>
  <c r="AF75" i="3"/>
  <c r="AF78" i="3"/>
  <c r="AF89" i="3"/>
  <c r="AF90" i="3"/>
  <c r="AF91" i="3"/>
  <c r="AK83" i="3"/>
  <c r="AK62" i="3"/>
  <c r="AK50" i="3"/>
  <c r="AK34" i="3"/>
  <c r="AK18" i="3"/>
  <c r="AI99" i="3"/>
  <c r="AI98" i="3"/>
  <c r="AI82" i="3"/>
  <c r="AI70" i="3"/>
  <c r="AI54" i="3"/>
  <c r="AI38" i="3"/>
  <c r="AI22" i="3"/>
  <c r="AC12" i="3"/>
  <c r="AC14" i="3"/>
  <c r="AC22" i="3"/>
  <c r="AC27" i="3"/>
  <c r="AE34" i="3"/>
  <c r="AE37" i="3"/>
  <c r="AC42" i="3"/>
  <c r="AC50" i="3"/>
  <c r="AC58" i="3"/>
  <c r="AC66" i="3"/>
  <c r="AE70" i="3"/>
  <c r="AC75" i="3"/>
  <c r="AC78" i="3"/>
  <c r="AC90" i="3"/>
  <c r="AC91" i="3"/>
  <c r="AE94" i="3"/>
  <c r="AE95" i="3"/>
  <c r="J2" i="21"/>
  <c r="G101" i="3" l="1"/>
  <c r="D7" i="21" s="1"/>
  <c r="AL12" i="3"/>
  <c r="AH3" i="2"/>
  <c r="W8" i="2"/>
  <c r="AN11" i="3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N100" i="3" s="1"/>
  <c r="AJ81" i="3"/>
  <c r="AC89" i="3"/>
  <c r="AI77" i="3"/>
  <c r="AK11" i="3"/>
  <c r="AK57" i="3"/>
  <c r="AK93" i="3"/>
  <c r="AL77" i="3"/>
  <c r="AC85" i="3"/>
  <c r="AE69" i="3"/>
  <c r="AL97" i="3"/>
  <c r="AJ93" i="3"/>
  <c r="AB8" i="2"/>
  <c r="AH62" i="3"/>
  <c r="AB54" i="3"/>
  <c r="AB30" i="3"/>
  <c r="AG70" i="3"/>
  <c r="AE98" i="3"/>
  <c r="AC94" i="3"/>
  <c r="AE62" i="3"/>
  <c r="AE46" i="3"/>
  <c r="AC34" i="3"/>
  <c r="AE26" i="3"/>
  <c r="AE18" i="3"/>
  <c r="AI26" i="3"/>
  <c r="AK38" i="3"/>
  <c r="AK66" i="3"/>
  <c r="AF98" i="3"/>
  <c r="AF66" i="3"/>
  <c r="AD42" i="3"/>
  <c r="AJ94" i="3"/>
  <c r="AJ54" i="3"/>
  <c r="AH42" i="3"/>
  <c r="AC98" i="3"/>
  <c r="AE86" i="3"/>
  <c r="AC82" i="3"/>
  <c r="AE74" i="3"/>
  <c r="AC62" i="3"/>
  <c r="AC54" i="3"/>
  <c r="AC46" i="3"/>
  <c r="AC38" i="3"/>
  <c r="AE30" i="3"/>
  <c r="AC26" i="3"/>
  <c r="AC18" i="3"/>
  <c r="AI14" i="3"/>
  <c r="AI30" i="3"/>
  <c r="AI46" i="3"/>
  <c r="AI62" i="3"/>
  <c r="AI90" i="3"/>
  <c r="AK26" i="3"/>
  <c r="AK42" i="3"/>
  <c r="AK70" i="3"/>
  <c r="AF94" i="3"/>
  <c r="AF86" i="3"/>
  <c r="AF74" i="3"/>
  <c r="AF62" i="3"/>
  <c r="AF46" i="3"/>
  <c r="AF30" i="3"/>
  <c r="AF14" i="3"/>
  <c r="AL70" i="3"/>
  <c r="AL54" i="3"/>
  <c r="AL38" i="3"/>
  <c r="AL22" i="3"/>
  <c r="AD70" i="3"/>
  <c r="AD54" i="3"/>
  <c r="AD38" i="3"/>
  <c r="AD22" i="3"/>
  <c r="AJ66" i="3"/>
  <c r="AJ46" i="3"/>
  <c r="AJ26" i="3"/>
  <c r="D20" i="21"/>
  <c r="D56" i="21"/>
  <c r="AH58" i="3"/>
  <c r="AH34" i="3"/>
  <c r="AH18" i="3"/>
  <c r="AB70" i="3"/>
  <c r="AB46" i="3"/>
  <c r="AB26" i="3"/>
  <c r="AG62" i="3"/>
  <c r="AE82" i="3"/>
  <c r="AC70" i="3"/>
  <c r="AE54" i="3"/>
  <c r="AE38" i="3"/>
  <c r="AI42" i="3"/>
  <c r="AI58" i="3"/>
  <c r="AI74" i="3"/>
  <c r="AI86" i="3"/>
  <c r="AK22" i="3"/>
  <c r="AK54" i="3"/>
  <c r="AF50" i="3"/>
  <c r="AF34" i="3"/>
  <c r="AF18" i="3"/>
  <c r="AL58" i="3"/>
  <c r="AL42" i="3"/>
  <c r="AL26" i="3"/>
  <c r="AD58" i="3"/>
  <c r="AD26" i="3"/>
  <c r="AJ82" i="3"/>
  <c r="AJ70" i="3"/>
  <c r="AJ30" i="3"/>
  <c r="D12" i="21"/>
  <c r="D36" i="21"/>
  <c r="D76" i="21"/>
  <c r="AH22" i="3"/>
  <c r="AE90" i="3"/>
  <c r="AC86" i="3"/>
  <c r="AE78" i="3"/>
  <c r="AC74" i="3"/>
  <c r="AE66" i="3"/>
  <c r="AE58" i="3"/>
  <c r="AE50" i="3"/>
  <c r="AE42" i="3"/>
  <c r="AC30" i="3"/>
  <c r="AE22" i="3"/>
  <c r="AE14" i="3"/>
  <c r="AI18" i="3"/>
  <c r="AI34" i="3"/>
  <c r="AI50" i="3"/>
  <c r="AI66" i="3"/>
  <c r="AI78" i="3"/>
  <c r="AI94" i="3"/>
  <c r="AK14" i="3"/>
  <c r="AK30" i="3"/>
  <c r="AK46" i="3"/>
  <c r="AK58" i="3"/>
  <c r="AF82" i="3"/>
  <c r="AF42" i="3"/>
  <c r="AF26" i="3"/>
  <c r="AL66" i="3"/>
  <c r="AL50" i="3"/>
  <c r="AL34" i="3"/>
  <c r="AL18" i="3"/>
  <c r="AD66" i="3"/>
  <c r="AD50" i="3"/>
  <c r="AD34" i="3"/>
  <c r="AD18" i="3"/>
  <c r="AJ78" i="3"/>
  <c r="AJ62" i="3"/>
  <c r="AJ42" i="3"/>
  <c r="AJ18" i="3"/>
  <c r="D60" i="21"/>
  <c r="AH50" i="3"/>
  <c r="AH30" i="3"/>
  <c r="AH14" i="3"/>
  <c r="AB62" i="3"/>
  <c r="AB42" i="3"/>
  <c r="AB22" i="3"/>
  <c r="AE97" i="3"/>
  <c r="AC49" i="3"/>
  <c r="AI57" i="3"/>
  <c r="AI89" i="3"/>
  <c r="AI97" i="3"/>
  <c r="AK81" i="3"/>
  <c r="AF11" i="3"/>
  <c r="AF93" i="3"/>
  <c r="AF77" i="3"/>
  <c r="AC11" i="3"/>
  <c r="AD93" i="3"/>
  <c r="D83" i="21"/>
  <c r="AP11" i="3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P40" i="3" s="1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P91" i="3" s="1"/>
  <c r="AP92" i="3" s="1"/>
  <c r="AP93" i="3" s="1"/>
  <c r="AP94" i="3" s="1"/>
  <c r="AP95" i="3" s="1"/>
  <c r="AP96" i="3" s="1"/>
  <c r="AP97" i="3" s="1"/>
  <c r="AP98" i="3" s="1"/>
  <c r="AP99" i="3" s="1"/>
  <c r="AP100" i="3" s="1"/>
  <c r="AH11" i="3"/>
  <c r="AC77" i="3"/>
  <c r="AL89" i="3"/>
  <c r="AL69" i="3"/>
  <c r="AD11" i="3"/>
  <c r="AD85" i="3"/>
  <c r="AJ77" i="3"/>
  <c r="AT11" i="3"/>
  <c r="AT12" i="3" s="1"/>
  <c r="AT13" i="3" s="1"/>
  <c r="AT14" i="3" s="1"/>
  <c r="AT15" i="3" s="1"/>
  <c r="AT16" i="3" s="1"/>
  <c r="AT17" i="3" s="1"/>
  <c r="AT18" i="3" s="1"/>
  <c r="AT19" i="3" s="1"/>
  <c r="AT20" i="3" s="1"/>
  <c r="AT21" i="3" s="1"/>
  <c r="AT22" i="3" s="1"/>
  <c r="AT23" i="3" s="1"/>
  <c r="AT24" i="3" s="1"/>
  <c r="AT25" i="3" s="1"/>
  <c r="AT26" i="3" s="1"/>
  <c r="AT27" i="3" s="1"/>
  <c r="AT28" i="3" s="1"/>
  <c r="AT29" i="3" s="1"/>
  <c r="AT30" i="3" s="1"/>
  <c r="AT31" i="3" s="1"/>
  <c r="AT32" i="3" s="1"/>
  <c r="AT33" i="3" s="1"/>
  <c r="AT34" i="3" s="1"/>
  <c r="AT35" i="3" s="1"/>
  <c r="AT36" i="3" s="1"/>
  <c r="AT37" i="3" s="1"/>
  <c r="AT38" i="3" s="1"/>
  <c r="AT39" i="3" s="1"/>
  <c r="AT40" i="3" s="1"/>
  <c r="AT41" i="3" s="1"/>
  <c r="AT42" i="3" s="1"/>
  <c r="AT43" i="3" s="1"/>
  <c r="AT44" i="3" s="1"/>
  <c r="AT45" i="3" s="1"/>
  <c r="AT46" i="3" s="1"/>
  <c r="AT47" i="3" s="1"/>
  <c r="AT48" i="3" s="1"/>
  <c r="AT49" i="3" s="1"/>
  <c r="AT50" i="3" s="1"/>
  <c r="AT51" i="3" s="1"/>
  <c r="AT52" i="3" s="1"/>
  <c r="AT53" i="3" s="1"/>
  <c r="AT54" i="3" s="1"/>
  <c r="AT55" i="3" s="1"/>
  <c r="AT56" i="3" s="1"/>
  <c r="AT57" i="3" s="1"/>
  <c r="AT58" i="3" s="1"/>
  <c r="AT59" i="3" s="1"/>
  <c r="AT60" i="3" s="1"/>
  <c r="AT61" i="3" s="1"/>
  <c r="AT62" i="3" s="1"/>
  <c r="AT63" i="3" s="1"/>
  <c r="AT64" i="3" s="1"/>
  <c r="AT65" i="3" s="1"/>
  <c r="AT66" i="3" s="1"/>
  <c r="AT67" i="3" s="1"/>
  <c r="AT68" i="3" s="1"/>
  <c r="AT69" i="3" s="1"/>
  <c r="AT70" i="3" s="1"/>
  <c r="AT71" i="3" s="1"/>
  <c r="AT72" i="3" s="1"/>
  <c r="AT73" i="3" s="1"/>
  <c r="AT74" i="3" s="1"/>
  <c r="AT75" i="3" s="1"/>
  <c r="AT76" i="3" s="1"/>
  <c r="AT77" i="3" s="1"/>
  <c r="AT78" i="3" s="1"/>
  <c r="AT79" i="3" s="1"/>
  <c r="AT80" i="3" s="1"/>
  <c r="AT81" i="3" s="1"/>
  <c r="AT82" i="3" s="1"/>
  <c r="AT83" i="3" s="1"/>
  <c r="AT84" i="3" s="1"/>
  <c r="AT85" i="3" s="1"/>
  <c r="AT86" i="3" s="1"/>
  <c r="AT87" i="3" s="1"/>
  <c r="AT88" i="3" s="1"/>
  <c r="AT89" i="3" s="1"/>
  <c r="AT90" i="3" s="1"/>
  <c r="AT91" i="3" s="1"/>
  <c r="AT92" i="3" s="1"/>
  <c r="AT93" i="3" s="1"/>
  <c r="AT94" i="3" s="1"/>
  <c r="AT95" i="3" s="1"/>
  <c r="AT96" i="3" s="1"/>
  <c r="AT97" i="3" s="1"/>
  <c r="AT98" i="3" s="1"/>
  <c r="AT99" i="3" s="1"/>
  <c r="AT100" i="3" s="1"/>
  <c r="AH93" i="3"/>
  <c r="AE11" i="3"/>
  <c r="AC97" i="3"/>
  <c r="AE93" i="3"/>
  <c r="AE53" i="3"/>
  <c r="AC17" i="3"/>
  <c r="AI73" i="3"/>
  <c r="AC93" i="3"/>
  <c r="AE89" i="3"/>
  <c r="AE85" i="3"/>
  <c r="AC81" i="3"/>
  <c r="AI85" i="3"/>
  <c r="AI93" i="3"/>
  <c r="AK89" i="3"/>
  <c r="AF97" i="3"/>
  <c r="AF81" i="3"/>
  <c r="AL85" i="3"/>
  <c r="AJ11" i="3"/>
  <c r="AD77" i="3"/>
  <c r="AH89" i="3"/>
  <c r="AB97" i="3"/>
  <c r="AG89" i="3"/>
  <c r="AD28" i="3"/>
  <c r="AC32" i="3"/>
  <c r="AI87" i="3"/>
  <c r="AD51" i="3"/>
  <c r="AD27" i="3"/>
  <c r="P8" i="2"/>
  <c r="AC59" i="3"/>
  <c r="AI52" i="3"/>
  <c r="AI60" i="3"/>
  <c r="AK28" i="3"/>
  <c r="AL84" i="3"/>
  <c r="AD79" i="3"/>
  <c r="AJ60" i="3"/>
  <c r="AH81" i="2"/>
  <c r="M10" i="2"/>
  <c r="AK20" i="3"/>
  <c r="AK52" i="3"/>
  <c r="AF56" i="3"/>
  <c r="AF40" i="3"/>
  <c r="AJ28" i="3"/>
  <c r="D18" i="21"/>
  <c r="D82" i="21"/>
  <c r="AC87" i="3"/>
  <c r="AK12" i="3"/>
  <c r="AK44" i="3"/>
  <c r="AF64" i="3"/>
  <c r="AF55" i="3"/>
  <c r="AF16" i="3"/>
  <c r="AJ95" i="3"/>
  <c r="D50" i="21"/>
  <c r="AE59" i="2"/>
  <c r="D45" i="21"/>
  <c r="AC99" i="3"/>
  <c r="AC83" i="3"/>
  <c r="AE79" i="3"/>
  <c r="AC76" i="3"/>
  <c r="AE72" i="3"/>
  <c r="AC43" i="3"/>
  <c r="AC28" i="3"/>
  <c r="AE24" i="3"/>
  <c r="AI20" i="3"/>
  <c r="AI68" i="3"/>
  <c r="AI75" i="3"/>
  <c r="AK36" i="3"/>
  <c r="AF43" i="3"/>
  <c r="AF35" i="3"/>
  <c r="AF23" i="3"/>
  <c r="AD87" i="3"/>
  <c r="AD71" i="3"/>
  <c r="AJ75" i="3"/>
  <c r="AJ50" i="3"/>
  <c r="AJ34" i="3"/>
  <c r="D16" i="21"/>
  <c r="D32" i="21"/>
  <c r="D52" i="21"/>
  <c r="D64" i="21"/>
  <c r="D72" i="21"/>
  <c r="D97" i="21"/>
  <c r="AH66" i="3"/>
  <c r="AH54" i="3"/>
  <c r="AH38" i="3"/>
  <c r="AH24" i="3"/>
  <c r="AB66" i="3"/>
  <c r="AB50" i="3"/>
  <c r="AB18" i="3"/>
  <c r="AG78" i="3"/>
  <c r="AC84" i="3"/>
  <c r="AE68" i="3"/>
  <c r="AC24" i="3"/>
  <c r="AI44" i="3"/>
  <c r="AK72" i="3"/>
  <c r="AF68" i="3"/>
  <c r="AL68" i="3"/>
  <c r="AL60" i="3"/>
  <c r="AL52" i="3"/>
  <c r="AL44" i="3"/>
  <c r="AL36" i="3"/>
  <c r="AL28" i="3"/>
  <c r="AL20" i="3"/>
  <c r="AD68" i="3"/>
  <c r="AD60" i="3"/>
  <c r="AD44" i="3"/>
  <c r="AD36" i="3"/>
  <c r="AJ68" i="3"/>
  <c r="AJ36" i="3"/>
  <c r="D14" i="21"/>
  <c r="D58" i="21"/>
  <c r="AB68" i="3"/>
  <c r="I70" i="2"/>
  <c r="P70" i="2"/>
  <c r="U70" i="2"/>
  <c r="AH100" i="3"/>
  <c r="AE100" i="3"/>
  <c r="AH88" i="3"/>
  <c r="AH80" i="3"/>
  <c r="D78" i="21"/>
  <c r="AK80" i="3"/>
  <c r="AJ72" i="3"/>
  <c r="AD72" i="3"/>
  <c r="AL72" i="3"/>
  <c r="AF72" i="3"/>
  <c r="AB64" i="3"/>
  <c r="AJ64" i="3"/>
  <c r="AC64" i="3"/>
  <c r="AM56" i="3"/>
  <c r="AJ56" i="3"/>
  <c r="AI56" i="3"/>
  <c r="AE56" i="3"/>
  <c r="AB48" i="3"/>
  <c r="D46" i="21"/>
  <c r="AJ48" i="3"/>
  <c r="AI48" i="3"/>
  <c r="AJ40" i="3"/>
  <c r="AI40" i="3"/>
  <c r="AC40" i="3"/>
  <c r="AB32" i="3"/>
  <c r="D30" i="21"/>
  <c r="AJ32" i="3"/>
  <c r="AD32" i="3"/>
  <c r="AF32" i="3"/>
  <c r="AI32" i="3"/>
  <c r="AH28" i="3"/>
  <c r="AB28" i="3"/>
  <c r="AB20" i="3"/>
  <c r="AH20" i="3"/>
  <c r="AC20" i="3"/>
  <c r="AM12" i="3"/>
  <c r="AB12" i="3"/>
  <c r="AH12" i="3"/>
  <c r="AD12" i="3"/>
  <c r="AE12" i="3"/>
  <c r="AC72" i="3"/>
  <c r="AE60" i="3"/>
  <c r="AC56" i="3"/>
  <c r="AE52" i="3"/>
  <c r="AE20" i="3"/>
  <c r="AC16" i="3"/>
  <c r="AI12" i="3"/>
  <c r="AE88" i="3"/>
  <c r="AE80" i="3"/>
  <c r="AC68" i="3"/>
  <c r="AE64" i="3"/>
  <c r="AE48" i="3"/>
  <c r="AE44" i="3"/>
  <c r="AI36" i="3"/>
  <c r="AI64" i="3"/>
  <c r="AI72" i="3"/>
  <c r="AK32" i="3"/>
  <c r="AK40" i="3"/>
  <c r="AK48" i="3"/>
  <c r="AK56" i="3"/>
  <c r="AK64" i="3"/>
  <c r="AK76" i="3"/>
  <c r="AK88" i="3"/>
  <c r="AF36" i="3"/>
  <c r="AF28" i="3"/>
  <c r="AF20" i="3"/>
  <c r="AF12" i="3"/>
  <c r="AL88" i="3"/>
  <c r="AD96" i="3"/>
  <c r="AJ12" i="3"/>
  <c r="AH72" i="3"/>
  <c r="AH40" i="3"/>
  <c r="T37" i="2"/>
  <c r="O37" i="2"/>
  <c r="AB84" i="3"/>
  <c r="AD84" i="3"/>
  <c r="AE84" i="3"/>
  <c r="AB76" i="3"/>
  <c r="AE76" i="3"/>
  <c r="AH68" i="3"/>
  <c r="AK68" i="3"/>
  <c r="AH60" i="3"/>
  <c r="AK60" i="3"/>
  <c r="AC60" i="3"/>
  <c r="AB52" i="3"/>
  <c r="AH52" i="3"/>
  <c r="AD52" i="3"/>
  <c r="AF52" i="3"/>
  <c r="AB44" i="3"/>
  <c r="AH44" i="3"/>
  <c r="D42" i="21"/>
  <c r="AF44" i="3"/>
  <c r="AH36" i="3"/>
  <c r="AE36" i="3"/>
  <c r="AJ24" i="3"/>
  <c r="AF24" i="3"/>
  <c r="AI24" i="3"/>
  <c r="AJ16" i="3"/>
  <c r="AI16" i="3"/>
  <c r="AE16" i="3"/>
  <c r="AB16" i="3"/>
  <c r="AE96" i="3"/>
  <c r="AC88" i="3"/>
  <c r="AC80" i="3"/>
  <c r="AC48" i="3"/>
  <c r="AC44" i="3"/>
  <c r="AE40" i="3"/>
  <c r="AC36" i="3"/>
  <c r="AE32" i="3"/>
  <c r="AE28" i="3"/>
  <c r="AI28" i="3"/>
  <c r="AL64" i="3"/>
  <c r="AL56" i="3"/>
  <c r="AL48" i="3"/>
  <c r="AL40" i="3"/>
  <c r="AL32" i="3"/>
  <c r="AL24" i="3"/>
  <c r="AL16" i="3"/>
  <c r="AD64" i="3"/>
  <c r="AD56" i="3"/>
  <c r="AD48" i="3"/>
  <c r="AD40" i="3"/>
  <c r="AD24" i="3"/>
  <c r="AD16" i="3"/>
  <c r="AJ52" i="3"/>
  <c r="AJ20" i="3"/>
  <c r="D10" i="21"/>
  <c r="D22" i="21"/>
  <c r="D54" i="21"/>
  <c r="D62" i="21"/>
  <c r="D86" i="21"/>
  <c r="AH48" i="3"/>
  <c r="AH16" i="3"/>
  <c r="J91" i="2"/>
  <c r="Z91" i="2"/>
  <c r="AE70" i="2"/>
  <c r="M4" i="2"/>
  <c r="AD4" i="2"/>
  <c r="AK87" i="3"/>
  <c r="AK95" i="3"/>
  <c r="AD99" i="3"/>
  <c r="AD91" i="3"/>
  <c r="AD59" i="3"/>
  <c r="AD39" i="3"/>
  <c r="AD19" i="3"/>
  <c r="D21" i="21"/>
  <c r="D69" i="21"/>
  <c r="D73" i="21"/>
  <c r="AH99" i="3"/>
  <c r="AG54" i="3"/>
  <c r="AE75" i="3"/>
  <c r="AC67" i="3"/>
  <c r="AC55" i="3"/>
  <c r="AC47" i="3"/>
  <c r="AC35" i="3"/>
  <c r="AC23" i="3"/>
  <c r="AC15" i="3"/>
  <c r="AI83" i="3"/>
  <c r="AK99" i="3"/>
  <c r="AF83" i="3"/>
  <c r="AF71" i="3"/>
  <c r="AF59" i="3"/>
  <c r="AF19" i="3"/>
  <c r="AL83" i="3"/>
  <c r="AL75" i="3"/>
  <c r="AD35" i="3"/>
  <c r="AD23" i="3"/>
  <c r="AJ99" i="3"/>
  <c r="D77" i="21"/>
  <c r="D81" i="21"/>
  <c r="D85" i="21"/>
  <c r="D89" i="21"/>
  <c r="AH95" i="3"/>
  <c r="AB59" i="2"/>
  <c r="Z56" i="2"/>
  <c r="AH55" i="2"/>
  <c r="AB91" i="3"/>
  <c r="W59" i="2"/>
  <c r="J56" i="2"/>
  <c r="M55" i="2"/>
  <c r="AG24" i="2"/>
  <c r="AE99" i="3"/>
  <c r="AC95" i="3"/>
  <c r="AE87" i="3"/>
  <c r="AE83" i="3"/>
  <c r="AC79" i="3"/>
  <c r="AC71" i="3"/>
  <c r="AC63" i="3"/>
  <c r="AC51" i="3"/>
  <c r="AC39" i="3"/>
  <c r="AC31" i="3"/>
  <c r="AC19" i="3"/>
  <c r="AI79" i="3"/>
  <c r="AI91" i="3"/>
  <c r="AK79" i="3"/>
  <c r="AF99" i="3"/>
  <c r="AF87" i="3"/>
  <c r="AF51" i="3"/>
  <c r="AF39" i="3"/>
  <c r="AL95" i="3"/>
  <c r="AL79" i="3"/>
  <c r="AD83" i="3"/>
  <c r="AD67" i="3"/>
  <c r="AD55" i="3"/>
  <c r="AD43" i="3"/>
  <c r="AJ83" i="3"/>
  <c r="D93" i="21"/>
  <c r="AH75" i="3"/>
  <c r="AC100" i="3"/>
  <c r="AC96" i="3"/>
  <c r="AI41" i="3"/>
  <c r="AI81" i="3"/>
  <c r="AK73" i="3"/>
  <c r="AK85" i="3"/>
  <c r="AK100" i="3"/>
  <c r="AF85" i="3"/>
  <c r="AL96" i="3"/>
  <c r="AL81" i="3"/>
  <c r="AD89" i="3"/>
  <c r="AJ89" i="3"/>
  <c r="AJ69" i="3"/>
  <c r="D87" i="21"/>
  <c r="AH96" i="3"/>
  <c r="AH37" i="3"/>
  <c r="AB100" i="3"/>
  <c r="AB89" i="3"/>
  <c r="V81" i="2"/>
  <c r="T35" i="2"/>
  <c r="Q24" i="2"/>
  <c r="AM81" i="3"/>
  <c r="AG85" i="3"/>
  <c r="AG66" i="3"/>
  <c r="D94" i="21"/>
  <c r="D98" i="21"/>
  <c r="AH85" i="3"/>
  <c r="X41" i="2"/>
  <c r="AF20" i="2"/>
  <c r="AM13" i="3"/>
  <c r="AK41" i="3"/>
  <c r="AK77" i="3"/>
  <c r="AK96" i="3"/>
  <c r="AL100" i="3"/>
  <c r="AL57" i="3"/>
  <c r="AD92" i="3"/>
  <c r="AJ85" i="3"/>
  <c r="D79" i="21"/>
  <c r="AH81" i="3"/>
  <c r="AB96" i="3"/>
  <c r="Y37" i="2"/>
  <c r="AG77" i="3"/>
  <c r="AE91" i="3"/>
  <c r="AE81" i="3"/>
  <c r="AE77" i="3"/>
  <c r="AI25" i="3"/>
  <c r="AI95" i="3"/>
  <c r="AK25" i="3"/>
  <c r="AK75" i="3"/>
  <c r="AK91" i="3"/>
  <c r="AK97" i="3"/>
  <c r="AL11" i="3"/>
  <c r="AF95" i="3"/>
  <c r="AF79" i="3"/>
  <c r="AF63" i="3"/>
  <c r="AF47" i="3"/>
  <c r="AF31" i="3"/>
  <c r="AF15" i="3"/>
  <c r="AL99" i="3"/>
  <c r="AL93" i="3"/>
  <c r="AI11" i="3"/>
  <c r="AD97" i="3"/>
  <c r="AD81" i="3"/>
  <c r="AD75" i="3"/>
  <c r="AD63" i="3"/>
  <c r="AD31" i="3"/>
  <c r="AD15" i="3"/>
  <c r="AJ97" i="3"/>
  <c r="AJ91" i="3"/>
  <c r="AJ79" i="3"/>
  <c r="AJ37" i="3"/>
  <c r="D9" i="21"/>
  <c r="D33" i="21"/>
  <c r="D57" i="21"/>
  <c r="D75" i="21"/>
  <c r="D84" i="21"/>
  <c r="D91" i="21"/>
  <c r="D95" i="21"/>
  <c r="AR11" i="3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R100" i="3" s="1"/>
  <c r="AH97" i="3"/>
  <c r="AH91" i="3"/>
  <c r="AH84" i="3"/>
  <c r="AH77" i="3"/>
  <c r="V91" i="2"/>
  <c r="J84" i="2"/>
  <c r="Q81" i="2"/>
  <c r="AF70" i="2"/>
  <c r="T70" i="2"/>
  <c r="AH60" i="2"/>
  <c r="P35" i="2"/>
  <c r="AF8" i="2"/>
  <c r="R8" i="2"/>
  <c r="AM99" i="3"/>
  <c r="AM77" i="3"/>
  <c r="AB88" i="3"/>
  <c r="AB81" i="3"/>
  <c r="AF91" i="2"/>
  <c r="I91" i="2"/>
  <c r="F73" i="2"/>
  <c r="AG35" i="2"/>
  <c r="AC14" i="2"/>
  <c r="AM91" i="3"/>
  <c r="AG99" i="3"/>
  <c r="AG81" i="3"/>
  <c r="AG25" i="3"/>
  <c r="AB99" i="3"/>
  <c r="AB77" i="3"/>
  <c r="AA91" i="2"/>
  <c r="AA70" i="2"/>
  <c r="Y35" i="2"/>
  <c r="AF31" i="2"/>
  <c r="AE24" i="2"/>
  <c r="Y10" i="2"/>
  <c r="Z8" i="2"/>
  <c r="O8" i="2"/>
  <c r="T7" i="2"/>
  <c r="AM83" i="3"/>
  <c r="AG91" i="3"/>
  <c r="AE76" i="2"/>
  <c r="Q54" i="2"/>
  <c r="AG54" i="2"/>
  <c r="AG69" i="3"/>
  <c r="AG57" i="3"/>
  <c r="AB57" i="3"/>
  <c r="AM45" i="3"/>
  <c r="D43" i="21"/>
  <c r="AD45" i="3"/>
  <c r="AG45" i="3"/>
  <c r="AH45" i="3"/>
  <c r="AJ45" i="3"/>
  <c r="AB45" i="3"/>
  <c r="AH33" i="3"/>
  <c r="AJ33" i="3"/>
  <c r="AD33" i="3"/>
  <c r="AG33" i="3"/>
  <c r="AM33" i="3"/>
  <c r="D31" i="21"/>
  <c r="AL33" i="3"/>
  <c r="AB33" i="3"/>
  <c r="AD21" i="3"/>
  <c r="AG21" i="3"/>
  <c r="AB21" i="3"/>
  <c r="AE73" i="3"/>
  <c r="AC69" i="3"/>
  <c r="AE57" i="3"/>
  <c r="AC53" i="3"/>
  <c r="AE41" i="3"/>
  <c r="AC21" i="3"/>
  <c r="AI53" i="3"/>
  <c r="AL73" i="3"/>
  <c r="AL61" i="3"/>
  <c r="AJ41" i="3"/>
  <c r="D11" i="21"/>
  <c r="D15" i="21"/>
  <c r="D19" i="21"/>
  <c r="AH73" i="3"/>
  <c r="AH41" i="3"/>
  <c r="W76" i="2"/>
  <c r="Y3" i="2"/>
  <c r="AJ98" i="3"/>
  <c r="D88" i="21"/>
  <c r="AH87" i="3"/>
  <c r="AJ87" i="3"/>
  <c r="AL87" i="3"/>
  <c r="AB83" i="3"/>
  <c r="AG83" i="3"/>
  <c r="AH83" i="3"/>
  <c r="AD80" i="3"/>
  <c r="AB80" i="3"/>
  <c r="AH76" i="3"/>
  <c r="D74" i="21"/>
  <c r="AL76" i="3"/>
  <c r="AG65" i="3"/>
  <c r="AB65" i="3"/>
  <c r="AH65" i="3"/>
  <c r="AJ65" i="3"/>
  <c r="AL65" i="3"/>
  <c r="AM65" i="3"/>
  <c r="AB53" i="3"/>
  <c r="AM53" i="3"/>
  <c r="AG41" i="3"/>
  <c r="D39" i="21"/>
  <c r="AD41" i="3"/>
  <c r="AG29" i="3"/>
  <c r="AM29" i="3"/>
  <c r="AD29" i="3"/>
  <c r="AH29" i="3"/>
  <c r="D27" i="21"/>
  <c r="AJ29" i="3"/>
  <c r="AM17" i="3"/>
  <c r="AH17" i="3"/>
  <c r="AJ17" i="3"/>
  <c r="AD17" i="3"/>
  <c r="AG17" i="3"/>
  <c r="AL17" i="3"/>
  <c r="AC37" i="3"/>
  <c r="AE25" i="3"/>
  <c r="AI21" i="3"/>
  <c r="AI37" i="3"/>
  <c r="AI69" i="3"/>
  <c r="AK21" i="3"/>
  <c r="AK37" i="3"/>
  <c r="AK53" i="3"/>
  <c r="AK69" i="3"/>
  <c r="AL21" i="3"/>
  <c r="AJ73" i="3"/>
  <c r="AC73" i="3"/>
  <c r="AE61" i="3"/>
  <c r="AC57" i="3"/>
  <c r="AE45" i="3"/>
  <c r="AC41" i="3"/>
  <c r="AE29" i="3"/>
  <c r="AC25" i="3"/>
  <c r="AE13" i="3"/>
  <c r="AI17" i="3"/>
  <c r="AI33" i="3"/>
  <c r="AI49" i="3"/>
  <c r="AI65" i="3"/>
  <c r="AK17" i="3"/>
  <c r="AK33" i="3"/>
  <c r="AK49" i="3"/>
  <c r="AK65" i="3"/>
  <c r="AF69" i="3"/>
  <c r="AF65" i="3"/>
  <c r="AF57" i="3"/>
  <c r="AF53" i="3"/>
  <c r="AF49" i="3"/>
  <c r="AF45" i="3"/>
  <c r="AF41" i="3"/>
  <c r="AF37" i="3"/>
  <c r="AF33" i="3"/>
  <c r="AF29" i="3"/>
  <c r="AF25" i="3"/>
  <c r="AF21" i="3"/>
  <c r="AF17" i="3"/>
  <c r="AF13" i="3"/>
  <c r="AL37" i="3"/>
  <c r="AL25" i="3"/>
  <c r="AJ53" i="3"/>
  <c r="AJ21" i="3"/>
  <c r="D51" i="21"/>
  <c r="D55" i="21"/>
  <c r="AH53" i="3"/>
  <c r="AH21" i="3"/>
  <c r="AB41" i="3"/>
  <c r="AB29" i="3"/>
  <c r="P83" i="2"/>
  <c r="V83" i="2"/>
  <c r="P55" i="2"/>
  <c r="Z55" i="2"/>
  <c r="F55" i="2"/>
  <c r="R55" i="2"/>
  <c r="AD55" i="2"/>
  <c r="H55" i="2"/>
  <c r="V55" i="2"/>
  <c r="AF55" i="2"/>
  <c r="U25" i="2"/>
  <c r="L25" i="2"/>
  <c r="T19" i="2"/>
  <c r="U19" i="2"/>
  <c r="X85" i="2"/>
  <c r="AH85" i="2"/>
  <c r="O76" i="2"/>
  <c r="X76" i="2"/>
  <c r="AG76" i="2"/>
  <c r="F76" i="2"/>
  <c r="Q76" i="2"/>
  <c r="Y76" i="2"/>
  <c r="S76" i="2"/>
  <c r="AC76" i="2"/>
  <c r="AM73" i="3"/>
  <c r="D71" i="21"/>
  <c r="AG73" i="3"/>
  <c r="AB73" i="3"/>
  <c r="AM61" i="3"/>
  <c r="AB61" i="3"/>
  <c r="AH61" i="3"/>
  <c r="AJ61" i="3"/>
  <c r="AG61" i="3"/>
  <c r="AH49" i="3"/>
  <c r="AJ49" i="3"/>
  <c r="AD49" i="3"/>
  <c r="AM49" i="3"/>
  <c r="AB49" i="3"/>
  <c r="AL49" i="3"/>
  <c r="AG49" i="3"/>
  <c r="D35" i="21"/>
  <c r="AD37" i="3"/>
  <c r="AB37" i="3"/>
  <c r="AM37" i="3"/>
  <c r="AB25" i="3"/>
  <c r="AD25" i="3"/>
  <c r="D23" i="21"/>
  <c r="AB13" i="3"/>
  <c r="G103" i="3"/>
  <c r="D5" i="21" s="1"/>
  <c r="AD13" i="3"/>
  <c r="AH13" i="3"/>
  <c r="AJ13" i="3"/>
  <c r="AE65" i="3"/>
  <c r="AC61" i="3"/>
  <c r="AE49" i="3"/>
  <c r="AC45" i="3"/>
  <c r="AE33" i="3"/>
  <c r="AC29" i="3"/>
  <c r="AE17" i="3"/>
  <c r="AC13" i="3"/>
  <c r="AI13" i="3"/>
  <c r="AI29" i="3"/>
  <c r="AI45" i="3"/>
  <c r="AI61" i="3"/>
  <c r="AK13" i="3"/>
  <c r="AK29" i="3"/>
  <c r="AK45" i="3"/>
  <c r="AK61" i="3"/>
  <c r="AL53" i="3"/>
  <c r="AL41" i="3"/>
  <c r="AL29" i="3"/>
  <c r="AD73" i="3"/>
  <c r="AD69" i="3"/>
  <c r="AD65" i="3"/>
  <c r="AD61" i="3"/>
  <c r="AD57" i="3"/>
  <c r="AD53" i="3"/>
  <c r="AJ57" i="3"/>
  <c r="AJ25" i="3"/>
  <c r="D59" i="21"/>
  <c r="D63" i="21"/>
  <c r="D67" i="21"/>
  <c r="AH57" i="3"/>
  <c r="AH25" i="3"/>
  <c r="AB69" i="3"/>
  <c r="AB17" i="3"/>
  <c r="Z75" i="2"/>
  <c r="I75" i="2"/>
  <c r="AB75" i="2"/>
  <c r="O75" i="2"/>
  <c r="AF75" i="2"/>
  <c r="P34" i="2"/>
  <c r="Z34" i="2"/>
  <c r="AM69" i="3"/>
  <c r="AB11" i="3"/>
  <c r="AB81" i="2"/>
  <c r="L81" i="2"/>
  <c r="T71" i="2"/>
  <c r="AC68" i="2"/>
  <c r="Z63" i="2"/>
  <c r="AG45" i="2"/>
  <c r="X20" i="2"/>
  <c r="V14" i="2"/>
  <c r="AB60" i="3"/>
  <c r="AB36" i="3"/>
  <c r="X81" i="2"/>
  <c r="J81" i="2"/>
  <c r="U73" i="2"/>
  <c r="F71" i="2"/>
  <c r="T63" i="2"/>
  <c r="AE8" i="2"/>
  <c r="V8" i="2"/>
  <c r="AG7" i="2"/>
  <c r="P6" i="2"/>
  <c r="U86" i="2"/>
  <c r="L39" i="2"/>
  <c r="P39" i="2"/>
  <c r="AB39" i="2"/>
  <c r="H16" i="2"/>
  <c r="P16" i="2"/>
  <c r="AE16" i="2"/>
  <c r="J86" i="2"/>
  <c r="H67" i="2"/>
  <c r="Z67" i="2"/>
  <c r="J60" i="2"/>
  <c r="R60" i="2"/>
  <c r="L41" i="2"/>
  <c r="AA41" i="2"/>
  <c r="AF39" i="2"/>
  <c r="J39" i="2"/>
  <c r="O24" i="2"/>
  <c r="Z24" i="2"/>
  <c r="AF16" i="2"/>
  <c r="M16" i="2"/>
  <c r="X10" i="2"/>
  <c r="AF7" i="2"/>
  <c r="X4" i="2"/>
  <c r="T3" i="2"/>
  <c r="AM97" i="3"/>
  <c r="AG93" i="3"/>
  <c r="AG75" i="3"/>
  <c r="AM75" i="3"/>
  <c r="AM64" i="3"/>
  <c r="AM44" i="3"/>
  <c r="AM24" i="3"/>
  <c r="AG39" i="2"/>
  <c r="T39" i="2"/>
  <c r="AE19" i="2"/>
  <c r="T16" i="2"/>
  <c r="J10" i="2"/>
  <c r="V10" i="2"/>
  <c r="AD10" i="2"/>
  <c r="P7" i="2"/>
  <c r="AE7" i="2"/>
  <c r="F6" i="2"/>
  <c r="Y6" i="2"/>
  <c r="F4" i="2"/>
  <c r="P4" i="2"/>
  <c r="AD89" i="2"/>
  <c r="AC86" i="2"/>
  <c r="T82" i="2"/>
  <c r="J68" i="2"/>
  <c r="AG68" i="2"/>
  <c r="T60" i="2"/>
  <c r="AC49" i="2"/>
  <c r="F49" i="2"/>
  <c r="P41" i="2"/>
  <c r="Y39" i="2"/>
  <c r="L35" i="2"/>
  <c r="X35" i="2"/>
  <c r="AA24" i="2"/>
  <c r="I24" i="2"/>
  <c r="AE23" i="2"/>
  <c r="AD22" i="2"/>
  <c r="Y21" i="2"/>
  <c r="I20" i="2"/>
  <c r="Z20" i="2"/>
  <c r="P19" i="2"/>
  <c r="Z16" i="2"/>
  <c r="I16" i="2"/>
  <c r="R10" i="2"/>
  <c r="F10" i="2"/>
  <c r="Y7" i="2"/>
  <c r="I7" i="2"/>
  <c r="A7" i="2" s="1"/>
  <c r="V4" i="2"/>
  <c r="H4" i="2"/>
  <c r="P3" i="2"/>
  <c r="AM32" i="3"/>
  <c r="AM85" i="3"/>
  <c r="AB72" i="3"/>
  <c r="AB56" i="3"/>
  <c r="AB40" i="3"/>
  <c r="AB24" i="3"/>
  <c r="Q2" i="2"/>
  <c r="AE91" i="2"/>
  <c r="P91" i="2"/>
  <c r="Y86" i="2"/>
  <c r="I83" i="2"/>
  <c r="AF83" i="2"/>
  <c r="V75" i="2"/>
  <c r="M73" i="2"/>
  <c r="O70" i="2"/>
  <c r="Y70" i="2"/>
  <c r="W68" i="2"/>
  <c r="AH67" i="2"/>
  <c r="J55" i="2"/>
  <c r="T55" i="2"/>
  <c r="AB55" i="2"/>
  <c r="AE41" i="2"/>
  <c r="X39" i="2"/>
  <c r="Q37" i="2"/>
  <c r="AE37" i="2"/>
  <c r="AF35" i="2"/>
  <c r="J35" i="2"/>
  <c r="V24" i="2"/>
  <c r="H24" i="2"/>
  <c r="I23" i="2"/>
  <c r="Q22" i="2"/>
  <c r="T20" i="2"/>
  <c r="AF19" i="2"/>
  <c r="X16" i="2"/>
  <c r="Q10" i="2"/>
  <c r="J8" i="2"/>
  <c r="T8" i="2"/>
  <c r="AA8" i="2"/>
  <c r="AH8" i="2"/>
  <c r="W7" i="2"/>
  <c r="X6" i="2"/>
  <c r="T4" i="2"/>
  <c r="Z3" i="2"/>
  <c r="I3" i="2"/>
  <c r="A3" i="2" s="1"/>
  <c r="AM93" i="3"/>
  <c r="AM39" i="3"/>
  <c r="AG97" i="3"/>
  <c r="AG50" i="3"/>
  <c r="AG30" i="3"/>
  <c r="AG18" i="3"/>
  <c r="Z40" i="2"/>
  <c r="H40" i="2"/>
  <c r="T40" i="2"/>
  <c r="AM71" i="3"/>
  <c r="AG59" i="3"/>
  <c r="AM47" i="3"/>
  <c r="AG47" i="3"/>
  <c r="AM35" i="3"/>
  <c r="AM27" i="3"/>
  <c r="AG27" i="3"/>
  <c r="AM15" i="3"/>
  <c r="AE92" i="3"/>
  <c r="AK15" i="3"/>
  <c r="AK19" i="3"/>
  <c r="AK23" i="3"/>
  <c r="AK27" i="3"/>
  <c r="AK31" i="3"/>
  <c r="AK35" i="3"/>
  <c r="AK39" i="3"/>
  <c r="AK43" i="3"/>
  <c r="AK47" i="3"/>
  <c r="AK51" i="3"/>
  <c r="AK55" i="3"/>
  <c r="AK59" i="3"/>
  <c r="AK63" i="3"/>
  <c r="AK67" i="3"/>
  <c r="AK71" i="3"/>
  <c r="AK92" i="3"/>
  <c r="D37" i="21"/>
  <c r="D49" i="21"/>
  <c r="D61" i="21"/>
  <c r="AH92" i="3"/>
  <c r="AH71" i="3"/>
  <c r="AH63" i="3"/>
  <c r="AH59" i="3"/>
  <c r="AH55" i="3"/>
  <c r="AH51" i="3"/>
  <c r="AH47" i="3"/>
  <c r="AH43" i="3"/>
  <c r="AH39" i="3"/>
  <c r="AH35" i="3"/>
  <c r="AH31" i="3"/>
  <c r="AH27" i="3"/>
  <c r="AH19" i="3"/>
  <c r="AH15" i="3"/>
  <c r="Y2" i="2"/>
  <c r="Z83" i="2"/>
  <c r="O83" i="2"/>
  <c r="AC81" i="2"/>
  <c r="R81" i="2"/>
  <c r="R54" i="2"/>
  <c r="Z54" i="2"/>
  <c r="J54" i="2"/>
  <c r="AF54" i="2"/>
  <c r="O36" i="2"/>
  <c r="T36" i="2"/>
  <c r="AG95" i="3"/>
  <c r="AM95" i="3"/>
  <c r="Z66" i="2"/>
  <c r="M66" i="2"/>
  <c r="AG67" i="3"/>
  <c r="AM67" i="3"/>
  <c r="AG55" i="3"/>
  <c r="AM55" i="3"/>
  <c r="AG39" i="3"/>
  <c r="AG23" i="3"/>
  <c r="AM23" i="3"/>
  <c r="AI15" i="3"/>
  <c r="AI19" i="3"/>
  <c r="AI23" i="3"/>
  <c r="AI27" i="3"/>
  <c r="AI31" i="3"/>
  <c r="AI35" i="3"/>
  <c r="AI39" i="3"/>
  <c r="AI43" i="3"/>
  <c r="AI47" i="3"/>
  <c r="AI51" i="3"/>
  <c r="AI55" i="3"/>
  <c r="AI59" i="3"/>
  <c r="AI63" i="3"/>
  <c r="AI67" i="3"/>
  <c r="AI71" i="3"/>
  <c r="AL92" i="3"/>
  <c r="AL71" i="3"/>
  <c r="AL67" i="3"/>
  <c r="AL63" i="3"/>
  <c r="AL59" i="3"/>
  <c r="AL55" i="3"/>
  <c r="AL51" i="3"/>
  <c r="AL47" i="3"/>
  <c r="AL43" i="3"/>
  <c r="AL39" i="3"/>
  <c r="AL35" i="3"/>
  <c r="AL31" i="3"/>
  <c r="AL27" i="3"/>
  <c r="AL23" i="3"/>
  <c r="AL19" i="3"/>
  <c r="AL15" i="3"/>
  <c r="AJ71" i="3"/>
  <c r="AJ67" i="3"/>
  <c r="AJ63" i="3"/>
  <c r="AJ59" i="3"/>
  <c r="AJ55" i="3"/>
  <c r="AJ51" i="3"/>
  <c r="AJ47" i="3"/>
  <c r="AJ43" i="3"/>
  <c r="AJ39" i="3"/>
  <c r="AJ35" i="3"/>
  <c r="AJ31" i="3"/>
  <c r="AJ27" i="3"/>
  <c r="AJ23" i="3"/>
  <c r="AJ19" i="3"/>
  <c r="AJ15" i="3"/>
  <c r="D13" i="21"/>
  <c r="D25" i="21"/>
  <c r="D41" i="21"/>
  <c r="D53" i="21"/>
  <c r="D90" i="21"/>
  <c r="AB92" i="3"/>
  <c r="AB71" i="3"/>
  <c r="AB67" i="3"/>
  <c r="AB59" i="3"/>
  <c r="AB55" i="3"/>
  <c r="AB47" i="3"/>
  <c r="AB39" i="3"/>
  <c r="AB35" i="3"/>
  <c r="AB27" i="3"/>
  <c r="AB23" i="3"/>
  <c r="AB15" i="3"/>
  <c r="J83" i="2"/>
  <c r="R83" i="2"/>
  <c r="W83" i="2"/>
  <c r="AB83" i="2"/>
  <c r="AH83" i="2"/>
  <c r="F83" i="2"/>
  <c r="M83" i="2"/>
  <c r="S83" i="2"/>
  <c r="X83" i="2"/>
  <c r="AD83" i="2"/>
  <c r="AB77" i="2"/>
  <c r="L77" i="2"/>
  <c r="P65" i="2"/>
  <c r="AE65" i="2"/>
  <c r="V51" i="2"/>
  <c r="H51" i="2"/>
  <c r="Z51" i="2"/>
  <c r="M51" i="2"/>
  <c r="AD51" i="2"/>
  <c r="Q45" i="2"/>
  <c r="Y45" i="2"/>
  <c r="S45" i="2"/>
  <c r="AB45" i="2"/>
  <c r="J45" i="2"/>
  <c r="T45" i="2"/>
  <c r="AE45" i="2"/>
  <c r="AE40" i="2"/>
  <c r="X12" i="2"/>
  <c r="AG87" i="3"/>
  <c r="AM87" i="3"/>
  <c r="AG13" i="2"/>
  <c r="O13" i="2"/>
  <c r="P13" i="2"/>
  <c r="AG63" i="3"/>
  <c r="AM63" i="3"/>
  <c r="AG51" i="3"/>
  <c r="AM51" i="3"/>
  <c r="AG43" i="3"/>
  <c r="AM43" i="3"/>
  <c r="AG31" i="3"/>
  <c r="AM31" i="3"/>
  <c r="AG19" i="3"/>
  <c r="AC92" i="3"/>
  <c r="AE71" i="3"/>
  <c r="AE67" i="3"/>
  <c r="AE63" i="3"/>
  <c r="AE59" i="3"/>
  <c r="AE55" i="3"/>
  <c r="AE51" i="3"/>
  <c r="AE47" i="3"/>
  <c r="AE43" i="3"/>
  <c r="AE39" i="3"/>
  <c r="AE35" i="3"/>
  <c r="AE31" i="3"/>
  <c r="AE27" i="3"/>
  <c r="AE23" i="3"/>
  <c r="AE19" i="3"/>
  <c r="AE15" i="3"/>
  <c r="D17" i="21"/>
  <c r="D29" i="21"/>
  <c r="D65" i="21"/>
  <c r="G104" i="3"/>
  <c r="D6" i="21" s="1"/>
  <c r="AE83" i="2"/>
  <c r="T83" i="2"/>
  <c r="H83" i="2"/>
  <c r="M81" i="2"/>
  <c r="T81" i="2"/>
  <c r="Y81" i="2"/>
  <c r="AD81" i="2"/>
  <c r="H81" i="2"/>
  <c r="P81" i="2"/>
  <c r="U81" i="2"/>
  <c r="Z81" i="2"/>
  <c r="AF81" i="2"/>
  <c r="AC77" i="2"/>
  <c r="AC53" i="2"/>
  <c r="F53" i="2"/>
  <c r="X53" i="2"/>
  <c r="AH51" i="2"/>
  <c r="X45" i="2"/>
  <c r="AC38" i="2"/>
  <c r="H38" i="2"/>
  <c r="P38" i="2"/>
  <c r="Z36" i="2"/>
  <c r="O17" i="2"/>
  <c r="AG17" i="2"/>
  <c r="AG79" i="3"/>
  <c r="AM79" i="3"/>
  <c r="AG94" i="3"/>
  <c r="AD78" i="3"/>
  <c r="AG46" i="3"/>
  <c r="AG42" i="3"/>
  <c r="AG34" i="3"/>
  <c r="AG26" i="3"/>
  <c r="L86" i="2"/>
  <c r="AG82" i="2"/>
  <c r="AC70" i="2"/>
  <c r="X70" i="2"/>
  <c r="S70" i="2"/>
  <c r="L70" i="2"/>
  <c r="F70" i="2"/>
  <c r="R67" i="2"/>
  <c r="O63" i="2"/>
  <c r="AG62" i="2"/>
  <c r="AC61" i="2"/>
  <c r="AE57" i="2"/>
  <c r="AB47" i="2"/>
  <c r="U31" i="2"/>
  <c r="AB28" i="2"/>
  <c r="AD24" i="2"/>
  <c r="Y24" i="2"/>
  <c r="S24" i="2"/>
  <c r="M24" i="2"/>
  <c r="AG70" i="2"/>
  <c r="AB70" i="2"/>
  <c r="W70" i="2"/>
  <c r="Q70" i="2"/>
  <c r="J70" i="2"/>
  <c r="AE63" i="2"/>
  <c r="H63" i="2"/>
  <c r="AF62" i="2"/>
  <c r="AF60" i="2"/>
  <c r="R56" i="2"/>
  <c r="Q39" i="2"/>
  <c r="F39" i="2"/>
  <c r="AB35" i="2"/>
  <c r="Q35" i="2"/>
  <c r="F35" i="2"/>
  <c r="AH24" i="2"/>
  <c r="AC24" i="2"/>
  <c r="W24" i="2"/>
  <c r="R24" i="2"/>
  <c r="L24" i="2"/>
  <c r="T23" i="2"/>
  <c r="AA16" i="2"/>
  <c r="S16" i="2"/>
  <c r="AA7" i="2"/>
  <c r="Q7" i="2"/>
  <c r="R6" i="2"/>
  <c r="AD82" i="3"/>
  <c r="T90" i="2"/>
  <c r="O84" i="2"/>
  <c r="X84" i="2"/>
  <c r="AG84" i="2"/>
  <c r="AG74" i="2"/>
  <c r="J73" i="2"/>
  <c r="Q73" i="2"/>
  <c r="V73" i="2"/>
  <c r="AB73" i="2"/>
  <c r="AG73" i="2"/>
  <c r="T72" i="2"/>
  <c r="AF72" i="2"/>
  <c r="Q69" i="2"/>
  <c r="R69" i="2"/>
  <c r="AG69" i="2"/>
  <c r="J69" i="2"/>
  <c r="X69" i="2"/>
  <c r="L67" i="2"/>
  <c r="Q67" i="2"/>
  <c r="U67" i="2"/>
  <c r="Y67" i="2"/>
  <c r="AC67" i="2"/>
  <c r="AG67" i="2"/>
  <c r="I67" i="2"/>
  <c r="O67" i="2"/>
  <c r="S67" i="2"/>
  <c r="W67" i="2"/>
  <c r="AA67" i="2"/>
  <c r="AE67" i="2"/>
  <c r="F65" i="2"/>
  <c r="O65" i="2"/>
  <c r="U65" i="2"/>
  <c r="AC65" i="2"/>
  <c r="I65" i="2"/>
  <c r="S65" i="2"/>
  <c r="Y65" i="2"/>
  <c r="AF65" i="2"/>
  <c r="Q61" i="2"/>
  <c r="X61" i="2"/>
  <c r="AE61" i="2"/>
  <c r="L61" i="2"/>
  <c r="T61" i="2"/>
  <c r="AB61" i="2"/>
  <c r="R48" i="2"/>
  <c r="T48" i="2"/>
  <c r="AH48" i="2"/>
  <c r="J48" i="2"/>
  <c r="Z48" i="2"/>
  <c r="AE43" i="2"/>
  <c r="W43" i="2"/>
  <c r="I31" i="2"/>
  <c r="O31" i="2"/>
  <c r="S31" i="2"/>
  <c r="W31" i="2"/>
  <c r="AA31" i="2"/>
  <c r="AE31" i="2"/>
  <c r="M31" i="2"/>
  <c r="T31" i="2"/>
  <c r="Y31" i="2"/>
  <c r="AD31" i="2"/>
  <c r="J31" i="2"/>
  <c r="Q31" i="2"/>
  <c r="V31" i="2"/>
  <c r="AB31" i="2"/>
  <c r="AG31" i="2"/>
  <c r="L2" i="2"/>
  <c r="T2" i="2"/>
  <c r="AF90" i="2"/>
  <c r="J90" i="2"/>
  <c r="Q86" i="2"/>
  <c r="AB86" i="2"/>
  <c r="W84" i="2"/>
  <c r="F82" i="2"/>
  <c r="J82" i="2"/>
  <c r="AH75" i="2"/>
  <c r="AA75" i="2"/>
  <c r="T75" i="2"/>
  <c r="J75" i="2"/>
  <c r="AH73" i="2"/>
  <c r="Z73" i="2"/>
  <c r="T73" i="2"/>
  <c r="L73" i="2"/>
  <c r="AE72" i="2"/>
  <c r="I72" i="2"/>
  <c r="L69" i="2"/>
  <c r="AF67" i="2"/>
  <c r="X67" i="2"/>
  <c r="P67" i="2"/>
  <c r="F67" i="2"/>
  <c r="AA65" i="2"/>
  <c r="L65" i="2"/>
  <c r="AB63" i="2"/>
  <c r="Y61" i="2"/>
  <c r="J61" i="2"/>
  <c r="O57" i="2"/>
  <c r="X57" i="2"/>
  <c r="AB51" i="2"/>
  <c r="T51" i="2"/>
  <c r="J51" i="2"/>
  <c r="O48" i="2"/>
  <c r="Y47" i="2"/>
  <c r="Q47" i="2"/>
  <c r="AG47" i="2"/>
  <c r="AH44" i="2"/>
  <c r="AB43" i="2"/>
  <c r="AB37" i="2"/>
  <c r="R36" i="2"/>
  <c r="AB36" i="2"/>
  <c r="J36" i="2"/>
  <c r="W36" i="2"/>
  <c r="AH36" i="2"/>
  <c r="H34" i="2"/>
  <c r="AC34" i="2"/>
  <c r="U34" i="2"/>
  <c r="AC31" i="2"/>
  <c r="R31" i="2"/>
  <c r="F31" i="2"/>
  <c r="W28" i="2"/>
  <c r="Z28" i="2"/>
  <c r="O28" i="2"/>
  <c r="AH28" i="2"/>
  <c r="I27" i="2"/>
  <c r="Z27" i="2"/>
  <c r="V27" i="2"/>
  <c r="O27" i="2"/>
  <c r="AF27" i="2"/>
  <c r="P12" i="2"/>
  <c r="Z12" i="2"/>
  <c r="I12" i="2"/>
  <c r="A12" i="2" s="1"/>
  <c r="AM21" i="3" s="1"/>
  <c r="I5" i="2"/>
  <c r="AA5" i="2" s="1"/>
  <c r="J5" i="2"/>
  <c r="Y5" i="2"/>
  <c r="AH2" i="2"/>
  <c r="U2" i="2"/>
  <c r="F2" i="2"/>
  <c r="H2" i="2" s="1"/>
  <c r="AB90" i="2"/>
  <c r="F90" i="2"/>
  <c r="L89" i="2"/>
  <c r="X89" i="2"/>
  <c r="AE84" i="2"/>
  <c r="S84" i="2"/>
  <c r="F84" i="2"/>
  <c r="F77" i="2"/>
  <c r="X77" i="2"/>
  <c r="F75" i="2"/>
  <c r="M75" i="2"/>
  <c r="S75" i="2"/>
  <c r="X75" i="2"/>
  <c r="AD75" i="2"/>
  <c r="AF73" i="2"/>
  <c r="Y73" i="2"/>
  <c r="R73" i="2"/>
  <c r="H73" i="2"/>
  <c r="AA72" i="2"/>
  <c r="O71" i="2"/>
  <c r="H71" i="2"/>
  <c r="X71" i="2"/>
  <c r="S71" i="2"/>
  <c r="AE71" i="2"/>
  <c r="AH69" i="2"/>
  <c r="F69" i="2"/>
  <c r="AD67" i="2"/>
  <c r="V67" i="2"/>
  <c r="M67" i="2"/>
  <c r="X65" i="2"/>
  <c r="I63" i="2"/>
  <c r="P63" i="2"/>
  <c r="V63" i="2"/>
  <c r="AA63" i="2"/>
  <c r="AF63" i="2"/>
  <c r="F63" i="2"/>
  <c r="M63" i="2"/>
  <c r="S63" i="2"/>
  <c r="X63" i="2"/>
  <c r="AD63" i="2"/>
  <c r="W61" i="2"/>
  <c r="F61" i="2"/>
  <c r="S53" i="2"/>
  <c r="L53" i="2"/>
  <c r="Y53" i="2"/>
  <c r="I51" i="2"/>
  <c r="O51" i="2"/>
  <c r="S51" i="2"/>
  <c r="W51" i="2"/>
  <c r="AA51" i="2"/>
  <c r="AE51" i="2"/>
  <c r="L51" i="2"/>
  <c r="Q51" i="2"/>
  <c r="U51" i="2"/>
  <c r="Y51" i="2"/>
  <c r="AC51" i="2"/>
  <c r="AG51" i="2"/>
  <c r="O49" i="2"/>
  <c r="AE49" i="2"/>
  <c r="U49" i="2"/>
  <c r="H48" i="2"/>
  <c r="O44" i="2"/>
  <c r="O43" i="2"/>
  <c r="R40" i="2"/>
  <c r="AB40" i="2"/>
  <c r="J40" i="2"/>
  <c r="W40" i="2"/>
  <c r="AH40" i="2"/>
  <c r="I37" i="2"/>
  <c r="P37" i="2"/>
  <c r="U37" i="2"/>
  <c r="AA37" i="2"/>
  <c r="AF37" i="2"/>
  <c r="F37" i="2"/>
  <c r="L37" i="2"/>
  <c r="S37" i="2"/>
  <c r="X37" i="2"/>
  <c r="AC37" i="2"/>
  <c r="Z31" i="2"/>
  <c r="P31" i="2"/>
  <c r="O23" i="2"/>
  <c r="V23" i="2"/>
  <c r="AB23" i="2"/>
  <c r="H23" i="2"/>
  <c r="R23" i="2"/>
  <c r="AA23" i="2"/>
  <c r="J23" i="2"/>
  <c r="W23" i="2"/>
  <c r="AF23" i="2"/>
  <c r="I11" i="2"/>
  <c r="A11" i="2" s="1"/>
  <c r="Z11" i="2"/>
  <c r="W11" i="2"/>
  <c r="P11" i="2"/>
  <c r="AF11" i="2"/>
  <c r="X90" i="2"/>
  <c r="P89" i="2"/>
  <c r="AG86" i="2"/>
  <c r="T86" i="2"/>
  <c r="L85" i="2"/>
  <c r="AC84" i="2"/>
  <c r="Q84" i="2"/>
  <c r="AH77" i="2"/>
  <c r="Q77" i="2"/>
  <c r="AE75" i="2"/>
  <c r="W75" i="2"/>
  <c r="P75" i="2"/>
  <c r="H75" i="2"/>
  <c r="AD73" i="2"/>
  <c r="X73" i="2"/>
  <c r="P73" i="2"/>
  <c r="U72" i="2"/>
  <c r="M71" i="2"/>
  <c r="AC69" i="2"/>
  <c r="AB67" i="2"/>
  <c r="T67" i="2"/>
  <c r="J67" i="2"/>
  <c r="T65" i="2"/>
  <c r="AH63" i="2"/>
  <c r="W63" i="2"/>
  <c r="J63" i="2"/>
  <c r="AG61" i="2"/>
  <c r="S61" i="2"/>
  <c r="L57" i="2"/>
  <c r="I55" i="2"/>
  <c r="O55" i="2"/>
  <c r="S55" i="2"/>
  <c r="W55" i="2"/>
  <c r="AA55" i="2"/>
  <c r="AE55" i="2"/>
  <c r="L55" i="2"/>
  <c r="Q55" i="2"/>
  <c r="U55" i="2"/>
  <c r="Y55" i="2"/>
  <c r="AC55" i="2"/>
  <c r="AG55" i="2"/>
  <c r="O53" i="2"/>
  <c r="AF51" i="2"/>
  <c r="X51" i="2"/>
  <c r="P51" i="2"/>
  <c r="F51" i="2"/>
  <c r="L50" i="2"/>
  <c r="P49" i="2"/>
  <c r="AE48" i="2"/>
  <c r="J47" i="2"/>
  <c r="I41" i="2"/>
  <c r="S41" i="2"/>
  <c r="Y41" i="2"/>
  <c r="AF41" i="2"/>
  <c r="F41" i="2"/>
  <c r="O41" i="2"/>
  <c r="U41" i="2"/>
  <c r="AC41" i="2"/>
  <c r="O40" i="2"/>
  <c r="AG37" i="2"/>
  <c r="W37" i="2"/>
  <c r="J37" i="2"/>
  <c r="AE36" i="2"/>
  <c r="H36" i="2"/>
  <c r="F34" i="2"/>
  <c r="AH31" i="2"/>
  <c r="X31" i="2"/>
  <c r="L31" i="2"/>
  <c r="J28" i="2"/>
  <c r="P27" i="2"/>
  <c r="X25" i="2"/>
  <c r="AE25" i="2"/>
  <c r="O25" i="2"/>
  <c r="AG23" i="2"/>
  <c r="P23" i="2"/>
  <c r="R11" i="2"/>
  <c r="Q5" i="2"/>
  <c r="AH70" i="2"/>
  <c r="AD70" i="2"/>
  <c r="Z70" i="2"/>
  <c r="V70" i="2"/>
  <c r="R70" i="2"/>
  <c r="M70" i="2"/>
  <c r="H70" i="2"/>
  <c r="X68" i="2"/>
  <c r="I68" i="2"/>
  <c r="W64" i="2"/>
  <c r="O59" i="2"/>
  <c r="AC45" i="2"/>
  <c r="W45" i="2"/>
  <c r="O45" i="2"/>
  <c r="F45" i="2"/>
  <c r="AC39" i="2"/>
  <c r="U39" i="2"/>
  <c r="Z38" i="2"/>
  <c r="F38" i="2"/>
  <c r="AC35" i="2"/>
  <c r="U35" i="2"/>
  <c r="Y22" i="2"/>
  <c r="AA21" i="2"/>
  <c r="I21" i="2"/>
  <c r="P20" i="2"/>
  <c r="AE20" i="2"/>
  <c r="I19" i="2"/>
  <c r="AA19" i="2"/>
  <c r="S17" i="2"/>
  <c r="Q14" i="2"/>
  <c r="F14" i="2"/>
  <c r="X14" i="2"/>
  <c r="L10" i="2"/>
  <c r="T10" i="2"/>
  <c r="AH10" i="2"/>
  <c r="O7" i="2"/>
  <c r="U7" i="2"/>
  <c r="AB7" i="2"/>
  <c r="H6" i="2"/>
  <c r="U6" i="2"/>
  <c r="AD6" i="2"/>
  <c r="I4" i="2"/>
  <c r="A4" i="2" s="1"/>
  <c r="AG13" i="3" s="1"/>
  <c r="S4" i="2"/>
  <c r="Z4" i="2"/>
  <c r="J3" i="2"/>
  <c r="W3" i="2"/>
  <c r="AD3" i="2"/>
  <c r="AM72" i="3"/>
  <c r="AM60" i="3"/>
  <c r="AM48" i="3"/>
  <c r="AG22" i="3"/>
  <c r="P80" i="2"/>
  <c r="AF80" i="2"/>
  <c r="U80" i="2"/>
  <c r="L78" i="2"/>
  <c r="Q78" i="2"/>
  <c r="U78" i="2"/>
  <c r="Y78" i="2"/>
  <c r="AC78" i="2"/>
  <c r="AG78" i="2"/>
  <c r="H78" i="2"/>
  <c r="M78" i="2"/>
  <c r="R78" i="2"/>
  <c r="V78" i="2"/>
  <c r="Z78" i="2"/>
  <c r="AD78" i="2"/>
  <c r="AH78" i="2"/>
  <c r="Y74" i="2"/>
  <c r="T78" i="2"/>
  <c r="J78" i="2"/>
  <c r="H74" i="2"/>
  <c r="M74" i="2"/>
  <c r="R74" i="2"/>
  <c r="V74" i="2"/>
  <c r="Z74" i="2"/>
  <c r="AD74" i="2"/>
  <c r="AH74" i="2"/>
  <c r="I74" i="2"/>
  <c r="O74" i="2"/>
  <c r="S74" i="2"/>
  <c r="W74" i="2"/>
  <c r="AA74" i="2"/>
  <c r="AE74" i="2"/>
  <c r="S33" i="2"/>
  <c r="J29" i="2"/>
  <c r="Q29" i="2"/>
  <c r="W29" i="2"/>
  <c r="AB29" i="2"/>
  <c r="AG29" i="2"/>
  <c r="L29" i="2"/>
  <c r="T29" i="2"/>
  <c r="AA29" i="2"/>
  <c r="F29" i="2"/>
  <c r="O29" i="2"/>
  <c r="U29" i="2"/>
  <c r="AC29" i="2"/>
  <c r="F26" i="2"/>
  <c r="R26" i="2"/>
  <c r="AC26" i="2"/>
  <c r="P26" i="2"/>
  <c r="AF26" i="2"/>
  <c r="U26" i="2"/>
  <c r="AH26" i="2"/>
  <c r="L15" i="2"/>
  <c r="Q15" i="2"/>
  <c r="U15" i="2"/>
  <c r="Y15" i="2"/>
  <c r="AC15" i="2"/>
  <c r="AG15" i="2"/>
  <c r="J15" i="2"/>
  <c r="R15" i="2"/>
  <c r="W15" i="2"/>
  <c r="AB15" i="2"/>
  <c r="AH15" i="2"/>
  <c r="F15" i="2"/>
  <c r="M15" i="2"/>
  <c r="S15" i="2"/>
  <c r="X15" i="2"/>
  <c r="AD15" i="2"/>
  <c r="P15" i="2"/>
  <c r="AA15" i="2"/>
  <c r="H15" i="2"/>
  <c r="T15" i="2"/>
  <c r="AE15" i="2"/>
  <c r="T91" i="2"/>
  <c r="H91" i="2"/>
  <c r="AA90" i="2"/>
  <c r="U89" i="2"/>
  <c r="F89" i="2"/>
  <c r="Q82" i="2"/>
  <c r="O80" i="2"/>
  <c r="S78" i="2"/>
  <c r="F74" i="2"/>
  <c r="S64" i="2"/>
  <c r="J59" i="2"/>
  <c r="H47" i="2"/>
  <c r="M47" i="2"/>
  <c r="R47" i="2"/>
  <c r="V47" i="2"/>
  <c r="Z47" i="2"/>
  <c r="AD47" i="2"/>
  <c r="AH47" i="2"/>
  <c r="I47" i="2"/>
  <c r="O47" i="2"/>
  <c r="S47" i="2"/>
  <c r="W47" i="2"/>
  <c r="AA47" i="2"/>
  <c r="AE47" i="2"/>
  <c r="L43" i="2"/>
  <c r="Q43" i="2"/>
  <c r="U43" i="2"/>
  <c r="Y43" i="2"/>
  <c r="AC43" i="2"/>
  <c r="AG43" i="2"/>
  <c r="H43" i="2"/>
  <c r="M43" i="2"/>
  <c r="R43" i="2"/>
  <c r="V43" i="2"/>
  <c r="Z43" i="2"/>
  <c r="AD43" i="2"/>
  <c r="AH43" i="2"/>
  <c r="AE33" i="2"/>
  <c r="X29" i="2"/>
  <c r="L26" i="2"/>
  <c r="J18" i="2"/>
  <c r="V18" i="2"/>
  <c r="AD18" i="2"/>
  <c r="Q18" i="2"/>
  <c r="AC18" i="2"/>
  <c r="F18" i="2"/>
  <c r="R18" i="2"/>
  <c r="AG18" i="2"/>
  <c r="M18" i="2"/>
  <c r="AF15" i="2"/>
  <c r="I15" i="2"/>
  <c r="AG98" i="3"/>
  <c r="AM96" i="3"/>
  <c r="AG90" i="3"/>
  <c r="AM88" i="3"/>
  <c r="AG86" i="3"/>
  <c r="AM76" i="3"/>
  <c r="AG74" i="3"/>
  <c r="Q74" i="2"/>
  <c r="F33" i="2"/>
  <c r="O33" i="2"/>
  <c r="U33" i="2"/>
  <c r="AC33" i="2"/>
  <c r="L33" i="2"/>
  <c r="X33" i="2"/>
  <c r="AF33" i="2"/>
  <c r="P33" i="2"/>
  <c r="Y33" i="2"/>
  <c r="Y29" i="2"/>
  <c r="I29" i="2"/>
  <c r="O15" i="2"/>
  <c r="W90" i="2"/>
  <c r="AC89" i="2"/>
  <c r="M89" i="2"/>
  <c r="Y82" i="2"/>
  <c r="AD79" i="2"/>
  <c r="AA78" i="2"/>
  <c r="AF74" i="2"/>
  <c r="P74" i="2"/>
  <c r="T59" i="2"/>
  <c r="T43" i="2"/>
  <c r="J43" i="2"/>
  <c r="AI76" i="3"/>
  <c r="AI80" i="3"/>
  <c r="AI84" i="3"/>
  <c r="AI88" i="3"/>
  <c r="AI92" i="3"/>
  <c r="AI96" i="3"/>
  <c r="AI100" i="3"/>
  <c r="AK74" i="3"/>
  <c r="AK78" i="3"/>
  <c r="AK82" i="3"/>
  <c r="AK86" i="3"/>
  <c r="AK90" i="3"/>
  <c r="AK94" i="3"/>
  <c r="AK98" i="3"/>
  <c r="AL98" i="3"/>
  <c r="AL94" i="3"/>
  <c r="AL90" i="3"/>
  <c r="AL86" i="3"/>
  <c r="AL82" i="3"/>
  <c r="AL78" i="3"/>
  <c r="AL74" i="3"/>
  <c r="AJ100" i="3"/>
  <c r="AJ96" i="3"/>
  <c r="AJ92" i="3"/>
  <c r="AJ88" i="3"/>
  <c r="AJ84" i="3"/>
  <c r="AJ80" i="3"/>
  <c r="AJ76" i="3"/>
  <c r="AH98" i="3"/>
  <c r="AH94" i="3"/>
  <c r="AH90" i="3"/>
  <c r="AH86" i="3"/>
  <c r="AH82" i="3"/>
  <c r="AH78" i="3"/>
  <c r="AH74" i="3"/>
  <c r="AB98" i="3"/>
  <c r="AB94" i="3"/>
  <c r="AB90" i="3"/>
  <c r="AB86" i="3"/>
  <c r="AB82" i="3"/>
  <c r="AB78" i="3"/>
  <c r="AB74" i="3"/>
  <c r="AD91" i="2"/>
  <c r="X91" i="2"/>
  <c r="S91" i="2"/>
  <c r="M91" i="2"/>
  <c r="F91" i="2"/>
  <c r="AH90" i="2"/>
  <c r="AD90" i="2"/>
  <c r="Z90" i="2"/>
  <c r="V90" i="2"/>
  <c r="R90" i="2"/>
  <c r="M90" i="2"/>
  <c r="H90" i="2"/>
  <c r="AG89" i="2"/>
  <c r="Z89" i="2"/>
  <c r="T89" i="2"/>
  <c r="H86" i="2"/>
  <c r="M86" i="2"/>
  <c r="R86" i="2"/>
  <c r="V86" i="2"/>
  <c r="Z86" i="2"/>
  <c r="AD86" i="2"/>
  <c r="AH86" i="2"/>
  <c r="I86" i="2"/>
  <c r="O86" i="2"/>
  <c r="S86" i="2"/>
  <c r="W86" i="2"/>
  <c r="AA86" i="2"/>
  <c r="AE86" i="2"/>
  <c r="AF82" i="2"/>
  <c r="X82" i="2"/>
  <c r="P82" i="2"/>
  <c r="I80" i="2"/>
  <c r="AF78" i="2"/>
  <c r="X78" i="2"/>
  <c r="P78" i="2"/>
  <c r="F78" i="2"/>
  <c r="AC74" i="2"/>
  <c r="U74" i="2"/>
  <c r="L74" i="2"/>
  <c r="AE64" i="2"/>
  <c r="R62" i="2"/>
  <c r="Z62" i="2"/>
  <c r="O60" i="2"/>
  <c r="V60" i="2"/>
  <c r="AB60" i="2"/>
  <c r="H60" i="2"/>
  <c r="P60" i="2"/>
  <c r="W60" i="2"/>
  <c r="AE60" i="2"/>
  <c r="AA59" i="2"/>
  <c r="S59" i="2"/>
  <c r="X58" i="2"/>
  <c r="L54" i="2"/>
  <c r="U54" i="2"/>
  <c r="AB54" i="2"/>
  <c r="AH54" i="2"/>
  <c r="F54" i="2"/>
  <c r="P54" i="2"/>
  <c r="V54" i="2"/>
  <c r="AC54" i="2"/>
  <c r="I53" i="2"/>
  <c r="P53" i="2"/>
  <c r="U53" i="2"/>
  <c r="AA53" i="2"/>
  <c r="AF53" i="2"/>
  <c r="J53" i="2"/>
  <c r="Q53" i="2"/>
  <c r="W53" i="2"/>
  <c r="AB53" i="2"/>
  <c r="AG53" i="2"/>
  <c r="I49" i="2"/>
  <c r="S49" i="2"/>
  <c r="Y49" i="2"/>
  <c r="AF49" i="2"/>
  <c r="L49" i="2"/>
  <c r="T49" i="2"/>
  <c r="AA49" i="2"/>
  <c r="AF47" i="2"/>
  <c r="X47" i="2"/>
  <c r="P47" i="2"/>
  <c r="F47" i="2"/>
  <c r="R44" i="2"/>
  <c r="H44" i="2"/>
  <c r="W44" i="2"/>
  <c r="J44" i="2"/>
  <c r="Z44" i="2"/>
  <c r="AA43" i="2"/>
  <c r="S43" i="2"/>
  <c r="I43" i="2"/>
  <c r="AF42" i="2"/>
  <c r="AA33" i="2"/>
  <c r="AF29" i="2"/>
  <c r="S29" i="2"/>
  <c r="L27" i="2"/>
  <c r="Q27" i="2"/>
  <c r="U27" i="2"/>
  <c r="Y27" i="2"/>
  <c r="AC27" i="2"/>
  <c r="AG27" i="2"/>
  <c r="J27" i="2"/>
  <c r="R27" i="2"/>
  <c r="W27" i="2"/>
  <c r="AB27" i="2"/>
  <c r="AH27" i="2"/>
  <c r="F27" i="2"/>
  <c r="M27" i="2"/>
  <c r="S27" i="2"/>
  <c r="X27" i="2"/>
  <c r="AD27" i="2"/>
  <c r="H26" i="2"/>
  <c r="Y18" i="2"/>
  <c r="Z15" i="2"/>
  <c r="AG82" i="3"/>
  <c r="O91" i="2"/>
  <c r="AE90" i="2"/>
  <c r="S90" i="2"/>
  <c r="O90" i="2"/>
  <c r="I90" i="2"/>
  <c r="J89" i="2"/>
  <c r="Q89" i="2"/>
  <c r="V89" i="2"/>
  <c r="AB89" i="2"/>
  <c r="H82" i="2"/>
  <c r="M82" i="2"/>
  <c r="R82" i="2"/>
  <c r="V82" i="2"/>
  <c r="Z82" i="2"/>
  <c r="AD82" i="2"/>
  <c r="AH82" i="2"/>
  <c r="I82" i="2"/>
  <c r="O82" i="2"/>
  <c r="S82" i="2"/>
  <c r="W82" i="2"/>
  <c r="AA82" i="2"/>
  <c r="AE82" i="2"/>
  <c r="F79" i="2"/>
  <c r="X79" i="2"/>
  <c r="M79" i="2"/>
  <c r="Z79" i="2"/>
  <c r="I78" i="2"/>
  <c r="X74" i="2"/>
  <c r="M64" i="2"/>
  <c r="O64" i="2"/>
  <c r="X64" i="2"/>
  <c r="AH64" i="2"/>
  <c r="F64" i="2"/>
  <c r="R64" i="2"/>
  <c r="Z64" i="2"/>
  <c r="L59" i="2"/>
  <c r="Q59" i="2"/>
  <c r="U59" i="2"/>
  <c r="Y59" i="2"/>
  <c r="AC59" i="2"/>
  <c r="AG59" i="2"/>
  <c r="H59" i="2"/>
  <c r="M59" i="2"/>
  <c r="R59" i="2"/>
  <c r="V59" i="2"/>
  <c r="Z59" i="2"/>
  <c r="AD59" i="2"/>
  <c r="AH59" i="2"/>
  <c r="AF100" i="3"/>
  <c r="AF96" i="3"/>
  <c r="AF92" i="3"/>
  <c r="AF88" i="3"/>
  <c r="AF84" i="3"/>
  <c r="AF80" i="3"/>
  <c r="AF76" i="3"/>
  <c r="AD98" i="3"/>
  <c r="AD94" i="3"/>
  <c r="AD90" i="3"/>
  <c r="AD86" i="3"/>
  <c r="AD74" i="3"/>
  <c r="AM11" i="3"/>
  <c r="P2" i="2"/>
  <c r="W2" i="2"/>
  <c r="AD2" i="2"/>
  <c r="AH91" i="2"/>
  <c r="AB91" i="2"/>
  <c r="W91" i="2"/>
  <c r="R91" i="2"/>
  <c r="AG90" i="2"/>
  <c r="AC90" i="2"/>
  <c r="Y90" i="2"/>
  <c r="U90" i="2"/>
  <c r="Q90" i="2"/>
  <c r="L90" i="2"/>
  <c r="AF89" i="2"/>
  <c r="Y89" i="2"/>
  <c r="R89" i="2"/>
  <c r="H89" i="2"/>
  <c r="I88" i="2"/>
  <c r="AF88" i="2"/>
  <c r="AF86" i="2"/>
  <c r="X86" i="2"/>
  <c r="P86" i="2"/>
  <c r="F86" i="2"/>
  <c r="AC82" i="2"/>
  <c r="U82" i="2"/>
  <c r="L82" i="2"/>
  <c r="AA80" i="2"/>
  <c r="O79" i="2"/>
  <c r="AE78" i="2"/>
  <c r="W78" i="2"/>
  <c r="O78" i="2"/>
  <c r="AB74" i="2"/>
  <c r="T74" i="2"/>
  <c r="J74" i="2"/>
  <c r="T66" i="2"/>
  <c r="AC66" i="2"/>
  <c r="L66" i="2"/>
  <c r="AD64" i="2"/>
  <c r="H64" i="2"/>
  <c r="Q62" i="2"/>
  <c r="Z60" i="2"/>
  <c r="I60" i="2"/>
  <c r="AF59" i="2"/>
  <c r="X59" i="2"/>
  <c r="P59" i="2"/>
  <c r="F59" i="2"/>
  <c r="F57" i="2"/>
  <c r="P57" i="2"/>
  <c r="AA57" i="2"/>
  <c r="T57" i="2"/>
  <c r="AC57" i="2"/>
  <c r="X54" i="2"/>
  <c r="H54" i="2"/>
  <c r="AE53" i="2"/>
  <c r="T53" i="2"/>
  <c r="X49" i="2"/>
  <c r="AC47" i="2"/>
  <c r="U47" i="2"/>
  <c r="L47" i="2"/>
  <c r="T44" i="2"/>
  <c r="AF43" i="2"/>
  <c r="X43" i="2"/>
  <c r="P43" i="2"/>
  <c r="F43" i="2"/>
  <c r="H39" i="2"/>
  <c r="M39" i="2"/>
  <c r="R39" i="2"/>
  <c r="V39" i="2"/>
  <c r="Z39" i="2"/>
  <c r="AD39" i="2"/>
  <c r="AH39" i="2"/>
  <c r="I39" i="2"/>
  <c r="O39" i="2"/>
  <c r="S39" i="2"/>
  <c r="W39" i="2"/>
  <c r="AA39" i="2"/>
  <c r="AE39" i="2"/>
  <c r="H35" i="2"/>
  <c r="M35" i="2"/>
  <c r="R35" i="2"/>
  <c r="V35" i="2"/>
  <c r="Z35" i="2"/>
  <c r="AD35" i="2"/>
  <c r="AH35" i="2"/>
  <c r="I35" i="2"/>
  <c r="O35" i="2"/>
  <c r="S35" i="2"/>
  <c r="W35" i="2"/>
  <c r="AA35" i="2"/>
  <c r="AE35" i="2"/>
  <c r="T33" i="2"/>
  <c r="AB32" i="2"/>
  <c r="O32" i="2"/>
  <c r="R32" i="2"/>
  <c r="AE29" i="2"/>
  <c r="P29" i="2"/>
  <c r="AE27" i="2"/>
  <c r="T27" i="2"/>
  <c r="H27" i="2"/>
  <c r="Z26" i="2"/>
  <c r="I25" i="2"/>
  <c r="S25" i="2"/>
  <c r="Y25" i="2"/>
  <c r="AF25" i="2"/>
  <c r="F25" i="2"/>
  <c r="P25" i="2"/>
  <c r="AA25" i="2"/>
  <c r="T25" i="2"/>
  <c r="AC25" i="2"/>
  <c r="H22" i="2"/>
  <c r="P22" i="2"/>
  <c r="U22" i="2"/>
  <c r="Z22" i="2"/>
  <c r="AF22" i="2"/>
  <c r="L22" i="2"/>
  <c r="T22" i="2"/>
  <c r="AB22" i="2"/>
  <c r="AH22" i="2"/>
  <c r="F22" i="2"/>
  <c r="M22" i="2"/>
  <c r="V22" i="2"/>
  <c r="AC22" i="2"/>
  <c r="R22" i="2"/>
  <c r="AG22" i="2"/>
  <c r="X22" i="2"/>
  <c r="X18" i="2"/>
  <c r="V15" i="2"/>
  <c r="AB84" i="2"/>
  <c r="T84" i="2"/>
  <c r="L84" i="2"/>
  <c r="AB76" i="2"/>
  <c r="T76" i="2"/>
  <c r="L76" i="2"/>
  <c r="Y72" i="2"/>
  <c r="O72" i="2"/>
  <c r="Z71" i="2"/>
  <c r="AB69" i="2"/>
  <c r="AB68" i="2"/>
  <c r="Q68" i="2"/>
  <c r="AG63" i="2"/>
  <c r="AC63" i="2"/>
  <c r="Y63" i="2"/>
  <c r="U63" i="2"/>
  <c r="Q63" i="2"/>
  <c r="L63" i="2"/>
  <c r="AF61" i="2"/>
  <c r="AA61" i="2"/>
  <c r="U61" i="2"/>
  <c r="P61" i="2"/>
  <c r="I61" i="2"/>
  <c r="AE56" i="2"/>
  <c r="AF45" i="2"/>
  <c r="AA45" i="2"/>
  <c r="U45" i="2"/>
  <c r="P45" i="2"/>
  <c r="I45" i="2"/>
  <c r="AF38" i="2"/>
  <c r="R38" i="2"/>
  <c r="R34" i="2"/>
  <c r="H28" i="2"/>
  <c r="T28" i="2"/>
  <c r="AE28" i="2"/>
  <c r="Y19" i="2"/>
  <c r="O19" i="2"/>
  <c r="L17" i="2"/>
  <c r="J17" i="2"/>
  <c r="Y17" i="2"/>
  <c r="W17" i="2"/>
  <c r="F17" i="2"/>
  <c r="AC17" i="2"/>
  <c r="AD14" i="2"/>
  <c r="W13" i="2"/>
  <c r="L11" i="2"/>
  <c r="Q11" i="2"/>
  <c r="U11" i="2"/>
  <c r="Y11" i="2"/>
  <c r="AC11" i="2"/>
  <c r="AG11" i="2"/>
  <c r="F11" i="2"/>
  <c r="H11" i="2" s="1"/>
  <c r="M11" i="2"/>
  <c r="S11" i="2"/>
  <c r="X11" i="2"/>
  <c r="AD11" i="2"/>
  <c r="J11" i="2"/>
  <c r="T11" i="2"/>
  <c r="AA11" i="2"/>
  <c r="AH11" i="2"/>
  <c r="O11" i="2"/>
  <c r="V11" i="2"/>
  <c r="AB11" i="2"/>
  <c r="J21" i="2"/>
  <c r="W21" i="2"/>
  <c r="AF21" i="2"/>
  <c r="Q21" i="2"/>
  <c r="AE21" i="2"/>
  <c r="T21" i="2"/>
  <c r="AG21" i="2"/>
  <c r="H19" i="2"/>
  <c r="M19" i="2"/>
  <c r="R19" i="2"/>
  <c r="V19" i="2"/>
  <c r="Z19" i="2"/>
  <c r="AD19" i="2"/>
  <c r="AH19" i="2"/>
  <c r="J19" i="2"/>
  <c r="Q19" i="2"/>
  <c r="W19" i="2"/>
  <c r="AB19" i="2"/>
  <c r="AG19" i="2"/>
  <c r="F19" i="2"/>
  <c r="L19" i="2"/>
  <c r="S19" i="2"/>
  <c r="X19" i="2"/>
  <c r="AC19" i="2"/>
  <c r="H14" i="2"/>
  <c r="P14" i="2"/>
  <c r="U14" i="2"/>
  <c r="Z14" i="2"/>
  <c r="AF14" i="2"/>
  <c r="J14" i="2"/>
  <c r="R14" i="2"/>
  <c r="Y14" i="2"/>
  <c r="AG14" i="2"/>
  <c r="L14" i="2"/>
  <c r="T14" i="2"/>
  <c r="AB14" i="2"/>
  <c r="AH14" i="2"/>
  <c r="I13" i="2"/>
  <c r="Q13" i="2"/>
  <c r="Y13" i="2"/>
  <c r="AF13" i="2"/>
  <c r="T13" i="2"/>
  <c r="J13" i="2"/>
  <c r="U13" i="2"/>
  <c r="AE13" i="2"/>
  <c r="L23" i="2"/>
  <c r="Q23" i="2"/>
  <c r="U23" i="2"/>
  <c r="Y23" i="2"/>
  <c r="AC23" i="2"/>
  <c r="F20" i="2"/>
  <c r="O20" i="2"/>
  <c r="V20" i="2"/>
  <c r="AD20" i="2"/>
  <c r="J16" i="2"/>
  <c r="R16" i="2"/>
  <c r="W16" i="2"/>
  <c r="AB16" i="2"/>
  <c r="AH16" i="2"/>
  <c r="AF24" i="2"/>
  <c r="AB24" i="2"/>
  <c r="X24" i="2"/>
  <c r="T24" i="2"/>
  <c r="P24" i="2"/>
  <c r="J24" i="2"/>
  <c r="F24" i="2"/>
  <c r="AH23" i="2"/>
  <c r="AD23" i="2"/>
  <c r="X23" i="2"/>
  <c r="S23" i="2"/>
  <c r="M23" i="2"/>
  <c r="F23" i="2"/>
  <c r="AA20" i="2"/>
  <c r="S20" i="2"/>
  <c r="H20" i="2"/>
  <c r="AD16" i="2"/>
  <c r="V16" i="2"/>
  <c r="O16" i="2"/>
  <c r="F16" i="2"/>
  <c r="M7" i="2"/>
  <c r="R7" i="2"/>
  <c r="V7" i="2"/>
  <c r="Z7" i="2"/>
  <c r="AD7" i="2"/>
  <c r="AH7" i="2"/>
  <c r="F7" i="2"/>
  <c r="H7" i="2" s="1"/>
  <c r="L7" i="2"/>
  <c r="S7" i="2"/>
  <c r="X7" i="2"/>
  <c r="AC7" i="2"/>
  <c r="J6" i="2"/>
  <c r="Q6" i="2"/>
  <c r="V6" i="2"/>
  <c r="L6" i="2"/>
  <c r="T6" i="2"/>
  <c r="Z6" i="2"/>
  <c r="AH6" i="2"/>
  <c r="S12" i="2"/>
  <c r="AF12" i="2"/>
  <c r="F8" i="2"/>
  <c r="H8" i="2" s="1"/>
  <c r="M8" i="2"/>
  <c r="S8" i="2"/>
  <c r="X8" i="2"/>
  <c r="AD8" i="2"/>
  <c r="T5" i="2"/>
  <c r="AG5" i="2"/>
  <c r="AG58" i="3"/>
  <c r="U88" i="2"/>
  <c r="X87" i="2"/>
  <c r="H88" i="2"/>
  <c r="M88" i="2"/>
  <c r="R88" i="2"/>
  <c r="V88" i="2"/>
  <c r="Z88" i="2"/>
  <c r="AD88" i="2"/>
  <c r="AH88" i="2"/>
  <c r="J88" i="2"/>
  <c r="Q88" i="2"/>
  <c r="W88" i="2"/>
  <c r="AB88" i="2"/>
  <c r="AG88" i="2"/>
  <c r="F88" i="2"/>
  <c r="L88" i="2"/>
  <c r="S88" i="2"/>
  <c r="X88" i="2"/>
  <c r="AC88" i="2"/>
  <c r="O88" i="2"/>
  <c r="Y88" i="2"/>
  <c r="P88" i="2"/>
  <c r="AA88" i="2"/>
  <c r="T88" i="2"/>
  <c r="AE88" i="2"/>
  <c r="L87" i="2"/>
  <c r="Q87" i="2"/>
  <c r="U87" i="2"/>
  <c r="Y87" i="2"/>
  <c r="AC87" i="2"/>
  <c r="AG87" i="2"/>
  <c r="I87" i="2"/>
  <c r="P87" i="2"/>
  <c r="V87" i="2"/>
  <c r="AA87" i="2"/>
  <c r="AF87" i="2"/>
  <c r="J87" i="2"/>
  <c r="R87" i="2"/>
  <c r="W87" i="2"/>
  <c r="AB87" i="2"/>
  <c r="AH87" i="2"/>
  <c r="O87" i="2"/>
  <c r="Z87" i="2"/>
  <c r="F87" i="2"/>
  <c r="S87" i="2"/>
  <c r="AD87" i="2"/>
  <c r="H87" i="2"/>
  <c r="T87" i="2"/>
  <c r="AE87" i="2"/>
  <c r="I85" i="2"/>
  <c r="O85" i="2"/>
  <c r="S85" i="2"/>
  <c r="W85" i="2"/>
  <c r="AA85" i="2"/>
  <c r="AE85" i="2"/>
  <c r="M85" i="2"/>
  <c r="T85" i="2"/>
  <c r="Y85" i="2"/>
  <c r="AD85" i="2"/>
  <c r="H85" i="2"/>
  <c r="P85" i="2"/>
  <c r="U85" i="2"/>
  <c r="Z85" i="2"/>
  <c r="AF85" i="2"/>
  <c r="I58" i="2"/>
  <c r="O58" i="2"/>
  <c r="S58" i="2"/>
  <c r="W58" i="2"/>
  <c r="AA58" i="2"/>
  <c r="AE58" i="2"/>
  <c r="J58" i="2"/>
  <c r="Q58" i="2"/>
  <c r="V58" i="2"/>
  <c r="AB58" i="2"/>
  <c r="AG58" i="2"/>
  <c r="H58" i="2"/>
  <c r="R58" i="2"/>
  <c r="Y58" i="2"/>
  <c r="AF58" i="2"/>
  <c r="L58" i="2"/>
  <c r="T58" i="2"/>
  <c r="Z58" i="2"/>
  <c r="AH58" i="2"/>
  <c r="L52" i="2"/>
  <c r="Q52" i="2"/>
  <c r="U52" i="2"/>
  <c r="Y52" i="2"/>
  <c r="AC52" i="2"/>
  <c r="AG52" i="2"/>
  <c r="F52" i="2"/>
  <c r="M52" i="2"/>
  <c r="S52" i="2"/>
  <c r="X52" i="2"/>
  <c r="AD52" i="2"/>
  <c r="I52" i="2"/>
  <c r="P52" i="2"/>
  <c r="R52" i="2"/>
  <c r="Z52" i="2"/>
  <c r="AF52" i="2"/>
  <c r="H52" i="2"/>
  <c r="T52" i="2"/>
  <c r="AA52" i="2"/>
  <c r="AH52" i="2"/>
  <c r="I50" i="2"/>
  <c r="O50" i="2"/>
  <c r="S50" i="2"/>
  <c r="W50" i="2"/>
  <c r="AA50" i="2"/>
  <c r="AE50" i="2"/>
  <c r="J50" i="2"/>
  <c r="Q50" i="2"/>
  <c r="V50" i="2"/>
  <c r="AB50" i="2"/>
  <c r="AG50" i="2"/>
  <c r="M50" i="2"/>
  <c r="T50" i="2"/>
  <c r="Y50" i="2"/>
  <c r="AD50" i="2"/>
  <c r="P50" i="2"/>
  <c r="Z50" i="2"/>
  <c r="F50" i="2"/>
  <c r="R50" i="2"/>
  <c r="AC50" i="2"/>
  <c r="I46" i="2"/>
  <c r="O46" i="2"/>
  <c r="S46" i="2"/>
  <c r="W46" i="2"/>
  <c r="AA46" i="2"/>
  <c r="AE46" i="2"/>
  <c r="M46" i="2"/>
  <c r="T46" i="2"/>
  <c r="Y46" i="2"/>
  <c r="AD46" i="2"/>
  <c r="J46" i="2"/>
  <c r="Q46" i="2"/>
  <c r="V46" i="2"/>
  <c r="AB46" i="2"/>
  <c r="AG46" i="2"/>
  <c r="L46" i="2"/>
  <c r="X46" i="2"/>
  <c r="AH46" i="2"/>
  <c r="P46" i="2"/>
  <c r="Z46" i="2"/>
  <c r="F46" i="2"/>
  <c r="R46" i="2"/>
  <c r="AC46" i="2"/>
  <c r="AG85" i="2"/>
  <c r="V85" i="2"/>
  <c r="J85" i="2"/>
  <c r="H80" i="2"/>
  <c r="M80" i="2"/>
  <c r="R80" i="2"/>
  <c r="V80" i="2"/>
  <c r="Z80" i="2"/>
  <c r="AD80" i="2"/>
  <c r="AH80" i="2"/>
  <c r="J80" i="2"/>
  <c r="Q80" i="2"/>
  <c r="W80" i="2"/>
  <c r="AB80" i="2"/>
  <c r="AG80" i="2"/>
  <c r="F80" i="2"/>
  <c r="L80" i="2"/>
  <c r="S80" i="2"/>
  <c r="X80" i="2"/>
  <c r="AC80" i="2"/>
  <c r="L79" i="2"/>
  <c r="Q79" i="2"/>
  <c r="U79" i="2"/>
  <c r="Y79" i="2"/>
  <c r="AC79" i="2"/>
  <c r="AG79" i="2"/>
  <c r="I79" i="2"/>
  <c r="P79" i="2"/>
  <c r="V79" i="2"/>
  <c r="AA79" i="2"/>
  <c r="AF79" i="2"/>
  <c r="J79" i="2"/>
  <c r="R79" i="2"/>
  <c r="W79" i="2"/>
  <c r="AB79" i="2"/>
  <c r="AH79" i="2"/>
  <c r="I77" i="2"/>
  <c r="O77" i="2"/>
  <c r="S77" i="2"/>
  <c r="W77" i="2"/>
  <c r="AA77" i="2"/>
  <c r="AE77" i="2"/>
  <c r="M77" i="2"/>
  <c r="T77" i="2"/>
  <c r="Y77" i="2"/>
  <c r="AD77" i="2"/>
  <c r="H77" i="2"/>
  <c r="P77" i="2"/>
  <c r="U77" i="2"/>
  <c r="Z77" i="2"/>
  <c r="AF77" i="2"/>
  <c r="U66" i="2"/>
  <c r="F66" i="2"/>
  <c r="I62" i="2"/>
  <c r="O62" i="2"/>
  <c r="S62" i="2"/>
  <c r="W62" i="2"/>
  <c r="AA62" i="2"/>
  <c r="AE62" i="2"/>
  <c r="M62" i="2"/>
  <c r="T62" i="2"/>
  <c r="Y62" i="2"/>
  <c r="AD62" i="2"/>
  <c r="L62" i="2"/>
  <c r="U62" i="2"/>
  <c r="AB62" i="2"/>
  <c r="AH62" i="2"/>
  <c r="F62" i="2"/>
  <c r="P62" i="2"/>
  <c r="V62" i="2"/>
  <c r="AC62" i="2"/>
  <c r="U58" i="2"/>
  <c r="F58" i="2"/>
  <c r="X56" i="2"/>
  <c r="H56" i="2"/>
  <c r="AE52" i="2"/>
  <c r="O52" i="2"/>
  <c r="AF50" i="2"/>
  <c r="H50" i="2"/>
  <c r="U46" i="2"/>
  <c r="I42" i="2"/>
  <c r="O42" i="2"/>
  <c r="S42" i="2"/>
  <c r="W42" i="2"/>
  <c r="AA42" i="2"/>
  <c r="AE42" i="2"/>
  <c r="J42" i="2"/>
  <c r="Q42" i="2"/>
  <c r="V42" i="2"/>
  <c r="AB42" i="2"/>
  <c r="AG42" i="2"/>
  <c r="M42" i="2"/>
  <c r="T42" i="2"/>
  <c r="Y42" i="2"/>
  <c r="AD42" i="2"/>
  <c r="L42" i="2"/>
  <c r="X42" i="2"/>
  <c r="AH42" i="2"/>
  <c r="P42" i="2"/>
  <c r="Z42" i="2"/>
  <c r="F42" i="2"/>
  <c r="R42" i="2"/>
  <c r="AC42" i="2"/>
  <c r="AC85" i="2"/>
  <c r="R85" i="2"/>
  <c r="F85" i="2"/>
  <c r="AE80" i="2"/>
  <c r="T80" i="2"/>
  <c r="AE79" i="2"/>
  <c r="T79" i="2"/>
  <c r="H79" i="2"/>
  <c r="AG77" i="2"/>
  <c r="V77" i="2"/>
  <c r="J77" i="2"/>
  <c r="H72" i="2"/>
  <c r="M72" i="2"/>
  <c r="R72" i="2"/>
  <c r="V72" i="2"/>
  <c r="Z72" i="2"/>
  <c r="AD72" i="2"/>
  <c r="AH72" i="2"/>
  <c r="J72" i="2"/>
  <c r="Q72" i="2"/>
  <c r="W72" i="2"/>
  <c r="AB72" i="2"/>
  <c r="AG72" i="2"/>
  <c r="F72" i="2"/>
  <c r="L72" i="2"/>
  <c r="S72" i="2"/>
  <c r="X72" i="2"/>
  <c r="AC72" i="2"/>
  <c r="L71" i="2"/>
  <c r="Q71" i="2"/>
  <c r="U71" i="2"/>
  <c r="Y71" i="2"/>
  <c r="AC71" i="2"/>
  <c r="AG71" i="2"/>
  <c r="I71" i="2"/>
  <c r="P71" i="2"/>
  <c r="V71" i="2"/>
  <c r="AA71" i="2"/>
  <c r="AF71" i="2"/>
  <c r="J71" i="2"/>
  <c r="R71" i="2"/>
  <c r="W71" i="2"/>
  <c r="AB71" i="2"/>
  <c r="AH71" i="2"/>
  <c r="I69" i="2"/>
  <c r="O69" i="2"/>
  <c r="S69" i="2"/>
  <c r="W69" i="2"/>
  <c r="AA69" i="2"/>
  <c r="AE69" i="2"/>
  <c r="M69" i="2"/>
  <c r="T69" i="2"/>
  <c r="Y69" i="2"/>
  <c r="AD69" i="2"/>
  <c r="H69" i="2"/>
  <c r="P69" i="2"/>
  <c r="U69" i="2"/>
  <c r="Z69" i="2"/>
  <c r="AF69" i="2"/>
  <c r="L68" i="2"/>
  <c r="F68" i="2"/>
  <c r="M68" i="2"/>
  <c r="R68" i="2"/>
  <c r="V68" i="2"/>
  <c r="Z68" i="2"/>
  <c r="AD68" i="2"/>
  <c r="AH68" i="2"/>
  <c r="O68" i="2"/>
  <c r="T68" i="2"/>
  <c r="Y68" i="2"/>
  <c r="AE68" i="2"/>
  <c r="H68" i="2"/>
  <c r="P68" i="2"/>
  <c r="U68" i="2"/>
  <c r="AA68" i="2"/>
  <c r="AF68" i="2"/>
  <c r="AH66" i="2"/>
  <c r="X62" i="2"/>
  <c r="H62" i="2"/>
  <c r="AD58" i="2"/>
  <c r="P58" i="2"/>
  <c r="AH56" i="2"/>
  <c r="AB52" i="2"/>
  <c r="J52" i="2"/>
  <c r="X50" i="2"/>
  <c r="H46" i="2"/>
  <c r="U42" i="2"/>
  <c r="AB85" i="2"/>
  <c r="Q85" i="2"/>
  <c r="I66" i="2"/>
  <c r="O66" i="2"/>
  <c r="S66" i="2"/>
  <c r="W66" i="2"/>
  <c r="AA66" i="2"/>
  <c r="AE66" i="2"/>
  <c r="J66" i="2"/>
  <c r="Q66" i="2"/>
  <c r="V66" i="2"/>
  <c r="AB66" i="2"/>
  <c r="AG66" i="2"/>
  <c r="P66" i="2"/>
  <c r="X66" i="2"/>
  <c r="AD66" i="2"/>
  <c r="H66" i="2"/>
  <c r="R66" i="2"/>
  <c r="Y66" i="2"/>
  <c r="AF66" i="2"/>
  <c r="AC58" i="2"/>
  <c r="M58" i="2"/>
  <c r="L56" i="2"/>
  <c r="Q56" i="2"/>
  <c r="U56" i="2"/>
  <c r="Y56" i="2"/>
  <c r="AC56" i="2"/>
  <c r="AG56" i="2"/>
  <c r="I56" i="2"/>
  <c r="P56" i="2"/>
  <c r="V56" i="2"/>
  <c r="AA56" i="2"/>
  <c r="AF56" i="2"/>
  <c r="M56" i="2"/>
  <c r="T56" i="2"/>
  <c r="AB56" i="2"/>
  <c r="F56" i="2"/>
  <c r="O56" i="2"/>
  <c r="W56" i="2"/>
  <c r="AD56" i="2"/>
  <c r="W52" i="2"/>
  <c r="U50" i="2"/>
  <c r="I30" i="2"/>
  <c r="O30" i="2"/>
  <c r="S30" i="2"/>
  <c r="W30" i="2"/>
  <c r="AA30" i="2"/>
  <c r="AE30" i="2"/>
  <c r="M30" i="2"/>
  <c r="T30" i="2"/>
  <c r="Y30" i="2"/>
  <c r="AD30" i="2"/>
  <c r="H30" i="2"/>
  <c r="P30" i="2"/>
  <c r="U30" i="2"/>
  <c r="Z30" i="2"/>
  <c r="AF30" i="2"/>
  <c r="J30" i="2"/>
  <c r="Q30" i="2"/>
  <c r="V30" i="2"/>
  <c r="AB30" i="2"/>
  <c r="AG30" i="2"/>
  <c r="L32" i="2"/>
  <c r="Q32" i="2"/>
  <c r="U32" i="2"/>
  <c r="Y32" i="2"/>
  <c r="AC32" i="2"/>
  <c r="AG32" i="2"/>
  <c r="I32" i="2"/>
  <c r="P32" i="2"/>
  <c r="V32" i="2"/>
  <c r="AA32" i="2"/>
  <c r="AF32" i="2"/>
  <c r="F32" i="2"/>
  <c r="M32" i="2"/>
  <c r="S32" i="2"/>
  <c r="X32" i="2"/>
  <c r="AD32" i="2"/>
  <c r="AH30" i="2"/>
  <c r="L30" i="2"/>
  <c r="M9" i="2"/>
  <c r="R9" i="2"/>
  <c r="V9" i="2"/>
  <c r="Z9" i="2"/>
  <c r="AD9" i="2"/>
  <c r="AH9" i="2"/>
  <c r="I9" i="2"/>
  <c r="A9" i="2" s="1"/>
  <c r="P9" i="2"/>
  <c r="U9" i="2"/>
  <c r="AF9" i="2"/>
  <c r="L9" i="2"/>
  <c r="T9" i="2"/>
  <c r="F9" i="2"/>
  <c r="H9" i="2" s="1"/>
  <c r="O9" i="2"/>
  <c r="W9" i="2"/>
  <c r="Q9" i="2"/>
  <c r="X9" i="2"/>
  <c r="AE9" i="2"/>
  <c r="M2" i="2"/>
  <c r="S2" i="2"/>
  <c r="X2" i="2"/>
  <c r="L91" i="2"/>
  <c r="Q91" i="2"/>
  <c r="U91" i="2"/>
  <c r="Y91" i="2"/>
  <c r="AC91" i="2"/>
  <c r="AG91" i="2"/>
  <c r="I89" i="2"/>
  <c r="O89" i="2"/>
  <c r="S89" i="2"/>
  <c r="W89" i="2"/>
  <c r="AA89" i="2"/>
  <c r="AE89" i="2"/>
  <c r="AF84" i="2"/>
  <c r="AA84" i="2"/>
  <c r="U84" i="2"/>
  <c r="P84" i="2"/>
  <c r="I84" i="2"/>
  <c r="L83" i="2"/>
  <c r="Q83" i="2"/>
  <c r="U83" i="2"/>
  <c r="Y83" i="2"/>
  <c r="AC83" i="2"/>
  <c r="AG83" i="2"/>
  <c r="I81" i="2"/>
  <c r="O81" i="2"/>
  <c r="S81" i="2"/>
  <c r="W81" i="2"/>
  <c r="AA81" i="2"/>
  <c r="AE81" i="2"/>
  <c r="AF76" i="2"/>
  <c r="AA76" i="2"/>
  <c r="U76" i="2"/>
  <c r="P76" i="2"/>
  <c r="I76" i="2"/>
  <c r="L75" i="2"/>
  <c r="Q75" i="2"/>
  <c r="U75" i="2"/>
  <c r="Y75" i="2"/>
  <c r="AC75" i="2"/>
  <c r="AG75" i="2"/>
  <c r="I73" i="2"/>
  <c r="O73" i="2"/>
  <c r="S73" i="2"/>
  <c r="W73" i="2"/>
  <c r="AA73" i="2"/>
  <c r="AE73" i="2"/>
  <c r="H65" i="2"/>
  <c r="M65" i="2"/>
  <c r="R65" i="2"/>
  <c r="V65" i="2"/>
  <c r="Z65" i="2"/>
  <c r="AD65" i="2"/>
  <c r="AH65" i="2"/>
  <c r="J65" i="2"/>
  <c r="Q65" i="2"/>
  <c r="W65" i="2"/>
  <c r="AB65" i="2"/>
  <c r="AG65" i="2"/>
  <c r="AB64" i="2"/>
  <c r="T64" i="2"/>
  <c r="L60" i="2"/>
  <c r="Q60" i="2"/>
  <c r="U60" i="2"/>
  <c r="Y60" i="2"/>
  <c r="AC60" i="2"/>
  <c r="AG60" i="2"/>
  <c r="F60" i="2"/>
  <c r="M60" i="2"/>
  <c r="S60" i="2"/>
  <c r="X60" i="2"/>
  <c r="AD60" i="2"/>
  <c r="AF57" i="2"/>
  <c r="Y57" i="2"/>
  <c r="S57" i="2"/>
  <c r="I57" i="2"/>
  <c r="I54" i="2"/>
  <c r="O54" i="2"/>
  <c r="S54" i="2"/>
  <c r="W54" i="2"/>
  <c r="AA54" i="2"/>
  <c r="AE54" i="2"/>
  <c r="M54" i="2"/>
  <c r="T54" i="2"/>
  <c r="Y54" i="2"/>
  <c r="AD54" i="2"/>
  <c r="AB48" i="2"/>
  <c r="AB44" i="2"/>
  <c r="L40" i="2"/>
  <c r="Q40" i="2"/>
  <c r="U40" i="2"/>
  <c r="Y40" i="2"/>
  <c r="AC40" i="2"/>
  <c r="AG40" i="2"/>
  <c r="I40" i="2"/>
  <c r="P40" i="2"/>
  <c r="V40" i="2"/>
  <c r="AA40" i="2"/>
  <c r="AF40" i="2"/>
  <c r="F40" i="2"/>
  <c r="M40" i="2"/>
  <c r="S40" i="2"/>
  <c r="X40" i="2"/>
  <c r="AD40" i="2"/>
  <c r="AH38" i="2"/>
  <c r="X38" i="2"/>
  <c r="L38" i="2"/>
  <c r="L36" i="2"/>
  <c r="Q36" i="2"/>
  <c r="U36" i="2"/>
  <c r="Y36" i="2"/>
  <c r="AC36" i="2"/>
  <c r="AG36" i="2"/>
  <c r="F36" i="2"/>
  <c r="M36" i="2"/>
  <c r="S36" i="2"/>
  <c r="X36" i="2"/>
  <c r="AD36" i="2"/>
  <c r="I36" i="2"/>
  <c r="P36" i="2"/>
  <c r="V36" i="2"/>
  <c r="AA36" i="2"/>
  <c r="AF36" i="2"/>
  <c r="AH34" i="2"/>
  <c r="X34" i="2"/>
  <c r="L34" i="2"/>
  <c r="AH32" i="2"/>
  <c r="W32" i="2"/>
  <c r="J32" i="2"/>
  <c r="AC30" i="2"/>
  <c r="F30" i="2"/>
  <c r="S9" i="2"/>
  <c r="I2" i="2"/>
  <c r="A2" i="2" s="1"/>
  <c r="Z2" i="2"/>
  <c r="V2" i="2"/>
  <c r="R2" i="2"/>
  <c r="J2" i="2"/>
  <c r="H84" i="2"/>
  <c r="M84" i="2"/>
  <c r="R84" i="2"/>
  <c r="V84" i="2"/>
  <c r="Z84" i="2"/>
  <c r="AD84" i="2"/>
  <c r="AH84" i="2"/>
  <c r="H76" i="2"/>
  <c r="M76" i="2"/>
  <c r="R76" i="2"/>
  <c r="V76" i="2"/>
  <c r="Z76" i="2"/>
  <c r="AD76" i="2"/>
  <c r="AH76" i="2"/>
  <c r="L64" i="2"/>
  <c r="Q64" i="2"/>
  <c r="U64" i="2"/>
  <c r="Y64" i="2"/>
  <c r="AC64" i="2"/>
  <c r="AG64" i="2"/>
  <c r="I64" i="2"/>
  <c r="P64" i="2"/>
  <c r="V64" i="2"/>
  <c r="AA64" i="2"/>
  <c r="AF64" i="2"/>
  <c r="H57" i="2"/>
  <c r="M57" i="2"/>
  <c r="R57" i="2"/>
  <c r="V57" i="2"/>
  <c r="Z57" i="2"/>
  <c r="AD57" i="2"/>
  <c r="AH57" i="2"/>
  <c r="J57" i="2"/>
  <c r="Q57" i="2"/>
  <c r="W57" i="2"/>
  <c r="AB57" i="2"/>
  <c r="AG57" i="2"/>
  <c r="L48" i="2"/>
  <c r="Q48" i="2"/>
  <c r="U48" i="2"/>
  <c r="Y48" i="2"/>
  <c r="AC48" i="2"/>
  <c r="AG48" i="2"/>
  <c r="I48" i="2"/>
  <c r="P48" i="2"/>
  <c r="V48" i="2"/>
  <c r="AA48" i="2"/>
  <c r="AF48" i="2"/>
  <c r="F48" i="2"/>
  <c r="M48" i="2"/>
  <c r="S48" i="2"/>
  <c r="X48" i="2"/>
  <c r="AD48" i="2"/>
  <c r="L44" i="2"/>
  <c r="Q44" i="2"/>
  <c r="U44" i="2"/>
  <c r="Y44" i="2"/>
  <c r="AC44" i="2"/>
  <c r="AG44" i="2"/>
  <c r="F44" i="2"/>
  <c r="M44" i="2"/>
  <c r="S44" i="2"/>
  <c r="X44" i="2"/>
  <c r="AD44" i="2"/>
  <c r="I44" i="2"/>
  <c r="P44" i="2"/>
  <c r="V44" i="2"/>
  <c r="AA44" i="2"/>
  <c r="AF44" i="2"/>
  <c r="I38" i="2"/>
  <c r="O38" i="2"/>
  <c r="S38" i="2"/>
  <c r="W38" i="2"/>
  <c r="AA38" i="2"/>
  <c r="AE38" i="2"/>
  <c r="M38" i="2"/>
  <c r="T38" i="2"/>
  <c r="Y38" i="2"/>
  <c r="AD38" i="2"/>
  <c r="J38" i="2"/>
  <c r="Q38" i="2"/>
  <c r="V38" i="2"/>
  <c r="AB38" i="2"/>
  <c r="AG38" i="2"/>
  <c r="I34" i="2"/>
  <c r="O34" i="2"/>
  <c r="S34" i="2"/>
  <c r="W34" i="2"/>
  <c r="AA34" i="2"/>
  <c r="AE34" i="2"/>
  <c r="J34" i="2"/>
  <c r="Q34" i="2"/>
  <c r="V34" i="2"/>
  <c r="AB34" i="2"/>
  <c r="AG34" i="2"/>
  <c r="M34" i="2"/>
  <c r="T34" i="2"/>
  <c r="Y34" i="2"/>
  <c r="AD34" i="2"/>
  <c r="AE32" i="2"/>
  <c r="T32" i="2"/>
  <c r="H32" i="2"/>
  <c r="X30" i="2"/>
  <c r="J9" i="2"/>
  <c r="H49" i="2"/>
  <c r="M49" i="2"/>
  <c r="R49" i="2"/>
  <c r="V49" i="2"/>
  <c r="Z49" i="2"/>
  <c r="AD49" i="2"/>
  <c r="AH49" i="2"/>
  <c r="H41" i="2"/>
  <c r="M41" i="2"/>
  <c r="R41" i="2"/>
  <c r="V41" i="2"/>
  <c r="Z41" i="2"/>
  <c r="AD41" i="2"/>
  <c r="AH41" i="2"/>
  <c r="H33" i="2"/>
  <c r="M33" i="2"/>
  <c r="R33" i="2"/>
  <c r="V33" i="2"/>
  <c r="Z33" i="2"/>
  <c r="AD33" i="2"/>
  <c r="AH33" i="2"/>
  <c r="AF28" i="2"/>
  <c r="AA28" i="2"/>
  <c r="V28" i="2"/>
  <c r="P28" i="2"/>
  <c r="I28" i="2"/>
  <c r="AD26" i="2"/>
  <c r="Y26" i="2"/>
  <c r="T26" i="2"/>
  <c r="M26" i="2"/>
  <c r="H25" i="2"/>
  <c r="M25" i="2"/>
  <c r="R25" i="2"/>
  <c r="V25" i="2"/>
  <c r="Z25" i="2"/>
  <c r="AD25" i="2"/>
  <c r="AH25" i="2"/>
  <c r="H21" i="2"/>
  <c r="M21" i="2"/>
  <c r="R21" i="2"/>
  <c r="V21" i="2"/>
  <c r="Z21" i="2"/>
  <c r="AD21" i="2"/>
  <c r="AH21" i="2"/>
  <c r="F21" i="2"/>
  <c r="L21" i="2"/>
  <c r="S21" i="2"/>
  <c r="X21" i="2"/>
  <c r="AC21" i="2"/>
  <c r="I18" i="2"/>
  <c r="O18" i="2"/>
  <c r="S18" i="2"/>
  <c r="W18" i="2"/>
  <c r="AA18" i="2"/>
  <c r="AE18" i="2"/>
  <c r="H18" i="2"/>
  <c r="P18" i="2"/>
  <c r="U18" i="2"/>
  <c r="Z18" i="2"/>
  <c r="AF18" i="2"/>
  <c r="AB17" i="2"/>
  <c r="T17" i="2"/>
  <c r="L12" i="2"/>
  <c r="Q12" i="2"/>
  <c r="U12" i="2"/>
  <c r="Y12" i="2"/>
  <c r="AC12" i="2"/>
  <c r="AG12" i="2"/>
  <c r="J12" i="2"/>
  <c r="R12" i="2"/>
  <c r="W12" i="2"/>
  <c r="AB12" i="2"/>
  <c r="AH12" i="2"/>
  <c r="M5" i="2"/>
  <c r="R5" i="2"/>
  <c r="V5" i="2"/>
  <c r="Z5" i="2"/>
  <c r="AD5" i="2"/>
  <c r="AH5" i="2"/>
  <c r="F5" i="2"/>
  <c r="H5" i="2" s="1"/>
  <c r="L5" i="2"/>
  <c r="S5" i="2"/>
  <c r="X5" i="2"/>
  <c r="AC5" i="2"/>
  <c r="L28" i="2"/>
  <c r="Q28" i="2"/>
  <c r="U28" i="2"/>
  <c r="Y28" i="2"/>
  <c r="AC28" i="2"/>
  <c r="AG28" i="2"/>
  <c r="I26" i="2"/>
  <c r="O26" i="2"/>
  <c r="S26" i="2"/>
  <c r="W26" i="2"/>
  <c r="AA26" i="2"/>
  <c r="AE26" i="2"/>
  <c r="H17" i="2"/>
  <c r="M17" i="2"/>
  <c r="R17" i="2"/>
  <c r="V17" i="2"/>
  <c r="Z17" i="2"/>
  <c r="AD17" i="2"/>
  <c r="AH17" i="2"/>
  <c r="I17" i="2"/>
  <c r="P17" i="2"/>
  <c r="U17" i="2"/>
  <c r="AA17" i="2"/>
  <c r="AF17" i="2"/>
  <c r="AD12" i="2"/>
  <c r="V12" i="2"/>
  <c r="O12" i="2"/>
  <c r="F12" i="2"/>
  <c r="H12" i="2" s="1"/>
  <c r="AE5" i="2"/>
  <c r="W5" i="2"/>
  <c r="P5" i="2"/>
  <c r="H61" i="2"/>
  <c r="M61" i="2"/>
  <c r="R61" i="2"/>
  <c r="V61" i="2"/>
  <c r="Z61" i="2"/>
  <c r="AD61" i="2"/>
  <c r="AH61" i="2"/>
  <c r="H53" i="2"/>
  <c r="M53" i="2"/>
  <c r="R53" i="2"/>
  <c r="V53" i="2"/>
  <c r="Z53" i="2"/>
  <c r="AD53" i="2"/>
  <c r="AH53" i="2"/>
  <c r="AG49" i="2"/>
  <c r="AB49" i="2"/>
  <c r="W49" i="2"/>
  <c r="Q49" i="2"/>
  <c r="J49" i="2"/>
  <c r="H45" i="2"/>
  <c r="M45" i="2"/>
  <c r="R45" i="2"/>
  <c r="V45" i="2"/>
  <c r="Z45" i="2"/>
  <c r="AD45" i="2"/>
  <c r="AH45" i="2"/>
  <c r="AG41" i="2"/>
  <c r="AB41" i="2"/>
  <c r="W41" i="2"/>
  <c r="Q41" i="2"/>
  <c r="J41" i="2"/>
  <c r="H37" i="2"/>
  <c r="M37" i="2"/>
  <c r="R37" i="2"/>
  <c r="V37" i="2"/>
  <c r="Z37" i="2"/>
  <c r="AD37" i="2"/>
  <c r="AH37" i="2"/>
  <c r="AG33" i="2"/>
  <c r="AB33" i="2"/>
  <c r="W33" i="2"/>
  <c r="Q33" i="2"/>
  <c r="J33" i="2"/>
  <c r="H29" i="2"/>
  <c r="M29" i="2"/>
  <c r="R29" i="2"/>
  <c r="V29" i="2"/>
  <c r="Z29" i="2"/>
  <c r="AD29" i="2"/>
  <c r="AH29" i="2"/>
  <c r="AD28" i="2"/>
  <c r="X28" i="2"/>
  <c r="S28" i="2"/>
  <c r="M28" i="2"/>
  <c r="F28" i="2"/>
  <c r="AG26" i="2"/>
  <c r="AB26" i="2"/>
  <c r="V26" i="2"/>
  <c r="Q26" i="2"/>
  <c r="J26" i="2"/>
  <c r="AG25" i="2"/>
  <c r="AB25" i="2"/>
  <c r="W25" i="2"/>
  <c r="Q25" i="2"/>
  <c r="J25" i="2"/>
  <c r="AB21" i="2"/>
  <c r="U21" i="2"/>
  <c r="O21" i="2"/>
  <c r="L20" i="2"/>
  <c r="Q20" i="2"/>
  <c r="U20" i="2"/>
  <c r="Y20" i="2"/>
  <c r="AC20" i="2"/>
  <c r="AG20" i="2"/>
  <c r="J20" i="2"/>
  <c r="R20" i="2"/>
  <c r="W20" i="2"/>
  <c r="AB20" i="2"/>
  <c r="AH20" i="2"/>
  <c r="AH18" i="2"/>
  <c r="AB18" i="2"/>
  <c r="T18" i="2"/>
  <c r="L18" i="2"/>
  <c r="AE17" i="2"/>
  <c r="X17" i="2"/>
  <c r="Q17" i="2"/>
  <c r="M13" i="2"/>
  <c r="R13" i="2"/>
  <c r="V13" i="2"/>
  <c r="Z13" i="2"/>
  <c r="AD13" i="2"/>
  <c r="AH13" i="2"/>
  <c r="F13" i="2"/>
  <c r="H13" i="2" s="1"/>
  <c r="L13" i="2"/>
  <c r="S13" i="2"/>
  <c r="X13" i="2"/>
  <c r="AC13" i="2"/>
  <c r="AA12" i="2"/>
  <c r="T12" i="2"/>
  <c r="M12" i="2"/>
  <c r="I10" i="2"/>
  <c r="A10" i="2" s="1"/>
  <c r="AM19" i="3" s="1"/>
  <c r="O10" i="2"/>
  <c r="S10" i="2"/>
  <c r="W10" i="2"/>
  <c r="AA10" i="2"/>
  <c r="H10" i="2"/>
  <c r="P10" i="2"/>
  <c r="U10" i="2"/>
  <c r="Z10" i="2"/>
  <c r="AF10" i="2"/>
  <c r="AB5" i="2"/>
  <c r="U5" i="2"/>
  <c r="O5" i="2"/>
  <c r="L4" i="2"/>
  <c r="Q4" i="2"/>
  <c r="U4" i="2"/>
  <c r="Y4" i="2"/>
  <c r="AC4" i="2"/>
  <c r="AG4" i="2"/>
  <c r="J4" i="2"/>
  <c r="R4" i="2"/>
  <c r="W4" i="2"/>
  <c r="AB4" i="2"/>
  <c r="AH4" i="2"/>
  <c r="L3" i="2"/>
  <c r="Q3" i="2"/>
  <c r="U3" i="2"/>
  <c r="F3" i="2"/>
  <c r="H3" i="2" s="1"/>
  <c r="M3" i="2"/>
  <c r="S3" i="2"/>
  <c r="X3" i="2"/>
  <c r="AB3" i="2"/>
  <c r="AF3" i="2"/>
  <c r="O3" i="2"/>
  <c r="V3" i="2"/>
  <c r="AA3" i="2"/>
  <c r="AG3" i="2"/>
  <c r="AM100" i="3"/>
  <c r="AG100" i="3"/>
  <c r="AM98" i="3"/>
  <c r="AG96" i="3"/>
  <c r="AM94" i="3"/>
  <c r="AG92" i="3"/>
  <c r="AM92" i="3"/>
  <c r="AM90" i="3"/>
  <c r="AG88" i="3"/>
  <c r="AM86" i="3"/>
  <c r="AM84" i="3"/>
  <c r="AG84" i="3"/>
  <c r="AM82" i="3"/>
  <c r="AG80" i="3"/>
  <c r="AM80" i="3"/>
  <c r="AM78" i="3"/>
  <c r="AG76" i="3"/>
  <c r="AM74" i="3"/>
  <c r="AG72" i="3"/>
  <c r="AM70" i="3"/>
  <c r="AM68" i="3"/>
  <c r="AG68" i="3"/>
  <c r="AM66" i="3"/>
  <c r="AG64" i="3"/>
  <c r="AM62" i="3"/>
  <c r="AG60" i="3"/>
  <c r="AM58" i="3"/>
  <c r="AG56" i="3"/>
  <c r="AM54" i="3"/>
  <c r="AM52" i="3"/>
  <c r="AG52" i="3"/>
  <c r="AM50" i="3"/>
  <c r="AG48" i="3"/>
  <c r="AM46" i="3"/>
  <c r="AG44" i="3"/>
  <c r="AM42" i="3"/>
  <c r="AG40" i="3"/>
  <c r="AM40" i="3"/>
  <c r="AM38" i="3"/>
  <c r="AM36" i="3"/>
  <c r="AG36" i="3"/>
  <c r="AM34" i="3"/>
  <c r="AG32" i="3"/>
  <c r="AM30" i="3"/>
  <c r="AG28" i="3"/>
  <c r="AM28" i="3"/>
  <c r="AM26" i="3"/>
  <c r="AG24" i="3"/>
  <c r="AM20" i="3"/>
  <c r="AG20" i="3"/>
  <c r="AM18" i="3"/>
  <c r="AG16" i="3"/>
  <c r="AM16" i="3"/>
  <c r="AM14" i="3"/>
  <c r="I22" i="2"/>
  <c r="O22" i="2"/>
  <c r="S22" i="2"/>
  <c r="W22" i="2"/>
  <c r="AA22" i="2"/>
  <c r="AE22" i="2"/>
  <c r="L16" i="2"/>
  <c r="Q16" i="2"/>
  <c r="U16" i="2"/>
  <c r="Y16" i="2"/>
  <c r="AC16" i="2"/>
  <c r="AG16" i="2"/>
  <c r="I14" i="2"/>
  <c r="O14" i="2"/>
  <c r="S14" i="2"/>
  <c r="W14" i="2"/>
  <c r="AA14" i="2"/>
  <c r="AE14" i="2"/>
  <c r="L8" i="2"/>
  <c r="Q8" i="2"/>
  <c r="U8" i="2"/>
  <c r="Y8" i="2"/>
  <c r="AC8" i="2"/>
  <c r="AG8" i="2"/>
  <c r="I6" i="2"/>
  <c r="A6" i="2" s="1"/>
  <c r="AG15" i="3" s="1"/>
  <c r="O6" i="2"/>
  <c r="S6" i="2"/>
  <c r="W6" i="2"/>
  <c r="AE6" i="2"/>
  <c r="AG12" i="3"/>
  <c r="C38" i="17" l="1"/>
  <c r="G38" i="17" s="1"/>
  <c r="O2" i="2"/>
  <c r="O4" i="2"/>
  <c r="R3" i="2"/>
  <c r="AA6" i="2"/>
  <c r="AC9" i="2"/>
  <c r="AB9" i="2"/>
  <c r="AA9" i="2"/>
  <c r="AG6" i="2"/>
  <c r="A13" i="2"/>
  <c r="AM22" i="3" s="1"/>
  <c r="AA13" i="2"/>
  <c r="AB10" i="2"/>
  <c r="AA4" i="2"/>
  <c r="AF6" i="2"/>
  <c r="AB6" i="2"/>
  <c r="AF4" i="2"/>
  <c r="AE12" i="2"/>
  <c r="AE11" i="2"/>
  <c r="AC6" i="2"/>
  <c r="AE3" i="2"/>
  <c r="AE10" i="2"/>
  <c r="AC3" i="2"/>
  <c r="AG10" i="2"/>
  <c r="AB13" i="2"/>
  <c r="AG9" i="2"/>
  <c r="A5" i="2"/>
  <c r="AG14" i="3" s="1"/>
  <c r="AF5" i="2"/>
  <c r="AE4" i="2"/>
  <c r="AC10" i="2"/>
  <c r="AC2" i="2"/>
  <c r="AE2" i="2"/>
  <c r="AB2" i="2"/>
  <c r="AG2" i="2"/>
  <c r="AF2" i="2"/>
  <c r="AA2" i="2"/>
  <c r="AG11" i="3"/>
  <c r="G105" i="3"/>
  <c r="G42" i="17" s="1"/>
  <c r="U8" i="5"/>
  <c r="O8" i="5"/>
  <c r="I12" i="5"/>
  <c r="X14" i="5" l="1"/>
  <c r="G36" i="17" s="1"/>
  <c r="U11" i="5"/>
  <c r="W11" i="5" s="1"/>
  <c r="U12" i="5"/>
  <c r="A24" i="19" s="1"/>
  <c r="U13" i="5"/>
  <c r="W13" i="5" s="1"/>
  <c r="U9" i="5"/>
  <c r="V9" i="5" s="1"/>
  <c r="U10" i="5"/>
  <c r="A22" i="19" s="1"/>
  <c r="I11" i="5"/>
  <c r="A11" i="19" s="1"/>
  <c r="I9" i="5"/>
  <c r="J9" i="5" s="1"/>
  <c r="I10" i="5"/>
  <c r="J10" i="5" s="1"/>
  <c r="R14" i="5"/>
  <c r="G35" i="17" s="1"/>
  <c r="I13" i="5"/>
  <c r="J13" i="5" s="1"/>
  <c r="O13" i="5"/>
  <c r="P13" i="5" s="1"/>
  <c r="I8" i="5"/>
  <c r="J8" i="5" s="1"/>
  <c r="C8" i="5"/>
  <c r="E8" i="5" s="1"/>
  <c r="A5" i="19"/>
  <c r="E10" i="5"/>
  <c r="O9" i="5"/>
  <c r="A15" i="19" s="1"/>
  <c r="A7" i="19"/>
  <c r="O12" i="5"/>
  <c r="Q12" i="5" s="1"/>
  <c r="O10" i="5"/>
  <c r="A16" i="19" s="1"/>
  <c r="L14" i="5"/>
  <c r="C36" i="17" s="1"/>
  <c r="A6" i="19"/>
  <c r="F14" i="5"/>
  <c r="C35" i="17" s="1"/>
  <c r="O11" i="5"/>
  <c r="P11" i="5" s="1"/>
  <c r="W12" i="5"/>
  <c r="A20" i="19"/>
  <c r="V8" i="5"/>
  <c r="W8" i="5"/>
  <c r="A12" i="19"/>
  <c r="J12" i="5"/>
  <c r="K12" i="5"/>
  <c r="D9" i="5"/>
  <c r="A3" i="19"/>
  <c r="E9" i="5"/>
  <c r="P8" i="5"/>
  <c r="A14" i="19"/>
  <c r="Q8" i="5"/>
  <c r="P12" i="5" l="1"/>
  <c r="K11" i="5"/>
  <c r="A10" i="19"/>
  <c r="I10" i="19" s="1"/>
  <c r="A8" i="19"/>
  <c r="M8" i="19" s="1"/>
  <c r="A13" i="19"/>
  <c r="A21" i="19"/>
  <c r="I21" i="19" s="1"/>
  <c r="V12" i="5"/>
  <c r="K9" i="5"/>
  <c r="Q11" i="5"/>
  <c r="V10" i="5"/>
  <c r="K13" i="5"/>
  <c r="A18" i="19"/>
  <c r="B18" i="19" s="1"/>
  <c r="J11" i="5"/>
  <c r="W9" i="5"/>
  <c r="D11" i="5"/>
  <c r="A23" i="19"/>
  <c r="K23" i="19" s="1"/>
  <c r="W10" i="5"/>
  <c r="A9" i="19"/>
  <c r="B9" i="19" s="1"/>
  <c r="Q13" i="5"/>
  <c r="V11" i="5"/>
  <c r="A17" i="19"/>
  <c r="D10" i="5"/>
  <c r="A19" i="19"/>
  <c r="L19" i="19" s="1"/>
  <c r="P10" i="5"/>
  <c r="I16" i="19" s="1"/>
  <c r="V13" i="5"/>
  <c r="A4" i="19"/>
  <c r="B4" i="19" s="1"/>
  <c r="Q10" i="5"/>
  <c r="H16" i="19" s="1"/>
  <c r="A25" i="19"/>
  <c r="K25" i="19" s="1"/>
  <c r="E12" i="5"/>
  <c r="H6" i="19" s="1"/>
  <c r="K10" i="5"/>
  <c r="K8" i="5"/>
  <c r="D8" i="5"/>
  <c r="E13" i="5"/>
  <c r="H7" i="19" s="1"/>
  <c r="A2" i="19"/>
  <c r="K2" i="19" s="1"/>
  <c r="D12" i="5"/>
  <c r="D13" i="5"/>
  <c r="I7" i="19" s="1"/>
  <c r="E11" i="5"/>
  <c r="H5" i="19" s="1"/>
  <c r="Q9" i="5"/>
  <c r="H15" i="19" s="1"/>
  <c r="G102" i="3"/>
  <c r="C39" i="17" s="1"/>
  <c r="G39" i="17" s="1"/>
  <c r="G41" i="17" s="1"/>
  <c r="P9" i="5"/>
  <c r="I15" i="19" s="1"/>
  <c r="H22" i="19"/>
  <c r="D22" i="19"/>
  <c r="K22" i="19"/>
  <c r="I22" i="19"/>
  <c r="J22" i="19"/>
  <c r="M22" i="19"/>
  <c r="L22" i="19"/>
  <c r="B22" i="19"/>
  <c r="C22" i="19"/>
  <c r="C24" i="19"/>
  <c r="I24" i="19"/>
  <c r="M24" i="19"/>
  <c r="K24" i="19"/>
  <c r="J24" i="19"/>
  <c r="B24" i="19"/>
  <c r="D24" i="19"/>
  <c r="H24" i="19"/>
  <c r="L24" i="19"/>
  <c r="B20" i="19"/>
  <c r="I20" i="19"/>
  <c r="D20" i="19"/>
  <c r="C20" i="19"/>
  <c r="M20" i="19"/>
  <c r="H20" i="19"/>
  <c r="L20" i="19"/>
  <c r="J20" i="19"/>
  <c r="K20" i="19"/>
  <c r="L23" i="19"/>
  <c r="K15" i="19"/>
  <c r="L15" i="19"/>
  <c r="B15" i="19"/>
  <c r="M15" i="19"/>
  <c r="D15" i="19"/>
  <c r="C15" i="19"/>
  <c r="J15" i="19"/>
  <c r="K10" i="19"/>
  <c r="L10" i="19"/>
  <c r="J10" i="19"/>
  <c r="D10" i="19"/>
  <c r="J3" i="19"/>
  <c r="K3" i="19"/>
  <c r="M3" i="19"/>
  <c r="D3" i="19"/>
  <c r="C3" i="19"/>
  <c r="B3" i="19"/>
  <c r="I3" i="19"/>
  <c r="L3" i="19"/>
  <c r="H3" i="19"/>
  <c r="K19" i="19"/>
  <c r="B16" i="19"/>
  <c r="L16" i="19"/>
  <c r="M16" i="19"/>
  <c r="J16" i="19"/>
  <c r="D16" i="19"/>
  <c r="K16" i="19"/>
  <c r="C16" i="19"/>
  <c r="B13" i="19"/>
  <c r="J13" i="19"/>
  <c r="H13" i="19"/>
  <c r="K13" i="19"/>
  <c r="D13" i="19"/>
  <c r="L13" i="19"/>
  <c r="M13" i="19"/>
  <c r="I13" i="19"/>
  <c r="C13" i="19"/>
  <c r="L12" i="19"/>
  <c r="M12" i="19"/>
  <c r="B12" i="19"/>
  <c r="I12" i="19"/>
  <c r="D12" i="19"/>
  <c r="H12" i="19"/>
  <c r="C12" i="19"/>
  <c r="J12" i="19"/>
  <c r="K12" i="19"/>
  <c r="J5" i="19"/>
  <c r="K5" i="19"/>
  <c r="L5" i="19"/>
  <c r="M5" i="19"/>
  <c r="I5" i="19"/>
  <c r="D5" i="19"/>
  <c r="C5" i="19"/>
  <c r="B5" i="19"/>
  <c r="M14" i="19"/>
  <c r="B14" i="19"/>
  <c r="L14" i="19"/>
  <c r="I14" i="19"/>
  <c r="D14" i="19"/>
  <c r="H14" i="19"/>
  <c r="K14" i="19"/>
  <c r="J14" i="19"/>
  <c r="C14" i="19"/>
  <c r="J17" i="19"/>
  <c r="B17" i="19"/>
  <c r="M17" i="19"/>
  <c r="K17" i="19"/>
  <c r="C17" i="19"/>
  <c r="L17" i="19"/>
  <c r="I17" i="19"/>
  <c r="D17" i="19"/>
  <c r="L11" i="19"/>
  <c r="J11" i="19"/>
  <c r="K11" i="19"/>
  <c r="D11" i="19"/>
  <c r="B11" i="19"/>
  <c r="C11" i="19"/>
  <c r="M11" i="19"/>
  <c r="I11" i="19"/>
  <c r="H11" i="19"/>
  <c r="L6" i="19"/>
  <c r="D6" i="19"/>
  <c r="K6" i="19"/>
  <c r="M6" i="19"/>
  <c r="I6" i="19"/>
  <c r="B6" i="19"/>
  <c r="J6" i="19"/>
  <c r="C6" i="19"/>
  <c r="C2" i="19"/>
  <c r="M7" i="19"/>
  <c r="J7" i="19"/>
  <c r="D7" i="19"/>
  <c r="B7" i="19"/>
  <c r="L7" i="19"/>
  <c r="K7" i="19"/>
  <c r="C7" i="19"/>
  <c r="D4" i="19" l="1"/>
  <c r="H17" i="19"/>
  <c r="H9" i="19"/>
  <c r="D2" i="19"/>
  <c r="M18" i="19"/>
  <c r="C18" i="19"/>
  <c r="B8" i="19"/>
  <c r="H19" i="19"/>
  <c r="M10" i="19"/>
  <c r="C10" i="19"/>
  <c r="B10" i="19"/>
  <c r="I8" i="19"/>
  <c r="J8" i="19"/>
  <c r="M19" i="19"/>
  <c r="H10" i="19"/>
  <c r="H18" i="19"/>
  <c r="I18" i="19"/>
  <c r="K18" i="19"/>
  <c r="D8" i="19"/>
  <c r="K8" i="19"/>
  <c r="H23" i="19"/>
  <c r="D18" i="19"/>
  <c r="L18" i="19"/>
  <c r="C8" i="19"/>
  <c r="L8" i="19"/>
  <c r="I23" i="19"/>
  <c r="J18" i="19"/>
  <c r="H8" i="19"/>
  <c r="D23" i="19"/>
  <c r="B2" i="19"/>
  <c r="J2" i="19"/>
  <c r="I4" i="19"/>
  <c r="J9" i="19"/>
  <c r="L21" i="19"/>
  <c r="M2" i="19"/>
  <c r="L2" i="19"/>
  <c r="L4" i="19"/>
  <c r="H21" i="19"/>
  <c r="H2" i="19"/>
  <c r="I2" i="19"/>
  <c r="H4" i="19"/>
  <c r="M4" i="19"/>
  <c r="I9" i="19"/>
  <c r="M9" i="19"/>
  <c r="B21" i="19"/>
  <c r="C21" i="19"/>
  <c r="C4" i="19"/>
  <c r="J4" i="19"/>
  <c r="C9" i="19"/>
  <c r="K9" i="19"/>
  <c r="L9" i="19"/>
  <c r="K21" i="19"/>
  <c r="J21" i="19"/>
  <c r="D21" i="19"/>
  <c r="K4" i="19"/>
  <c r="D9" i="19"/>
  <c r="M21" i="19"/>
  <c r="B23" i="19"/>
  <c r="C23" i="19"/>
  <c r="M23" i="19"/>
  <c r="D25" i="19"/>
  <c r="J23" i="19"/>
  <c r="B25" i="19"/>
  <c r="C19" i="19"/>
  <c r="J19" i="19"/>
  <c r="I19" i="19"/>
  <c r="B19" i="19"/>
  <c r="D19" i="19"/>
  <c r="C25" i="19"/>
  <c r="L25" i="19"/>
  <c r="M25" i="19"/>
  <c r="I25" i="19"/>
  <c r="J25" i="19"/>
  <c r="H25" i="19"/>
  <c r="K2" i="21"/>
  <c r="G3" i="17"/>
</calcChain>
</file>

<file path=xl/comments1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大学名を省略しすぎないでください。
例）名古屋大学
　○名古屋大
　☓名大
</t>
        </r>
      </text>
    </commen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略称に対するヨミガナを半角カタカナで入力してください。
</t>
        </r>
      </text>
    </comment>
    <comment ref="D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KATSUMI</author>
    <author>fumiaki</author>
    <author>nagoya area</author>
  </authors>
  <commentList>
    <comment ref="R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S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T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U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S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T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U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1" authorId="2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アルファベットは半角大文字以外はエラーになります</t>
        </r>
      </text>
    </comment>
    <comment ref="C11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アルファベットを入力するとエラーになります！！
</t>
        </r>
      </text>
    </comment>
    <comment ref="F11" authorId="1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I1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2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2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2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2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2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3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3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3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3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3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4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4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4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4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4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5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5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5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5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5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6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6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6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6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7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7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7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7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7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8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8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8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8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8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1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1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2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2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3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3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4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4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5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5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6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6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7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7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8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8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9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9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9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99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99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I10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K10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0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N10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100" author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Q100" authorId="1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<sst xmlns="http://schemas.openxmlformats.org/spreadsheetml/2006/main" count="545" uniqueCount="353">
  <si>
    <t>ﾅﾝﾊﾞｰ</t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</si>
  <si>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</si>
  <si>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</si>
  <si>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</si>
  <si>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</si>
  <si>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</si>
  <si>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</si>
  <si>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</si>
  <si>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</si>
  <si>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</si>
  <si>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</si>
  <si>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</si>
  <si>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</si>
  <si>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</si>
  <si>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</si>
  <si>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</si>
  <si>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</si>
  <si>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</si>
  <si>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</si>
  <si>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</si>
  <si>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</si>
  <si>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</si>
  <si>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</si>
  <si>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</si>
  <si>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</si>
  <si>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</si>
  <si>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</si>
  <si>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</si>
  <si>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</si>
  <si>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</si>
  <si>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</si>
  <si>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</si>
  <si>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</si>
  <si>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</si>
  <si>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</si>
  <si>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</si>
  <si>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</si>
  <si>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</si>
  <si>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</si>
  <si>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</si>
  <si>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</si>
  <si>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</si>
  <si>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</si>
  <si>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</si>
  <si>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</si>
  <si>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</si>
  <si>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</si>
  <si>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例</t>
    <rPh sb="0" eb="1">
      <t>レイ</t>
    </rPh>
    <phoneticPr fontId="2"/>
  </si>
  <si>
    <t>西三　太郎</t>
    <rPh sb="0" eb="1">
      <t>セイ</t>
    </rPh>
    <rPh sb="1" eb="2">
      <t>サン</t>
    </rPh>
    <rPh sb="3" eb="5">
      <t>タロウ</t>
    </rPh>
    <phoneticPr fontId="2"/>
  </si>
  <si>
    <t>4X100mR</t>
    <phoneticPr fontId="2"/>
  </si>
  <si>
    <t>4X400mR</t>
    <phoneticPr fontId="2"/>
  </si>
  <si>
    <t>氏　名</t>
    <rPh sb="0" eb="1">
      <t>シ</t>
    </rPh>
    <rPh sb="2" eb="3">
      <t>メイ</t>
    </rPh>
    <phoneticPr fontId="2"/>
  </si>
  <si>
    <t>A4サイズ</t>
    <phoneticPr fontId="6"/>
  </si>
  <si>
    <t>男　　　子</t>
    <rPh sb="0" eb="1">
      <t>オトコ</t>
    </rPh>
    <rPh sb="4" eb="5">
      <t>コ</t>
    </rPh>
    <phoneticPr fontId="6"/>
  </si>
  <si>
    <t>女　　　子</t>
    <rPh sb="0" eb="1">
      <t>オンナ</t>
    </rPh>
    <rPh sb="4" eb="5">
      <t>コ</t>
    </rPh>
    <phoneticPr fontId="6"/>
  </si>
  <si>
    <t>種　　目</t>
    <rPh sb="0" eb="1">
      <t>タネ</t>
    </rPh>
    <rPh sb="3" eb="4">
      <t>メ</t>
    </rPh>
    <phoneticPr fontId="6"/>
  </si>
  <si>
    <t>申込数</t>
    <rPh sb="0" eb="2">
      <t>モウシコミ</t>
    </rPh>
    <rPh sb="2" eb="3">
      <t>スウ</t>
    </rPh>
    <phoneticPr fontId="6"/>
  </si>
  <si>
    <t>種　　　目</t>
    <rPh sb="0" eb="1">
      <t>タネ</t>
    </rPh>
    <rPh sb="4" eb="5">
      <t>メ</t>
    </rPh>
    <phoneticPr fontId="6"/>
  </si>
  <si>
    <t>男種目</t>
    <rPh sb="0" eb="3">
      <t>オトコシュモク</t>
    </rPh>
    <phoneticPr fontId="6"/>
  </si>
  <si>
    <t>女種目</t>
    <rPh sb="0" eb="1">
      <t>オンナ</t>
    </rPh>
    <rPh sb="1" eb="3">
      <t>シュモク</t>
    </rPh>
    <phoneticPr fontId="6"/>
  </si>
  <si>
    <t>４×１００ｍＲ</t>
    <phoneticPr fontId="6"/>
  </si>
  <si>
    <t>４×４００ｍＲ</t>
    <phoneticPr fontId="6"/>
  </si>
  <si>
    <t>参　　加　　料</t>
    <rPh sb="0" eb="1">
      <t>サン</t>
    </rPh>
    <rPh sb="3" eb="4">
      <t>カ</t>
    </rPh>
    <rPh sb="6" eb="7">
      <t>リョウ</t>
    </rPh>
    <phoneticPr fontId="6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</si>
  <si>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6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</si>
  <si>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</si>
  <si>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</si>
  <si>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</si>
  <si>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</si>
  <si>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</si>
  <si>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</si>
  <si>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</si>
  <si>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</si>
  <si>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</si>
  <si>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</si>
  <si>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</si>
  <si>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</si>
  <si>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</si>
  <si>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</si>
  <si>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</si>
  <si>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</si>
  <si>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</si>
  <si>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</si>
  <si>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</si>
  <si>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 xml:space="preserve">チーム名 </t>
    <rPh sb="3" eb="4">
      <t>メイ</t>
    </rPh>
    <phoneticPr fontId="2"/>
  </si>
  <si>
    <t>12m00</t>
    <phoneticPr fontId="2"/>
  </si>
  <si>
    <t>54秒23</t>
    <rPh sb="2" eb="3">
      <t>ビョウ</t>
    </rPh>
    <phoneticPr fontId="2"/>
  </si>
  <si>
    <t>↓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</si>
  <si>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</si>
  <si>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</si>
  <si>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</si>
  <si>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送付先</t>
    <rPh sb="0" eb="2">
      <t>ソウフ</t>
    </rPh>
    <rPh sb="2" eb="3">
      <t>サキ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</si>
  <si>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</si>
  <si>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</si>
  <si>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</si>
  <si>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2"/>
  </si>
  <si>
    <t>　　なっていることを確認してください。</t>
    <rPh sb="10" eb="12">
      <t>カクニン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</si>
  <si>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</si>
  <si>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○</t>
    <phoneticPr fontId="2"/>
  </si>
  <si>
    <t>男100m</t>
    <rPh sb="0" eb="1">
      <t>ダン</t>
    </rPh>
    <phoneticPr fontId="2"/>
  </si>
  <si>
    <t>男砲丸投</t>
    <rPh sb="0" eb="1">
      <t>オトコ</t>
    </rPh>
    <rPh sb="1" eb="4">
      <t>ホウガンナ</t>
    </rPh>
    <phoneticPr fontId="6"/>
  </si>
  <si>
    <t>男1500m</t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</si>
  <si>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</si>
  <si>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</si>
  <si>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</si>
  <si>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</si>
  <si>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4.07.00</t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</si>
  <si>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</si>
  <si>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</si>
  <si>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</si>
  <si>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</si>
  <si>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</si>
  <si>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</si>
  <si>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</si>
  <si>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</si>
  <si>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ｾｲｻﾝ ﾀﾛｳ</t>
    <phoneticPr fontId="2"/>
  </si>
  <si>
    <t>ﾌﾘｶﾞﾅ</t>
    <phoneticPr fontId="2"/>
  </si>
  <si>
    <t>種目</t>
    <rPh sb="0" eb="2">
      <t>シュモク</t>
    </rPh>
    <phoneticPr fontId="40"/>
  </si>
  <si>
    <t>男4X100mR</t>
    <rPh sb="0" eb="1">
      <t>オトコ</t>
    </rPh>
    <phoneticPr fontId="40"/>
  </si>
  <si>
    <t>男4X400mR</t>
    <rPh sb="0" eb="1">
      <t>オトコ</t>
    </rPh>
    <phoneticPr fontId="40"/>
  </si>
  <si>
    <t>男4X100mR</t>
    <rPh sb="0" eb="1">
      <t>オトコ</t>
    </rPh>
    <phoneticPr fontId="2"/>
  </si>
  <si>
    <t>男4X400mR</t>
    <rPh sb="0" eb="1">
      <t>オトコ</t>
    </rPh>
    <phoneticPr fontId="2"/>
  </si>
  <si>
    <t>女4X100mR</t>
    <phoneticPr fontId="2"/>
  </si>
  <si>
    <t>女4X400mR</t>
    <phoneticPr fontId="2"/>
  </si>
  <si>
    <t>男子</t>
    <rPh sb="0" eb="2">
      <t>ダンシ</t>
    </rPh>
    <phoneticPr fontId="40"/>
  </si>
  <si>
    <t>女子</t>
    <rPh sb="0" eb="2">
      <t>ジョシ</t>
    </rPh>
    <phoneticPr fontId="40"/>
  </si>
  <si>
    <t>記録</t>
    <rPh sb="0" eb="2">
      <t>キロク</t>
    </rPh>
    <phoneticPr fontId="40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</si>
  <si>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</si>
  <si>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</si>
  <si>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学校名</t>
    <rPh sb="0" eb="2">
      <t>ガッコウ</t>
    </rPh>
    <rPh sb="2" eb="3">
      <t>メイ</t>
    </rPh>
    <phoneticPr fontId="6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</si>
  <si>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</si>
  <si>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</si>
  <si>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学校名</t>
    <rPh sb="0" eb="2">
      <t>ガッコウ</t>
    </rPh>
    <rPh sb="2" eb="3">
      <t>メイ</t>
    </rPh>
    <phoneticPr fontId="40"/>
  </si>
  <si>
    <t>女4X100mR</t>
    <rPh sb="0" eb="1">
      <t>オンナ</t>
    </rPh>
    <phoneticPr fontId="40"/>
  </si>
  <si>
    <t>女4X400mR</t>
    <rPh sb="0" eb="1">
      <t>オンナ</t>
    </rPh>
    <phoneticPr fontId="40"/>
  </si>
  <si>
    <t>リレー</t>
    <phoneticPr fontId="40"/>
  </si>
  <si>
    <t>ﾅﾝﾊﾞｰ</t>
    <phoneticPr fontId="40"/>
  </si>
  <si>
    <t>氏　名</t>
    <rPh sb="0" eb="1">
      <t>シ</t>
    </rPh>
    <rPh sb="2" eb="3">
      <t>メイ</t>
    </rPh>
    <phoneticPr fontId="40"/>
  </si>
  <si>
    <t>性</t>
    <rPh sb="0" eb="1">
      <t>セイ</t>
    </rPh>
    <phoneticPr fontId="40"/>
  </si>
  <si>
    <t>4R</t>
    <phoneticPr fontId="40"/>
  </si>
  <si>
    <t>16R</t>
    <phoneticPr fontId="40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</si>
  <si>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</si>
  <si>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0"/>
  </si>
  <si>
    <t>男　　子</t>
    <rPh sb="0" eb="1">
      <t>オトコ</t>
    </rPh>
    <rPh sb="3" eb="4">
      <t>コ</t>
    </rPh>
    <phoneticPr fontId="40"/>
  </si>
  <si>
    <t>女　　子</t>
    <rPh sb="0" eb="1">
      <t>オンナ</t>
    </rPh>
    <rPh sb="3" eb="4">
      <t>コ</t>
    </rPh>
    <phoneticPr fontId="40"/>
  </si>
  <si>
    <t>男　　　子</t>
    <rPh sb="0" eb="1">
      <t>オトコ</t>
    </rPh>
    <rPh sb="4" eb="5">
      <t>コ</t>
    </rPh>
    <phoneticPr fontId="40"/>
  </si>
  <si>
    <t>女　　　子</t>
    <rPh sb="0" eb="1">
      <t>オンナ</t>
    </rPh>
    <rPh sb="4" eb="5">
      <t>コ</t>
    </rPh>
    <phoneticPr fontId="40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</si>
  <si>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0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</si>
  <si>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</si>
  <si>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</si>
  <si>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</si>
  <si>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</si>
  <si>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r>
      <t>　・参加料を振り込み、</t>
    </r>
    <r>
      <rPr>
        <b/>
        <sz val="11"/>
        <color rgb="FFFF0000"/>
        <rFont val="ＭＳ ゴシック"/>
        <family val="3"/>
        <charset val="128"/>
      </rPr>
      <t>明細書のコピーを「種目別人数一覧」の裏面に添付</t>
    </r>
    <r>
      <rPr>
        <sz val="11"/>
        <color theme="1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3">
      <t>シュモクベツ</t>
    </rPh>
    <rPh sb="23" eb="25">
      <t>ニンズウ</t>
    </rPh>
    <rPh sb="25" eb="27">
      <t>イチラン</t>
    </rPh>
    <rPh sb="29" eb="31">
      <t>ウラメン</t>
    </rPh>
    <rPh sb="32" eb="34">
      <t>テンプ</t>
    </rPh>
    <phoneticPr fontId="40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</si>
  <si>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</si>
  <si>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</si>
  <si>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</si>
  <si>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</si>
  <si>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4X400mR</t>
  </si>
  <si>
    <t>男子</t>
    <rPh sb="0" eb="2">
      <t>ダンシ</t>
    </rPh>
    <phoneticPr fontId="2"/>
  </si>
  <si>
    <t>女子</t>
    <rPh sb="0" eb="2">
      <t>ジョシ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</si>
  <si>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</si>
  <si>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</si>
  <si>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</si>
  <si>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</si>
  <si>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</si>
  <si>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</si>
  <si>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</si>
  <si>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パロマ瑞穂スタジアム・パロマ瑞穂北陸上競技場</t>
    <rPh sb="3" eb="5">
      <t>ミズホ</t>
    </rPh>
    <rPh sb="14" eb="16">
      <t>ミズホ</t>
    </rPh>
    <rPh sb="16" eb="17">
      <t>キタ</t>
    </rPh>
    <rPh sb="17" eb="22">
      <t>リクジョウキョウギジョウ</t>
    </rPh>
    <phoneticPr fontId="2"/>
  </si>
  <si>
    <t>〒463-8799　守山郵便局　私書箱１４号　名古屋地区陸上競技協会</t>
    <rPh sb="23" eb="26">
      <t>ナゴヤ</t>
    </rPh>
    <rPh sb="26" eb="28">
      <t>チク</t>
    </rPh>
    <phoneticPr fontId="2"/>
  </si>
  <si>
    <t>勝見　昌弘　宛</t>
    <rPh sb="0" eb="2">
      <t>カツミ</t>
    </rPh>
    <rPh sb="3" eb="5">
      <t>マサヒロ</t>
    </rPh>
    <rPh sb="6" eb="7">
      <t>アテ</t>
    </rPh>
    <phoneticPr fontId="2"/>
  </si>
  <si>
    <t>男子4X100mR</t>
  </si>
  <si>
    <t>男子4X400mR</t>
  </si>
  <si>
    <t>女子4X100mR</t>
  </si>
  <si>
    <t>女子4X400mR</t>
  </si>
  <si>
    <t>種　目　数</t>
    <rPh sb="0" eb="1">
      <t>シュ</t>
    </rPh>
    <rPh sb="2" eb="3">
      <t>メ</t>
    </rPh>
    <rPh sb="4" eb="5">
      <t>スウ</t>
    </rPh>
    <phoneticPr fontId="6"/>
  </si>
  <si>
    <t>種目計</t>
    <rPh sb="0" eb="2">
      <t>シュモク</t>
    </rPh>
    <rPh sb="2" eb="3">
      <t>ケイ</t>
    </rPh>
    <phoneticPr fontId="2"/>
  </si>
  <si>
    <t>種目数</t>
    <rPh sb="0" eb="3">
      <t>シュモクスウ</t>
    </rPh>
    <phoneticPr fontId="6"/>
  </si>
  <si>
    <t>リレー</t>
    <phoneticPr fontId="6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</si>
  <si>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2"/>
  </si>
  <si>
    <t>リレー計</t>
    <rPh sb="3" eb="4">
      <t>ケイ</t>
    </rPh>
    <phoneticPr fontId="2"/>
  </si>
  <si>
    <t>プログラム購入部数</t>
    <phoneticPr fontId="6"/>
  </si>
  <si>
    <t>リレー参加数✕1000円</t>
    <rPh sb="3" eb="6">
      <t>サンカスウ</t>
    </rPh>
    <rPh sb="11" eb="12">
      <t>エン</t>
    </rPh>
    <phoneticPr fontId="6"/>
  </si>
  <si>
    <t>支払金額</t>
    <rPh sb="0" eb="4">
      <t>シハライキンガク</t>
    </rPh>
    <phoneticPr fontId="6"/>
  </si>
  <si>
    <t>部</t>
    <rPh sb="0" eb="1">
      <t>ブ</t>
    </rPh>
    <phoneticPr fontId="6"/>
  </si>
  <si>
    <t>役員のできる方のお名前を入力してください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</si>
  <si>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</si>
  <si>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</si>
  <si>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申込責任者</t>
    <rPh sb="0" eb="2">
      <t>モウシコミ</t>
    </rPh>
    <rPh sb="2" eb="5">
      <t>セキニ</t>
    </rPh>
    <phoneticPr fontId="2"/>
  </si>
  <si>
    <t>種目数×700円</t>
    <rPh sb="0" eb="2">
      <t>シュモク</t>
    </rPh>
    <rPh sb="2" eb="3">
      <t>スウ</t>
    </rPh>
    <rPh sb="7" eb="8">
      <t>エン</t>
    </rPh>
    <phoneticPr fontId="6"/>
  </si>
  <si>
    <t>申込責任者</t>
    <rPh sb="0" eb="2">
      <t>モウシコミ</t>
    </rPh>
    <rPh sb="2" eb="5">
      <t>セキニンシャ</t>
    </rPh>
    <phoneticPr fontId="2"/>
  </si>
  <si>
    <t>団体コード</t>
    <rPh sb="0" eb="2">
      <t>ダン</t>
    </rPh>
    <phoneticPr fontId="2"/>
  </si>
  <si>
    <t>略称ヨミガナ</t>
    <rPh sb="0" eb="2">
      <t>リャクショウ</t>
    </rPh>
    <phoneticPr fontId="2"/>
  </si>
  <si>
    <t>団体名</t>
    <rPh sb="0" eb="2">
      <t>ダン</t>
    </rPh>
    <rPh sb="2" eb="3">
      <t>メイ</t>
    </rPh>
    <phoneticPr fontId="2"/>
  </si>
  <si>
    <t>略称団体名</t>
    <rPh sb="0" eb="2">
      <t>リャクショウ</t>
    </rPh>
    <rPh sb="2" eb="4">
      <t>ダ</t>
    </rPh>
    <rPh sb="4" eb="5">
      <t>メイ</t>
    </rPh>
    <phoneticPr fontId="2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</si>
  <si>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</si>
  <si>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r>
      <t>　・入力したファイルを送信してください。</t>
    </r>
    <r>
      <rPr>
        <b/>
        <sz val="12"/>
        <color theme="1"/>
        <rFont val="ＭＳ 明朝"/>
        <family val="1"/>
        <charset val="128"/>
      </rPr>
      <t/>
    </r>
    <rPh sb="2" eb="4">
      <t>ニュウリョク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</si>
  <si>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ファイル名を学校名（例：○○○）に変更し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保存してください。メールに添付するときは、ファイル名が団体名に</t>
    </r>
    <rPh sb="6" eb="7">
      <t>メイ</t>
    </rPh>
    <rPh sb="8" eb="10">
      <t>ガッコウ</t>
    </rPh>
    <rPh sb="10" eb="11">
      <t>メイ</t>
    </rPh>
    <rPh sb="12" eb="13">
      <t>レイ</t>
    </rPh>
    <rPh sb="19" eb="21">
      <t>ヘンコウ</t>
    </rPh>
    <rPh sb="22" eb="24">
      <t>ホゾン</t>
    </rPh>
    <rPh sb="35" eb="37">
      <t>テンプ</t>
    </rPh>
    <rPh sb="47" eb="48">
      <t>メイ</t>
    </rPh>
    <rPh sb="49" eb="51">
      <t>ダンタイ</t>
    </rPh>
    <rPh sb="51" eb="52">
      <t>メイ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</si>
  <si>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2"/>
  </si>
  <si>
    <t>①団体情報入力</t>
    <rPh sb="1" eb="3">
      <t>ダンタイ</t>
    </rPh>
    <rPh sb="3" eb="5">
      <t>ジョウホウ</t>
    </rPh>
    <rPh sb="5" eb="7">
      <t>ニュウリョク</t>
    </rPh>
    <phoneticPr fontId="2"/>
  </si>
  <si>
    <t>No</t>
    <phoneticPr fontId="40"/>
  </si>
  <si>
    <t>男100m</t>
  </si>
  <si>
    <t>女100m</t>
  </si>
  <si>
    <t>男200m</t>
  </si>
  <si>
    <t>女200m</t>
  </si>
  <si>
    <t>男400m</t>
  </si>
  <si>
    <t>女400m</t>
  </si>
  <si>
    <t>男800m</t>
  </si>
  <si>
    <t>女800m</t>
  </si>
  <si>
    <t>男1500m</t>
  </si>
  <si>
    <t>女1500m</t>
  </si>
  <si>
    <t>男5000m</t>
  </si>
  <si>
    <t>女100mH</t>
  </si>
  <si>
    <t>男110mH</t>
  </si>
  <si>
    <t>女400mH</t>
  </si>
  <si>
    <t>男400mH</t>
  </si>
  <si>
    <t>男3000mSC</t>
  </si>
  <si>
    <t>女走高跳</t>
  </si>
  <si>
    <t>男5000mW</t>
  </si>
  <si>
    <t>女棒高跳</t>
    <rPh sb="1" eb="2">
      <t>ボウ</t>
    </rPh>
    <phoneticPr fontId="62"/>
  </si>
  <si>
    <t>男走高跳</t>
  </si>
  <si>
    <t>女走幅跳</t>
  </si>
  <si>
    <t>男棒高跳</t>
    <rPh sb="1" eb="2">
      <t>ボウ</t>
    </rPh>
    <phoneticPr fontId="62"/>
  </si>
  <si>
    <t>女三段跳</t>
    <rPh sb="1" eb="3">
      <t>サンダ</t>
    </rPh>
    <phoneticPr fontId="61"/>
  </si>
  <si>
    <t>男走幅跳</t>
  </si>
  <si>
    <t>女砲丸投</t>
  </si>
  <si>
    <t>男三段跳</t>
    <rPh sb="1" eb="3">
      <t>サンダン</t>
    </rPh>
    <phoneticPr fontId="61"/>
  </si>
  <si>
    <t>女中学砲丸投</t>
  </si>
  <si>
    <t>男砲丸投</t>
    <rPh sb="1" eb="4">
      <t>ホウガンナゲ</t>
    </rPh>
    <phoneticPr fontId="61"/>
  </si>
  <si>
    <t>女円盤投</t>
    <rPh sb="1" eb="3">
      <t>エンバン</t>
    </rPh>
    <phoneticPr fontId="61"/>
  </si>
  <si>
    <t>男円盤投</t>
    <rPh sb="1" eb="4">
      <t>エンバンナゲ</t>
    </rPh>
    <phoneticPr fontId="61"/>
  </si>
  <si>
    <t>女ﾊﾝﾏｰ投</t>
    <rPh sb="5" eb="6">
      <t>ナ</t>
    </rPh>
    <phoneticPr fontId="61"/>
  </si>
  <si>
    <t>男ﾊﾝﾏｰ投</t>
  </si>
  <si>
    <t>女やり投</t>
    <rPh sb="3" eb="4">
      <t>ナ</t>
    </rPh>
    <phoneticPr fontId="61"/>
  </si>
  <si>
    <t>男やり投</t>
    <rPh sb="3" eb="4">
      <t>ナ</t>
    </rPh>
    <phoneticPr fontId="61"/>
  </si>
  <si>
    <t>男高校砲丸投</t>
  </si>
  <si>
    <t>男高校円盤投</t>
  </si>
  <si>
    <t>男中学砲丸投</t>
  </si>
  <si>
    <t>男中学円盤投</t>
  </si>
  <si>
    <t>メール送信期限</t>
    <rPh sb="3" eb="5">
      <t>ソウシン</t>
    </rPh>
    <rPh sb="5" eb="7">
      <t>キゲン</t>
    </rPh>
    <phoneticPr fontId="2"/>
  </si>
  <si>
    <t>※メール送信を完了してください！</t>
    <rPh sb="4" eb="6">
      <t>ソウシン</t>
    </rPh>
    <rPh sb="7" eb="9">
      <t>カンリョウ</t>
    </rPh>
    <phoneticPr fontId="2"/>
  </si>
  <si>
    <t>振り込み郵送期限</t>
    <rPh sb="0" eb="1">
      <t>フ</t>
    </rPh>
    <rPh sb="2" eb="3">
      <t>コ</t>
    </rPh>
    <rPh sb="4" eb="6">
      <t>ユウソウ</t>
    </rPh>
    <rPh sb="6" eb="8">
      <t>キゲン</t>
    </rPh>
    <phoneticPr fontId="2"/>
  </si>
  <si>
    <t>プログラム購入部数</t>
    <phoneticPr fontId="2"/>
  </si>
  <si>
    <t>部</t>
    <rPh sb="0" eb="1">
      <t>ブ</t>
    </rPh>
    <phoneticPr fontId="2"/>
  </si>
  <si>
    <r>
      <t>　・</t>
    </r>
    <r>
      <rPr>
        <b/>
        <sz val="11"/>
        <color rgb="FFFF0000"/>
        <rFont val="ＭＳ 明朝"/>
        <family val="1"/>
        <charset val="128"/>
      </rPr>
      <t>「④種目別一覧表」「⑤申込一覧表」</t>
    </r>
    <r>
      <rPr>
        <b/>
        <sz val="11"/>
        <color theme="1"/>
        <rFont val="ＭＳ 明朝"/>
        <family val="1"/>
        <charset val="128"/>
      </rPr>
      <t>を郵送してください。</t>
    </r>
    <rPh sb="4" eb="7">
      <t>シュモクベツ</t>
    </rPh>
    <rPh sb="7" eb="10">
      <t>イチランヒョウ</t>
    </rPh>
    <rPh sb="13" eb="15">
      <t>モウシコミ</t>
    </rPh>
    <rPh sb="15" eb="18">
      <t>イチランヒョウ</t>
    </rPh>
    <rPh sb="20" eb="22">
      <t>ユウソウ</t>
    </rPh>
    <phoneticPr fontId="2"/>
  </si>
  <si>
    <r>
      <rPr>
        <sz val="11"/>
        <rFont val="ＭＳ 明朝"/>
        <family val="1"/>
        <charset val="128"/>
      </rPr>
      <t>　・</t>
    </r>
    <r>
      <rPr>
        <b/>
        <sz val="11"/>
        <rFont val="ＭＳ ゴシック"/>
        <family val="3"/>
        <charset val="128"/>
      </rPr>
      <t>「種目別人数一覧」の裏面には振込明細書のコピーを添付して</t>
    </r>
    <r>
      <rPr>
        <sz val="11"/>
        <rFont val="ＭＳ 明朝"/>
        <family val="1"/>
        <charset val="128"/>
      </rPr>
      <t>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6" eb="28">
      <t>テンプ</t>
    </rPh>
    <phoneticPr fontId="2"/>
  </si>
  <si>
    <t>※種目数・参加料等を確認してから印刷をしてください。</t>
  </si>
  <si>
    <r>
      <t>　　　帳票印刷ボタンをクリックして印刷を行ってください。</t>
    </r>
    <r>
      <rPr>
        <b/>
        <sz val="16"/>
        <color rgb="FFFF0000"/>
        <rFont val="ＭＳ ゴシック"/>
        <family val="3"/>
        <charset val="128"/>
      </rPr>
      <t>↓</t>
    </r>
    <r>
      <rPr>
        <b/>
        <sz val="12"/>
        <color rgb="FFFF0000"/>
        <rFont val="ＭＳ ゴシック"/>
        <family val="3"/>
        <charset val="128"/>
      </rPr>
      <t>　　</t>
    </r>
    <rPh sb="3" eb="5">
      <t>チョウヒョウ</t>
    </rPh>
    <rPh sb="5" eb="7">
      <t>インサツ</t>
    </rPh>
    <rPh sb="17" eb="19">
      <t>インサツ</t>
    </rPh>
    <rPh sb="20" eb="21">
      <t>オコナ</t>
    </rPh>
    <phoneticPr fontId="2"/>
  </si>
  <si>
    <t>　・入力漏れや入力間違い等がないかを確認してください。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phoneticPr fontId="2"/>
  </si>
  <si>
    <r>
      <t>　・「④種目別人数表」にある、</t>
    </r>
    <r>
      <rPr>
        <b/>
        <sz val="11"/>
        <color rgb="FFFF0000"/>
        <rFont val="ＭＳ ゴシック"/>
        <family val="3"/>
        <charset val="128"/>
      </rPr>
      <t>帳票印刷ボタン</t>
    </r>
    <r>
      <rPr>
        <sz val="11"/>
        <color theme="1"/>
        <rFont val="ＭＳ 明朝"/>
        <family val="1"/>
        <charset val="128"/>
      </rPr>
      <t>をクリックして印刷を行ってください。</t>
    </r>
    <rPh sb="4" eb="7">
      <t>シュモクベツ</t>
    </rPh>
    <rPh sb="7" eb="9">
      <t>ニンズウ</t>
    </rPh>
    <rPh sb="9" eb="10">
      <t>ヒョウ</t>
    </rPh>
    <rPh sb="15" eb="19">
      <t>チョウ</t>
    </rPh>
    <rPh sb="29" eb="32">
      <t>イン</t>
    </rPh>
    <rPh sb="32" eb="35">
      <t>オコ</t>
    </rPh>
    <phoneticPr fontId="2"/>
  </si>
  <si>
    <r>
      <t>このファイルには、印刷ボタンにマクロを使用しています。</t>
    </r>
    <r>
      <rPr>
        <sz val="11"/>
        <color rgb="FFFF0000"/>
        <rFont val="ＭＳ 明朝"/>
        <family val="1"/>
        <charset val="128"/>
      </rPr>
      <t>エクセルの設定をマクロ有効にしてください。</t>
    </r>
    <rPh sb="9" eb="11">
      <t>インサツ</t>
    </rPh>
    <rPh sb="19" eb="21">
      <t>シヨウ</t>
    </rPh>
    <rPh sb="32" eb="34">
      <t>セッテイ</t>
    </rPh>
    <rPh sb="38" eb="40">
      <t>ユウコウ</t>
    </rPh>
    <phoneticPr fontId="2"/>
  </si>
  <si>
    <t>役員のできる方のお名前</t>
    <rPh sb="0" eb="2">
      <t>ヤクイン</t>
    </rPh>
    <rPh sb="6" eb="7">
      <t>カタ</t>
    </rPh>
    <rPh sb="9" eb="11">
      <t>ナマ</t>
    </rPh>
    <phoneticPr fontId="2"/>
  </si>
  <si>
    <t>Ver2</t>
    <phoneticPr fontId="2"/>
  </si>
  <si>
    <t>No</t>
    <phoneticPr fontId="40"/>
  </si>
  <si>
    <t>FLAG</t>
    <phoneticPr fontId="40"/>
  </si>
  <si>
    <t>女5000m</t>
    <rPh sb="0" eb="1">
      <t>オンナ</t>
    </rPh>
    <phoneticPr fontId="3"/>
  </si>
  <si>
    <t>男10000m</t>
  </si>
  <si>
    <t>OP</t>
    <phoneticPr fontId="2"/>
  </si>
  <si>
    <t>OP1</t>
    <phoneticPr fontId="2"/>
  </si>
  <si>
    <t>OP2</t>
    <phoneticPr fontId="2"/>
  </si>
  <si>
    <t>OP3</t>
    <phoneticPr fontId="2"/>
  </si>
  <si>
    <t>記録</t>
    <rPh sb="0" eb="2">
      <t>キロク</t>
    </rPh>
    <phoneticPr fontId="2"/>
  </si>
  <si>
    <t>女棒高跳</t>
    <rPh sb="1" eb="2">
      <t>ボウ</t>
    </rPh>
    <phoneticPr fontId="1"/>
  </si>
  <si>
    <t>女三段跳</t>
    <rPh sb="1" eb="3">
      <t>サンダ</t>
    </rPh>
    <phoneticPr fontId="4"/>
  </si>
  <si>
    <t>女円盤投</t>
    <rPh sb="1" eb="3">
      <t>エンバン</t>
    </rPh>
    <phoneticPr fontId="4"/>
  </si>
  <si>
    <t>女ﾊﾝﾏｰ投</t>
    <rPh sb="5" eb="6">
      <t>ナ</t>
    </rPh>
    <phoneticPr fontId="4"/>
  </si>
  <si>
    <t>女やり投</t>
    <rPh sb="3" eb="4">
      <t>ナ</t>
    </rPh>
    <phoneticPr fontId="4"/>
  </si>
  <si>
    <t>男棒高跳</t>
    <rPh sb="1" eb="2">
      <t>ボウ</t>
    </rPh>
    <phoneticPr fontId="1"/>
  </si>
  <si>
    <t>男三段跳</t>
    <rPh sb="1" eb="3">
      <t>サンダン</t>
    </rPh>
    <phoneticPr fontId="4"/>
  </si>
  <si>
    <t>男やり投</t>
    <rPh sb="3" eb="4">
      <t>ナ</t>
    </rPh>
    <phoneticPr fontId="4"/>
  </si>
  <si>
    <t>高校用</t>
    <rPh sb="0" eb="2">
      <t>コウコウ</t>
    </rPh>
    <rPh sb="2" eb="3">
      <t>ヨウ</t>
    </rPh>
    <phoneticPr fontId="2"/>
  </si>
  <si>
    <t>男砲丸投</t>
    <rPh sb="1" eb="4">
      <t>ホウガンナゲ</t>
    </rPh>
    <phoneticPr fontId="4"/>
  </si>
  <si>
    <t>男円盤投</t>
    <rPh sb="1" eb="4">
      <t>エンバンナゲ</t>
    </rPh>
    <phoneticPr fontId="4"/>
  </si>
  <si>
    <t>男10000m</t>
    <phoneticPr fontId="62"/>
  </si>
  <si>
    <t>女5000mW</t>
    <phoneticPr fontId="61"/>
  </si>
  <si>
    <t>女5000mW</t>
    <phoneticPr fontId="40"/>
  </si>
  <si>
    <t>女5000mW</t>
    <phoneticPr fontId="2"/>
  </si>
  <si>
    <t>男女計</t>
    <rPh sb="0" eb="3">
      <t>ダンジョケイ</t>
    </rPh>
    <phoneticPr fontId="2"/>
  </si>
  <si>
    <t>参加人数</t>
    <rPh sb="0" eb="4">
      <t>サンカニンズウ</t>
    </rPh>
    <phoneticPr fontId="2"/>
  </si>
  <si>
    <t>　　②団体情報の入力</t>
    <rPh sb="3" eb="5">
      <t>ダ</t>
    </rPh>
    <rPh sb="5" eb="7">
      <t>ジョウホウ</t>
    </rPh>
    <rPh sb="8" eb="10">
      <t>ニュウリョク</t>
    </rPh>
    <phoneticPr fontId="2"/>
  </si>
  <si>
    <t>　　入力を確認して、申込種目、記録を入力してください。</t>
    <rPh sb="2" eb="4">
      <t>ニュウリョク</t>
    </rPh>
    <rPh sb="5" eb="7">
      <t>カクニン</t>
    </rPh>
    <phoneticPr fontId="2"/>
  </si>
  <si>
    <t>　・プログラム購入部数、合計金額を確認してください。</t>
    <rPh sb="7" eb="9">
      <t>コウニュウ</t>
    </rPh>
    <rPh sb="9" eb="11">
      <t>ブスウ</t>
    </rPh>
    <rPh sb="12" eb="16">
      <t>ゴウケイキンガク</t>
    </rPh>
    <rPh sb="17" eb="19">
      <t>カクニン</t>
    </rPh>
    <phoneticPr fontId="2"/>
  </si>
  <si>
    <t>⑤申込一覧表</t>
    <rPh sb="1" eb="3">
      <t>モウシコミ</t>
    </rPh>
    <rPh sb="3" eb="6">
      <t>イチランヒョウ</t>
    </rPh>
    <phoneticPr fontId="2"/>
  </si>
  <si>
    <t>申込種目数</t>
    <rPh sb="0" eb="2">
      <t>モウシコミ</t>
    </rPh>
    <rPh sb="2" eb="5">
      <t>シュモクスウ</t>
    </rPh>
    <phoneticPr fontId="6"/>
  </si>
  <si>
    <t>大会名</t>
    <phoneticPr fontId="40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</si>
  <si>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</si>
  <si>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</si>
  <si>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</si>
  <si>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</si>
  <si>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４種目以上エントリーする場合は２行使用して、どちらにもﾅﾝﾊﾞｰ･氏名等を入力してください。</t>
    <rPh sb="1" eb="3">
      <t>シュモク</t>
    </rPh>
    <rPh sb="3" eb="5">
      <t>イジョウ</t>
    </rPh>
    <rPh sb="12" eb="14">
      <t>バアイ</t>
    </rPh>
    <rPh sb="16" eb="17">
      <t>ギョウ</t>
    </rPh>
    <rPh sb="17" eb="19">
      <t>シヨウ</t>
    </rPh>
    <rPh sb="33" eb="35">
      <t>シメイ</t>
    </rPh>
    <rPh sb="35" eb="36">
      <t>ナド</t>
    </rPh>
    <rPh sb="37" eb="39">
      <t>ニュウリョク</t>
    </rPh>
    <phoneticPr fontId="2"/>
  </si>
  <si>
    <t>←入力してください。</t>
    <rPh sb="1" eb="3">
      <t>ニュウリョク</t>
    </rPh>
    <phoneticPr fontId="2"/>
  </si>
  <si>
    <t>学年</t>
    <rPh sb="0" eb="1">
      <t>ガク</t>
    </rPh>
    <rPh sb="1" eb="2">
      <t>ネン</t>
    </rPh>
    <phoneticPr fontId="40"/>
  </si>
  <si>
    <t>　　①選手情報の入力</t>
    <rPh sb="3" eb="5">
      <t>センシュ</t>
    </rPh>
    <rPh sb="5" eb="7">
      <t>ジョウホウ</t>
    </rPh>
    <rPh sb="8" eb="10">
      <t>ニュウリョク</t>
    </rPh>
    <phoneticPr fontId="2"/>
  </si>
  <si>
    <t>⇒</t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</si>
  <si>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</si>
  <si>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</si>
  <si>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　修正がある場合は、「①選手情報入力」で修正してください。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</si>
  <si>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　　④種目別人数の確認</t>
    <rPh sb="3" eb="6">
      <t>シュモクベツ</t>
    </rPh>
    <rPh sb="6" eb="8">
      <t>ニンズウ</t>
    </rPh>
    <rPh sb="9" eb="11">
      <t>カクニン</t>
    </rPh>
    <phoneticPr fontId="2"/>
  </si>
  <si>
    <t>　　⑤申込一覧表の確認</t>
    <rPh sb="3" eb="5">
      <t>モウシコミ</t>
    </rPh>
    <rPh sb="5" eb="7">
      <t>イチラン</t>
    </rPh>
    <rPh sb="7" eb="8">
      <t>ヒョウ</t>
    </rPh>
    <rPh sb="9" eb="11">
      <t>カクニン</t>
    </rPh>
    <phoneticPr fontId="2"/>
  </si>
  <si>
    <t>　　⑥種目別人数表と申込一覧表の印刷</t>
    <rPh sb="3" eb="6">
      <t>シュモクベツ</t>
    </rPh>
    <rPh sb="6" eb="8">
      <t>ニンズウ</t>
    </rPh>
    <rPh sb="8" eb="9">
      <t>オモテ</t>
    </rPh>
    <rPh sb="10" eb="12">
      <t>モウシコミ</t>
    </rPh>
    <rPh sb="12" eb="14">
      <t>イチラン</t>
    </rPh>
    <rPh sb="14" eb="15">
      <t>ヒョウ</t>
    </rPh>
    <rPh sb="16" eb="18">
      <t>インサツ</t>
    </rPh>
    <phoneticPr fontId="2"/>
  </si>
  <si>
    <t>　　⑦ファイルの保存</t>
    <rPh sb="8" eb="10">
      <t>ホゾン</t>
    </rPh>
    <phoneticPr fontId="2"/>
  </si>
  <si>
    <t>　　⑧メール送信</t>
    <rPh sb="6" eb="8">
      <t>ソウシン</t>
    </rPh>
    <phoneticPr fontId="2"/>
  </si>
  <si>
    <t>　　⑨参加料の振込</t>
    <rPh sb="3" eb="6">
      <t>サンカリョウ</t>
    </rPh>
    <rPh sb="7" eb="9">
      <t>フリコミ</t>
    </rPh>
    <phoneticPr fontId="53"/>
  </si>
  <si>
    <t>　　⑩郵送</t>
    <rPh sb="3" eb="5">
      <t>ユウソウ</t>
    </rPh>
    <phoneticPr fontId="2"/>
  </si>
  <si>
    <t>　　⑪申込完了</t>
    <rPh sb="3" eb="5">
      <t>モウシコミ</t>
    </rPh>
    <rPh sb="5" eb="7">
      <t>カンリョウ</t>
    </rPh>
    <phoneticPr fontId="2"/>
  </si>
  <si>
    <t>mail：</t>
    <phoneticPr fontId="2"/>
  </si>
  <si>
    <t>ﾅﾝﾊﾞｰ</t>
    <phoneticPr fontId="2"/>
  </si>
  <si>
    <r>
      <t>◎フィールド種目・・・</t>
    </r>
    <r>
      <rPr>
        <sz val="14"/>
        <color theme="1"/>
        <rFont val="ＭＳ ゴシック"/>
        <family val="3"/>
        <charset val="128"/>
      </rPr>
      <t>メートルを「m」で区切り</t>
    </r>
    <r>
      <rPr>
        <sz val="11"/>
        <color theme="1"/>
        <rFont val="ＭＳ 明朝"/>
        <family val="1"/>
        <charset val="128"/>
      </rPr>
      <t>、</t>
    </r>
    <r>
      <rPr>
        <b/>
        <u/>
        <sz val="18"/>
        <color rgb="FFFF0000"/>
        <rFont val="ＭＳ ゴシック"/>
        <family val="3"/>
        <charset val="128"/>
      </rPr>
      <t>cm単位まで入力（「cm」の文字は入れない</t>
    </r>
    <r>
      <rPr>
        <b/>
        <u/>
        <sz val="11"/>
        <color rgb="FFFF0000"/>
        <rFont val="ＭＳ ゴシック"/>
        <family val="3"/>
        <charset val="128"/>
      </rPr>
      <t>）</t>
    </r>
    <rPh sb="6" eb="8">
      <t>シュモク</t>
    </rPh>
    <phoneticPr fontId="2"/>
  </si>
  <si>
    <t>V3</t>
    <phoneticPr fontId="2"/>
  </si>
  <si>
    <t>A</t>
    <phoneticPr fontId="2"/>
  </si>
  <si>
    <t>プログラム部数✕800円</t>
    <rPh sb="5" eb="7">
      <t>ブスウ</t>
    </rPh>
    <rPh sb="11" eb="12">
      <t>エン</t>
    </rPh>
    <phoneticPr fontId="6"/>
  </si>
  <si>
    <t>第７７回愛知陸上競技選手権 名古屋地区予選会</t>
    <rPh sb="0" eb="1">
      <t>ダイ</t>
    </rPh>
    <rPh sb="3" eb="4">
      <t>カイ</t>
    </rPh>
    <rPh sb="4" eb="6">
      <t>アイチ</t>
    </rPh>
    <rPh sb="6" eb="10">
      <t>リクジョウキョウギ</t>
    </rPh>
    <rPh sb="10" eb="13">
      <t>センシュケン</t>
    </rPh>
    <rPh sb="14" eb="17">
      <t>ナゴヤ</t>
    </rPh>
    <rPh sb="17" eb="22">
      <t>チクヨセンカイ</t>
    </rPh>
    <phoneticPr fontId="2"/>
  </si>
  <si>
    <t>１</t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</si>
  <si>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</si>
  <si>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</si>
  <si>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</si>
  <si>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</si>
  <si>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</si>
  <si>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</si>
  <si>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</si>
  <si>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</si>
  <si>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①選手情報、②団体情報の各シートに上書きをすると式が消えますのでご注意ください。</t>
    <rPh sb="33" eb="35">
      <t>チュウイ</t>
    </rPh>
    <phoneticPr fontId="2"/>
  </si>
  <si>
    <t>１０</t>
  </si>
  <si>
    <t>１１</t>
  </si>
  <si>
    <t>③必ず、リレー情報確認で、メンバーが反映されていることを確認してください。</t>
    <rPh sb="1" eb="3">
      <t>カナ</t>
    </rPh>
    <rPh sb="7" eb="9">
      <t>ジョウホウ</t>
    </rPh>
    <rPh sb="9" eb="11">
      <t>カクニン</t>
    </rPh>
    <rPh sb="28" eb="30">
      <t>カクニン</t>
    </rPh>
    <phoneticPr fontId="2"/>
  </si>
  <si>
    <t>　ナンバーが正しく入力されていて情報が反映されていない場合、ナンバーのセルが文字列になっていますので数値に変換してください。</t>
    <rPh sb="6" eb="7">
      <t>タダ</t>
    </rPh>
    <rPh sb="9" eb="11">
      <t>ニュウ</t>
    </rPh>
    <rPh sb="16" eb="18">
      <t>ジョウホウ</t>
    </rPh>
    <rPh sb="19" eb="21">
      <t>ハンエイ</t>
    </rPh>
    <rPh sb="27" eb="29">
      <t>バアイ</t>
    </rPh>
    <rPh sb="38" eb="48">
      <t>モジレ</t>
    </rPh>
    <rPh sb="50" eb="52">
      <t>スウチ</t>
    </rPh>
    <phoneticPr fontId="2"/>
  </si>
  <si>
    <t>　　※ナンバーは、アルファベットと数字を分けて入力してください。大学生は、地域学連コード番号とハイフンを必ず入力してください。</t>
    <rPh sb="17" eb="19">
      <t>スウジ</t>
    </rPh>
    <rPh sb="20" eb="21">
      <t>ワ</t>
    </rPh>
    <rPh sb="23" eb="25">
      <t>ニュウリョク</t>
    </rPh>
    <rPh sb="32" eb="35">
      <t>ダイガクセ</t>
    </rPh>
    <rPh sb="37" eb="39">
      <t>チイキ</t>
    </rPh>
    <rPh sb="39" eb="41">
      <t>ガクレン</t>
    </rPh>
    <rPh sb="44" eb="46">
      <t>バンゴウ</t>
    </rPh>
    <rPh sb="52" eb="54">
      <t>カナラ</t>
    </rPh>
    <rPh sb="54" eb="56">
      <t>ニュウリョク</t>
    </rPh>
    <phoneticPr fontId="2"/>
  </si>
  <si>
    <t>↓</t>
    <phoneticPr fontId="2"/>
  </si>
  <si>
    <r>
      <t>　　※</t>
    </r>
    <r>
      <rPr>
        <b/>
        <u/>
        <sz val="11"/>
        <color rgb="FF00B050"/>
        <rFont val="ＭＳ 明朝"/>
        <family val="1"/>
        <charset val="128"/>
      </rPr>
      <t>入力は、男子を先に入力し、続けて女子を入力してください。絶対に行を空けないでください。行を空けると空いた行以下のデータは反映されません。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rPh sb="46" eb="47">
      <t>ギョウ</t>
    </rPh>
    <rPh sb="48" eb="49">
      <t>ア</t>
    </rPh>
    <rPh sb="52" eb="53">
      <t>ア</t>
    </rPh>
    <rPh sb="55" eb="56">
      <t>ギョウ</t>
    </rPh>
    <rPh sb="56" eb="58">
      <t>イカ</t>
    </rPh>
    <rPh sb="63" eb="65">
      <t>ハンエイ</t>
    </rPh>
    <phoneticPr fontId="2"/>
  </si>
  <si>
    <r>
      <t>◎トラック種目・・・・</t>
    </r>
    <r>
      <rPr>
        <sz val="14"/>
        <color theme="1"/>
        <rFont val="ＭＳ ゴシック"/>
        <family val="3"/>
        <charset val="128"/>
      </rPr>
      <t>分秒をドット「．」で区切り</t>
    </r>
    <r>
      <rPr>
        <sz val="11"/>
        <color theme="1"/>
        <rFont val="ＭＳ 明朝"/>
        <family val="1"/>
        <charset val="128"/>
      </rPr>
      <t>、すべての種目で</t>
    </r>
    <r>
      <rPr>
        <b/>
        <u/>
        <sz val="18"/>
        <color rgb="FFFF0000"/>
        <rFont val="ＭＳ ゴシック"/>
        <family val="3"/>
        <charset val="128"/>
      </rPr>
      <t>100分の1秒まで入力してください。</t>
    </r>
    <rPh sb="5" eb="7">
      <t>シュモク</t>
    </rPh>
    <rPh sb="29" eb="31">
      <t>シュモク</t>
    </rPh>
    <phoneticPr fontId="2"/>
  </si>
  <si>
    <t>↓</t>
  </si>
  <si>
    <t>⇒</t>
  </si>
  <si>
    <t>4.07.00 ○</t>
  </si>
  <si>
    <t>4.7 X</t>
  </si>
  <si>
    <t>長距離の記録入力に注意してください。</t>
    <rPh sb="0" eb="3">
      <t>チョウ</t>
    </rPh>
    <rPh sb="4" eb="6">
      <t>キロク</t>
    </rPh>
    <rPh sb="6" eb="8">
      <t>ニュウリョク</t>
    </rPh>
    <rPh sb="9" eb="11">
      <t>チュウイ</t>
    </rPh>
    <phoneticPr fontId="2"/>
  </si>
  <si>
    <t>12.00</t>
    <phoneticPr fontId="2"/>
  </si>
  <si>
    <t>↓</t>
    <phoneticPr fontId="2"/>
  </si>
  <si>
    <t>20m</t>
    <phoneticPr fontId="2"/>
  </si>
  <si>
    <t>⇒</t>
    <phoneticPr fontId="2"/>
  </si>
  <si>
    <t>20m00</t>
    <phoneticPr fontId="2"/>
  </si>
  <si>
    <t>E-mail：</t>
    <phoneticPr fontId="2"/>
  </si>
  <si>
    <t xml:space="preserve">nagoya.yosen@gmail.com </t>
    <phoneticPr fontId="2"/>
  </si>
  <si>
    <t>　・この大会から、申し込みメールへの返信は行いません。</t>
    <rPh sb="4" eb="6">
      <t>タイカイ</t>
    </rPh>
    <rPh sb="9" eb="10">
      <t>モウ</t>
    </rPh>
    <rPh sb="11" eb="12">
      <t>コ</t>
    </rPh>
    <rPh sb="18" eb="20">
      <t>ヘンシン</t>
    </rPh>
    <rPh sb="21" eb="22">
      <t>オコナ</t>
    </rPh>
    <phoneticPr fontId="2"/>
  </si>
  <si>
    <t>↓</t>
    <phoneticPr fontId="53"/>
  </si>
  <si>
    <t>toiawase.nagoya@gmail.com</t>
    <phoneticPr fontId="2"/>
  </si>
  <si>
    <t>こちらには、データを絶対に送信しないで下さい。</t>
    <phoneticPr fontId="2"/>
  </si>
  <si>
    <t>←入力不要です</t>
    <rPh sb="1" eb="3">
      <t>ニュウリョク</t>
    </rPh>
    <rPh sb="3" eb="5">
      <t>フヨウ</t>
    </rPh>
    <phoneticPr fontId="2"/>
  </si>
  <si>
    <r>
      <t>←入力</t>
    </r>
    <r>
      <rPr>
        <b/>
        <sz val="16"/>
        <color rgb="FFFF0000"/>
        <rFont val="ＭＳ ゴシック"/>
        <family val="3"/>
        <charset val="128"/>
      </rPr>
      <t>(愛知県立･名古屋市立等は省略してください）</t>
    </r>
    <rPh sb="1" eb="3">
      <t>ニュウリョク</t>
    </rPh>
    <rPh sb="4" eb="8">
      <t>アイチケンリツ</t>
    </rPh>
    <rPh sb="9" eb="14">
      <t>ナゴヤシリツ</t>
    </rPh>
    <rPh sb="14" eb="15">
      <t>ナド</t>
    </rPh>
    <rPh sb="16" eb="18">
      <t>ショウリャク</t>
    </rPh>
    <phoneticPr fontId="2"/>
  </si>
  <si>
    <r>
      <t>←入力</t>
    </r>
    <r>
      <rPr>
        <b/>
        <sz val="11"/>
        <rFont val="ＭＳ ゴシック"/>
        <family val="3"/>
        <charset val="128"/>
      </rPr>
      <t>(全角６文字以内です。大学は"学"を入れて６文字以内です。)</t>
    </r>
    <rPh sb="1" eb="3">
      <t>ニュウリョク</t>
    </rPh>
    <rPh sb="4" eb="6">
      <t>ゼンカク</t>
    </rPh>
    <rPh sb="7" eb="11">
      <t>モジイナイ</t>
    </rPh>
    <rPh sb="14" eb="16">
      <t>ダイガク</t>
    </rPh>
    <rPh sb="18" eb="19">
      <t>ガク</t>
    </rPh>
    <rPh sb="21" eb="22">
      <t>イ</t>
    </rPh>
    <rPh sb="25" eb="29">
      <t>モジイナイ</t>
    </rPh>
    <phoneticPr fontId="2"/>
  </si>
  <si>
    <r>
      <t>←入力 略称団体名を</t>
    </r>
    <r>
      <rPr>
        <b/>
        <sz val="11"/>
        <rFont val="ＭＳ ゴシック"/>
        <family val="3"/>
        <charset val="128"/>
      </rPr>
      <t>半角カタカナで入力してください。</t>
    </r>
    <rPh sb="1" eb="3">
      <t>ニュウリョク</t>
    </rPh>
    <rPh sb="4" eb="6">
      <t>リャクショウ</t>
    </rPh>
    <rPh sb="6" eb="8">
      <t>ダンタイ</t>
    </rPh>
    <rPh sb="8" eb="9">
      <t>メイ</t>
    </rPh>
    <rPh sb="10" eb="12">
      <t>ハン</t>
    </rPh>
    <rPh sb="17" eb="19">
      <t>ニュウリョク</t>
    </rPh>
    <phoneticPr fontId="2"/>
  </si>
  <si>
    <r>
      <t>←入力してください(ハイフンを入れる)。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15" eb="16">
      <t>イ</t>
    </rPh>
    <rPh sb="22" eb="25">
      <t>キンキュウジ</t>
    </rPh>
    <rPh sb="26" eb="28">
      <t>レンラク</t>
    </rPh>
    <rPh sb="32" eb="34">
      <t>バンゴウ</t>
    </rPh>
    <phoneticPr fontId="2"/>
  </si>
  <si>
    <t>絶対に、行を空けて入力しないでください。</t>
    <rPh sb="0" eb="2">
      <t>ゼッタイ</t>
    </rPh>
    <rPh sb="4" eb="5">
      <t>ギョウ</t>
    </rPh>
    <rPh sb="6" eb="7">
      <t>ア</t>
    </rPh>
    <rPh sb="9" eb="11">
      <t>ニュウリョク</t>
    </rPh>
    <phoneticPr fontId="2"/>
  </si>
  <si>
    <t>※ナンバーを入力してもリレーメンバーが反映されない場合、ナンバーのセルが文字列になっています。</t>
    <rPh sb="6" eb="8">
      <t>ニュウリョク</t>
    </rPh>
    <rPh sb="19" eb="21">
      <t>ハンエイ</t>
    </rPh>
    <rPh sb="25" eb="27">
      <t>バアイ</t>
    </rPh>
    <rPh sb="36" eb="39">
      <t>モジレツ</t>
    </rPh>
    <phoneticPr fontId="2"/>
  </si>
  <si>
    <t>※リレーエントリーに○を付けても、データが反映されない場合、「②選手権情報入力」のナンバーのセルが文字列になっていますので数値に変換してください。</t>
    <rPh sb="12" eb="13">
      <t>ツ</t>
    </rPh>
    <rPh sb="21" eb="23">
      <t>ハンエイ</t>
    </rPh>
    <rPh sb="27" eb="29">
      <t>バアイ</t>
    </rPh>
    <rPh sb="32" eb="35">
      <t>センシュケン</t>
    </rPh>
    <rPh sb="35" eb="37">
      <t>ジョウホウ</t>
    </rPh>
    <rPh sb="37" eb="39">
      <t>ニュウリョク</t>
    </rPh>
    <rPh sb="49" eb="52">
      <t>モジレツ</t>
    </rPh>
    <rPh sb="61" eb="63">
      <t>スウチ</t>
    </rPh>
    <rPh sb="64" eb="66">
      <t>ヘンカン</t>
    </rPh>
    <phoneticPr fontId="2"/>
  </si>
  <si>
    <t>プログラム購入数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</si>
</sst>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[$-411]ggge&quot;年&quot;m&quot;月&quot;d&quot;日&quot;;@"/>
    <numFmt numFmtId="177" formatCode="[$-411]m&quot;月&quot;d&quot;日&quot;&quot;(&quot;aaa&quot;)&quot;"/>
    <numFmt numFmtId="178" formatCode="[$-411]yyyy&quot;年&quot;m&quot;月&quot;d&quot;日&quot;&quot;(&quot;aaa&quot;)&quot;"/>
    <numFmt numFmtId="179" formatCode="[$-411]m&quot;月&quot;d&quot;日&quot;&quot;(&quot;aaa&quot;)メール必着&quot;"/>
  </numFmts>
  <fonts count="8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40"/>
      <color rgb="FFFF0000"/>
      <name val="ＭＳ ゴシック"/>
      <family val="3"/>
      <charset val="128"/>
    </font>
    <font>
      <sz val="14"/>
      <name val="ＤＨＰ平成明朝体W7"/>
      <family val="3"/>
      <charset val="128"/>
    </font>
    <font>
      <sz val="11"/>
      <name val="ＤＦ平成明朝体W7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1"/>
      <color theme="3" tint="0.39997558519241921"/>
      <name val="ＭＳ ゴシック"/>
      <family val="3"/>
      <charset val="128"/>
    </font>
    <font>
      <b/>
      <sz val="14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b/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8"/>
      <name val="ＤＦ平成明朝体W7"/>
      <family val="3"/>
      <charset val="128"/>
    </font>
    <font>
      <sz val="11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name val="ＤＦ平成明朝体W7"/>
      <family val="3"/>
      <charset val="128"/>
    </font>
    <font>
      <b/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name val="ＤＦ平成明朝体W7"/>
      <family val="3"/>
      <charset val="128"/>
    </font>
    <font>
      <b/>
      <sz val="28"/>
      <color rgb="FFFF0000"/>
      <name val="ＭＳ ゴシック"/>
      <family val="3"/>
      <charset val="128"/>
    </font>
    <font>
      <sz val="11"/>
      <color rgb="FF00B050"/>
      <name val="ＭＳ 明朝"/>
      <family val="1"/>
      <charset val="128"/>
    </font>
    <font>
      <b/>
      <u/>
      <sz val="11"/>
      <color rgb="FF00B050"/>
      <name val="ＭＳ 明朝"/>
      <family val="1"/>
      <charset val="128"/>
    </font>
    <font>
      <b/>
      <u/>
      <sz val="18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3" fillId="0" borderId="0"/>
    <xf numFmtId="0" fontId="12" fillId="0" borderId="0">
      <alignment vertical="center"/>
    </xf>
    <xf numFmtId="0" fontId="1" fillId="0" borderId="0">
      <alignment vertical="center"/>
    </xf>
  </cellStyleXfs>
  <cellXfs count="448">
    <xf numFmtId="0" fontId="0" fillId="0" borderId="0" xfId="0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24" fillId="0" borderId="0" xfId="0" applyFont="1">
      <alignment vertical="center"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8" fillId="3" borderId="3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34" fillId="5" borderId="0" xfId="0" applyFont="1" applyFill="1">
      <alignment vertical="center"/>
    </xf>
    <xf numFmtId="0" fontId="24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4" fillId="0" borderId="24" xfId="0" applyFont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4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4" fillId="5" borderId="0" xfId="0" applyFont="1" applyFill="1" applyAlignment="1">
      <alignment horizontal="right" vertical="center"/>
    </xf>
    <xf numFmtId="0" fontId="24" fillId="5" borderId="41" xfId="0" applyFont="1" applyFill="1" applyBorder="1">
      <alignment vertical="center"/>
    </xf>
    <xf numFmtId="0" fontId="24" fillId="5" borderId="42" xfId="0" applyFont="1" applyFill="1" applyBorder="1">
      <alignment vertical="center"/>
    </xf>
    <xf numFmtId="0" fontId="24" fillId="5" borderId="43" xfId="0" applyFont="1" applyFill="1" applyBorder="1">
      <alignment vertical="center"/>
    </xf>
    <xf numFmtId="0" fontId="24" fillId="5" borderId="0" xfId="0" applyFont="1" applyFill="1" applyBorder="1" applyAlignment="1">
      <alignment horizontal="right" vertical="center"/>
    </xf>
    <xf numFmtId="0" fontId="24" fillId="5" borderId="44" xfId="0" applyFont="1" applyFill="1" applyBorder="1">
      <alignment vertical="center"/>
    </xf>
    <xf numFmtId="0" fontId="24" fillId="5" borderId="0" xfId="0" applyFont="1" applyFill="1" applyBorder="1">
      <alignment vertical="center"/>
    </xf>
    <xf numFmtId="0" fontId="24" fillId="5" borderId="45" xfId="0" applyFont="1" applyFill="1" applyBorder="1">
      <alignment vertical="center"/>
    </xf>
    <xf numFmtId="0" fontId="24" fillId="5" borderId="46" xfId="0" applyFont="1" applyFill="1" applyBorder="1" applyAlignment="1">
      <alignment horizontal="right" vertical="center"/>
    </xf>
    <xf numFmtId="0" fontId="24" fillId="5" borderId="47" xfId="0" applyFont="1" applyFill="1" applyBorder="1" applyAlignment="1">
      <alignment horizontal="left" vertical="center"/>
    </xf>
    <xf numFmtId="0" fontId="24" fillId="5" borderId="48" xfId="0" applyFont="1" applyFill="1" applyBorder="1">
      <alignment vertical="center"/>
    </xf>
    <xf numFmtId="0" fontId="24" fillId="0" borderId="0" xfId="0" applyFont="1" applyProtection="1">
      <alignment vertical="center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49" xfId="0" applyFont="1" applyBorder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2" xfId="0" applyBorder="1">
      <alignment vertical="center"/>
    </xf>
    <xf numFmtId="0" fontId="0" fillId="0" borderId="57" xfId="0" applyBorder="1">
      <alignment vertical="center"/>
    </xf>
    <xf numFmtId="0" fontId="0" fillId="0" borderId="53" xfId="0" applyBorder="1">
      <alignment vertical="center"/>
    </xf>
    <xf numFmtId="0" fontId="45" fillId="5" borderId="0" xfId="0" applyFont="1" applyFill="1" applyAlignment="1">
      <alignment vertical="center"/>
    </xf>
    <xf numFmtId="0" fontId="24" fillId="0" borderId="49" xfId="0" applyFont="1" applyBorder="1">
      <alignment vertical="center"/>
    </xf>
    <xf numFmtId="0" fontId="24" fillId="0" borderId="51" xfId="0" applyFont="1" applyBorder="1">
      <alignment vertical="center"/>
    </xf>
    <xf numFmtId="0" fontId="28" fillId="0" borderId="51" xfId="0" applyFont="1" applyBorder="1">
      <alignment vertical="center"/>
    </xf>
    <xf numFmtId="0" fontId="24" fillId="0" borderId="52" xfId="0" applyFont="1" applyBorder="1">
      <alignment vertical="center"/>
    </xf>
    <xf numFmtId="0" fontId="24" fillId="0" borderId="54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57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53" xfId="0" applyFont="1" applyBorder="1">
      <alignment vertical="center"/>
    </xf>
    <xf numFmtId="0" fontId="27" fillId="0" borderId="0" xfId="0" applyFont="1">
      <alignment vertical="center"/>
    </xf>
    <xf numFmtId="0" fontId="27" fillId="0" borderId="3" xfId="0" applyFont="1" applyBorder="1" applyAlignment="1">
      <alignment horizontal="center" vertical="center"/>
    </xf>
    <xf numFmtId="0" fontId="47" fillId="0" borderId="0" xfId="0" applyFo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51" xfId="0" applyBorder="1">
      <alignment vertical="center"/>
    </xf>
    <xf numFmtId="0" fontId="0" fillId="0" borderId="40" xfId="0" applyBorder="1">
      <alignment vertical="center"/>
    </xf>
    <xf numFmtId="0" fontId="0" fillId="5" borderId="6" xfId="0" applyFill="1" applyBorder="1" applyAlignment="1">
      <alignment vertical="center" textRotation="255"/>
    </xf>
    <xf numFmtId="0" fontId="0" fillId="5" borderId="19" xfId="0" applyFill="1" applyBorder="1">
      <alignment vertical="center"/>
    </xf>
    <xf numFmtId="0" fontId="0" fillId="5" borderId="33" xfId="0" applyFill="1" applyBorder="1">
      <alignment vertical="center"/>
    </xf>
    <xf numFmtId="0" fontId="37" fillId="0" borderId="16" xfId="0" applyFont="1" applyFill="1" applyBorder="1" applyAlignment="1" applyProtection="1">
      <alignment horizontal="center" vertical="center" shrinkToFit="1"/>
    </xf>
    <xf numFmtId="0" fontId="37" fillId="0" borderId="17" xfId="0" applyFont="1" applyFill="1" applyBorder="1" applyAlignment="1" applyProtection="1">
      <alignment horizontal="center" vertical="center" shrinkToFit="1"/>
    </xf>
    <xf numFmtId="0" fontId="37" fillId="0" borderId="18" xfId="0" applyFont="1" applyFill="1" applyBorder="1" applyAlignment="1" applyProtection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76" xfId="0" applyFont="1" applyBorder="1" applyAlignment="1">
      <alignment horizontal="center" vertical="center" shrinkToFit="1"/>
    </xf>
    <xf numFmtId="0" fontId="20" fillId="0" borderId="0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3" applyFont="1">
      <alignment vertical="center"/>
    </xf>
    <xf numFmtId="0" fontId="24" fillId="0" borderId="0" xfId="3" applyFont="1">
      <alignment vertical="center"/>
    </xf>
    <xf numFmtId="0" fontId="24" fillId="0" borderId="0" xfId="3" applyFont="1" applyAlignment="1">
      <alignment horizontal="right"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5" fillId="0" borderId="0" xfId="0" applyFont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36" fillId="0" borderId="30" xfId="0" applyFont="1" applyFill="1" applyBorder="1" applyAlignment="1" applyProtection="1">
      <alignment vertical="center"/>
    </xf>
    <xf numFmtId="0" fontId="36" fillId="0" borderId="30" xfId="0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4" fillId="0" borderId="37" xfId="0" applyFont="1" applyFill="1" applyBorder="1" applyProtection="1">
      <alignment vertical="center"/>
    </xf>
    <xf numFmtId="0" fontId="0" fillId="0" borderId="37" xfId="0" applyFill="1" applyBorder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23" fillId="0" borderId="0" xfId="1" applyAlignment="1" applyProtection="1">
      <alignment horizontal="right" vertical="center" shrinkToFit="1"/>
    </xf>
    <xf numFmtId="0" fontId="23" fillId="0" borderId="0" xfId="1" applyAlignment="1" applyProtection="1">
      <alignment vertical="center"/>
    </xf>
    <xf numFmtId="0" fontId="30" fillId="0" borderId="0" xfId="1" applyFont="1" applyFill="1" applyBorder="1" applyAlignment="1" applyProtection="1">
      <alignment horizontal="right" vertical="center"/>
    </xf>
    <xf numFmtId="0" fontId="32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23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shrinkToFit="1"/>
    </xf>
    <xf numFmtId="0" fontId="9" fillId="0" borderId="0" xfId="1" applyFont="1" applyBorder="1" applyAlignment="1" applyProtection="1">
      <alignment vertical="center" shrinkToFit="1"/>
    </xf>
    <xf numFmtId="0" fontId="2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 vertical="center"/>
    </xf>
    <xf numFmtId="0" fontId="20" fillId="0" borderId="7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center" vertical="center"/>
    </xf>
    <xf numFmtId="0" fontId="13" fillId="0" borderId="8" xfId="1" applyFont="1" applyBorder="1" applyAlignment="1" applyProtection="1">
      <alignment horizontal="distributed" vertical="center" indent="1" shrinkToFit="1"/>
    </xf>
    <xf numFmtId="0" fontId="20" fillId="0" borderId="9" xfId="1" applyFont="1" applyBorder="1" applyAlignment="1" applyProtection="1">
      <alignment horizontal="center" vertical="center"/>
    </xf>
    <xf numFmtId="0" fontId="43" fillId="0" borderId="8" xfId="1" applyFont="1" applyBorder="1" applyAlignment="1" applyProtection="1">
      <alignment horizontal="distributed" vertical="center" indent="1" shrinkToFit="1"/>
    </xf>
    <xf numFmtId="0" fontId="13" fillId="0" borderId="27" xfId="1" applyFont="1" applyBorder="1" applyAlignment="1" applyProtection="1">
      <alignment horizontal="distributed" vertical="center" indent="1" shrinkToFit="1"/>
    </xf>
    <xf numFmtId="0" fontId="20" fillId="0" borderId="24" xfId="1" applyFont="1" applyBorder="1" applyAlignment="1" applyProtection="1">
      <alignment horizontal="center" vertical="center"/>
    </xf>
    <xf numFmtId="0" fontId="13" fillId="0" borderId="28" xfId="1" applyFont="1" applyBorder="1" applyAlignment="1" applyProtection="1">
      <alignment horizontal="distributed" vertical="center" indent="1" shrinkToFit="1"/>
    </xf>
    <xf numFmtId="0" fontId="20" fillId="0" borderId="25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distributed" vertical="center" indent="2"/>
    </xf>
    <xf numFmtId="0" fontId="13" fillId="0" borderId="38" xfId="1" applyFont="1" applyBorder="1" applyAlignment="1" applyProtection="1">
      <alignment horizontal="distributed" vertical="center" indent="1"/>
    </xf>
    <xf numFmtId="5" fontId="20" fillId="0" borderId="21" xfId="1" applyNumberFormat="1" applyFont="1" applyBorder="1" applyAlignment="1" applyProtection="1">
      <alignment vertical="center"/>
    </xf>
    <xf numFmtId="0" fontId="13" fillId="0" borderId="77" xfId="1" applyFont="1" applyBorder="1" applyAlignment="1" applyProtection="1">
      <alignment horizontal="distributed" vertical="center" indent="2"/>
    </xf>
    <xf numFmtId="0" fontId="23" fillId="0" borderId="0" xfId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indent="2"/>
    </xf>
    <xf numFmtId="0" fontId="32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23" fillId="0" borderId="0" xfId="1" applyBorder="1" applyAlignment="1" applyProtection="1">
      <alignment horizontal="right" shrinkToFit="1"/>
    </xf>
    <xf numFmtId="0" fontId="23" fillId="0" borderId="0" xfId="1" applyBorder="1" applyAlignment="1" applyProtection="1">
      <alignment horizontal="right"/>
    </xf>
    <xf numFmtId="2" fontId="24" fillId="0" borderId="7" xfId="0" applyNumberFormat="1" applyFont="1" applyBorder="1" applyAlignment="1" applyProtection="1">
      <alignment horizontal="center" vertical="center" shrinkToFit="1"/>
      <protection locked="0"/>
    </xf>
    <xf numFmtId="2" fontId="24" fillId="0" borderId="55" xfId="0" applyNumberFormat="1" applyFont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 applyProtection="1">
      <alignment horizontal="center" vertical="center"/>
      <protection locked="0"/>
    </xf>
    <xf numFmtId="2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>
      <alignment vertical="center"/>
    </xf>
    <xf numFmtId="0" fontId="54" fillId="0" borderId="0" xfId="0" applyFont="1" applyFill="1">
      <alignment vertical="center"/>
    </xf>
    <xf numFmtId="0" fontId="27" fillId="0" borderId="0" xfId="0" applyFont="1" applyAlignment="1">
      <alignment vertical="center" shrinkToFit="1"/>
    </xf>
    <xf numFmtId="0" fontId="48" fillId="0" borderId="3" xfId="0" applyFont="1" applyBorder="1" applyAlignment="1" applyProtection="1">
      <alignment horizontal="center" vertical="center" shrinkToFit="1"/>
    </xf>
    <xf numFmtId="0" fontId="43" fillId="0" borderId="6" xfId="1" applyFont="1" applyBorder="1" applyAlignment="1" applyProtection="1">
      <alignment horizontal="center" vertical="center" shrinkToFit="1"/>
    </xf>
    <xf numFmtId="0" fontId="13" fillId="0" borderId="6" xfId="1" applyFont="1" applyBorder="1" applyAlignment="1" applyProtection="1">
      <alignment horizontal="center" vertical="center" shrinkToFit="1"/>
    </xf>
    <xf numFmtId="0" fontId="13" fillId="0" borderId="13" xfId="1" applyFont="1" applyBorder="1" applyAlignment="1" applyProtection="1">
      <alignment horizontal="distributed" vertical="center" indent="1"/>
    </xf>
    <xf numFmtId="5" fontId="20" fillId="0" borderId="29" xfId="1" applyNumberFormat="1" applyFont="1" applyBorder="1" applyAlignment="1" applyProtection="1">
      <alignment vertical="center"/>
    </xf>
    <xf numFmtId="5" fontId="20" fillId="0" borderId="84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/>
    </xf>
    <xf numFmtId="0" fontId="13" fillId="0" borderId="53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distributed" vertical="center" indent="1" shrinkToFit="1"/>
    </xf>
    <xf numFmtId="0" fontId="13" fillId="0" borderId="10" xfId="1" applyFont="1" applyBorder="1" applyAlignment="1" applyProtection="1">
      <alignment horizontal="distributed" vertical="center" indent="1" shrinkToFit="1"/>
    </xf>
    <xf numFmtId="0" fontId="13" fillId="0" borderId="11" xfId="1" applyFont="1" applyBorder="1" applyAlignment="1" applyProtection="1">
      <alignment horizontal="center" vertical="center" shrinkToFit="1"/>
    </xf>
    <xf numFmtId="0" fontId="11" fillId="0" borderId="86" xfId="1" applyFont="1" applyBorder="1" applyAlignment="1" applyProtection="1">
      <alignment horizontal="center" vertical="center"/>
    </xf>
    <xf numFmtId="0" fontId="43" fillId="0" borderId="11" xfId="1" applyFont="1" applyBorder="1" applyAlignment="1" applyProtection="1">
      <alignment horizontal="center" vertical="center" shrinkToFit="1"/>
    </xf>
    <xf numFmtId="0" fontId="24" fillId="0" borderId="87" xfId="0" applyFont="1" applyBorder="1" applyAlignment="1">
      <alignment horizontal="center" vertical="center" wrapText="1"/>
    </xf>
    <xf numFmtId="0" fontId="28" fillId="3" borderId="88" xfId="0" applyNumberFormat="1" applyFont="1" applyFill="1" applyBorder="1" applyAlignment="1">
      <alignment horizontal="center" vertical="center"/>
    </xf>
    <xf numFmtId="0" fontId="42" fillId="0" borderId="89" xfId="1" applyFont="1" applyBorder="1" applyAlignment="1" applyProtection="1">
      <alignment horizontal="center" vertical="center" shrinkToFit="1"/>
    </xf>
    <xf numFmtId="0" fontId="59" fillId="0" borderId="0" xfId="0" applyFont="1" applyFill="1" applyBorder="1" applyAlignment="1">
      <alignment vertical="center"/>
    </xf>
    <xf numFmtId="0" fontId="13" fillId="7" borderId="13" xfId="1" applyFont="1" applyFill="1" applyBorder="1" applyAlignment="1" applyProtection="1">
      <alignment horizontal="distributed" vertical="center" indent="2"/>
    </xf>
    <xf numFmtId="0" fontId="55" fillId="0" borderId="0" xfId="0" applyFont="1" applyFill="1" applyAlignment="1">
      <alignment horizontal="right" vertical="center"/>
    </xf>
    <xf numFmtId="0" fontId="29" fillId="0" borderId="0" xfId="1" applyFont="1" applyAlignment="1" applyProtection="1">
      <alignment horizontal="center" vertical="center"/>
    </xf>
    <xf numFmtId="176" fontId="24" fillId="0" borderId="0" xfId="0" applyNumberFormat="1" applyFont="1" applyAlignment="1">
      <alignment vertical="center"/>
    </xf>
    <xf numFmtId="0" fontId="13" fillId="0" borderId="8" xfId="1" applyFont="1" applyBorder="1" applyAlignment="1" applyProtection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0" fillId="0" borderId="90" xfId="1" applyNumberFormat="1" applyFont="1" applyBorder="1" applyAlignment="1" applyProtection="1">
      <alignment horizontal="center" vertical="center"/>
      <protection locked="0"/>
    </xf>
    <xf numFmtId="0" fontId="20" fillId="0" borderId="39" xfId="1" applyNumberFormat="1" applyFont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20" fillId="0" borderId="85" xfId="1" applyNumberFormat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35" fillId="0" borderId="0" xfId="1" applyFont="1" applyAlignment="1" applyProtection="1">
      <alignment vertical="center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9" fillId="0" borderId="74" xfId="1" applyFont="1" applyBorder="1" applyAlignment="1" applyProtection="1">
      <alignment horizontal="center" vertical="center" shrinkToFit="1"/>
    </xf>
    <xf numFmtId="0" fontId="9" fillId="0" borderId="80" xfId="1" applyFont="1" applyBorder="1" applyAlignment="1" applyProtection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35" fillId="3" borderId="36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9" fillId="0" borderId="38" xfId="1" applyFont="1" applyBorder="1" applyAlignment="1" applyProtection="1">
      <alignment horizontal="distributed" vertical="center" indent="1"/>
    </xf>
    <xf numFmtId="0" fontId="69" fillId="0" borderId="83" xfId="1" applyFont="1" applyBorder="1" applyAlignment="1" applyProtection="1">
      <alignment horizontal="distributed" vertical="center" indent="1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88" xfId="0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4" fillId="0" borderId="36" xfId="0" applyFont="1" applyBorder="1" applyAlignment="1" applyProtection="1">
      <alignment horizontal="center" vertical="center" shrinkToFit="1"/>
      <protection locked="0"/>
    </xf>
    <xf numFmtId="0" fontId="24" fillId="2" borderId="35" xfId="0" applyFont="1" applyFill="1" applyBorder="1" applyAlignment="1">
      <alignment horizontal="center" vertical="center"/>
    </xf>
    <xf numFmtId="2" fontId="24" fillId="0" borderId="58" xfId="0" applyNumberFormat="1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>
      <alignment horizontal="center" vertical="center"/>
    </xf>
    <xf numFmtId="2" fontId="24" fillId="0" borderId="36" xfId="0" applyNumberFormat="1" applyFont="1" applyBorder="1" applyAlignment="1" applyProtection="1">
      <alignment horizontal="center" vertical="center"/>
      <protection locked="0"/>
    </xf>
    <xf numFmtId="2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7" xfId="0" applyNumberFormat="1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43" fillId="0" borderId="93" xfId="1" applyFont="1" applyBorder="1" applyAlignment="1" applyProtection="1">
      <alignment horizontal="center" vertical="center" shrinkToFit="1"/>
    </xf>
    <xf numFmtId="0" fontId="13" fillId="0" borderId="96" xfId="1" applyFont="1" applyBorder="1" applyAlignment="1" applyProtection="1">
      <alignment horizontal="center" vertical="center" shrinkToFit="1"/>
    </xf>
    <xf numFmtId="0" fontId="20" fillId="0" borderId="97" xfId="1" applyFont="1" applyBorder="1" applyAlignment="1" applyProtection="1">
      <alignment horizontal="center" vertical="center"/>
    </xf>
    <xf numFmtId="0" fontId="20" fillId="0" borderId="21" xfId="1" applyNumberFormat="1" applyFont="1" applyBorder="1" applyAlignment="1" applyProtection="1">
      <alignment vertical="center"/>
    </xf>
    <xf numFmtId="0" fontId="24" fillId="0" borderId="1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7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98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99" xfId="0" applyNumberFormat="1" applyFont="1" applyBorder="1" applyAlignment="1" applyProtection="1">
      <alignment horizontal="center" vertical="center" shrinkToFit="1"/>
    </xf>
    <xf numFmtId="0" fontId="24" fillId="0" borderId="9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 applyProtection="1">
      <alignment horizontal="center" vertical="center" shrinkToFit="1"/>
      <protection locked="0"/>
    </xf>
    <xf numFmtId="0" fontId="24" fillId="0" borderId="98" xfId="0" applyFont="1" applyBorder="1" applyAlignment="1" applyProtection="1">
      <alignment horizontal="center" vertical="center" shrinkToFit="1"/>
      <protection locked="0"/>
    </xf>
    <xf numFmtId="2" fontId="24" fillId="0" borderId="9" xfId="0" applyNumberFormat="1" applyFont="1" applyBorder="1" applyAlignment="1" applyProtection="1">
      <alignment horizontal="center" vertical="center" shrinkToFit="1"/>
      <protection locked="0"/>
    </xf>
    <xf numFmtId="2" fontId="2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51" xfId="0" applyFont="1" applyBorder="1" applyAlignment="1">
      <alignment horizontal="center" vertical="center"/>
    </xf>
    <xf numFmtId="0" fontId="24" fillId="0" borderId="51" xfId="0" applyFont="1" applyBorder="1" applyAlignment="1">
      <alignment horizontal="right" vertical="center"/>
    </xf>
    <xf numFmtId="0" fontId="25" fillId="0" borderId="51" xfId="0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0" borderId="54" xfId="0" applyFont="1" applyBorder="1" applyAlignment="1">
      <alignment horizontal="center" vertical="center"/>
    </xf>
    <xf numFmtId="0" fontId="47" fillId="0" borderId="27" xfId="0" applyFont="1" applyBorder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104" xfId="0" applyFont="1" applyBorder="1">
      <alignment vertical="center"/>
    </xf>
    <xf numFmtId="0" fontId="47" fillId="0" borderId="105" xfId="0" applyFont="1" applyBorder="1" applyAlignment="1">
      <alignment horizontal="center" vertical="center"/>
    </xf>
    <xf numFmtId="0" fontId="47" fillId="0" borderId="106" xfId="0" applyFont="1" applyBorder="1">
      <alignment vertical="center"/>
    </xf>
    <xf numFmtId="0" fontId="47" fillId="0" borderId="107" xfId="0" applyFont="1" applyBorder="1" applyAlignment="1">
      <alignment horizontal="center" vertical="center"/>
    </xf>
    <xf numFmtId="0" fontId="47" fillId="0" borderId="108" xfId="0" applyFont="1" applyBorder="1">
      <alignment vertical="center"/>
    </xf>
    <xf numFmtId="0" fontId="47" fillId="0" borderId="109" xfId="0" applyFont="1" applyBorder="1" applyAlignment="1">
      <alignment horizontal="center" vertical="center"/>
    </xf>
    <xf numFmtId="0" fontId="47" fillId="0" borderId="110" xfId="0" applyFont="1" applyBorder="1">
      <alignment vertical="center"/>
    </xf>
    <xf numFmtId="0" fontId="47" fillId="0" borderId="111" xfId="0" applyFont="1" applyBorder="1" applyAlignment="1">
      <alignment horizontal="center" vertical="center"/>
    </xf>
    <xf numFmtId="0" fontId="47" fillId="0" borderId="112" xfId="0" applyFont="1" applyBorder="1">
      <alignment vertical="center"/>
    </xf>
    <xf numFmtId="0" fontId="47" fillId="0" borderId="113" xfId="0" applyFont="1" applyBorder="1" applyAlignment="1">
      <alignment horizontal="center" vertical="center"/>
    </xf>
    <xf numFmtId="0" fontId="47" fillId="0" borderId="114" xfId="0" applyFont="1" applyBorder="1">
      <alignment vertical="center"/>
    </xf>
    <xf numFmtId="0" fontId="47" fillId="0" borderId="115" xfId="0" applyFont="1" applyBorder="1" applyAlignment="1">
      <alignment horizontal="center" vertical="center" shrinkToFit="1"/>
    </xf>
    <xf numFmtId="0" fontId="47" fillId="0" borderId="115" xfId="0" applyFont="1" applyBorder="1" applyAlignment="1">
      <alignment horizontal="center" vertical="center"/>
    </xf>
    <xf numFmtId="0" fontId="47" fillId="0" borderId="116" xfId="0" applyFont="1" applyBorder="1" applyAlignment="1">
      <alignment horizontal="center" vertical="center"/>
    </xf>
    <xf numFmtId="0" fontId="71" fillId="0" borderId="40" xfId="0" applyFont="1" applyBorder="1" applyAlignment="1" applyProtection="1">
      <alignment horizontal="center" vertical="center" shrinkToFit="1"/>
    </xf>
    <xf numFmtId="0" fontId="47" fillId="0" borderId="120" xfId="0" applyFont="1" applyBorder="1">
      <alignment vertical="center"/>
    </xf>
    <xf numFmtId="0" fontId="47" fillId="0" borderId="121" xfId="0" applyFont="1" applyBorder="1" applyAlignment="1">
      <alignment horizontal="center" vertical="center" shrinkToFit="1"/>
    </xf>
    <xf numFmtId="0" fontId="47" fillId="0" borderId="121" xfId="0" applyFont="1" applyBorder="1" applyAlignment="1">
      <alignment horizontal="center" vertical="center"/>
    </xf>
    <xf numFmtId="0" fontId="47" fillId="0" borderId="122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72" fillId="0" borderId="82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4" fillId="0" borderId="49" xfId="1" applyFont="1" applyBorder="1" applyAlignment="1" applyProtection="1">
      <alignment horizontal="center" vertical="center"/>
    </xf>
    <xf numFmtId="0" fontId="47" fillId="0" borderId="20" xfId="0" applyFont="1" applyBorder="1" applyAlignment="1">
      <alignment horizontal="center" vertical="center" shrinkToFit="1"/>
    </xf>
    <xf numFmtId="0" fontId="47" fillId="0" borderId="16" xfId="0" applyFont="1" applyBorder="1" applyAlignment="1">
      <alignment vertical="center" shrinkToFit="1"/>
    </xf>
    <xf numFmtId="0" fontId="47" fillId="0" borderId="17" xfId="0" applyFont="1" applyBorder="1" applyAlignment="1">
      <alignment vertical="center" shrinkToFit="1"/>
    </xf>
    <xf numFmtId="0" fontId="47" fillId="0" borderId="75" xfId="0" applyFont="1" applyBorder="1" applyAlignment="1">
      <alignment vertical="center" shrinkToFit="1"/>
    </xf>
    <xf numFmtId="0" fontId="47" fillId="0" borderId="18" xfId="0" applyFont="1" applyBorder="1" applyAlignment="1">
      <alignment vertical="center" shrinkToFit="1"/>
    </xf>
    <xf numFmtId="0" fontId="47" fillId="0" borderId="76" xfId="0" applyFont="1" applyBorder="1" applyAlignment="1">
      <alignment vertical="center" shrinkToFit="1"/>
    </xf>
    <xf numFmtId="0" fontId="47" fillId="0" borderId="115" xfId="0" applyFont="1" applyBorder="1" applyAlignment="1">
      <alignment vertical="center" shrinkToFit="1"/>
    </xf>
    <xf numFmtId="0" fontId="47" fillId="0" borderId="121" xfId="0" applyFont="1" applyBorder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76" fillId="0" borderId="40" xfId="0" applyFont="1" applyBorder="1" applyAlignment="1" applyProtection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77" fillId="0" borderId="119" xfId="0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47" fillId="0" borderId="55" xfId="0" applyFont="1" applyBorder="1" applyAlignment="1">
      <alignment horizontal="center" vertical="center" shrinkToFit="1"/>
    </xf>
    <xf numFmtId="0" fontId="78" fillId="0" borderId="57" xfId="1" applyFont="1" applyBorder="1" applyAlignment="1" applyProtection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89" xfId="0" applyFont="1" applyBorder="1" applyAlignment="1">
      <alignment horizontal="center" vertical="center" shrinkToFit="1"/>
    </xf>
    <xf numFmtId="0" fontId="24" fillId="0" borderId="0" xfId="0" applyFont="1" applyAlignment="1">
      <alignment horizontal="right" vertical="center" shrinkToFit="1"/>
    </xf>
    <xf numFmtId="0" fontId="72" fillId="0" borderId="24" xfId="0" applyFont="1" applyBorder="1" applyAlignment="1">
      <alignment horizontal="center" vertical="center" shrinkToFit="1"/>
    </xf>
    <xf numFmtId="0" fontId="72" fillId="0" borderId="25" xfId="0" applyFont="1" applyBorder="1" applyAlignment="1">
      <alignment horizontal="center" vertical="center" shrinkToFit="1"/>
    </xf>
    <xf numFmtId="0" fontId="75" fillId="0" borderId="67" xfId="1" applyNumberFormat="1" applyFont="1" applyBorder="1" applyAlignment="1" applyProtection="1">
      <alignment horizontal="right" vertical="center" shrinkToFit="1"/>
    </xf>
    <xf numFmtId="0" fontId="30" fillId="0" borderId="21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 shrinkToFit="1"/>
    </xf>
    <xf numFmtId="0" fontId="79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80" fillId="0" borderId="0" xfId="0" applyFont="1">
      <alignment vertical="center"/>
    </xf>
    <xf numFmtId="0" fontId="67" fillId="0" borderId="0" xfId="0" applyFont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24" fillId="5" borderId="47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49" fontId="24" fillId="5" borderId="47" xfId="0" applyNumberFormat="1" applyFont="1" applyFill="1" applyBorder="1" applyAlignment="1">
      <alignment horizontal="right" vertical="center"/>
    </xf>
    <xf numFmtId="0" fontId="24" fillId="5" borderId="0" xfId="0" applyFont="1" applyFill="1" applyBorder="1" applyAlignment="1" applyProtection="1">
      <alignment horizontal="center" vertical="center"/>
    </xf>
    <xf numFmtId="0" fontId="0" fillId="5" borderId="0" xfId="0" applyFill="1" applyProtection="1">
      <alignment vertical="center"/>
    </xf>
    <xf numFmtId="0" fontId="25" fillId="5" borderId="0" xfId="0" applyFont="1" applyFill="1" applyBorder="1" applyAlignment="1" applyProtection="1">
      <alignment vertical="center"/>
    </xf>
    <xf numFmtId="0" fontId="37" fillId="0" borderId="26" xfId="0" applyFont="1" applyFill="1" applyBorder="1" applyAlignment="1" applyProtection="1">
      <alignment horizontal="center" vertical="center" shrinkToFit="1"/>
    </xf>
    <xf numFmtId="0" fontId="24" fillId="0" borderId="76" xfId="0" applyFont="1" applyFill="1" applyBorder="1" applyAlignment="1" applyProtection="1">
      <alignment horizontal="center" vertical="center"/>
    </xf>
    <xf numFmtId="0" fontId="37" fillId="0" borderId="76" xfId="0" applyFont="1" applyFill="1" applyBorder="1" applyAlignment="1" applyProtection="1">
      <alignment horizontal="center" vertical="center" shrinkToFit="1"/>
    </xf>
    <xf numFmtId="0" fontId="68" fillId="0" borderId="0" xfId="0" applyFont="1">
      <alignment vertical="center"/>
    </xf>
    <xf numFmtId="0" fontId="33" fillId="5" borderId="0" xfId="0" applyFont="1" applyFill="1" applyAlignment="1">
      <alignment horizontal="center" vertical="center"/>
    </xf>
    <xf numFmtId="0" fontId="52" fillId="3" borderId="70" xfId="0" applyFont="1" applyFill="1" applyBorder="1" applyAlignment="1">
      <alignment horizontal="center" vertical="center" shrinkToFit="1"/>
    </xf>
    <xf numFmtId="0" fontId="52" fillId="3" borderId="72" xfId="0" applyFont="1" applyFill="1" applyBorder="1" applyAlignment="1">
      <alignment horizontal="center" vertical="center" shrinkToFit="1"/>
    </xf>
    <xf numFmtId="179" fontId="85" fillId="3" borderId="71" xfId="0" applyNumberFormat="1" applyFont="1" applyFill="1" applyBorder="1" applyAlignment="1">
      <alignment horizontal="center" vertical="center"/>
    </xf>
    <xf numFmtId="179" fontId="85" fillId="3" borderId="72" xfId="0" applyNumberFormat="1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4" fillId="8" borderId="38" xfId="0" applyFont="1" applyFill="1" applyBorder="1" applyAlignment="1">
      <alignment horizontal="center" vertical="center"/>
    </xf>
    <xf numFmtId="0" fontId="24" fillId="8" borderId="50" xfId="0" applyFont="1" applyFill="1" applyBorder="1" applyAlignment="1">
      <alignment horizontal="center" vertical="center"/>
    </xf>
    <xf numFmtId="177" fontId="63" fillId="8" borderId="50" xfId="0" applyNumberFormat="1" applyFont="1" applyFill="1" applyBorder="1" applyAlignment="1">
      <alignment horizontal="center" vertical="center"/>
    </xf>
    <xf numFmtId="177" fontId="63" fillId="8" borderId="39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shrinkToFit="1"/>
    </xf>
    <xf numFmtId="0" fontId="41" fillId="0" borderId="59" xfId="0" applyFont="1" applyFill="1" applyBorder="1" applyAlignment="1">
      <alignment horizontal="center" vertical="center" shrinkToFit="1"/>
    </xf>
    <xf numFmtId="0" fontId="41" fillId="0" borderId="60" xfId="0" applyFont="1" applyFill="1" applyBorder="1" applyAlignment="1">
      <alignment horizontal="center" vertical="center" shrinkToFit="1"/>
    </xf>
    <xf numFmtId="0" fontId="41" fillId="0" borderId="61" xfId="0" applyFont="1" applyFill="1" applyBorder="1" applyAlignment="1">
      <alignment horizontal="center" vertical="center" shrinkToFit="1"/>
    </xf>
    <xf numFmtId="0" fontId="41" fillId="0" borderId="62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63" xfId="0" applyFont="1" applyFill="1" applyBorder="1" applyAlignment="1">
      <alignment horizontal="center" vertical="center" shrinkToFit="1"/>
    </xf>
    <xf numFmtId="0" fontId="41" fillId="0" borderId="64" xfId="0" applyFont="1" applyFill="1" applyBorder="1" applyAlignment="1">
      <alignment horizontal="center" vertical="center" shrinkToFit="1"/>
    </xf>
    <xf numFmtId="0" fontId="41" fillId="0" borderId="65" xfId="0" applyFont="1" applyFill="1" applyBorder="1" applyAlignment="1">
      <alignment horizontal="center" vertical="center" shrinkToFit="1"/>
    </xf>
    <xf numFmtId="0" fontId="41" fillId="0" borderId="66" xfId="0" applyFont="1" applyFill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178" fontId="57" fillId="0" borderId="19" xfId="0" applyNumberFormat="1" applyFont="1" applyBorder="1" applyAlignment="1">
      <alignment horizontal="center" vertical="center"/>
    </xf>
    <xf numFmtId="177" fontId="57" fillId="0" borderId="0" xfId="0" applyNumberFormat="1" applyFont="1" applyAlignment="1">
      <alignment horizontal="center" vertical="center"/>
    </xf>
    <xf numFmtId="0" fontId="13" fillId="9" borderId="38" xfId="1" applyFont="1" applyFill="1" applyBorder="1" applyAlignment="1" applyProtection="1">
      <alignment horizontal="center" vertical="center"/>
    </xf>
    <xf numFmtId="0" fontId="13" fillId="9" borderId="81" xfId="1" applyFont="1" applyFill="1" applyBorder="1" applyAlignment="1" applyProtection="1">
      <alignment horizontal="center" vertical="center"/>
    </xf>
    <xf numFmtId="0" fontId="58" fillId="7" borderId="38" xfId="0" applyFont="1" applyFill="1" applyBorder="1" applyAlignment="1" applyProtection="1">
      <alignment horizontal="center" vertical="center"/>
    </xf>
    <xf numFmtId="0" fontId="58" fillId="7" borderId="50" xfId="0" applyFont="1" applyFill="1" applyBorder="1" applyAlignment="1" applyProtection="1">
      <alignment horizontal="center" vertical="center"/>
    </xf>
    <xf numFmtId="0" fontId="58" fillId="7" borderId="39" xfId="0" applyFont="1" applyFill="1" applyBorder="1" applyAlignment="1" applyProtection="1">
      <alignment horizontal="center" vertical="center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11" borderId="27" xfId="0" applyFont="1" applyFill="1" applyBorder="1" applyAlignment="1" applyProtection="1">
      <alignment horizontal="center" vertical="center"/>
      <protection locked="0"/>
    </xf>
    <xf numFmtId="0" fontId="27" fillId="11" borderId="20" xfId="0" applyFont="1" applyFill="1" applyBorder="1" applyAlignment="1" applyProtection="1">
      <alignment horizontal="center" vertical="center"/>
      <protection locked="0"/>
    </xf>
    <xf numFmtId="0" fontId="27" fillId="11" borderId="24" xfId="0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distributed" vertical="center" indent="1"/>
    </xf>
    <xf numFmtId="0" fontId="24" fillId="0" borderId="14" xfId="0" applyFont="1" applyBorder="1" applyAlignment="1">
      <alignment horizontal="distributed" vertical="center" indent="1"/>
    </xf>
    <xf numFmtId="0" fontId="27" fillId="10" borderId="27" xfId="0" applyFont="1" applyFill="1" applyBorder="1" applyAlignment="1" applyProtection="1">
      <alignment horizontal="center" vertical="center"/>
      <protection locked="0"/>
    </xf>
    <xf numFmtId="0" fontId="27" fillId="10" borderId="20" xfId="0" applyFont="1" applyFill="1" applyBorder="1" applyAlignment="1" applyProtection="1">
      <alignment horizontal="center" vertical="center"/>
      <protection locked="0"/>
    </xf>
    <xf numFmtId="0" fontId="27" fillId="10" borderId="24" xfId="0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24" fillId="0" borderId="100" xfId="0" applyFont="1" applyBorder="1" applyAlignment="1" applyProtection="1">
      <alignment horizontal="center" vertical="center" shrinkToFit="1"/>
      <protection locked="0"/>
    </xf>
    <xf numFmtId="0" fontId="24" fillId="0" borderId="101" xfId="0" applyFont="1" applyBorder="1" applyAlignment="1" applyProtection="1">
      <alignment horizontal="center" vertical="center" shrinkToFit="1"/>
      <protection locked="0"/>
    </xf>
    <xf numFmtId="2" fontId="24" fillId="2" borderId="11" xfId="0" applyNumberFormat="1" applyFont="1" applyFill="1" applyBorder="1" applyAlignment="1" applyProtection="1">
      <alignment horizontal="center" vertical="center" shrinkToFit="1"/>
      <protection locked="0"/>
    </xf>
    <xf numFmtId="2" fontId="24" fillId="2" borderId="33" xfId="0" applyNumberFormat="1" applyFont="1" applyFill="1" applyBorder="1" applyAlignment="1" applyProtection="1">
      <alignment horizontal="center" vertical="center" shrinkToFit="1"/>
      <protection locked="0"/>
    </xf>
    <xf numFmtId="2" fontId="24" fillId="2" borderId="100" xfId="0" applyNumberFormat="1" applyFont="1" applyFill="1" applyBorder="1" applyAlignment="1" applyProtection="1">
      <alignment horizontal="center" vertical="center" shrinkToFit="1"/>
      <protection locked="0"/>
    </xf>
    <xf numFmtId="2" fontId="24" fillId="2" borderId="10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</xf>
    <xf numFmtId="0" fontId="27" fillId="0" borderId="50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3" borderId="3" xfId="0" applyFont="1" applyFill="1" applyBorder="1" applyAlignment="1" applyProtection="1">
      <alignment horizontal="center" vertical="center"/>
    </xf>
    <xf numFmtId="0" fontId="27" fillId="4" borderId="14" xfId="0" applyFont="1" applyFill="1" applyBorder="1" applyAlignment="1" applyProtection="1">
      <alignment horizontal="center" vertical="center"/>
    </xf>
    <xf numFmtId="0" fontId="27" fillId="4" borderId="19" xfId="0" applyFont="1" applyFill="1" applyBorder="1" applyAlignment="1" applyProtection="1">
      <alignment horizontal="center" vertical="center"/>
    </xf>
    <xf numFmtId="0" fontId="27" fillId="4" borderId="36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0" fillId="0" borderId="14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91" xfId="1" applyNumberFormat="1" applyFont="1" applyBorder="1" applyAlignment="1" applyProtection="1">
      <alignment horizontal="center" vertical="center"/>
    </xf>
    <xf numFmtId="0" fontId="20" fillId="0" borderId="92" xfId="1" applyNumberFormat="1" applyFont="1" applyBorder="1" applyAlignment="1" applyProtection="1">
      <alignment horizontal="center" vertical="center"/>
    </xf>
    <xf numFmtId="0" fontId="20" fillId="0" borderId="85" xfId="1" applyFont="1" applyBorder="1" applyAlignment="1" applyProtection="1">
      <alignment horizontal="center" vertical="center"/>
    </xf>
    <xf numFmtId="0" fontId="20" fillId="0" borderId="53" xfId="1" applyFont="1" applyBorder="1" applyAlignment="1" applyProtection="1">
      <alignment horizontal="center" vertical="center"/>
    </xf>
    <xf numFmtId="0" fontId="20" fillId="0" borderId="34" xfId="1" applyFont="1" applyBorder="1" applyAlignment="1" applyProtection="1">
      <alignment horizontal="center" vertical="center"/>
    </xf>
    <xf numFmtId="0" fontId="20" fillId="0" borderId="15" xfId="1" applyFont="1" applyBorder="1" applyAlignment="1" applyProtection="1">
      <alignment horizontal="center" vertical="center"/>
    </xf>
    <xf numFmtId="176" fontId="43" fillId="0" borderId="0" xfId="1" applyNumberFormat="1" applyFont="1" applyAlignment="1" applyProtection="1">
      <alignment horizontal="distributed" vertical="center" indent="4"/>
    </xf>
    <xf numFmtId="0" fontId="10" fillId="0" borderId="4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20" fillId="0" borderId="94" xfId="1" applyFont="1" applyBorder="1" applyAlignment="1" applyProtection="1">
      <alignment horizontal="center" vertical="center"/>
    </xf>
    <xf numFmtId="0" fontId="20" fillId="0" borderId="95" xfId="1" applyFont="1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20" fillId="0" borderId="34" xfId="1" applyNumberFormat="1" applyFont="1" applyBorder="1" applyAlignment="1" applyProtection="1">
      <alignment horizontal="center" vertical="center"/>
    </xf>
    <xf numFmtId="0" fontId="20" fillId="0" borderId="15" xfId="1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0" fillId="0" borderId="56" xfId="1" applyFont="1" applyBorder="1" applyAlignment="1" applyProtection="1">
      <alignment horizontal="center" vertical="center"/>
    </xf>
    <xf numFmtId="0" fontId="20" fillId="0" borderId="68" xfId="1" applyFont="1" applyBorder="1" applyAlignment="1" applyProtection="1">
      <alignment horizontal="center" vertical="center"/>
    </xf>
    <xf numFmtId="0" fontId="39" fillId="5" borderId="0" xfId="1" applyFont="1" applyFill="1" applyAlignment="1" applyProtection="1">
      <alignment horizontal="left" vertical="center"/>
    </xf>
    <xf numFmtId="0" fontId="57" fillId="0" borderId="0" xfId="1" applyFont="1" applyAlignment="1" applyProtection="1">
      <alignment horizontal="distributed" vertical="center" indent="8" shrinkToFit="1"/>
    </xf>
    <xf numFmtId="0" fontId="10" fillId="0" borderId="40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44" fillId="0" borderId="14" xfId="0" applyFont="1" applyBorder="1" applyAlignment="1" applyProtection="1">
      <alignment horizontal="center" vertical="center" shrinkToFit="1"/>
    </xf>
    <xf numFmtId="0" fontId="44" fillId="0" borderId="19" xfId="0" applyFont="1" applyBorder="1" applyAlignment="1" applyProtection="1">
      <alignment horizontal="center" vertical="center" shrinkToFit="1"/>
    </xf>
    <xf numFmtId="0" fontId="44" fillId="0" borderId="36" xfId="0" applyFont="1" applyBorder="1" applyAlignment="1" applyProtection="1">
      <alignment horizontal="center" vertical="center" shrinkToFit="1"/>
    </xf>
    <xf numFmtId="0" fontId="8" fillId="0" borderId="90" xfId="1" applyFont="1" applyBorder="1" applyAlignment="1" applyProtection="1">
      <alignment horizontal="center" vertical="center" shrinkToFit="1"/>
    </xf>
    <xf numFmtId="0" fontId="8" fillId="0" borderId="50" xfId="1" applyFont="1" applyBorder="1" applyAlignment="1" applyProtection="1">
      <alignment horizontal="center" vertical="center" shrinkToFit="1"/>
    </xf>
    <xf numFmtId="0" fontId="8" fillId="0" borderId="39" xfId="1" applyFont="1" applyBorder="1" applyAlignment="1" applyProtection="1">
      <alignment horizontal="center" vertical="center" shrinkToFit="1"/>
    </xf>
    <xf numFmtId="0" fontId="18" fillId="0" borderId="38" xfId="1" applyFont="1" applyBorder="1" applyAlignment="1" applyProtection="1">
      <alignment horizontal="center" shrinkToFit="1"/>
    </xf>
    <xf numFmtId="0" fontId="18" fillId="0" borderId="50" xfId="1" applyFont="1" applyBorder="1" applyAlignment="1" applyProtection="1">
      <alignment horizontal="center" shrinkToFit="1"/>
    </xf>
    <xf numFmtId="0" fontId="18" fillId="0" borderId="39" xfId="1" applyFont="1" applyBorder="1" applyAlignment="1" applyProtection="1">
      <alignment horizontal="center" shrinkToFit="1"/>
    </xf>
    <xf numFmtId="0" fontId="10" fillId="0" borderId="34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0" fontId="24" fillId="0" borderId="89" xfId="0" applyFont="1" applyBorder="1" applyAlignment="1">
      <alignment horizontal="distributed" vertical="center" indent="1"/>
    </xf>
    <xf numFmtId="0" fontId="24" fillId="0" borderId="90" xfId="0" applyFont="1" applyBorder="1" applyAlignment="1">
      <alignment horizontal="distributed" vertical="center" indent="1"/>
    </xf>
    <xf numFmtId="0" fontId="27" fillId="0" borderId="89" xfId="0" applyFont="1" applyFill="1" applyBorder="1" applyAlignment="1" applyProtection="1">
      <alignment horizontal="center" vertical="center"/>
      <protection locked="0"/>
    </xf>
    <xf numFmtId="0" fontId="27" fillId="0" borderId="119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71" fillId="0" borderId="119" xfId="0" applyFont="1" applyBorder="1" applyAlignment="1" applyProtection="1">
      <alignment horizontal="center" vertical="center" shrinkToFit="1"/>
    </xf>
    <xf numFmtId="0" fontId="71" fillId="0" borderId="21" xfId="0" applyFont="1" applyBorder="1" applyAlignment="1" applyProtection="1">
      <alignment horizontal="center" vertical="center" shrinkToFit="1"/>
    </xf>
    <xf numFmtId="0" fontId="75" fillId="0" borderId="103" xfId="1" applyNumberFormat="1" applyFont="1" applyBorder="1" applyAlignment="1" applyProtection="1">
      <alignment horizontal="center" vertical="center"/>
    </xf>
    <xf numFmtId="0" fontId="75" fillId="0" borderId="52" xfId="1" applyNumberFormat="1" applyFont="1" applyBorder="1" applyAlignment="1" applyProtection="1">
      <alignment horizontal="center" vertical="center"/>
    </xf>
    <xf numFmtId="0" fontId="74" fillId="0" borderId="49" xfId="1" applyFont="1" applyFill="1" applyBorder="1" applyAlignment="1" applyProtection="1">
      <alignment horizontal="center" vertical="center"/>
    </xf>
    <xf numFmtId="0" fontId="74" fillId="0" borderId="102" xfId="1" applyFont="1" applyFill="1" applyBorder="1" applyAlignment="1" applyProtection="1">
      <alignment horizontal="center" vertical="center"/>
    </xf>
    <xf numFmtId="0" fontId="72" fillId="0" borderId="117" xfId="0" applyFont="1" applyBorder="1" applyAlignment="1">
      <alignment horizontal="center" vertical="center"/>
    </xf>
    <xf numFmtId="0" fontId="72" fillId="0" borderId="74" xfId="0" applyFont="1" applyBorder="1" applyAlignment="1">
      <alignment horizontal="center" vertical="center"/>
    </xf>
    <xf numFmtId="0" fontId="72" fillId="0" borderId="73" xfId="0" applyFont="1" applyBorder="1" applyAlignment="1">
      <alignment horizontal="center" vertical="center" shrinkToFit="1"/>
    </xf>
    <xf numFmtId="0" fontId="72" fillId="0" borderId="74" xfId="0" applyFont="1" applyBorder="1" applyAlignment="1">
      <alignment horizontal="center" vertical="center" shrinkToFit="1"/>
    </xf>
    <xf numFmtId="0" fontId="73" fillId="0" borderId="86" xfId="0" applyFont="1" applyBorder="1" applyAlignment="1">
      <alignment horizontal="center" vertical="center"/>
    </xf>
    <xf numFmtId="0" fontId="73" fillId="0" borderId="118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99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</xdr:row>
          <xdr:rowOff>19050</xdr:rowOff>
        </xdr:from>
        <xdr:to>
          <xdr:col>5</xdr:col>
          <xdr:colOff>1857375</xdr:colOff>
          <xdr:row>2</xdr:row>
          <xdr:rowOff>371475</xdr:rowOff>
        </xdr:to>
        <xdr:sp macro="" textlink="">
          <xdr:nvSpPr>
            <xdr:cNvPr id="10241" name="btn印刷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P78"/>
  <sheetViews>
    <sheetView showGridLines="0" tabSelected="1" workbookViewId="0">
      <selection activeCell="B22" sqref="B22"/>
    </sheetView>
  </sheetViews>
  <sheetFormatPr defaultColWidth="9" defaultRowHeight="13.5"/>
  <cols>
    <col min="1" max="3" width="9" style="12"/>
    <col min="4" max="4" width="9" style="12" customWidth="1"/>
    <col min="5" max="16384" width="9" style="12"/>
  </cols>
  <sheetData>
    <row r="1" spans="1:15" ht="16.5" customHeight="1">
      <c r="A1" s="315" t="s">
        <v>92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5" customFormat="1" ht="7.5" customHeight="1" thickBot="1"/>
    <row r="3" spans="1:15" ht="19.5" customHeight="1" thickTop="1">
      <c r="A3" s="49"/>
      <c r="B3" s="224" t="s">
        <v>67</v>
      </c>
      <c r="C3" s="325" t="s">
        <v>309</v>
      </c>
      <c r="D3" s="325"/>
      <c r="E3" s="325"/>
      <c r="F3" s="325"/>
      <c r="G3" s="325"/>
      <c r="H3" s="325"/>
      <c r="I3" s="225"/>
      <c r="J3" s="326" t="s">
        <v>268</v>
      </c>
      <c r="K3" s="327"/>
      <c r="L3" s="328"/>
    </row>
    <row r="4" spans="1:15" ht="18.75" customHeight="1">
      <c r="B4" s="226" t="s">
        <v>87</v>
      </c>
      <c r="C4" s="336">
        <v>42889</v>
      </c>
      <c r="D4" s="336"/>
      <c r="E4" s="336"/>
      <c r="F4" s="336"/>
      <c r="G4" s="337">
        <v>42890</v>
      </c>
      <c r="H4" s="337"/>
      <c r="I4" s="225"/>
      <c r="J4" s="329"/>
      <c r="K4" s="330"/>
      <c r="L4" s="331"/>
    </row>
    <row r="5" spans="1:15" ht="19.5" customHeight="1" thickBot="1">
      <c r="B5" s="226" t="s">
        <v>88</v>
      </c>
      <c r="C5" s="335" t="s">
        <v>166</v>
      </c>
      <c r="D5" s="335"/>
      <c r="E5" s="335"/>
      <c r="F5" s="335"/>
      <c r="G5" s="335"/>
      <c r="H5" s="335"/>
      <c r="I5" s="225"/>
      <c r="J5" s="332"/>
      <c r="K5" s="333"/>
      <c r="L5" s="334"/>
    </row>
    <row r="6" spans="1:15" customFormat="1" ht="7.5" customHeight="1" thickTop="1" thickBot="1"/>
    <row r="7" spans="1:15" ht="19.5" customHeight="1" thickBot="1">
      <c r="B7" s="316" t="s">
        <v>237</v>
      </c>
      <c r="C7" s="317"/>
      <c r="D7" s="318">
        <v>42870</v>
      </c>
      <c r="E7" s="318"/>
      <c r="F7" s="318"/>
      <c r="G7" s="318"/>
      <c r="H7" s="319"/>
      <c r="J7" s="98"/>
      <c r="K7" s="98"/>
      <c r="L7" s="98"/>
      <c r="M7" s="98"/>
      <c r="N7" s="3"/>
    </row>
    <row r="8" spans="1:15" ht="14.25" thickBot="1">
      <c r="B8" s="320" t="s">
        <v>238</v>
      </c>
      <c r="C8" s="320"/>
      <c r="D8" s="320"/>
      <c r="E8" s="320"/>
      <c r="F8" s="320"/>
      <c r="G8" s="320"/>
      <c r="H8" s="320"/>
    </row>
    <row r="9" spans="1:15" customFormat="1" ht="13.5" customHeight="1" thickBot="1">
      <c r="B9" s="321" t="s">
        <v>239</v>
      </c>
      <c r="C9" s="322"/>
      <c r="D9" s="323">
        <v>42872</v>
      </c>
      <c r="E9" s="323"/>
      <c r="F9" s="324"/>
      <c r="G9" s="187"/>
      <c r="H9" s="187"/>
    </row>
    <row r="10" spans="1:15" ht="16.5" customHeight="1">
      <c r="A10" s="15" t="s">
        <v>108</v>
      </c>
    </row>
    <row r="11" spans="1:15" ht="16.5" customHeight="1">
      <c r="A11" s="13" t="s">
        <v>310</v>
      </c>
      <c r="B11" s="12" t="s">
        <v>130</v>
      </c>
    </row>
    <row r="12" spans="1:15" ht="16.5" customHeight="1">
      <c r="A12" s="13" t="s">
        <v>311</v>
      </c>
      <c r="B12" s="12" t="s">
        <v>94</v>
      </c>
    </row>
    <row r="13" spans="1:15" ht="16.5" customHeight="1">
      <c r="A13" s="13" t="s">
        <v>312</v>
      </c>
      <c r="B13" s="12" t="s">
        <v>113</v>
      </c>
    </row>
    <row r="14" spans="1:15" ht="16.5" customHeight="1">
      <c r="A14" s="13" t="s">
        <v>313</v>
      </c>
      <c r="B14" s="227" t="s">
        <v>140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6.5" customHeight="1">
      <c r="A15" s="13" t="s">
        <v>314</v>
      </c>
      <c r="B15" s="228" t="s">
        <v>193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6.5" customHeight="1">
      <c r="A16" s="13" t="s">
        <v>315</v>
      </c>
      <c r="B16" s="12" t="s">
        <v>148</v>
      </c>
    </row>
    <row r="17" spans="1:16" ht="16.5" customHeight="1">
      <c r="A17" s="13" t="s">
        <v>316</v>
      </c>
      <c r="B17" s="12" t="s">
        <v>107</v>
      </c>
    </row>
    <row r="18" spans="1:16" ht="16.5" customHeight="1">
      <c r="A18" s="13" t="s">
        <v>317</v>
      </c>
      <c r="B18" s="12" t="s">
        <v>248</v>
      </c>
    </row>
    <row r="19" spans="1:16" ht="16.5" customHeight="1">
      <c r="A19" s="13" t="s">
        <v>318</v>
      </c>
      <c r="B19" s="12" t="s">
        <v>319</v>
      </c>
    </row>
    <row r="20" spans="1:16" ht="16.5" customHeight="1">
      <c r="A20" s="13" t="s">
        <v>320</v>
      </c>
      <c r="B20" s="12" t="s">
        <v>287</v>
      </c>
    </row>
    <row r="21" spans="1:16" ht="16.5" customHeight="1">
      <c r="A21" s="13" t="s">
        <v>321</v>
      </c>
      <c r="B21" s="15" t="s">
        <v>322</v>
      </c>
    </row>
    <row r="22" spans="1:16" ht="16.5" customHeight="1">
      <c r="A22" s="13"/>
      <c r="B22" s="15" t="s">
        <v>323</v>
      </c>
    </row>
    <row r="23" spans="1:16" ht="16.5" customHeight="1">
      <c r="A23" s="12" t="s">
        <v>89</v>
      </c>
    </row>
    <row r="24" spans="1:16" ht="16.5" customHeight="1">
      <c r="A24" s="15"/>
    </row>
    <row r="25" spans="1:16" ht="16.5" customHeight="1">
      <c r="A25" s="15" t="s">
        <v>290</v>
      </c>
    </row>
    <row r="26" spans="1:16" ht="16.5" customHeight="1">
      <c r="A26" s="14" t="s">
        <v>86</v>
      </c>
      <c r="B26" s="12" t="s">
        <v>278</v>
      </c>
    </row>
    <row r="27" spans="1:16" ht="16.5" customHeight="1">
      <c r="A27" s="14" t="s">
        <v>86</v>
      </c>
      <c r="B27" s="12" t="s">
        <v>324</v>
      </c>
    </row>
    <row r="28" spans="1:16" ht="16.5" customHeight="1">
      <c r="A28" s="14" t="s">
        <v>325</v>
      </c>
      <c r="B28" s="299" t="s">
        <v>326</v>
      </c>
    </row>
    <row r="29" spans="1:16" ht="16.5" customHeight="1">
      <c r="A29" s="14" t="s">
        <v>325</v>
      </c>
      <c r="B29" s="12" t="s">
        <v>149</v>
      </c>
    </row>
    <row r="30" spans="1:16" ht="16.5" customHeight="1">
      <c r="A30" s="14" t="s">
        <v>86</v>
      </c>
      <c r="B30" s="12" t="s">
        <v>150</v>
      </c>
    </row>
    <row r="31" spans="1:16" ht="16.5" customHeight="1">
      <c r="A31" s="14" t="s">
        <v>325</v>
      </c>
      <c r="B31" s="18" t="s">
        <v>103</v>
      </c>
      <c r="C31" s="18"/>
      <c r="D31" s="18"/>
      <c r="E31" s="18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27.6" customHeight="1">
      <c r="A32" s="14" t="s">
        <v>86</v>
      </c>
      <c r="B32" s="17"/>
      <c r="C32" s="17" t="s">
        <v>327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6.5" customHeight="1">
      <c r="A33" s="14" t="s">
        <v>86</v>
      </c>
      <c r="B33" s="17"/>
      <c r="C33" s="38" t="s">
        <v>110</v>
      </c>
      <c r="D33" s="17"/>
      <c r="E33" s="303" t="s">
        <v>85</v>
      </c>
      <c r="F33" s="303" t="s">
        <v>291</v>
      </c>
      <c r="G33" s="303">
        <v>54.23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6.5" customHeight="1" thickBot="1">
      <c r="A34" s="14" t="s">
        <v>328</v>
      </c>
      <c r="B34" s="17"/>
      <c r="C34" s="38" t="s">
        <v>111</v>
      </c>
      <c r="D34" s="17"/>
      <c r="E34" s="303" t="s">
        <v>104</v>
      </c>
      <c r="F34" s="303" t="s">
        <v>329</v>
      </c>
      <c r="G34" s="303" t="s">
        <v>330</v>
      </c>
      <c r="H34" s="17"/>
      <c r="I34" s="17" t="s">
        <v>331</v>
      </c>
      <c r="J34" s="17" t="s">
        <v>332</v>
      </c>
      <c r="K34" s="17"/>
      <c r="L34" s="17"/>
      <c r="M34" s="17"/>
      <c r="N34" s="17"/>
      <c r="O34" s="17"/>
      <c r="P34" s="17"/>
    </row>
    <row r="35" spans="1:16" ht="16.5" customHeight="1">
      <c r="A35" s="14" t="s">
        <v>86</v>
      </c>
      <c r="B35" s="17"/>
      <c r="C35" s="38"/>
      <c r="D35" s="39" t="s">
        <v>109</v>
      </c>
      <c r="E35" s="40"/>
      <c r="F35" s="40"/>
      <c r="G35" s="40"/>
      <c r="H35" s="41"/>
      <c r="I35" s="17"/>
      <c r="J35" s="42"/>
      <c r="K35" s="42"/>
      <c r="L35" s="36"/>
      <c r="M35" s="301"/>
      <c r="N35" s="44"/>
      <c r="O35" s="17"/>
      <c r="P35" s="17"/>
    </row>
    <row r="36" spans="1:16" ht="16.5" customHeight="1">
      <c r="A36" s="14" t="s">
        <v>86</v>
      </c>
      <c r="B36" s="17"/>
      <c r="C36" s="38"/>
      <c r="D36" s="43" t="s">
        <v>93</v>
      </c>
      <c r="E36" s="44"/>
      <c r="F36" s="44"/>
      <c r="G36" s="44"/>
      <c r="H36" s="45"/>
      <c r="I36" s="17"/>
      <c r="J36" s="42"/>
      <c r="K36" s="42"/>
      <c r="L36" s="36"/>
      <c r="M36" s="301"/>
      <c r="N36" s="44"/>
      <c r="O36" s="17"/>
      <c r="P36" s="17"/>
    </row>
    <row r="37" spans="1:16" ht="16.5" customHeight="1" thickBot="1">
      <c r="A37" s="14" t="s">
        <v>325</v>
      </c>
      <c r="B37" s="17"/>
      <c r="C37" s="38"/>
      <c r="D37" s="46" t="s">
        <v>47</v>
      </c>
      <c r="E37" s="307" t="s">
        <v>333</v>
      </c>
      <c r="F37" s="302" t="s">
        <v>291</v>
      </c>
      <c r="G37" s="47">
        <v>12</v>
      </c>
      <c r="H37" s="48"/>
      <c r="I37" s="17"/>
      <c r="J37" s="42"/>
      <c r="K37" s="42"/>
      <c r="L37" s="36"/>
      <c r="M37" s="301"/>
      <c r="N37" s="44"/>
      <c r="O37" s="17"/>
      <c r="P37" s="17"/>
    </row>
    <row r="38" spans="1:16" ht="24.6" customHeight="1">
      <c r="A38" s="14" t="s">
        <v>334</v>
      </c>
      <c r="B38" s="17"/>
      <c r="C38" s="17" t="s">
        <v>305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6.5" customHeight="1">
      <c r="A39" s="14" t="s">
        <v>86</v>
      </c>
      <c r="B39" s="17"/>
      <c r="C39" s="38" t="s">
        <v>112</v>
      </c>
      <c r="D39" s="17"/>
      <c r="E39" s="303" t="s">
        <v>335</v>
      </c>
      <c r="F39" s="303" t="s">
        <v>336</v>
      </c>
      <c r="G39" s="303" t="s">
        <v>337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6.5" customHeight="1">
      <c r="A40" s="14" t="s">
        <v>334</v>
      </c>
      <c r="B40" s="17"/>
      <c r="C40" s="63" t="s">
        <v>101</v>
      </c>
      <c r="D40" s="17"/>
      <c r="E40" s="303"/>
      <c r="F40" s="303"/>
      <c r="G40" s="303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6.5" customHeight="1">
      <c r="A41" s="14" t="s">
        <v>86</v>
      </c>
      <c r="B41" s="12" t="s">
        <v>96</v>
      </c>
    </row>
    <row r="42" spans="1:16" ht="16.5" customHeight="1">
      <c r="A42" s="15" t="s">
        <v>277</v>
      </c>
    </row>
    <row r="43" spans="1:16" ht="16.5" customHeight="1">
      <c r="A43" s="14" t="s">
        <v>334</v>
      </c>
      <c r="B43" s="12" t="s">
        <v>292</v>
      </c>
    </row>
    <row r="44" spans="1:16" ht="16.5" customHeight="1">
      <c r="A44" s="15" t="s">
        <v>293</v>
      </c>
    </row>
    <row r="45" spans="1:16" ht="16.5" customHeight="1">
      <c r="A45" s="14" t="s">
        <v>334</v>
      </c>
      <c r="B45" s="12" t="s">
        <v>165</v>
      </c>
    </row>
    <row r="46" spans="1:16" ht="16.5" customHeight="1">
      <c r="A46" s="14" t="s">
        <v>86</v>
      </c>
      <c r="B46" s="12" t="s">
        <v>294</v>
      </c>
    </row>
    <row r="47" spans="1:16" ht="16.5" customHeight="1">
      <c r="A47" s="15" t="s">
        <v>295</v>
      </c>
    </row>
    <row r="48" spans="1:16" ht="16.5" customHeight="1">
      <c r="A48" s="14" t="s">
        <v>334</v>
      </c>
      <c r="B48" s="12" t="s">
        <v>177</v>
      </c>
    </row>
    <row r="49" spans="1:8" ht="16.5" customHeight="1">
      <c r="A49" s="14" t="s">
        <v>334</v>
      </c>
      <c r="B49" s="12" t="s">
        <v>279</v>
      </c>
    </row>
    <row r="50" spans="1:8" ht="16.5" customHeight="1">
      <c r="A50" s="203" t="s">
        <v>296</v>
      </c>
    </row>
    <row r="51" spans="1:8" ht="22.15" customHeight="1">
      <c r="A51" s="14" t="s">
        <v>334</v>
      </c>
      <c r="B51" s="12" t="s">
        <v>246</v>
      </c>
    </row>
    <row r="52" spans="1:8" ht="16.5" customHeight="1">
      <c r="A52" s="197" t="s">
        <v>297</v>
      </c>
    </row>
    <row r="53" spans="1:8" ht="16.5" customHeight="1">
      <c r="A53" s="14" t="s">
        <v>325</v>
      </c>
      <c r="B53" s="12" t="s">
        <v>247</v>
      </c>
    </row>
    <row r="54" spans="1:8" ht="16.5" customHeight="1">
      <c r="A54" s="15" t="s">
        <v>298</v>
      </c>
    </row>
    <row r="55" spans="1:8" ht="16.5" customHeight="1">
      <c r="A55" s="14" t="s">
        <v>334</v>
      </c>
      <c r="B55" s="12" t="s">
        <v>195</v>
      </c>
    </row>
    <row r="56" spans="1:8" ht="16.5" customHeight="1">
      <c r="A56" s="14" t="s">
        <v>334</v>
      </c>
      <c r="B56" s="12" t="s">
        <v>95</v>
      </c>
    </row>
    <row r="57" spans="1:8" ht="16.5" customHeight="1">
      <c r="A57" s="14" t="s">
        <v>86</v>
      </c>
    </row>
    <row r="58" spans="1:8" ht="27.6" customHeight="1">
      <c r="A58" s="15" t="s">
        <v>299</v>
      </c>
      <c r="D58" s="12" t="s">
        <v>338</v>
      </c>
      <c r="E58" s="314" t="s">
        <v>339</v>
      </c>
      <c r="F58" s="314"/>
      <c r="G58" s="314"/>
      <c r="H58" s="314"/>
    </row>
    <row r="59" spans="1:8" ht="16.5" customHeight="1">
      <c r="A59" s="14" t="s">
        <v>334</v>
      </c>
      <c r="B59" s="12" t="s">
        <v>194</v>
      </c>
    </row>
    <row r="60" spans="1:8" ht="16.5" customHeight="1">
      <c r="A60" s="14" t="s">
        <v>334</v>
      </c>
      <c r="B60" s="12" t="s">
        <v>196</v>
      </c>
    </row>
    <row r="61" spans="1:8" ht="16.5" customHeight="1">
      <c r="A61" s="14" t="s">
        <v>86</v>
      </c>
      <c r="B61" s="15" t="s">
        <v>340</v>
      </c>
    </row>
    <row r="62" spans="1:8" s="100" customFormat="1" ht="16.5" customHeight="1">
      <c r="A62" s="99" t="s">
        <v>300</v>
      </c>
    </row>
    <row r="63" spans="1:8" s="100" customFormat="1" ht="16.5" customHeight="1">
      <c r="A63" s="101" t="s">
        <v>341</v>
      </c>
      <c r="B63" s="100" t="s">
        <v>151</v>
      </c>
    </row>
    <row r="64" spans="1:8" ht="16.5" customHeight="1">
      <c r="A64" s="15" t="s">
        <v>301</v>
      </c>
    </row>
    <row r="65" spans="1:10" ht="16.5" customHeight="1">
      <c r="A65" s="14" t="s">
        <v>86</v>
      </c>
      <c r="B65" s="74" t="s">
        <v>242</v>
      </c>
    </row>
    <row r="66" spans="1:10" ht="16.5" customHeight="1">
      <c r="A66" s="14" t="s">
        <v>334</v>
      </c>
      <c r="B66" s="198" t="s">
        <v>243</v>
      </c>
    </row>
    <row r="67" spans="1:10" ht="16.5" customHeight="1">
      <c r="A67" s="14" t="s">
        <v>325</v>
      </c>
    </row>
    <row r="68" spans="1:10" ht="16.5" customHeight="1">
      <c r="A68" s="14" t="s">
        <v>334</v>
      </c>
      <c r="C68" s="75" t="s">
        <v>90</v>
      </c>
    </row>
    <row r="69" spans="1:10" ht="16.5" customHeight="1">
      <c r="A69" s="14" t="s">
        <v>334</v>
      </c>
      <c r="C69" s="74" t="s">
        <v>167</v>
      </c>
      <c r="D69" s="74"/>
      <c r="E69" s="74"/>
      <c r="F69" s="74"/>
      <c r="G69" s="74"/>
      <c r="H69" s="74"/>
    </row>
    <row r="70" spans="1:10" ht="16.5" customHeight="1">
      <c r="A70" s="15" t="s">
        <v>302</v>
      </c>
    </row>
    <row r="71" spans="1:10" ht="16.5" customHeight="1" thickBot="1"/>
    <row r="72" spans="1:10" ht="16.5" customHeight="1">
      <c r="B72" s="64" t="s">
        <v>91</v>
      </c>
      <c r="C72" s="65"/>
      <c r="D72" s="66"/>
      <c r="E72" s="65"/>
      <c r="F72" s="65"/>
      <c r="G72" s="65"/>
      <c r="H72" s="65"/>
      <c r="I72" s="65"/>
      <c r="J72" s="67"/>
    </row>
    <row r="73" spans="1:10" ht="16.5" customHeight="1">
      <c r="B73" s="68"/>
      <c r="D73" s="69"/>
      <c r="E73" s="69"/>
      <c r="F73" s="69"/>
      <c r="G73" s="69"/>
      <c r="H73" s="69"/>
      <c r="I73" s="69"/>
      <c r="J73" s="70"/>
    </row>
    <row r="74" spans="1:10" ht="25.15" customHeight="1">
      <c r="B74" s="68"/>
      <c r="C74" s="185" t="s">
        <v>303</v>
      </c>
      <c r="D74" s="314" t="s">
        <v>342</v>
      </c>
      <c r="E74" s="314"/>
      <c r="F74" s="314"/>
      <c r="G74" s="314"/>
      <c r="H74" s="314"/>
      <c r="I74" s="69"/>
      <c r="J74" s="70"/>
    </row>
    <row r="75" spans="1:10" ht="16.5" customHeight="1">
      <c r="B75" s="68"/>
      <c r="C75" s="163" t="s">
        <v>168</v>
      </c>
      <c r="D75" s="69"/>
      <c r="E75" s="69" t="s">
        <v>343</v>
      </c>
      <c r="F75" s="69"/>
      <c r="G75" s="69"/>
      <c r="H75" s="69"/>
      <c r="I75" s="69"/>
      <c r="J75" s="70"/>
    </row>
    <row r="76" spans="1:10" ht="16.5" customHeight="1" thickBot="1">
      <c r="B76" s="71"/>
      <c r="C76" s="72"/>
      <c r="D76" s="72"/>
      <c r="E76" s="72"/>
      <c r="F76" s="72"/>
      <c r="G76" s="72"/>
      <c r="H76" s="72"/>
      <c r="I76" s="72"/>
      <c r="J76" s="73"/>
    </row>
    <row r="77" spans="1:10" ht="16.5" customHeight="1"/>
    <row r="78" spans="1:10" ht="16.5" customHeight="1"/>
  </sheetData>
  <sheetProtection sheet="1" objects="1" scenarios="1" selectLockedCells="1" selectUnlockedCells="1"/>
  <mergeCells count="13">
    <mergeCell ref="E58:H58"/>
    <mergeCell ref="D74:H74"/>
    <mergeCell ref="A1:N1"/>
    <mergeCell ref="B7:C7"/>
    <mergeCell ref="D7:H7"/>
    <mergeCell ref="B8:H8"/>
    <mergeCell ref="B9:C9"/>
    <mergeCell ref="D9:F9"/>
    <mergeCell ref="C3:H3"/>
    <mergeCell ref="J3:L5"/>
    <mergeCell ref="C5:H5"/>
    <mergeCell ref="C4:F4"/>
    <mergeCell ref="G4:H4"/>
  </mergeCells>
  <phoneticPr fontId="2"/>
  <pageMargins left="0.7" right="0.7" top="0.75" bottom="0.75" header="0.3" footer="0.3"/>
  <pageSetup paperSize="9" scale="5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5"/>
  <sheetViews>
    <sheetView workbookViewId="0">
      <pane ySplit="1" topLeftCell="A2" activePane="bottomLeft" state="frozen"/>
      <selection pane="bottomLeft" activeCell="L10" sqref="L10"/>
    </sheetView>
  </sheetViews>
  <sheetFormatPr defaultRowHeight="13.5"/>
  <cols>
    <col min="1" max="1" width="10" bestFit="1" customWidth="1"/>
    <col min="2" max="2" width="10.5" bestFit="1" customWidth="1"/>
    <col min="3" max="3" width="9.25" bestFit="1" customWidth="1"/>
    <col min="4" max="4" width="13" bestFit="1" customWidth="1"/>
    <col min="5" max="5" width="13.5" bestFit="1" customWidth="1"/>
    <col min="6" max="6" width="15.625" bestFit="1" customWidth="1"/>
    <col min="7" max="7" width="3.375" bestFit="1" customWidth="1"/>
    <col min="8" max="8" width="10.375" bestFit="1" customWidth="1"/>
    <col min="9" max="9" width="9.5" bestFit="1" customWidth="1"/>
    <col min="10" max="10" width="20.375" bestFit="1" customWidth="1"/>
    <col min="11" max="11" width="19.375" bestFit="1" customWidth="1"/>
    <col min="12" max="12" width="26.875" bestFit="1" customWidth="1"/>
    <col min="13" max="13" width="18.875" bestFit="1" customWidth="1"/>
  </cols>
  <sheetData>
    <row r="1" spans="1:13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3</v>
      </c>
      <c r="I1" t="s">
        <v>8</v>
      </c>
      <c r="J1" t="s">
        <v>75</v>
      </c>
      <c r="K1" t="s">
        <v>76</v>
      </c>
      <c r="L1" t="s">
        <v>77</v>
      </c>
      <c r="M1" t="s">
        <v>78</v>
      </c>
    </row>
    <row r="2" spans="1:13">
      <c r="A2" t="str">
        <f>IF(③リレー情報確認!C8="","",410000+①団体情報入力!$D$3*10)</f>
        <v/>
      </c>
      <c r="B2" t="str">
        <f>IF(A2="","",①団体情報入力!$D$3)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IF(A2="","",IF(②選手情報入力!$R$6="",0,1))</f>
        <v/>
      </c>
      <c r="M2" t="str">
        <f>IF(A2="","",種目情報!$K$4)</f>
        <v/>
      </c>
    </row>
    <row r="3" spans="1:13">
      <c r="A3" t="str">
        <f>IF(③リレー情報確認!C9="","",410000+①団体情報入力!$D$3*10)</f>
        <v/>
      </c>
      <c r="B3" t="str">
        <f>IF(A3="","",①団体情報入力!$D$3)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>IF(A3="","",IF(②選手情報入力!$R$6="",0,1))</f>
        <v/>
      </c>
      <c r="M3" t="str">
        <f>IF(A3="","",種目情報!$K$4)</f>
        <v/>
      </c>
    </row>
    <row r="4" spans="1:13">
      <c r="A4" t="str">
        <f>IF(③リレー情報確認!C10="","",410000+①団体情報入力!$D$3*10)</f>
        <v/>
      </c>
      <c r="B4" t="str">
        <f>IF(A4="","",①団体情報入力!$D$3)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>IF(A4="","",IF(②選手情報入力!$R$6="",0,1))</f>
        <v/>
      </c>
      <c r="M4" t="str">
        <f>IF(A4="","",種目情報!$K$4)</f>
        <v/>
      </c>
    </row>
    <row r="5" spans="1:13">
      <c r="A5" t="str">
        <f>IF(③リレー情報確認!C11="","",410000+①団体情報入力!$D$3*10)</f>
        <v/>
      </c>
      <c r="B5" t="str">
        <f>IF(A5="","",①団体情報入力!$D$3)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>IF(A5="","",IF(②選手情報入力!$R$6="",0,1))</f>
        <v/>
      </c>
      <c r="M5" t="str">
        <f>IF(A5="","",種目情報!$K$4)</f>
        <v/>
      </c>
    </row>
    <row r="6" spans="1:13">
      <c r="A6" t="str">
        <f>IF(③リレー情報確認!C12="","",410000+①団体情報入力!$D$3*10)</f>
        <v/>
      </c>
      <c r="B6" t="str">
        <f>IF(A6="","",①団体情報入力!$D$3)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>IF(A6="","",IF(②選手情報入力!$R$6="",0,1))</f>
        <v/>
      </c>
      <c r="M6" t="str">
        <f>IF(A6="","",種目情報!$K$4)</f>
        <v/>
      </c>
    </row>
    <row r="7" spans="1:13">
      <c r="A7" t="str">
        <f>IF(③リレー情報確認!C13="","",410000+①団体情報入力!$D$3*10)</f>
        <v/>
      </c>
      <c r="B7" t="str">
        <f>IF(A7="","",①団体情報入力!$D$3)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>IF(A7="","",IF(②選手情報入力!$R$6="",0,1))</f>
        <v/>
      </c>
      <c r="M7" t="str">
        <f>IF(A7="","",種目情報!$K$4)</f>
        <v/>
      </c>
    </row>
    <row r="8" spans="1:13">
      <c r="A8" s="11" t="str">
        <f>IF(③リレー情報確認!I8="","",1610000+①団体情報入力!$D$3*10)</f>
        <v/>
      </c>
      <c r="B8" s="11" t="str">
        <f>IF(A8="","",①団体情報入力!$D$3)</f>
        <v/>
      </c>
      <c r="C8" s="11" t="str">
        <f>IF(A8="","",③リレー情報確認!$J$1)</f>
        <v/>
      </c>
      <c r="D8" s="11" t="str">
        <f>IF(A8="","",③リレー情報確認!$P$1)</f>
        <v/>
      </c>
      <c r="E8" s="11"/>
      <c r="F8" s="11"/>
      <c r="G8" s="11">
        <v>1</v>
      </c>
      <c r="H8" s="11" t="str">
        <f>IF(A8="","",③リレー情報確認!K8)</f>
        <v/>
      </c>
      <c r="I8" s="11" t="str">
        <f>IF(A8="","",③リレー情報確認!J8)</f>
        <v/>
      </c>
      <c r="J8" s="11" t="str">
        <f>IF(A8="","",種目情報!$J$5)</f>
        <v/>
      </c>
      <c r="K8" s="11" t="str">
        <f>IF(A8="","",③リレー情報確認!$L$8)</f>
        <v/>
      </c>
      <c r="L8" s="11" t="str">
        <f>IF(A8="","",0)</f>
        <v/>
      </c>
      <c r="M8" s="11" t="str">
        <f>IF(A8="","",種目情報!$K$5)</f>
        <v/>
      </c>
    </row>
    <row r="9" spans="1:13">
      <c r="A9" s="11" t="str">
        <f>IF(③リレー情報確認!I9="","",1610000+①団体情報入力!$D$3*10)</f>
        <v/>
      </c>
      <c r="B9" s="11" t="str">
        <f>IF(A9="","",①団体情報入力!$D$3)</f>
        <v/>
      </c>
      <c r="C9" s="11" t="str">
        <f>IF(A9="","",③リレー情報確認!$J$1)</f>
        <v/>
      </c>
      <c r="D9" s="11" t="str">
        <f>IF(A9="","",③リレー情報確認!$P$1)</f>
        <v/>
      </c>
      <c r="E9" s="11"/>
      <c r="F9" s="11"/>
      <c r="G9" s="11">
        <v>2</v>
      </c>
      <c r="H9" s="11" t="str">
        <f>IF(A9="","",③リレー情報確認!K9)</f>
        <v/>
      </c>
      <c r="I9" s="11" t="str">
        <f>IF(A9="","",③リレー情報確認!J9)</f>
        <v/>
      </c>
      <c r="J9" s="11" t="str">
        <f>IF(A9="","",種目情報!$J$5)</f>
        <v/>
      </c>
      <c r="K9" s="11" t="str">
        <f>IF(A9="","",③リレー情報確認!$L$8)</f>
        <v/>
      </c>
      <c r="L9" s="11" t="str">
        <f t="shared" ref="L9:L13" si="0">IF(A9="","",0)</f>
        <v/>
      </c>
      <c r="M9" s="11" t="str">
        <f>IF(A9="","",種目情報!$K$5)</f>
        <v/>
      </c>
    </row>
    <row r="10" spans="1:13">
      <c r="A10" s="11" t="str">
        <f>IF(③リレー情報確認!I10="","",1610000+①団体情報入力!$D$3*10)</f>
        <v/>
      </c>
      <c r="B10" s="11" t="str">
        <f>IF(A10="","",①団体情報入力!$D$3)</f>
        <v/>
      </c>
      <c r="C10" s="11" t="str">
        <f>IF(A10="","",③リレー情報確認!$J$1)</f>
        <v/>
      </c>
      <c r="D10" s="11" t="str">
        <f>IF(A10="","",③リレー情報確認!$P$1)</f>
        <v/>
      </c>
      <c r="E10" s="11"/>
      <c r="F10" s="11"/>
      <c r="G10" s="11">
        <v>3</v>
      </c>
      <c r="H10" s="11" t="str">
        <f>IF(A10="","",③リレー情報確認!K10)</f>
        <v/>
      </c>
      <c r="I10" s="11" t="str">
        <f>IF(A10="","",③リレー情報確認!J10)</f>
        <v/>
      </c>
      <c r="J10" s="11" t="str">
        <f>IF(A10="","",種目情報!$J$5)</f>
        <v/>
      </c>
      <c r="K10" s="11" t="str">
        <f>IF(A10="","",③リレー情報確認!$L$8)</f>
        <v/>
      </c>
      <c r="L10" s="11" t="str">
        <f t="shared" si="0"/>
        <v/>
      </c>
      <c r="M10" s="11" t="str">
        <f>IF(A10="","",種目情報!$K$5)</f>
        <v/>
      </c>
    </row>
    <row r="11" spans="1:13">
      <c r="A11" s="11" t="str">
        <f>IF(③リレー情報確認!I11="","",1610000+①団体情報入力!$D$3*10)</f>
        <v/>
      </c>
      <c r="B11" s="11" t="str">
        <f>IF(A11="","",①団体情報入力!$D$3)</f>
        <v/>
      </c>
      <c r="C11" s="11" t="str">
        <f>IF(A11="","",③リレー情報確認!$J$1)</f>
        <v/>
      </c>
      <c r="D11" s="11" t="str">
        <f>IF(A11="","",③リレー情報確認!$P$1)</f>
        <v/>
      </c>
      <c r="E11" s="11"/>
      <c r="F11" s="11"/>
      <c r="G11" s="11">
        <v>4</v>
      </c>
      <c r="H11" s="11" t="str">
        <f>IF(A11="","",③リレー情報確認!K11)</f>
        <v/>
      </c>
      <c r="I11" s="11" t="str">
        <f>IF(A11="","",③リレー情報確認!J11)</f>
        <v/>
      </c>
      <c r="J11" s="11" t="str">
        <f>IF(A11="","",種目情報!$J$5)</f>
        <v/>
      </c>
      <c r="K11" s="11" t="str">
        <f>IF(A11="","",③リレー情報確認!$L$8)</f>
        <v/>
      </c>
      <c r="L11" s="11" t="str">
        <f t="shared" si="0"/>
        <v/>
      </c>
      <c r="M11" s="11" t="str">
        <f>IF(A11="","",種目情報!$K$5)</f>
        <v/>
      </c>
    </row>
    <row r="12" spans="1:13">
      <c r="A12" s="11" t="str">
        <f>IF(③リレー情報確認!I12="","",1610000+①団体情報入力!$D$3*10)</f>
        <v/>
      </c>
      <c r="B12" s="11" t="str">
        <f>IF(A12="","",①団体情報入力!$D$3)</f>
        <v/>
      </c>
      <c r="C12" s="11" t="str">
        <f>IF(A12="","",③リレー情報確認!$J$1)</f>
        <v/>
      </c>
      <c r="D12" s="11" t="str">
        <f>IF(A12="","",③リレー情報確認!$P$1)</f>
        <v/>
      </c>
      <c r="E12" s="11"/>
      <c r="F12" s="11"/>
      <c r="G12" s="11">
        <v>5</v>
      </c>
      <c r="H12" s="11" t="str">
        <f>IF(A12="","",③リレー情報確認!K12)</f>
        <v/>
      </c>
      <c r="I12" s="11" t="str">
        <f>IF(A12="","",③リレー情報確認!J12)</f>
        <v/>
      </c>
      <c r="J12" s="11" t="str">
        <f>IF(A12="","",種目情報!$J$5)</f>
        <v/>
      </c>
      <c r="K12" s="11" t="str">
        <f>IF(A12="","",③リレー情報確認!$L$8)</f>
        <v/>
      </c>
      <c r="L12" s="11" t="str">
        <f t="shared" si="0"/>
        <v/>
      </c>
      <c r="M12" s="11" t="str">
        <f>IF(A12="","",種目情報!$K$5)</f>
        <v/>
      </c>
    </row>
    <row r="13" spans="1:13">
      <c r="A13" s="11" t="str">
        <f>IF(③リレー情報確認!I13="","",1610000+①団体情報入力!$D$3*10)</f>
        <v/>
      </c>
      <c r="B13" s="11" t="str">
        <f>IF(A13="","",①団体情報入力!$D$3)</f>
        <v/>
      </c>
      <c r="C13" s="11" t="str">
        <f>IF(A13="","",③リレー情報確認!$J$1)</f>
        <v/>
      </c>
      <c r="D13" s="11" t="str">
        <f>IF(A13="","",③リレー情報確認!$P$1)</f>
        <v/>
      </c>
      <c r="E13" s="11"/>
      <c r="F13" s="11"/>
      <c r="G13" s="11">
        <v>6</v>
      </c>
      <c r="H13" s="11" t="str">
        <f>IF(A13="","",③リレー情報確認!K13)</f>
        <v/>
      </c>
      <c r="I13" s="11" t="str">
        <f>IF(A13="","",③リレー情報確認!J13)</f>
        <v/>
      </c>
      <c r="J13" s="11" t="str">
        <f>IF(A13="","",種目情報!$J$5)</f>
        <v/>
      </c>
      <c r="K13" s="11" t="str">
        <f>IF(A13="","",③リレー情報確認!$L$8)</f>
        <v/>
      </c>
      <c r="L13" s="11" t="str">
        <f t="shared" si="0"/>
        <v/>
      </c>
      <c r="M13" s="11" t="str">
        <f>IF(A13="","",種目情報!$K$5)</f>
        <v/>
      </c>
    </row>
    <row r="14" spans="1:13">
      <c r="A14" t="str">
        <f>IF(③リレー情報確認!O8="","",420000+①団体情報入力!$D$3*10)</f>
        <v/>
      </c>
      <c r="B14" t="str">
        <f>IF(A14="","",①団体情報入力!$D$3)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>IF(A14="","",0)</f>
        <v/>
      </c>
      <c r="M14" t="str">
        <f>IF(A14="","",種目情報!$K$6)</f>
        <v/>
      </c>
    </row>
    <row r="15" spans="1:13">
      <c r="A15" t="str">
        <f>IF(③リレー情報確認!O9="","",420000+①団体情報入力!$D$3*10)</f>
        <v/>
      </c>
      <c r="B15" t="str">
        <f>IF(A15="","",①団体情報入力!$D$3)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ref="L15:L19" si="1">IF(A15="","",0)</f>
        <v/>
      </c>
      <c r="M15" t="str">
        <f>IF(A15="","",種目情報!$K$6)</f>
        <v/>
      </c>
    </row>
    <row r="16" spans="1:13">
      <c r="A16" t="str">
        <f>IF(③リレー情報確認!O10="","",420000+①団体情報入力!$D$3*10)</f>
        <v/>
      </c>
      <c r="B16" t="str">
        <f>IF(A16="","",①団体情報入力!$D$3)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1"/>
        <v/>
      </c>
      <c r="M16" t="str">
        <f>IF(A16="","",種目情報!$K$6)</f>
        <v/>
      </c>
    </row>
    <row r="17" spans="1:13">
      <c r="A17" t="str">
        <f>IF(③リレー情報確認!O11="","",420000+①団体情報入力!$D$3*10)</f>
        <v/>
      </c>
      <c r="B17" t="str">
        <f>IF(A17="","",①団体情報入力!$D$3)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1"/>
        <v/>
      </c>
      <c r="M17" t="str">
        <f>IF(A17="","",種目情報!$K$6)</f>
        <v/>
      </c>
    </row>
    <row r="18" spans="1:13">
      <c r="A18" t="str">
        <f>IF(③リレー情報確認!O12="","",420000+①団体情報入力!$D$3*10)</f>
        <v/>
      </c>
      <c r="B18" t="str">
        <f>IF(A18="","",①団体情報入力!$D$3)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1"/>
        <v/>
      </c>
      <c r="M18" t="str">
        <f>IF(A18="","",種目情報!$K$6)</f>
        <v/>
      </c>
    </row>
    <row r="19" spans="1:13">
      <c r="A19" t="str">
        <f>IF(③リレー情報確認!O13="","",420000+①団体情報入力!$D$3*10)</f>
        <v/>
      </c>
      <c r="B19" t="str">
        <f>IF(A19="","",①団体情報入力!$D$3)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1"/>
        <v/>
      </c>
      <c r="M19" t="str">
        <f>IF(A19="","",種目情報!$K$6)</f>
        <v/>
      </c>
    </row>
    <row r="20" spans="1:13">
      <c r="A20" s="10" t="str">
        <f>IF(③リレー情報確認!U8="","",1620000+①団体情報入力!$D$3*10)</f>
        <v/>
      </c>
      <c r="B20" s="10" t="str">
        <f>IF(A20="","",①団体情報入力!$D$3)</f>
        <v/>
      </c>
      <c r="C20" s="10" t="str">
        <f>IF(A20="","",③リレー情報確認!$J$1)</f>
        <v/>
      </c>
      <c r="D20" s="10" t="str">
        <f>IF(A20="","",③リレー情報確認!$P$1)</f>
        <v/>
      </c>
      <c r="E20" s="10"/>
      <c r="F20" s="10"/>
      <c r="G20" s="10">
        <v>1</v>
      </c>
      <c r="H20" s="10" t="str">
        <f>IF(A20="","",③リレー情報確認!W8)</f>
        <v/>
      </c>
      <c r="I20" s="10" t="str">
        <f>IF(A20="","",③リレー情報確認!V8)</f>
        <v/>
      </c>
      <c r="J20" s="10" t="str">
        <f>IF(A20="","",種目情報!$J$7)</f>
        <v/>
      </c>
      <c r="K20" s="10" t="str">
        <f>IF(A20="","",③リレー情報確認!$X$8)</f>
        <v/>
      </c>
      <c r="L20" s="10" t="str">
        <f t="shared" ref="L20" si="2">IF(A20="","",0)</f>
        <v/>
      </c>
      <c r="M20" s="10" t="str">
        <f>IF(A20="","",種目情報!$K$7)</f>
        <v/>
      </c>
    </row>
    <row r="21" spans="1:13">
      <c r="A21" s="10" t="str">
        <f>IF(③リレー情報確認!U9="","",1620000+①団体情報入力!$D$3*10)</f>
        <v/>
      </c>
      <c r="B21" s="10" t="str">
        <f>IF(A21="","",①団体情報入力!$D$3)</f>
        <v/>
      </c>
      <c r="C21" s="10" t="str">
        <f>IF(A21="","",③リレー情報確認!$J$1)</f>
        <v/>
      </c>
      <c r="D21" s="10" t="str">
        <f>IF(A21="","",③リレー情報確認!$P$1)</f>
        <v/>
      </c>
      <c r="E21" s="10"/>
      <c r="F21" s="10"/>
      <c r="G21" s="10">
        <v>2</v>
      </c>
      <c r="H21" s="10" t="str">
        <f>IF(A21="","",③リレー情報確認!W9)</f>
        <v/>
      </c>
      <c r="I21" s="10" t="str">
        <f>IF(A21="","",③リレー情報確認!V9)</f>
        <v/>
      </c>
      <c r="J21" s="10" t="str">
        <f>IF(A21="","",種目情報!$J$7)</f>
        <v/>
      </c>
      <c r="K21" s="10" t="str">
        <f>IF(A21="","",③リレー情報確認!$X$8)</f>
        <v/>
      </c>
      <c r="L21" s="10" t="str">
        <f t="shared" ref="L21:L25" si="3">IF(A21="","",0)</f>
        <v/>
      </c>
      <c r="M21" s="10" t="str">
        <f>IF(A21="","",種目情報!$K$7)</f>
        <v/>
      </c>
    </row>
    <row r="22" spans="1:13">
      <c r="A22" s="10" t="str">
        <f>IF(③リレー情報確認!U10="","",1620000+①団体情報入力!$D$3*10)</f>
        <v/>
      </c>
      <c r="B22" s="10" t="str">
        <f>IF(A22="","",①団体情報入力!$D$3)</f>
        <v/>
      </c>
      <c r="C22" s="10" t="str">
        <f>IF(A22="","",③リレー情報確認!$J$1)</f>
        <v/>
      </c>
      <c r="D22" s="10" t="str">
        <f>IF(A22="","",③リレー情報確認!$P$1)</f>
        <v/>
      </c>
      <c r="E22" s="10"/>
      <c r="F22" s="10"/>
      <c r="G22" s="10">
        <v>3</v>
      </c>
      <c r="H22" s="10" t="str">
        <f>IF(A22="","",③リレー情報確認!W10)</f>
        <v/>
      </c>
      <c r="I22" s="10" t="str">
        <f>IF(A22="","",③リレー情報確認!V10)</f>
        <v/>
      </c>
      <c r="J22" s="10" t="str">
        <f>IF(A22="","",種目情報!$J$7)</f>
        <v/>
      </c>
      <c r="K22" s="10" t="str">
        <f>IF(A22="","",③リレー情報確認!$X$8)</f>
        <v/>
      </c>
      <c r="L22" s="10" t="str">
        <f t="shared" si="3"/>
        <v/>
      </c>
      <c r="M22" s="10" t="str">
        <f>IF(A22="","",種目情報!$K$7)</f>
        <v/>
      </c>
    </row>
    <row r="23" spans="1:13">
      <c r="A23" s="10" t="str">
        <f>IF(③リレー情報確認!U11="","",1620000+①団体情報入力!$D$3*10)</f>
        <v/>
      </c>
      <c r="B23" s="10" t="str">
        <f>IF(A23="","",①団体情報入力!$D$3)</f>
        <v/>
      </c>
      <c r="C23" s="10" t="str">
        <f>IF(A23="","",③リレー情報確認!$J$1)</f>
        <v/>
      </c>
      <c r="D23" s="10" t="str">
        <f>IF(A23="","",③リレー情報確認!$P$1)</f>
        <v/>
      </c>
      <c r="E23" s="10"/>
      <c r="F23" s="10"/>
      <c r="G23" s="10">
        <v>4</v>
      </c>
      <c r="H23" s="10" t="str">
        <f>IF(A23="","",③リレー情報確認!W11)</f>
        <v/>
      </c>
      <c r="I23" s="10" t="str">
        <f>IF(A23="","",③リレー情報確認!V11)</f>
        <v/>
      </c>
      <c r="J23" s="10" t="str">
        <f>IF(A23="","",種目情報!$J$7)</f>
        <v/>
      </c>
      <c r="K23" s="10" t="str">
        <f>IF(A23="","",③リレー情報確認!$X$8)</f>
        <v/>
      </c>
      <c r="L23" s="10" t="str">
        <f t="shared" si="3"/>
        <v/>
      </c>
      <c r="M23" s="10" t="str">
        <f>IF(A23="","",種目情報!$K$7)</f>
        <v/>
      </c>
    </row>
    <row r="24" spans="1:13">
      <c r="A24" s="10" t="str">
        <f>IF(③リレー情報確認!U12="","",1620000+①団体情報入力!$D$3*10)</f>
        <v/>
      </c>
      <c r="B24" s="10" t="str">
        <f>IF(A24="","",①団体情報入力!$D$3)</f>
        <v/>
      </c>
      <c r="C24" s="10" t="str">
        <f>IF(A24="","",③リレー情報確認!$J$1)</f>
        <v/>
      </c>
      <c r="D24" s="10" t="str">
        <f>IF(A24="","",③リレー情報確認!$P$1)</f>
        <v/>
      </c>
      <c r="E24" s="10"/>
      <c r="F24" s="10"/>
      <c r="G24" s="10">
        <v>5</v>
      </c>
      <c r="H24" s="10" t="str">
        <f>IF(A24="","",③リレー情報確認!W12)</f>
        <v/>
      </c>
      <c r="I24" s="10" t="str">
        <f>IF(A24="","",③リレー情報確認!V12)</f>
        <v/>
      </c>
      <c r="J24" s="10" t="str">
        <f>IF(A24="","",種目情報!$J$7)</f>
        <v/>
      </c>
      <c r="K24" s="10" t="str">
        <f>IF(A24="","",③リレー情報確認!$X$8)</f>
        <v/>
      </c>
      <c r="L24" s="10" t="str">
        <f t="shared" si="3"/>
        <v/>
      </c>
      <c r="M24" s="10" t="str">
        <f>IF(A24="","",種目情報!$K$7)</f>
        <v/>
      </c>
    </row>
    <row r="25" spans="1:13">
      <c r="A25" s="10" t="str">
        <f>IF(③リレー情報確認!U13="","",1620000+①団体情報入力!$D$3*10)</f>
        <v/>
      </c>
      <c r="B25" s="10" t="str">
        <f>IF(A25="","",①団体情報入力!$D$3)</f>
        <v/>
      </c>
      <c r="C25" s="10" t="str">
        <f>IF(A25="","",③リレー情報確認!$J$1)</f>
        <v/>
      </c>
      <c r="D25" s="10" t="str">
        <f>IF(A25="","",③リレー情報確認!$P$1)</f>
        <v/>
      </c>
      <c r="E25" s="10"/>
      <c r="F25" s="10"/>
      <c r="G25" s="10">
        <v>6</v>
      </c>
      <c r="H25" s="10" t="str">
        <f>IF(A25="","",③リレー情報確認!W13)</f>
        <v/>
      </c>
      <c r="I25" s="10" t="str">
        <f>IF(A25="","",③リレー情報確認!V13)</f>
        <v/>
      </c>
      <c r="J25" s="10" t="str">
        <f>IF(A25="","",種目情報!$J$7)</f>
        <v/>
      </c>
      <c r="K25" s="10" t="str">
        <f>IF(A25="","",③リレー情報確認!$X$8)</f>
        <v/>
      </c>
      <c r="L25" s="10" t="str">
        <f t="shared" si="3"/>
        <v/>
      </c>
      <c r="M25" s="10" t="str">
        <f>IF(A25="","",種目情報!$K$7)</f>
        <v/>
      </c>
    </row>
  </sheetData>
  <sheetProtection sheet="1" objects="1" scenarios="1"/>
  <phoneticPr fontId="4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A1:M226"/>
  <sheetViews>
    <sheetView zoomScaleNormal="100" workbookViewId="0">
      <pane ySplit="12" topLeftCell="A13" activePane="bottomLeft" state="frozenSplit"/>
      <selection activeCell="D9" sqref="D9"/>
      <selection pane="bottomLeft" activeCell="D3" sqref="D3:F3"/>
    </sheetView>
  </sheetViews>
  <sheetFormatPr defaultColWidth="9" defaultRowHeight="13.5"/>
  <cols>
    <col min="1" max="1" width="5.875" style="2" customWidth="1"/>
    <col min="2" max="2" width="19.5" style="2" customWidth="1"/>
    <col min="3" max="3" width="5.875" style="2" customWidth="1"/>
    <col min="4" max="4" width="19.5" style="2" customWidth="1"/>
    <col min="5" max="5" width="5.875" style="2" customWidth="1"/>
    <col min="6" max="6" width="19.5" style="2" customWidth="1"/>
    <col min="7" max="7" width="5.875" style="2" customWidth="1"/>
    <col min="8" max="8" width="19.5" style="2" customWidth="1"/>
    <col min="9" max="9" width="4.5" style="2" customWidth="1"/>
    <col min="10" max="10" width="16.25" style="2" customWidth="1"/>
    <col min="11" max="12" width="9" style="2" customWidth="1"/>
    <col min="13" max="13" width="25.5" style="2" customWidth="1"/>
    <col min="14" max="14" width="11.625" style="2" customWidth="1"/>
    <col min="15" max="21" width="9" style="2" customWidth="1"/>
    <col min="22" max="16384" width="9" style="2"/>
  </cols>
  <sheetData>
    <row r="1" spans="1:13" ht="17.25">
      <c r="A1" s="7" t="s">
        <v>197</v>
      </c>
      <c r="C1" s="300"/>
      <c r="D1" s="300"/>
      <c r="E1" s="300"/>
      <c r="F1" s="300"/>
      <c r="G1" s="300"/>
    </row>
    <row r="2" spans="1:13" ht="14.25" thickBot="1"/>
    <row r="3" spans="1:13" ht="28.9" customHeight="1" thickBot="1">
      <c r="A3" s="2">
        <v>1</v>
      </c>
      <c r="B3" s="352" t="s">
        <v>189</v>
      </c>
      <c r="C3" s="353"/>
      <c r="D3" s="349"/>
      <c r="E3" s="350"/>
      <c r="F3" s="351"/>
      <c r="G3" s="183" t="s">
        <v>344</v>
      </c>
      <c r="H3" s="304"/>
      <c r="I3" s="304"/>
      <c r="J3" s="304"/>
      <c r="K3" s="304"/>
      <c r="L3" s="304"/>
    </row>
    <row r="4" spans="1:13" ht="28.9" customHeight="1" thickBot="1">
      <c r="A4" s="2">
        <v>2</v>
      </c>
      <c r="B4" s="352" t="s">
        <v>191</v>
      </c>
      <c r="C4" s="353"/>
      <c r="D4" s="354"/>
      <c r="E4" s="355"/>
      <c r="F4" s="356"/>
      <c r="G4" s="4" t="s">
        <v>345</v>
      </c>
      <c r="H4" s="304"/>
      <c r="I4" s="304"/>
      <c r="J4" s="304"/>
      <c r="K4" s="304"/>
      <c r="L4" s="304"/>
    </row>
    <row r="5" spans="1:13" ht="28.9" customHeight="1" thickBot="1">
      <c r="A5" s="2">
        <v>3</v>
      </c>
      <c r="B5" s="352" t="s">
        <v>192</v>
      </c>
      <c r="C5" s="353"/>
      <c r="D5" s="354"/>
      <c r="E5" s="355"/>
      <c r="F5" s="356"/>
      <c r="G5" s="4" t="s">
        <v>346</v>
      </c>
      <c r="H5" s="304"/>
      <c r="I5" s="304"/>
      <c r="J5" s="304"/>
      <c r="K5" s="304"/>
      <c r="L5" s="304"/>
    </row>
    <row r="6" spans="1:13" ht="28.9" customHeight="1" thickBot="1">
      <c r="A6" s="2">
        <v>4</v>
      </c>
      <c r="B6" s="352" t="s">
        <v>190</v>
      </c>
      <c r="C6" s="353"/>
      <c r="D6" s="354"/>
      <c r="E6" s="355"/>
      <c r="F6" s="356"/>
      <c r="G6" s="4" t="s">
        <v>347</v>
      </c>
      <c r="H6" s="304"/>
      <c r="I6" s="304"/>
      <c r="J6" s="304"/>
      <c r="K6" s="304"/>
      <c r="L6" s="304"/>
    </row>
    <row r="7" spans="1:13" ht="28.9" customHeight="1">
      <c r="B7" s="352" t="s">
        <v>188</v>
      </c>
      <c r="C7" s="353"/>
      <c r="D7" s="354"/>
      <c r="E7" s="355"/>
      <c r="F7" s="356"/>
      <c r="G7" s="4" t="s">
        <v>288</v>
      </c>
    </row>
    <row r="8" spans="1:13" ht="28.9" customHeight="1" thickBot="1">
      <c r="B8" s="352" t="s">
        <v>37</v>
      </c>
      <c r="C8" s="353"/>
      <c r="D8" s="346"/>
      <c r="E8" s="347"/>
      <c r="F8" s="348"/>
      <c r="G8" s="4" t="s">
        <v>348</v>
      </c>
      <c r="I8" s="3"/>
    </row>
    <row r="9" spans="1:13" ht="30" customHeight="1" thickBot="1">
      <c r="A9" s="164"/>
      <c r="B9" s="338" t="s">
        <v>240</v>
      </c>
      <c r="C9" s="339"/>
      <c r="D9" s="190"/>
      <c r="E9" s="191" t="s">
        <v>241</v>
      </c>
      <c r="F9" s="192"/>
      <c r="G9" s="164"/>
      <c r="H9" s="192"/>
      <c r="M9"/>
    </row>
    <row r="10" spans="1:13" ht="28.5" customHeight="1" thickBot="1">
      <c r="A10" s="164"/>
      <c r="B10" s="340" t="s">
        <v>183</v>
      </c>
      <c r="C10" s="341"/>
      <c r="D10" s="341"/>
      <c r="E10" s="341"/>
      <c r="F10" s="341"/>
      <c r="G10" s="341"/>
      <c r="H10" s="341"/>
      <c r="I10" s="342"/>
      <c r="M10"/>
    </row>
    <row r="11" spans="1:13" ht="28.5" customHeight="1" thickBot="1">
      <c r="A11" s="164"/>
      <c r="B11" s="343"/>
      <c r="C11" s="344"/>
      <c r="D11" s="344"/>
      <c r="E11" s="345"/>
      <c r="F11" s="344"/>
      <c r="G11" s="344"/>
      <c r="H11" s="344"/>
      <c r="I11" s="345"/>
      <c r="M11"/>
    </row>
    <row r="12" spans="1:13" ht="28.5" customHeight="1" thickBot="1">
      <c r="A12" s="164"/>
      <c r="B12" s="343"/>
      <c r="C12" s="344"/>
      <c r="D12" s="344"/>
      <c r="E12" s="345"/>
      <c r="F12" s="344"/>
      <c r="G12" s="344"/>
      <c r="H12" s="344"/>
      <c r="I12" s="345"/>
      <c r="M12"/>
    </row>
    <row r="13" spans="1:13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M13"/>
    </row>
    <row r="14" spans="1:13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M14"/>
    </row>
    <row r="15" spans="1:13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M15"/>
    </row>
    <row r="16" spans="1:13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M16"/>
    </row>
    <row r="17" spans="1:13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M17"/>
    </row>
    <row r="18" spans="1:13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M18"/>
    </row>
    <row r="19" spans="1:13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M19"/>
    </row>
    <row r="20" spans="1:13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M20"/>
    </row>
    <row r="21" spans="1:13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M21"/>
    </row>
    <row r="22" spans="1:13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M22"/>
    </row>
    <row r="23" spans="1:13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M23"/>
    </row>
    <row r="24" spans="1:13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M24"/>
    </row>
    <row r="25" spans="1:13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M25"/>
    </row>
    <row r="26" spans="1:13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M26"/>
    </row>
    <row r="27" spans="1:13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M27"/>
    </row>
    <row r="28" spans="1:13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M28"/>
    </row>
    <row r="29" spans="1:13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M29"/>
    </row>
    <row r="30" spans="1:1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M30"/>
    </row>
    <row r="31" spans="1:13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M31"/>
    </row>
    <row r="32" spans="1:13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M32"/>
    </row>
    <row r="33" spans="1:13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M33"/>
    </row>
    <row r="34" spans="1:13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M34"/>
    </row>
    <row r="35" spans="1:13">
      <c r="A35" s="164"/>
      <c r="B35" s="164"/>
      <c r="C35" s="164"/>
      <c r="D35" s="164"/>
      <c r="E35" s="164"/>
      <c r="F35" s="164"/>
      <c r="G35" s="164"/>
      <c r="H35" s="164"/>
      <c r="M35"/>
    </row>
    <row r="36" spans="1:13">
      <c r="A36" s="164"/>
      <c r="B36" s="164"/>
      <c r="C36" s="164"/>
      <c r="D36" s="164"/>
      <c r="E36" s="164"/>
      <c r="F36" s="164"/>
      <c r="G36" s="164"/>
      <c r="H36" s="164"/>
      <c r="M36"/>
    </row>
    <row r="37" spans="1:13">
      <c r="A37" s="164"/>
      <c r="B37" s="164"/>
      <c r="C37" s="164"/>
      <c r="D37" s="164"/>
      <c r="E37" s="164"/>
      <c r="F37" s="164"/>
      <c r="G37" s="164"/>
      <c r="H37" s="164"/>
      <c r="M37"/>
    </row>
    <row r="38" spans="1:13">
      <c r="A38" s="164"/>
      <c r="B38" s="164"/>
      <c r="C38" s="164"/>
      <c r="D38" s="164"/>
      <c r="E38" s="164"/>
      <c r="F38" s="164"/>
      <c r="G38" s="164"/>
      <c r="H38" s="164"/>
      <c r="M38"/>
    </row>
    <row r="39" spans="1:13">
      <c r="A39" s="164"/>
      <c r="B39" s="164"/>
      <c r="C39" s="164"/>
      <c r="D39" s="164"/>
      <c r="E39" s="164"/>
      <c r="F39" s="164"/>
      <c r="G39" s="164"/>
      <c r="H39" s="164"/>
      <c r="M39"/>
    </row>
    <row r="40" spans="1:13">
      <c r="A40" s="164"/>
      <c r="B40" s="164"/>
      <c r="C40" s="164"/>
      <c r="D40" s="164"/>
      <c r="E40" s="164"/>
      <c r="F40" s="164"/>
      <c r="G40" s="164"/>
      <c r="H40" s="164"/>
      <c r="M40"/>
    </row>
    <row r="41" spans="1:13">
      <c r="A41" s="164"/>
      <c r="B41" s="164"/>
      <c r="C41" s="164"/>
      <c r="D41" s="164"/>
      <c r="E41" s="164"/>
      <c r="F41" s="164"/>
      <c r="G41" s="164"/>
      <c r="H41" s="164"/>
      <c r="M41"/>
    </row>
    <row r="42" spans="1:13">
      <c r="A42" s="164"/>
      <c r="B42" s="164"/>
      <c r="C42" s="164"/>
      <c r="D42" s="164"/>
      <c r="E42" s="164"/>
      <c r="F42" s="164"/>
      <c r="G42" s="164"/>
      <c r="H42" s="164"/>
      <c r="M42"/>
    </row>
    <row r="43" spans="1:13">
      <c r="A43" s="164"/>
      <c r="B43" s="164"/>
      <c r="C43" s="164"/>
      <c r="D43" s="164"/>
      <c r="E43" s="164"/>
      <c r="F43" s="164"/>
      <c r="G43" s="164"/>
      <c r="H43" s="164"/>
      <c r="M43"/>
    </row>
    <row r="44" spans="1:13">
      <c r="A44" s="164"/>
      <c r="B44" s="164"/>
      <c r="C44" s="164"/>
      <c r="D44" s="164"/>
      <c r="E44" s="164"/>
      <c r="F44" s="164"/>
      <c r="G44" s="164"/>
      <c r="H44" s="164"/>
      <c r="M44"/>
    </row>
    <row r="45" spans="1:13">
      <c r="A45" s="164"/>
      <c r="B45" s="164"/>
      <c r="C45" s="164"/>
      <c r="D45" s="164"/>
      <c r="E45" s="164"/>
      <c r="F45" s="164"/>
      <c r="G45" s="164"/>
      <c r="H45" s="164"/>
      <c r="M45"/>
    </row>
    <row r="46" spans="1:13">
      <c r="A46" s="164"/>
      <c r="B46" s="164"/>
      <c r="C46" s="164"/>
      <c r="D46" s="164"/>
      <c r="E46" s="164"/>
      <c r="F46" s="164"/>
      <c r="G46" s="164"/>
      <c r="H46" s="164"/>
      <c r="M46"/>
    </row>
    <row r="47" spans="1:13">
      <c r="A47" s="164"/>
      <c r="B47" s="164"/>
      <c r="C47" s="164"/>
      <c r="D47" s="164"/>
      <c r="E47" s="164"/>
      <c r="F47" s="164"/>
      <c r="G47" s="164"/>
      <c r="H47" s="164"/>
      <c r="M47"/>
    </row>
    <row r="48" spans="1:13">
      <c r="A48" s="164"/>
      <c r="B48" s="164"/>
      <c r="C48" s="164"/>
      <c r="D48" s="164"/>
      <c r="E48" s="164"/>
      <c r="F48" s="164"/>
      <c r="G48" s="164"/>
      <c r="H48" s="164"/>
      <c r="M48"/>
    </row>
    <row r="49" spans="1:13">
      <c r="A49" s="164"/>
      <c r="B49" s="164"/>
      <c r="C49" s="164"/>
      <c r="D49" s="164"/>
      <c r="E49" s="164"/>
      <c r="F49" s="164"/>
      <c r="G49" s="164"/>
      <c r="H49" s="164"/>
      <c r="M49"/>
    </row>
    <row r="50" spans="1:13">
      <c r="A50" s="164"/>
      <c r="B50" s="164"/>
      <c r="C50" s="164"/>
      <c r="D50" s="164"/>
      <c r="E50" s="164"/>
      <c r="F50" s="164"/>
      <c r="G50" s="164"/>
      <c r="H50" s="164"/>
      <c r="M50"/>
    </row>
    <row r="51" spans="1:13">
      <c r="A51" s="164"/>
      <c r="B51" s="164"/>
      <c r="C51" s="164"/>
      <c r="D51" s="164"/>
      <c r="E51" s="164"/>
      <c r="F51" s="164"/>
      <c r="G51" s="164"/>
      <c r="H51" s="164"/>
      <c r="M51"/>
    </row>
    <row r="52" spans="1:13">
      <c r="A52" s="164"/>
      <c r="B52" s="164"/>
      <c r="C52" s="164"/>
      <c r="D52" s="164"/>
      <c r="E52" s="164"/>
      <c r="F52" s="164"/>
      <c r="G52" s="164"/>
      <c r="H52" s="164"/>
      <c r="M52"/>
    </row>
    <row r="53" spans="1:13">
      <c r="A53" s="164"/>
      <c r="B53" s="164"/>
      <c r="C53" s="164"/>
      <c r="D53" s="164"/>
      <c r="E53" s="164"/>
      <c r="F53" s="164"/>
      <c r="G53" s="164"/>
      <c r="H53" s="164"/>
      <c r="M53"/>
    </row>
    <row r="54" spans="1:13">
      <c r="A54" s="164"/>
      <c r="B54" s="164"/>
      <c r="C54" s="164"/>
      <c r="D54" s="164"/>
      <c r="E54" s="164"/>
      <c r="F54" s="164"/>
      <c r="G54" s="164"/>
      <c r="H54" s="164"/>
      <c r="M54"/>
    </row>
    <row r="55" spans="1:13">
      <c r="A55" s="164"/>
      <c r="B55" s="164"/>
      <c r="C55" s="164"/>
      <c r="D55" s="164"/>
      <c r="E55" s="164"/>
      <c r="F55" s="164"/>
      <c r="G55" s="164"/>
      <c r="H55" s="164"/>
      <c r="M55"/>
    </row>
    <row r="56" spans="1:13">
      <c r="A56" s="164"/>
      <c r="B56" s="164"/>
      <c r="C56" s="164"/>
      <c r="D56" s="164"/>
      <c r="E56" s="164"/>
      <c r="F56" s="164"/>
      <c r="G56" s="164"/>
      <c r="H56" s="164"/>
      <c r="M56"/>
    </row>
    <row r="57" spans="1:13">
      <c r="A57" s="164"/>
      <c r="B57" s="164"/>
      <c r="C57" s="164"/>
      <c r="D57" s="164"/>
      <c r="E57" s="164"/>
      <c r="F57" s="164"/>
      <c r="G57" s="164"/>
      <c r="H57" s="164"/>
      <c r="M57"/>
    </row>
    <row r="58" spans="1:13">
      <c r="A58" s="164"/>
      <c r="B58" s="164"/>
      <c r="C58" s="164"/>
      <c r="D58" s="164"/>
      <c r="E58" s="164"/>
      <c r="F58" s="164"/>
      <c r="G58" s="164"/>
      <c r="H58" s="164"/>
      <c r="M58"/>
    </row>
    <row r="59" spans="1:13">
      <c r="A59" s="164"/>
      <c r="B59" s="164"/>
      <c r="C59" s="164"/>
      <c r="D59" s="164"/>
      <c r="E59" s="164"/>
      <c r="F59" s="164"/>
      <c r="G59" s="164"/>
      <c r="H59" s="164"/>
      <c r="M59"/>
    </row>
    <row r="60" spans="1:13">
      <c r="A60" s="164"/>
      <c r="B60" s="164"/>
      <c r="C60" s="164"/>
      <c r="D60" s="164"/>
      <c r="E60" s="164"/>
      <c r="F60" s="164"/>
      <c r="G60" s="164"/>
      <c r="H60" s="164"/>
      <c r="M60"/>
    </row>
    <row r="61" spans="1:13">
      <c r="A61" s="164"/>
      <c r="B61" s="164"/>
      <c r="C61" s="164"/>
      <c r="D61" s="164"/>
      <c r="E61" s="164"/>
      <c r="F61" s="164"/>
      <c r="G61" s="164"/>
      <c r="H61" s="164"/>
      <c r="M61"/>
    </row>
    <row r="62" spans="1:13">
      <c r="A62" s="164"/>
      <c r="B62" s="164"/>
      <c r="C62" s="164"/>
      <c r="D62" s="164"/>
      <c r="E62" s="164"/>
      <c r="F62" s="164"/>
      <c r="G62" s="164"/>
      <c r="H62" s="164"/>
    </row>
    <row r="63" spans="1:13">
      <c r="A63" s="164"/>
      <c r="B63" s="164"/>
      <c r="C63" s="164"/>
      <c r="D63" s="164"/>
      <c r="E63" s="164"/>
      <c r="F63" s="164"/>
      <c r="G63" s="164"/>
      <c r="H63" s="164"/>
    </row>
    <row r="64" spans="1:13">
      <c r="A64" s="164"/>
      <c r="B64" s="164"/>
      <c r="C64" s="164"/>
      <c r="D64" s="164"/>
      <c r="E64" s="164"/>
      <c r="F64" s="164"/>
      <c r="G64" s="164"/>
      <c r="H64" s="164"/>
    </row>
    <row r="65" spans="1:8">
      <c r="A65" s="164"/>
      <c r="B65" s="164"/>
      <c r="C65" s="164"/>
      <c r="D65" s="164"/>
      <c r="E65" s="164"/>
      <c r="F65" s="164"/>
      <c r="G65" s="164"/>
      <c r="H65" s="164"/>
    </row>
    <row r="66" spans="1:8">
      <c r="A66" s="164"/>
      <c r="B66" s="164"/>
      <c r="C66" s="164"/>
      <c r="D66" s="164"/>
      <c r="E66" s="164"/>
      <c r="F66" s="164"/>
      <c r="G66" s="164"/>
      <c r="H66" s="164"/>
    </row>
    <row r="67" spans="1:8">
      <c r="A67" s="164"/>
      <c r="B67" s="164"/>
      <c r="C67" s="164"/>
      <c r="D67" s="164"/>
      <c r="E67" s="164"/>
      <c r="F67" s="164"/>
      <c r="G67" s="164"/>
      <c r="H67" s="164"/>
    </row>
    <row r="68" spans="1:8">
      <c r="A68" s="164"/>
      <c r="B68" s="164"/>
      <c r="C68" s="164"/>
      <c r="D68" s="164"/>
      <c r="E68" s="164"/>
      <c r="F68" s="164"/>
      <c r="G68" s="164"/>
      <c r="H68" s="164"/>
    </row>
    <row r="69" spans="1:8">
      <c r="A69" s="164"/>
      <c r="B69" s="164"/>
      <c r="C69" s="164"/>
      <c r="D69" s="164"/>
      <c r="E69" s="164"/>
      <c r="F69" s="164"/>
      <c r="G69" s="164"/>
      <c r="H69" s="164"/>
    </row>
    <row r="70" spans="1:8">
      <c r="A70" s="164"/>
      <c r="B70" s="164"/>
      <c r="C70" s="164"/>
      <c r="D70" s="164"/>
      <c r="E70" s="164"/>
      <c r="F70" s="164"/>
      <c r="G70" s="164"/>
      <c r="H70" s="164"/>
    </row>
    <row r="71" spans="1:8">
      <c r="A71" s="164"/>
      <c r="B71" s="164"/>
      <c r="C71" s="164"/>
      <c r="D71" s="164"/>
      <c r="E71" s="164"/>
      <c r="F71" s="164"/>
      <c r="G71" s="164"/>
      <c r="H71" s="164"/>
    </row>
    <row r="72" spans="1:8">
      <c r="A72" s="164"/>
      <c r="B72" s="164"/>
      <c r="C72" s="164"/>
      <c r="D72" s="164"/>
      <c r="E72" s="164"/>
      <c r="F72" s="164"/>
      <c r="G72" s="164"/>
      <c r="H72" s="164"/>
    </row>
    <row r="73" spans="1:8">
      <c r="A73" s="164"/>
      <c r="B73" s="164"/>
      <c r="C73" s="164"/>
      <c r="D73" s="164"/>
      <c r="E73" s="164"/>
      <c r="F73" s="164"/>
      <c r="G73" s="164"/>
      <c r="H73" s="164"/>
    </row>
    <row r="74" spans="1:8">
      <c r="A74" s="164"/>
      <c r="B74" s="164"/>
      <c r="C74" s="164"/>
      <c r="D74" s="164"/>
      <c r="E74" s="164"/>
      <c r="F74" s="164"/>
      <c r="G74" s="164"/>
      <c r="H74" s="164"/>
    </row>
    <row r="75" spans="1:8">
      <c r="A75" s="164"/>
      <c r="B75" s="164"/>
      <c r="C75" s="164"/>
      <c r="D75" s="164"/>
      <c r="E75" s="164"/>
      <c r="F75" s="164"/>
      <c r="G75" s="164"/>
      <c r="H75" s="164"/>
    </row>
    <row r="76" spans="1:8">
      <c r="A76" s="164"/>
      <c r="B76" s="164"/>
      <c r="C76" s="164"/>
      <c r="D76" s="164"/>
      <c r="E76" s="164"/>
      <c r="F76" s="164"/>
      <c r="G76" s="164"/>
      <c r="H76" s="164"/>
    </row>
    <row r="77" spans="1:8">
      <c r="A77" s="164"/>
      <c r="B77" s="164"/>
      <c r="C77" s="164"/>
      <c r="D77" s="164"/>
      <c r="E77" s="164"/>
      <c r="F77" s="164"/>
      <c r="G77" s="164"/>
      <c r="H77" s="164"/>
    </row>
    <row r="78" spans="1:8">
      <c r="A78" s="164"/>
      <c r="B78" s="164"/>
      <c r="C78" s="164"/>
      <c r="D78" s="164"/>
      <c r="E78" s="164"/>
      <c r="F78" s="164"/>
      <c r="G78" s="164"/>
      <c r="H78" s="164"/>
    </row>
    <row r="79" spans="1:8">
      <c r="A79" s="164"/>
      <c r="B79" s="164"/>
      <c r="C79" s="164"/>
      <c r="D79" s="164"/>
      <c r="E79" s="164"/>
      <c r="F79" s="164"/>
      <c r="G79" s="164"/>
      <c r="H79" s="164"/>
    </row>
    <row r="80" spans="1:8">
      <c r="A80" s="164"/>
      <c r="B80" s="164"/>
      <c r="C80" s="164"/>
      <c r="D80" s="164"/>
      <c r="E80" s="164"/>
      <c r="F80" s="164"/>
      <c r="G80" s="164"/>
      <c r="H80" s="164"/>
    </row>
    <row r="81" spans="1:8">
      <c r="A81" s="164"/>
      <c r="B81" s="164"/>
      <c r="C81" s="164"/>
      <c r="D81" s="164"/>
      <c r="E81" s="164"/>
      <c r="F81" s="164"/>
      <c r="G81" s="164"/>
      <c r="H81" s="164"/>
    </row>
    <row r="82" spans="1:8">
      <c r="A82" s="164"/>
      <c r="B82" s="164"/>
      <c r="C82" s="164"/>
      <c r="D82" s="164"/>
      <c r="E82" s="164"/>
      <c r="F82" s="164"/>
      <c r="G82" s="164"/>
      <c r="H82" s="164"/>
    </row>
    <row r="83" spans="1:8">
      <c r="A83" s="164"/>
      <c r="B83" s="164"/>
      <c r="C83" s="164"/>
      <c r="D83" s="164"/>
      <c r="E83" s="164"/>
      <c r="F83" s="164"/>
      <c r="G83" s="164"/>
      <c r="H83" s="164"/>
    </row>
    <row r="84" spans="1:8">
      <c r="A84" s="164"/>
      <c r="B84" s="164"/>
      <c r="C84" s="164"/>
      <c r="D84" s="164"/>
      <c r="E84" s="164"/>
      <c r="F84" s="164"/>
      <c r="G84" s="164"/>
      <c r="H84" s="164"/>
    </row>
    <row r="85" spans="1:8">
      <c r="A85" s="164"/>
      <c r="B85" s="164"/>
      <c r="C85" s="164"/>
      <c r="D85" s="164"/>
      <c r="E85" s="164"/>
      <c r="F85" s="164"/>
      <c r="G85" s="164"/>
      <c r="H85" s="164"/>
    </row>
    <row r="86" spans="1:8">
      <c r="A86" s="164"/>
      <c r="B86" s="164"/>
      <c r="C86" s="164"/>
      <c r="D86" s="164"/>
      <c r="E86" s="164"/>
      <c r="F86" s="164"/>
      <c r="G86" s="164"/>
      <c r="H86" s="164"/>
    </row>
    <row r="87" spans="1:8">
      <c r="A87" s="164"/>
      <c r="B87" s="164"/>
      <c r="C87" s="164"/>
      <c r="D87" s="164"/>
      <c r="E87" s="164"/>
      <c r="F87" s="164"/>
      <c r="G87" s="164"/>
      <c r="H87" s="164"/>
    </row>
    <row r="88" spans="1:8">
      <c r="A88" s="164"/>
      <c r="B88" s="164"/>
      <c r="C88" s="164"/>
      <c r="D88" s="164"/>
      <c r="E88" s="164"/>
      <c r="F88" s="164"/>
      <c r="G88" s="164"/>
      <c r="H88" s="164"/>
    </row>
    <row r="89" spans="1:8">
      <c r="A89" s="164"/>
      <c r="B89" s="164"/>
      <c r="C89" s="164"/>
      <c r="D89" s="164"/>
      <c r="E89" s="164"/>
      <c r="F89" s="164"/>
      <c r="G89" s="164"/>
      <c r="H89" s="164"/>
    </row>
    <row r="90" spans="1:8">
      <c r="A90" s="164"/>
      <c r="B90" s="164"/>
      <c r="C90" s="164"/>
      <c r="D90" s="164"/>
      <c r="E90" s="164"/>
      <c r="F90" s="164"/>
      <c r="G90" s="164"/>
      <c r="H90" s="164"/>
    </row>
    <row r="91" spans="1:8">
      <c r="A91" s="164"/>
      <c r="B91" s="164"/>
      <c r="C91" s="164"/>
      <c r="D91" s="164"/>
      <c r="E91" s="164"/>
      <c r="F91" s="164"/>
      <c r="G91" s="164"/>
      <c r="H91" s="164"/>
    </row>
    <row r="92" spans="1:8">
      <c r="A92" s="164"/>
      <c r="B92" s="164"/>
      <c r="C92" s="164"/>
      <c r="D92" s="164"/>
      <c r="E92" s="164"/>
      <c r="F92" s="164"/>
      <c r="G92" s="164"/>
      <c r="H92" s="164"/>
    </row>
    <row r="93" spans="1:8">
      <c r="A93" s="164"/>
      <c r="B93" s="164"/>
      <c r="C93" s="164"/>
      <c r="D93" s="164"/>
      <c r="E93" s="164"/>
      <c r="F93" s="164"/>
      <c r="G93" s="164"/>
      <c r="H93" s="164"/>
    </row>
    <row r="94" spans="1:8">
      <c r="A94" s="164"/>
      <c r="B94" s="164"/>
      <c r="C94" s="164"/>
      <c r="D94" s="164"/>
      <c r="E94" s="164"/>
      <c r="F94" s="164"/>
      <c r="G94" s="164"/>
      <c r="H94" s="164"/>
    </row>
    <row r="95" spans="1:8">
      <c r="A95" s="164"/>
      <c r="B95" s="164"/>
      <c r="C95" s="164"/>
      <c r="D95" s="164"/>
      <c r="E95" s="164"/>
      <c r="F95" s="164"/>
      <c r="G95" s="164"/>
      <c r="H95" s="164"/>
    </row>
    <row r="96" spans="1:8">
      <c r="A96" s="164"/>
      <c r="B96" s="164"/>
      <c r="C96" s="164"/>
      <c r="D96" s="164"/>
      <c r="E96" s="164"/>
      <c r="F96" s="164"/>
      <c r="G96" s="164"/>
      <c r="H96" s="164"/>
    </row>
    <row r="97" spans="1:8">
      <c r="A97" s="164"/>
      <c r="B97" s="164"/>
      <c r="C97" s="164"/>
      <c r="D97" s="164"/>
      <c r="E97" s="164"/>
      <c r="F97" s="164"/>
      <c r="G97" s="164"/>
      <c r="H97" s="164"/>
    </row>
    <row r="98" spans="1:8">
      <c r="A98" s="164"/>
      <c r="B98" s="164"/>
      <c r="C98" s="164"/>
      <c r="D98" s="164"/>
      <c r="E98" s="164"/>
      <c r="F98" s="164"/>
      <c r="G98" s="164"/>
      <c r="H98" s="164"/>
    </row>
    <row r="99" spans="1:8">
      <c r="A99" s="164"/>
      <c r="B99" s="164"/>
      <c r="C99" s="164"/>
      <c r="D99" s="164"/>
      <c r="E99" s="164"/>
      <c r="F99" s="164"/>
      <c r="G99" s="164"/>
      <c r="H99" s="164"/>
    </row>
    <row r="100" spans="1:8">
      <c r="A100" s="164"/>
      <c r="B100" s="164"/>
      <c r="C100" s="164"/>
      <c r="D100" s="164"/>
      <c r="E100" s="164"/>
      <c r="F100" s="164"/>
      <c r="G100" s="164"/>
      <c r="H100" s="164"/>
    </row>
    <row r="101" spans="1:8">
      <c r="A101" s="164"/>
      <c r="B101" s="164"/>
      <c r="C101" s="164"/>
      <c r="D101" s="164"/>
      <c r="E101" s="164"/>
      <c r="F101" s="164"/>
      <c r="G101" s="164"/>
      <c r="H101" s="164"/>
    </row>
    <row r="102" spans="1:8">
      <c r="A102" s="164"/>
      <c r="B102" s="164"/>
      <c r="C102" s="164"/>
      <c r="D102" s="164"/>
      <c r="E102" s="164"/>
      <c r="F102" s="164"/>
      <c r="G102" s="164"/>
      <c r="H102" s="164"/>
    </row>
    <row r="103" spans="1:8">
      <c r="A103" s="164"/>
      <c r="B103" s="164"/>
      <c r="C103" s="164"/>
      <c r="D103" s="164"/>
      <c r="E103" s="164"/>
      <c r="F103" s="164"/>
      <c r="G103" s="164"/>
      <c r="H103" s="164"/>
    </row>
    <row r="104" spans="1:8">
      <c r="A104" s="164"/>
      <c r="B104" s="164"/>
      <c r="C104" s="164"/>
      <c r="D104" s="164"/>
      <c r="E104" s="164"/>
      <c r="F104" s="164"/>
      <c r="G104" s="164"/>
      <c r="H104" s="164"/>
    </row>
    <row r="105" spans="1:8">
      <c r="A105" s="164"/>
      <c r="B105" s="164"/>
      <c r="C105" s="164"/>
      <c r="D105" s="164"/>
      <c r="E105" s="164"/>
      <c r="F105" s="164"/>
      <c r="G105" s="164"/>
      <c r="H105" s="164"/>
    </row>
    <row r="106" spans="1:8">
      <c r="A106" s="164"/>
      <c r="B106" s="164"/>
      <c r="C106" s="164"/>
      <c r="D106" s="164"/>
      <c r="E106" s="164"/>
      <c r="F106" s="164"/>
      <c r="G106" s="164"/>
      <c r="H106" s="164"/>
    </row>
    <row r="107" spans="1:8">
      <c r="A107" s="164"/>
      <c r="B107" s="164"/>
      <c r="C107" s="164"/>
      <c r="D107" s="164"/>
      <c r="E107" s="164"/>
      <c r="F107" s="164"/>
      <c r="G107" s="164"/>
      <c r="H107" s="164"/>
    </row>
    <row r="108" spans="1:8">
      <c r="A108" s="164"/>
      <c r="B108" s="164"/>
      <c r="C108" s="164"/>
      <c r="D108" s="164"/>
      <c r="E108" s="164"/>
      <c r="F108" s="164"/>
      <c r="G108" s="164"/>
      <c r="H108" s="164"/>
    </row>
    <row r="109" spans="1:8">
      <c r="A109" s="164"/>
      <c r="B109" s="164"/>
      <c r="C109" s="164"/>
      <c r="D109" s="164"/>
      <c r="E109" s="164"/>
      <c r="F109" s="164"/>
      <c r="G109" s="164"/>
      <c r="H109" s="164"/>
    </row>
    <row r="110" spans="1:8">
      <c r="A110" s="164"/>
      <c r="B110" s="164"/>
      <c r="C110" s="164"/>
      <c r="D110" s="164"/>
      <c r="E110" s="164"/>
      <c r="F110" s="164"/>
      <c r="G110" s="164"/>
      <c r="H110" s="164"/>
    </row>
    <row r="111" spans="1:8">
      <c r="A111" s="164"/>
      <c r="B111" s="164"/>
      <c r="C111" s="164"/>
      <c r="D111" s="164"/>
      <c r="E111" s="164"/>
      <c r="F111" s="164"/>
      <c r="G111" s="164"/>
      <c r="H111" s="164"/>
    </row>
    <row r="112" spans="1:8">
      <c r="A112" s="164"/>
      <c r="B112" s="164"/>
      <c r="C112" s="164"/>
      <c r="D112" s="164"/>
      <c r="E112" s="164"/>
      <c r="F112" s="164"/>
      <c r="G112" s="164"/>
      <c r="H112" s="164"/>
    </row>
    <row r="113" spans="1:8">
      <c r="A113" s="164"/>
      <c r="B113" s="164"/>
      <c r="C113" s="164"/>
      <c r="D113" s="164"/>
      <c r="E113" s="164"/>
      <c r="F113" s="164"/>
      <c r="G113" s="164"/>
      <c r="H113" s="164"/>
    </row>
    <row r="114" spans="1:8">
      <c r="A114" s="164"/>
      <c r="B114" s="164"/>
      <c r="C114" s="164"/>
      <c r="D114" s="164"/>
      <c r="E114" s="164"/>
      <c r="F114" s="164"/>
      <c r="G114" s="164"/>
      <c r="H114" s="164"/>
    </row>
    <row r="115" spans="1:8">
      <c r="A115" s="164"/>
      <c r="B115" s="164"/>
      <c r="C115" s="164"/>
      <c r="D115" s="164"/>
      <c r="E115" s="164"/>
      <c r="F115" s="164"/>
      <c r="G115" s="164"/>
      <c r="H115" s="164"/>
    </row>
    <row r="116" spans="1:8">
      <c r="A116" s="164"/>
      <c r="B116" s="164"/>
      <c r="C116" s="164"/>
      <c r="D116" s="164"/>
      <c r="E116" s="164"/>
      <c r="F116" s="164"/>
      <c r="G116" s="164"/>
      <c r="H116" s="164"/>
    </row>
    <row r="117" spans="1:8">
      <c r="A117" s="164"/>
      <c r="B117" s="164"/>
      <c r="C117" s="164"/>
      <c r="D117" s="164"/>
      <c r="E117" s="164"/>
      <c r="F117" s="164"/>
      <c r="G117" s="164"/>
      <c r="H117" s="164"/>
    </row>
    <row r="118" spans="1:8">
      <c r="A118" s="164"/>
      <c r="B118" s="164"/>
      <c r="C118" s="164"/>
      <c r="D118" s="164"/>
      <c r="E118" s="164"/>
      <c r="F118" s="164"/>
      <c r="G118" s="164"/>
      <c r="H118" s="164"/>
    </row>
    <row r="119" spans="1:8">
      <c r="A119" s="164"/>
      <c r="B119" s="164"/>
      <c r="C119" s="164"/>
      <c r="D119" s="164"/>
      <c r="E119" s="164"/>
      <c r="F119" s="164"/>
      <c r="G119" s="164"/>
      <c r="H119" s="164"/>
    </row>
    <row r="120" spans="1:8">
      <c r="A120" s="164"/>
      <c r="B120" s="164"/>
      <c r="C120" s="164"/>
      <c r="D120" s="164"/>
      <c r="E120" s="164"/>
      <c r="F120" s="164"/>
      <c r="G120" s="164"/>
      <c r="H120" s="164"/>
    </row>
    <row r="121" spans="1:8">
      <c r="A121" s="164"/>
      <c r="B121" s="164"/>
      <c r="C121" s="164"/>
      <c r="D121" s="164"/>
      <c r="E121" s="164"/>
      <c r="F121" s="164"/>
      <c r="G121" s="164"/>
      <c r="H121" s="164"/>
    </row>
    <row r="122" spans="1:8">
      <c r="A122" s="164"/>
      <c r="B122" s="164"/>
      <c r="C122" s="164"/>
      <c r="D122" s="164"/>
      <c r="E122" s="164"/>
      <c r="F122" s="164"/>
      <c r="G122" s="164"/>
      <c r="H122" s="164"/>
    </row>
    <row r="123" spans="1:8">
      <c r="A123" s="164"/>
      <c r="B123" s="164"/>
      <c r="C123" s="164"/>
      <c r="D123" s="164"/>
      <c r="E123" s="164"/>
      <c r="F123" s="164"/>
      <c r="G123" s="164"/>
      <c r="H123" s="164"/>
    </row>
    <row r="124" spans="1:8">
      <c r="A124" s="164"/>
      <c r="B124" s="164"/>
      <c r="C124" s="164"/>
      <c r="D124" s="164"/>
      <c r="E124" s="164"/>
      <c r="F124" s="164"/>
      <c r="G124" s="164"/>
      <c r="H124" s="164"/>
    </row>
    <row r="125" spans="1:8">
      <c r="A125" s="164"/>
      <c r="B125" s="164"/>
      <c r="C125" s="164"/>
      <c r="D125" s="164"/>
      <c r="E125" s="164"/>
      <c r="F125" s="164"/>
      <c r="G125" s="164"/>
      <c r="H125" s="164"/>
    </row>
    <row r="126" spans="1:8">
      <c r="A126" s="164"/>
      <c r="B126" s="164"/>
      <c r="C126" s="164"/>
      <c r="D126" s="164"/>
      <c r="E126" s="164"/>
      <c r="F126" s="164"/>
      <c r="G126" s="164"/>
      <c r="H126" s="164"/>
    </row>
    <row r="127" spans="1:8">
      <c r="A127" s="164"/>
      <c r="B127" s="164"/>
      <c r="C127" s="164"/>
      <c r="D127" s="164"/>
      <c r="E127" s="164"/>
      <c r="F127" s="164"/>
      <c r="G127" s="164"/>
      <c r="H127" s="164"/>
    </row>
    <row r="128" spans="1:8">
      <c r="A128" s="164"/>
      <c r="B128" s="164"/>
      <c r="C128" s="164"/>
      <c r="D128" s="164"/>
      <c r="E128" s="164"/>
      <c r="F128" s="164"/>
      <c r="G128" s="164"/>
      <c r="H128" s="164"/>
    </row>
    <row r="129" spans="1:8">
      <c r="A129" s="164"/>
      <c r="B129" s="164"/>
      <c r="C129" s="164"/>
      <c r="D129" s="164"/>
      <c r="E129" s="164"/>
      <c r="F129" s="164"/>
      <c r="G129" s="164"/>
      <c r="H129" s="164"/>
    </row>
    <row r="130" spans="1:8">
      <c r="A130" s="164"/>
      <c r="B130" s="164"/>
      <c r="C130" s="164"/>
      <c r="D130" s="164"/>
      <c r="E130" s="164"/>
      <c r="F130" s="164"/>
      <c r="G130" s="164"/>
      <c r="H130" s="164"/>
    </row>
    <row r="131" spans="1:8">
      <c r="A131" s="164"/>
      <c r="B131" s="164"/>
      <c r="C131" s="164"/>
      <c r="D131" s="164"/>
      <c r="E131" s="164"/>
      <c r="F131" s="164"/>
      <c r="G131" s="164"/>
      <c r="H131" s="164"/>
    </row>
    <row r="132" spans="1:8">
      <c r="A132" s="164"/>
      <c r="B132" s="164"/>
      <c r="C132" s="164"/>
      <c r="D132" s="164"/>
      <c r="E132" s="164"/>
      <c r="F132" s="164"/>
      <c r="G132" s="164"/>
      <c r="H132" s="164"/>
    </row>
    <row r="133" spans="1:8">
      <c r="A133" s="164"/>
      <c r="B133" s="164"/>
      <c r="C133" s="164"/>
      <c r="D133" s="164"/>
      <c r="E133" s="164"/>
      <c r="F133" s="164"/>
      <c r="G133" s="164"/>
      <c r="H133" s="164"/>
    </row>
    <row r="134" spans="1:8">
      <c r="A134" s="164"/>
      <c r="B134" s="164"/>
      <c r="C134" s="164"/>
      <c r="D134" s="164"/>
      <c r="E134" s="164"/>
      <c r="F134" s="164"/>
      <c r="G134" s="164"/>
      <c r="H134" s="164"/>
    </row>
    <row r="135" spans="1:8">
      <c r="A135" s="164"/>
      <c r="B135" s="164"/>
      <c r="C135" s="164"/>
      <c r="D135" s="164"/>
      <c r="E135" s="164"/>
      <c r="F135" s="164"/>
      <c r="G135" s="164"/>
      <c r="H135" s="164"/>
    </row>
    <row r="136" spans="1:8">
      <c r="A136" s="164"/>
      <c r="B136" s="164"/>
      <c r="C136" s="164"/>
      <c r="D136" s="164"/>
      <c r="E136" s="164"/>
      <c r="F136" s="164"/>
      <c r="G136" s="164"/>
      <c r="H136" s="164"/>
    </row>
    <row r="137" spans="1:8">
      <c r="A137" s="164"/>
      <c r="B137" s="164"/>
      <c r="C137" s="164"/>
      <c r="D137" s="164"/>
      <c r="E137" s="164"/>
      <c r="F137" s="164"/>
      <c r="G137" s="164"/>
      <c r="H137" s="164"/>
    </row>
    <row r="138" spans="1:8">
      <c r="A138" s="164"/>
      <c r="B138" s="164"/>
      <c r="C138" s="164"/>
      <c r="D138" s="164"/>
      <c r="E138" s="164"/>
      <c r="F138" s="164"/>
      <c r="G138" s="164"/>
      <c r="H138" s="164"/>
    </row>
    <row r="139" spans="1:8">
      <c r="A139" s="164"/>
      <c r="B139" s="164"/>
      <c r="C139" s="164"/>
      <c r="D139" s="164"/>
      <c r="E139" s="164"/>
      <c r="F139" s="164"/>
      <c r="G139" s="164"/>
      <c r="H139" s="164"/>
    </row>
    <row r="140" spans="1:8">
      <c r="A140" s="164"/>
      <c r="B140" s="164"/>
      <c r="C140" s="164"/>
      <c r="D140" s="164"/>
      <c r="E140" s="164"/>
      <c r="F140" s="164"/>
      <c r="G140" s="164"/>
      <c r="H140" s="164"/>
    </row>
    <row r="141" spans="1:8">
      <c r="A141" s="164"/>
      <c r="B141" s="164"/>
      <c r="C141" s="164"/>
      <c r="D141" s="164"/>
      <c r="E141" s="164"/>
      <c r="F141" s="164"/>
      <c r="G141" s="164"/>
      <c r="H141" s="164"/>
    </row>
    <row r="142" spans="1:8">
      <c r="A142" s="164"/>
      <c r="B142" s="164"/>
      <c r="C142" s="164"/>
      <c r="D142" s="164"/>
      <c r="E142" s="164"/>
      <c r="F142" s="164"/>
      <c r="G142" s="164"/>
      <c r="H142" s="164"/>
    </row>
    <row r="143" spans="1:8">
      <c r="A143" s="164"/>
      <c r="B143" s="164"/>
      <c r="C143" s="164"/>
      <c r="D143" s="164"/>
      <c r="E143" s="164"/>
      <c r="F143" s="164"/>
      <c r="G143" s="164"/>
      <c r="H143" s="164"/>
    </row>
    <row r="144" spans="1:8">
      <c r="A144" s="164"/>
      <c r="B144" s="164"/>
      <c r="C144" s="164"/>
      <c r="D144" s="164"/>
      <c r="E144" s="164"/>
      <c r="F144" s="164"/>
      <c r="G144" s="164"/>
      <c r="H144" s="164"/>
    </row>
    <row r="145" spans="1:8">
      <c r="A145" s="164"/>
      <c r="B145" s="164"/>
      <c r="C145" s="164"/>
      <c r="D145" s="164"/>
      <c r="E145" s="164"/>
      <c r="F145" s="164"/>
      <c r="G145" s="164"/>
      <c r="H145" s="164"/>
    </row>
    <row r="146" spans="1:8">
      <c r="A146" s="164"/>
      <c r="B146" s="164"/>
      <c r="C146" s="164"/>
      <c r="D146" s="164"/>
      <c r="E146" s="164"/>
      <c r="F146" s="164"/>
      <c r="G146" s="164"/>
      <c r="H146" s="164"/>
    </row>
    <row r="147" spans="1:8">
      <c r="A147" s="164"/>
      <c r="B147" s="164"/>
      <c r="C147" s="164"/>
      <c r="D147" s="164"/>
      <c r="E147" s="164"/>
      <c r="F147" s="164"/>
      <c r="G147" s="164"/>
      <c r="H147" s="164"/>
    </row>
    <row r="148" spans="1:8">
      <c r="A148" s="164"/>
      <c r="B148" s="164"/>
      <c r="C148" s="164"/>
      <c r="D148" s="164"/>
      <c r="E148" s="164"/>
      <c r="F148" s="164"/>
      <c r="G148" s="164"/>
      <c r="H148" s="164"/>
    </row>
    <row r="149" spans="1:8">
      <c r="A149" s="164"/>
      <c r="B149" s="164"/>
      <c r="C149" s="164"/>
      <c r="D149" s="164"/>
      <c r="E149" s="164"/>
      <c r="F149" s="164"/>
      <c r="G149" s="164"/>
      <c r="H149" s="164"/>
    </row>
    <row r="150" spans="1:8">
      <c r="A150" s="164"/>
      <c r="B150" s="164"/>
      <c r="C150" s="164"/>
      <c r="D150" s="164"/>
      <c r="E150" s="164"/>
      <c r="F150" s="164"/>
      <c r="G150" s="164"/>
      <c r="H150" s="164"/>
    </row>
    <row r="151" spans="1:8">
      <c r="A151" s="164"/>
      <c r="B151" s="164"/>
      <c r="C151" s="164"/>
      <c r="D151" s="164"/>
      <c r="E151" s="164"/>
      <c r="F151" s="164"/>
      <c r="G151" s="164"/>
      <c r="H151" s="164"/>
    </row>
    <row r="152" spans="1:8">
      <c r="A152" s="164"/>
      <c r="B152" s="164"/>
      <c r="C152" s="164"/>
      <c r="D152" s="164"/>
      <c r="E152" s="164"/>
      <c r="F152" s="164"/>
      <c r="G152" s="164"/>
      <c r="H152" s="164"/>
    </row>
    <row r="153" spans="1:8">
      <c r="A153" s="164"/>
      <c r="B153" s="164"/>
      <c r="C153" s="164"/>
      <c r="D153" s="164"/>
      <c r="E153" s="164"/>
      <c r="F153" s="164"/>
      <c r="G153" s="164"/>
      <c r="H153" s="164"/>
    </row>
    <row r="154" spans="1:8">
      <c r="A154" s="164"/>
      <c r="B154" s="164"/>
      <c r="C154" s="164"/>
      <c r="D154" s="164"/>
      <c r="E154" s="164"/>
      <c r="F154" s="164"/>
      <c r="G154" s="164"/>
      <c r="H154" s="164"/>
    </row>
    <row r="155" spans="1:8">
      <c r="A155" s="164"/>
      <c r="B155" s="164"/>
      <c r="C155" s="164"/>
      <c r="D155" s="164"/>
      <c r="E155" s="164"/>
      <c r="F155" s="164"/>
      <c r="G155" s="164"/>
      <c r="H155" s="164"/>
    </row>
    <row r="156" spans="1:8">
      <c r="A156" s="164"/>
      <c r="B156" s="164"/>
      <c r="C156" s="164"/>
      <c r="D156" s="164"/>
      <c r="E156" s="164"/>
      <c r="F156" s="164"/>
      <c r="G156" s="164"/>
      <c r="H156" s="164"/>
    </row>
    <row r="157" spans="1:8">
      <c r="A157" s="164"/>
      <c r="B157" s="164"/>
      <c r="C157" s="164"/>
      <c r="D157" s="164"/>
      <c r="E157" s="164"/>
      <c r="F157" s="164"/>
      <c r="G157" s="164"/>
      <c r="H157" s="164"/>
    </row>
    <row r="158" spans="1:8">
      <c r="A158" s="164"/>
      <c r="B158" s="164"/>
      <c r="C158" s="164"/>
      <c r="D158" s="164"/>
      <c r="E158" s="164"/>
      <c r="F158" s="164"/>
      <c r="G158" s="164"/>
      <c r="H158" s="164"/>
    </row>
    <row r="159" spans="1:8">
      <c r="A159" s="164"/>
      <c r="B159" s="164"/>
      <c r="C159" s="164"/>
      <c r="D159" s="164"/>
      <c r="E159" s="164"/>
      <c r="F159" s="164"/>
      <c r="G159" s="164"/>
      <c r="H159" s="164"/>
    </row>
    <row r="160" spans="1:8">
      <c r="A160" s="164"/>
      <c r="B160" s="164"/>
      <c r="C160" s="164"/>
      <c r="D160" s="164"/>
      <c r="E160" s="164"/>
      <c r="F160" s="164"/>
      <c r="G160" s="164"/>
      <c r="H160" s="164"/>
    </row>
    <row r="161" spans="1:8">
      <c r="A161" s="164"/>
      <c r="B161" s="164"/>
      <c r="C161" s="164"/>
      <c r="D161" s="164"/>
      <c r="E161" s="164"/>
      <c r="F161" s="164"/>
      <c r="G161" s="164"/>
      <c r="H161" s="164"/>
    </row>
    <row r="162" spans="1:8">
      <c r="A162" s="164"/>
      <c r="B162" s="164"/>
      <c r="C162" s="164"/>
      <c r="D162" s="164"/>
      <c r="E162" s="164"/>
      <c r="F162" s="164"/>
      <c r="G162" s="164"/>
      <c r="H162" s="164"/>
    </row>
    <row r="163" spans="1:8">
      <c r="A163" s="164"/>
      <c r="B163" s="164"/>
      <c r="C163" s="164"/>
      <c r="D163" s="164"/>
      <c r="E163" s="164"/>
      <c r="F163" s="164"/>
      <c r="G163" s="164"/>
      <c r="H163" s="164"/>
    </row>
    <row r="164" spans="1:8">
      <c r="A164" s="164"/>
      <c r="B164" s="164"/>
      <c r="C164" s="164"/>
      <c r="D164" s="164"/>
      <c r="E164" s="164"/>
      <c r="F164" s="164"/>
      <c r="G164" s="164"/>
      <c r="H164" s="164"/>
    </row>
    <row r="165" spans="1:8">
      <c r="A165" s="164"/>
      <c r="B165" s="164"/>
      <c r="C165" s="164"/>
      <c r="D165" s="164"/>
      <c r="E165" s="164"/>
      <c r="F165" s="164"/>
      <c r="G165" s="164"/>
      <c r="H165" s="164"/>
    </row>
    <row r="166" spans="1:8">
      <c r="A166" s="164"/>
      <c r="B166" s="164"/>
      <c r="C166" s="164"/>
      <c r="D166" s="164"/>
      <c r="E166" s="164"/>
      <c r="F166" s="164"/>
      <c r="G166" s="164"/>
      <c r="H166" s="164"/>
    </row>
    <row r="167" spans="1:8">
      <c r="A167" s="164"/>
      <c r="B167" s="164"/>
      <c r="C167" s="164"/>
      <c r="D167" s="164"/>
      <c r="E167" s="164"/>
      <c r="F167" s="164"/>
      <c r="G167" s="164"/>
      <c r="H167" s="164"/>
    </row>
    <row r="168" spans="1:8">
      <c r="A168" s="164"/>
      <c r="B168" s="164"/>
      <c r="C168" s="164"/>
      <c r="D168" s="164"/>
      <c r="E168" s="164"/>
      <c r="F168" s="164"/>
      <c r="G168" s="164"/>
      <c r="H168" s="164"/>
    </row>
    <row r="169" spans="1:8">
      <c r="A169" s="164"/>
      <c r="B169" s="164"/>
      <c r="C169" s="164"/>
      <c r="D169" s="164"/>
      <c r="E169" s="164"/>
      <c r="F169" s="164"/>
      <c r="G169" s="164"/>
      <c r="H169" s="164"/>
    </row>
    <row r="170" spans="1:8">
      <c r="A170" s="164"/>
      <c r="B170" s="164"/>
      <c r="C170" s="164"/>
      <c r="D170" s="164"/>
      <c r="E170" s="164"/>
      <c r="F170" s="164"/>
      <c r="G170" s="164"/>
      <c r="H170" s="164"/>
    </row>
    <row r="171" spans="1:8">
      <c r="A171" s="164"/>
      <c r="B171" s="164"/>
      <c r="C171" s="164"/>
      <c r="D171" s="164"/>
      <c r="E171" s="164"/>
      <c r="F171" s="164"/>
      <c r="G171" s="164"/>
      <c r="H171" s="164"/>
    </row>
    <row r="172" spans="1:8">
      <c r="A172" s="164"/>
      <c r="B172" s="164"/>
      <c r="C172" s="164"/>
      <c r="D172" s="164"/>
      <c r="E172" s="164"/>
      <c r="F172" s="164"/>
      <c r="G172" s="164"/>
      <c r="H172" s="164"/>
    </row>
    <row r="173" spans="1:8">
      <c r="A173" s="164"/>
      <c r="B173" s="164"/>
      <c r="C173" s="164"/>
      <c r="D173" s="164"/>
      <c r="E173" s="164"/>
      <c r="F173" s="164"/>
      <c r="G173" s="164"/>
      <c r="H173" s="164"/>
    </row>
    <row r="174" spans="1:8">
      <c r="A174" s="164"/>
      <c r="B174" s="164"/>
      <c r="C174" s="164"/>
      <c r="D174" s="164"/>
      <c r="E174" s="164"/>
      <c r="F174" s="164"/>
      <c r="G174" s="164"/>
      <c r="H174" s="164"/>
    </row>
    <row r="175" spans="1:8">
      <c r="A175" s="164"/>
      <c r="B175" s="164"/>
      <c r="C175" s="164"/>
      <c r="D175" s="164"/>
      <c r="E175" s="164"/>
      <c r="F175" s="164"/>
      <c r="G175" s="164"/>
      <c r="H175" s="164"/>
    </row>
    <row r="176" spans="1:8">
      <c r="A176" s="164"/>
      <c r="B176" s="164"/>
      <c r="C176" s="164"/>
      <c r="D176" s="164"/>
      <c r="E176" s="164"/>
      <c r="F176" s="164"/>
      <c r="G176" s="164"/>
      <c r="H176" s="164"/>
    </row>
    <row r="177" spans="1:8">
      <c r="A177" s="164"/>
      <c r="B177" s="164"/>
      <c r="C177" s="164"/>
      <c r="D177" s="164"/>
      <c r="E177" s="164"/>
      <c r="F177" s="164"/>
      <c r="G177" s="164"/>
      <c r="H177" s="164"/>
    </row>
    <row r="178" spans="1:8">
      <c r="A178" s="164"/>
      <c r="B178" s="164"/>
      <c r="C178" s="164"/>
      <c r="D178" s="164"/>
      <c r="E178" s="164"/>
      <c r="F178" s="164"/>
      <c r="G178" s="164"/>
      <c r="H178" s="164"/>
    </row>
    <row r="179" spans="1:8">
      <c r="A179" s="164"/>
      <c r="B179" s="164"/>
      <c r="C179" s="164"/>
      <c r="D179" s="164"/>
      <c r="E179" s="164"/>
      <c r="F179" s="164"/>
      <c r="G179" s="164"/>
      <c r="H179" s="164"/>
    </row>
    <row r="180" spans="1:8">
      <c r="A180" s="164"/>
      <c r="B180" s="164"/>
      <c r="C180" s="164"/>
      <c r="D180" s="164"/>
      <c r="E180" s="164"/>
      <c r="F180" s="164"/>
      <c r="G180" s="164"/>
      <c r="H180" s="164"/>
    </row>
    <row r="181" spans="1:8">
      <c r="A181" s="164"/>
      <c r="B181" s="164"/>
      <c r="C181" s="164"/>
      <c r="D181" s="164"/>
      <c r="E181" s="164"/>
      <c r="F181" s="164"/>
      <c r="G181" s="164"/>
      <c r="H181" s="164"/>
    </row>
    <row r="182" spans="1:8">
      <c r="A182" s="164"/>
      <c r="B182" s="164"/>
      <c r="C182" s="164"/>
      <c r="D182" s="164"/>
      <c r="E182" s="164"/>
      <c r="F182" s="164"/>
      <c r="G182" s="164"/>
      <c r="H182" s="164"/>
    </row>
    <row r="183" spans="1:8">
      <c r="A183" s="164"/>
      <c r="B183" s="164"/>
      <c r="C183" s="164"/>
      <c r="D183" s="164"/>
      <c r="E183" s="164"/>
      <c r="F183" s="164"/>
      <c r="G183" s="164"/>
      <c r="H183" s="164"/>
    </row>
    <row r="184" spans="1:8">
      <c r="A184" s="164"/>
      <c r="B184" s="164"/>
      <c r="C184" s="164"/>
      <c r="D184" s="164"/>
      <c r="E184" s="164"/>
      <c r="F184" s="164"/>
      <c r="G184" s="164"/>
      <c r="H184" s="164"/>
    </row>
    <row r="185" spans="1:8">
      <c r="A185" s="164"/>
      <c r="B185" s="164"/>
      <c r="C185" s="164"/>
      <c r="D185" s="164"/>
      <c r="E185" s="164"/>
      <c r="F185" s="164"/>
      <c r="G185" s="164"/>
      <c r="H185" s="164"/>
    </row>
    <row r="186" spans="1:8">
      <c r="A186" s="164"/>
      <c r="B186" s="164"/>
      <c r="C186" s="164"/>
      <c r="D186" s="164"/>
      <c r="E186" s="164"/>
      <c r="F186" s="164"/>
      <c r="G186" s="164"/>
      <c r="H186" s="164"/>
    </row>
    <row r="187" spans="1:8">
      <c r="A187" s="164"/>
      <c r="B187" s="164"/>
      <c r="C187" s="164"/>
      <c r="D187" s="164"/>
      <c r="E187" s="164"/>
      <c r="F187" s="164"/>
      <c r="G187" s="164"/>
      <c r="H187" s="164"/>
    </row>
    <row r="188" spans="1:8">
      <c r="A188" s="164"/>
      <c r="B188" s="164"/>
      <c r="C188" s="164"/>
      <c r="D188" s="164"/>
      <c r="E188" s="164"/>
      <c r="F188" s="164"/>
      <c r="G188" s="164"/>
      <c r="H188" s="164"/>
    </row>
    <row r="189" spans="1:8">
      <c r="A189" s="164"/>
      <c r="B189" s="164"/>
      <c r="C189" s="164"/>
      <c r="D189" s="164"/>
      <c r="E189" s="164"/>
      <c r="F189" s="164"/>
      <c r="G189" s="164"/>
      <c r="H189" s="164"/>
    </row>
    <row r="190" spans="1:8">
      <c r="A190" s="164"/>
      <c r="B190" s="164"/>
      <c r="C190" s="164"/>
      <c r="D190" s="164"/>
      <c r="E190" s="164"/>
      <c r="F190" s="164"/>
      <c r="G190" s="164"/>
      <c r="H190" s="164"/>
    </row>
    <row r="191" spans="1:8">
      <c r="A191" s="164"/>
      <c r="B191" s="164"/>
      <c r="C191" s="164"/>
      <c r="D191" s="164"/>
      <c r="E191" s="164"/>
      <c r="F191" s="164"/>
      <c r="G191" s="164"/>
      <c r="H191" s="164"/>
    </row>
    <row r="192" spans="1:8">
      <c r="A192" s="164"/>
      <c r="B192" s="164"/>
      <c r="C192" s="164"/>
      <c r="D192" s="164"/>
      <c r="E192" s="164"/>
      <c r="F192" s="164"/>
      <c r="G192" s="164"/>
      <c r="H192" s="164"/>
    </row>
    <row r="193" spans="1:8">
      <c r="A193" s="164"/>
      <c r="B193" s="164"/>
      <c r="C193" s="164"/>
      <c r="D193" s="164"/>
      <c r="E193" s="164"/>
      <c r="F193" s="164"/>
      <c r="G193" s="164"/>
      <c r="H193" s="164"/>
    </row>
    <row r="194" spans="1:8">
      <c r="A194" s="164"/>
      <c r="B194" s="164"/>
      <c r="C194" s="164"/>
      <c r="D194" s="164"/>
      <c r="E194" s="164"/>
      <c r="F194" s="164"/>
      <c r="G194" s="164"/>
      <c r="H194" s="164"/>
    </row>
    <row r="195" spans="1:8">
      <c r="A195" s="164"/>
      <c r="B195" s="164"/>
      <c r="C195" s="164"/>
      <c r="D195" s="164"/>
      <c r="E195" s="164"/>
      <c r="F195" s="164"/>
      <c r="G195" s="164"/>
      <c r="H195" s="164"/>
    </row>
    <row r="196" spans="1:8">
      <c r="A196" s="164"/>
      <c r="B196" s="164"/>
      <c r="C196" s="164"/>
      <c r="D196" s="164"/>
      <c r="E196" s="164"/>
      <c r="F196" s="164"/>
      <c r="G196" s="164"/>
      <c r="H196" s="164"/>
    </row>
    <row r="197" spans="1:8">
      <c r="A197" s="164"/>
      <c r="B197" s="164"/>
      <c r="C197" s="164"/>
      <c r="D197" s="164"/>
      <c r="E197" s="164"/>
      <c r="F197" s="164"/>
      <c r="G197" s="164"/>
      <c r="H197" s="164"/>
    </row>
    <row r="198" spans="1:8">
      <c r="A198" s="164"/>
      <c r="B198" s="164"/>
      <c r="C198" s="164"/>
      <c r="D198" s="164"/>
      <c r="E198" s="164"/>
      <c r="F198" s="164"/>
      <c r="G198" s="164"/>
      <c r="H198" s="164"/>
    </row>
    <row r="199" spans="1:8">
      <c r="A199" s="164"/>
      <c r="B199" s="164"/>
      <c r="C199" s="164"/>
      <c r="D199" s="164"/>
      <c r="E199" s="164"/>
      <c r="F199" s="164"/>
      <c r="G199" s="164"/>
      <c r="H199" s="164"/>
    </row>
    <row r="200" spans="1:8">
      <c r="A200" s="164"/>
      <c r="B200" s="164"/>
      <c r="C200" s="164"/>
      <c r="D200" s="164"/>
      <c r="E200" s="164"/>
      <c r="F200" s="164"/>
      <c r="G200" s="164"/>
      <c r="H200" s="164"/>
    </row>
    <row r="201" spans="1:8">
      <c r="A201" s="164"/>
      <c r="B201" s="164"/>
      <c r="C201" s="164"/>
      <c r="D201" s="164"/>
      <c r="E201" s="164"/>
      <c r="F201" s="164"/>
      <c r="G201" s="164"/>
      <c r="H201" s="164"/>
    </row>
    <row r="202" spans="1:8">
      <c r="A202" s="164"/>
      <c r="B202" s="164"/>
      <c r="C202" s="164"/>
      <c r="D202" s="164"/>
      <c r="E202" s="164"/>
      <c r="F202" s="164"/>
      <c r="G202" s="164"/>
      <c r="H202" s="164"/>
    </row>
    <row r="203" spans="1:8">
      <c r="A203" s="164"/>
      <c r="B203" s="164"/>
      <c r="C203" s="164"/>
      <c r="D203" s="164"/>
      <c r="E203" s="164"/>
      <c r="F203" s="164"/>
      <c r="G203" s="164"/>
      <c r="H203" s="164"/>
    </row>
    <row r="204" spans="1:8">
      <c r="A204" s="164"/>
      <c r="B204" s="164"/>
      <c r="C204" s="164"/>
      <c r="D204" s="164"/>
      <c r="E204" s="164"/>
      <c r="F204" s="164"/>
      <c r="G204" s="164"/>
      <c r="H204" s="164"/>
    </row>
    <row r="205" spans="1:8">
      <c r="A205" s="164"/>
      <c r="B205" s="164"/>
      <c r="C205" s="164"/>
      <c r="D205" s="164"/>
      <c r="E205" s="164"/>
      <c r="F205" s="164"/>
      <c r="G205" s="164"/>
      <c r="H205" s="164"/>
    </row>
    <row r="206" spans="1:8">
      <c r="A206" s="164"/>
      <c r="B206" s="164"/>
      <c r="C206" s="164"/>
      <c r="D206" s="164"/>
      <c r="E206" s="164"/>
      <c r="F206" s="164"/>
      <c r="G206" s="164"/>
      <c r="H206" s="164"/>
    </row>
    <row r="207" spans="1:8">
      <c r="A207" s="164"/>
      <c r="B207" s="164"/>
      <c r="C207" s="164"/>
      <c r="D207" s="164"/>
      <c r="E207" s="164"/>
      <c r="F207" s="164"/>
      <c r="G207" s="164"/>
      <c r="H207" s="164"/>
    </row>
    <row r="208" spans="1:8">
      <c r="A208" s="164"/>
      <c r="B208" s="164"/>
      <c r="C208" s="164"/>
      <c r="D208" s="164"/>
      <c r="E208" s="164"/>
      <c r="F208" s="164"/>
      <c r="G208" s="164"/>
      <c r="H208" s="164"/>
    </row>
    <row r="209" spans="1:8">
      <c r="A209" s="164"/>
      <c r="B209" s="164"/>
      <c r="C209" s="164"/>
      <c r="D209" s="164"/>
      <c r="E209" s="164"/>
      <c r="F209" s="164"/>
      <c r="G209" s="164"/>
      <c r="H209" s="164"/>
    </row>
    <row r="210" spans="1:8">
      <c r="A210" s="164"/>
      <c r="B210" s="164"/>
      <c r="C210" s="164"/>
      <c r="D210" s="164"/>
      <c r="E210" s="164"/>
      <c r="F210" s="164"/>
      <c r="G210" s="164"/>
      <c r="H210" s="164"/>
    </row>
    <row r="211" spans="1:8">
      <c r="A211" s="164"/>
      <c r="B211" s="164"/>
      <c r="C211" s="164"/>
      <c r="D211" s="164"/>
      <c r="E211" s="164"/>
      <c r="F211" s="164"/>
      <c r="G211" s="164"/>
      <c r="H211" s="164"/>
    </row>
    <row r="212" spans="1:8">
      <c r="A212" s="164"/>
      <c r="B212" s="164"/>
      <c r="C212" s="164"/>
      <c r="D212" s="164"/>
      <c r="E212" s="164"/>
      <c r="F212" s="164"/>
      <c r="G212" s="164"/>
      <c r="H212" s="164"/>
    </row>
    <row r="213" spans="1:8">
      <c r="A213" s="164"/>
      <c r="B213" s="164"/>
      <c r="C213" s="164"/>
      <c r="D213" s="164"/>
      <c r="E213" s="164"/>
      <c r="F213" s="164"/>
      <c r="G213" s="164"/>
      <c r="H213" s="164"/>
    </row>
    <row r="214" spans="1:8">
      <c r="A214" s="164"/>
      <c r="B214" s="164"/>
      <c r="C214" s="164"/>
      <c r="D214" s="164"/>
      <c r="E214" s="164"/>
      <c r="F214" s="164"/>
      <c r="G214" s="164"/>
      <c r="H214" s="164"/>
    </row>
    <row r="215" spans="1:8">
      <c r="A215" s="164"/>
      <c r="B215" s="164"/>
      <c r="C215" s="164"/>
      <c r="D215" s="164"/>
      <c r="E215" s="164"/>
      <c r="F215" s="164"/>
      <c r="G215" s="164"/>
      <c r="H215" s="164"/>
    </row>
    <row r="216" spans="1:8">
      <c r="A216" s="164"/>
      <c r="B216" s="164"/>
      <c r="C216" s="164"/>
      <c r="D216" s="164"/>
      <c r="E216" s="164"/>
      <c r="F216" s="164"/>
      <c r="G216" s="164"/>
      <c r="H216" s="164"/>
    </row>
    <row r="217" spans="1:8">
      <c r="A217" s="164"/>
      <c r="B217" s="164"/>
      <c r="C217" s="164"/>
      <c r="D217" s="164"/>
      <c r="E217" s="164"/>
      <c r="F217" s="164"/>
      <c r="G217" s="164"/>
      <c r="H217" s="164"/>
    </row>
    <row r="218" spans="1:8">
      <c r="A218" s="164"/>
      <c r="B218" s="164"/>
      <c r="C218" s="164"/>
      <c r="D218" s="164"/>
      <c r="E218" s="164"/>
      <c r="F218" s="164"/>
      <c r="G218" s="164"/>
      <c r="H218" s="164"/>
    </row>
    <row r="219" spans="1:8">
      <c r="A219" s="164"/>
      <c r="B219" s="164"/>
      <c r="C219" s="164"/>
      <c r="D219" s="164"/>
      <c r="E219" s="164"/>
      <c r="F219" s="164"/>
      <c r="G219" s="164"/>
      <c r="H219" s="164"/>
    </row>
    <row r="220" spans="1:8">
      <c r="A220" s="164"/>
      <c r="B220" s="164"/>
      <c r="C220" s="164"/>
      <c r="D220" s="164"/>
      <c r="E220" s="164"/>
      <c r="F220" s="164"/>
      <c r="G220" s="164"/>
      <c r="H220" s="164"/>
    </row>
    <row r="221" spans="1:8">
      <c r="A221" s="164"/>
      <c r="B221" s="164"/>
      <c r="C221" s="164"/>
      <c r="D221" s="164"/>
      <c r="E221" s="164"/>
      <c r="F221" s="164"/>
      <c r="G221" s="164"/>
      <c r="H221" s="164"/>
    </row>
    <row r="222" spans="1:8">
      <c r="A222" s="164"/>
      <c r="B222" s="164"/>
      <c r="C222" s="164"/>
      <c r="D222" s="164"/>
      <c r="E222" s="164"/>
      <c r="F222" s="164"/>
    </row>
    <row r="223" spans="1:8">
      <c r="A223" s="164"/>
      <c r="B223" s="164"/>
      <c r="C223" s="164"/>
      <c r="D223" s="164"/>
      <c r="E223" s="164"/>
      <c r="F223" s="164"/>
    </row>
    <row r="224" spans="1:8">
      <c r="A224" s="164"/>
      <c r="B224" s="164"/>
      <c r="C224" s="164"/>
      <c r="D224" s="164"/>
      <c r="E224" s="164"/>
      <c r="F224" s="164"/>
    </row>
    <row r="225" spans="1:6">
      <c r="A225" s="164"/>
      <c r="B225" s="164"/>
      <c r="C225" s="164"/>
      <c r="D225" s="164"/>
      <c r="E225" s="164"/>
      <c r="F225" s="164"/>
    </row>
    <row r="226" spans="1:6">
      <c r="A226" s="164"/>
      <c r="B226" s="164"/>
      <c r="C226" s="164"/>
      <c r="D226" s="164"/>
    </row>
  </sheetData>
  <sheetProtection sheet="1" objects="1" scenarios="1" selectLockedCells="1"/>
  <mergeCells count="18"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  <mergeCell ref="B9:C9"/>
    <mergeCell ref="B10:I10"/>
    <mergeCell ref="B11:E11"/>
    <mergeCell ref="F11:I11"/>
    <mergeCell ref="B12:E12"/>
    <mergeCell ref="F12:I12"/>
  </mergeCells>
  <phoneticPr fontId="2"/>
  <dataValidations count="4">
    <dataValidation imeMode="on" allowBlank="1" showInputMessage="1" showErrorMessage="1" sqref="C3 C6:C8"/>
    <dataValidation imeMode="off" allowBlank="1" showInputMessage="1" showErrorMessage="1" sqref="D8:F8 D3:F3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AU105"/>
  <sheetViews>
    <sheetView zoomScaleNormal="100" workbookViewId="0">
      <pane ySplit="10" topLeftCell="A11" activePane="bottomLeft" state="frozen"/>
      <selection pane="bottomLeft" activeCell="C11" sqref="C11"/>
    </sheetView>
  </sheetViews>
  <sheetFormatPr defaultColWidth="9" defaultRowHeight="13.5"/>
  <cols>
    <col min="1" max="1" width="4.5" style="1" bestFit="1" customWidth="1"/>
    <col min="2" max="2" width="4.5" style="1" customWidth="1"/>
    <col min="3" max="3" width="8.625" style="1" customWidth="1"/>
    <col min="4" max="5" width="17.5" style="1" customWidth="1"/>
    <col min="6" max="6" width="12.5" style="1" customWidth="1"/>
    <col min="7" max="8" width="5.5" style="1" bestFit="1" customWidth="1"/>
    <col min="9" max="9" width="4.5" style="1" bestFit="1" customWidth="1"/>
    <col min="10" max="10" width="12.75" style="1" bestFit="1" customWidth="1"/>
    <col min="11" max="11" width="9.5" style="1" bestFit="1" customWidth="1"/>
    <col min="12" max="12" width="4.5" style="1" bestFit="1" customWidth="1"/>
    <col min="13" max="13" width="12.75" style="1" bestFit="1" customWidth="1"/>
    <col min="14" max="14" width="9.5" style="1" bestFit="1" customWidth="1"/>
    <col min="15" max="15" width="4.5" style="1" bestFit="1" customWidth="1"/>
    <col min="16" max="16" width="12.75" style="1" customWidth="1"/>
    <col min="17" max="17" width="9.5" style="1" customWidth="1"/>
    <col min="18" max="18" width="3.5" style="1" bestFit="1" customWidth="1"/>
    <col min="19" max="19" width="9" style="1"/>
    <col min="20" max="20" width="3.5" style="1" bestFit="1" customWidth="1"/>
    <col min="21" max="23" width="9" style="1"/>
    <col min="24" max="24" width="9" style="1" hidden="1" customWidth="1"/>
    <col min="25" max="25" width="13.875" style="2" hidden="1" customWidth="1"/>
    <col min="26" max="26" width="13.875" style="1" hidden="1" customWidth="1"/>
    <col min="27" max="27" width="9" style="1" hidden="1" customWidth="1"/>
    <col min="28" max="28" width="6.5" style="1" hidden="1" customWidth="1"/>
    <col min="29" max="30" width="16.125" style="1" hidden="1" customWidth="1"/>
    <col min="31" max="32" width="5.5" style="1" hidden="1" customWidth="1"/>
    <col min="33" max="33" width="9.5" style="5" hidden="1" customWidth="1"/>
    <col min="34" max="34" width="6.5" style="1" hidden="1" customWidth="1"/>
    <col min="35" max="36" width="16.125" style="1" hidden="1" customWidth="1"/>
    <col min="37" max="38" width="5.5" style="1" hidden="1" customWidth="1"/>
    <col min="39" max="39" width="9.5" style="1" hidden="1" customWidth="1"/>
    <col min="40" max="47" width="9" style="1" hidden="1" customWidth="1"/>
    <col min="48" max="64" width="9" style="1" customWidth="1"/>
    <col min="65" max="16384" width="9" style="1"/>
  </cols>
  <sheetData>
    <row r="1" spans="1:47" ht="17.25">
      <c r="A1" s="7" t="s">
        <v>81</v>
      </c>
      <c r="B1" s="7"/>
      <c r="C1" s="7"/>
      <c r="E1" s="189" t="str">
        <f>IF(①団体情報入力!D5="","",①団体情報入力!D5)</f>
        <v/>
      </c>
    </row>
    <row r="2" spans="1:47" ht="32.25">
      <c r="A2" s="3"/>
      <c r="B2" s="3"/>
      <c r="C2" s="3"/>
      <c r="D2" s="295" t="s">
        <v>349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83"/>
    </row>
    <row r="3" spans="1:47" ht="14.25" thickBot="1">
      <c r="A3" s="3"/>
      <c r="B3" s="3"/>
      <c r="C3" s="3"/>
      <c r="D3" s="296" t="s">
        <v>283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83"/>
      <c r="Q3" s="371" t="s">
        <v>154</v>
      </c>
      <c r="R3" s="371"/>
      <c r="S3" s="371"/>
      <c r="T3" s="371"/>
      <c r="U3" s="371"/>
    </row>
    <row r="4" spans="1:47" ht="17.45" customHeight="1">
      <c r="A4" s="3"/>
      <c r="B4" s="3"/>
      <c r="C4" s="3"/>
      <c r="D4" s="296" t="s">
        <v>284</v>
      </c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83"/>
      <c r="P4" s="83"/>
      <c r="Q4" s="372"/>
      <c r="R4" s="367" t="s">
        <v>155</v>
      </c>
      <c r="S4" s="358"/>
      <c r="T4" s="357" t="s">
        <v>156</v>
      </c>
      <c r="U4" s="368"/>
    </row>
    <row r="5" spans="1:47" ht="17.45" customHeight="1">
      <c r="A5" s="3"/>
      <c r="B5" s="3"/>
      <c r="C5" s="3"/>
      <c r="D5" s="296" t="s">
        <v>350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83"/>
      <c r="P5" s="83"/>
      <c r="Q5" s="373"/>
      <c r="R5" s="28" t="s">
        <v>255</v>
      </c>
      <c r="S5" s="217" t="s">
        <v>259</v>
      </c>
      <c r="T5" s="28" t="s">
        <v>255</v>
      </c>
      <c r="U5" s="298" t="s">
        <v>259</v>
      </c>
    </row>
    <row r="6" spans="1:47" ht="17.45" customHeight="1">
      <c r="A6" s="3"/>
      <c r="B6" s="3"/>
      <c r="C6" s="3"/>
      <c r="D6" s="297" t="s">
        <v>285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83"/>
      <c r="Q6" s="213" t="s">
        <v>157</v>
      </c>
      <c r="R6" s="218"/>
      <c r="S6" s="214"/>
      <c r="T6" s="215"/>
      <c r="U6" s="216"/>
    </row>
    <row r="7" spans="1:47" ht="17.45" customHeight="1" thickBot="1">
      <c r="A7" s="3"/>
      <c r="B7" s="3"/>
      <c r="C7" s="3"/>
      <c r="D7" s="297" t="s">
        <v>286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83"/>
      <c r="Q7" s="103" t="s">
        <v>158</v>
      </c>
      <c r="R7" s="219"/>
      <c r="S7" s="159"/>
      <c r="T7" s="212"/>
      <c r="U7" s="160"/>
    </row>
    <row r="8" spans="1:47" ht="14.25" thickBot="1"/>
    <row r="9" spans="1:47" ht="36.75" customHeight="1">
      <c r="A9" s="19"/>
      <c r="B9" s="357" t="s">
        <v>304</v>
      </c>
      <c r="C9" s="358"/>
      <c r="D9" s="26" t="s">
        <v>126</v>
      </c>
      <c r="E9" s="26" t="s">
        <v>127</v>
      </c>
      <c r="F9" s="180"/>
      <c r="G9" s="20" t="s">
        <v>38</v>
      </c>
      <c r="H9" s="22" t="s">
        <v>39</v>
      </c>
      <c r="I9" s="19" t="s">
        <v>256</v>
      </c>
      <c r="J9" s="201" t="s">
        <v>41</v>
      </c>
      <c r="K9" s="22" t="s">
        <v>42</v>
      </c>
      <c r="L9" s="19" t="s">
        <v>257</v>
      </c>
      <c r="M9" s="201" t="s">
        <v>43</v>
      </c>
      <c r="N9" s="22" t="s">
        <v>44</v>
      </c>
      <c r="O9" s="19" t="s">
        <v>258</v>
      </c>
      <c r="P9" s="211" t="s">
        <v>45</v>
      </c>
      <c r="Q9" s="25" t="s">
        <v>46</v>
      </c>
      <c r="R9" s="367" t="s">
        <v>49</v>
      </c>
      <c r="S9" s="368"/>
      <c r="T9" s="367" t="s">
        <v>50</v>
      </c>
      <c r="U9" s="368"/>
    </row>
    <row r="10" spans="1:47" ht="14.25" thickBot="1">
      <c r="A10" s="27" t="s">
        <v>47</v>
      </c>
      <c r="B10" s="202" t="s">
        <v>307</v>
      </c>
      <c r="C10" s="202">
        <v>1234</v>
      </c>
      <c r="D10" s="16" t="s">
        <v>48</v>
      </c>
      <c r="E10" s="16" t="s">
        <v>114</v>
      </c>
      <c r="F10" s="181"/>
      <c r="G10" s="16" t="s">
        <v>2</v>
      </c>
      <c r="H10" s="24">
        <v>2</v>
      </c>
      <c r="I10" s="23"/>
      <c r="J10" s="209" t="s">
        <v>98</v>
      </c>
      <c r="K10" s="24">
        <v>12.53</v>
      </c>
      <c r="L10" s="23"/>
      <c r="M10" s="209" t="s">
        <v>99</v>
      </c>
      <c r="N10" s="24" t="s">
        <v>84</v>
      </c>
      <c r="O10" s="23"/>
      <c r="P10" s="209" t="s">
        <v>100</v>
      </c>
      <c r="Q10" s="24" t="s">
        <v>105</v>
      </c>
      <c r="R10" s="369" t="s">
        <v>66</v>
      </c>
      <c r="S10" s="370"/>
      <c r="T10" s="369" t="s">
        <v>97</v>
      </c>
      <c r="U10" s="370"/>
      <c r="AB10" s="5" t="s">
        <v>79</v>
      </c>
      <c r="AC10" s="5" t="s">
        <v>51</v>
      </c>
      <c r="AD10" s="5" t="s">
        <v>115</v>
      </c>
      <c r="AE10" s="5" t="s">
        <v>38</v>
      </c>
      <c r="AF10" s="5" t="s">
        <v>1</v>
      </c>
      <c r="AG10" s="9" t="s">
        <v>152</v>
      </c>
      <c r="AH10" s="5" t="s">
        <v>79</v>
      </c>
      <c r="AI10" s="5" t="s">
        <v>51</v>
      </c>
      <c r="AJ10" s="5" t="s">
        <v>115</v>
      </c>
      <c r="AK10" s="5" t="s">
        <v>38</v>
      </c>
      <c r="AL10" s="5" t="s">
        <v>1</v>
      </c>
      <c r="AM10" s="5" t="s">
        <v>152</v>
      </c>
      <c r="AN10" s="1" t="s">
        <v>153</v>
      </c>
      <c r="AO10" s="1">
        <f>COUNT(AO11:AO100)</f>
        <v>0</v>
      </c>
      <c r="AP10" s="1" t="s">
        <v>159</v>
      </c>
      <c r="AQ10" s="1">
        <f>COUNT(AQ11:AQ100)</f>
        <v>0</v>
      </c>
      <c r="AR10" s="1" t="s">
        <v>160</v>
      </c>
      <c r="AS10" s="1">
        <f>COUNT(AS11:AS100)</f>
        <v>0</v>
      </c>
      <c r="AT10" s="1" t="s">
        <v>161</v>
      </c>
      <c r="AU10" s="1">
        <f>COUNT(AU11:AU100)</f>
        <v>0</v>
      </c>
    </row>
    <row r="11" spans="1:47">
      <c r="A11" s="28">
        <v>1</v>
      </c>
      <c r="B11" s="206"/>
      <c r="C11" s="206"/>
      <c r="D11" s="50"/>
      <c r="E11" s="50"/>
      <c r="F11" s="207"/>
      <c r="G11" s="50"/>
      <c r="H11" s="51"/>
      <c r="I11" s="52"/>
      <c r="J11" s="210"/>
      <c r="K11" s="158"/>
      <c r="L11" s="52"/>
      <c r="M11" s="210"/>
      <c r="N11" s="158"/>
      <c r="O11" s="52"/>
      <c r="P11" s="210"/>
      <c r="Q11" s="161"/>
      <c r="R11" s="363"/>
      <c r="S11" s="364"/>
      <c r="T11" s="359"/>
      <c r="U11" s="360"/>
      <c r="Y11" s="54"/>
      <c r="Z11" s="55"/>
      <c r="AB11" s="5" t="str">
        <f>IF(G11="男",C11,"")</f>
        <v/>
      </c>
      <c r="AC11" s="5" t="str">
        <f t="shared" ref="AC11:AC42" si="0">IF(G11="男",D11,"")</f>
        <v/>
      </c>
      <c r="AD11" s="5" t="str">
        <f t="shared" ref="AD11:AD42" si="1">IF(G11="男",E11,"")</f>
        <v/>
      </c>
      <c r="AE11" s="5" t="str">
        <f t="shared" ref="AE11:AE42" si="2">IF(G11="男",G11,"")</f>
        <v/>
      </c>
      <c r="AF11" s="5" t="str">
        <f t="shared" ref="AF11:AF42" si="3">IF(G11="男",IF(H11="","",H11),"")</f>
        <v/>
      </c>
      <c r="AG11" s="9" t="str">
        <f>IF(G11="男",data_kyogisha!A2,"")</f>
        <v/>
      </c>
      <c r="AH11" s="5" t="str">
        <f>IF(G11="女",C11,"")</f>
        <v/>
      </c>
      <c r="AI11" s="5" t="str">
        <f t="shared" ref="AI11:AI42" si="4">IF(G11="女",D11,"")</f>
        <v/>
      </c>
      <c r="AJ11" s="5" t="str">
        <f t="shared" ref="AJ11:AJ42" si="5">IF(G11="女",E11,"")</f>
        <v/>
      </c>
      <c r="AK11" s="5" t="str">
        <f t="shared" ref="AK11:AK42" si="6">IF(G11="女",G11,"")</f>
        <v/>
      </c>
      <c r="AL11" s="5" t="str">
        <f t="shared" ref="AL11:AL42" si="7">IF(G11="女",IF(H11="","",H11),"")</f>
        <v/>
      </c>
      <c r="AM11" s="1" t="str">
        <f>IF(G11="女",data_kyogisha!A2,"")</f>
        <v/>
      </c>
      <c r="AN11" s="1">
        <f>IF(AND(G11="男",R11="○"),1,0)</f>
        <v>0</v>
      </c>
      <c r="AO11" s="1" t="str">
        <f>IF(AND(G11="男",R11="○"),C11,"")</f>
        <v/>
      </c>
      <c r="AP11" s="1">
        <f>IF(AND(G11="男",T11="○"),1,0)</f>
        <v>0</v>
      </c>
      <c r="AQ11" s="1" t="str">
        <f>IF(AND(G11="男",T11="○"),C11,"")</f>
        <v/>
      </c>
      <c r="AR11" s="1">
        <f>IF(AND(G11="女",R11="○"),1,0)</f>
        <v>0</v>
      </c>
      <c r="AS11" s="1" t="str">
        <f>IF(AND(G11="女",R11="○"),C11,"")</f>
        <v/>
      </c>
      <c r="AT11" s="1">
        <f>IF(AND(G11="女",T11="○"),1,0)</f>
        <v>0</v>
      </c>
      <c r="AU11" s="1" t="str">
        <f>IF(AND(G11="女",T11="○"),C11,"")</f>
        <v/>
      </c>
    </row>
    <row r="12" spans="1:47">
      <c r="A12" s="28">
        <v>2</v>
      </c>
      <c r="B12" s="206"/>
      <c r="C12" s="206"/>
      <c r="D12" s="50"/>
      <c r="E12" s="50"/>
      <c r="F12" s="207"/>
      <c r="G12" s="50"/>
      <c r="H12" s="51"/>
      <c r="I12" s="52"/>
      <c r="J12" s="210"/>
      <c r="K12" s="158"/>
      <c r="L12" s="52"/>
      <c r="M12" s="210"/>
      <c r="N12" s="158"/>
      <c r="O12" s="52"/>
      <c r="P12" s="210"/>
      <c r="Q12" s="161"/>
      <c r="R12" s="363"/>
      <c r="S12" s="364"/>
      <c r="T12" s="359"/>
      <c r="U12" s="360"/>
      <c r="X12" s="1" t="s">
        <v>65</v>
      </c>
      <c r="Y12" s="56" t="str">
        <f>IF(種目情報!A4="","",種目情報!A4)</f>
        <v>男100m</v>
      </c>
      <c r="Z12" s="57" t="str">
        <f>IF(種目情報!E4="","",種目情報!E4)</f>
        <v>女100m</v>
      </c>
      <c r="AA12" s="1" t="s">
        <v>66</v>
      </c>
      <c r="AB12" s="5" t="str">
        <f t="shared" ref="AB12:AB75" si="8">IF(G12="男",C12,"")</f>
        <v/>
      </c>
      <c r="AC12" s="5" t="str">
        <f t="shared" si="0"/>
        <v/>
      </c>
      <c r="AD12" s="5" t="str">
        <f t="shared" si="1"/>
        <v/>
      </c>
      <c r="AE12" s="5" t="str">
        <f t="shared" si="2"/>
        <v/>
      </c>
      <c r="AF12" s="5" t="str">
        <f t="shared" si="3"/>
        <v/>
      </c>
      <c r="AG12" s="9" t="str">
        <f>IF(G12="男",data_kyogisha!A3,"")</f>
        <v/>
      </c>
      <c r="AH12" s="5" t="str">
        <f t="shared" ref="AH12:AH75" si="9">IF(G12="女",C12,"")</f>
        <v/>
      </c>
      <c r="AI12" s="5" t="str">
        <f t="shared" si="4"/>
        <v/>
      </c>
      <c r="AJ12" s="5" t="str">
        <f t="shared" si="5"/>
        <v/>
      </c>
      <c r="AK12" s="5" t="str">
        <f t="shared" si="6"/>
        <v/>
      </c>
      <c r="AL12" s="5" t="str">
        <f t="shared" si="7"/>
        <v/>
      </c>
      <c r="AM12" s="1" t="str">
        <f>IF(G12="女",data_kyogisha!A3,"")</f>
        <v/>
      </c>
      <c r="AN12" s="1">
        <f>IF(AND(G12="男",R12="○"),AN11+1,AN11)</f>
        <v>0</v>
      </c>
      <c r="AO12" s="1" t="str">
        <f t="shared" ref="AO12:AO75" si="10">IF(AND(G12="男",R12="○"),C12,"")</f>
        <v/>
      </c>
      <c r="AP12" s="1">
        <f t="shared" ref="AP12:AP43" si="11">IF(AND(G12="男",T12="○"),AP11+1,AP11)</f>
        <v>0</v>
      </c>
      <c r="AQ12" s="1" t="str">
        <f t="shared" ref="AQ12:AQ75" si="12">IF(AND(G12="男",T12="○"),C12,"")</f>
        <v/>
      </c>
      <c r="AR12" s="1">
        <f>IF(AND(G12="女",R12="○"),AR11+1,AR11)</f>
        <v>0</v>
      </c>
      <c r="AS12" s="1" t="str">
        <f t="shared" ref="AS12:AS75" si="13">IF(AND(G12="女",R12="○"),C12,"")</f>
        <v/>
      </c>
      <c r="AT12" s="1">
        <f t="shared" ref="AT12:AT43" si="14">IF(AND(G12="女",T12="○"),AT11+1,AT11)</f>
        <v>0</v>
      </c>
      <c r="AU12" s="1" t="str">
        <f t="shared" ref="AU12:AU75" si="15">IF(AND(G12="女",T12="○"),C12,"")</f>
        <v/>
      </c>
    </row>
    <row r="13" spans="1:47">
      <c r="A13" s="28">
        <v>3</v>
      </c>
      <c r="B13" s="206"/>
      <c r="C13" s="206"/>
      <c r="D13" s="50"/>
      <c r="E13" s="50"/>
      <c r="F13" s="207"/>
      <c r="G13" s="50"/>
      <c r="H13" s="51"/>
      <c r="I13" s="52"/>
      <c r="J13" s="210"/>
      <c r="K13" s="158"/>
      <c r="L13" s="52"/>
      <c r="M13" s="210"/>
      <c r="N13" s="158"/>
      <c r="O13" s="52"/>
      <c r="P13" s="210"/>
      <c r="Q13" s="161"/>
      <c r="R13" s="363"/>
      <c r="S13" s="364"/>
      <c r="T13" s="359"/>
      <c r="U13" s="360"/>
      <c r="X13" s="1" t="s">
        <v>64</v>
      </c>
      <c r="Y13" s="56" t="str">
        <f>IF(種目情報!A5="","",種目情報!A5)</f>
        <v>男200m</v>
      </c>
      <c r="Z13" s="57" t="str">
        <f>IF(種目情報!E5="","",種目情報!E5)</f>
        <v>女200m</v>
      </c>
      <c r="AB13" s="5" t="str">
        <f t="shared" si="8"/>
        <v/>
      </c>
      <c r="AC13" s="5" t="str">
        <f t="shared" si="0"/>
        <v/>
      </c>
      <c r="AD13" s="5" t="str">
        <f t="shared" si="1"/>
        <v/>
      </c>
      <c r="AE13" s="5" t="str">
        <f t="shared" si="2"/>
        <v/>
      </c>
      <c r="AF13" s="5" t="str">
        <f t="shared" si="3"/>
        <v/>
      </c>
      <c r="AG13" s="9" t="str">
        <f>IF(G13="男",data_kyogisha!A4,"")</f>
        <v/>
      </c>
      <c r="AH13" s="5" t="str">
        <f t="shared" si="9"/>
        <v/>
      </c>
      <c r="AI13" s="5" t="str">
        <f t="shared" si="4"/>
        <v/>
      </c>
      <c r="AJ13" s="5" t="str">
        <f t="shared" si="5"/>
        <v/>
      </c>
      <c r="AK13" s="5" t="str">
        <f t="shared" si="6"/>
        <v/>
      </c>
      <c r="AL13" s="5" t="str">
        <f t="shared" si="7"/>
        <v/>
      </c>
      <c r="AM13" s="1" t="str">
        <f>IF(G13="女",data_kyogisha!A4,"")</f>
        <v/>
      </c>
      <c r="AN13" s="1">
        <f t="shared" ref="AN13:AN76" si="16">IF(AND(G13="男",R13="○"),AN12+1,AN12)</f>
        <v>0</v>
      </c>
      <c r="AO13" s="1" t="str">
        <f t="shared" si="10"/>
        <v/>
      </c>
      <c r="AP13" s="1">
        <f t="shared" si="11"/>
        <v>0</v>
      </c>
      <c r="AQ13" s="1" t="str">
        <f t="shared" si="12"/>
        <v/>
      </c>
      <c r="AR13" s="1">
        <f t="shared" ref="AR13:AR76" si="17">IF(AND(G13="女",R13="○"),AR12+1,AR12)</f>
        <v>0</v>
      </c>
      <c r="AS13" s="1" t="str">
        <f t="shared" si="13"/>
        <v/>
      </c>
      <c r="AT13" s="1">
        <f t="shared" si="14"/>
        <v>0</v>
      </c>
      <c r="AU13" s="1" t="str">
        <f t="shared" si="15"/>
        <v/>
      </c>
    </row>
    <row r="14" spans="1:47">
      <c r="A14" s="28">
        <v>4</v>
      </c>
      <c r="B14" s="206"/>
      <c r="C14" s="206"/>
      <c r="D14" s="50"/>
      <c r="E14" s="50"/>
      <c r="F14" s="207"/>
      <c r="G14" s="50"/>
      <c r="H14" s="51"/>
      <c r="I14" s="52"/>
      <c r="J14" s="210"/>
      <c r="K14" s="158"/>
      <c r="L14" s="52"/>
      <c r="M14" s="210"/>
      <c r="N14" s="158"/>
      <c r="O14" s="52"/>
      <c r="P14" s="210"/>
      <c r="Q14" s="161"/>
      <c r="R14" s="363"/>
      <c r="S14" s="364"/>
      <c r="T14" s="359"/>
      <c r="U14" s="360"/>
      <c r="Y14" s="56" t="str">
        <f>IF(種目情報!A6="","",種目情報!A6)</f>
        <v>男400m</v>
      </c>
      <c r="Z14" s="57" t="str">
        <f>IF(種目情報!E6="","",種目情報!E6)</f>
        <v>女400m</v>
      </c>
      <c r="AB14" s="5" t="str">
        <f t="shared" si="8"/>
        <v/>
      </c>
      <c r="AC14" s="5" t="str">
        <f t="shared" si="0"/>
        <v/>
      </c>
      <c r="AD14" s="5" t="str">
        <f t="shared" si="1"/>
        <v/>
      </c>
      <c r="AE14" s="5" t="str">
        <f t="shared" si="2"/>
        <v/>
      </c>
      <c r="AF14" s="5" t="str">
        <f t="shared" si="3"/>
        <v/>
      </c>
      <c r="AG14" s="9" t="str">
        <f>IF(G14="男",data_kyogisha!A5,"")</f>
        <v/>
      </c>
      <c r="AH14" s="5" t="str">
        <f t="shared" si="9"/>
        <v/>
      </c>
      <c r="AI14" s="5" t="str">
        <f t="shared" si="4"/>
        <v/>
      </c>
      <c r="AJ14" s="5" t="str">
        <f t="shared" si="5"/>
        <v/>
      </c>
      <c r="AK14" s="5" t="str">
        <f t="shared" si="6"/>
        <v/>
      </c>
      <c r="AL14" s="5" t="str">
        <f t="shared" si="7"/>
        <v/>
      </c>
      <c r="AM14" s="1" t="str">
        <f>IF(G14="女",data_kyogisha!A5,"")</f>
        <v/>
      </c>
      <c r="AN14" s="1">
        <f t="shared" si="16"/>
        <v>0</v>
      </c>
      <c r="AO14" s="1" t="str">
        <f t="shared" si="10"/>
        <v/>
      </c>
      <c r="AP14" s="1">
        <f t="shared" si="11"/>
        <v>0</v>
      </c>
      <c r="AQ14" s="1" t="str">
        <f t="shared" si="12"/>
        <v/>
      </c>
      <c r="AR14" s="1">
        <f t="shared" si="17"/>
        <v>0</v>
      </c>
      <c r="AS14" s="1" t="str">
        <f t="shared" si="13"/>
        <v/>
      </c>
      <c r="AT14" s="1">
        <f t="shared" si="14"/>
        <v>0</v>
      </c>
      <c r="AU14" s="1" t="str">
        <f t="shared" si="15"/>
        <v/>
      </c>
    </row>
    <row r="15" spans="1:47">
      <c r="A15" s="28">
        <v>5</v>
      </c>
      <c r="B15" s="206"/>
      <c r="C15" s="206"/>
      <c r="D15" s="50"/>
      <c r="E15" s="50"/>
      <c r="F15" s="207"/>
      <c r="G15" s="50"/>
      <c r="H15" s="51"/>
      <c r="I15" s="52"/>
      <c r="J15" s="210"/>
      <c r="K15" s="158"/>
      <c r="L15" s="52"/>
      <c r="M15" s="210"/>
      <c r="N15" s="158"/>
      <c r="O15" s="52"/>
      <c r="P15" s="210"/>
      <c r="Q15" s="161"/>
      <c r="R15" s="363"/>
      <c r="S15" s="364"/>
      <c r="T15" s="359"/>
      <c r="U15" s="360"/>
      <c r="Y15" s="56" t="str">
        <f>IF(種目情報!A7="","",種目情報!A7)</f>
        <v>男800m</v>
      </c>
      <c r="Z15" s="57" t="str">
        <f>IF(種目情報!E7="","",種目情報!E7)</f>
        <v>女800m</v>
      </c>
      <c r="AB15" s="5" t="str">
        <f t="shared" si="8"/>
        <v/>
      </c>
      <c r="AC15" s="5" t="str">
        <f t="shared" si="0"/>
        <v/>
      </c>
      <c r="AD15" s="5" t="str">
        <f t="shared" si="1"/>
        <v/>
      </c>
      <c r="AE15" s="5" t="str">
        <f t="shared" si="2"/>
        <v/>
      </c>
      <c r="AF15" s="5" t="str">
        <f t="shared" si="3"/>
        <v/>
      </c>
      <c r="AG15" s="9" t="str">
        <f>IF(G15="男",data_kyogisha!A6,"")</f>
        <v/>
      </c>
      <c r="AH15" s="5" t="str">
        <f t="shared" si="9"/>
        <v/>
      </c>
      <c r="AI15" s="5" t="str">
        <f t="shared" si="4"/>
        <v/>
      </c>
      <c r="AJ15" s="5" t="str">
        <f t="shared" si="5"/>
        <v/>
      </c>
      <c r="AK15" s="5" t="str">
        <f t="shared" si="6"/>
        <v/>
      </c>
      <c r="AL15" s="5" t="str">
        <f t="shared" si="7"/>
        <v/>
      </c>
      <c r="AM15" s="1" t="str">
        <f>IF(G15="女",data_kyogisha!A6,"")</f>
        <v/>
      </c>
      <c r="AN15" s="1">
        <f t="shared" si="16"/>
        <v>0</v>
      </c>
      <c r="AO15" s="1" t="str">
        <f t="shared" si="10"/>
        <v/>
      </c>
      <c r="AP15" s="1">
        <f t="shared" si="11"/>
        <v>0</v>
      </c>
      <c r="AQ15" s="1" t="str">
        <f t="shared" si="12"/>
        <v/>
      </c>
      <c r="AR15" s="1">
        <f t="shared" si="17"/>
        <v>0</v>
      </c>
      <c r="AS15" s="1" t="str">
        <f t="shared" si="13"/>
        <v/>
      </c>
      <c r="AT15" s="1">
        <f t="shared" si="14"/>
        <v>0</v>
      </c>
      <c r="AU15" s="1" t="str">
        <f t="shared" si="15"/>
        <v/>
      </c>
    </row>
    <row r="16" spans="1:47">
      <c r="A16" s="28">
        <v>6</v>
      </c>
      <c r="B16" s="206"/>
      <c r="C16" s="206"/>
      <c r="D16" s="50"/>
      <c r="E16" s="50"/>
      <c r="F16" s="207"/>
      <c r="G16" s="50"/>
      <c r="H16" s="51"/>
      <c r="I16" s="52"/>
      <c r="J16" s="210"/>
      <c r="K16" s="158"/>
      <c r="L16" s="52"/>
      <c r="M16" s="210"/>
      <c r="N16" s="158"/>
      <c r="O16" s="52"/>
      <c r="P16" s="210"/>
      <c r="Q16" s="161"/>
      <c r="R16" s="363"/>
      <c r="S16" s="364"/>
      <c r="T16" s="359"/>
      <c r="U16" s="360"/>
      <c r="Y16" s="56" t="str">
        <f>IF(種目情報!A8="","",種目情報!A8)</f>
        <v>男1500m</v>
      </c>
      <c r="Z16" s="57" t="str">
        <f>IF(種目情報!E8="","",種目情報!E8)</f>
        <v>女1500m</v>
      </c>
      <c r="AB16" s="5" t="str">
        <f t="shared" si="8"/>
        <v/>
      </c>
      <c r="AC16" s="5" t="str">
        <f t="shared" si="0"/>
        <v/>
      </c>
      <c r="AD16" s="5" t="str">
        <f t="shared" si="1"/>
        <v/>
      </c>
      <c r="AE16" s="5" t="str">
        <f t="shared" si="2"/>
        <v/>
      </c>
      <c r="AF16" s="5" t="str">
        <f t="shared" si="3"/>
        <v/>
      </c>
      <c r="AG16" s="9" t="str">
        <f>IF(G16="男",data_kyogisha!A7,"")</f>
        <v/>
      </c>
      <c r="AH16" s="5" t="str">
        <f t="shared" si="9"/>
        <v/>
      </c>
      <c r="AI16" s="5" t="str">
        <f t="shared" si="4"/>
        <v/>
      </c>
      <c r="AJ16" s="5" t="str">
        <f t="shared" si="5"/>
        <v/>
      </c>
      <c r="AK16" s="5" t="str">
        <f t="shared" si="6"/>
        <v/>
      </c>
      <c r="AL16" s="5" t="str">
        <f t="shared" si="7"/>
        <v/>
      </c>
      <c r="AM16" s="1" t="str">
        <f>IF(G16="女",data_kyogisha!A7,"")</f>
        <v/>
      </c>
      <c r="AN16" s="1">
        <f t="shared" si="16"/>
        <v>0</v>
      </c>
      <c r="AO16" s="1" t="str">
        <f t="shared" si="10"/>
        <v/>
      </c>
      <c r="AP16" s="1">
        <f t="shared" si="11"/>
        <v>0</v>
      </c>
      <c r="AQ16" s="1" t="str">
        <f t="shared" si="12"/>
        <v/>
      </c>
      <c r="AR16" s="1">
        <f t="shared" si="17"/>
        <v>0</v>
      </c>
      <c r="AS16" s="1" t="str">
        <f t="shared" si="13"/>
        <v/>
      </c>
      <c r="AT16" s="1">
        <f t="shared" si="14"/>
        <v>0</v>
      </c>
      <c r="AU16" s="1" t="str">
        <f t="shared" si="15"/>
        <v/>
      </c>
    </row>
    <row r="17" spans="1:47">
      <c r="A17" s="28">
        <v>7</v>
      </c>
      <c r="B17" s="206"/>
      <c r="C17" s="206"/>
      <c r="D17" s="50"/>
      <c r="E17" s="50"/>
      <c r="F17" s="207"/>
      <c r="G17" s="50"/>
      <c r="H17" s="51"/>
      <c r="I17" s="52"/>
      <c r="J17" s="210"/>
      <c r="K17" s="158"/>
      <c r="L17" s="52"/>
      <c r="M17" s="210"/>
      <c r="N17" s="158"/>
      <c r="O17" s="52"/>
      <c r="P17" s="210"/>
      <c r="Q17" s="161"/>
      <c r="R17" s="363"/>
      <c r="S17" s="364"/>
      <c r="T17" s="359"/>
      <c r="U17" s="360"/>
      <c r="Y17" s="56" t="str">
        <f>IF(種目情報!A9="","",種目情報!A9)</f>
        <v>男5000m</v>
      </c>
      <c r="Z17" s="57" t="str">
        <f>IF(種目情報!E9="","",種目情報!E9)</f>
        <v>女5000m</v>
      </c>
      <c r="AB17" s="5" t="str">
        <f t="shared" si="8"/>
        <v/>
      </c>
      <c r="AC17" s="5" t="str">
        <f t="shared" si="0"/>
        <v/>
      </c>
      <c r="AD17" s="5" t="str">
        <f t="shared" si="1"/>
        <v/>
      </c>
      <c r="AE17" s="5" t="str">
        <f t="shared" si="2"/>
        <v/>
      </c>
      <c r="AF17" s="5" t="str">
        <f t="shared" si="3"/>
        <v/>
      </c>
      <c r="AG17" s="9" t="str">
        <f>IF(G17="男",data_kyogisha!A8,"")</f>
        <v/>
      </c>
      <c r="AH17" s="5" t="str">
        <f t="shared" si="9"/>
        <v/>
      </c>
      <c r="AI17" s="5" t="str">
        <f t="shared" si="4"/>
        <v/>
      </c>
      <c r="AJ17" s="5" t="str">
        <f t="shared" si="5"/>
        <v/>
      </c>
      <c r="AK17" s="5" t="str">
        <f t="shared" si="6"/>
        <v/>
      </c>
      <c r="AL17" s="5" t="str">
        <f t="shared" si="7"/>
        <v/>
      </c>
      <c r="AM17" s="1" t="str">
        <f>IF(G17="女",data_kyogisha!A8,"")</f>
        <v/>
      </c>
      <c r="AN17" s="1">
        <f t="shared" si="16"/>
        <v>0</v>
      </c>
      <c r="AO17" s="1" t="str">
        <f t="shared" si="10"/>
        <v/>
      </c>
      <c r="AP17" s="1">
        <f t="shared" si="11"/>
        <v>0</v>
      </c>
      <c r="AQ17" s="1" t="str">
        <f t="shared" si="12"/>
        <v/>
      </c>
      <c r="AR17" s="1">
        <f t="shared" si="17"/>
        <v>0</v>
      </c>
      <c r="AS17" s="1" t="str">
        <f t="shared" si="13"/>
        <v/>
      </c>
      <c r="AT17" s="1">
        <f t="shared" si="14"/>
        <v>0</v>
      </c>
      <c r="AU17" s="1" t="str">
        <f t="shared" si="15"/>
        <v/>
      </c>
    </row>
    <row r="18" spans="1:47">
      <c r="A18" s="28">
        <v>8</v>
      </c>
      <c r="B18" s="206"/>
      <c r="C18" s="206"/>
      <c r="D18" s="50"/>
      <c r="E18" s="50"/>
      <c r="F18" s="207"/>
      <c r="G18" s="50"/>
      <c r="H18" s="51"/>
      <c r="I18" s="52"/>
      <c r="J18" s="210"/>
      <c r="K18" s="158"/>
      <c r="L18" s="52"/>
      <c r="M18" s="210"/>
      <c r="N18" s="158"/>
      <c r="O18" s="52"/>
      <c r="P18" s="210"/>
      <c r="Q18" s="161"/>
      <c r="R18" s="363"/>
      <c r="S18" s="364"/>
      <c r="T18" s="359"/>
      <c r="U18" s="360"/>
      <c r="Y18" s="56" t="str">
        <f>IF(種目情報!A10="","",種目情報!A10)</f>
        <v>男10000m</v>
      </c>
      <c r="Z18" s="57" t="str">
        <f>IF(種目情報!E10="","",種目情報!E10)</f>
        <v>女100mH</v>
      </c>
      <c r="AB18" s="5" t="str">
        <f t="shared" si="8"/>
        <v/>
      </c>
      <c r="AC18" s="5" t="str">
        <f t="shared" si="0"/>
        <v/>
      </c>
      <c r="AD18" s="5" t="str">
        <f t="shared" si="1"/>
        <v/>
      </c>
      <c r="AE18" s="5" t="str">
        <f t="shared" si="2"/>
        <v/>
      </c>
      <c r="AF18" s="5" t="str">
        <f t="shared" si="3"/>
        <v/>
      </c>
      <c r="AG18" s="9" t="str">
        <f>IF(G18="男",data_kyogisha!A9,"")</f>
        <v/>
      </c>
      <c r="AH18" s="5" t="str">
        <f t="shared" si="9"/>
        <v/>
      </c>
      <c r="AI18" s="5" t="str">
        <f t="shared" si="4"/>
        <v/>
      </c>
      <c r="AJ18" s="5" t="str">
        <f t="shared" si="5"/>
        <v/>
      </c>
      <c r="AK18" s="5" t="str">
        <f t="shared" si="6"/>
        <v/>
      </c>
      <c r="AL18" s="5" t="str">
        <f t="shared" si="7"/>
        <v/>
      </c>
      <c r="AM18" s="1" t="str">
        <f>IF(G18="女",data_kyogisha!A9,"")</f>
        <v/>
      </c>
      <c r="AN18" s="1">
        <f t="shared" si="16"/>
        <v>0</v>
      </c>
      <c r="AO18" s="1" t="str">
        <f t="shared" si="10"/>
        <v/>
      </c>
      <c r="AP18" s="1">
        <f t="shared" si="11"/>
        <v>0</v>
      </c>
      <c r="AQ18" s="1" t="str">
        <f t="shared" si="12"/>
        <v/>
      </c>
      <c r="AR18" s="1">
        <f t="shared" si="17"/>
        <v>0</v>
      </c>
      <c r="AS18" s="1" t="str">
        <f t="shared" si="13"/>
        <v/>
      </c>
      <c r="AT18" s="1">
        <f t="shared" si="14"/>
        <v>0</v>
      </c>
      <c r="AU18" s="1" t="str">
        <f t="shared" si="15"/>
        <v/>
      </c>
    </row>
    <row r="19" spans="1:47">
      <c r="A19" s="28">
        <v>9</v>
      </c>
      <c r="B19" s="206"/>
      <c r="C19" s="206"/>
      <c r="D19" s="50"/>
      <c r="E19" s="50"/>
      <c r="F19" s="207"/>
      <c r="G19" s="50"/>
      <c r="H19" s="51"/>
      <c r="I19" s="52"/>
      <c r="J19" s="210"/>
      <c r="K19" s="158"/>
      <c r="L19" s="52"/>
      <c r="M19" s="210"/>
      <c r="N19" s="158"/>
      <c r="O19" s="52"/>
      <c r="P19" s="210"/>
      <c r="Q19" s="161"/>
      <c r="R19" s="363"/>
      <c r="S19" s="364"/>
      <c r="T19" s="359"/>
      <c r="U19" s="360"/>
      <c r="Y19" s="56" t="str">
        <f>IF(種目情報!A11="","",種目情報!A11)</f>
        <v>男110mH</v>
      </c>
      <c r="Z19" s="57" t="str">
        <f>IF(種目情報!E11="","",種目情報!E11)</f>
        <v>女400mH</v>
      </c>
      <c r="AB19" s="5" t="str">
        <f t="shared" si="8"/>
        <v/>
      </c>
      <c r="AC19" s="5" t="str">
        <f t="shared" si="0"/>
        <v/>
      </c>
      <c r="AD19" s="5" t="str">
        <f t="shared" si="1"/>
        <v/>
      </c>
      <c r="AE19" s="5" t="str">
        <f t="shared" si="2"/>
        <v/>
      </c>
      <c r="AF19" s="5" t="str">
        <f t="shared" si="3"/>
        <v/>
      </c>
      <c r="AG19" s="9" t="str">
        <f>IF(G19="男",data_kyogisha!A10,"")</f>
        <v/>
      </c>
      <c r="AH19" s="5" t="str">
        <f t="shared" si="9"/>
        <v/>
      </c>
      <c r="AI19" s="5" t="str">
        <f t="shared" si="4"/>
        <v/>
      </c>
      <c r="AJ19" s="5" t="str">
        <f t="shared" si="5"/>
        <v/>
      </c>
      <c r="AK19" s="5" t="str">
        <f t="shared" si="6"/>
        <v/>
      </c>
      <c r="AL19" s="5" t="str">
        <f t="shared" si="7"/>
        <v/>
      </c>
      <c r="AM19" s="1" t="str">
        <f>IF(G19="女",data_kyogisha!A10,"")</f>
        <v/>
      </c>
      <c r="AN19" s="1">
        <f t="shared" si="16"/>
        <v>0</v>
      </c>
      <c r="AO19" s="1" t="str">
        <f t="shared" si="10"/>
        <v/>
      </c>
      <c r="AP19" s="1">
        <f t="shared" si="11"/>
        <v>0</v>
      </c>
      <c r="AQ19" s="1" t="str">
        <f t="shared" si="12"/>
        <v/>
      </c>
      <c r="AR19" s="1">
        <f t="shared" si="17"/>
        <v>0</v>
      </c>
      <c r="AS19" s="1" t="str">
        <f t="shared" si="13"/>
        <v/>
      </c>
      <c r="AT19" s="1">
        <f t="shared" si="14"/>
        <v>0</v>
      </c>
      <c r="AU19" s="1" t="str">
        <f t="shared" si="15"/>
        <v/>
      </c>
    </row>
    <row r="20" spans="1:47">
      <c r="A20" s="28">
        <v>10</v>
      </c>
      <c r="B20" s="206"/>
      <c r="C20" s="206"/>
      <c r="D20" s="50"/>
      <c r="E20" s="50"/>
      <c r="F20" s="207"/>
      <c r="G20" s="50"/>
      <c r="H20" s="51"/>
      <c r="I20" s="52"/>
      <c r="J20" s="210"/>
      <c r="K20" s="158"/>
      <c r="L20" s="52"/>
      <c r="M20" s="210"/>
      <c r="N20" s="158"/>
      <c r="O20" s="52"/>
      <c r="P20" s="210"/>
      <c r="Q20" s="161"/>
      <c r="R20" s="363"/>
      <c r="S20" s="364"/>
      <c r="T20" s="359"/>
      <c r="U20" s="360"/>
      <c r="Y20" s="56" t="str">
        <f>IF(種目情報!A12="","",種目情報!A12)</f>
        <v>男400mH</v>
      </c>
      <c r="Z20" s="57" t="str">
        <f>IF(種目情報!E12="","",種目情報!E12)</f>
        <v>女5000mW</v>
      </c>
      <c r="AB20" s="5" t="str">
        <f t="shared" si="8"/>
        <v/>
      </c>
      <c r="AC20" s="5" t="str">
        <f t="shared" si="0"/>
        <v/>
      </c>
      <c r="AD20" s="5" t="str">
        <f t="shared" si="1"/>
        <v/>
      </c>
      <c r="AE20" s="5" t="str">
        <f t="shared" si="2"/>
        <v/>
      </c>
      <c r="AF20" s="5" t="str">
        <f t="shared" si="3"/>
        <v/>
      </c>
      <c r="AG20" s="9" t="str">
        <f>IF(G20="男",data_kyogisha!A11,"")</f>
        <v/>
      </c>
      <c r="AH20" s="5" t="str">
        <f t="shared" si="9"/>
        <v/>
      </c>
      <c r="AI20" s="5" t="str">
        <f t="shared" si="4"/>
        <v/>
      </c>
      <c r="AJ20" s="5" t="str">
        <f t="shared" si="5"/>
        <v/>
      </c>
      <c r="AK20" s="5" t="str">
        <f t="shared" si="6"/>
        <v/>
      </c>
      <c r="AL20" s="5" t="str">
        <f t="shared" si="7"/>
        <v/>
      </c>
      <c r="AM20" s="1" t="str">
        <f>IF(G20="女",data_kyogisha!A11,"")</f>
        <v/>
      </c>
      <c r="AN20" s="1">
        <f t="shared" si="16"/>
        <v>0</v>
      </c>
      <c r="AO20" s="1" t="str">
        <f t="shared" si="10"/>
        <v/>
      </c>
      <c r="AP20" s="1">
        <f t="shared" si="11"/>
        <v>0</v>
      </c>
      <c r="AQ20" s="1" t="str">
        <f t="shared" si="12"/>
        <v/>
      </c>
      <c r="AR20" s="1">
        <f t="shared" si="17"/>
        <v>0</v>
      </c>
      <c r="AS20" s="1" t="str">
        <f t="shared" si="13"/>
        <v/>
      </c>
      <c r="AT20" s="1">
        <f t="shared" si="14"/>
        <v>0</v>
      </c>
      <c r="AU20" s="1" t="str">
        <f t="shared" si="15"/>
        <v/>
      </c>
    </row>
    <row r="21" spans="1:47">
      <c r="A21" s="28">
        <v>11</v>
      </c>
      <c r="B21" s="206"/>
      <c r="C21" s="206"/>
      <c r="D21" s="50"/>
      <c r="E21" s="50"/>
      <c r="F21" s="207"/>
      <c r="G21" s="50"/>
      <c r="H21" s="51"/>
      <c r="I21" s="52"/>
      <c r="J21" s="210"/>
      <c r="K21" s="158"/>
      <c r="L21" s="52"/>
      <c r="M21" s="210"/>
      <c r="N21" s="158"/>
      <c r="O21" s="52"/>
      <c r="P21" s="210"/>
      <c r="Q21" s="161"/>
      <c r="R21" s="363"/>
      <c r="S21" s="364"/>
      <c r="T21" s="359"/>
      <c r="U21" s="360"/>
      <c r="Y21" s="56" t="str">
        <f>IF(種目情報!A13="","",種目情報!A13)</f>
        <v>男3000mSC</v>
      </c>
      <c r="Z21" s="57" t="str">
        <f>IF(種目情報!E13="","",種目情報!E13)</f>
        <v>女走高跳</v>
      </c>
      <c r="AB21" s="5" t="str">
        <f t="shared" si="8"/>
        <v/>
      </c>
      <c r="AC21" s="5" t="str">
        <f t="shared" si="0"/>
        <v/>
      </c>
      <c r="AD21" s="5" t="str">
        <f t="shared" si="1"/>
        <v/>
      </c>
      <c r="AE21" s="5" t="str">
        <f t="shared" si="2"/>
        <v/>
      </c>
      <c r="AF21" s="5" t="str">
        <f t="shared" si="3"/>
        <v/>
      </c>
      <c r="AG21" s="9" t="str">
        <f>IF(G21="男",data_kyogisha!A12,"")</f>
        <v/>
      </c>
      <c r="AH21" s="5" t="str">
        <f t="shared" si="9"/>
        <v/>
      </c>
      <c r="AI21" s="5" t="str">
        <f t="shared" si="4"/>
        <v/>
      </c>
      <c r="AJ21" s="5" t="str">
        <f t="shared" si="5"/>
        <v/>
      </c>
      <c r="AK21" s="5" t="str">
        <f t="shared" si="6"/>
        <v/>
      </c>
      <c r="AL21" s="5" t="str">
        <f t="shared" si="7"/>
        <v/>
      </c>
      <c r="AM21" s="1" t="str">
        <f>IF(G21="女",data_kyogisha!A12,"")</f>
        <v/>
      </c>
      <c r="AN21" s="1">
        <f t="shared" si="16"/>
        <v>0</v>
      </c>
      <c r="AO21" s="1" t="str">
        <f t="shared" si="10"/>
        <v/>
      </c>
      <c r="AP21" s="1">
        <f t="shared" si="11"/>
        <v>0</v>
      </c>
      <c r="AQ21" s="1" t="str">
        <f t="shared" si="12"/>
        <v/>
      </c>
      <c r="AR21" s="1">
        <f t="shared" si="17"/>
        <v>0</v>
      </c>
      <c r="AS21" s="1" t="str">
        <f t="shared" si="13"/>
        <v/>
      </c>
      <c r="AT21" s="1">
        <f t="shared" si="14"/>
        <v>0</v>
      </c>
      <c r="AU21" s="1" t="str">
        <f t="shared" si="15"/>
        <v/>
      </c>
    </row>
    <row r="22" spans="1:47">
      <c r="A22" s="28">
        <v>12</v>
      </c>
      <c r="B22" s="206"/>
      <c r="C22" s="206"/>
      <c r="D22" s="306"/>
      <c r="E22" s="50"/>
      <c r="F22" s="207"/>
      <c r="G22" s="50"/>
      <c r="H22" s="51"/>
      <c r="I22" s="52"/>
      <c r="J22" s="210"/>
      <c r="K22" s="158"/>
      <c r="L22" s="52"/>
      <c r="M22" s="210"/>
      <c r="N22" s="158"/>
      <c r="O22" s="52"/>
      <c r="P22" s="210"/>
      <c r="Q22" s="161"/>
      <c r="R22" s="363"/>
      <c r="S22" s="364"/>
      <c r="T22" s="359"/>
      <c r="U22" s="360"/>
      <c r="Y22" s="56" t="str">
        <f>IF(種目情報!A14="","",種目情報!A14)</f>
        <v>男5000mW</v>
      </c>
      <c r="Z22" s="57" t="str">
        <f>IF(種目情報!E14="","",種目情報!E14)</f>
        <v>女棒高跳</v>
      </c>
      <c r="AB22" s="5" t="str">
        <f t="shared" si="8"/>
        <v/>
      </c>
      <c r="AC22" s="5" t="str">
        <f t="shared" si="0"/>
        <v/>
      </c>
      <c r="AD22" s="5" t="str">
        <f t="shared" si="1"/>
        <v/>
      </c>
      <c r="AE22" s="5" t="str">
        <f t="shared" si="2"/>
        <v/>
      </c>
      <c r="AF22" s="5" t="str">
        <f t="shared" si="3"/>
        <v/>
      </c>
      <c r="AG22" s="9" t="str">
        <f>IF(G22="男",data_kyogisha!A13,"")</f>
        <v/>
      </c>
      <c r="AH22" s="5" t="str">
        <f t="shared" si="9"/>
        <v/>
      </c>
      <c r="AI22" s="5" t="str">
        <f t="shared" si="4"/>
        <v/>
      </c>
      <c r="AJ22" s="5" t="str">
        <f t="shared" si="5"/>
        <v/>
      </c>
      <c r="AK22" s="5" t="str">
        <f t="shared" si="6"/>
        <v/>
      </c>
      <c r="AL22" s="5" t="str">
        <f t="shared" si="7"/>
        <v/>
      </c>
      <c r="AM22" s="1" t="str">
        <f>IF(G22="女",data_kyogisha!A13,"")</f>
        <v/>
      </c>
      <c r="AN22" s="1">
        <f t="shared" si="16"/>
        <v>0</v>
      </c>
      <c r="AO22" s="1" t="str">
        <f t="shared" si="10"/>
        <v/>
      </c>
      <c r="AP22" s="1">
        <f t="shared" si="11"/>
        <v>0</v>
      </c>
      <c r="AQ22" s="1" t="str">
        <f t="shared" si="12"/>
        <v/>
      </c>
      <c r="AR22" s="1">
        <f t="shared" si="17"/>
        <v>0</v>
      </c>
      <c r="AS22" s="1" t="str">
        <f t="shared" si="13"/>
        <v/>
      </c>
      <c r="AT22" s="1">
        <f t="shared" si="14"/>
        <v>0</v>
      </c>
      <c r="AU22" s="1" t="str">
        <f t="shared" si="15"/>
        <v/>
      </c>
    </row>
    <row r="23" spans="1:47">
      <c r="A23" s="28">
        <v>13</v>
      </c>
      <c r="B23" s="206"/>
      <c r="C23" s="206"/>
      <c r="D23" s="50"/>
      <c r="E23" s="50"/>
      <c r="F23" s="207"/>
      <c r="G23" s="50"/>
      <c r="H23" s="51"/>
      <c r="I23" s="52"/>
      <c r="J23" s="210"/>
      <c r="K23" s="158"/>
      <c r="L23" s="52"/>
      <c r="M23" s="210"/>
      <c r="N23" s="158"/>
      <c r="O23" s="52"/>
      <c r="P23" s="210"/>
      <c r="Q23" s="161"/>
      <c r="R23" s="363"/>
      <c r="S23" s="364"/>
      <c r="T23" s="359"/>
      <c r="U23" s="360"/>
      <c r="Y23" s="56" t="str">
        <f>IF(種目情報!A15="","",種目情報!A15)</f>
        <v>男走高跳</v>
      </c>
      <c r="Z23" s="57" t="str">
        <f>IF(種目情報!E15="","",種目情報!E15)</f>
        <v>女走幅跳</v>
      </c>
      <c r="AB23" s="5" t="str">
        <f t="shared" si="8"/>
        <v/>
      </c>
      <c r="AC23" s="5" t="str">
        <f t="shared" si="0"/>
        <v/>
      </c>
      <c r="AD23" s="5" t="str">
        <f t="shared" si="1"/>
        <v/>
      </c>
      <c r="AE23" s="5" t="str">
        <f t="shared" si="2"/>
        <v/>
      </c>
      <c r="AF23" s="5" t="str">
        <f t="shared" si="3"/>
        <v/>
      </c>
      <c r="AG23" s="9" t="str">
        <f>IF(G23="男",data_kyogisha!A14,"")</f>
        <v/>
      </c>
      <c r="AH23" s="5" t="str">
        <f t="shared" si="9"/>
        <v/>
      </c>
      <c r="AI23" s="5" t="str">
        <f t="shared" si="4"/>
        <v/>
      </c>
      <c r="AJ23" s="5" t="str">
        <f t="shared" si="5"/>
        <v/>
      </c>
      <c r="AK23" s="5" t="str">
        <f t="shared" si="6"/>
        <v/>
      </c>
      <c r="AL23" s="5" t="str">
        <f t="shared" si="7"/>
        <v/>
      </c>
      <c r="AM23" s="1" t="str">
        <f>IF(G23="女",data_kyogisha!A14,"")</f>
        <v/>
      </c>
      <c r="AN23" s="1">
        <f t="shared" si="16"/>
        <v>0</v>
      </c>
      <c r="AO23" s="1" t="str">
        <f t="shared" si="10"/>
        <v/>
      </c>
      <c r="AP23" s="1">
        <f t="shared" si="11"/>
        <v>0</v>
      </c>
      <c r="AQ23" s="1" t="str">
        <f t="shared" si="12"/>
        <v/>
      </c>
      <c r="AR23" s="1">
        <f t="shared" si="17"/>
        <v>0</v>
      </c>
      <c r="AS23" s="1" t="str">
        <f t="shared" si="13"/>
        <v/>
      </c>
      <c r="AT23" s="1">
        <f t="shared" si="14"/>
        <v>0</v>
      </c>
      <c r="AU23" s="1" t="str">
        <f t="shared" si="15"/>
        <v/>
      </c>
    </row>
    <row r="24" spans="1:47">
      <c r="A24" s="28">
        <v>14</v>
      </c>
      <c r="B24" s="206"/>
      <c r="C24" s="206"/>
      <c r="D24" s="50"/>
      <c r="E24" s="50"/>
      <c r="F24" s="207"/>
      <c r="G24" s="50"/>
      <c r="H24" s="51"/>
      <c r="I24" s="52"/>
      <c r="J24" s="210"/>
      <c r="K24" s="158"/>
      <c r="L24" s="52"/>
      <c r="M24" s="210"/>
      <c r="N24" s="158"/>
      <c r="O24" s="52"/>
      <c r="P24" s="210"/>
      <c r="Q24" s="161"/>
      <c r="R24" s="363"/>
      <c r="S24" s="364"/>
      <c r="T24" s="359"/>
      <c r="U24" s="360"/>
      <c r="Y24" s="56" t="str">
        <f>IF(種目情報!A16="","",種目情報!A16)</f>
        <v>男棒高跳</v>
      </c>
      <c r="Z24" s="57" t="str">
        <f>IF(種目情報!E16="","",種目情報!E16)</f>
        <v>女三段跳</v>
      </c>
      <c r="AB24" s="5" t="str">
        <f t="shared" si="8"/>
        <v/>
      </c>
      <c r="AC24" s="5" t="str">
        <f t="shared" si="0"/>
        <v/>
      </c>
      <c r="AD24" s="5" t="str">
        <f t="shared" si="1"/>
        <v/>
      </c>
      <c r="AE24" s="5" t="str">
        <f t="shared" si="2"/>
        <v/>
      </c>
      <c r="AF24" s="5" t="str">
        <f t="shared" si="3"/>
        <v/>
      </c>
      <c r="AG24" s="9" t="str">
        <f>IF(G24="男",data_kyogisha!A15,"")</f>
        <v/>
      </c>
      <c r="AH24" s="5" t="str">
        <f t="shared" si="9"/>
        <v/>
      </c>
      <c r="AI24" s="5" t="str">
        <f t="shared" si="4"/>
        <v/>
      </c>
      <c r="AJ24" s="5" t="str">
        <f t="shared" si="5"/>
        <v/>
      </c>
      <c r="AK24" s="5" t="str">
        <f t="shared" si="6"/>
        <v/>
      </c>
      <c r="AL24" s="5" t="str">
        <f t="shared" si="7"/>
        <v/>
      </c>
      <c r="AM24" s="1" t="str">
        <f>IF(G24="女",data_kyogisha!A15,"")</f>
        <v/>
      </c>
      <c r="AN24" s="1">
        <f t="shared" si="16"/>
        <v>0</v>
      </c>
      <c r="AO24" s="1" t="str">
        <f t="shared" si="10"/>
        <v/>
      </c>
      <c r="AP24" s="1">
        <f t="shared" si="11"/>
        <v>0</v>
      </c>
      <c r="AQ24" s="1" t="str">
        <f t="shared" si="12"/>
        <v/>
      </c>
      <c r="AR24" s="1">
        <f t="shared" si="17"/>
        <v>0</v>
      </c>
      <c r="AS24" s="1" t="str">
        <f t="shared" si="13"/>
        <v/>
      </c>
      <c r="AT24" s="1">
        <f t="shared" si="14"/>
        <v>0</v>
      </c>
      <c r="AU24" s="1" t="str">
        <f t="shared" si="15"/>
        <v/>
      </c>
    </row>
    <row r="25" spans="1:47">
      <c r="A25" s="28">
        <v>15</v>
      </c>
      <c r="B25" s="206"/>
      <c r="C25" s="206"/>
      <c r="D25" s="50"/>
      <c r="E25" s="50"/>
      <c r="F25" s="207"/>
      <c r="G25" s="50"/>
      <c r="H25" s="51"/>
      <c r="I25" s="52"/>
      <c r="J25" s="210"/>
      <c r="K25" s="158"/>
      <c r="L25" s="52"/>
      <c r="M25" s="210"/>
      <c r="N25" s="158"/>
      <c r="O25" s="52"/>
      <c r="P25" s="210"/>
      <c r="Q25" s="161"/>
      <c r="R25" s="363"/>
      <c r="S25" s="364"/>
      <c r="T25" s="359"/>
      <c r="U25" s="360"/>
      <c r="Y25" s="56" t="str">
        <f>IF(種目情報!A17="","",種目情報!A17)</f>
        <v>男走幅跳</v>
      </c>
      <c r="Z25" s="57" t="str">
        <f>IF(種目情報!E17="","",種目情報!E17)</f>
        <v>女砲丸投</v>
      </c>
      <c r="AB25" s="5" t="str">
        <f t="shared" si="8"/>
        <v/>
      </c>
      <c r="AC25" s="5" t="str">
        <f t="shared" si="0"/>
        <v/>
      </c>
      <c r="AD25" s="5" t="str">
        <f t="shared" si="1"/>
        <v/>
      </c>
      <c r="AE25" s="5" t="str">
        <f t="shared" si="2"/>
        <v/>
      </c>
      <c r="AF25" s="5" t="str">
        <f t="shared" si="3"/>
        <v/>
      </c>
      <c r="AG25" s="9" t="str">
        <f>IF(G25="男",data_kyogisha!A16,"")</f>
        <v/>
      </c>
      <c r="AH25" s="5" t="str">
        <f t="shared" si="9"/>
        <v/>
      </c>
      <c r="AI25" s="5" t="str">
        <f t="shared" si="4"/>
        <v/>
      </c>
      <c r="AJ25" s="5" t="str">
        <f t="shared" si="5"/>
        <v/>
      </c>
      <c r="AK25" s="5" t="str">
        <f t="shared" si="6"/>
        <v/>
      </c>
      <c r="AL25" s="5" t="str">
        <f t="shared" si="7"/>
        <v/>
      </c>
      <c r="AM25" s="1" t="str">
        <f>IF(G25="女",data_kyogisha!A16,"")</f>
        <v/>
      </c>
      <c r="AN25" s="1">
        <f t="shared" si="16"/>
        <v>0</v>
      </c>
      <c r="AO25" s="1" t="str">
        <f t="shared" si="10"/>
        <v/>
      </c>
      <c r="AP25" s="1">
        <f t="shared" si="11"/>
        <v>0</v>
      </c>
      <c r="AQ25" s="1" t="str">
        <f t="shared" si="12"/>
        <v/>
      </c>
      <c r="AR25" s="1">
        <f t="shared" si="17"/>
        <v>0</v>
      </c>
      <c r="AS25" s="1" t="str">
        <f t="shared" si="13"/>
        <v/>
      </c>
      <c r="AT25" s="1">
        <f t="shared" si="14"/>
        <v>0</v>
      </c>
      <c r="AU25" s="1" t="str">
        <f t="shared" si="15"/>
        <v/>
      </c>
    </row>
    <row r="26" spans="1:47">
      <c r="A26" s="28">
        <v>16</v>
      </c>
      <c r="B26" s="206"/>
      <c r="C26" s="206"/>
      <c r="D26" s="50"/>
      <c r="E26" s="50"/>
      <c r="F26" s="207"/>
      <c r="G26" s="50"/>
      <c r="H26" s="51"/>
      <c r="I26" s="52"/>
      <c r="J26" s="210"/>
      <c r="K26" s="158"/>
      <c r="L26" s="52"/>
      <c r="M26" s="210"/>
      <c r="N26" s="158"/>
      <c r="O26" s="52"/>
      <c r="P26" s="210"/>
      <c r="Q26" s="161"/>
      <c r="R26" s="363"/>
      <c r="S26" s="364"/>
      <c r="T26" s="359"/>
      <c r="U26" s="360"/>
      <c r="Y26" s="56" t="str">
        <f>IF(種目情報!A18="","",種目情報!A18)</f>
        <v>男三段跳</v>
      </c>
      <c r="Z26" s="57" t="str">
        <f>IF(種目情報!E18="","",種目情報!E18)</f>
        <v>女円盤投</v>
      </c>
      <c r="AB26" s="5" t="str">
        <f t="shared" si="8"/>
        <v/>
      </c>
      <c r="AC26" s="5" t="str">
        <f t="shared" si="0"/>
        <v/>
      </c>
      <c r="AD26" s="5" t="str">
        <f t="shared" si="1"/>
        <v/>
      </c>
      <c r="AE26" s="5" t="str">
        <f t="shared" si="2"/>
        <v/>
      </c>
      <c r="AF26" s="5" t="str">
        <f t="shared" si="3"/>
        <v/>
      </c>
      <c r="AG26" s="9" t="str">
        <f>IF(G26="男",data_kyogisha!A17,"")</f>
        <v/>
      </c>
      <c r="AH26" s="5" t="str">
        <f t="shared" si="9"/>
        <v/>
      </c>
      <c r="AI26" s="5" t="str">
        <f t="shared" si="4"/>
        <v/>
      </c>
      <c r="AJ26" s="5" t="str">
        <f t="shared" si="5"/>
        <v/>
      </c>
      <c r="AK26" s="5" t="str">
        <f t="shared" si="6"/>
        <v/>
      </c>
      <c r="AL26" s="5" t="str">
        <f t="shared" si="7"/>
        <v/>
      </c>
      <c r="AM26" s="1" t="str">
        <f>IF(G26="女",data_kyogisha!A17,"")</f>
        <v/>
      </c>
      <c r="AN26" s="1">
        <f t="shared" si="16"/>
        <v>0</v>
      </c>
      <c r="AO26" s="1" t="str">
        <f t="shared" si="10"/>
        <v/>
      </c>
      <c r="AP26" s="1">
        <f t="shared" si="11"/>
        <v>0</v>
      </c>
      <c r="AQ26" s="1" t="str">
        <f t="shared" si="12"/>
        <v/>
      </c>
      <c r="AR26" s="1">
        <f t="shared" si="17"/>
        <v>0</v>
      </c>
      <c r="AS26" s="1" t="str">
        <f t="shared" si="13"/>
        <v/>
      </c>
      <c r="AT26" s="1">
        <f t="shared" si="14"/>
        <v>0</v>
      </c>
      <c r="AU26" s="1" t="str">
        <f t="shared" si="15"/>
        <v/>
      </c>
    </row>
    <row r="27" spans="1:47">
      <c r="A27" s="28">
        <v>17</v>
      </c>
      <c r="B27" s="206"/>
      <c r="C27" s="206"/>
      <c r="D27" s="50"/>
      <c r="E27" s="50"/>
      <c r="F27" s="207"/>
      <c r="G27" s="50"/>
      <c r="H27" s="51"/>
      <c r="I27" s="52"/>
      <c r="J27" s="210"/>
      <c r="K27" s="158"/>
      <c r="L27" s="52"/>
      <c r="M27" s="210"/>
      <c r="N27" s="158"/>
      <c r="O27" s="52"/>
      <c r="P27" s="210"/>
      <c r="Q27" s="161"/>
      <c r="R27" s="363"/>
      <c r="S27" s="364"/>
      <c r="T27" s="359"/>
      <c r="U27" s="360"/>
      <c r="Y27" s="56" t="str">
        <f>IF(種目情報!A19="","",種目情報!A19)</f>
        <v>男高校砲丸投</v>
      </c>
      <c r="Z27" s="57" t="str">
        <f>IF(種目情報!E19="","",種目情報!E19)</f>
        <v>女ﾊﾝﾏｰ投</v>
      </c>
      <c r="AB27" s="5" t="str">
        <f t="shared" si="8"/>
        <v/>
      </c>
      <c r="AC27" s="5" t="str">
        <f t="shared" si="0"/>
        <v/>
      </c>
      <c r="AD27" s="5" t="str">
        <f t="shared" si="1"/>
        <v/>
      </c>
      <c r="AE27" s="5" t="str">
        <f t="shared" si="2"/>
        <v/>
      </c>
      <c r="AF27" s="5" t="str">
        <f t="shared" si="3"/>
        <v/>
      </c>
      <c r="AG27" s="9" t="str">
        <f>IF(G27="男",data_kyogisha!A18,"")</f>
        <v/>
      </c>
      <c r="AH27" s="5" t="str">
        <f t="shared" si="9"/>
        <v/>
      </c>
      <c r="AI27" s="5" t="str">
        <f t="shared" si="4"/>
        <v/>
      </c>
      <c r="AJ27" s="5" t="str">
        <f t="shared" si="5"/>
        <v/>
      </c>
      <c r="AK27" s="5" t="str">
        <f t="shared" si="6"/>
        <v/>
      </c>
      <c r="AL27" s="5" t="str">
        <f t="shared" si="7"/>
        <v/>
      </c>
      <c r="AM27" s="1" t="str">
        <f>IF(G27="女",data_kyogisha!A18,"")</f>
        <v/>
      </c>
      <c r="AN27" s="1">
        <f t="shared" si="16"/>
        <v>0</v>
      </c>
      <c r="AO27" s="1" t="str">
        <f t="shared" si="10"/>
        <v/>
      </c>
      <c r="AP27" s="1">
        <f t="shared" si="11"/>
        <v>0</v>
      </c>
      <c r="AQ27" s="1" t="str">
        <f t="shared" si="12"/>
        <v/>
      </c>
      <c r="AR27" s="1">
        <f t="shared" si="17"/>
        <v>0</v>
      </c>
      <c r="AS27" s="1" t="str">
        <f t="shared" si="13"/>
        <v/>
      </c>
      <c r="AT27" s="1">
        <f t="shared" si="14"/>
        <v>0</v>
      </c>
      <c r="AU27" s="1" t="str">
        <f t="shared" si="15"/>
        <v/>
      </c>
    </row>
    <row r="28" spans="1:47">
      <c r="A28" s="28">
        <v>18</v>
      </c>
      <c r="B28" s="206"/>
      <c r="C28" s="206"/>
      <c r="D28" s="50"/>
      <c r="E28" s="50"/>
      <c r="F28" s="207"/>
      <c r="G28" s="50"/>
      <c r="H28" s="51"/>
      <c r="I28" s="52"/>
      <c r="J28" s="210"/>
      <c r="K28" s="158"/>
      <c r="L28" s="52"/>
      <c r="M28" s="210"/>
      <c r="N28" s="158"/>
      <c r="O28" s="52"/>
      <c r="P28" s="210"/>
      <c r="Q28" s="161"/>
      <c r="R28" s="363"/>
      <c r="S28" s="364"/>
      <c r="T28" s="359"/>
      <c r="U28" s="360"/>
      <c r="Y28" s="56" t="str">
        <f>IF(種目情報!A20="","",種目情報!A20)</f>
        <v>男高校円盤投</v>
      </c>
      <c r="Z28" s="57" t="str">
        <f>IF(種目情報!E20="","",種目情報!E20)</f>
        <v>女やり投</v>
      </c>
      <c r="AB28" s="5" t="str">
        <f t="shared" si="8"/>
        <v/>
      </c>
      <c r="AC28" s="5" t="str">
        <f t="shared" si="0"/>
        <v/>
      </c>
      <c r="AD28" s="5" t="str">
        <f t="shared" si="1"/>
        <v/>
      </c>
      <c r="AE28" s="5" t="str">
        <f t="shared" si="2"/>
        <v/>
      </c>
      <c r="AF28" s="5" t="str">
        <f t="shared" si="3"/>
        <v/>
      </c>
      <c r="AG28" s="9" t="str">
        <f>IF(G28="男",data_kyogisha!A19,"")</f>
        <v/>
      </c>
      <c r="AH28" s="5" t="str">
        <f t="shared" si="9"/>
        <v/>
      </c>
      <c r="AI28" s="5" t="str">
        <f t="shared" si="4"/>
        <v/>
      </c>
      <c r="AJ28" s="5" t="str">
        <f t="shared" si="5"/>
        <v/>
      </c>
      <c r="AK28" s="5" t="str">
        <f t="shared" si="6"/>
        <v/>
      </c>
      <c r="AL28" s="5" t="str">
        <f t="shared" si="7"/>
        <v/>
      </c>
      <c r="AM28" s="1" t="str">
        <f>IF(G28="女",data_kyogisha!A19,"")</f>
        <v/>
      </c>
      <c r="AN28" s="1">
        <f t="shared" si="16"/>
        <v>0</v>
      </c>
      <c r="AO28" s="1" t="str">
        <f t="shared" si="10"/>
        <v/>
      </c>
      <c r="AP28" s="1">
        <f t="shared" si="11"/>
        <v>0</v>
      </c>
      <c r="AQ28" s="1" t="str">
        <f t="shared" si="12"/>
        <v/>
      </c>
      <c r="AR28" s="1">
        <f t="shared" si="17"/>
        <v>0</v>
      </c>
      <c r="AS28" s="1" t="str">
        <f t="shared" si="13"/>
        <v/>
      </c>
      <c r="AT28" s="1">
        <f t="shared" si="14"/>
        <v>0</v>
      </c>
      <c r="AU28" s="1" t="str">
        <f t="shared" si="15"/>
        <v/>
      </c>
    </row>
    <row r="29" spans="1:47">
      <c r="A29" s="28">
        <v>19</v>
      </c>
      <c r="B29" s="206"/>
      <c r="C29" s="206"/>
      <c r="D29" s="50"/>
      <c r="E29" s="50"/>
      <c r="F29" s="207"/>
      <c r="G29" s="50"/>
      <c r="H29" s="51"/>
      <c r="I29" s="52"/>
      <c r="J29" s="210"/>
      <c r="K29" s="158"/>
      <c r="L29" s="52"/>
      <c r="M29" s="210"/>
      <c r="N29" s="158"/>
      <c r="O29" s="52"/>
      <c r="P29" s="210"/>
      <c r="Q29" s="161"/>
      <c r="R29" s="363"/>
      <c r="S29" s="364"/>
      <c r="T29" s="359"/>
      <c r="U29" s="360"/>
      <c r="Y29" s="56" t="str">
        <f>IF(種目情報!A21="","",種目情報!A21)</f>
        <v>男ﾊﾝﾏｰ投</v>
      </c>
      <c r="Z29" s="57"/>
      <c r="AB29" s="5" t="str">
        <f t="shared" si="8"/>
        <v/>
      </c>
      <c r="AC29" s="5" t="str">
        <f t="shared" si="0"/>
        <v/>
      </c>
      <c r="AD29" s="5" t="str">
        <f t="shared" si="1"/>
        <v/>
      </c>
      <c r="AE29" s="5" t="str">
        <f t="shared" si="2"/>
        <v/>
      </c>
      <c r="AF29" s="5" t="str">
        <f t="shared" si="3"/>
        <v/>
      </c>
      <c r="AG29" s="9" t="str">
        <f>IF(G29="男",data_kyogisha!A20,"")</f>
        <v/>
      </c>
      <c r="AH29" s="5" t="str">
        <f t="shared" si="9"/>
        <v/>
      </c>
      <c r="AI29" s="5" t="str">
        <f t="shared" si="4"/>
        <v/>
      </c>
      <c r="AJ29" s="5" t="str">
        <f t="shared" si="5"/>
        <v/>
      </c>
      <c r="AK29" s="5" t="str">
        <f t="shared" si="6"/>
        <v/>
      </c>
      <c r="AL29" s="5" t="str">
        <f t="shared" si="7"/>
        <v/>
      </c>
      <c r="AM29" s="1" t="str">
        <f>IF(G29="女",data_kyogisha!A20,"")</f>
        <v/>
      </c>
      <c r="AN29" s="1">
        <f t="shared" si="16"/>
        <v>0</v>
      </c>
      <c r="AO29" s="1" t="str">
        <f t="shared" si="10"/>
        <v/>
      </c>
      <c r="AP29" s="1">
        <f t="shared" si="11"/>
        <v>0</v>
      </c>
      <c r="AQ29" s="1" t="str">
        <f t="shared" si="12"/>
        <v/>
      </c>
      <c r="AR29" s="1">
        <f t="shared" si="17"/>
        <v>0</v>
      </c>
      <c r="AS29" s="1" t="str">
        <f t="shared" si="13"/>
        <v/>
      </c>
      <c r="AT29" s="1">
        <f t="shared" si="14"/>
        <v>0</v>
      </c>
      <c r="AU29" s="1" t="str">
        <f t="shared" si="15"/>
        <v/>
      </c>
    </row>
    <row r="30" spans="1:47">
      <c r="A30" s="28">
        <v>20</v>
      </c>
      <c r="B30" s="206"/>
      <c r="C30" s="206"/>
      <c r="D30" s="50"/>
      <c r="E30" s="50"/>
      <c r="F30" s="207"/>
      <c r="G30" s="50"/>
      <c r="H30" s="51"/>
      <c r="I30" s="52"/>
      <c r="J30" s="210"/>
      <c r="K30" s="158"/>
      <c r="L30" s="52"/>
      <c r="M30" s="210"/>
      <c r="N30" s="158"/>
      <c r="O30" s="52"/>
      <c r="P30" s="210"/>
      <c r="Q30" s="161"/>
      <c r="R30" s="363"/>
      <c r="S30" s="364"/>
      <c r="T30" s="359"/>
      <c r="U30" s="360"/>
      <c r="Y30" s="56" t="str">
        <f>IF(種目情報!A22="","",種目情報!A22)</f>
        <v>男やり投</v>
      </c>
      <c r="Z30" s="57"/>
      <c r="AB30" s="5" t="str">
        <f t="shared" si="8"/>
        <v/>
      </c>
      <c r="AC30" s="5" t="str">
        <f t="shared" si="0"/>
        <v/>
      </c>
      <c r="AD30" s="5" t="str">
        <f t="shared" si="1"/>
        <v/>
      </c>
      <c r="AE30" s="5" t="str">
        <f t="shared" si="2"/>
        <v/>
      </c>
      <c r="AF30" s="5" t="str">
        <f t="shared" si="3"/>
        <v/>
      </c>
      <c r="AG30" s="9" t="str">
        <f>IF(G30="男",data_kyogisha!A21,"")</f>
        <v/>
      </c>
      <c r="AH30" s="5" t="str">
        <f t="shared" si="9"/>
        <v/>
      </c>
      <c r="AI30" s="5" t="str">
        <f t="shared" si="4"/>
        <v/>
      </c>
      <c r="AJ30" s="5" t="str">
        <f t="shared" si="5"/>
        <v/>
      </c>
      <c r="AK30" s="5" t="str">
        <f t="shared" si="6"/>
        <v/>
      </c>
      <c r="AL30" s="5" t="str">
        <f t="shared" si="7"/>
        <v/>
      </c>
      <c r="AM30" s="1" t="str">
        <f>IF(G30="女",data_kyogisha!A21,"")</f>
        <v/>
      </c>
      <c r="AN30" s="1">
        <f t="shared" si="16"/>
        <v>0</v>
      </c>
      <c r="AO30" s="1" t="str">
        <f t="shared" si="10"/>
        <v/>
      </c>
      <c r="AP30" s="1">
        <f t="shared" si="11"/>
        <v>0</v>
      </c>
      <c r="AQ30" s="1" t="str">
        <f t="shared" si="12"/>
        <v/>
      </c>
      <c r="AR30" s="1">
        <f t="shared" si="17"/>
        <v>0</v>
      </c>
      <c r="AS30" s="1" t="str">
        <f t="shared" si="13"/>
        <v/>
      </c>
      <c r="AT30" s="1">
        <f t="shared" si="14"/>
        <v>0</v>
      </c>
      <c r="AU30" s="1" t="str">
        <f t="shared" si="15"/>
        <v/>
      </c>
    </row>
    <row r="31" spans="1:47">
      <c r="A31" s="28">
        <v>21</v>
      </c>
      <c r="B31" s="206"/>
      <c r="C31" s="206"/>
      <c r="D31" s="50"/>
      <c r="E31" s="50"/>
      <c r="F31" s="207"/>
      <c r="G31" s="50"/>
      <c r="H31" s="51"/>
      <c r="I31" s="52"/>
      <c r="J31" s="210"/>
      <c r="K31" s="158"/>
      <c r="L31" s="52"/>
      <c r="M31" s="210"/>
      <c r="N31" s="158"/>
      <c r="O31" s="52"/>
      <c r="P31" s="210"/>
      <c r="Q31" s="161"/>
      <c r="R31" s="363"/>
      <c r="S31" s="364"/>
      <c r="T31" s="359"/>
      <c r="U31" s="360"/>
      <c r="Y31" s="56" t="str">
        <f>IF(種目情報!A23="","",種目情報!A23)</f>
        <v>男砲丸投</v>
      </c>
      <c r="Z31" s="57"/>
      <c r="AB31" s="5" t="str">
        <f t="shared" si="8"/>
        <v/>
      </c>
      <c r="AC31" s="5" t="str">
        <f t="shared" si="0"/>
        <v/>
      </c>
      <c r="AD31" s="5" t="str">
        <f t="shared" si="1"/>
        <v/>
      </c>
      <c r="AE31" s="5" t="str">
        <f t="shared" si="2"/>
        <v/>
      </c>
      <c r="AF31" s="5" t="str">
        <f t="shared" si="3"/>
        <v/>
      </c>
      <c r="AG31" s="9" t="str">
        <f>IF(G31="男",data_kyogisha!A22,"")</f>
        <v/>
      </c>
      <c r="AH31" s="5" t="str">
        <f t="shared" si="9"/>
        <v/>
      </c>
      <c r="AI31" s="5" t="str">
        <f t="shared" si="4"/>
        <v/>
      </c>
      <c r="AJ31" s="5" t="str">
        <f t="shared" si="5"/>
        <v/>
      </c>
      <c r="AK31" s="5" t="str">
        <f t="shared" si="6"/>
        <v/>
      </c>
      <c r="AL31" s="5" t="str">
        <f t="shared" si="7"/>
        <v/>
      </c>
      <c r="AM31" s="1" t="str">
        <f>IF(G31="女",data_kyogisha!A22,"")</f>
        <v/>
      </c>
      <c r="AN31" s="1">
        <f t="shared" si="16"/>
        <v>0</v>
      </c>
      <c r="AO31" s="1" t="str">
        <f t="shared" si="10"/>
        <v/>
      </c>
      <c r="AP31" s="1">
        <f t="shared" si="11"/>
        <v>0</v>
      </c>
      <c r="AQ31" s="1" t="str">
        <f t="shared" si="12"/>
        <v/>
      </c>
      <c r="AR31" s="1">
        <f t="shared" si="17"/>
        <v>0</v>
      </c>
      <c r="AS31" s="1" t="str">
        <f t="shared" si="13"/>
        <v/>
      </c>
      <c r="AT31" s="1">
        <f t="shared" si="14"/>
        <v>0</v>
      </c>
      <c r="AU31" s="1" t="str">
        <f t="shared" si="15"/>
        <v/>
      </c>
    </row>
    <row r="32" spans="1:47">
      <c r="A32" s="28">
        <v>22</v>
      </c>
      <c r="B32" s="206"/>
      <c r="C32" s="206"/>
      <c r="D32" s="50"/>
      <c r="E32" s="50"/>
      <c r="F32" s="207"/>
      <c r="G32" s="50"/>
      <c r="H32" s="51"/>
      <c r="I32" s="52"/>
      <c r="J32" s="210"/>
      <c r="K32" s="158"/>
      <c r="L32" s="52"/>
      <c r="M32" s="210"/>
      <c r="N32" s="158"/>
      <c r="O32" s="52"/>
      <c r="P32" s="210"/>
      <c r="Q32" s="161"/>
      <c r="R32" s="363"/>
      <c r="S32" s="364"/>
      <c r="T32" s="359"/>
      <c r="U32" s="360"/>
      <c r="Y32" s="56" t="str">
        <f>IF(種目情報!A24="","",種目情報!A24)</f>
        <v>男円盤投</v>
      </c>
      <c r="Z32" s="57"/>
      <c r="AB32" s="5" t="str">
        <f t="shared" si="8"/>
        <v/>
      </c>
      <c r="AC32" s="5" t="str">
        <f t="shared" si="0"/>
        <v/>
      </c>
      <c r="AD32" s="5" t="str">
        <f t="shared" si="1"/>
        <v/>
      </c>
      <c r="AE32" s="5" t="str">
        <f t="shared" si="2"/>
        <v/>
      </c>
      <c r="AF32" s="5" t="str">
        <f t="shared" si="3"/>
        <v/>
      </c>
      <c r="AG32" s="9" t="str">
        <f>IF(G32="男",data_kyogisha!A23,"")</f>
        <v/>
      </c>
      <c r="AH32" s="5" t="str">
        <f t="shared" si="9"/>
        <v/>
      </c>
      <c r="AI32" s="5" t="str">
        <f t="shared" si="4"/>
        <v/>
      </c>
      <c r="AJ32" s="5" t="str">
        <f t="shared" si="5"/>
        <v/>
      </c>
      <c r="AK32" s="5" t="str">
        <f t="shared" si="6"/>
        <v/>
      </c>
      <c r="AL32" s="5" t="str">
        <f t="shared" si="7"/>
        <v/>
      </c>
      <c r="AM32" s="1" t="str">
        <f>IF(G32="女",data_kyogisha!A23,"")</f>
        <v/>
      </c>
      <c r="AN32" s="1">
        <f t="shared" si="16"/>
        <v>0</v>
      </c>
      <c r="AO32" s="1" t="str">
        <f t="shared" si="10"/>
        <v/>
      </c>
      <c r="AP32" s="1">
        <f t="shared" si="11"/>
        <v>0</v>
      </c>
      <c r="AQ32" s="1" t="str">
        <f t="shared" si="12"/>
        <v/>
      </c>
      <c r="AR32" s="1">
        <f t="shared" si="17"/>
        <v>0</v>
      </c>
      <c r="AS32" s="1" t="str">
        <f t="shared" si="13"/>
        <v/>
      </c>
      <c r="AT32" s="1">
        <f t="shared" si="14"/>
        <v>0</v>
      </c>
      <c r="AU32" s="1" t="str">
        <f t="shared" si="15"/>
        <v/>
      </c>
    </row>
    <row r="33" spans="1:47">
      <c r="A33" s="28">
        <v>23</v>
      </c>
      <c r="B33" s="206"/>
      <c r="C33" s="206"/>
      <c r="D33" s="50"/>
      <c r="E33" s="50"/>
      <c r="F33" s="207"/>
      <c r="G33" s="50"/>
      <c r="H33" s="51"/>
      <c r="I33" s="52"/>
      <c r="J33" s="210"/>
      <c r="K33" s="158"/>
      <c r="L33" s="52"/>
      <c r="M33" s="210"/>
      <c r="N33" s="158"/>
      <c r="O33" s="52"/>
      <c r="P33" s="210"/>
      <c r="Q33" s="161"/>
      <c r="R33" s="363"/>
      <c r="S33" s="364"/>
      <c r="T33" s="359"/>
      <c r="U33" s="360"/>
      <c r="Y33" s="56"/>
      <c r="Z33" s="57"/>
      <c r="AB33" s="5" t="str">
        <f t="shared" si="8"/>
        <v/>
      </c>
      <c r="AC33" s="5" t="str">
        <f t="shared" si="0"/>
        <v/>
      </c>
      <c r="AD33" s="5" t="str">
        <f t="shared" si="1"/>
        <v/>
      </c>
      <c r="AE33" s="5" t="str">
        <f t="shared" si="2"/>
        <v/>
      </c>
      <c r="AF33" s="5" t="str">
        <f t="shared" si="3"/>
        <v/>
      </c>
      <c r="AG33" s="9" t="str">
        <f>IF(G33="男",data_kyogisha!A24,"")</f>
        <v/>
      </c>
      <c r="AH33" s="5" t="str">
        <f t="shared" si="9"/>
        <v/>
      </c>
      <c r="AI33" s="5" t="str">
        <f t="shared" si="4"/>
        <v/>
      </c>
      <c r="AJ33" s="5" t="str">
        <f t="shared" si="5"/>
        <v/>
      </c>
      <c r="AK33" s="5" t="str">
        <f t="shared" si="6"/>
        <v/>
      </c>
      <c r="AL33" s="5" t="str">
        <f t="shared" si="7"/>
        <v/>
      </c>
      <c r="AM33" s="1" t="str">
        <f>IF(G33="女",data_kyogisha!A24,"")</f>
        <v/>
      </c>
      <c r="AN33" s="1">
        <f t="shared" si="16"/>
        <v>0</v>
      </c>
      <c r="AO33" s="1" t="str">
        <f t="shared" si="10"/>
        <v/>
      </c>
      <c r="AP33" s="1">
        <f t="shared" si="11"/>
        <v>0</v>
      </c>
      <c r="AQ33" s="1" t="str">
        <f t="shared" si="12"/>
        <v/>
      </c>
      <c r="AR33" s="1">
        <f t="shared" si="17"/>
        <v>0</v>
      </c>
      <c r="AS33" s="1" t="str">
        <f t="shared" si="13"/>
        <v/>
      </c>
      <c r="AT33" s="1">
        <f t="shared" si="14"/>
        <v>0</v>
      </c>
      <c r="AU33" s="1" t="str">
        <f t="shared" si="15"/>
        <v/>
      </c>
    </row>
    <row r="34" spans="1:47">
      <c r="A34" s="28">
        <v>24</v>
      </c>
      <c r="B34" s="206"/>
      <c r="C34" s="206"/>
      <c r="D34" s="50"/>
      <c r="E34" s="50"/>
      <c r="F34" s="207"/>
      <c r="G34" s="50"/>
      <c r="H34" s="51"/>
      <c r="I34" s="52"/>
      <c r="J34" s="210"/>
      <c r="K34" s="158"/>
      <c r="L34" s="52"/>
      <c r="M34" s="210"/>
      <c r="N34" s="158"/>
      <c r="O34" s="52"/>
      <c r="P34" s="210"/>
      <c r="Q34" s="161"/>
      <c r="R34" s="363"/>
      <c r="S34" s="364"/>
      <c r="T34" s="359"/>
      <c r="U34" s="360"/>
      <c r="Y34" s="56"/>
      <c r="Z34" s="57"/>
      <c r="AB34" s="5" t="str">
        <f t="shared" si="8"/>
        <v/>
      </c>
      <c r="AC34" s="5" t="str">
        <f t="shared" si="0"/>
        <v/>
      </c>
      <c r="AD34" s="5" t="str">
        <f t="shared" si="1"/>
        <v/>
      </c>
      <c r="AE34" s="5" t="str">
        <f t="shared" si="2"/>
        <v/>
      </c>
      <c r="AF34" s="5" t="str">
        <f t="shared" si="3"/>
        <v/>
      </c>
      <c r="AG34" s="9" t="str">
        <f>IF(G34="男",data_kyogisha!A25,"")</f>
        <v/>
      </c>
      <c r="AH34" s="5" t="str">
        <f t="shared" si="9"/>
        <v/>
      </c>
      <c r="AI34" s="5" t="str">
        <f t="shared" si="4"/>
        <v/>
      </c>
      <c r="AJ34" s="5" t="str">
        <f t="shared" si="5"/>
        <v/>
      </c>
      <c r="AK34" s="5" t="str">
        <f t="shared" si="6"/>
        <v/>
      </c>
      <c r="AL34" s="5" t="str">
        <f t="shared" si="7"/>
        <v/>
      </c>
      <c r="AM34" s="1" t="str">
        <f>IF(G34="女",data_kyogisha!A25,"")</f>
        <v/>
      </c>
      <c r="AN34" s="1">
        <f t="shared" si="16"/>
        <v>0</v>
      </c>
      <c r="AO34" s="1" t="str">
        <f t="shared" si="10"/>
        <v/>
      </c>
      <c r="AP34" s="1">
        <f t="shared" si="11"/>
        <v>0</v>
      </c>
      <c r="AQ34" s="1" t="str">
        <f t="shared" si="12"/>
        <v/>
      </c>
      <c r="AR34" s="1">
        <f t="shared" si="17"/>
        <v>0</v>
      </c>
      <c r="AS34" s="1" t="str">
        <f t="shared" si="13"/>
        <v/>
      </c>
      <c r="AT34" s="1">
        <f t="shared" si="14"/>
        <v>0</v>
      </c>
      <c r="AU34" s="1" t="str">
        <f t="shared" si="15"/>
        <v/>
      </c>
    </row>
    <row r="35" spans="1:47">
      <c r="A35" s="28">
        <v>25</v>
      </c>
      <c r="B35" s="206"/>
      <c r="C35" s="206"/>
      <c r="D35" s="50"/>
      <c r="E35" s="50"/>
      <c r="F35" s="207"/>
      <c r="G35" s="50"/>
      <c r="H35" s="51"/>
      <c r="I35" s="52"/>
      <c r="J35" s="210"/>
      <c r="K35" s="158"/>
      <c r="L35" s="52"/>
      <c r="M35" s="210"/>
      <c r="N35" s="158"/>
      <c r="O35" s="52"/>
      <c r="P35" s="210"/>
      <c r="Q35" s="161"/>
      <c r="R35" s="363"/>
      <c r="S35" s="364"/>
      <c r="T35" s="359"/>
      <c r="U35" s="360"/>
      <c r="Y35" s="56"/>
      <c r="Z35" s="57"/>
      <c r="AB35" s="5" t="str">
        <f t="shared" si="8"/>
        <v/>
      </c>
      <c r="AC35" s="5" t="str">
        <f t="shared" si="0"/>
        <v/>
      </c>
      <c r="AD35" s="5" t="str">
        <f t="shared" si="1"/>
        <v/>
      </c>
      <c r="AE35" s="5" t="str">
        <f t="shared" si="2"/>
        <v/>
      </c>
      <c r="AF35" s="5" t="str">
        <f t="shared" si="3"/>
        <v/>
      </c>
      <c r="AG35" s="9" t="str">
        <f>IF(G35="男",data_kyogisha!A26,"")</f>
        <v/>
      </c>
      <c r="AH35" s="5" t="str">
        <f t="shared" si="9"/>
        <v/>
      </c>
      <c r="AI35" s="5" t="str">
        <f t="shared" si="4"/>
        <v/>
      </c>
      <c r="AJ35" s="5" t="str">
        <f t="shared" si="5"/>
        <v/>
      </c>
      <c r="AK35" s="5" t="str">
        <f t="shared" si="6"/>
        <v/>
      </c>
      <c r="AL35" s="5" t="str">
        <f t="shared" si="7"/>
        <v/>
      </c>
      <c r="AM35" s="1" t="str">
        <f>IF(G35="女",data_kyogisha!A26,"")</f>
        <v/>
      </c>
      <c r="AN35" s="1">
        <f t="shared" si="16"/>
        <v>0</v>
      </c>
      <c r="AO35" s="1" t="str">
        <f t="shared" si="10"/>
        <v/>
      </c>
      <c r="AP35" s="1">
        <f t="shared" si="11"/>
        <v>0</v>
      </c>
      <c r="AQ35" s="1" t="str">
        <f t="shared" si="12"/>
        <v/>
      </c>
      <c r="AR35" s="1">
        <f t="shared" si="17"/>
        <v>0</v>
      </c>
      <c r="AS35" s="1" t="str">
        <f t="shared" si="13"/>
        <v/>
      </c>
      <c r="AT35" s="1">
        <f t="shared" si="14"/>
        <v>0</v>
      </c>
      <c r="AU35" s="1" t="str">
        <f t="shared" si="15"/>
        <v/>
      </c>
    </row>
    <row r="36" spans="1:47">
      <c r="A36" s="28">
        <v>26</v>
      </c>
      <c r="B36" s="206"/>
      <c r="C36" s="206"/>
      <c r="D36" s="50"/>
      <c r="E36" s="50"/>
      <c r="F36" s="207"/>
      <c r="G36" s="50"/>
      <c r="H36" s="51"/>
      <c r="I36" s="52"/>
      <c r="J36" s="210"/>
      <c r="K36" s="158"/>
      <c r="L36" s="52"/>
      <c r="M36" s="210"/>
      <c r="N36" s="158"/>
      <c r="O36" s="52"/>
      <c r="P36" s="210"/>
      <c r="Q36" s="161"/>
      <c r="R36" s="363"/>
      <c r="S36" s="364"/>
      <c r="T36" s="359"/>
      <c r="U36" s="360"/>
      <c r="Y36" s="56"/>
      <c r="Z36" s="57"/>
      <c r="AB36" s="5" t="str">
        <f t="shared" si="8"/>
        <v/>
      </c>
      <c r="AC36" s="5" t="str">
        <f t="shared" si="0"/>
        <v/>
      </c>
      <c r="AD36" s="5" t="str">
        <f t="shared" si="1"/>
        <v/>
      </c>
      <c r="AE36" s="5" t="str">
        <f t="shared" si="2"/>
        <v/>
      </c>
      <c r="AF36" s="5" t="str">
        <f t="shared" si="3"/>
        <v/>
      </c>
      <c r="AG36" s="9" t="str">
        <f>IF(G36="男",data_kyogisha!A27,"")</f>
        <v/>
      </c>
      <c r="AH36" s="5" t="str">
        <f t="shared" si="9"/>
        <v/>
      </c>
      <c r="AI36" s="5" t="str">
        <f t="shared" si="4"/>
        <v/>
      </c>
      <c r="AJ36" s="5" t="str">
        <f t="shared" si="5"/>
        <v/>
      </c>
      <c r="AK36" s="5" t="str">
        <f t="shared" si="6"/>
        <v/>
      </c>
      <c r="AL36" s="5" t="str">
        <f t="shared" si="7"/>
        <v/>
      </c>
      <c r="AM36" s="1" t="str">
        <f>IF(G36="女",data_kyogisha!A27,"")</f>
        <v/>
      </c>
      <c r="AN36" s="1">
        <f t="shared" si="16"/>
        <v>0</v>
      </c>
      <c r="AO36" s="1" t="str">
        <f t="shared" si="10"/>
        <v/>
      </c>
      <c r="AP36" s="1">
        <f t="shared" si="11"/>
        <v>0</v>
      </c>
      <c r="AQ36" s="1" t="str">
        <f t="shared" si="12"/>
        <v/>
      </c>
      <c r="AR36" s="1">
        <f t="shared" si="17"/>
        <v>0</v>
      </c>
      <c r="AS36" s="1" t="str">
        <f t="shared" si="13"/>
        <v/>
      </c>
      <c r="AT36" s="1">
        <f t="shared" si="14"/>
        <v>0</v>
      </c>
      <c r="AU36" s="1" t="str">
        <f t="shared" si="15"/>
        <v/>
      </c>
    </row>
    <row r="37" spans="1:47">
      <c r="A37" s="28">
        <v>27</v>
      </c>
      <c r="B37" s="206"/>
      <c r="C37" s="206"/>
      <c r="D37" s="50"/>
      <c r="E37" s="50"/>
      <c r="F37" s="207"/>
      <c r="G37" s="50"/>
      <c r="H37" s="51"/>
      <c r="I37" s="52"/>
      <c r="J37" s="210"/>
      <c r="K37" s="158"/>
      <c r="L37" s="52"/>
      <c r="M37" s="210"/>
      <c r="N37" s="158"/>
      <c r="O37" s="52"/>
      <c r="P37" s="210"/>
      <c r="Q37" s="161"/>
      <c r="R37" s="363"/>
      <c r="S37" s="364"/>
      <c r="T37" s="359"/>
      <c r="U37" s="360"/>
      <c r="Y37" s="56"/>
      <c r="Z37" s="57"/>
      <c r="AB37" s="5" t="str">
        <f t="shared" si="8"/>
        <v/>
      </c>
      <c r="AC37" s="5" t="str">
        <f t="shared" si="0"/>
        <v/>
      </c>
      <c r="AD37" s="5" t="str">
        <f t="shared" si="1"/>
        <v/>
      </c>
      <c r="AE37" s="5" t="str">
        <f t="shared" si="2"/>
        <v/>
      </c>
      <c r="AF37" s="5" t="str">
        <f t="shared" si="3"/>
        <v/>
      </c>
      <c r="AG37" s="9" t="str">
        <f>IF(G37="男",data_kyogisha!A28,"")</f>
        <v/>
      </c>
      <c r="AH37" s="5" t="str">
        <f t="shared" si="9"/>
        <v/>
      </c>
      <c r="AI37" s="5" t="str">
        <f t="shared" si="4"/>
        <v/>
      </c>
      <c r="AJ37" s="5" t="str">
        <f t="shared" si="5"/>
        <v/>
      </c>
      <c r="AK37" s="5" t="str">
        <f t="shared" si="6"/>
        <v/>
      </c>
      <c r="AL37" s="5" t="str">
        <f t="shared" si="7"/>
        <v/>
      </c>
      <c r="AM37" s="1" t="str">
        <f>IF(G37="女",data_kyogisha!A28,"")</f>
        <v/>
      </c>
      <c r="AN37" s="1">
        <f t="shared" si="16"/>
        <v>0</v>
      </c>
      <c r="AO37" s="1" t="str">
        <f t="shared" si="10"/>
        <v/>
      </c>
      <c r="AP37" s="1">
        <f t="shared" si="11"/>
        <v>0</v>
      </c>
      <c r="AQ37" s="1" t="str">
        <f t="shared" si="12"/>
        <v/>
      </c>
      <c r="AR37" s="1">
        <f t="shared" si="17"/>
        <v>0</v>
      </c>
      <c r="AS37" s="1" t="str">
        <f t="shared" si="13"/>
        <v/>
      </c>
      <c r="AT37" s="1">
        <f t="shared" si="14"/>
        <v>0</v>
      </c>
      <c r="AU37" s="1" t="str">
        <f t="shared" si="15"/>
        <v/>
      </c>
    </row>
    <row r="38" spans="1:47">
      <c r="A38" s="28">
        <v>28</v>
      </c>
      <c r="B38" s="206"/>
      <c r="C38" s="206"/>
      <c r="D38" s="50"/>
      <c r="E38" s="50"/>
      <c r="F38" s="207"/>
      <c r="G38" s="50"/>
      <c r="H38" s="51"/>
      <c r="I38" s="52"/>
      <c r="J38" s="210"/>
      <c r="K38" s="158"/>
      <c r="L38" s="52"/>
      <c r="M38" s="210"/>
      <c r="N38" s="158"/>
      <c r="O38" s="52"/>
      <c r="P38" s="210"/>
      <c r="Q38" s="161"/>
      <c r="R38" s="363"/>
      <c r="S38" s="364"/>
      <c r="T38" s="359"/>
      <c r="U38" s="360"/>
      <c r="Y38" s="56"/>
      <c r="Z38" s="57"/>
      <c r="AB38" s="5" t="str">
        <f t="shared" si="8"/>
        <v/>
      </c>
      <c r="AC38" s="5" t="str">
        <f t="shared" si="0"/>
        <v/>
      </c>
      <c r="AD38" s="5" t="str">
        <f t="shared" si="1"/>
        <v/>
      </c>
      <c r="AE38" s="5" t="str">
        <f t="shared" si="2"/>
        <v/>
      </c>
      <c r="AF38" s="5" t="str">
        <f t="shared" si="3"/>
        <v/>
      </c>
      <c r="AG38" s="9" t="str">
        <f>IF(G38="男",data_kyogisha!A29,"")</f>
        <v/>
      </c>
      <c r="AH38" s="5" t="str">
        <f t="shared" si="9"/>
        <v/>
      </c>
      <c r="AI38" s="5" t="str">
        <f t="shared" si="4"/>
        <v/>
      </c>
      <c r="AJ38" s="5" t="str">
        <f t="shared" si="5"/>
        <v/>
      </c>
      <c r="AK38" s="5" t="str">
        <f t="shared" si="6"/>
        <v/>
      </c>
      <c r="AL38" s="5" t="str">
        <f t="shared" si="7"/>
        <v/>
      </c>
      <c r="AM38" s="1" t="str">
        <f>IF(G38="女",data_kyogisha!A29,"")</f>
        <v/>
      </c>
      <c r="AN38" s="1">
        <f t="shared" si="16"/>
        <v>0</v>
      </c>
      <c r="AO38" s="1" t="str">
        <f t="shared" si="10"/>
        <v/>
      </c>
      <c r="AP38" s="1">
        <f t="shared" si="11"/>
        <v>0</v>
      </c>
      <c r="AQ38" s="1" t="str">
        <f t="shared" si="12"/>
        <v/>
      </c>
      <c r="AR38" s="1">
        <f t="shared" si="17"/>
        <v>0</v>
      </c>
      <c r="AS38" s="1" t="str">
        <f t="shared" si="13"/>
        <v/>
      </c>
      <c r="AT38" s="1">
        <f t="shared" si="14"/>
        <v>0</v>
      </c>
      <c r="AU38" s="1" t="str">
        <f t="shared" si="15"/>
        <v/>
      </c>
    </row>
    <row r="39" spans="1:47">
      <c r="A39" s="28">
        <v>29</v>
      </c>
      <c r="B39" s="206"/>
      <c r="C39" s="206"/>
      <c r="D39" s="50"/>
      <c r="E39" s="50"/>
      <c r="F39" s="207"/>
      <c r="G39" s="50"/>
      <c r="H39" s="51"/>
      <c r="I39" s="52"/>
      <c r="J39" s="210"/>
      <c r="K39" s="158"/>
      <c r="L39" s="52"/>
      <c r="M39" s="210"/>
      <c r="N39" s="158"/>
      <c r="O39" s="52"/>
      <c r="P39" s="210"/>
      <c r="Q39" s="161"/>
      <c r="R39" s="363"/>
      <c r="S39" s="364"/>
      <c r="T39" s="359"/>
      <c r="U39" s="360"/>
      <c r="Y39" s="56"/>
      <c r="Z39" s="57"/>
      <c r="AB39" s="5" t="str">
        <f t="shared" si="8"/>
        <v/>
      </c>
      <c r="AC39" s="5" t="str">
        <f t="shared" si="0"/>
        <v/>
      </c>
      <c r="AD39" s="5" t="str">
        <f t="shared" si="1"/>
        <v/>
      </c>
      <c r="AE39" s="5" t="str">
        <f t="shared" si="2"/>
        <v/>
      </c>
      <c r="AF39" s="5" t="str">
        <f t="shared" si="3"/>
        <v/>
      </c>
      <c r="AG39" s="9" t="str">
        <f>IF(G39="男",data_kyogisha!A30,"")</f>
        <v/>
      </c>
      <c r="AH39" s="5" t="str">
        <f t="shared" si="9"/>
        <v/>
      </c>
      <c r="AI39" s="5" t="str">
        <f t="shared" si="4"/>
        <v/>
      </c>
      <c r="AJ39" s="5" t="str">
        <f t="shared" si="5"/>
        <v/>
      </c>
      <c r="AK39" s="5" t="str">
        <f t="shared" si="6"/>
        <v/>
      </c>
      <c r="AL39" s="5" t="str">
        <f t="shared" si="7"/>
        <v/>
      </c>
      <c r="AM39" s="1" t="str">
        <f>IF(G39="女",data_kyogisha!A30,"")</f>
        <v/>
      </c>
      <c r="AN39" s="1">
        <f t="shared" si="16"/>
        <v>0</v>
      </c>
      <c r="AO39" s="1" t="str">
        <f t="shared" si="10"/>
        <v/>
      </c>
      <c r="AP39" s="1">
        <f t="shared" si="11"/>
        <v>0</v>
      </c>
      <c r="AQ39" s="1" t="str">
        <f t="shared" si="12"/>
        <v/>
      </c>
      <c r="AR39" s="1">
        <f t="shared" si="17"/>
        <v>0</v>
      </c>
      <c r="AS39" s="1" t="str">
        <f t="shared" si="13"/>
        <v/>
      </c>
      <c r="AT39" s="1">
        <f t="shared" si="14"/>
        <v>0</v>
      </c>
      <c r="AU39" s="1" t="str">
        <f t="shared" si="15"/>
        <v/>
      </c>
    </row>
    <row r="40" spans="1:47">
      <c r="A40" s="28">
        <v>30</v>
      </c>
      <c r="B40" s="206"/>
      <c r="C40" s="206"/>
      <c r="D40" s="50"/>
      <c r="E40" s="50"/>
      <c r="F40" s="207"/>
      <c r="G40" s="50"/>
      <c r="H40" s="51"/>
      <c r="I40" s="52"/>
      <c r="J40" s="210"/>
      <c r="K40" s="158"/>
      <c r="L40" s="52"/>
      <c r="M40" s="210"/>
      <c r="N40" s="158"/>
      <c r="O40" s="52"/>
      <c r="P40" s="210"/>
      <c r="Q40" s="161"/>
      <c r="R40" s="363"/>
      <c r="S40" s="364"/>
      <c r="T40" s="359"/>
      <c r="U40" s="360"/>
      <c r="Z40" s="2"/>
      <c r="AB40" s="5" t="str">
        <f t="shared" si="8"/>
        <v/>
      </c>
      <c r="AC40" s="5" t="str">
        <f t="shared" si="0"/>
        <v/>
      </c>
      <c r="AD40" s="5" t="str">
        <f t="shared" si="1"/>
        <v/>
      </c>
      <c r="AE40" s="5" t="str">
        <f t="shared" si="2"/>
        <v/>
      </c>
      <c r="AF40" s="5" t="str">
        <f t="shared" si="3"/>
        <v/>
      </c>
      <c r="AG40" s="9" t="str">
        <f>IF(G40="男",data_kyogisha!A31,"")</f>
        <v/>
      </c>
      <c r="AH40" s="5" t="str">
        <f t="shared" si="9"/>
        <v/>
      </c>
      <c r="AI40" s="5" t="str">
        <f t="shared" si="4"/>
        <v/>
      </c>
      <c r="AJ40" s="5" t="str">
        <f t="shared" si="5"/>
        <v/>
      </c>
      <c r="AK40" s="5" t="str">
        <f t="shared" si="6"/>
        <v/>
      </c>
      <c r="AL40" s="5" t="str">
        <f t="shared" si="7"/>
        <v/>
      </c>
      <c r="AM40" s="1" t="str">
        <f>IF(G40="女",data_kyogisha!A31,"")</f>
        <v/>
      </c>
      <c r="AN40" s="1">
        <f t="shared" si="16"/>
        <v>0</v>
      </c>
      <c r="AO40" s="1" t="str">
        <f t="shared" si="10"/>
        <v/>
      </c>
      <c r="AP40" s="1">
        <f t="shared" si="11"/>
        <v>0</v>
      </c>
      <c r="AQ40" s="1" t="str">
        <f t="shared" si="12"/>
        <v/>
      </c>
      <c r="AR40" s="1">
        <f t="shared" si="17"/>
        <v>0</v>
      </c>
      <c r="AS40" s="1" t="str">
        <f t="shared" si="13"/>
        <v/>
      </c>
      <c r="AT40" s="1">
        <f t="shared" si="14"/>
        <v>0</v>
      </c>
      <c r="AU40" s="1" t="str">
        <f t="shared" si="15"/>
        <v/>
      </c>
    </row>
    <row r="41" spans="1:47">
      <c r="A41" s="28">
        <v>31</v>
      </c>
      <c r="B41" s="206"/>
      <c r="C41" s="206"/>
      <c r="D41" s="50"/>
      <c r="E41" s="50"/>
      <c r="F41" s="207"/>
      <c r="G41" s="50"/>
      <c r="H41" s="51"/>
      <c r="I41" s="52"/>
      <c r="J41" s="210"/>
      <c r="K41" s="158"/>
      <c r="L41" s="52"/>
      <c r="M41" s="210"/>
      <c r="N41" s="158"/>
      <c r="O41" s="52"/>
      <c r="P41" s="210"/>
      <c r="Q41" s="161"/>
      <c r="R41" s="363"/>
      <c r="S41" s="364"/>
      <c r="T41" s="359"/>
      <c r="U41" s="360"/>
      <c r="Z41" s="2"/>
      <c r="AB41" s="5" t="str">
        <f t="shared" si="8"/>
        <v/>
      </c>
      <c r="AC41" s="5" t="str">
        <f t="shared" si="0"/>
        <v/>
      </c>
      <c r="AD41" s="5" t="str">
        <f t="shared" si="1"/>
        <v/>
      </c>
      <c r="AE41" s="5" t="str">
        <f t="shared" si="2"/>
        <v/>
      </c>
      <c r="AF41" s="5" t="str">
        <f t="shared" si="3"/>
        <v/>
      </c>
      <c r="AG41" s="9" t="str">
        <f>IF(G41="男",data_kyogisha!A32,"")</f>
        <v/>
      </c>
      <c r="AH41" s="5" t="str">
        <f t="shared" si="9"/>
        <v/>
      </c>
      <c r="AI41" s="5" t="str">
        <f t="shared" si="4"/>
        <v/>
      </c>
      <c r="AJ41" s="5" t="str">
        <f t="shared" si="5"/>
        <v/>
      </c>
      <c r="AK41" s="5" t="str">
        <f t="shared" si="6"/>
        <v/>
      </c>
      <c r="AL41" s="5" t="str">
        <f t="shared" si="7"/>
        <v/>
      </c>
      <c r="AM41" s="1" t="str">
        <f>IF(G41="女",data_kyogisha!A32,"")</f>
        <v/>
      </c>
      <c r="AN41" s="1">
        <f t="shared" si="16"/>
        <v>0</v>
      </c>
      <c r="AO41" s="1" t="str">
        <f t="shared" si="10"/>
        <v/>
      </c>
      <c r="AP41" s="1">
        <f t="shared" si="11"/>
        <v>0</v>
      </c>
      <c r="AQ41" s="1" t="str">
        <f t="shared" si="12"/>
        <v/>
      </c>
      <c r="AR41" s="1">
        <f t="shared" si="17"/>
        <v>0</v>
      </c>
      <c r="AS41" s="1" t="str">
        <f t="shared" si="13"/>
        <v/>
      </c>
      <c r="AT41" s="1">
        <f t="shared" si="14"/>
        <v>0</v>
      </c>
      <c r="AU41" s="1" t="str">
        <f t="shared" si="15"/>
        <v/>
      </c>
    </row>
    <row r="42" spans="1:47">
      <c r="A42" s="28">
        <v>32</v>
      </c>
      <c r="B42" s="206"/>
      <c r="C42" s="206"/>
      <c r="D42" s="50"/>
      <c r="E42" s="50"/>
      <c r="F42" s="207"/>
      <c r="G42" s="50"/>
      <c r="H42" s="51"/>
      <c r="I42" s="52"/>
      <c r="J42" s="210"/>
      <c r="K42" s="158"/>
      <c r="L42" s="52"/>
      <c r="M42" s="210"/>
      <c r="N42" s="158"/>
      <c r="O42" s="52"/>
      <c r="P42" s="210"/>
      <c r="Q42" s="161"/>
      <c r="R42" s="363"/>
      <c r="S42" s="364"/>
      <c r="T42" s="359"/>
      <c r="U42" s="360"/>
      <c r="Z42" s="2"/>
      <c r="AB42" s="5" t="str">
        <f t="shared" si="8"/>
        <v/>
      </c>
      <c r="AC42" s="5" t="str">
        <f t="shared" si="0"/>
        <v/>
      </c>
      <c r="AD42" s="5" t="str">
        <f t="shared" si="1"/>
        <v/>
      </c>
      <c r="AE42" s="5" t="str">
        <f t="shared" si="2"/>
        <v/>
      </c>
      <c r="AF42" s="5" t="str">
        <f t="shared" si="3"/>
        <v/>
      </c>
      <c r="AG42" s="9" t="str">
        <f>IF(G42="男",data_kyogisha!A33,"")</f>
        <v/>
      </c>
      <c r="AH42" s="5" t="str">
        <f t="shared" si="9"/>
        <v/>
      </c>
      <c r="AI42" s="5" t="str">
        <f t="shared" si="4"/>
        <v/>
      </c>
      <c r="AJ42" s="5" t="str">
        <f t="shared" si="5"/>
        <v/>
      </c>
      <c r="AK42" s="5" t="str">
        <f t="shared" si="6"/>
        <v/>
      </c>
      <c r="AL42" s="5" t="str">
        <f t="shared" si="7"/>
        <v/>
      </c>
      <c r="AM42" s="1" t="str">
        <f>IF(G42="女",data_kyogisha!A33,"")</f>
        <v/>
      </c>
      <c r="AN42" s="1">
        <f t="shared" si="16"/>
        <v>0</v>
      </c>
      <c r="AO42" s="1" t="str">
        <f t="shared" si="10"/>
        <v/>
      </c>
      <c r="AP42" s="1">
        <f t="shared" si="11"/>
        <v>0</v>
      </c>
      <c r="AQ42" s="1" t="str">
        <f t="shared" si="12"/>
        <v/>
      </c>
      <c r="AR42" s="1">
        <f t="shared" si="17"/>
        <v>0</v>
      </c>
      <c r="AS42" s="1" t="str">
        <f t="shared" si="13"/>
        <v/>
      </c>
      <c r="AT42" s="1">
        <f t="shared" si="14"/>
        <v>0</v>
      </c>
      <c r="AU42" s="1" t="str">
        <f t="shared" si="15"/>
        <v/>
      </c>
    </row>
    <row r="43" spans="1:47">
      <c r="A43" s="28">
        <v>33</v>
      </c>
      <c r="B43" s="206"/>
      <c r="C43" s="206"/>
      <c r="D43" s="50"/>
      <c r="E43" s="50"/>
      <c r="F43" s="207"/>
      <c r="G43" s="50"/>
      <c r="H43" s="51"/>
      <c r="I43" s="52"/>
      <c r="J43" s="210"/>
      <c r="K43" s="158"/>
      <c r="L43" s="52"/>
      <c r="M43" s="210"/>
      <c r="N43" s="158"/>
      <c r="O43" s="52"/>
      <c r="P43" s="210"/>
      <c r="Q43" s="161"/>
      <c r="R43" s="363"/>
      <c r="S43" s="364"/>
      <c r="T43" s="359"/>
      <c r="U43" s="360"/>
      <c r="Z43" s="2"/>
      <c r="AB43" s="5" t="str">
        <f t="shared" si="8"/>
        <v/>
      </c>
      <c r="AC43" s="5" t="str">
        <f t="shared" ref="AC43:AC75" si="18">IF(G43="男",D43,"")</f>
        <v/>
      </c>
      <c r="AD43" s="5" t="str">
        <f t="shared" ref="AD43:AD75" si="19">IF(G43="男",E43,"")</f>
        <v/>
      </c>
      <c r="AE43" s="5" t="str">
        <f t="shared" ref="AE43:AE75" si="20">IF(G43="男",G43,"")</f>
        <v/>
      </c>
      <c r="AF43" s="5" t="str">
        <f t="shared" ref="AF43:AF75" si="21">IF(G43="男",IF(H43="","",H43),"")</f>
        <v/>
      </c>
      <c r="AG43" s="9" t="str">
        <f>IF(G43="男",data_kyogisha!A34,"")</f>
        <v/>
      </c>
      <c r="AH43" s="5" t="str">
        <f t="shared" si="9"/>
        <v/>
      </c>
      <c r="AI43" s="5" t="str">
        <f t="shared" ref="AI43:AI74" si="22">IF(G43="女",D43,"")</f>
        <v/>
      </c>
      <c r="AJ43" s="5" t="str">
        <f t="shared" ref="AJ43:AJ75" si="23">IF(G43="女",E43,"")</f>
        <v/>
      </c>
      <c r="AK43" s="5" t="str">
        <f t="shared" ref="AK43:AK74" si="24">IF(G43="女",G43,"")</f>
        <v/>
      </c>
      <c r="AL43" s="5" t="str">
        <f t="shared" ref="AL43:AL75" si="25">IF(G43="女",IF(H43="","",H43),"")</f>
        <v/>
      </c>
      <c r="AM43" s="1" t="str">
        <f>IF(G43="女",data_kyogisha!A34,"")</f>
        <v/>
      </c>
      <c r="AN43" s="1">
        <f t="shared" si="16"/>
        <v>0</v>
      </c>
      <c r="AO43" s="1" t="str">
        <f t="shared" si="10"/>
        <v/>
      </c>
      <c r="AP43" s="1">
        <f t="shared" si="11"/>
        <v>0</v>
      </c>
      <c r="AQ43" s="1" t="str">
        <f t="shared" si="12"/>
        <v/>
      </c>
      <c r="AR43" s="1">
        <f t="shared" si="17"/>
        <v>0</v>
      </c>
      <c r="AS43" s="1" t="str">
        <f t="shared" si="13"/>
        <v/>
      </c>
      <c r="AT43" s="1">
        <f t="shared" si="14"/>
        <v>0</v>
      </c>
      <c r="AU43" s="1" t="str">
        <f t="shared" si="15"/>
        <v/>
      </c>
    </row>
    <row r="44" spans="1:47">
      <c r="A44" s="28">
        <v>34</v>
      </c>
      <c r="B44" s="206"/>
      <c r="C44" s="206"/>
      <c r="D44" s="50"/>
      <c r="E44" s="50"/>
      <c r="F44" s="207"/>
      <c r="G44" s="50"/>
      <c r="H44" s="51"/>
      <c r="I44" s="52"/>
      <c r="J44" s="210"/>
      <c r="K44" s="158"/>
      <c r="L44" s="52"/>
      <c r="M44" s="210"/>
      <c r="N44" s="158"/>
      <c r="O44" s="52"/>
      <c r="P44" s="210"/>
      <c r="Q44" s="161"/>
      <c r="R44" s="363"/>
      <c r="S44" s="364"/>
      <c r="T44" s="359"/>
      <c r="U44" s="360"/>
      <c r="Z44" s="2"/>
      <c r="AB44" s="5" t="str">
        <f t="shared" si="8"/>
        <v/>
      </c>
      <c r="AC44" s="5" t="str">
        <f t="shared" si="18"/>
        <v/>
      </c>
      <c r="AD44" s="5" t="str">
        <f t="shared" si="19"/>
        <v/>
      </c>
      <c r="AE44" s="5" t="str">
        <f t="shared" si="20"/>
        <v/>
      </c>
      <c r="AF44" s="5" t="str">
        <f t="shared" si="21"/>
        <v/>
      </c>
      <c r="AG44" s="9" t="str">
        <f>IF(G44="男",data_kyogisha!A35,"")</f>
        <v/>
      </c>
      <c r="AH44" s="5" t="str">
        <f t="shared" si="9"/>
        <v/>
      </c>
      <c r="AI44" s="5" t="str">
        <f t="shared" si="22"/>
        <v/>
      </c>
      <c r="AJ44" s="5" t="str">
        <f t="shared" si="23"/>
        <v/>
      </c>
      <c r="AK44" s="5" t="str">
        <f t="shared" si="24"/>
        <v/>
      </c>
      <c r="AL44" s="5" t="str">
        <f t="shared" si="25"/>
        <v/>
      </c>
      <c r="AM44" s="1" t="str">
        <f>IF(G44="女",data_kyogisha!A35,"")</f>
        <v/>
      </c>
      <c r="AN44" s="1">
        <f t="shared" si="16"/>
        <v>0</v>
      </c>
      <c r="AO44" s="1" t="str">
        <f t="shared" si="10"/>
        <v/>
      </c>
      <c r="AP44" s="1">
        <f t="shared" ref="AP44:AP75" si="26">IF(AND(G44="男",T44="○"),AP43+1,AP43)</f>
        <v>0</v>
      </c>
      <c r="AQ44" s="1" t="str">
        <f t="shared" si="12"/>
        <v/>
      </c>
      <c r="AR44" s="1">
        <f t="shared" si="17"/>
        <v>0</v>
      </c>
      <c r="AS44" s="1" t="str">
        <f t="shared" si="13"/>
        <v/>
      </c>
      <c r="AT44" s="1">
        <f t="shared" ref="AT44:AT75" si="27">IF(AND(G44="女",T44="○"),AT43+1,AT43)</f>
        <v>0</v>
      </c>
      <c r="AU44" s="1" t="str">
        <f t="shared" si="15"/>
        <v/>
      </c>
    </row>
    <row r="45" spans="1:47">
      <c r="A45" s="28">
        <v>35</v>
      </c>
      <c r="B45" s="206"/>
      <c r="C45" s="206"/>
      <c r="D45" s="50"/>
      <c r="E45" s="50"/>
      <c r="F45" s="207"/>
      <c r="G45" s="50"/>
      <c r="H45" s="51"/>
      <c r="I45" s="52"/>
      <c r="J45" s="210"/>
      <c r="K45" s="158"/>
      <c r="L45" s="52"/>
      <c r="M45" s="210"/>
      <c r="N45" s="158"/>
      <c r="O45" s="52"/>
      <c r="P45" s="210"/>
      <c r="Q45" s="161"/>
      <c r="R45" s="363"/>
      <c r="S45" s="364"/>
      <c r="T45" s="359"/>
      <c r="U45" s="360"/>
      <c r="Z45" s="2"/>
      <c r="AB45" s="5" t="str">
        <f t="shared" si="8"/>
        <v/>
      </c>
      <c r="AC45" s="5" t="str">
        <f t="shared" si="18"/>
        <v/>
      </c>
      <c r="AD45" s="5" t="str">
        <f t="shared" si="19"/>
        <v/>
      </c>
      <c r="AE45" s="5" t="str">
        <f t="shared" si="20"/>
        <v/>
      </c>
      <c r="AF45" s="5" t="str">
        <f t="shared" si="21"/>
        <v/>
      </c>
      <c r="AG45" s="9" t="str">
        <f>IF(G45="男",data_kyogisha!A36,"")</f>
        <v/>
      </c>
      <c r="AH45" s="5" t="str">
        <f t="shared" si="9"/>
        <v/>
      </c>
      <c r="AI45" s="5" t="str">
        <f t="shared" si="22"/>
        <v/>
      </c>
      <c r="AJ45" s="5" t="str">
        <f t="shared" si="23"/>
        <v/>
      </c>
      <c r="AK45" s="5" t="str">
        <f t="shared" si="24"/>
        <v/>
      </c>
      <c r="AL45" s="5" t="str">
        <f t="shared" si="25"/>
        <v/>
      </c>
      <c r="AM45" s="1" t="str">
        <f>IF(G45="女",data_kyogisha!A36,"")</f>
        <v/>
      </c>
      <c r="AN45" s="1">
        <f t="shared" si="16"/>
        <v>0</v>
      </c>
      <c r="AO45" s="1" t="str">
        <f t="shared" si="10"/>
        <v/>
      </c>
      <c r="AP45" s="1">
        <f t="shared" si="26"/>
        <v>0</v>
      </c>
      <c r="AQ45" s="1" t="str">
        <f t="shared" si="12"/>
        <v/>
      </c>
      <c r="AR45" s="1">
        <f t="shared" si="17"/>
        <v>0</v>
      </c>
      <c r="AS45" s="1" t="str">
        <f t="shared" si="13"/>
        <v/>
      </c>
      <c r="AT45" s="1">
        <f t="shared" si="27"/>
        <v>0</v>
      </c>
      <c r="AU45" s="1" t="str">
        <f t="shared" si="15"/>
        <v/>
      </c>
    </row>
    <row r="46" spans="1:47">
      <c r="A46" s="28">
        <v>36</v>
      </c>
      <c r="B46" s="206"/>
      <c r="C46" s="206"/>
      <c r="D46" s="50"/>
      <c r="E46" s="50"/>
      <c r="F46" s="207"/>
      <c r="G46" s="50"/>
      <c r="H46" s="51"/>
      <c r="I46" s="52"/>
      <c r="J46" s="210"/>
      <c r="K46" s="158"/>
      <c r="L46" s="52"/>
      <c r="M46" s="210"/>
      <c r="N46" s="158"/>
      <c r="O46" s="52"/>
      <c r="P46" s="210"/>
      <c r="Q46" s="161"/>
      <c r="R46" s="363"/>
      <c r="S46" s="364"/>
      <c r="T46" s="359"/>
      <c r="U46" s="360"/>
      <c r="Z46" s="2"/>
      <c r="AB46" s="5" t="str">
        <f t="shared" si="8"/>
        <v/>
      </c>
      <c r="AC46" s="5" t="str">
        <f t="shared" si="18"/>
        <v/>
      </c>
      <c r="AD46" s="5" t="str">
        <f t="shared" si="19"/>
        <v/>
      </c>
      <c r="AE46" s="5" t="str">
        <f t="shared" si="20"/>
        <v/>
      </c>
      <c r="AF46" s="5" t="str">
        <f t="shared" si="21"/>
        <v/>
      </c>
      <c r="AG46" s="9" t="str">
        <f>IF(G46="男",data_kyogisha!A37,"")</f>
        <v/>
      </c>
      <c r="AH46" s="5" t="str">
        <f t="shared" si="9"/>
        <v/>
      </c>
      <c r="AI46" s="5" t="str">
        <f t="shared" si="22"/>
        <v/>
      </c>
      <c r="AJ46" s="5" t="str">
        <f t="shared" si="23"/>
        <v/>
      </c>
      <c r="AK46" s="5" t="str">
        <f t="shared" si="24"/>
        <v/>
      </c>
      <c r="AL46" s="5" t="str">
        <f t="shared" si="25"/>
        <v/>
      </c>
      <c r="AM46" s="1" t="str">
        <f>IF(G46="女",data_kyogisha!A37,"")</f>
        <v/>
      </c>
      <c r="AN46" s="1">
        <f t="shared" si="16"/>
        <v>0</v>
      </c>
      <c r="AO46" s="1" t="str">
        <f t="shared" si="10"/>
        <v/>
      </c>
      <c r="AP46" s="1">
        <f t="shared" si="26"/>
        <v>0</v>
      </c>
      <c r="AQ46" s="1" t="str">
        <f t="shared" si="12"/>
        <v/>
      </c>
      <c r="AR46" s="1">
        <f t="shared" si="17"/>
        <v>0</v>
      </c>
      <c r="AS46" s="1" t="str">
        <f t="shared" si="13"/>
        <v/>
      </c>
      <c r="AT46" s="1">
        <f t="shared" si="27"/>
        <v>0</v>
      </c>
      <c r="AU46" s="1" t="str">
        <f t="shared" si="15"/>
        <v/>
      </c>
    </row>
    <row r="47" spans="1:47">
      <c r="A47" s="28">
        <v>37</v>
      </c>
      <c r="B47" s="206"/>
      <c r="C47" s="206"/>
      <c r="D47" s="50"/>
      <c r="E47" s="50"/>
      <c r="F47" s="207"/>
      <c r="G47" s="50"/>
      <c r="H47" s="51"/>
      <c r="I47" s="52"/>
      <c r="J47" s="210"/>
      <c r="K47" s="158"/>
      <c r="L47" s="52"/>
      <c r="M47" s="210"/>
      <c r="N47" s="158"/>
      <c r="O47" s="52"/>
      <c r="P47" s="210"/>
      <c r="Q47" s="161"/>
      <c r="R47" s="363"/>
      <c r="S47" s="364"/>
      <c r="T47" s="359"/>
      <c r="U47" s="360"/>
      <c r="Z47" s="2"/>
      <c r="AB47" s="5" t="str">
        <f t="shared" si="8"/>
        <v/>
      </c>
      <c r="AC47" s="5" t="str">
        <f t="shared" si="18"/>
        <v/>
      </c>
      <c r="AD47" s="5" t="str">
        <f t="shared" si="19"/>
        <v/>
      </c>
      <c r="AE47" s="5" t="str">
        <f t="shared" si="20"/>
        <v/>
      </c>
      <c r="AF47" s="5" t="str">
        <f t="shared" si="21"/>
        <v/>
      </c>
      <c r="AG47" s="9" t="str">
        <f>IF(G47="男",data_kyogisha!A38,"")</f>
        <v/>
      </c>
      <c r="AH47" s="5" t="str">
        <f t="shared" si="9"/>
        <v/>
      </c>
      <c r="AI47" s="5" t="str">
        <f t="shared" si="22"/>
        <v/>
      </c>
      <c r="AJ47" s="5" t="str">
        <f t="shared" si="23"/>
        <v/>
      </c>
      <c r="AK47" s="5" t="str">
        <f t="shared" si="24"/>
        <v/>
      </c>
      <c r="AL47" s="5" t="str">
        <f t="shared" si="25"/>
        <v/>
      </c>
      <c r="AM47" s="1" t="str">
        <f>IF(G47="女",data_kyogisha!A38,"")</f>
        <v/>
      </c>
      <c r="AN47" s="1">
        <f t="shared" si="16"/>
        <v>0</v>
      </c>
      <c r="AO47" s="1" t="str">
        <f t="shared" si="10"/>
        <v/>
      </c>
      <c r="AP47" s="1">
        <f t="shared" si="26"/>
        <v>0</v>
      </c>
      <c r="AQ47" s="1" t="str">
        <f t="shared" si="12"/>
        <v/>
      </c>
      <c r="AR47" s="1">
        <f t="shared" si="17"/>
        <v>0</v>
      </c>
      <c r="AS47" s="1" t="str">
        <f t="shared" si="13"/>
        <v/>
      </c>
      <c r="AT47" s="1">
        <f t="shared" si="27"/>
        <v>0</v>
      </c>
      <c r="AU47" s="1" t="str">
        <f t="shared" si="15"/>
        <v/>
      </c>
    </row>
    <row r="48" spans="1:47">
      <c r="A48" s="28">
        <v>38</v>
      </c>
      <c r="B48" s="206"/>
      <c r="C48" s="206"/>
      <c r="D48" s="50"/>
      <c r="E48" s="50"/>
      <c r="F48" s="207"/>
      <c r="G48" s="50"/>
      <c r="H48" s="51"/>
      <c r="I48" s="52"/>
      <c r="J48" s="210"/>
      <c r="K48" s="158"/>
      <c r="L48" s="52"/>
      <c r="M48" s="210"/>
      <c r="N48" s="158"/>
      <c r="O48" s="52"/>
      <c r="P48" s="210"/>
      <c r="Q48" s="161"/>
      <c r="R48" s="363"/>
      <c r="S48" s="364"/>
      <c r="T48" s="359"/>
      <c r="U48" s="360"/>
      <c r="Z48" s="2"/>
      <c r="AB48" s="5" t="str">
        <f t="shared" si="8"/>
        <v/>
      </c>
      <c r="AC48" s="5" t="str">
        <f t="shared" si="18"/>
        <v/>
      </c>
      <c r="AD48" s="5" t="str">
        <f t="shared" si="19"/>
        <v/>
      </c>
      <c r="AE48" s="5" t="str">
        <f t="shared" si="20"/>
        <v/>
      </c>
      <c r="AF48" s="5" t="str">
        <f t="shared" si="21"/>
        <v/>
      </c>
      <c r="AG48" s="9" t="str">
        <f>IF(G48="男",data_kyogisha!A39,"")</f>
        <v/>
      </c>
      <c r="AH48" s="5" t="str">
        <f t="shared" si="9"/>
        <v/>
      </c>
      <c r="AI48" s="5" t="str">
        <f t="shared" si="22"/>
        <v/>
      </c>
      <c r="AJ48" s="5" t="str">
        <f t="shared" si="23"/>
        <v/>
      </c>
      <c r="AK48" s="5" t="str">
        <f t="shared" si="24"/>
        <v/>
      </c>
      <c r="AL48" s="5" t="str">
        <f t="shared" si="25"/>
        <v/>
      </c>
      <c r="AM48" s="1" t="str">
        <f>IF(G48="女",data_kyogisha!A39,"")</f>
        <v/>
      </c>
      <c r="AN48" s="1">
        <f t="shared" si="16"/>
        <v>0</v>
      </c>
      <c r="AO48" s="1" t="str">
        <f t="shared" si="10"/>
        <v/>
      </c>
      <c r="AP48" s="1">
        <f t="shared" si="26"/>
        <v>0</v>
      </c>
      <c r="AQ48" s="1" t="str">
        <f t="shared" si="12"/>
        <v/>
      </c>
      <c r="AR48" s="1">
        <f t="shared" si="17"/>
        <v>0</v>
      </c>
      <c r="AS48" s="1" t="str">
        <f t="shared" si="13"/>
        <v/>
      </c>
      <c r="AT48" s="1">
        <f t="shared" si="27"/>
        <v>0</v>
      </c>
      <c r="AU48" s="1" t="str">
        <f t="shared" si="15"/>
        <v/>
      </c>
    </row>
    <row r="49" spans="1:47">
      <c r="A49" s="28">
        <v>39</v>
      </c>
      <c r="B49" s="206"/>
      <c r="C49" s="206"/>
      <c r="D49" s="50"/>
      <c r="E49" s="50"/>
      <c r="F49" s="207"/>
      <c r="G49" s="50"/>
      <c r="H49" s="51"/>
      <c r="I49" s="52"/>
      <c r="J49" s="210"/>
      <c r="K49" s="158"/>
      <c r="L49" s="52"/>
      <c r="M49" s="210"/>
      <c r="N49" s="158"/>
      <c r="O49" s="52"/>
      <c r="P49" s="210"/>
      <c r="Q49" s="161"/>
      <c r="R49" s="363"/>
      <c r="S49" s="364"/>
      <c r="T49" s="359"/>
      <c r="U49" s="360"/>
      <c r="Z49" s="2"/>
      <c r="AB49" s="5" t="str">
        <f t="shared" si="8"/>
        <v/>
      </c>
      <c r="AC49" s="5" t="str">
        <f t="shared" si="18"/>
        <v/>
      </c>
      <c r="AD49" s="5" t="str">
        <f t="shared" si="19"/>
        <v/>
      </c>
      <c r="AE49" s="5" t="str">
        <f t="shared" si="20"/>
        <v/>
      </c>
      <c r="AF49" s="5" t="str">
        <f t="shared" si="21"/>
        <v/>
      </c>
      <c r="AG49" s="9" t="str">
        <f>IF(G49="男",data_kyogisha!A40,"")</f>
        <v/>
      </c>
      <c r="AH49" s="5" t="str">
        <f t="shared" si="9"/>
        <v/>
      </c>
      <c r="AI49" s="5" t="str">
        <f t="shared" si="22"/>
        <v/>
      </c>
      <c r="AJ49" s="5" t="str">
        <f t="shared" si="23"/>
        <v/>
      </c>
      <c r="AK49" s="5" t="str">
        <f t="shared" si="24"/>
        <v/>
      </c>
      <c r="AL49" s="5" t="str">
        <f t="shared" si="25"/>
        <v/>
      </c>
      <c r="AM49" s="1" t="str">
        <f>IF(G49="女",data_kyogisha!A40,"")</f>
        <v/>
      </c>
      <c r="AN49" s="1">
        <f t="shared" si="16"/>
        <v>0</v>
      </c>
      <c r="AO49" s="1" t="str">
        <f t="shared" si="10"/>
        <v/>
      </c>
      <c r="AP49" s="1">
        <f t="shared" si="26"/>
        <v>0</v>
      </c>
      <c r="AQ49" s="1" t="str">
        <f t="shared" si="12"/>
        <v/>
      </c>
      <c r="AR49" s="1">
        <f t="shared" si="17"/>
        <v>0</v>
      </c>
      <c r="AS49" s="1" t="str">
        <f t="shared" si="13"/>
        <v/>
      </c>
      <c r="AT49" s="1">
        <f t="shared" si="27"/>
        <v>0</v>
      </c>
      <c r="AU49" s="1" t="str">
        <f t="shared" si="15"/>
        <v/>
      </c>
    </row>
    <row r="50" spans="1:47">
      <c r="A50" s="28">
        <v>40</v>
      </c>
      <c r="B50" s="206"/>
      <c r="C50" s="206"/>
      <c r="D50" s="50"/>
      <c r="E50" s="50"/>
      <c r="F50" s="207"/>
      <c r="G50" s="50"/>
      <c r="H50" s="51"/>
      <c r="I50" s="52"/>
      <c r="J50" s="210"/>
      <c r="K50" s="158"/>
      <c r="L50" s="52"/>
      <c r="M50" s="210"/>
      <c r="N50" s="158"/>
      <c r="O50" s="52"/>
      <c r="P50" s="210"/>
      <c r="Q50" s="161"/>
      <c r="R50" s="363"/>
      <c r="S50" s="364"/>
      <c r="T50" s="359"/>
      <c r="U50" s="360"/>
      <c r="Z50" s="2"/>
      <c r="AB50" s="5" t="str">
        <f t="shared" si="8"/>
        <v/>
      </c>
      <c r="AC50" s="5" t="str">
        <f t="shared" si="18"/>
        <v/>
      </c>
      <c r="AD50" s="5" t="str">
        <f t="shared" si="19"/>
        <v/>
      </c>
      <c r="AE50" s="5" t="str">
        <f t="shared" si="20"/>
        <v/>
      </c>
      <c r="AF50" s="5" t="str">
        <f t="shared" si="21"/>
        <v/>
      </c>
      <c r="AG50" s="9" t="str">
        <f>IF(G50="男",data_kyogisha!A41,"")</f>
        <v/>
      </c>
      <c r="AH50" s="5" t="str">
        <f t="shared" si="9"/>
        <v/>
      </c>
      <c r="AI50" s="5" t="str">
        <f t="shared" si="22"/>
        <v/>
      </c>
      <c r="AJ50" s="5" t="str">
        <f t="shared" si="23"/>
        <v/>
      </c>
      <c r="AK50" s="5" t="str">
        <f t="shared" si="24"/>
        <v/>
      </c>
      <c r="AL50" s="5" t="str">
        <f t="shared" si="25"/>
        <v/>
      </c>
      <c r="AM50" s="1" t="str">
        <f>IF(G50="女",data_kyogisha!A41,"")</f>
        <v/>
      </c>
      <c r="AN50" s="1">
        <f t="shared" si="16"/>
        <v>0</v>
      </c>
      <c r="AO50" s="1" t="str">
        <f t="shared" si="10"/>
        <v/>
      </c>
      <c r="AP50" s="1">
        <f t="shared" si="26"/>
        <v>0</v>
      </c>
      <c r="AQ50" s="1" t="str">
        <f t="shared" si="12"/>
        <v/>
      </c>
      <c r="AR50" s="1">
        <f t="shared" si="17"/>
        <v>0</v>
      </c>
      <c r="AS50" s="1" t="str">
        <f t="shared" si="13"/>
        <v/>
      </c>
      <c r="AT50" s="1">
        <f t="shared" si="27"/>
        <v>0</v>
      </c>
      <c r="AU50" s="1" t="str">
        <f t="shared" si="15"/>
        <v/>
      </c>
    </row>
    <row r="51" spans="1:47">
      <c r="A51" s="28">
        <v>41</v>
      </c>
      <c r="B51" s="206"/>
      <c r="C51" s="206"/>
      <c r="D51" s="50"/>
      <c r="E51" s="50"/>
      <c r="F51" s="207"/>
      <c r="G51" s="50"/>
      <c r="H51" s="51"/>
      <c r="I51" s="52"/>
      <c r="J51" s="210"/>
      <c r="K51" s="158"/>
      <c r="L51" s="52"/>
      <c r="M51" s="210"/>
      <c r="N51" s="158"/>
      <c r="O51" s="52"/>
      <c r="P51" s="210"/>
      <c r="Q51" s="161"/>
      <c r="R51" s="363"/>
      <c r="S51" s="364"/>
      <c r="T51" s="359"/>
      <c r="U51" s="360"/>
      <c r="Z51" s="2"/>
      <c r="AB51" s="5" t="str">
        <f t="shared" si="8"/>
        <v/>
      </c>
      <c r="AC51" s="5" t="str">
        <f t="shared" si="18"/>
        <v/>
      </c>
      <c r="AD51" s="5" t="str">
        <f t="shared" si="19"/>
        <v/>
      </c>
      <c r="AE51" s="5" t="str">
        <f t="shared" si="20"/>
        <v/>
      </c>
      <c r="AF51" s="5" t="str">
        <f t="shared" si="21"/>
        <v/>
      </c>
      <c r="AG51" s="9" t="str">
        <f>IF(G51="男",data_kyogisha!A42,"")</f>
        <v/>
      </c>
      <c r="AH51" s="5" t="str">
        <f t="shared" si="9"/>
        <v/>
      </c>
      <c r="AI51" s="5" t="str">
        <f t="shared" si="22"/>
        <v/>
      </c>
      <c r="AJ51" s="5" t="str">
        <f t="shared" si="23"/>
        <v/>
      </c>
      <c r="AK51" s="5" t="str">
        <f t="shared" si="24"/>
        <v/>
      </c>
      <c r="AL51" s="5" t="str">
        <f t="shared" si="25"/>
        <v/>
      </c>
      <c r="AM51" s="1" t="str">
        <f>IF(G51="女",data_kyogisha!A42,"")</f>
        <v/>
      </c>
      <c r="AN51" s="1">
        <f t="shared" si="16"/>
        <v>0</v>
      </c>
      <c r="AO51" s="1" t="str">
        <f t="shared" si="10"/>
        <v/>
      </c>
      <c r="AP51" s="1">
        <f t="shared" si="26"/>
        <v>0</v>
      </c>
      <c r="AQ51" s="1" t="str">
        <f t="shared" si="12"/>
        <v/>
      </c>
      <c r="AR51" s="1">
        <f t="shared" si="17"/>
        <v>0</v>
      </c>
      <c r="AS51" s="1" t="str">
        <f t="shared" si="13"/>
        <v/>
      </c>
      <c r="AT51" s="1">
        <f t="shared" si="27"/>
        <v>0</v>
      </c>
      <c r="AU51" s="1" t="str">
        <f t="shared" si="15"/>
        <v/>
      </c>
    </row>
    <row r="52" spans="1:47">
      <c r="A52" s="28">
        <v>42</v>
      </c>
      <c r="B52" s="206"/>
      <c r="C52" s="206"/>
      <c r="D52" s="50"/>
      <c r="E52" s="50"/>
      <c r="F52" s="207"/>
      <c r="G52" s="50"/>
      <c r="H52" s="51"/>
      <c r="I52" s="52"/>
      <c r="J52" s="210"/>
      <c r="K52" s="158"/>
      <c r="L52" s="52"/>
      <c r="M52" s="210"/>
      <c r="N52" s="158"/>
      <c r="O52" s="52"/>
      <c r="P52" s="210"/>
      <c r="Q52" s="161"/>
      <c r="R52" s="363"/>
      <c r="S52" s="364"/>
      <c r="T52" s="359"/>
      <c r="U52" s="360"/>
      <c r="AB52" s="5" t="str">
        <f t="shared" si="8"/>
        <v/>
      </c>
      <c r="AC52" s="5" t="str">
        <f t="shared" si="18"/>
        <v/>
      </c>
      <c r="AD52" s="5" t="str">
        <f t="shared" si="19"/>
        <v/>
      </c>
      <c r="AE52" s="5" t="str">
        <f t="shared" si="20"/>
        <v/>
      </c>
      <c r="AF52" s="5" t="str">
        <f t="shared" si="21"/>
        <v/>
      </c>
      <c r="AG52" s="9" t="str">
        <f>IF(G52="男",data_kyogisha!A43,"")</f>
        <v/>
      </c>
      <c r="AH52" s="5" t="str">
        <f t="shared" si="9"/>
        <v/>
      </c>
      <c r="AI52" s="5" t="str">
        <f t="shared" si="22"/>
        <v/>
      </c>
      <c r="AJ52" s="5" t="str">
        <f t="shared" si="23"/>
        <v/>
      </c>
      <c r="AK52" s="5" t="str">
        <f t="shared" si="24"/>
        <v/>
      </c>
      <c r="AL52" s="5" t="str">
        <f t="shared" si="25"/>
        <v/>
      </c>
      <c r="AM52" s="1" t="str">
        <f>IF(G52="女",data_kyogisha!A43,"")</f>
        <v/>
      </c>
      <c r="AN52" s="1">
        <f t="shared" si="16"/>
        <v>0</v>
      </c>
      <c r="AO52" s="1" t="str">
        <f t="shared" si="10"/>
        <v/>
      </c>
      <c r="AP52" s="1">
        <f t="shared" si="26"/>
        <v>0</v>
      </c>
      <c r="AQ52" s="1" t="str">
        <f t="shared" si="12"/>
        <v/>
      </c>
      <c r="AR52" s="1">
        <f t="shared" si="17"/>
        <v>0</v>
      </c>
      <c r="AS52" s="1" t="str">
        <f t="shared" si="13"/>
        <v/>
      </c>
      <c r="AT52" s="1">
        <f t="shared" si="27"/>
        <v>0</v>
      </c>
      <c r="AU52" s="1" t="str">
        <f t="shared" si="15"/>
        <v/>
      </c>
    </row>
    <row r="53" spans="1:47">
      <c r="A53" s="28">
        <v>43</v>
      </c>
      <c r="B53" s="206"/>
      <c r="C53" s="206"/>
      <c r="D53" s="50"/>
      <c r="E53" s="50"/>
      <c r="F53" s="207"/>
      <c r="G53" s="50"/>
      <c r="H53" s="51"/>
      <c r="I53" s="52"/>
      <c r="J53" s="210"/>
      <c r="K53" s="158"/>
      <c r="L53" s="52"/>
      <c r="M53" s="210"/>
      <c r="N53" s="158"/>
      <c r="O53" s="52"/>
      <c r="P53" s="210"/>
      <c r="Q53" s="161"/>
      <c r="R53" s="363"/>
      <c r="S53" s="364"/>
      <c r="T53" s="359"/>
      <c r="U53" s="360"/>
      <c r="AB53" s="5" t="str">
        <f t="shared" si="8"/>
        <v/>
      </c>
      <c r="AC53" s="5" t="str">
        <f t="shared" si="18"/>
        <v/>
      </c>
      <c r="AD53" s="5" t="str">
        <f t="shared" si="19"/>
        <v/>
      </c>
      <c r="AE53" s="5" t="str">
        <f t="shared" si="20"/>
        <v/>
      </c>
      <c r="AF53" s="5" t="str">
        <f t="shared" si="21"/>
        <v/>
      </c>
      <c r="AG53" s="9" t="str">
        <f>IF(G53="男",data_kyogisha!A44,"")</f>
        <v/>
      </c>
      <c r="AH53" s="5" t="str">
        <f t="shared" si="9"/>
        <v/>
      </c>
      <c r="AI53" s="5" t="str">
        <f t="shared" si="22"/>
        <v/>
      </c>
      <c r="AJ53" s="5" t="str">
        <f t="shared" si="23"/>
        <v/>
      </c>
      <c r="AK53" s="5" t="str">
        <f t="shared" si="24"/>
        <v/>
      </c>
      <c r="AL53" s="5" t="str">
        <f t="shared" si="25"/>
        <v/>
      </c>
      <c r="AM53" s="1" t="str">
        <f>IF(G53="女",data_kyogisha!A44,"")</f>
        <v/>
      </c>
      <c r="AN53" s="1">
        <f t="shared" si="16"/>
        <v>0</v>
      </c>
      <c r="AO53" s="1" t="str">
        <f t="shared" si="10"/>
        <v/>
      </c>
      <c r="AP53" s="1">
        <f t="shared" si="26"/>
        <v>0</v>
      </c>
      <c r="AQ53" s="1" t="str">
        <f t="shared" si="12"/>
        <v/>
      </c>
      <c r="AR53" s="1">
        <f t="shared" si="17"/>
        <v>0</v>
      </c>
      <c r="AS53" s="1" t="str">
        <f t="shared" si="13"/>
        <v/>
      </c>
      <c r="AT53" s="1">
        <f t="shared" si="27"/>
        <v>0</v>
      </c>
      <c r="AU53" s="1" t="str">
        <f t="shared" si="15"/>
        <v/>
      </c>
    </row>
    <row r="54" spans="1:47">
      <c r="A54" s="28">
        <v>44</v>
      </c>
      <c r="B54" s="206"/>
      <c r="C54" s="206"/>
      <c r="D54" s="50"/>
      <c r="E54" s="50"/>
      <c r="F54" s="207"/>
      <c r="G54" s="50"/>
      <c r="H54" s="51"/>
      <c r="I54" s="52"/>
      <c r="J54" s="210"/>
      <c r="K54" s="158"/>
      <c r="L54" s="52"/>
      <c r="M54" s="210"/>
      <c r="N54" s="158"/>
      <c r="O54" s="52"/>
      <c r="P54" s="210"/>
      <c r="Q54" s="161"/>
      <c r="R54" s="363"/>
      <c r="S54" s="364"/>
      <c r="T54" s="359"/>
      <c r="U54" s="360"/>
      <c r="AB54" s="5" t="str">
        <f t="shared" si="8"/>
        <v/>
      </c>
      <c r="AC54" s="5" t="str">
        <f t="shared" si="18"/>
        <v/>
      </c>
      <c r="AD54" s="5" t="str">
        <f t="shared" si="19"/>
        <v/>
      </c>
      <c r="AE54" s="5" t="str">
        <f t="shared" si="20"/>
        <v/>
      </c>
      <c r="AF54" s="5" t="str">
        <f t="shared" si="21"/>
        <v/>
      </c>
      <c r="AG54" s="9" t="str">
        <f>IF(G54="男",data_kyogisha!A45,"")</f>
        <v/>
      </c>
      <c r="AH54" s="5" t="str">
        <f t="shared" si="9"/>
        <v/>
      </c>
      <c r="AI54" s="5" t="str">
        <f t="shared" si="22"/>
        <v/>
      </c>
      <c r="AJ54" s="5" t="str">
        <f t="shared" si="23"/>
        <v/>
      </c>
      <c r="AK54" s="5" t="str">
        <f t="shared" si="24"/>
        <v/>
      </c>
      <c r="AL54" s="5" t="str">
        <f t="shared" si="25"/>
        <v/>
      </c>
      <c r="AM54" s="1" t="str">
        <f>IF(G54="女",data_kyogisha!A45,"")</f>
        <v/>
      </c>
      <c r="AN54" s="1">
        <f t="shared" si="16"/>
        <v>0</v>
      </c>
      <c r="AO54" s="1" t="str">
        <f t="shared" si="10"/>
        <v/>
      </c>
      <c r="AP54" s="1">
        <f t="shared" si="26"/>
        <v>0</v>
      </c>
      <c r="AQ54" s="1" t="str">
        <f t="shared" si="12"/>
        <v/>
      </c>
      <c r="AR54" s="1">
        <f t="shared" si="17"/>
        <v>0</v>
      </c>
      <c r="AS54" s="1" t="str">
        <f t="shared" si="13"/>
        <v/>
      </c>
      <c r="AT54" s="1">
        <f t="shared" si="27"/>
        <v>0</v>
      </c>
      <c r="AU54" s="1" t="str">
        <f t="shared" si="15"/>
        <v/>
      </c>
    </row>
    <row r="55" spans="1:47">
      <c r="A55" s="28">
        <v>45</v>
      </c>
      <c r="B55" s="206"/>
      <c r="C55" s="206"/>
      <c r="D55" s="50"/>
      <c r="E55" s="50"/>
      <c r="F55" s="207"/>
      <c r="G55" s="50"/>
      <c r="H55" s="51"/>
      <c r="I55" s="52"/>
      <c r="J55" s="210"/>
      <c r="K55" s="158"/>
      <c r="L55" s="52"/>
      <c r="M55" s="210"/>
      <c r="N55" s="158"/>
      <c r="O55" s="52"/>
      <c r="P55" s="210"/>
      <c r="Q55" s="161"/>
      <c r="R55" s="363"/>
      <c r="S55" s="364"/>
      <c r="T55" s="359"/>
      <c r="U55" s="360"/>
      <c r="AB55" s="5" t="str">
        <f t="shared" si="8"/>
        <v/>
      </c>
      <c r="AC55" s="5" t="str">
        <f t="shared" si="18"/>
        <v/>
      </c>
      <c r="AD55" s="5" t="str">
        <f t="shared" si="19"/>
        <v/>
      </c>
      <c r="AE55" s="5" t="str">
        <f t="shared" si="20"/>
        <v/>
      </c>
      <c r="AF55" s="5" t="str">
        <f t="shared" si="21"/>
        <v/>
      </c>
      <c r="AG55" s="9" t="str">
        <f>IF(G55="男",data_kyogisha!A46,"")</f>
        <v/>
      </c>
      <c r="AH55" s="5" t="str">
        <f t="shared" si="9"/>
        <v/>
      </c>
      <c r="AI55" s="5" t="str">
        <f t="shared" si="22"/>
        <v/>
      </c>
      <c r="AJ55" s="5" t="str">
        <f t="shared" si="23"/>
        <v/>
      </c>
      <c r="AK55" s="5" t="str">
        <f t="shared" si="24"/>
        <v/>
      </c>
      <c r="AL55" s="5" t="str">
        <f t="shared" si="25"/>
        <v/>
      </c>
      <c r="AM55" s="1" t="str">
        <f>IF(G55="女",data_kyogisha!A46,"")</f>
        <v/>
      </c>
      <c r="AN55" s="1">
        <f t="shared" si="16"/>
        <v>0</v>
      </c>
      <c r="AO55" s="1" t="str">
        <f t="shared" si="10"/>
        <v/>
      </c>
      <c r="AP55" s="1">
        <f t="shared" si="26"/>
        <v>0</v>
      </c>
      <c r="AQ55" s="1" t="str">
        <f t="shared" si="12"/>
        <v/>
      </c>
      <c r="AR55" s="1">
        <f t="shared" si="17"/>
        <v>0</v>
      </c>
      <c r="AS55" s="1" t="str">
        <f t="shared" si="13"/>
        <v/>
      </c>
      <c r="AT55" s="1">
        <f t="shared" si="27"/>
        <v>0</v>
      </c>
      <c r="AU55" s="1" t="str">
        <f t="shared" si="15"/>
        <v/>
      </c>
    </row>
    <row r="56" spans="1:47">
      <c r="A56" s="28">
        <v>46</v>
      </c>
      <c r="B56" s="206"/>
      <c r="C56" s="206"/>
      <c r="D56" s="50"/>
      <c r="E56" s="50"/>
      <c r="F56" s="207"/>
      <c r="G56" s="50"/>
      <c r="H56" s="51"/>
      <c r="I56" s="52"/>
      <c r="J56" s="210"/>
      <c r="K56" s="158"/>
      <c r="L56" s="52"/>
      <c r="M56" s="210"/>
      <c r="N56" s="158"/>
      <c r="O56" s="52"/>
      <c r="P56" s="210"/>
      <c r="Q56" s="161"/>
      <c r="R56" s="363"/>
      <c r="S56" s="364"/>
      <c r="T56" s="359"/>
      <c r="U56" s="360"/>
      <c r="AB56" s="5" t="str">
        <f t="shared" si="8"/>
        <v/>
      </c>
      <c r="AC56" s="5" t="str">
        <f t="shared" si="18"/>
        <v/>
      </c>
      <c r="AD56" s="5" t="str">
        <f t="shared" si="19"/>
        <v/>
      </c>
      <c r="AE56" s="5" t="str">
        <f t="shared" si="20"/>
        <v/>
      </c>
      <c r="AF56" s="5" t="str">
        <f t="shared" si="21"/>
        <v/>
      </c>
      <c r="AG56" s="9" t="str">
        <f>IF(G56="男",data_kyogisha!A47,"")</f>
        <v/>
      </c>
      <c r="AH56" s="5" t="str">
        <f t="shared" si="9"/>
        <v/>
      </c>
      <c r="AI56" s="5" t="str">
        <f t="shared" si="22"/>
        <v/>
      </c>
      <c r="AJ56" s="5" t="str">
        <f t="shared" si="23"/>
        <v/>
      </c>
      <c r="AK56" s="5" t="str">
        <f t="shared" si="24"/>
        <v/>
      </c>
      <c r="AL56" s="5" t="str">
        <f t="shared" si="25"/>
        <v/>
      </c>
      <c r="AM56" s="1" t="str">
        <f>IF(G56="女",data_kyogisha!A47,"")</f>
        <v/>
      </c>
      <c r="AN56" s="1">
        <f t="shared" si="16"/>
        <v>0</v>
      </c>
      <c r="AO56" s="1" t="str">
        <f t="shared" si="10"/>
        <v/>
      </c>
      <c r="AP56" s="1">
        <f t="shared" si="26"/>
        <v>0</v>
      </c>
      <c r="AQ56" s="1" t="str">
        <f t="shared" si="12"/>
        <v/>
      </c>
      <c r="AR56" s="1">
        <f t="shared" si="17"/>
        <v>0</v>
      </c>
      <c r="AS56" s="1" t="str">
        <f t="shared" si="13"/>
        <v/>
      </c>
      <c r="AT56" s="1">
        <f t="shared" si="27"/>
        <v>0</v>
      </c>
      <c r="AU56" s="1" t="str">
        <f t="shared" si="15"/>
        <v/>
      </c>
    </row>
    <row r="57" spans="1:47">
      <c r="A57" s="28">
        <v>47</v>
      </c>
      <c r="B57" s="206"/>
      <c r="C57" s="206"/>
      <c r="D57" s="50"/>
      <c r="E57" s="50"/>
      <c r="F57" s="207"/>
      <c r="G57" s="50"/>
      <c r="H57" s="51"/>
      <c r="I57" s="52"/>
      <c r="J57" s="210"/>
      <c r="K57" s="158"/>
      <c r="L57" s="52"/>
      <c r="M57" s="210"/>
      <c r="N57" s="158"/>
      <c r="O57" s="52"/>
      <c r="P57" s="210"/>
      <c r="Q57" s="161"/>
      <c r="R57" s="363"/>
      <c r="S57" s="364"/>
      <c r="T57" s="359"/>
      <c r="U57" s="360"/>
      <c r="AB57" s="5" t="str">
        <f t="shared" si="8"/>
        <v/>
      </c>
      <c r="AC57" s="5" t="str">
        <f t="shared" si="18"/>
        <v/>
      </c>
      <c r="AD57" s="5" t="str">
        <f t="shared" si="19"/>
        <v/>
      </c>
      <c r="AE57" s="5" t="str">
        <f t="shared" si="20"/>
        <v/>
      </c>
      <c r="AF57" s="5" t="str">
        <f t="shared" si="21"/>
        <v/>
      </c>
      <c r="AG57" s="9" t="str">
        <f>IF(G57="男",data_kyogisha!A48,"")</f>
        <v/>
      </c>
      <c r="AH57" s="5" t="str">
        <f t="shared" si="9"/>
        <v/>
      </c>
      <c r="AI57" s="5" t="str">
        <f t="shared" si="22"/>
        <v/>
      </c>
      <c r="AJ57" s="5" t="str">
        <f t="shared" si="23"/>
        <v/>
      </c>
      <c r="AK57" s="5" t="str">
        <f t="shared" si="24"/>
        <v/>
      </c>
      <c r="AL57" s="5" t="str">
        <f t="shared" si="25"/>
        <v/>
      </c>
      <c r="AM57" s="1" t="str">
        <f>IF(G57="女",data_kyogisha!A48,"")</f>
        <v/>
      </c>
      <c r="AN57" s="1">
        <f t="shared" si="16"/>
        <v>0</v>
      </c>
      <c r="AO57" s="1" t="str">
        <f t="shared" si="10"/>
        <v/>
      </c>
      <c r="AP57" s="1">
        <f t="shared" si="26"/>
        <v>0</v>
      </c>
      <c r="AQ57" s="1" t="str">
        <f t="shared" si="12"/>
        <v/>
      </c>
      <c r="AR57" s="1">
        <f t="shared" si="17"/>
        <v>0</v>
      </c>
      <c r="AS57" s="1" t="str">
        <f t="shared" si="13"/>
        <v/>
      </c>
      <c r="AT57" s="1">
        <f t="shared" si="27"/>
        <v>0</v>
      </c>
      <c r="AU57" s="1" t="str">
        <f t="shared" si="15"/>
        <v/>
      </c>
    </row>
    <row r="58" spans="1:47">
      <c r="A58" s="28">
        <v>48</v>
      </c>
      <c r="B58" s="206"/>
      <c r="C58" s="206"/>
      <c r="D58" s="50"/>
      <c r="E58" s="50"/>
      <c r="F58" s="207"/>
      <c r="G58" s="50"/>
      <c r="H58" s="51"/>
      <c r="I58" s="52"/>
      <c r="J58" s="210"/>
      <c r="K58" s="158"/>
      <c r="L58" s="52"/>
      <c r="M58" s="210"/>
      <c r="N58" s="158"/>
      <c r="O58" s="52"/>
      <c r="P58" s="210"/>
      <c r="Q58" s="161"/>
      <c r="R58" s="363"/>
      <c r="S58" s="364"/>
      <c r="T58" s="359"/>
      <c r="U58" s="360"/>
      <c r="AB58" s="5" t="str">
        <f t="shared" si="8"/>
        <v/>
      </c>
      <c r="AC58" s="5" t="str">
        <f t="shared" si="18"/>
        <v/>
      </c>
      <c r="AD58" s="5" t="str">
        <f t="shared" si="19"/>
        <v/>
      </c>
      <c r="AE58" s="5" t="str">
        <f t="shared" si="20"/>
        <v/>
      </c>
      <c r="AF58" s="5" t="str">
        <f t="shared" si="21"/>
        <v/>
      </c>
      <c r="AG58" s="9" t="str">
        <f>IF(G58="男",data_kyogisha!A49,"")</f>
        <v/>
      </c>
      <c r="AH58" s="5" t="str">
        <f t="shared" si="9"/>
        <v/>
      </c>
      <c r="AI58" s="5" t="str">
        <f t="shared" si="22"/>
        <v/>
      </c>
      <c r="AJ58" s="5" t="str">
        <f t="shared" si="23"/>
        <v/>
      </c>
      <c r="AK58" s="5" t="str">
        <f t="shared" si="24"/>
        <v/>
      </c>
      <c r="AL58" s="5" t="str">
        <f t="shared" si="25"/>
        <v/>
      </c>
      <c r="AM58" s="1" t="str">
        <f>IF(G58="女",data_kyogisha!A49,"")</f>
        <v/>
      </c>
      <c r="AN58" s="1">
        <f t="shared" si="16"/>
        <v>0</v>
      </c>
      <c r="AO58" s="1" t="str">
        <f t="shared" si="10"/>
        <v/>
      </c>
      <c r="AP58" s="1">
        <f t="shared" si="26"/>
        <v>0</v>
      </c>
      <c r="AQ58" s="1" t="str">
        <f t="shared" si="12"/>
        <v/>
      </c>
      <c r="AR58" s="1">
        <f t="shared" si="17"/>
        <v>0</v>
      </c>
      <c r="AS58" s="1" t="str">
        <f t="shared" si="13"/>
        <v/>
      </c>
      <c r="AT58" s="1">
        <f t="shared" si="27"/>
        <v>0</v>
      </c>
      <c r="AU58" s="1" t="str">
        <f t="shared" si="15"/>
        <v/>
      </c>
    </row>
    <row r="59" spans="1:47">
      <c r="A59" s="28">
        <v>49</v>
      </c>
      <c r="B59" s="206"/>
      <c r="C59" s="206"/>
      <c r="D59" s="50"/>
      <c r="E59" s="50"/>
      <c r="F59" s="207"/>
      <c r="G59" s="50"/>
      <c r="H59" s="51"/>
      <c r="I59" s="52"/>
      <c r="J59" s="210"/>
      <c r="K59" s="158"/>
      <c r="L59" s="52"/>
      <c r="M59" s="210"/>
      <c r="N59" s="158"/>
      <c r="O59" s="52"/>
      <c r="P59" s="210"/>
      <c r="Q59" s="161"/>
      <c r="R59" s="363"/>
      <c r="S59" s="364"/>
      <c r="T59" s="359"/>
      <c r="U59" s="360"/>
      <c r="AB59" s="5" t="str">
        <f t="shared" si="8"/>
        <v/>
      </c>
      <c r="AC59" s="5" t="str">
        <f t="shared" si="18"/>
        <v/>
      </c>
      <c r="AD59" s="5" t="str">
        <f t="shared" si="19"/>
        <v/>
      </c>
      <c r="AE59" s="5" t="str">
        <f t="shared" si="20"/>
        <v/>
      </c>
      <c r="AF59" s="5" t="str">
        <f t="shared" si="21"/>
        <v/>
      </c>
      <c r="AG59" s="9" t="str">
        <f>IF(G59="男",data_kyogisha!A50,"")</f>
        <v/>
      </c>
      <c r="AH59" s="5" t="str">
        <f t="shared" si="9"/>
        <v/>
      </c>
      <c r="AI59" s="5" t="str">
        <f t="shared" si="22"/>
        <v/>
      </c>
      <c r="AJ59" s="5" t="str">
        <f t="shared" si="23"/>
        <v/>
      </c>
      <c r="AK59" s="5" t="str">
        <f t="shared" si="24"/>
        <v/>
      </c>
      <c r="AL59" s="5" t="str">
        <f t="shared" si="25"/>
        <v/>
      </c>
      <c r="AM59" s="1" t="str">
        <f>IF(G59="女",data_kyogisha!A50,"")</f>
        <v/>
      </c>
      <c r="AN59" s="1">
        <f t="shared" si="16"/>
        <v>0</v>
      </c>
      <c r="AO59" s="1" t="str">
        <f t="shared" si="10"/>
        <v/>
      </c>
      <c r="AP59" s="1">
        <f t="shared" si="26"/>
        <v>0</v>
      </c>
      <c r="AQ59" s="1" t="str">
        <f t="shared" si="12"/>
        <v/>
      </c>
      <c r="AR59" s="1">
        <f t="shared" si="17"/>
        <v>0</v>
      </c>
      <c r="AS59" s="1" t="str">
        <f t="shared" si="13"/>
        <v/>
      </c>
      <c r="AT59" s="1">
        <f t="shared" si="27"/>
        <v>0</v>
      </c>
      <c r="AU59" s="1" t="str">
        <f t="shared" si="15"/>
        <v/>
      </c>
    </row>
    <row r="60" spans="1:47">
      <c r="A60" s="28">
        <v>50</v>
      </c>
      <c r="B60" s="206"/>
      <c r="C60" s="206"/>
      <c r="D60" s="50"/>
      <c r="E60" s="50"/>
      <c r="F60" s="207"/>
      <c r="G60" s="50"/>
      <c r="H60" s="51"/>
      <c r="I60" s="52"/>
      <c r="J60" s="210"/>
      <c r="K60" s="158"/>
      <c r="L60" s="52"/>
      <c r="M60" s="210"/>
      <c r="N60" s="158"/>
      <c r="O60" s="52"/>
      <c r="P60" s="210"/>
      <c r="Q60" s="161"/>
      <c r="R60" s="363"/>
      <c r="S60" s="364"/>
      <c r="T60" s="359"/>
      <c r="U60" s="360"/>
      <c r="AB60" s="5" t="str">
        <f t="shared" si="8"/>
        <v/>
      </c>
      <c r="AC60" s="5" t="str">
        <f t="shared" si="18"/>
        <v/>
      </c>
      <c r="AD60" s="5" t="str">
        <f t="shared" si="19"/>
        <v/>
      </c>
      <c r="AE60" s="5" t="str">
        <f t="shared" si="20"/>
        <v/>
      </c>
      <c r="AF60" s="5" t="str">
        <f t="shared" si="21"/>
        <v/>
      </c>
      <c r="AG60" s="9" t="str">
        <f>IF(G60="男",data_kyogisha!A51,"")</f>
        <v/>
      </c>
      <c r="AH60" s="5" t="str">
        <f t="shared" si="9"/>
        <v/>
      </c>
      <c r="AI60" s="5" t="str">
        <f t="shared" si="22"/>
        <v/>
      </c>
      <c r="AJ60" s="5" t="str">
        <f t="shared" si="23"/>
        <v/>
      </c>
      <c r="AK60" s="5" t="str">
        <f t="shared" si="24"/>
        <v/>
      </c>
      <c r="AL60" s="5" t="str">
        <f t="shared" si="25"/>
        <v/>
      </c>
      <c r="AM60" s="1" t="str">
        <f>IF(G60="女",data_kyogisha!A51,"")</f>
        <v/>
      </c>
      <c r="AN60" s="1">
        <f t="shared" si="16"/>
        <v>0</v>
      </c>
      <c r="AO60" s="1" t="str">
        <f t="shared" si="10"/>
        <v/>
      </c>
      <c r="AP60" s="1">
        <f t="shared" si="26"/>
        <v>0</v>
      </c>
      <c r="AQ60" s="1" t="str">
        <f t="shared" si="12"/>
        <v/>
      </c>
      <c r="AR60" s="1">
        <f t="shared" si="17"/>
        <v>0</v>
      </c>
      <c r="AS60" s="1" t="str">
        <f t="shared" si="13"/>
        <v/>
      </c>
      <c r="AT60" s="1">
        <f t="shared" si="27"/>
        <v>0</v>
      </c>
      <c r="AU60" s="1" t="str">
        <f t="shared" si="15"/>
        <v/>
      </c>
    </row>
    <row r="61" spans="1:47">
      <c r="A61" s="28">
        <v>51</v>
      </c>
      <c r="B61" s="206"/>
      <c r="C61" s="206"/>
      <c r="D61" s="50"/>
      <c r="E61" s="50"/>
      <c r="F61" s="207"/>
      <c r="G61" s="50"/>
      <c r="H61" s="51"/>
      <c r="I61" s="52"/>
      <c r="J61" s="210"/>
      <c r="K61" s="158"/>
      <c r="L61" s="52"/>
      <c r="M61" s="210"/>
      <c r="N61" s="158"/>
      <c r="O61" s="52"/>
      <c r="P61" s="210"/>
      <c r="Q61" s="161"/>
      <c r="R61" s="363"/>
      <c r="S61" s="364"/>
      <c r="T61" s="359"/>
      <c r="U61" s="360"/>
      <c r="AB61" s="5" t="str">
        <f t="shared" si="8"/>
        <v/>
      </c>
      <c r="AC61" s="5" t="str">
        <f t="shared" si="18"/>
        <v/>
      </c>
      <c r="AD61" s="5" t="str">
        <f t="shared" si="19"/>
        <v/>
      </c>
      <c r="AE61" s="5" t="str">
        <f t="shared" si="20"/>
        <v/>
      </c>
      <c r="AF61" s="5" t="str">
        <f t="shared" si="21"/>
        <v/>
      </c>
      <c r="AG61" s="9" t="str">
        <f>IF(G61="男",data_kyogisha!A52,"")</f>
        <v/>
      </c>
      <c r="AH61" s="5" t="str">
        <f t="shared" si="9"/>
        <v/>
      </c>
      <c r="AI61" s="5" t="str">
        <f t="shared" si="22"/>
        <v/>
      </c>
      <c r="AJ61" s="5" t="str">
        <f t="shared" si="23"/>
        <v/>
      </c>
      <c r="AK61" s="5" t="str">
        <f t="shared" si="24"/>
        <v/>
      </c>
      <c r="AL61" s="5" t="str">
        <f t="shared" si="25"/>
        <v/>
      </c>
      <c r="AM61" s="1" t="str">
        <f>IF(G61="女",data_kyogisha!A52,"")</f>
        <v/>
      </c>
      <c r="AN61" s="1">
        <f t="shared" si="16"/>
        <v>0</v>
      </c>
      <c r="AO61" s="1" t="str">
        <f t="shared" si="10"/>
        <v/>
      </c>
      <c r="AP61" s="1">
        <f t="shared" si="26"/>
        <v>0</v>
      </c>
      <c r="AQ61" s="1" t="str">
        <f t="shared" si="12"/>
        <v/>
      </c>
      <c r="AR61" s="1">
        <f t="shared" si="17"/>
        <v>0</v>
      </c>
      <c r="AS61" s="1" t="str">
        <f t="shared" si="13"/>
        <v/>
      </c>
      <c r="AT61" s="1">
        <f t="shared" si="27"/>
        <v>0</v>
      </c>
      <c r="AU61" s="1" t="str">
        <f t="shared" si="15"/>
        <v/>
      </c>
    </row>
    <row r="62" spans="1:47">
      <c r="A62" s="28">
        <v>52</v>
      </c>
      <c r="B62" s="206"/>
      <c r="C62" s="206"/>
      <c r="D62" s="50"/>
      <c r="E62" s="50"/>
      <c r="F62" s="207"/>
      <c r="G62" s="50"/>
      <c r="H62" s="51"/>
      <c r="I62" s="52"/>
      <c r="J62" s="210"/>
      <c r="K62" s="158"/>
      <c r="L62" s="52"/>
      <c r="M62" s="210"/>
      <c r="N62" s="158"/>
      <c r="O62" s="52"/>
      <c r="P62" s="210"/>
      <c r="Q62" s="161"/>
      <c r="R62" s="363"/>
      <c r="S62" s="364"/>
      <c r="T62" s="359"/>
      <c r="U62" s="360"/>
      <c r="AB62" s="5" t="str">
        <f t="shared" si="8"/>
        <v/>
      </c>
      <c r="AC62" s="5" t="str">
        <f t="shared" si="18"/>
        <v/>
      </c>
      <c r="AD62" s="5" t="str">
        <f t="shared" si="19"/>
        <v/>
      </c>
      <c r="AE62" s="5" t="str">
        <f t="shared" si="20"/>
        <v/>
      </c>
      <c r="AF62" s="5" t="str">
        <f t="shared" si="21"/>
        <v/>
      </c>
      <c r="AG62" s="9" t="str">
        <f>IF(G62="男",data_kyogisha!A53,"")</f>
        <v/>
      </c>
      <c r="AH62" s="5" t="str">
        <f t="shared" si="9"/>
        <v/>
      </c>
      <c r="AI62" s="5" t="str">
        <f t="shared" si="22"/>
        <v/>
      </c>
      <c r="AJ62" s="5" t="str">
        <f t="shared" si="23"/>
        <v/>
      </c>
      <c r="AK62" s="5" t="str">
        <f t="shared" si="24"/>
        <v/>
      </c>
      <c r="AL62" s="5" t="str">
        <f t="shared" si="25"/>
        <v/>
      </c>
      <c r="AM62" s="1" t="str">
        <f>IF(G62="女",data_kyogisha!A53,"")</f>
        <v/>
      </c>
      <c r="AN62" s="1">
        <f t="shared" si="16"/>
        <v>0</v>
      </c>
      <c r="AO62" s="1" t="str">
        <f t="shared" si="10"/>
        <v/>
      </c>
      <c r="AP62" s="1">
        <f t="shared" si="26"/>
        <v>0</v>
      </c>
      <c r="AQ62" s="1" t="str">
        <f t="shared" si="12"/>
        <v/>
      </c>
      <c r="AR62" s="1">
        <f t="shared" si="17"/>
        <v>0</v>
      </c>
      <c r="AS62" s="1" t="str">
        <f t="shared" si="13"/>
        <v/>
      </c>
      <c r="AT62" s="1">
        <f t="shared" si="27"/>
        <v>0</v>
      </c>
      <c r="AU62" s="1" t="str">
        <f t="shared" si="15"/>
        <v/>
      </c>
    </row>
    <row r="63" spans="1:47">
      <c r="A63" s="28">
        <v>53</v>
      </c>
      <c r="B63" s="206"/>
      <c r="C63" s="206"/>
      <c r="D63" s="50"/>
      <c r="E63" s="50"/>
      <c r="F63" s="207"/>
      <c r="G63" s="50"/>
      <c r="H63" s="51"/>
      <c r="I63" s="52"/>
      <c r="J63" s="210"/>
      <c r="K63" s="158"/>
      <c r="L63" s="52"/>
      <c r="M63" s="210"/>
      <c r="N63" s="158"/>
      <c r="O63" s="52"/>
      <c r="P63" s="210"/>
      <c r="Q63" s="161"/>
      <c r="R63" s="363"/>
      <c r="S63" s="364"/>
      <c r="T63" s="359"/>
      <c r="U63" s="360"/>
      <c r="AB63" s="5" t="str">
        <f t="shared" si="8"/>
        <v/>
      </c>
      <c r="AC63" s="5" t="str">
        <f t="shared" si="18"/>
        <v/>
      </c>
      <c r="AD63" s="5" t="str">
        <f t="shared" si="19"/>
        <v/>
      </c>
      <c r="AE63" s="5" t="str">
        <f t="shared" si="20"/>
        <v/>
      </c>
      <c r="AF63" s="5" t="str">
        <f t="shared" si="21"/>
        <v/>
      </c>
      <c r="AG63" s="9" t="str">
        <f>IF(G63="男",data_kyogisha!A54,"")</f>
        <v/>
      </c>
      <c r="AH63" s="5" t="str">
        <f t="shared" si="9"/>
        <v/>
      </c>
      <c r="AI63" s="5" t="str">
        <f t="shared" si="22"/>
        <v/>
      </c>
      <c r="AJ63" s="5" t="str">
        <f t="shared" si="23"/>
        <v/>
      </c>
      <c r="AK63" s="5" t="str">
        <f t="shared" si="24"/>
        <v/>
      </c>
      <c r="AL63" s="5" t="str">
        <f t="shared" si="25"/>
        <v/>
      </c>
      <c r="AM63" s="1" t="str">
        <f>IF(G63="女",data_kyogisha!A54,"")</f>
        <v/>
      </c>
      <c r="AN63" s="1">
        <f t="shared" si="16"/>
        <v>0</v>
      </c>
      <c r="AO63" s="1" t="str">
        <f t="shared" si="10"/>
        <v/>
      </c>
      <c r="AP63" s="1">
        <f t="shared" si="26"/>
        <v>0</v>
      </c>
      <c r="AQ63" s="1" t="str">
        <f t="shared" si="12"/>
        <v/>
      </c>
      <c r="AR63" s="1">
        <f t="shared" si="17"/>
        <v>0</v>
      </c>
      <c r="AS63" s="1" t="str">
        <f t="shared" si="13"/>
        <v/>
      </c>
      <c r="AT63" s="1">
        <f t="shared" si="27"/>
        <v>0</v>
      </c>
      <c r="AU63" s="1" t="str">
        <f t="shared" si="15"/>
        <v/>
      </c>
    </row>
    <row r="64" spans="1:47">
      <c r="A64" s="28">
        <v>54</v>
      </c>
      <c r="B64" s="206"/>
      <c r="C64" s="206"/>
      <c r="D64" s="50"/>
      <c r="E64" s="50"/>
      <c r="F64" s="207"/>
      <c r="G64" s="50"/>
      <c r="H64" s="51"/>
      <c r="I64" s="52"/>
      <c r="J64" s="210"/>
      <c r="K64" s="158"/>
      <c r="L64" s="52"/>
      <c r="M64" s="210"/>
      <c r="N64" s="158"/>
      <c r="O64" s="52"/>
      <c r="P64" s="210"/>
      <c r="Q64" s="161"/>
      <c r="R64" s="363"/>
      <c r="S64" s="364"/>
      <c r="T64" s="359"/>
      <c r="U64" s="360"/>
      <c r="AB64" s="5" t="str">
        <f t="shared" si="8"/>
        <v/>
      </c>
      <c r="AC64" s="5" t="str">
        <f t="shared" si="18"/>
        <v/>
      </c>
      <c r="AD64" s="5" t="str">
        <f t="shared" si="19"/>
        <v/>
      </c>
      <c r="AE64" s="5" t="str">
        <f t="shared" si="20"/>
        <v/>
      </c>
      <c r="AF64" s="5" t="str">
        <f t="shared" si="21"/>
        <v/>
      </c>
      <c r="AG64" s="9" t="str">
        <f>IF(G64="男",data_kyogisha!A55,"")</f>
        <v/>
      </c>
      <c r="AH64" s="5" t="str">
        <f t="shared" si="9"/>
        <v/>
      </c>
      <c r="AI64" s="5" t="str">
        <f t="shared" si="22"/>
        <v/>
      </c>
      <c r="AJ64" s="5" t="str">
        <f t="shared" si="23"/>
        <v/>
      </c>
      <c r="AK64" s="5" t="str">
        <f t="shared" si="24"/>
        <v/>
      </c>
      <c r="AL64" s="5" t="str">
        <f t="shared" si="25"/>
        <v/>
      </c>
      <c r="AM64" s="1" t="str">
        <f>IF(G64="女",data_kyogisha!A55,"")</f>
        <v/>
      </c>
      <c r="AN64" s="1">
        <f t="shared" si="16"/>
        <v>0</v>
      </c>
      <c r="AO64" s="1" t="str">
        <f t="shared" si="10"/>
        <v/>
      </c>
      <c r="AP64" s="1">
        <f t="shared" si="26"/>
        <v>0</v>
      </c>
      <c r="AQ64" s="1" t="str">
        <f t="shared" si="12"/>
        <v/>
      </c>
      <c r="AR64" s="1">
        <f t="shared" si="17"/>
        <v>0</v>
      </c>
      <c r="AS64" s="1" t="str">
        <f t="shared" si="13"/>
        <v/>
      </c>
      <c r="AT64" s="1">
        <f t="shared" si="27"/>
        <v>0</v>
      </c>
      <c r="AU64" s="1" t="str">
        <f t="shared" si="15"/>
        <v/>
      </c>
    </row>
    <row r="65" spans="1:47">
      <c r="A65" s="28">
        <v>55</v>
      </c>
      <c r="B65" s="206"/>
      <c r="C65" s="206"/>
      <c r="D65" s="50"/>
      <c r="E65" s="50"/>
      <c r="F65" s="207"/>
      <c r="G65" s="50"/>
      <c r="H65" s="51"/>
      <c r="I65" s="52"/>
      <c r="J65" s="210"/>
      <c r="K65" s="158"/>
      <c r="L65" s="52"/>
      <c r="M65" s="210"/>
      <c r="N65" s="158"/>
      <c r="O65" s="52"/>
      <c r="P65" s="210"/>
      <c r="Q65" s="161"/>
      <c r="R65" s="363"/>
      <c r="S65" s="364"/>
      <c r="T65" s="359"/>
      <c r="U65" s="360"/>
      <c r="AB65" s="5" t="str">
        <f t="shared" si="8"/>
        <v/>
      </c>
      <c r="AC65" s="5" t="str">
        <f t="shared" si="18"/>
        <v/>
      </c>
      <c r="AD65" s="5" t="str">
        <f t="shared" si="19"/>
        <v/>
      </c>
      <c r="AE65" s="5" t="str">
        <f t="shared" si="20"/>
        <v/>
      </c>
      <c r="AF65" s="5" t="str">
        <f t="shared" si="21"/>
        <v/>
      </c>
      <c r="AG65" s="9" t="str">
        <f>IF(G65="男",data_kyogisha!A56,"")</f>
        <v/>
      </c>
      <c r="AH65" s="5" t="str">
        <f t="shared" si="9"/>
        <v/>
      </c>
      <c r="AI65" s="5" t="str">
        <f t="shared" si="22"/>
        <v/>
      </c>
      <c r="AJ65" s="5" t="str">
        <f t="shared" si="23"/>
        <v/>
      </c>
      <c r="AK65" s="5" t="str">
        <f t="shared" si="24"/>
        <v/>
      </c>
      <c r="AL65" s="5" t="str">
        <f t="shared" si="25"/>
        <v/>
      </c>
      <c r="AM65" s="1" t="str">
        <f>IF(G65="女",data_kyogisha!A56,"")</f>
        <v/>
      </c>
      <c r="AN65" s="1">
        <f t="shared" si="16"/>
        <v>0</v>
      </c>
      <c r="AO65" s="1" t="str">
        <f t="shared" si="10"/>
        <v/>
      </c>
      <c r="AP65" s="1">
        <f t="shared" si="26"/>
        <v>0</v>
      </c>
      <c r="AQ65" s="1" t="str">
        <f t="shared" si="12"/>
        <v/>
      </c>
      <c r="AR65" s="1">
        <f t="shared" si="17"/>
        <v>0</v>
      </c>
      <c r="AS65" s="1" t="str">
        <f t="shared" si="13"/>
        <v/>
      </c>
      <c r="AT65" s="1">
        <f t="shared" si="27"/>
        <v>0</v>
      </c>
      <c r="AU65" s="1" t="str">
        <f t="shared" si="15"/>
        <v/>
      </c>
    </row>
    <row r="66" spans="1:47">
      <c r="A66" s="28">
        <v>56</v>
      </c>
      <c r="B66" s="206"/>
      <c r="C66" s="206"/>
      <c r="D66" s="50"/>
      <c r="E66" s="50"/>
      <c r="F66" s="207"/>
      <c r="G66" s="50"/>
      <c r="H66" s="51"/>
      <c r="I66" s="52"/>
      <c r="J66" s="210"/>
      <c r="K66" s="158"/>
      <c r="L66" s="52"/>
      <c r="M66" s="210"/>
      <c r="N66" s="158"/>
      <c r="O66" s="52"/>
      <c r="P66" s="210"/>
      <c r="Q66" s="161"/>
      <c r="R66" s="363"/>
      <c r="S66" s="364"/>
      <c r="T66" s="359"/>
      <c r="U66" s="360"/>
      <c r="AB66" s="5" t="str">
        <f t="shared" si="8"/>
        <v/>
      </c>
      <c r="AC66" s="5" t="str">
        <f t="shared" si="18"/>
        <v/>
      </c>
      <c r="AD66" s="5" t="str">
        <f t="shared" si="19"/>
        <v/>
      </c>
      <c r="AE66" s="5" t="str">
        <f t="shared" si="20"/>
        <v/>
      </c>
      <c r="AF66" s="5" t="str">
        <f t="shared" si="21"/>
        <v/>
      </c>
      <c r="AG66" s="9" t="str">
        <f>IF(G66="男",data_kyogisha!A57,"")</f>
        <v/>
      </c>
      <c r="AH66" s="5" t="str">
        <f t="shared" si="9"/>
        <v/>
      </c>
      <c r="AI66" s="5" t="str">
        <f t="shared" si="22"/>
        <v/>
      </c>
      <c r="AJ66" s="5" t="str">
        <f t="shared" si="23"/>
        <v/>
      </c>
      <c r="AK66" s="5" t="str">
        <f t="shared" si="24"/>
        <v/>
      </c>
      <c r="AL66" s="5" t="str">
        <f t="shared" si="25"/>
        <v/>
      </c>
      <c r="AM66" s="1" t="str">
        <f>IF(G66="女",data_kyogisha!A57,"")</f>
        <v/>
      </c>
      <c r="AN66" s="1">
        <f t="shared" si="16"/>
        <v>0</v>
      </c>
      <c r="AO66" s="1" t="str">
        <f t="shared" si="10"/>
        <v/>
      </c>
      <c r="AP66" s="1">
        <f t="shared" si="26"/>
        <v>0</v>
      </c>
      <c r="AQ66" s="1" t="str">
        <f t="shared" si="12"/>
        <v/>
      </c>
      <c r="AR66" s="1">
        <f t="shared" si="17"/>
        <v>0</v>
      </c>
      <c r="AS66" s="1" t="str">
        <f t="shared" si="13"/>
        <v/>
      </c>
      <c r="AT66" s="1">
        <f t="shared" si="27"/>
        <v>0</v>
      </c>
      <c r="AU66" s="1" t="str">
        <f t="shared" si="15"/>
        <v/>
      </c>
    </row>
    <row r="67" spans="1:47">
      <c r="A67" s="28">
        <v>57</v>
      </c>
      <c r="B67" s="206"/>
      <c r="C67" s="206"/>
      <c r="D67" s="50"/>
      <c r="E67" s="50"/>
      <c r="F67" s="207"/>
      <c r="G67" s="50"/>
      <c r="H67" s="51"/>
      <c r="I67" s="52"/>
      <c r="J67" s="210"/>
      <c r="K67" s="158"/>
      <c r="L67" s="52"/>
      <c r="M67" s="210"/>
      <c r="N67" s="158"/>
      <c r="O67" s="52"/>
      <c r="P67" s="210"/>
      <c r="Q67" s="161"/>
      <c r="R67" s="363"/>
      <c r="S67" s="364"/>
      <c r="T67" s="359"/>
      <c r="U67" s="360"/>
      <c r="AB67" s="5" t="str">
        <f t="shared" si="8"/>
        <v/>
      </c>
      <c r="AC67" s="5" t="str">
        <f t="shared" si="18"/>
        <v/>
      </c>
      <c r="AD67" s="5" t="str">
        <f t="shared" si="19"/>
        <v/>
      </c>
      <c r="AE67" s="5" t="str">
        <f t="shared" si="20"/>
        <v/>
      </c>
      <c r="AF67" s="5" t="str">
        <f t="shared" si="21"/>
        <v/>
      </c>
      <c r="AG67" s="9" t="str">
        <f>IF(G67="男",data_kyogisha!A58,"")</f>
        <v/>
      </c>
      <c r="AH67" s="5" t="str">
        <f t="shared" si="9"/>
        <v/>
      </c>
      <c r="AI67" s="5" t="str">
        <f t="shared" si="22"/>
        <v/>
      </c>
      <c r="AJ67" s="5" t="str">
        <f t="shared" si="23"/>
        <v/>
      </c>
      <c r="AK67" s="5" t="str">
        <f t="shared" si="24"/>
        <v/>
      </c>
      <c r="AL67" s="5" t="str">
        <f t="shared" si="25"/>
        <v/>
      </c>
      <c r="AM67" s="1" t="str">
        <f>IF(G67="女",data_kyogisha!A58,"")</f>
        <v/>
      </c>
      <c r="AN67" s="1">
        <f t="shared" si="16"/>
        <v>0</v>
      </c>
      <c r="AO67" s="1" t="str">
        <f t="shared" si="10"/>
        <v/>
      </c>
      <c r="AP67" s="1">
        <f t="shared" si="26"/>
        <v>0</v>
      </c>
      <c r="AQ67" s="1" t="str">
        <f t="shared" si="12"/>
        <v/>
      </c>
      <c r="AR67" s="1">
        <f t="shared" si="17"/>
        <v>0</v>
      </c>
      <c r="AS67" s="1" t="str">
        <f t="shared" si="13"/>
        <v/>
      </c>
      <c r="AT67" s="1">
        <f t="shared" si="27"/>
        <v>0</v>
      </c>
      <c r="AU67" s="1" t="str">
        <f t="shared" si="15"/>
        <v/>
      </c>
    </row>
    <row r="68" spans="1:47">
      <c r="A68" s="28">
        <v>58</v>
      </c>
      <c r="B68" s="206"/>
      <c r="C68" s="206"/>
      <c r="D68" s="50"/>
      <c r="E68" s="50"/>
      <c r="F68" s="207"/>
      <c r="G68" s="50"/>
      <c r="H68" s="51"/>
      <c r="I68" s="52"/>
      <c r="J68" s="210"/>
      <c r="K68" s="158"/>
      <c r="L68" s="52"/>
      <c r="M68" s="210"/>
      <c r="N68" s="158"/>
      <c r="O68" s="52"/>
      <c r="P68" s="210"/>
      <c r="Q68" s="161"/>
      <c r="R68" s="363"/>
      <c r="S68" s="364"/>
      <c r="T68" s="359"/>
      <c r="U68" s="360"/>
      <c r="AB68" s="5" t="str">
        <f t="shared" si="8"/>
        <v/>
      </c>
      <c r="AC68" s="5" t="str">
        <f t="shared" si="18"/>
        <v/>
      </c>
      <c r="AD68" s="5" t="str">
        <f t="shared" si="19"/>
        <v/>
      </c>
      <c r="AE68" s="5" t="str">
        <f t="shared" si="20"/>
        <v/>
      </c>
      <c r="AF68" s="5" t="str">
        <f t="shared" si="21"/>
        <v/>
      </c>
      <c r="AG68" s="9" t="str">
        <f>IF(G68="男",data_kyogisha!A59,"")</f>
        <v/>
      </c>
      <c r="AH68" s="5" t="str">
        <f t="shared" si="9"/>
        <v/>
      </c>
      <c r="AI68" s="5" t="str">
        <f t="shared" si="22"/>
        <v/>
      </c>
      <c r="AJ68" s="5" t="str">
        <f t="shared" si="23"/>
        <v/>
      </c>
      <c r="AK68" s="5" t="str">
        <f t="shared" si="24"/>
        <v/>
      </c>
      <c r="AL68" s="5" t="str">
        <f t="shared" si="25"/>
        <v/>
      </c>
      <c r="AM68" s="1" t="str">
        <f>IF(G68="女",data_kyogisha!A59,"")</f>
        <v/>
      </c>
      <c r="AN68" s="1">
        <f t="shared" si="16"/>
        <v>0</v>
      </c>
      <c r="AO68" s="1" t="str">
        <f t="shared" si="10"/>
        <v/>
      </c>
      <c r="AP68" s="1">
        <f t="shared" si="26"/>
        <v>0</v>
      </c>
      <c r="AQ68" s="1" t="str">
        <f t="shared" si="12"/>
        <v/>
      </c>
      <c r="AR68" s="1">
        <f t="shared" si="17"/>
        <v>0</v>
      </c>
      <c r="AS68" s="1" t="str">
        <f t="shared" si="13"/>
        <v/>
      </c>
      <c r="AT68" s="1">
        <f t="shared" si="27"/>
        <v>0</v>
      </c>
      <c r="AU68" s="1" t="str">
        <f t="shared" si="15"/>
        <v/>
      </c>
    </row>
    <row r="69" spans="1:47">
      <c r="A69" s="28">
        <v>59</v>
      </c>
      <c r="B69" s="206"/>
      <c r="C69" s="206"/>
      <c r="D69" s="50"/>
      <c r="E69" s="50"/>
      <c r="F69" s="207"/>
      <c r="G69" s="50"/>
      <c r="H69" s="51"/>
      <c r="I69" s="52"/>
      <c r="J69" s="210"/>
      <c r="K69" s="158"/>
      <c r="L69" s="52"/>
      <c r="M69" s="210"/>
      <c r="N69" s="158"/>
      <c r="O69" s="52"/>
      <c r="P69" s="210"/>
      <c r="Q69" s="161"/>
      <c r="R69" s="363"/>
      <c r="S69" s="364"/>
      <c r="T69" s="359"/>
      <c r="U69" s="360"/>
      <c r="AB69" s="5" t="str">
        <f t="shared" si="8"/>
        <v/>
      </c>
      <c r="AC69" s="5" t="str">
        <f t="shared" si="18"/>
        <v/>
      </c>
      <c r="AD69" s="5" t="str">
        <f t="shared" si="19"/>
        <v/>
      </c>
      <c r="AE69" s="5" t="str">
        <f t="shared" si="20"/>
        <v/>
      </c>
      <c r="AF69" s="5" t="str">
        <f t="shared" si="21"/>
        <v/>
      </c>
      <c r="AG69" s="9" t="str">
        <f>IF(G69="男",data_kyogisha!A60,"")</f>
        <v/>
      </c>
      <c r="AH69" s="5" t="str">
        <f t="shared" si="9"/>
        <v/>
      </c>
      <c r="AI69" s="5" t="str">
        <f t="shared" si="22"/>
        <v/>
      </c>
      <c r="AJ69" s="5" t="str">
        <f t="shared" si="23"/>
        <v/>
      </c>
      <c r="AK69" s="5" t="str">
        <f t="shared" si="24"/>
        <v/>
      </c>
      <c r="AL69" s="5" t="str">
        <f t="shared" si="25"/>
        <v/>
      </c>
      <c r="AM69" s="1" t="str">
        <f>IF(G69="女",data_kyogisha!A60,"")</f>
        <v/>
      </c>
      <c r="AN69" s="1">
        <f t="shared" si="16"/>
        <v>0</v>
      </c>
      <c r="AO69" s="1" t="str">
        <f t="shared" si="10"/>
        <v/>
      </c>
      <c r="AP69" s="1">
        <f t="shared" si="26"/>
        <v>0</v>
      </c>
      <c r="AQ69" s="1" t="str">
        <f t="shared" si="12"/>
        <v/>
      </c>
      <c r="AR69" s="1">
        <f t="shared" si="17"/>
        <v>0</v>
      </c>
      <c r="AS69" s="1" t="str">
        <f t="shared" si="13"/>
        <v/>
      </c>
      <c r="AT69" s="1">
        <f t="shared" si="27"/>
        <v>0</v>
      </c>
      <c r="AU69" s="1" t="str">
        <f t="shared" si="15"/>
        <v/>
      </c>
    </row>
    <row r="70" spans="1:47">
      <c r="A70" s="28">
        <v>60</v>
      </c>
      <c r="B70" s="206"/>
      <c r="C70" s="206"/>
      <c r="D70" s="50"/>
      <c r="E70" s="50"/>
      <c r="F70" s="207"/>
      <c r="G70" s="50"/>
      <c r="H70" s="51"/>
      <c r="I70" s="52"/>
      <c r="J70" s="210"/>
      <c r="K70" s="158"/>
      <c r="L70" s="52"/>
      <c r="M70" s="210"/>
      <c r="N70" s="158"/>
      <c r="O70" s="52"/>
      <c r="P70" s="210"/>
      <c r="Q70" s="161"/>
      <c r="R70" s="363"/>
      <c r="S70" s="364"/>
      <c r="T70" s="359"/>
      <c r="U70" s="360"/>
      <c r="AB70" s="5" t="str">
        <f t="shared" si="8"/>
        <v/>
      </c>
      <c r="AC70" s="5" t="str">
        <f t="shared" si="18"/>
        <v/>
      </c>
      <c r="AD70" s="5" t="str">
        <f t="shared" si="19"/>
        <v/>
      </c>
      <c r="AE70" s="5" t="str">
        <f t="shared" si="20"/>
        <v/>
      </c>
      <c r="AF70" s="5" t="str">
        <f t="shared" si="21"/>
        <v/>
      </c>
      <c r="AG70" s="9" t="str">
        <f>IF(G70="男",data_kyogisha!A61,"")</f>
        <v/>
      </c>
      <c r="AH70" s="5" t="str">
        <f t="shared" si="9"/>
        <v/>
      </c>
      <c r="AI70" s="5" t="str">
        <f t="shared" si="22"/>
        <v/>
      </c>
      <c r="AJ70" s="5" t="str">
        <f t="shared" si="23"/>
        <v/>
      </c>
      <c r="AK70" s="5" t="str">
        <f t="shared" si="24"/>
        <v/>
      </c>
      <c r="AL70" s="5" t="str">
        <f t="shared" si="25"/>
        <v/>
      </c>
      <c r="AM70" s="1" t="str">
        <f>IF(G70="女",data_kyogisha!A61,"")</f>
        <v/>
      </c>
      <c r="AN70" s="1">
        <f t="shared" si="16"/>
        <v>0</v>
      </c>
      <c r="AO70" s="1" t="str">
        <f t="shared" si="10"/>
        <v/>
      </c>
      <c r="AP70" s="1">
        <f t="shared" si="26"/>
        <v>0</v>
      </c>
      <c r="AQ70" s="1" t="str">
        <f t="shared" si="12"/>
        <v/>
      </c>
      <c r="AR70" s="1">
        <f t="shared" si="17"/>
        <v>0</v>
      </c>
      <c r="AS70" s="1" t="str">
        <f t="shared" si="13"/>
        <v/>
      </c>
      <c r="AT70" s="1">
        <f t="shared" si="27"/>
        <v>0</v>
      </c>
      <c r="AU70" s="1" t="str">
        <f t="shared" si="15"/>
        <v/>
      </c>
    </row>
    <row r="71" spans="1:47">
      <c r="A71" s="28">
        <v>61</v>
      </c>
      <c r="B71" s="206"/>
      <c r="C71" s="206"/>
      <c r="D71" s="50"/>
      <c r="E71" s="50"/>
      <c r="F71" s="207"/>
      <c r="G71" s="50"/>
      <c r="H71" s="51"/>
      <c r="I71" s="52"/>
      <c r="J71" s="210"/>
      <c r="K71" s="158"/>
      <c r="L71" s="52"/>
      <c r="M71" s="210"/>
      <c r="N71" s="158"/>
      <c r="O71" s="52"/>
      <c r="P71" s="210"/>
      <c r="Q71" s="161"/>
      <c r="R71" s="363"/>
      <c r="S71" s="364"/>
      <c r="T71" s="359"/>
      <c r="U71" s="360"/>
      <c r="AB71" s="5" t="str">
        <f t="shared" si="8"/>
        <v/>
      </c>
      <c r="AC71" s="5" t="str">
        <f t="shared" si="18"/>
        <v/>
      </c>
      <c r="AD71" s="5" t="str">
        <f t="shared" si="19"/>
        <v/>
      </c>
      <c r="AE71" s="5" t="str">
        <f t="shared" si="20"/>
        <v/>
      </c>
      <c r="AF71" s="5" t="str">
        <f t="shared" si="21"/>
        <v/>
      </c>
      <c r="AG71" s="9" t="str">
        <f>IF(G71="男",data_kyogisha!A62,"")</f>
        <v/>
      </c>
      <c r="AH71" s="5" t="str">
        <f t="shared" si="9"/>
        <v/>
      </c>
      <c r="AI71" s="5" t="str">
        <f t="shared" si="22"/>
        <v/>
      </c>
      <c r="AJ71" s="5" t="str">
        <f t="shared" si="23"/>
        <v/>
      </c>
      <c r="AK71" s="5" t="str">
        <f t="shared" si="24"/>
        <v/>
      </c>
      <c r="AL71" s="5" t="str">
        <f t="shared" si="25"/>
        <v/>
      </c>
      <c r="AM71" s="1" t="str">
        <f>IF(G71="女",data_kyogisha!A62,"")</f>
        <v/>
      </c>
      <c r="AN71" s="1">
        <f t="shared" si="16"/>
        <v>0</v>
      </c>
      <c r="AO71" s="1" t="str">
        <f t="shared" si="10"/>
        <v/>
      </c>
      <c r="AP71" s="1">
        <f t="shared" si="26"/>
        <v>0</v>
      </c>
      <c r="AQ71" s="1" t="str">
        <f t="shared" si="12"/>
        <v/>
      </c>
      <c r="AR71" s="1">
        <f t="shared" si="17"/>
        <v>0</v>
      </c>
      <c r="AS71" s="1" t="str">
        <f t="shared" si="13"/>
        <v/>
      </c>
      <c r="AT71" s="1">
        <f t="shared" si="27"/>
        <v>0</v>
      </c>
      <c r="AU71" s="1" t="str">
        <f t="shared" si="15"/>
        <v/>
      </c>
    </row>
    <row r="72" spans="1:47">
      <c r="A72" s="28">
        <v>62</v>
      </c>
      <c r="B72" s="206"/>
      <c r="C72" s="206"/>
      <c r="D72" s="50"/>
      <c r="E72" s="50"/>
      <c r="F72" s="207"/>
      <c r="G72" s="50"/>
      <c r="H72" s="51"/>
      <c r="I72" s="52"/>
      <c r="J72" s="210"/>
      <c r="K72" s="158"/>
      <c r="L72" s="52"/>
      <c r="M72" s="210"/>
      <c r="N72" s="158"/>
      <c r="O72" s="52"/>
      <c r="P72" s="210"/>
      <c r="Q72" s="161"/>
      <c r="R72" s="363"/>
      <c r="S72" s="364"/>
      <c r="T72" s="359"/>
      <c r="U72" s="360"/>
      <c r="AB72" s="5" t="str">
        <f t="shared" si="8"/>
        <v/>
      </c>
      <c r="AC72" s="5" t="str">
        <f t="shared" si="18"/>
        <v/>
      </c>
      <c r="AD72" s="5" t="str">
        <f t="shared" si="19"/>
        <v/>
      </c>
      <c r="AE72" s="5" t="str">
        <f t="shared" si="20"/>
        <v/>
      </c>
      <c r="AF72" s="5" t="str">
        <f t="shared" si="21"/>
        <v/>
      </c>
      <c r="AG72" s="9" t="str">
        <f>IF(G72="男",data_kyogisha!A63,"")</f>
        <v/>
      </c>
      <c r="AH72" s="5" t="str">
        <f t="shared" si="9"/>
        <v/>
      </c>
      <c r="AI72" s="5" t="str">
        <f t="shared" si="22"/>
        <v/>
      </c>
      <c r="AJ72" s="5" t="str">
        <f t="shared" si="23"/>
        <v/>
      </c>
      <c r="AK72" s="5" t="str">
        <f t="shared" si="24"/>
        <v/>
      </c>
      <c r="AL72" s="5" t="str">
        <f t="shared" si="25"/>
        <v/>
      </c>
      <c r="AM72" s="1" t="str">
        <f>IF(G72="女",data_kyogisha!A63,"")</f>
        <v/>
      </c>
      <c r="AN72" s="1">
        <f t="shared" si="16"/>
        <v>0</v>
      </c>
      <c r="AO72" s="1" t="str">
        <f t="shared" si="10"/>
        <v/>
      </c>
      <c r="AP72" s="1">
        <f t="shared" si="26"/>
        <v>0</v>
      </c>
      <c r="AQ72" s="1" t="str">
        <f t="shared" si="12"/>
        <v/>
      </c>
      <c r="AR72" s="1">
        <f t="shared" si="17"/>
        <v>0</v>
      </c>
      <c r="AS72" s="1" t="str">
        <f t="shared" si="13"/>
        <v/>
      </c>
      <c r="AT72" s="1">
        <f t="shared" si="27"/>
        <v>0</v>
      </c>
      <c r="AU72" s="1" t="str">
        <f t="shared" si="15"/>
        <v/>
      </c>
    </row>
    <row r="73" spans="1:47">
      <c r="A73" s="28">
        <v>63</v>
      </c>
      <c r="B73" s="206"/>
      <c r="C73" s="206"/>
      <c r="D73" s="50"/>
      <c r="E73" s="50"/>
      <c r="F73" s="207"/>
      <c r="G73" s="50"/>
      <c r="H73" s="51"/>
      <c r="I73" s="52"/>
      <c r="J73" s="210"/>
      <c r="K73" s="158"/>
      <c r="L73" s="52"/>
      <c r="M73" s="210"/>
      <c r="N73" s="158"/>
      <c r="O73" s="52"/>
      <c r="P73" s="210"/>
      <c r="Q73" s="161"/>
      <c r="R73" s="363"/>
      <c r="S73" s="364"/>
      <c r="T73" s="359"/>
      <c r="U73" s="360"/>
      <c r="AB73" s="5" t="str">
        <f t="shared" si="8"/>
        <v/>
      </c>
      <c r="AC73" s="5" t="str">
        <f t="shared" si="18"/>
        <v/>
      </c>
      <c r="AD73" s="5" t="str">
        <f t="shared" si="19"/>
        <v/>
      </c>
      <c r="AE73" s="5" t="str">
        <f t="shared" si="20"/>
        <v/>
      </c>
      <c r="AF73" s="5" t="str">
        <f t="shared" si="21"/>
        <v/>
      </c>
      <c r="AG73" s="9" t="str">
        <f>IF(G73="男",data_kyogisha!A64,"")</f>
        <v/>
      </c>
      <c r="AH73" s="5" t="str">
        <f t="shared" si="9"/>
        <v/>
      </c>
      <c r="AI73" s="5" t="str">
        <f t="shared" si="22"/>
        <v/>
      </c>
      <c r="AJ73" s="5" t="str">
        <f t="shared" si="23"/>
        <v/>
      </c>
      <c r="AK73" s="5" t="str">
        <f t="shared" si="24"/>
        <v/>
      </c>
      <c r="AL73" s="5" t="str">
        <f t="shared" si="25"/>
        <v/>
      </c>
      <c r="AM73" s="1" t="str">
        <f>IF(G73="女",data_kyogisha!A64,"")</f>
        <v/>
      </c>
      <c r="AN73" s="1">
        <f t="shared" si="16"/>
        <v>0</v>
      </c>
      <c r="AO73" s="1" t="str">
        <f t="shared" si="10"/>
        <v/>
      </c>
      <c r="AP73" s="1">
        <f t="shared" si="26"/>
        <v>0</v>
      </c>
      <c r="AQ73" s="1" t="str">
        <f t="shared" si="12"/>
        <v/>
      </c>
      <c r="AR73" s="1">
        <f t="shared" si="17"/>
        <v>0</v>
      </c>
      <c r="AS73" s="1" t="str">
        <f t="shared" si="13"/>
        <v/>
      </c>
      <c r="AT73" s="1">
        <f t="shared" si="27"/>
        <v>0</v>
      </c>
      <c r="AU73" s="1" t="str">
        <f t="shared" si="15"/>
        <v/>
      </c>
    </row>
    <row r="74" spans="1:47">
      <c r="A74" s="28">
        <v>64</v>
      </c>
      <c r="B74" s="206"/>
      <c r="C74" s="206"/>
      <c r="D74" s="50"/>
      <c r="E74" s="50"/>
      <c r="F74" s="207"/>
      <c r="G74" s="50"/>
      <c r="H74" s="51"/>
      <c r="I74" s="52"/>
      <c r="J74" s="210"/>
      <c r="K74" s="158"/>
      <c r="L74" s="52"/>
      <c r="M74" s="210"/>
      <c r="N74" s="158"/>
      <c r="O74" s="52"/>
      <c r="P74" s="210"/>
      <c r="Q74" s="161"/>
      <c r="R74" s="363"/>
      <c r="S74" s="364"/>
      <c r="T74" s="359"/>
      <c r="U74" s="360"/>
      <c r="AB74" s="5" t="str">
        <f t="shared" si="8"/>
        <v/>
      </c>
      <c r="AC74" s="5" t="str">
        <f t="shared" si="18"/>
        <v/>
      </c>
      <c r="AD74" s="5" t="str">
        <f t="shared" si="19"/>
        <v/>
      </c>
      <c r="AE74" s="5" t="str">
        <f t="shared" si="20"/>
        <v/>
      </c>
      <c r="AF74" s="5" t="str">
        <f t="shared" si="21"/>
        <v/>
      </c>
      <c r="AG74" s="9" t="str">
        <f>IF(G74="男",data_kyogisha!A65,"")</f>
        <v/>
      </c>
      <c r="AH74" s="5" t="str">
        <f t="shared" si="9"/>
        <v/>
      </c>
      <c r="AI74" s="5" t="str">
        <f t="shared" si="22"/>
        <v/>
      </c>
      <c r="AJ74" s="5" t="str">
        <f t="shared" si="23"/>
        <v/>
      </c>
      <c r="AK74" s="5" t="str">
        <f t="shared" si="24"/>
        <v/>
      </c>
      <c r="AL74" s="5" t="str">
        <f t="shared" si="25"/>
        <v/>
      </c>
      <c r="AM74" s="1" t="str">
        <f>IF(G74="女",data_kyogisha!A65,"")</f>
        <v/>
      </c>
      <c r="AN74" s="1">
        <f t="shared" si="16"/>
        <v>0</v>
      </c>
      <c r="AO74" s="1" t="str">
        <f t="shared" si="10"/>
        <v/>
      </c>
      <c r="AP74" s="1">
        <f t="shared" si="26"/>
        <v>0</v>
      </c>
      <c r="AQ74" s="1" t="str">
        <f t="shared" si="12"/>
        <v/>
      </c>
      <c r="AR74" s="1">
        <f t="shared" si="17"/>
        <v>0</v>
      </c>
      <c r="AS74" s="1" t="str">
        <f t="shared" si="13"/>
        <v/>
      </c>
      <c r="AT74" s="1">
        <f t="shared" si="27"/>
        <v>0</v>
      </c>
      <c r="AU74" s="1" t="str">
        <f t="shared" si="15"/>
        <v/>
      </c>
    </row>
    <row r="75" spans="1:47">
      <c r="A75" s="28">
        <v>65</v>
      </c>
      <c r="B75" s="206"/>
      <c r="C75" s="206"/>
      <c r="D75" s="50"/>
      <c r="E75" s="50"/>
      <c r="F75" s="207"/>
      <c r="G75" s="50"/>
      <c r="H75" s="51"/>
      <c r="I75" s="52"/>
      <c r="J75" s="210"/>
      <c r="K75" s="158"/>
      <c r="L75" s="52"/>
      <c r="M75" s="210"/>
      <c r="N75" s="158"/>
      <c r="O75" s="52"/>
      <c r="P75" s="210"/>
      <c r="Q75" s="161"/>
      <c r="R75" s="363"/>
      <c r="S75" s="364"/>
      <c r="T75" s="359"/>
      <c r="U75" s="360"/>
      <c r="AB75" s="5" t="str">
        <f t="shared" si="8"/>
        <v/>
      </c>
      <c r="AC75" s="5" t="str">
        <f t="shared" si="18"/>
        <v/>
      </c>
      <c r="AD75" s="5" t="str">
        <f t="shared" si="19"/>
        <v/>
      </c>
      <c r="AE75" s="5" t="str">
        <f t="shared" si="20"/>
        <v/>
      </c>
      <c r="AF75" s="5" t="str">
        <f t="shared" si="21"/>
        <v/>
      </c>
      <c r="AG75" s="9" t="str">
        <f>IF(G75="男",data_kyogisha!A66,"")</f>
        <v/>
      </c>
      <c r="AH75" s="5" t="str">
        <f t="shared" si="9"/>
        <v/>
      </c>
      <c r="AI75" s="5" t="str">
        <f t="shared" ref="AI75:AI100" si="28">IF(G75="女",D75,"")</f>
        <v/>
      </c>
      <c r="AJ75" s="5" t="str">
        <f t="shared" si="23"/>
        <v/>
      </c>
      <c r="AK75" s="5" t="str">
        <f t="shared" ref="AK75:AK100" si="29">IF(G75="女",G75,"")</f>
        <v/>
      </c>
      <c r="AL75" s="5" t="str">
        <f t="shared" si="25"/>
        <v/>
      </c>
      <c r="AM75" s="1" t="str">
        <f>IF(G75="女",data_kyogisha!A66,"")</f>
        <v/>
      </c>
      <c r="AN75" s="1">
        <f t="shared" si="16"/>
        <v>0</v>
      </c>
      <c r="AO75" s="1" t="str">
        <f t="shared" si="10"/>
        <v/>
      </c>
      <c r="AP75" s="1">
        <f t="shared" si="26"/>
        <v>0</v>
      </c>
      <c r="AQ75" s="1" t="str">
        <f t="shared" si="12"/>
        <v/>
      </c>
      <c r="AR75" s="1">
        <f t="shared" si="17"/>
        <v>0</v>
      </c>
      <c r="AS75" s="1" t="str">
        <f t="shared" si="13"/>
        <v/>
      </c>
      <c r="AT75" s="1">
        <f t="shared" si="27"/>
        <v>0</v>
      </c>
      <c r="AU75" s="1" t="str">
        <f t="shared" si="15"/>
        <v/>
      </c>
    </row>
    <row r="76" spans="1:47">
      <c r="A76" s="28">
        <v>66</v>
      </c>
      <c r="B76" s="206"/>
      <c r="C76" s="206"/>
      <c r="D76" s="50"/>
      <c r="E76" s="50"/>
      <c r="F76" s="207"/>
      <c r="G76" s="50"/>
      <c r="H76" s="51"/>
      <c r="I76" s="52"/>
      <c r="J76" s="210"/>
      <c r="K76" s="158"/>
      <c r="L76" s="52"/>
      <c r="M76" s="210"/>
      <c r="N76" s="158"/>
      <c r="O76" s="52"/>
      <c r="P76" s="210"/>
      <c r="Q76" s="161"/>
      <c r="R76" s="363"/>
      <c r="S76" s="364"/>
      <c r="T76" s="359"/>
      <c r="U76" s="360"/>
      <c r="AB76" s="5" t="str">
        <f t="shared" ref="AB76:AB100" si="30">IF(G76="男",C76,"")</f>
        <v/>
      </c>
      <c r="AC76" s="5" t="str">
        <f t="shared" ref="AC76:AC100" si="31">IF(G76="男",D76,"")</f>
        <v/>
      </c>
      <c r="AD76" s="5" t="str">
        <f t="shared" ref="AD76:AD100" si="32">IF(G76="男",E76,"")</f>
        <v/>
      </c>
      <c r="AE76" s="5" t="str">
        <f t="shared" ref="AE76:AE100" si="33">IF(G76="男",G76,"")</f>
        <v/>
      </c>
      <c r="AF76" s="5" t="str">
        <f t="shared" ref="AF76:AF100" si="34">IF(G76="男",IF(H76="","",H76),"")</f>
        <v/>
      </c>
      <c r="AG76" s="9" t="str">
        <f>IF(G76="男",data_kyogisha!A67,"")</f>
        <v/>
      </c>
      <c r="AH76" s="5" t="str">
        <f t="shared" ref="AH76:AH100" si="35">IF(G76="女",C76,"")</f>
        <v/>
      </c>
      <c r="AI76" s="5" t="str">
        <f t="shared" si="28"/>
        <v/>
      </c>
      <c r="AJ76" s="5" t="str">
        <f t="shared" ref="AJ76:AJ100" si="36">IF(G76="女",E76,"")</f>
        <v/>
      </c>
      <c r="AK76" s="5" t="str">
        <f t="shared" si="29"/>
        <v/>
      </c>
      <c r="AL76" s="5" t="str">
        <f t="shared" ref="AL76:AL100" si="37">IF(G76="女",IF(H76="","",H76),"")</f>
        <v/>
      </c>
      <c r="AM76" s="1" t="str">
        <f>IF(G76="女",data_kyogisha!A67,"")</f>
        <v/>
      </c>
      <c r="AN76" s="1">
        <f t="shared" si="16"/>
        <v>0</v>
      </c>
      <c r="AO76" s="1" t="str">
        <f t="shared" ref="AO76:AO100" si="38">IF(AND(G76="男",R76="○"),C76,"")</f>
        <v/>
      </c>
      <c r="AP76" s="1">
        <f t="shared" ref="AP76:AP100" si="39">IF(AND(G76="男",T76="○"),AP75+1,AP75)</f>
        <v>0</v>
      </c>
      <c r="AQ76" s="1" t="str">
        <f t="shared" ref="AQ76:AQ100" si="40">IF(AND(G76="男",T76="○"),C76,"")</f>
        <v/>
      </c>
      <c r="AR76" s="1">
        <f t="shared" si="17"/>
        <v>0</v>
      </c>
      <c r="AS76" s="1" t="str">
        <f t="shared" ref="AS76:AS100" si="41">IF(AND(G76="女",R76="○"),C76,"")</f>
        <v/>
      </c>
      <c r="AT76" s="1">
        <f t="shared" ref="AT76:AT100" si="42">IF(AND(G76="女",T76="○"),AT75+1,AT75)</f>
        <v>0</v>
      </c>
      <c r="AU76" s="1" t="str">
        <f t="shared" ref="AU76:AU100" si="43">IF(AND(G76="女",T76="○"),C76,"")</f>
        <v/>
      </c>
    </row>
    <row r="77" spans="1:47">
      <c r="A77" s="28">
        <v>67</v>
      </c>
      <c r="B77" s="206"/>
      <c r="C77" s="206"/>
      <c r="D77" s="50"/>
      <c r="E77" s="50"/>
      <c r="F77" s="207"/>
      <c r="G77" s="50"/>
      <c r="H77" s="51"/>
      <c r="I77" s="52"/>
      <c r="J77" s="210"/>
      <c r="K77" s="158"/>
      <c r="L77" s="52"/>
      <c r="M77" s="210"/>
      <c r="N77" s="158"/>
      <c r="O77" s="52"/>
      <c r="P77" s="210"/>
      <c r="Q77" s="161"/>
      <c r="R77" s="363"/>
      <c r="S77" s="364"/>
      <c r="T77" s="359"/>
      <c r="U77" s="360"/>
      <c r="AB77" s="5" t="str">
        <f t="shared" si="30"/>
        <v/>
      </c>
      <c r="AC77" s="5" t="str">
        <f t="shared" si="31"/>
        <v/>
      </c>
      <c r="AD77" s="5" t="str">
        <f t="shared" si="32"/>
        <v/>
      </c>
      <c r="AE77" s="5" t="str">
        <f t="shared" si="33"/>
        <v/>
      </c>
      <c r="AF77" s="5" t="str">
        <f t="shared" si="34"/>
        <v/>
      </c>
      <c r="AG77" s="9" t="str">
        <f>IF(G77="男",data_kyogisha!A68,"")</f>
        <v/>
      </c>
      <c r="AH77" s="5" t="str">
        <f t="shared" si="35"/>
        <v/>
      </c>
      <c r="AI77" s="5" t="str">
        <f t="shared" si="28"/>
        <v/>
      </c>
      <c r="AJ77" s="5" t="str">
        <f t="shared" si="36"/>
        <v/>
      </c>
      <c r="AK77" s="5" t="str">
        <f t="shared" si="29"/>
        <v/>
      </c>
      <c r="AL77" s="5" t="str">
        <f t="shared" si="37"/>
        <v/>
      </c>
      <c r="AM77" s="1" t="str">
        <f>IF(G77="女",data_kyogisha!A68,"")</f>
        <v/>
      </c>
      <c r="AN77" s="1">
        <f t="shared" ref="AN77:AN100" si="44">IF(AND(G77="男",R77="○"),AN76+1,AN76)</f>
        <v>0</v>
      </c>
      <c r="AO77" s="1" t="str">
        <f t="shared" si="38"/>
        <v/>
      </c>
      <c r="AP77" s="1">
        <f t="shared" si="39"/>
        <v>0</v>
      </c>
      <c r="AQ77" s="1" t="str">
        <f t="shared" si="40"/>
        <v/>
      </c>
      <c r="AR77" s="1">
        <f t="shared" ref="AR77:AR100" si="45">IF(AND(G77="女",R77="○"),AR76+1,AR76)</f>
        <v>0</v>
      </c>
      <c r="AS77" s="1" t="str">
        <f t="shared" si="41"/>
        <v/>
      </c>
      <c r="AT77" s="1">
        <f t="shared" si="42"/>
        <v>0</v>
      </c>
      <c r="AU77" s="1" t="str">
        <f t="shared" si="43"/>
        <v/>
      </c>
    </row>
    <row r="78" spans="1:47">
      <c r="A78" s="28">
        <v>68</v>
      </c>
      <c r="B78" s="206"/>
      <c r="C78" s="206"/>
      <c r="D78" s="50"/>
      <c r="E78" s="50"/>
      <c r="F78" s="207"/>
      <c r="G78" s="50"/>
      <c r="H78" s="51"/>
      <c r="I78" s="52"/>
      <c r="J78" s="210"/>
      <c r="K78" s="158"/>
      <c r="L78" s="52"/>
      <c r="M78" s="210"/>
      <c r="N78" s="158"/>
      <c r="O78" s="52"/>
      <c r="P78" s="210"/>
      <c r="Q78" s="161"/>
      <c r="R78" s="363"/>
      <c r="S78" s="364"/>
      <c r="T78" s="359"/>
      <c r="U78" s="360"/>
      <c r="AB78" s="5" t="str">
        <f t="shared" si="30"/>
        <v/>
      </c>
      <c r="AC78" s="5" t="str">
        <f t="shared" si="31"/>
        <v/>
      </c>
      <c r="AD78" s="5" t="str">
        <f t="shared" si="32"/>
        <v/>
      </c>
      <c r="AE78" s="5" t="str">
        <f t="shared" si="33"/>
        <v/>
      </c>
      <c r="AF78" s="5" t="str">
        <f t="shared" si="34"/>
        <v/>
      </c>
      <c r="AG78" s="9" t="str">
        <f>IF(G78="男",data_kyogisha!A69,"")</f>
        <v/>
      </c>
      <c r="AH78" s="5" t="str">
        <f t="shared" si="35"/>
        <v/>
      </c>
      <c r="AI78" s="5" t="str">
        <f t="shared" si="28"/>
        <v/>
      </c>
      <c r="AJ78" s="5" t="str">
        <f t="shared" si="36"/>
        <v/>
      </c>
      <c r="AK78" s="5" t="str">
        <f t="shared" si="29"/>
        <v/>
      </c>
      <c r="AL78" s="5" t="str">
        <f t="shared" si="37"/>
        <v/>
      </c>
      <c r="AM78" s="1" t="str">
        <f>IF(G78="女",data_kyogisha!A69,"")</f>
        <v/>
      </c>
      <c r="AN78" s="1">
        <f t="shared" si="44"/>
        <v>0</v>
      </c>
      <c r="AO78" s="1" t="str">
        <f t="shared" si="38"/>
        <v/>
      </c>
      <c r="AP78" s="1">
        <f t="shared" si="39"/>
        <v>0</v>
      </c>
      <c r="AQ78" s="1" t="str">
        <f t="shared" si="40"/>
        <v/>
      </c>
      <c r="AR78" s="1">
        <f t="shared" si="45"/>
        <v>0</v>
      </c>
      <c r="AS78" s="1" t="str">
        <f t="shared" si="41"/>
        <v/>
      </c>
      <c r="AT78" s="1">
        <f t="shared" si="42"/>
        <v>0</v>
      </c>
      <c r="AU78" s="1" t="str">
        <f t="shared" si="43"/>
        <v/>
      </c>
    </row>
    <row r="79" spans="1:47">
      <c r="A79" s="28">
        <v>69</v>
      </c>
      <c r="B79" s="206"/>
      <c r="C79" s="206"/>
      <c r="D79" s="50"/>
      <c r="E79" s="50"/>
      <c r="F79" s="207"/>
      <c r="G79" s="50"/>
      <c r="H79" s="51"/>
      <c r="I79" s="52"/>
      <c r="J79" s="210"/>
      <c r="K79" s="158"/>
      <c r="L79" s="52"/>
      <c r="M79" s="210"/>
      <c r="N79" s="158"/>
      <c r="O79" s="52"/>
      <c r="P79" s="210"/>
      <c r="Q79" s="161"/>
      <c r="R79" s="363"/>
      <c r="S79" s="364"/>
      <c r="T79" s="359"/>
      <c r="U79" s="360"/>
      <c r="AB79" s="5" t="str">
        <f t="shared" si="30"/>
        <v/>
      </c>
      <c r="AC79" s="5" t="str">
        <f t="shared" si="31"/>
        <v/>
      </c>
      <c r="AD79" s="5" t="str">
        <f t="shared" si="32"/>
        <v/>
      </c>
      <c r="AE79" s="5" t="str">
        <f t="shared" si="33"/>
        <v/>
      </c>
      <c r="AF79" s="5" t="str">
        <f t="shared" si="34"/>
        <v/>
      </c>
      <c r="AG79" s="9" t="str">
        <f>IF(G79="男",data_kyogisha!A70,"")</f>
        <v/>
      </c>
      <c r="AH79" s="5" t="str">
        <f t="shared" si="35"/>
        <v/>
      </c>
      <c r="AI79" s="5" t="str">
        <f t="shared" si="28"/>
        <v/>
      </c>
      <c r="AJ79" s="5" t="str">
        <f t="shared" si="36"/>
        <v/>
      </c>
      <c r="AK79" s="5" t="str">
        <f t="shared" si="29"/>
        <v/>
      </c>
      <c r="AL79" s="5" t="str">
        <f t="shared" si="37"/>
        <v/>
      </c>
      <c r="AM79" s="1" t="str">
        <f>IF(G79="女",data_kyogisha!A70,"")</f>
        <v/>
      </c>
      <c r="AN79" s="1">
        <f t="shared" si="44"/>
        <v>0</v>
      </c>
      <c r="AO79" s="1" t="str">
        <f t="shared" si="38"/>
        <v/>
      </c>
      <c r="AP79" s="1">
        <f t="shared" si="39"/>
        <v>0</v>
      </c>
      <c r="AQ79" s="1" t="str">
        <f t="shared" si="40"/>
        <v/>
      </c>
      <c r="AR79" s="1">
        <f t="shared" si="45"/>
        <v>0</v>
      </c>
      <c r="AS79" s="1" t="str">
        <f t="shared" si="41"/>
        <v/>
      </c>
      <c r="AT79" s="1">
        <f t="shared" si="42"/>
        <v>0</v>
      </c>
      <c r="AU79" s="1" t="str">
        <f t="shared" si="43"/>
        <v/>
      </c>
    </row>
    <row r="80" spans="1:47">
      <c r="A80" s="28">
        <v>70</v>
      </c>
      <c r="B80" s="206"/>
      <c r="C80" s="206"/>
      <c r="D80" s="50"/>
      <c r="E80" s="50"/>
      <c r="F80" s="207"/>
      <c r="G80" s="50"/>
      <c r="H80" s="51"/>
      <c r="I80" s="52"/>
      <c r="J80" s="210"/>
      <c r="K80" s="158"/>
      <c r="L80" s="52"/>
      <c r="M80" s="210"/>
      <c r="N80" s="158"/>
      <c r="O80" s="52"/>
      <c r="P80" s="210"/>
      <c r="Q80" s="161"/>
      <c r="R80" s="363"/>
      <c r="S80" s="364"/>
      <c r="T80" s="359"/>
      <c r="U80" s="360"/>
      <c r="AB80" s="5" t="str">
        <f t="shared" si="30"/>
        <v/>
      </c>
      <c r="AC80" s="5" t="str">
        <f t="shared" si="31"/>
        <v/>
      </c>
      <c r="AD80" s="5" t="str">
        <f t="shared" si="32"/>
        <v/>
      </c>
      <c r="AE80" s="5" t="str">
        <f t="shared" si="33"/>
        <v/>
      </c>
      <c r="AF80" s="5" t="str">
        <f t="shared" si="34"/>
        <v/>
      </c>
      <c r="AG80" s="9" t="str">
        <f>IF(G80="男",data_kyogisha!A71,"")</f>
        <v/>
      </c>
      <c r="AH80" s="5" t="str">
        <f t="shared" si="35"/>
        <v/>
      </c>
      <c r="AI80" s="5" t="str">
        <f t="shared" si="28"/>
        <v/>
      </c>
      <c r="AJ80" s="5" t="str">
        <f t="shared" si="36"/>
        <v/>
      </c>
      <c r="AK80" s="5" t="str">
        <f t="shared" si="29"/>
        <v/>
      </c>
      <c r="AL80" s="5" t="str">
        <f t="shared" si="37"/>
        <v/>
      </c>
      <c r="AM80" s="1" t="str">
        <f>IF(G80="女",data_kyogisha!A71,"")</f>
        <v/>
      </c>
      <c r="AN80" s="1">
        <f t="shared" si="44"/>
        <v>0</v>
      </c>
      <c r="AO80" s="1" t="str">
        <f t="shared" si="38"/>
        <v/>
      </c>
      <c r="AP80" s="1">
        <f t="shared" si="39"/>
        <v>0</v>
      </c>
      <c r="AQ80" s="1" t="str">
        <f t="shared" si="40"/>
        <v/>
      </c>
      <c r="AR80" s="1">
        <f t="shared" si="45"/>
        <v>0</v>
      </c>
      <c r="AS80" s="1" t="str">
        <f t="shared" si="41"/>
        <v/>
      </c>
      <c r="AT80" s="1">
        <f t="shared" si="42"/>
        <v>0</v>
      </c>
      <c r="AU80" s="1" t="str">
        <f t="shared" si="43"/>
        <v/>
      </c>
    </row>
    <row r="81" spans="1:47">
      <c r="A81" s="28">
        <v>71</v>
      </c>
      <c r="B81" s="206"/>
      <c r="C81" s="206"/>
      <c r="D81" s="50"/>
      <c r="E81" s="50"/>
      <c r="F81" s="207"/>
      <c r="G81" s="50"/>
      <c r="H81" s="51"/>
      <c r="I81" s="52"/>
      <c r="J81" s="210"/>
      <c r="K81" s="158"/>
      <c r="L81" s="52"/>
      <c r="M81" s="210"/>
      <c r="N81" s="158"/>
      <c r="O81" s="52"/>
      <c r="P81" s="210"/>
      <c r="Q81" s="161"/>
      <c r="R81" s="363"/>
      <c r="S81" s="364"/>
      <c r="T81" s="359"/>
      <c r="U81" s="360"/>
      <c r="AB81" s="5" t="str">
        <f t="shared" si="30"/>
        <v/>
      </c>
      <c r="AC81" s="5" t="str">
        <f t="shared" si="31"/>
        <v/>
      </c>
      <c r="AD81" s="5" t="str">
        <f t="shared" si="32"/>
        <v/>
      </c>
      <c r="AE81" s="5" t="str">
        <f t="shared" si="33"/>
        <v/>
      </c>
      <c r="AF81" s="5" t="str">
        <f t="shared" si="34"/>
        <v/>
      </c>
      <c r="AG81" s="9" t="str">
        <f>IF(G81="男",data_kyogisha!A72,"")</f>
        <v/>
      </c>
      <c r="AH81" s="5" t="str">
        <f t="shared" si="35"/>
        <v/>
      </c>
      <c r="AI81" s="5" t="str">
        <f t="shared" si="28"/>
        <v/>
      </c>
      <c r="AJ81" s="5" t="str">
        <f t="shared" si="36"/>
        <v/>
      </c>
      <c r="AK81" s="5" t="str">
        <f t="shared" si="29"/>
        <v/>
      </c>
      <c r="AL81" s="5" t="str">
        <f t="shared" si="37"/>
        <v/>
      </c>
      <c r="AM81" s="1" t="str">
        <f>IF(G81="女",data_kyogisha!A72,"")</f>
        <v/>
      </c>
      <c r="AN81" s="1">
        <f t="shared" si="44"/>
        <v>0</v>
      </c>
      <c r="AO81" s="1" t="str">
        <f t="shared" si="38"/>
        <v/>
      </c>
      <c r="AP81" s="1">
        <f t="shared" si="39"/>
        <v>0</v>
      </c>
      <c r="AQ81" s="1" t="str">
        <f t="shared" si="40"/>
        <v/>
      </c>
      <c r="AR81" s="1">
        <f t="shared" si="45"/>
        <v>0</v>
      </c>
      <c r="AS81" s="1" t="str">
        <f t="shared" si="41"/>
        <v/>
      </c>
      <c r="AT81" s="1">
        <f t="shared" si="42"/>
        <v>0</v>
      </c>
      <c r="AU81" s="1" t="str">
        <f t="shared" si="43"/>
        <v/>
      </c>
    </row>
    <row r="82" spans="1:47">
      <c r="A82" s="28">
        <v>72</v>
      </c>
      <c r="B82" s="206"/>
      <c r="C82" s="206"/>
      <c r="D82" s="50"/>
      <c r="E82" s="50"/>
      <c r="F82" s="207"/>
      <c r="G82" s="50"/>
      <c r="H82" s="51"/>
      <c r="I82" s="52"/>
      <c r="J82" s="210"/>
      <c r="K82" s="158"/>
      <c r="L82" s="52"/>
      <c r="M82" s="210"/>
      <c r="N82" s="158"/>
      <c r="O82" s="52"/>
      <c r="P82" s="210"/>
      <c r="Q82" s="161"/>
      <c r="R82" s="363"/>
      <c r="S82" s="364"/>
      <c r="T82" s="359"/>
      <c r="U82" s="360"/>
      <c r="AB82" s="5" t="str">
        <f t="shared" si="30"/>
        <v/>
      </c>
      <c r="AC82" s="5" t="str">
        <f t="shared" si="31"/>
        <v/>
      </c>
      <c r="AD82" s="5" t="str">
        <f t="shared" si="32"/>
        <v/>
      </c>
      <c r="AE82" s="5" t="str">
        <f t="shared" si="33"/>
        <v/>
      </c>
      <c r="AF82" s="5" t="str">
        <f t="shared" si="34"/>
        <v/>
      </c>
      <c r="AG82" s="9" t="str">
        <f>IF(G82="男",data_kyogisha!A73,"")</f>
        <v/>
      </c>
      <c r="AH82" s="5" t="str">
        <f t="shared" si="35"/>
        <v/>
      </c>
      <c r="AI82" s="5" t="str">
        <f t="shared" si="28"/>
        <v/>
      </c>
      <c r="AJ82" s="5" t="str">
        <f t="shared" si="36"/>
        <v/>
      </c>
      <c r="AK82" s="5" t="str">
        <f t="shared" si="29"/>
        <v/>
      </c>
      <c r="AL82" s="5" t="str">
        <f t="shared" si="37"/>
        <v/>
      </c>
      <c r="AM82" s="1" t="str">
        <f>IF(G82="女",data_kyogisha!A73,"")</f>
        <v/>
      </c>
      <c r="AN82" s="1">
        <f t="shared" si="44"/>
        <v>0</v>
      </c>
      <c r="AO82" s="1" t="str">
        <f t="shared" si="38"/>
        <v/>
      </c>
      <c r="AP82" s="1">
        <f t="shared" si="39"/>
        <v>0</v>
      </c>
      <c r="AQ82" s="1" t="str">
        <f t="shared" si="40"/>
        <v/>
      </c>
      <c r="AR82" s="1">
        <f t="shared" si="45"/>
        <v>0</v>
      </c>
      <c r="AS82" s="1" t="str">
        <f t="shared" si="41"/>
        <v/>
      </c>
      <c r="AT82" s="1">
        <f t="shared" si="42"/>
        <v>0</v>
      </c>
      <c r="AU82" s="1" t="str">
        <f t="shared" si="43"/>
        <v/>
      </c>
    </row>
    <row r="83" spans="1:47">
      <c r="A83" s="28">
        <v>73</v>
      </c>
      <c r="B83" s="206"/>
      <c r="C83" s="206"/>
      <c r="D83" s="50"/>
      <c r="E83" s="50"/>
      <c r="F83" s="207"/>
      <c r="G83" s="50"/>
      <c r="H83" s="51"/>
      <c r="I83" s="52"/>
      <c r="J83" s="210"/>
      <c r="K83" s="158"/>
      <c r="L83" s="52"/>
      <c r="M83" s="210"/>
      <c r="N83" s="158"/>
      <c r="O83" s="52"/>
      <c r="P83" s="210"/>
      <c r="Q83" s="161"/>
      <c r="R83" s="363"/>
      <c r="S83" s="364"/>
      <c r="T83" s="359"/>
      <c r="U83" s="360"/>
      <c r="AB83" s="5" t="str">
        <f t="shared" si="30"/>
        <v/>
      </c>
      <c r="AC83" s="5" t="str">
        <f t="shared" si="31"/>
        <v/>
      </c>
      <c r="AD83" s="5" t="str">
        <f t="shared" si="32"/>
        <v/>
      </c>
      <c r="AE83" s="5" t="str">
        <f t="shared" si="33"/>
        <v/>
      </c>
      <c r="AF83" s="5" t="str">
        <f t="shared" si="34"/>
        <v/>
      </c>
      <c r="AG83" s="9" t="str">
        <f>IF(G83="男",data_kyogisha!A74,"")</f>
        <v/>
      </c>
      <c r="AH83" s="5" t="str">
        <f t="shared" si="35"/>
        <v/>
      </c>
      <c r="AI83" s="5" t="str">
        <f t="shared" si="28"/>
        <v/>
      </c>
      <c r="AJ83" s="5" t="str">
        <f t="shared" si="36"/>
        <v/>
      </c>
      <c r="AK83" s="5" t="str">
        <f t="shared" si="29"/>
        <v/>
      </c>
      <c r="AL83" s="5" t="str">
        <f t="shared" si="37"/>
        <v/>
      </c>
      <c r="AM83" s="1" t="str">
        <f>IF(G83="女",data_kyogisha!A74,"")</f>
        <v/>
      </c>
      <c r="AN83" s="1">
        <f t="shared" si="44"/>
        <v>0</v>
      </c>
      <c r="AO83" s="1" t="str">
        <f t="shared" si="38"/>
        <v/>
      </c>
      <c r="AP83" s="1">
        <f t="shared" si="39"/>
        <v>0</v>
      </c>
      <c r="AQ83" s="1" t="str">
        <f t="shared" si="40"/>
        <v/>
      </c>
      <c r="AR83" s="1">
        <f t="shared" si="45"/>
        <v>0</v>
      </c>
      <c r="AS83" s="1" t="str">
        <f t="shared" si="41"/>
        <v/>
      </c>
      <c r="AT83" s="1">
        <f t="shared" si="42"/>
        <v>0</v>
      </c>
      <c r="AU83" s="1" t="str">
        <f t="shared" si="43"/>
        <v/>
      </c>
    </row>
    <row r="84" spans="1:47">
      <c r="A84" s="28">
        <v>74</v>
      </c>
      <c r="B84" s="206"/>
      <c r="C84" s="206"/>
      <c r="D84" s="50"/>
      <c r="E84" s="50"/>
      <c r="F84" s="207"/>
      <c r="G84" s="50"/>
      <c r="H84" s="51"/>
      <c r="I84" s="52"/>
      <c r="J84" s="210"/>
      <c r="K84" s="158"/>
      <c r="L84" s="52"/>
      <c r="M84" s="210"/>
      <c r="N84" s="158"/>
      <c r="O84" s="52"/>
      <c r="P84" s="210"/>
      <c r="Q84" s="161"/>
      <c r="R84" s="363"/>
      <c r="S84" s="364"/>
      <c r="T84" s="359"/>
      <c r="U84" s="360"/>
      <c r="AB84" s="5" t="str">
        <f t="shared" si="30"/>
        <v/>
      </c>
      <c r="AC84" s="5" t="str">
        <f t="shared" si="31"/>
        <v/>
      </c>
      <c r="AD84" s="5" t="str">
        <f t="shared" si="32"/>
        <v/>
      </c>
      <c r="AE84" s="5" t="str">
        <f t="shared" si="33"/>
        <v/>
      </c>
      <c r="AF84" s="5" t="str">
        <f t="shared" si="34"/>
        <v/>
      </c>
      <c r="AG84" s="9" t="str">
        <f>IF(G84="男",data_kyogisha!A75,"")</f>
        <v/>
      </c>
      <c r="AH84" s="5" t="str">
        <f t="shared" si="35"/>
        <v/>
      </c>
      <c r="AI84" s="5" t="str">
        <f t="shared" si="28"/>
        <v/>
      </c>
      <c r="AJ84" s="5" t="str">
        <f t="shared" si="36"/>
        <v/>
      </c>
      <c r="AK84" s="5" t="str">
        <f t="shared" si="29"/>
        <v/>
      </c>
      <c r="AL84" s="5" t="str">
        <f t="shared" si="37"/>
        <v/>
      </c>
      <c r="AM84" s="1" t="str">
        <f>IF(G84="女",data_kyogisha!A75,"")</f>
        <v/>
      </c>
      <c r="AN84" s="1">
        <f t="shared" si="44"/>
        <v>0</v>
      </c>
      <c r="AO84" s="1" t="str">
        <f t="shared" si="38"/>
        <v/>
      </c>
      <c r="AP84" s="1">
        <f t="shared" si="39"/>
        <v>0</v>
      </c>
      <c r="AQ84" s="1" t="str">
        <f t="shared" si="40"/>
        <v/>
      </c>
      <c r="AR84" s="1">
        <f t="shared" si="45"/>
        <v>0</v>
      </c>
      <c r="AS84" s="1" t="str">
        <f t="shared" si="41"/>
        <v/>
      </c>
      <c r="AT84" s="1">
        <f t="shared" si="42"/>
        <v>0</v>
      </c>
      <c r="AU84" s="1" t="str">
        <f t="shared" si="43"/>
        <v/>
      </c>
    </row>
    <row r="85" spans="1:47">
      <c r="A85" s="28">
        <v>75</v>
      </c>
      <c r="B85" s="206"/>
      <c r="C85" s="206"/>
      <c r="D85" s="50"/>
      <c r="E85" s="50"/>
      <c r="F85" s="207"/>
      <c r="G85" s="50"/>
      <c r="H85" s="51"/>
      <c r="I85" s="52"/>
      <c r="J85" s="210"/>
      <c r="K85" s="158"/>
      <c r="L85" s="52"/>
      <c r="M85" s="210"/>
      <c r="N85" s="158"/>
      <c r="O85" s="52"/>
      <c r="P85" s="210"/>
      <c r="Q85" s="161"/>
      <c r="R85" s="363"/>
      <c r="S85" s="364"/>
      <c r="T85" s="359"/>
      <c r="U85" s="360"/>
      <c r="AB85" s="5" t="str">
        <f t="shared" si="30"/>
        <v/>
      </c>
      <c r="AC85" s="5" t="str">
        <f t="shared" si="31"/>
        <v/>
      </c>
      <c r="AD85" s="5" t="str">
        <f t="shared" si="32"/>
        <v/>
      </c>
      <c r="AE85" s="5" t="str">
        <f t="shared" si="33"/>
        <v/>
      </c>
      <c r="AF85" s="5" t="str">
        <f t="shared" si="34"/>
        <v/>
      </c>
      <c r="AG85" s="9" t="str">
        <f>IF(G85="男",data_kyogisha!A76,"")</f>
        <v/>
      </c>
      <c r="AH85" s="5" t="str">
        <f t="shared" si="35"/>
        <v/>
      </c>
      <c r="AI85" s="5" t="str">
        <f t="shared" si="28"/>
        <v/>
      </c>
      <c r="AJ85" s="5" t="str">
        <f t="shared" si="36"/>
        <v/>
      </c>
      <c r="AK85" s="5" t="str">
        <f t="shared" si="29"/>
        <v/>
      </c>
      <c r="AL85" s="5" t="str">
        <f t="shared" si="37"/>
        <v/>
      </c>
      <c r="AM85" s="1" t="str">
        <f>IF(G85="女",data_kyogisha!A76,"")</f>
        <v/>
      </c>
      <c r="AN85" s="1">
        <f t="shared" si="44"/>
        <v>0</v>
      </c>
      <c r="AO85" s="1" t="str">
        <f t="shared" si="38"/>
        <v/>
      </c>
      <c r="AP85" s="1">
        <f t="shared" si="39"/>
        <v>0</v>
      </c>
      <c r="AQ85" s="1" t="str">
        <f t="shared" si="40"/>
        <v/>
      </c>
      <c r="AR85" s="1">
        <f t="shared" si="45"/>
        <v>0</v>
      </c>
      <c r="AS85" s="1" t="str">
        <f t="shared" si="41"/>
        <v/>
      </c>
      <c r="AT85" s="1">
        <f t="shared" si="42"/>
        <v>0</v>
      </c>
      <c r="AU85" s="1" t="str">
        <f t="shared" si="43"/>
        <v/>
      </c>
    </row>
    <row r="86" spans="1:47">
      <c r="A86" s="28">
        <v>76</v>
      </c>
      <c r="B86" s="206"/>
      <c r="C86" s="206"/>
      <c r="D86" s="50"/>
      <c r="E86" s="50"/>
      <c r="F86" s="207"/>
      <c r="G86" s="50"/>
      <c r="H86" s="51"/>
      <c r="I86" s="52"/>
      <c r="J86" s="210"/>
      <c r="K86" s="158"/>
      <c r="L86" s="52"/>
      <c r="M86" s="210"/>
      <c r="N86" s="158"/>
      <c r="O86" s="52"/>
      <c r="P86" s="210"/>
      <c r="Q86" s="161"/>
      <c r="R86" s="363"/>
      <c r="S86" s="364"/>
      <c r="T86" s="359"/>
      <c r="U86" s="360"/>
      <c r="AB86" s="5" t="str">
        <f t="shared" si="30"/>
        <v/>
      </c>
      <c r="AC86" s="5" t="str">
        <f t="shared" si="31"/>
        <v/>
      </c>
      <c r="AD86" s="5" t="str">
        <f t="shared" si="32"/>
        <v/>
      </c>
      <c r="AE86" s="5" t="str">
        <f t="shared" si="33"/>
        <v/>
      </c>
      <c r="AF86" s="5" t="str">
        <f t="shared" si="34"/>
        <v/>
      </c>
      <c r="AG86" s="9" t="str">
        <f>IF(G86="男",data_kyogisha!A77,"")</f>
        <v/>
      </c>
      <c r="AH86" s="5" t="str">
        <f t="shared" si="35"/>
        <v/>
      </c>
      <c r="AI86" s="5" t="str">
        <f t="shared" si="28"/>
        <v/>
      </c>
      <c r="AJ86" s="5" t="str">
        <f t="shared" si="36"/>
        <v/>
      </c>
      <c r="AK86" s="5" t="str">
        <f t="shared" si="29"/>
        <v/>
      </c>
      <c r="AL86" s="5" t="str">
        <f t="shared" si="37"/>
        <v/>
      </c>
      <c r="AM86" s="1" t="str">
        <f>IF(G86="女",data_kyogisha!A77,"")</f>
        <v/>
      </c>
      <c r="AN86" s="1">
        <f t="shared" si="44"/>
        <v>0</v>
      </c>
      <c r="AO86" s="1" t="str">
        <f t="shared" si="38"/>
        <v/>
      </c>
      <c r="AP86" s="1">
        <f t="shared" si="39"/>
        <v>0</v>
      </c>
      <c r="AQ86" s="1" t="str">
        <f t="shared" si="40"/>
        <v/>
      </c>
      <c r="AR86" s="1">
        <f t="shared" si="45"/>
        <v>0</v>
      </c>
      <c r="AS86" s="1" t="str">
        <f t="shared" si="41"/>
        <v/>
      </c>
      <c r="AT86" s="1">
        <f t="shared" si="42"/>
        <v>0</v>
      </c>
      <c r="AU86" s="1" t="str">
        <f t="shared" si="43"/>
        <v/>
      </c>
    </row>
    <row r="87" spans="1:47">
      <c r="A87" s="28">
        <v>77</v>
      </c>
      <c r="B87" s="206"/>
      <c r="C87" s="206"/>
      <c r="D87" s="50"/>
      <c r="E87" s="50"/>
      <c r="F87" s="207"/>
      <c r="G87" s="50"/>
      <c r="H87" s="51"/>
      <c r="I87" s="52"/>
      <c r="J87" s="210"/>
      <c r="K87" s="158"/>
      <c r="L87" s="52"/>
      <c r="M87" s="210"/>
      <c r="N87" s="158"/>
      <c r="O87" s="52"/>
      <c r="P87" s="210"/>
      <c r="Q87" s="161"/>
      <c r="R87" s="363"/>
      <c r="S87" s="364"/>
      <c r="T87" s="359"/>
      <c r="U87" s="360"/>
      <c r="AB87" s="5" t="str">
        <f t="shared" si="30"/>
        <v/>
      </c>
      <c r="AC87" s="5" t="str">
        <f t="shared" si="31"/>
        <v/>
      </c>
      <c r="AD87" s="5" t="str">
        <f t="shared" si="32"/>
        <v/>
      </c>
      <c r="AE87" s="5" t="str">
        <f t="shared" si="33"/>
        <v/>
      </c>
      <c r="AF87" s="5" t="str">
        <f t="shared" si="34"/>
        <v/>
      </c>
      <c r="AG87" s="9" t="str">
        <f>IF(G87="男",data_kyogisha!A78,"")</f>
        <v/>
      </c>
      <c r="AH87" s="5" t="str">
        <f t="shared" si="35"/>
        <v/>
      </c>
      <c r="AI87" s="5" t="str">
        <f t="shared" si="28"/>
        <v/>
      </c>
      <c r="AJ87" s="5" t="str">
        <f t="shared" si="36"/>
        <v/>
      </c>
      <c r="AK87" s="5" t="str">
        <f t="shared" si="29"/>
        <v/>
      </c>
      <c r="AL87" s="5" t="str">
        <f t="shared" si="37"/>
        <v/>
      </c>
      <c r="AM87" s="1" t="str">
        <f>IF(G87="女",data_kyogisha!A78,"")</f>
        <v/>
      </c>
      <c r="AN87" s="1">
        <f t="shared" si="44"/>
        <v>0</v>
      </c>
      <c r="AO87" s="1" t="str">
        <f t="shared" si="38"/>
        <v/>
      </c>
      <c r="AP87" s="1">
        <f t="shared" si="39"/>
        <v>0</v>
      </c>
      <c r="AQ87" s="1" t="str">
        <f t="shared" si="40"/>
        <v/>
      </c>
      <c r="AR87" s="1">
        <f t="shared" si="45"/>
        <v>0</v>
      </c>
      <c r="AS87" s="1" t="str">
        <f t="shared" si="41"/>
        <v/>
      </c>
      <c r="AT87" s="1">
        <f t="shared" si="42"/>
        <v>0</v>
      </c>
      <c r="AU87" s="1" t="str">
        <f t="shared" si="43"/>
        <v/>
      </c>
    </row>
    <row r="88" spans="1:47">
      <c r="A88" s="28">
        <v>78</v>
      </c>
      <c r="B88" s="206"/>
      <c r="C88" s="206"/>
      <c r="D88" s="50"/>
      <c r="E88" s="50"/>
      <c r="F88" s="207"/>
      <c r="G88" s="50"/>
      <c r="H88" s="51"/>
      <c r="I88" s="52"/>
      <c r="J88" s="210"/>
      <c r="K88" s="158"/>
      <c r="L88" s="52"/>
      <c r="M88" s="210"/>
      <c r="N88" s="158"/>
      <c r="O88" s="52"/>
      <c r="P88" s="210"/>
      <c r="Q88" s="161"/>
      <c r="R88" s="363"/>
      <c r="S88" s="364"/>
      <c r="T88" s="359"/>
      <c r="U88" s="360"/>
      <c r="AB88" s="5" t="str">
        <f t="shared" si="30"/>
        <v/>
      </c>
      <c r="AC88" s="5" t="str">
        <f t="shared" si="31"/>
        <v/>
      </c>
      <c r="AD88" s="5" t="str">
        <f t="shared" si="32"/>
        <v/>
      </c>
      <c r="AE88" s="5" t="str">
        <f t="shared" si="33"/>
        <v/>
      </c>
      <c r="AF88" s="5" t="str">
        <f t="shared" si="34"/>
        <v/>
      </c>
      <c r="AG88" s="9" t="str">
        <f>IF(G88="男",data_kyogisha!A79,"")</f>
        <v/>
      </c>
      <c r="AH88" s="5" t="str">
        <f t="shared" si="35"/>
        <v/>
      </c>
      <c r="AI88" s="5" t="str">
        <f t="shared" si="28"/>
        <v/>
      </c>
      <c r="AJ88" s="5" t="str">
        <f t="shared" si="36"/>
        <v/>
      </c>
      <c r="AK88" s="5" t="str">
        <f t="shared" si="29"/>
        <v/>
      </c>
      <c r="AL88" s="5" t="str">
        <f t="shared" si="37"/>
        <v/>
      </c>
      <c r="AM88" s="1" t="str">
        <f>IF(G88="女",data_kyogisha!A79,"")</f>
        <v/>
      </c>
      <c r="AN88" s="1">
        <f t="shared" si="44"/>
        <v>0</v>
      </c>
      <c r="AO88" s="1" t="str">
        <f t="shared" si="38"/>
        <v/>
      </c>
      <c r="AP88" s="1">
        <f t="shared" si="39"/>
        <v>0</v>
      </c>
      <c r="AQ88" s="1" t="str">
        <f t="shared" si="40"/>
        <v/>
      </c>
      <c r="AR88" s="1">
        <f t="shared" si="45"/>
        <v>0</v>
      </c>
      <c r="AS88" s="1" t="str">
        <f t="shared" si="41"/>
        <v/>
      </c>
      <c r="AT88" s="1">
        <f t="shared" si="42"/>
        <v>0</v>
      </c>
      <c r="AU88" s="1" t="str">
        <f t="shared" si="43"/>
        <v/>
      </c>
    </row>
    <row r="89" spans="1:47">
      <c r="A89" s="28">
        <v>79</v>
      </c>
      <c r="B89" s="206"/>
      <c r="C89" s="206"/>
      <c r="D89" s="50"/>
      <c r="E89" s="50"/>
      <c r="F89" s="207"/>
      <c r="G89" s="50"/>
      <c r="H89" s="51"/>
      <c r="I89" s="52"/>
      <c r="J89" s="210"/>
      <c r="K89" s="158"/>
      <c r="L89" s="52"/>
      <c r="M89" s="210"/>
      <c r="N89" s="158"/>
      <c r="O89" s="52"/>
      <c r="P89" s="210"/>
      <c r="Q89" s="161"/>
      <c r="R89" s="363"/>
      <c r="S89" s="364"/>
      <c r="T89" s="359"/>
      <c r="U89" s="360"/>
      <c r="AB89" s="5" t="str">
        <f t="shared" si="30"/>
        <v/>
      </c>
      <c r="AC89" s="5" t="str">
        <f t="shared" si="31"/>
        <v/>
      </c>
      <c r="AD89" s="5" t="str">
        <f t="shared" si="32"/>
        <v/>
      </c>
      <c r="AE89" s="5" t="str">
        <f t="shared" si="33"/>
        <v/>
      </c>
      <c r="AF89" s="5" t="str">
        <f t="shared" si="34"/>
        <v/>
      </c>
      <c r="AG89" s="9" t="str">
        <f>IF(G89="男",data_kyogisha!A80,"")</f>
        <v/>
      </c>
      <c r="AH89" s="5" t="str">
        <f t="shared" si="35"/>
        <v/>
      </c>
      <c r="AI89" s="5" t="str">
        <f t="shared" si="28"/>
        <v/>
      </c>
      <c r="AJ89" s="5" t="str">
        <f t="shared" si="36"/>
        <v/>
      </c>
      <c r="AK89" s="5" t="str">
        <f t="shared" si="29"/>
        <v/>
      </c>
      <c r="AL89" s="5" t="str">
        <f t="shared" si="37"/>
        <v/>
      </c>
      <c r="AM89" s="1" t="str">
        <f>IF(G89="女",data_kyogisha!A80,"")</f>
        <v/>
      </c>
      <c r="AN89" s="1">
        <f t="shared" si="44"/>
        <v>0</v>
      </c>
      <c r="AO89" s="1" t="str">
        <f t="shared" si="38"/>
        <v/>
      </c>
      <c r="AP89" s="1">
        <f t="shared" si="39"/>
        <v>0</v>
      </c>
      <c r="AQ89" s="1" t="str">
        <f t="shared" si="40"/>
        <v/>
      </c>
      <c r="AR89" s="1">
        <f t="shared" si="45"/>
        <v>0</v>
      </c>
      <c r="AS89" s="1" t="str">
        <f t="shared" si="41"/>
        <v/>
      </c>
      <c r="AT89" s="1">
        <f t="shared" si="42"/>
        <v>0</v>
      </c>
      <c r="AU89" s="1" t="str">
        <f t="shared" si="43"/>
        <v/>
      </c>
    </row>
    <row r="90" spans="1:47">
      <c r="A90" s="28">
        <v>80</v>
      </c>
      <c r="B90" s="206"/>
      <c r="C90" s="206"/>
      <c r="D90" s="50"/>
      <c r="E90" s="50"/>
      <c r="F90" s="207"/>
      <c r="G90" s="50"/>
      <c r="H90" s="51"/>
      <c r="I90" s="52"/>
      <c r="J90" s="210"/>
      <c r="K90" s="158"/>
      <c r="L90" s="52"/>
      <c r="M90" s="210"/>
      <c r="N90" s="158"/>
      <c r="O90" s="52"/>
      <c r="P90" s="210"/>
      <c r="Q90" s="161"/>
      <c r="R90" s="363"/>
      <c r="S90" s="364"/>
      <c r="T90" s="359"/>
      <c r="U90" s="360"/>
      <c r="AB90" s="5" t="str">
        <f t="shared" si="30"/>
        <v/>
      </c>
      <c r="AC90" s="5" t="str">
        <f t="shared" si="31"/>
        <v/>
      </c>
      <c r="AD90" s="5" t="str">
        <f t="shared" si="32"/>
        <v/>
      </c>
      <c r="AE90" s="5" t="str">
        <f t="shared" si="33"/>
        <v/>
      </c>
      <c r="AF90" s="5" t="str">
        <f t="shared" si="34"/>
        <v/>
      </c>
      <c r="AG90" s="9" t="str">
        <f>IF(G90="男",data_kyogisha!A81,"")</f>
        <v/>
      </c>
      <c r="AH90" s="5" t="str">
        <f t="shared" si="35"/>
        <v/>
      </c>
      <c r="AI90" s="5" t="str">
        <f t="shared" si="28"/>
        <v/>
      </c>
      <c r="AJ90" s="5" t="str">
        <f t="shared" si="36"/>
        <v/>
      </c>
      <c r="AK90" s="5" t="str">
        <f t="shared" si="29"/>
        <v/>
      </c>
      <c r="AL90" s="5" t="str">
        <f t="shared" si="37"/>
        <v/>
      </c>
      <c r="AM90" s="1" t="str">
        <f>IF(G90="女",data_kyogisha!A81,"")</f>
        <v/>
      </c>
      <c r="AN90" s="1">
        <f t="shared" si="44"/>
        <v>0</v>
      </c>
      <c r="AO90" s="1" t="str">
        <f t="shared" si="38"/>
        <v/>
      </c>
      <c r="AP90" s="1">
        <f t="shared" si="39"/>
        <v>0</v>
      </c>
      <c r="AQ90" s="1" t="str">
        <f t="shared" si="40"/>
        <v/>
      </c>
      <c r="AR90" s="1">
        <f t="shared" si="45"/>
        <v>0</v>
      </c>
      <c r="AS90" s="1" t="str">
        <f t="shared" si="41"/>
        <v/>
      </c>
      <c r="AT90" s="1">
        <f t="shared" si="42"/>
        <v>0</v>
      </c>
      <c r="AU90" s="1" t="str">
        <f t="shared" si="43"/>
        <v/>
      </c>
    </row>
    <row r="91" spans="1:47">
      <c r="A91" s="28">
        <v>81</v>
      </c>
      <c r="B91" s="206"/>
      <c r="C91" s="206"/>
      <c r="D91" s="50"/>
      <c r="E91" s="50"/>
      <c r="F91" s="207"/>
      <c r="G91" s="50"/>
      <c r="H91" s="51"/>
      <c r="I91" s="52"/>
      <c r="J91" s="210"/>
      <c r="K91" s="158"/>
      <c r="L91" s="52"/>
      <c r="M91" s="210"/>
      <c r="N91" s="158"/>
      <c r="O91" s="52"/>
      <c r="P91" s="210"/>
      <c r="Q91" s="161"/>
      <c r="R91" s="363"/>
      <c r="S91" s="364"/>
      <c r="T91" s="359"/>
      <c r="U91" s="360"/>
      <c r="AB91" s="5" t="str">
        <f t="shared" si="30"/>
        <v/>
      </c>
      <c r="AC91" s="5" t="str">
        <f t="shared" si="31"/>
        <v/>
      </c>
      <c r="AD91" s="5" t="str">
        <f t="shared" si="32"/>
        <v/>
      </c>
      <c r="AE91" s="5" t="str">
        <f t="shared" si="33"/>
        <v/>
      </c>
      <c r="AF91" s="5" t="str">
        <f t="shared" si="34"/>
        <v/>
      </c>
      <c r="AG91" s="9" t="str">
        <f>IF(G91="男",data_kyogisha!A82,"")</f>
        <v/>
      </c>
      <c r="AH91" s="5" t="str">
        <f t="shared" si="35"/>
        <v/>
      </c>
      <c r="AI91" s="5" t="str">
        <f t="shared" si="28"/>
        <v/>
      </c>
      <c r="AJ91" s="5" t="str">
        <f t="shared" si="36"/>
        <v/>
      </c>
      <c r="AK91" s="5" t="str">
        <f t="shared" si="29"/>
        <v/>
      </c>
      <c r="AL91" s="5" t="str">
        <f t="shared" si="37"/>
        <v/>
      </c>
      <c r="AM91" s="1" t="str">
        <f>IF(G91="女",data_kyogisha!A82,"")</f>
        <v/>
      </c>
      <c r="AN91" s="1">
        <f t="shared" si="44"/>
        <v>0</v>
      </c>
      <c r="AO91" s="1" t="str">
        <f t="shared" si="38"/>
        <v/>
      </c>
      <c r="AP91" s="1">
        <f t="shared" si="39"/>
        <v>0</v>
      </c>
      <c r="AQ91" s="1" t="str">
        <f t="shared" si="40"/>
        <v/>
      </c>
      <c r="AR91" s="1">
        <f t="shared" si="45"/>
        <v>0</v>
      </c>
      <c r="AS91" s="1" t="str">
        <f t="shared" si="41"/>
        <v/>
      </c>
      <c r="AT91" s="1">
        <f t="shared" si="42"/>
        <v>0</v>
      </c>
      <c r="AU91" s="1" t="str">
        <f t="shared" si="43"/>
        <v/>
      </c>
    </row>
    <row r="92" spans="1:47">
      <c r="A92" s="28">
        <v>82</v>
      </c>
      <c r="B92" s="206"/>
      <c r="C92" s="206"/>
      <c r="D92" s="50"/>
      <c r="E92" s="50"/>
      <c r="F92" s="207"/>
      <c r="G92" s="50"/>
      <c r="H92" s="51"/>
      <c r="I92" s="52"/>
      <c r="J92" s="210"/>
      <c r="K92" s="158"/>
      <c r="L92" s="52"/>
      <c r="M92" s="210"/>
      <c r="N92" s="158"/>
      <c r="O92" s="52"/>
      <c r="P92" s="210"/>
      <c r="Q92" s="161"/>
      <c r="R92" s="363"/>
      <c r="S92" s="364"/>
      <c r="T92" s="359"/>
      <c r="U92" s="360"/>
      <c r="AB92" s="5" t="str">
        <f t="shared" si="30"/>
        <v/>
      </c>
      <c r="AC92" s="5" t="str">
        <f t="shared" si="31"/>
        <v/>
      </c>
      <c r="AD92" s="5" t="str">
        <f t="shared" si="32"/>
        <v/>
      </c>
      <c r="AE92" s="5" t="str">
        <f t="shared" si="33"/>
        <v/>
      </c>
      <c r="AF92" s="5" t="str">
        <f t="shared" si="34"/>
        <v/>
      </c>
      <c r="AG92" s="9" t="str">
        <f>IF(G92="男",data_kyogisha!A83,"")</f>
        <v/>
      </c>
      <c r="AH92" s="5" t="str">
        <f t="shared" si="35"/>
        <v/>
      </c>
      <c r="AI92" s="5" t="str">
        <f t="shared" si="28"/>
        <v/>
      </c>
      <c r="AJ92" s="5" t="str">
        <f t="shared" si="36"/>
        <v/>
      </c>
      <c r="AK92" s="5" t="str">
        <f t="shared" si="29"/>
        <v/>
      </c>
      <c r="AL92" s="5" t="str">
        <f t="shared" si="37"/>
        <v/>
      </c>
      <c r="AM92" s="1" t="str">
        <f>IF(G92="女",data_kyogisha!A83,"")</f>
        <v/>
      </c>
      <c r="AN92" s="1">
        <f t="shared" si="44"/>
        <v>0</v>
      </c>
      <c r="AO92" s="1" t="str">
        <f t="shared" si="38"/>
        <v/>
      </c>
      <c r="AP92" s="1">
        <f t="shared" si="39"/>
        <v>0</v>
      </c>
      <c r="AQ92" s="1" t="str">
        <f t="shared" si="40"/>
        <v/>
      </c>
      <c r="AR92" s="1">
        <f t="shared" si="45"/>
        <v>0</v>
      </c>
      <c r="AS92" s="1" t="str">
        <f t="shared" si="41"/>
        <v/>
      </c>
      <c r="AT92" s="1">
        <f t="shared" si="42"/>
        <v>0</v>
      </c>
      <c r="AU92" s="1" t="str">
        <f t="shared" si="43"/>
        <v/>
      </c>
    </row>
    <row r="93" spans="1:47">
      <c r="A93" s="28">
        <v>83</v>
      </c>
      <c r="B93" s="206"/>
      <c r="C93" s="206"/>
      <c r="D93" s="50"/>
      <c r="E93" s="50"/>
      <c r="F93" s="207"/>
      <c r="G93" s="50"/>
      <c r="H93" s="51"/>
      <c r="I93" s="52"/>
      <c r="J93" s="210"/>
      <c r="K93" s="158"/>
      <c r="L93" s="52"/>
      <c r="M93" s="210"/>
      <c r="N93" s="158"/>
      <c r="O93" s="52"/>
      <c r="P93" s="210"/>
      <c r="Q93" s="161"/>
      <c r="R93" s="363"/>
      <c r="S93" s="364"/>
      <c r="T93" s="359"/>
      <c r="U93" s="360"/>
      <c r="AB93" s="5" t="str">
        <f t="shared" si="30"/>
        <v/>
      </c>
      <c r="AC93" s="5" t="str">
        <f t="shared" si="31"/>
        <v/>
      </c>
      <c r="AD93" s="5" t="str">
        <f t="shared" si="32"/>
        <v/>
      </c>
      <c r="AE93" s="5" t="str">
        <f t="shared" si="33"/>
        <v/>
      </c>
      <c r="AF93" s="5" t="str">
        <f t="shared" si="34"/>
        <v/>
      </c>
      <c r="AG93" s="9" t="str">
        <f>IF(G93="男",data_kyogisha!A84,"")</f>
        <v/>
      </c>
      <c r="AH93" s="5" t="str">
        <f t="shared" si="35"/>
        <v/>
      </c>
      <c r="AI93" s="5" t="str">
        <f t="shared" si="28"/>
        <v/>
      </c>
      <c r="AJ93" s="5" t="str">
        <f t="shared" si="36"/>
        <v/>
      </c>
      <c r="AK93" s="5" t="str">
        <f t="shared" si="29"/>
        <v/>
      </c>
      <c r="AL93" s="5" t="str">
        <f t="shared" si="37"/>
        <v/>
      </c>
      <c r="AM93" s="1" t="str">
        <f>IF(G93="女",data_kyogisha!A84,"")</f>
        <v/>
      </c>
      <c r="AN93" s="1">
        <f t="shared" si="44"/>
        <v>0</v>
      </c>
      <c r="AO93" s="1" t="str">
        <f t="shared" si="38"/>
        <v/>
      </c>
      <c r="AP93" s="1">
        <f t="shared" si="39"/>
        <v>0</v>
      </c>
      <c r="AQ93" s="1" t="str">
        <f t="shared" si="40"/>
        <v/>
      </c>
      <c r="AR93" s="1">
        <f t="shared" si="45"/>
        <v>0</v>
      </c>
      <c r="AS93" s="1" t="str">
        <f t="shared" si="41"/>
        <v/>
      </c>
      <c r="AT93" s="1">
        <f t="shared" si="42"/>
        <v>0</v>
      </c>
      <c r="AU93" s="1" t="str">
        <f t="shared" si="43"/>
        <v/>
      </c>
    </row>
    <row r="94" spans="1:47">
      <c r="A94" s="28">
        <v>84</v>
      </c>
      <c r="B94" s="206"/>
      <c r="C94" s="206"/>
      <c r="D94" s="50"/>
      <c r="E94" s="50"/>
      <c r="F94" s="207"/>
      <c r="G94" s="50"/>
      <c r="H94" s="51"/>
      <c r="I94" s="52"/>
      <c r="J94" s="210"/>
      <c r="K94" s="158"/>
      <c r="L94" s="52"/>
      <c r="M94" s="210"/>
      <c r="N94" s="158"/>
      <c r="O94" s="52"/>
      <c r="P94" s="210"/>
      <c r="Q94" s="161"/>
      <c r="R94" s="363"/>
      <c r="S94" s="364"/>
      <c r="T94" s="359"/>
      <c r="U94" s="360"/>
      <c r="AB94" s="5" t="str">
        <f t="shared" si="30"/>
        <v/>
      </c>
      <c r="AC94" s="5" t="str">
        <f t="shared" si="31"/>
        <v/>
      </c>
      <c r="AD94" s="5" t="str">
        <f t="shared" si="32"/>
        <v/>
      </c>
      <c r="AE94" s="5" t="str">
        <f t="shared" si="33"/>
        <v/>
      </c>
      <c r="AF94" s="5" t="str">
        <f t="shared" si="34"/>
        <v/>
      </c>
      <c r="AG94" s="9" t="str">
        <f>IF(G94="男",data_kyogisha!A85,"")</f>
        <v/>
      </c>
      <c r="AH94" s="5" t="str">
        <f t="shared" si="35"/>
        <v/>
      </c>
      <c r="AI94" s="5" t="str">
        <f t="shared" si="28"/>
        <v/>
      </c>
      <c r="AJ94" s="5" t="str">
        <f t="shared" si="36"/>
        <v/>
      </c>
      <c r="AK94" s="5" t="str">
        <f t="shared" si="29"/>
        <v/>
      </c>
      <c r="AL94" s="5" t="str">
        <f t="shared" si="37"/>
        <v/>
      </c>
      <c r="AM94" s="1" t="str">
        <f>IF(G94="女",data_kyogisha!A85,"")</f>
        <v/>
      </c>
      <c r="AN94" s="1">
        <f t="shared" si="44"/>
        <v>0</v>
      </c>
      <c r="AO94" s="1" t="str">
        <f t="shared" si="38"/>
        <v/>
      </c>
      <c r="AP94" s="1">
        <f t="shared" si="39"/>
        <v>0</v>
      </c>
      <c r="AQ94" s="1" t="str">
        <f t="shared" si="40"/>
        <v/>
      </c>
      <c r="AR94" s="1">
        <f t="shared" si="45"/>
        <v>0</v>
      </c>
      <c r="AS94" s="1" t="str">
        <f t="shared" si="41"/>
        <v/>
      </c>
      <c r="AT94" s="1">
        <f t="shared" si="42"/>
        <v>0</v>
      </c>
      <c r="AU94" s="1" t="str">
        <f t="shared" si="43"/>
        <v/>
      </c>
    </row>
    <row r="95" spans="1:47">
      <c r="A95" s="28">
        <v>85</v>
      </c>
      <c r="B95" s="206"/>
      <c r="C95" s="206"/>
      <c r="D95" s="50"/>
      <c r="E95" s="50"/>
      <c r="F95" s="207"/>
      <c r="G95" s="50"/>
      <c r="H95" s="51"/>
      <c r="I95" s="52"/>
      <c r="J95" s="210"/>
      <c r="K95" s="158"/>
      <c r="L95" s="52"/>
      <c r="M95" s="210"/>
      <c r="N95" s="158"/>
      <c r="O95" s="52"/>
      <c r="P95" s="210"/>
      <c r="Q95" s="161"/>
      <c r="R95" s="363"/>
      <c r="S95" s="364"/>
      <c r="T95" s="359"/>
      <c r="U95" s="360"/>
      <c r="AB95" s="5" t="str">
        <f t="shared" si="30"/>
        <v/>
      </c>
      <c r="AC95" s="5" t="str">
        <f t="shared" si="31"/>
        <v/>
      </c>
      <c r="AD95" s="5" t="str">
        <f t="shared" si="32"/>
        <v/>
      </c>
      <c r="AE95" s="5" t="str">
        <f t="shared" si="33"/>
        <v/>
      </c>
      <c r="AF95" s="5" t="str">
        <f t="shared" si="34"/>
        <v/>
      </c>
      <c r="AG95" s="9" t="str">
        <f>IF(G95="男",data_kyogisha!A86,"")</f>
        <v/>
      </c>
      <c r="AH95" s="5" t="str">
        <f t="shared" si="35"/>
        <v/>
      </c>
      <c r="AI95" s="5" t="str">
        <f t="shared" si="28"/>
        <v/>
      </c>
      <c r="AJ95" s="5" t="str">
        <f t="shared" si="36"/>
        <v/>
      </c>
      <c r="AK95" s="5" t="str">
        <f t="shared" si="29"/>
        <v/>
      </c>
      <c r="AL95" s="5" t="str">
        <f t="shared" si="37"/>
        <v/>
      </c>
      <c r="AM95" s="1" t="str">
        <f>IF(G95="女",data_kyogisha!A86,"")</f>
        <v/>
      </c>
      <c r="AN95" s="1">
        <f t="shared" si="44"/>
        <v>0</v>
      </c>
      <c r="AO95" s="1" t="str">
        <f t="shared" si="38"/>
        <v/>
      </c>
      <c r="AP95" s="1">
        <f t="shared" si="39"/>
        <v>0</v>
      </c>
      <c r="AQ95" s="1" t="str">
        <f t="shared" si="40"/>
        <v/>
      </c>
      <c r="AR95" s="1">
        <f t="shared" si="45"/>
        <v>0</v>
      </c>
      <c r="AS95" s="1" t="str">
        <f t="shared" si="41"/>
        <v/>
      </c>
      <c r="AT95" s="1">
        <f t="shared" si="42"/>
        <v>0</v>
      </c>
      <c r="AU95" s="1" t="str">
        <f t="shared" si="43"/>
        <v/>
      </c>
    </row>
    <row r="96" spans="1:47">
      <c r="A96" s="28">
        <v>86</v>
      </c>
      <c r="B96" s="206"/>
      <c r="C96" s="206"/>
      <c r="D96" s="50"/>
      <c r="E96" s="50"/>
      <c r="F96" s="207"/>
      <c r="G96" s="50"/>
      <c r="H96" s="51"/>
      <c r="I96" s="52"/>
      <c r="J96" s="210"/>
      <c r="K96" s="158"/>
      <c r="L96" s="52"/>
      <c r="M96" s="210"/>
      <c r="N96" s="158"/>
      <c r="O96" s="52"/>
      <c r="P96" s="210"/>
      <c r="Q96" s="161"/>
      <c r="R96" s="363"/>
      <c r="S96" s="364"/>
      <c r="T96" s="359"/>
      <c r="U96" s="360"/>
      <c r="AB96" s="5" t="str">
        <f t="shared" si="30"/>
        <v/>
      </c>
      <c r="AC96" s="5" t="str">
        <f t="shared" si="31"/>
        <v/>
      </c>
      <c r="AD96" s="5" t="str">
        <f t="shared" si="32"/>
        <v/>
      </c>
      <c r="AE96" s="5" t="str">
        <f t="shared" si="33"/>
        <v/>
      </c>
      <c r="AF96" s="5" t="str">
        <f t="shared" si="34"/>
        <v/>
      </c>
      <c r="AG96" s="9" t="str">
        <f>IF(G96="男",data_kyogisha!A87,"")</f>
        <v/>
      </c>
      <c r="AH96" s="5" t="str">
        <f t="shared" si="35"/>
        <v/>
      </c>
      <c r="AI96" s="5" t="str">
        <f t="shared" si="28"/>
        <v/>
      </c>
      <c r="AJ96" s="5" t="str">
        <f t="shared" si="36"/>
        <v/>
      </c>
      <c r="AK96" s="5" t="str">
        <f t="shared" si="29"/>
        <v/>
      </c>
      <c r="AL96" s="5" t="str">
        <f t="shared" si="37"/>
        <v/>
      </c>
      <c r="AM96" s="1" t="str">
        <f>IF(G96="女",data_kyogisha!A87,"")</f>
        <v/>
      </c>
      <c r="AN96" s="1">
        <f t="shared" si="44"/>
        <v>0</v>
      </c>
      <c r="AO96" s="1" t="str">
        <f t="shared" si="38"/>
        <v/>
      </c>
      <c r="AP96" s="1">
        <f t="shared" si="39"/>
        <v>0</v>
      </c>
      <c r="AQ96" s="1" t="str">
        <f t="shared" si="40"/>
        <v/>
      </c>
      <c r="AR96" s="1">
        <f t="shared" si="45"/>
        <v>0</v>
      </c>
      <c r="AS96" s="1" t="str">
        <f t="shared" si="41"/>
        <v/>
      </c>
      <c r="AT96" s="1">
        <f t="shared" si="42"/>
        <v>0</v>
      </c>
      <c r="AU96" s="1" t="str">
        <f t="shared" si="43"/>
        <v/>
      </c>
    </row>
    <row r="97" spans="1:47">
      <c r="A97" s="28">
        <v>87</v>
      </c>
      <c r="B97" s="206"/>
      <c r="C97" s="206"/>
      <c r="D97" s="50"/>
      <c r="E97" s="50"/>
      <c r="F97" s="207"/>
      <c r="G97" s="50"/>
      <c r="H97" s="51"/>
      <c r="I97" s="52"/>
      <c r="J97" s="210"/>
      <c r="K97" s="158"/>
      <c r="L97" s="52"/>
      <c r="M97" s="210"/>
      <c r="N97" s="158"/>
      <c r="O97" s="52"/>
      <c r="P97" s="210"/>
      <c r="Q97" s="161"/>
      <c r="R97" s="363"/>
      <c r="S97" s="364"/>
      <c r="T97" s="359"/>
      <c r="U97" s="360"/>
      <c r="AB97" s="5" t="str">
        <f t="shared" si="30"/>
        <v/>
      </c>
      <c r="AC97" s="5" t="str">
        <f t="shared" si="31"/>
        <v/>
      </c>
      <c r="AD97" s="5" t="str">
        <f t="shared" si="32"/>
        <v/>
      </c>
      <c r="AE97" s="5" t="str">
        <f t="shared" si="33"/>
        <v/>
      </c>
      <c r="AF97" s="5" t="str">
        <f t="shared" si="34"/>
        <v/>
      </c>
      <c r="AG97" s="9" t="str">
        <f>IF(G97="男",data_kyogisha!A88,"")</f>
        <v/>
      </c>
      <c r="AH97" s="5" t="str">
        <f t="shared" si="35"/>
        <v/>
      </c>
      <c r="AI97" s="5" t="str">
        <f t="shared" si="28"/>
        <v/>
      </c>
      <c r="AJ97" s="5" t="str">
        <f t="shared" si="36"/>
        <v/>
      </c>
      <c r="AK97" s="5" t="str">
        <f t="shared" si="29"/>
        <v/>
      </c>
      <c r="AL97" s="5" t="str">
        <f t="shared" si="37"/>
        <v/>
      </c>
      <c r="AM97" s="1" t="str">
        <f>IF(G97="女",data_kyogisha!A88,"")</f>
        <v/>
      </c>
      <c r="AN97" s="1">
        <f t="shared" si="44"/>
        <v>0</v>
      </c>
      <c r="AO97" s="1" t="str">
        <f t="shared" si="38"/>
        <v/>
      </c>
      <c r="AP97" s="1">
        <f t="shared" si="39"/>
        <v>0</v>
      </c>
      <c r="AQ97" s="1" t="str">
        <f t="shared" si="40"/>
        <v/>
      </c>
      <c r="AR97" s="1">
        <f t="shared" si="45"/>
        <v>0</v>
      </c>
      <c r="AS97" s="1" t="str">
        <f t="shared" si="41"/>
        <v/>
      </c>
      <c r="AT97" s="1">
        <f t="shared" si="42"/>
        <v>0</v>
      </c>
      <c r="AU97" s="1" t="str">
        <f t="shared" si="43"/>
        <v/>
      </c>
    </row>
    <row r="98" spans="1:47">
      <c r="A98" s="28">
        <v>88</v>
      </c>
      <c r="B98" s="206"/>
      <c r="C98" s="206"/>
      <c r="D98" s="50"/>
      <c r="E98" s="50"/>
      <c r="F98" s="207"/>
      <c r="G98" s="50"/>
      <c r="H98" s="51"/>
      <c r="I98" s="52"/>
      <c r="J98" s="210"/>
      <c r="K98" s="158"/>
      <c r="L98" s="52"/>
      <c r="M98" s="210"/>
      <c r="N98" s="158"/>
      <c r="O98" s="52"/>
      <c r="P98" s="210"/>
      <c r="Q98" s="161"/>
      <c r="R98" s="363"/>
      <c r="S98" s="364"/>
      <c r="T98" s="359"/>
      <c r="U98" s="360"/>
      <c r="AB98" s="5" t="str">
        <f t="shared" si="30"/>
        <v/>
      </c>
      <c r="AC98" s="5" t="str">
        <f t="shared" si="31"/>
        <v/>
      </c>
      <c r="AD98" s="5" t="str">
        <f t="shared" si="32"/>
        <v/>
      </c>
      <c r="AE98" s="5" t="str">
        <f t="shared" si="33"/>
        <v/>
      </c>
      <c r="AF98" s="5" t="str">
        <f t="shared" si="34"/>
        <v/>
      </c>
      <c r="AG98" s="9" t="str">
        <f>IF(G98="男",data_kyogisha!A89,"")</f>
        <v/>
      </c>
      <c r="AH98" s="5" t="str">
        <f t="shared" si="35"/>
        <v/>
      </c>
      <c r="AI98" s="5" t="str">
        <f t="shared" si="28"/>
        <v/>
      </c>
      <c r="AJ98" s="5" t="str">
        <f t="shared" si="36"/>
        <v/>
      </c>
      <c r="AK98" s="5" t="str">
        <f t="shared" si="29"/>
        <v/>
      </c>
      <c r="AL98" s="5" t="str">
        <f t="shared" si="37"/>
        <v/>
      </c>
      <c r="AM98" s="1" t="str">
        <f>IF(G98="女",data_kyogisha!A89,"")</f>
        <v/>
      </c>
      <c r="AN98" s="1">
        <f t="shared" si="44"/>
        <v>0</v>
      </c>
      <c r="AO98" s="1" t="str">
        <f t="shared" si="38"/>
        <v/>
      </c>
      <c r="AP98" s="1">
        <f t="shared" si="39"/>
        <v>0</v>
      </c>
      <c r="AQ98" s="1" t="str">
        <f t="shared" si="40"/>
        <v/>
      </c>
      <c r="AR98" s="1">
        <f t="shared" si="45"/>
        <v>0</v>
      </c>
      <c r="AS98" s="1" t="str">
        <f t="shared" si="41"/>
        <v/>
      </c>
      <c r="AT98" s="1">
        <f t="shared" si="42"/>
        <v>0</v>
      </c>
      <c r="AU98" s="1" t="str">
        <f t="shared" si="43"/>
        <v/>
      </c>
    </row>
    <row r="99" spans="1:47">
      <c r="A99" s="28">
        <v>89</v>
      </c>
      <c r="B99" s="206"/>
      <c r="C99" s="206"/>
      <c r="D99" s="50"/>
      <c r="E99" s="50"/>
      <c r="F99" s="207"/>
      <c r="G99" s="50"/>
      <c r="H99" s="51"/>
      <c r="I99" s="52"/>
      <c r="J99" s="210"/>
      <c r="K99" s="158"/>
      <c r="L99" s="52"/>
      <c r="M99" s="210"/>
      <c r="N99" s="158"/>
      <c r="O99" s="52"/>
      <c r="P99" s="210"/>
      <c r="Q99" s="161"/>
      <c r="R99" s="363"/>
      <c r="S99" s="364"/>
      <c r="T99" s="359"/>
      <c r="U99" s="360"/>
      <c r="AB99" s="5" t="str">
        <f t="shared" si="30"/>
        <v/>
      </c>
      <c r="AC99" s="5" t="str">
        <f t="shared" si="31"/>
        <v/>
      </c>
      <c r="AD99" s="5" t="str">
        <f t="shared" si="32"/>
        <v/>
      </c>
      <c r="AE99" s="5" t="str">
        <f t="shared" si="33"/>
        <v/>
      </c>
      <c r="AF99" s="5" t="str">
        <f t="shared" si="34"/>
        <v/>
      </c>
      <c r="AG99" s="9" t="str">
        <f>IF(G99="男",data_kyogisha!A90,"")</f>
        <v/>
      </c>
      <c r="AH99" s="5" t="str">
        <f t="shared" si="35"/>
        <v/>
      </c>
      <c r="AI99" s="5" t="str">
        <f t="shared" si="28"/>
        <v/>
      </c>
      <c r="AJ99" s="5" t="str">
        <f t="shared" si="36"/>
        <v/>
      </c>
      <c r="AK99" s="5" t="str">
        <f t="shared" si="29"/>
        <v/>
      </c>
      <c r="AL99" s="5" t="str">
        <f t="shared" si="37"/>
        <v/>
      </c>
      <c r="AM99" s="1" t="str">
        <f>IF(G99="女",data_kyogisha!A90,"")</f>
        <v/>
      </c>
      <c r="AN99" s="1">
        <f t="shared" si="44"/>
        <v>0</v>
      </c>
      <c r="AO99" s="1" t="str">
        <f t="shared" si="38"/>
        <v/>
      </c>
      <c r="AP99" s="1">
        <f t="shared" si="39"/>
        <v>0</v>
      </c>
      <c r="AQ99" s="1" t="str">
        <f t="shared" si="40"/>
        <v/>
      </c>
      <c r="AR99" s="1">
        <f t="shared" si="45"/>
        <v>0</v>
      </c>
      <c r="AS99" s="1" t="str">
        <f t="shared" si="41"/>
        <v/>
      </c>
      <c r="AT99" s="1">
        <f t="shared" si="42"/>
        <v>0</v>
      </c>
      <c r="AU99" s="1" t="str">
        <f t="shared" si="43"/>
        <v/>
      </c>
    </row>
    <row r="100" spans="1:47" ht="14.25" thickBot="1">
      <c r="A100" s="229">
        <v>90</v>
      </c>
      <c r="B100" s="230"/>
      <c r="C100" s="230"/>
      <c r="D100" s="231"/>
      <c r="E100" s="231"/>
      <c r="F100" s="232"/>
      <c r="G100" s="231"/>
      <c r="H100" s="233"/>
      <c r="I100" s="234"/>
      <c r="J100" s="235"/>
      <c r="K100" s="236"/>
      <c r="L100" s="234"/>
      <c r="M100" s="235"/>
      <c r="N100" s="236"/>
      <c r="O100" s="234"/>
      <c r="P100" s="235"/>
      <c r="Q100" s="237"/>
      <c r="R100" s="365"/>
      <c r="S100" s="366"/>
      <c r="T100" s="361"/>
      <c r="U100" s="362"/>
      <c r="V100" s="242"/>
      <c r="W100" s="5"/>
      <c r="X100" s="5"/>
      <c r="AB100" s="5" t="str">
        <f t="shared" si="30"/>
        <v/>
      </c>
      <c r="AC100" s="5" t="str">
        <f t="shared" si="31"/>
        <v/>
      </c>
      <c r="AD100" s="5" t="str">
        <f t="shared" si="32"/>
        <v/>
      </c>
      <c r="AE100" s="5" t="str">
        <f t="shared" si="33"/>
        <v/>
      </c>
      <c r="AF100" s="5" t="str">
        <f t="shared" si="34"/>
        <v/>
      </c>
      <c r="AG100" s="9" t="str">
        <f>IF(G100="男",data_kyogisha!A91,"")</f>
        <v/>
      </c>
      <c r="AH100" s="5" t="str">
        <f t="shared" si="35"/>
        <v/>
      </c>
      <c r="AI100" s="5" t="str">
        <f t="shared" si="28"/>
        <v/>
      </c>
      <c r="AJ100" s="5" t="str">
        <f t="shared" si="36"/>
        <v/>
      </c>
      <c r="AK100" s="5" t="str">
        <f t="shared" si="29"/>
        <v/>
      </c>
      <c r="AL100" s="5" t="str">
        <f t="shared" si="37"/>
        <v/>
      </c>
      <c r="AM100" s="1" t="str">
        <f>IF(G100="女",data_kyogisha!A91,"")</f>
        <v/>
      </c>
      <c r="AN100" s="1">
        <f t="shared" si="44"/>
        <v>0</v>
      </c>
      <c r="AO100" s="1" t="str">
        <f t="shared" si="38"/>
        <v/>
      </c>
      <c r="AP100" s="5">
        <f t="shared" si="39"/>
        <v>0</v>
      </c>
      <c r="AQ100" s="1" t="str">
        <f t="shared" si="40"/>
        <v/>
      </c>
      <c r="AR100" s="1">
        <f t="shared" si="45"/>
        <v>0</v>
      </c>
      <c r="AS100" s="1" t="str">
        <f t="shared" si="41"/>
        <v/>
      </c>
      <c r="AT100" s="5">
        <f t="shared" si="42"/>
        <v>0</v>
      </c>
      <c r="AU100" s="1" t="str">
        <f t="shared" si="43"/>
        <v/>
      </c>
    </row>
    <row r="101" spans="1:47">
      <c r="A101" s="238"/>
      <c r="B101" s="238"/>
      <c r="C101" s="238"/>
      <c r="D101" s="238"/>
      <c r="E101" s="238"/>
      <c r="F101" s="239" t="s">
        <v>174</v>
      </c>
      <c r="G101" s="240">
        <f>SUM(J101:P101)</f>
        <v>0</v>
      </c>
      <c r="H101" s="238"/>
      <c r="I101" s="238"/>
      <c r="J101" s="238">
        <f>COUNTA(J11:J100)</f>
        <v>0</v>
      </c>
      <c r="K101" s="238"/>
      <c r="L101" s="238"/>
      <c r="M101" s="238">
        <f>COUNTA(M11:M100)</f>
        <v>0</v>
      </c>
      <c r="N101" s="238"/>
      <c r="O101" s="238"/>
      <c r="P101" s="238">
        <f>COUNTA(P11:P100)</f>
        <v>0</v>
      </c>
      <c r="Q101" s="238"/>
      <c r="R101" s="238"/>
      <c r="S101" s="238"/>
      <c r="T101" s="238"/>
      <c r="U101" s="238"/>
      <c r="V101" s="5"/>
      <c r="W101" s="5"/>
      <c r="X101" s="5"/>
      <c r="Y101" s="241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</row>
    <row r="102" spans="1:47">
      <c r="F102" s="14" t="s">
        <v>178</v>
      </c>
      <c r="G102" s="58">
        <f>③リレー情報確認!F14+③リレー情報確認!L14+③リレー情報確認!R14+③リレー情報確認!X14</f>
        <v>0</v>
      </c>
    </row>
    <row r="103" spans="1:47">
      <c r="F103" s="14" t="s">
        <v>184</v>
      </c>
      <c r="G103" s="58">
        <f>COUNTIF(G11:G100,"男")</f>
        <v>0</v>
      </c>
    </row>
    <row r="104" spans="1:47">
      <c r="F104" s="1" t="s">
        <v>185</v>
      </c>
      <c r="G104" s="1">
        <f>COUNTIF(G11:G100,"女")</f>
        <v>0</v>
      </c>
    </row>
    <row r="105" spans="1:47">
      <c r="F105" s="1" t="s">
        <v>275</v>
      </c>
      <c r="G105" s="1">
        <f>SUM(G103:G104)</f>
        <v>0</v>
      </c>
    </row>
  </sheetData>
  <sheetProtection sheet="1" objects="1" scenarios="1" formatCells="0" formatColumns="0" formatRows="0" insertColumns="0" insertRows="0" deleteColumns="0" deleteRows="0" selectLockedCells="1"/>
  <mergeCells count="189">
    <mergeCell ref="Q3:U3"/>
    <mergeCell ref="R9:S9"/>
    <mergeCell ref="R10:S10"/>
    <mergeCell ref="R11:S11"/>
    <mergeCell ref="R12:S12"/>
    <mergeCell ref="T4:U4"/>
    <mergeCell ref="Q4:Q5"/>
    <mergeCell ref="R18:S18"/>
    <mergeCell ref="R19:S19"/>
    <mergeCell ref="R20:S20"/>
    <mergeCell ref="R21:S21"/>
    <mergeCell ref="R22:S22"/>
    <mergeCell ref="R13:S13"/>
    <mergeCell ref="R14:S14"/>
    <mergeCell ref="R15:S15"/>
    <mergeCell ref="R16:S16"/>
    <mergeCell ref="R17:S17"/>
    <mergeCell ref="R28:S28"/>
    <mergeCell ref="R29:S29"/>
    <mergeCell ref="R30:S30"/>
    <mergeCell ref="R31:S31"/>
    <mergeCell ref="R32:S32"/>
    <mergeCell ref="R23:S23"/>
    <mergeCell ref="R24:S24"/>
    <mergeCell ref="R25:S25"/>
    <mergeCell ref="R26:S26"/>
    <mergeCell ref="R27:S27"/>
    <mergeCell ref="R38:S38"/>
    <mergeCell ref="R39:S39"/>
    <mergeCell ref="R40:S40"/>
    <mergeCell ref="R41:S41"/>
    <mergeCell ref="R42:S42"/>
    <mergeCell ref="R33:S33"/>
    <mergeCell ref="R34:S34"/>
    <mergeCell ref="R35:S35"/>
    <mergeCell ref="R36:S36"/>
    <mergeCell ref="R37:S37"/>
    <mergeCell ref="R48:S48"/>
    <mergeCell ref="R49:S49"/>
    <mergeCell ref="R50:S50"/>
    <mergeCell ref="R51:S51"/>
    <mergeCell ref="R52:S52"/>
    <mergeCell ref="R43:S43"/>
    <mergeCell ref="R44:S44"/>
    <mergeCell ref="R45:S45"/>
    <mergeCell ref="R46:S46"/>
    <mergeCell ref="R47:S47"/>
    <mergeCell ref="R58:S58"/>
    <mergeCell ref="R59:S59"/>
    <mergeCell ref="R60:S60"/>
    <mergeCell ref="R61:S61"/>
    <mergeCell ref="R62:S62"/>
    <mergeCell ref="R53:S53"/>
    <mergeCell ref="R54:S54"/>
    <mergeCell ref="R55:S55"/>
    <mergeCell ref="R56:S56"/>
    <mergeCell ref="R57:S57"/>
    <mergeCell ref="R68:S68"/>
    <mergeCell ref="R69:S69"/>
    <mergeCell ref="R70:S70"/>
    <mergeCell ref="R71:S71"/>
    <mergeCell ref="R72:S72"/>
    <mergeCell ref="R63:S63"/>
    <mergeCell ref="R64:S64"/>
    <mergeCell ref="R65:S65"/>
    <mergeCell ref="R66:S66"/>
    <mergeCell ref="R67:S67"/>
    <mergeCell ref="R78:S78"/>
    <mergeCell ref="R79:S79"/>
    <mergeCell ref="R80:S80"/>
    <mergeCell ref="R81:S81"/>
    <mergeCell ref="R82:S82"/>
    <mergeCell ref="R73:S73"/>
    <mergeCell ref="R74:S74"/>
    <mergeCell ref="R75:S75"/>
    <mergeCell ref="R76:S76"/>
    <mergeCell ref="R77:S77"/>
    <mergeCell ref="R96:S96"/>
    <mergeCell ref="R97:S97"/>
    <mergeCell ref="R88:S88"/>
    <mergeCell ref="R89:S89"/>
    <mergeCell ref="R90:S90"/>
    <mergeCell ref="R91:S91"/>
    <mergeCell ref="R92:S92"/>
    <mergeCell ref="R83:S83"/>
    <mergeCell ref="R84:S84"/>
    <mergeCell ref="R85:S85"/>
    <mergeCell ref="R86:S86"/>
    <mergeCell ref="R87:S87"/>
    <mergeCell ref="T21:U21"/>
    <mergeCell ref="T22:U22"/>
    <mergeCell ref="T23:U23"/>
    <mergeCell ref="T24:U24"/>
    <mergeCell ref="T25:U25"/>
    <mergeCell ref="R98:S98"/>
    <mergeCell ref="R99:S99"/>
    <mergeCell ref="R100:S100"/>
    <mergeCell ref="R4:S4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R93:S93"/>
    <mergeCell ref="R94:S94"/>
    <mergeCell ref="R95:S95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41:U41"/>
    <mergeCell ref="T42:U42"/>
    <mergeCell ref="T43:U43"/>
    <mergeCell ref="T44:U44"/>
    <mergeCell ref="T45:U45"/>
    <mergeCell ref="T36:U36"/>
    <mergeCell ref="T37:U37"/>
    <mergeCell ref="T38:U38"/>
    <mergeCell ref="T39:U39"/>
    <mergeCell ref="T40:U40"/>
    <mergeCell ref="T51:U51"/>
    <mergeCell ref="T52:U52"/>
    <mergeCell ref="T53:U53"/>
    <mergeCell ref="T54:U54"/>
    <mergeCell ref="T55:U55"/>
    <mergeCell ref="T46:U46"/>
    <mergeCell ref="T47:U47"/>
    <mergeCell ref="T48:U48"/>
    <mergeCell ref="T49:U49"/>
    <mergeCell ref="T50:U50"/>
    <mergeCell ref="T61:U61"/>
    <mergeCell ref="T62:U62"/>
    <mergeCell ref="T63:U63"/>
    <mergeCell ref="T64:U64"/>
    <mergeCell ref="T65:U65"/>
    <mergeCell ref="T56:U56"/>
    <mergeCell ref="T57:U57"/>
    <mergeCell ref="T58:U58"/>
    <mergeCell ref="T59:U59"/>
    <mergeCell ref="T60:U60"/>
    <mergeCell ref="T79:U79"/>
    <mergeCell ref="T80:U80"/>
    <mergeCell ref="T71:U71"/>
    <mergeCell ref="T72:U72"/>
    <mergeCell ref="T73:U73"/>
    <mergeCell ref="T74:U74"/>
    <mergeCell ref="T75:U75"/>
    <mergeCell ref="T66:U66"/>
    <mergeCell ref="T67:U67"/>
    <mergeCell ref="T68:U68"/>
    <mergeCell ref="T69:U69"/>
    <mergeCell ref="T70:U70"/>
    <mergeCell ref="B9:C9"/>
    <mergeCell ref="T96:U96"/>
    <mergeCell ref="T97:U97"/>
    <mergeCell ref="T98:U98"/>
    <mergeCell ref="T99:U99"/>
    <mergeCell ref="T100:U100"/>
    <mergeCell ref="T91:U91"/>
    <mergeCell ref="T92:U92"/>
    <mergeCell ref="T93:U93"/>
    <mergeCell ref="T94:U94"/>
    <mergeCell ref="T95:U95"/>
    <mergeCell ref="T86:U86"/>
    <mergeCell ref="T87:U87"/>
    <mergeCell ref="T88:U88"/>
    <mergeCell ref="T89:U89"/>
    <mergeCell ref="T90:U90"/>
    <mergeCell ref="T81:U81"/>
    <mergeCell ref="T82:U82"/>
    <mergeCell ref="T83:U83"/>
    <mergeCell ref="T84:U84"/>
    <mergeCell ref="T85:U85"/>
    <mergeCell ref="T76:U76"/>
    <mergeCell ref="T77:U77"/>
    <mergeCell ref="T78:U78"/>
  </mergeCells>
  <phoneticPr fontId="2"/>
  <dataValidations count="13">
    <dataValidation type="list" allowBlank="1" showInputMessage="1" showErrorMessage="1" sqref="P11:P100">
      <formula1>IF(G11="","",IF(G11="男",$Y$11:$Y$37,$Z$11:$Z$37))</formula1>
    </dataValidation>
    <dataValidation imeMode="off" allowBlank="1" showInputMessage="1" showErrorMessage="1" sqref="N11:N100 H11:H100 K11:K100 Q11:Q100 U6:U7 F11:F100 S6:S7"/>
    <dataValidation type="list" allowBlank="1" showInputMessage="1" showErrorMessage="1" sqref="T11:T100">
      <formula1>$AA$12</formula1>
    </dataValidation>
    <dataValidation type="list" imeMode="on" allowBlank="1" showInputMessage="1" showErrorMessage="1" sqref="G11:G100">
      <formula1>$X$12:$X$13</formula1>
    </dataValidation>
    <dataValidation imeMode="hiragana" allowBlank="1" showInputMessage="1" showErrorMessage="1" sqref="D11:D100"/>
    <dataValidation imeMode="halfKatakana" allowBlank="1" showInputMessage="1" showErrorMessage="1" sqref="E10:E100 F10"/>
    <dataValidation type="list" imeMode="off" allowBlank="1" showInputMessage="1" showErrorMessage="1" sqref="I11:I100 L11:L100 O11:O100">
      <formula1>"OP"</formula1>
    </dataValidation>
    <dataValidation type="list" imeMode="off" allowBlank="1" showInputMessage="1" showErrorMessage="1" sqref="R11:S100">
      <formula1>"○"</formula1>
    </dataValidation>
    <dataValidation type="list" allowBlank="1" showInputMessage="1" showErrorMessage="1" sqref="R6:R7 T6:T7">
      <formula1>"OP"</formula1>
    </dataValidation>
    <dataValidation type="list" allowBlank="1" showInputMessage="1" showErrorMessage="1" sqref="J11:J100">
      <formula1>IF(G11="","",IF(G11="男",$Y$11:$Y$32,$Z$11:$Z$28))</formula1>
    </dataValidation>
    <dataValidation type="list" allowBlank="1" showInputMessage="1" showErrorMessage="1" sqref="M11:M100">
      <formula1>IF(G11="","",IF(G11="男",$Y$11:$Y$32,$Z$11:$Z$28))</formula1>
    </dataValidation>
    <dataValidation type="custom" allowBlank="1" showInputMessage="1" showErrorMessage="1" sqref="B11">
      <formula1>EXACT(B11,UPPER(ASC(B11)))</formula1>
    </dataValidation>
    <dataValidation type="whole" imeMode="off" allowBlank="1" showInputMessage="1" showErrorMessage="1" sqref="C11:C100">
      <formula1>1</formula1>
      <formula2>9999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FFCC"/>
  </sheetPr>
  <dimension ref="A1:X14"/>
  <sheetViews>
    <sheetView zoomScaleNormal="100" workbookViewId="0">
      <pane ySplit="16" topLeftCell="A17" activePane="bottomLeft" state="frozen"/>
      <selection pane="bottomLeft" activeCell="K18" sqref="K18"/>
    </sheetView>
  </sheetViews>
  <sheetFormatPr defaultColWidth="9" defaultRowHeight="13.5"/>
  <cols>
    <col min="1" max="1" width="1.875" style="32" customWidth="1"/>
    <col min="2" max="2" width="4.5" style="32" hidden="1" customWidth="1"/>
    <col min="3" max="3" width="6.5" style="32" bestFit="1" customWidth="1"/>
    <col min="4" max="4" width="12.25" style="32" bestFit="1" customWidth="1"/>
    <col min="5" max="5" width="9.5" style="32" bestFit="1" customWidth="1"/>
    <col min="6" max="6" width="8.5" style="32" bestFit="1" customWidth="1"/>
    <col min="7" max="7" width="5" style="33" customWidth="1"/>
    <col min="8" max="8" width="4.5" style="32" hidden="1" customWidth="1"/>
    <col min="9" max="9" width="6.5" style="32" customWidth="1"/>
    <col min="10" max="10" width="12.25" style="32" customWidth="1"/>
    <col min="11" max="11" width="9.5" style="32" bestFit="1" customWidth="1"/>
    <col min="12" max="12" width="8.5" style="32" bestFit="1" customWidth="1"/>
    <col min="13" max="13" width="5" style="35" customWidth="1"/>
    <col min="14" max="14" width="4.5" style="32" hidden="1" customWidth="1"/>
    <col min="15" max="15" width="6.5" style="32" bestFit="1" customWidth="1"/>
    <col min="16" max="16" width="12.25" style="32" customWidth="1"/>
    <col min="17" max="17" width="9.5" style="32" bestFit="1" customWidth="1"/>
    <col min="18" max="18" width="8.5" style="32" bestFit="1" customWidth="1"/>
    <col min="19" max="19" width="5" style="35" customWidth="1"/>
    <col min="20" max="20" width="4.5" style="32" hidden="1" customWidth="1"/>
    <col min="21" max="21" width="6.5" style="32" bestFit="1" customWidth="1"/>
    <col min="22" max="22" width="12.25" style="32" customWidth="1"/>
    <col min="23" max="23" width="9.5" style="32" bestFit="1" customWidth="1"/>
    <col min="24" max="24" width="8.5" style="32" bestFit="1" customWidth="1"/>
    <col min="25" max="26" width="9" style="32"/>
    <col min="27" max="27" width="9" style="32" customWidth="1"/>
    <col min="28" max="16384" width="9" style="32"/>
  </cols>
  <sheetData>
    <row r="1" spans="1:24" ht="18" thickBot="1">
      <c r="A1" s="31" t="s">
        <v>163</v>
      </c>
      <c r="H1" s="34"/>
      <c r="I1" s="53" t="s">
        <v>83</v>
      </c>
      <c r="J1" s="374" t="str">
        <f>IF(①団体情報入力!D5="","",①団体情報入力!D5)</f>
        <v/>
      </c>
      <c r="K1" s="375"/>
      <c r="L1" s="376"/>
      <c r="M1" s="30"/>
      <c r="O1" s="53" t="s">
        <v>129</v>
      </c>
      <c r="P1" s="374" t="str">
        <f>IF(①団体情報入力!D6="","",①団体情報入力!D6)</f>
        <v/>
      </c>
      <c r="Q1" s="375"/>
      <c r="R1" s="376"/>
      <c r="T1" s="34"/>
      <c r="W1" s="102"/>
    </row>
    <row r="2" spans="1:24">
      <c r="H2" s="34"/>
      <c r="N2" s="34"/>
      <c r="T2" s="34"/>
    </row>
    <row r="3" spans="1:24" s="107" customFormat="1">
      <c r="A3" s="108"/>
      <c r="B3" s="104"/>
      <c r="C3" s="105" t="s">
        <v>162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22"/>
      <c r="Q3" s="122"/>
      <c r="R3" s="122"/>
      <c r="S3" s="122"/>
      <c r="T3" s="122"/>
      <c r="U3" s="122"/>
      <c r="V3" s="122"/>
      <c r="W3" s="122"/>
    </row>
    <row r="4" spans="1:24" s="107" customFormat="1">
      <c r="A4" s="108"/>
      <c r="B4" s="104"/>
      <c r="C4" s="105" t="s">
        <v>164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22"/>
      <c r="Q4" s="122"/>
      <c r="R4" s="122"/>
      <c r="S4" s="122"/>
      <c r="T4" s="122"/>
      <c r="U4" s="122"/>
      <c r="V4" s="122"/>
      <c r="W4" s="122"/>
    </row>
    <row r="5" spans="1:24">
      <c r="C5" s="105" t="s">
        <v>351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308"/>
      <c r="Q5" s="308"/>
      <c r="R5" s="308"/>
      <c r="S5" s="309"/>
      <c r="T5" s="310"/>
      <c r="U5" s="308"/>
      <c r="V5" s="308"/>
    </row>
    <row r="6" spans="1:24" s="109" customFormat="1">
      <c r="A6" s="119"/>
      <c r="B6" s="378" t="s">
        <v>119</v>
      </c>
      <c r="C6" s="378"/>
      <c r="D6" s="378"/>
      <c r="E6" s="378"/>
      <c r="F6" s="378"/>
      <c r="G6" s="120"/>
      <c r="H6" s="380" t="s">
        <v>120</v>
      </c>
      <c r="I6" s="381"/>
      <c r="J6" s="381"/>
      <c r="K6" s="381"/>
      <c r="L6" s="382"/>
      <c r="M6" s="121"/>
      <c r="N6" s="379" t="s">
        <v>121</v>
      </c>
      <c r="O6" s="379"/>
      <c r="P6" s="379"/>
      <c r="Q6" s="379"/>
      <c r="R6" s="379"/>
      <c r="S6" s="121"/>
      <c r="T6" s="379" t="s">
        <v>122</v>
      </c>
      <c r="U6" s="379"/>
      <c r="V6" s="379"/>
      <c r="W6" s="379"/>
      <c r="X6" s="379"/>
    </row>
    <row r="7" spans="1:24">
      <c r="B7" s="110" t="s">
        <v>102</v>
      </c>
      <c r="C7" s="110" t="s">
        <v>0</v>
      </c>
      <c r="D7" s="110" t="s">
        <v>106</v>
      </c>
      <c r="E7" s="110" t="s">
        <v>152</v>
      </c>
      <c r="F7" s="110" t="s">
        <v>40</v>
      </c>
      <c r="H7" s="111" t="s">
        <v>102</v>
      </c>
      <c r="I7" s="111" t="s">
        <v>0</v>
      </c>
      <c r="J7" s="110" t="s">
        <v>106</v>
      </c>
      <c r="K7" s="110" t="s">
        <v>152</v>
      </c>
      <c r="L7" s="110" t="s">
        <v>40</v>
      </c>
      <c r="N7" s="111" t="s">
        <v>102</v>
      </c>
      <c r="O7" s="111" t="s">
        <v>0</v>
      </c>
      <c r="P7" s="110" t="s">
        <v>106</v>
      </c>
      <c r="Q7" s="110" t="s">
        <v>152</v>
      </c>
      <c r="R7" s="110" t="s">
        <v>40</v>
      </c>
      <c r="T7" s="111" t="s">
        <v>102</v>
      </c>
      <c r="U7" s="111" t="s">
        <v>0</v>
      </c>
      <c r="V7" s="110" t="s">
        <v>106</v>
      </c>
      <c r="W7" s="110" t="s">
        <v>152</v>
      </c>
      <c r="X7" s="110" t="s">
        <v>40</v>
      </c>
    </row>
    <row r="8" spans="1:24">
      <c r="B8" s="112">
        <v>1</v>
      </c>
      <c r="C8" s="305" t="str">
        <f>IF(②選手情報入力!$AO$10&lt;1,"",VLOOKUP(B8,②選手情報入力!$AN$11:$AO$100,2,FALSE))</f>
        <v/>
      </c>
      <c r="D8" s="311" t="str">
        <f>IF(C8="","",VLOOKUP(C8,②選手情報入力!$AB$11:$AC$100,2,FALSE))</f>
        <v/>
      </c>
      <c r="E8" s="89" t="str">
        <f>IF(C8="","",VLOOKUP(C8,②選手情報入力!$AB$11:$AH$100,6,FALSE))</f>
        <v/>
      </c>
      <c r="F8" s="377" t="str">
        <f>IF(②選手情報入力!S6="","",②選手情報入力!S6)</f>
        <v/>
      </c>
      <c r="H8" s="112">
        <v>1</v>
      </c>
      <c r="I8" s="112" t="str">
        <f>IF(②選手情報入力!$AQ$10&lt;1,"",VLOOKUP(H8,②選手情報入力!$AP$11:$AQ$100,2,FALSE))</f>
        <v/>
      </c>
      <c r="J8" s="89" t="str">
        <f>IF(I8="","",VLOOKUP(I8,②選手情報入力!$AB$11:$AC$100,2,FALSE))</f>
        <v/>
      </c>
      <c r="K8" s="89" t="str">
        <f>IF(I8="","",VLOOKUP(I8,②選手情報入力!$AB$11:$AH$100,6,FALSE))</f>
        <v/>
      </c>
      <c r="L8" s="383" t="str">
        <f>IF(②選手情報入力!U6="","",②選手情報入力!U6)</f>
        <v/>
      </c>
      <c r="N8" s="112">
        <v>1</v>
      </c>
      <c r="O8" s="112" t="str">
        <f>IF(②選手情報入力!$AS$10&lt;1,"",VLOOKUP(N8,②選手情報入力!$AR$11:$AS$100,2,FALSE))</f>
        <v/>
      </c>
      <c r="P8" s="89" t="str">
        <f>IF(O8="","",VLOOKUP(O8,②選手情報入力!$AH$11:$AI$100,2,FALSE))</f>
        <v/>
      </c>
      <c r="Q8" s="89" t="str">
        <f>IF(O8="","",VLOOKUP(O8,②選手情報入力!$AH$11:$AO$100,6,FALSE))</f>
        <v/>
      </c>
      <c r="R8" s="377" t="str">
        <f>IF(②選手情報入力!S7="","",②選手情報入力!S7)</f>
        <v/>
      </c>
      <c r="T8" s="112">
        <v>1</v>
      </c>
      <c r="U8" s="112" t="str">
        <f>IF(②選手情報入力!$AU$10&lt;1,"",VLOOKUP(T8,②選手情報入力!$AT$11:$AU$100,2,FALSE))</f>
        <v/>
      </c>
      <c r="V8" s="89" t="str">
        <f>IF(U8="","",VLOOKUP(U8,②選手情報入力!$AH$11:$AI$100,2,FALSE))</f>
        <v/>
      </c>
      <c r="W8" s="89" t="str">
        <f>IF(U8="","",VLOOKUP(U8,②選手情報入力!$AH$11:$AO$100,6,FALSE))</f>
        <v/>
      </c>
      <c r="X8" s="377" t="str">
        <f>IF(②選手情報入力!U7="","",②選手情報入力!U7)</f>
        <v/>
      </c>
    </row>
    <row r="9" spans="1:24">
      <c r="B9" s="113">
        <v>2</v>
      </c>
      <c r="C9" s="113" t="str">
        <f>IF(②選手情報入力!$AO$10&lt;2,"",VLOOKUP(B9,②選手情報入力!$AN$11:$AO$100,2,FALSE))</f>
        <v/>
      </c>
      <c r="D9" s="90" t="str">
        <f>IF(C9="","",VLOOKUP(C9,②選手情報入力!$AB$11:$AC$100,2,FALSE))</f>
        <v/>
      </c>
      <c r="E9" s="90" t="str">
        <f>IF(C9="","",VLOOKUP(C9,②選手情報入力!$AB$11:$AH$100,6,FALSE))</f>
        <v/>
      </c>
      <c r="F9" s="377"/>
      <c r="H9" s="113">
        <v>2</v>
      </c>
      <c r="I9" s="113" t="str">
        <f>IF(②選手情報入力!$AQ$10&lt;2,"",VLOOKUP(H9,②選手情報入力!$AP$11:$AQ$100,2,FALSE))</f>
        <v/>
      </c>
      <c r="J9" s="90" t="str">
        <f>IF(I9="","",VLOOKUP(I9,②選手情報入力!$AB$11:$AC$100,2,FALSE))</f>
        <v/>
      </c>
      <c r="K9" s="90" t="str">
        <f>IF(I9="","",VLOOKUP(I9,②選手情報入力!$AB$11:$AH$100,6,FALSE))</f>
        <v/>
      </c>
      <c r="L9" s="384"/>
      <c r="N9" s="113">
        <v>2</v>
      </c>
      <c r="O9" s="113" t="str">
        <f>IF(②選手情報入力!$AS$10&lt;2,"",VLOOKUP(N9,②選手情報入力!$AR$11:$AS$100,2,FALSE))</f>
        <v/>
      </c>
      <c r="P9" s="90" t="str">
        <f>IF(O9="","",VLOOKUP(O9,②選手情報入力!$AH$11:$AI$100,2,FALSE))</f>
        <v/>
      </c>
      <c r="Q9" s="90" t="str">
        <f>IF(O9="","",VLOOKUP(O9,②選手情報入力!$AH$11:$AO$100,6,FALSE))</f>
        <v/>
      </c>
      <c r="R9" s="377"/>
      <c r="T9" s="113">
        <v>2</v>
      </c>
      <c r="U9" s="113" t="str">
        <f>IF(②選手情報入力!$AU$10&lt;2,"",VLOOKUP(T9,②選手情報入力!$AT$11:$AU$100,2,FALSE))</f>
        <v/>
      </c>
      <c r="V9" s="90" t="str">
        <f>IF(U9="","",VLOOKUP(U9,②選手情報入力!$AH$11:$AI$100,2,FALSE))</f>
        <v/>
      </c>
      <c r="W9" s="90" t="str">
        <f>IF(U9="","",VLOOKUP(U9,②選手情報入力!$AH$11:$AO$100,6,FALSE))</f>
        <v/>
      </c>
      <c r="X9" s="377"/>
    </row>
    <row r="10" spans="1:24">
      <c r="B10" s="113">
        <v>3</v>
      </c>
      <c r="C10" s="113" t="str">
        <f>IF(②選手情報入力!$AO$10&lt;3,"",VLOOKUP(B10,②選手情報入力!$AN$11:$AO$100,2,FALSE))</f>
        <v/>
      </c>
      <c r="D10" s="90" t="str">
        <f>IF(C10="","",VLOOKUP(C10,②選手情報入力!$AB$11:$AC$100,2,FALSE))</f>
        <v/>
      </c>
      <c r="E10" s="90" t="str">
        <f>IF(C10="","",VLOOKUP(C10,②選手情報入力!$AB$11:$AH$100,6,FALSE))</f>
        <v/>
      </c>
      <c r="F10" s="377"/>
      <c r="H10" s="113">
        <v>3</v>
      </c>
      <c r="I10" s="113" t="str">
        <f>IF(②選手情報入力!$AQ$10&lt;3,"",VLOOKUP(H10,②選手情報入力!$AP$11:$AQ$100,2,FALSE))</f>
        <v/>
      </c>
      <c r="J10" s="90" t="str">
        <f>IF(I10="","",VLOOKUP(I10,②選手情報入力!$AB$11:$AC$100,2,FALSE))</f>
        <v/>
      </c>
      <c r="K10" s="90" t="str">
        <f>IF(I10="","",VLOOKUP(I10,②選手情報入力!$AB$11:$AH$100,6,FALSE))</f>
        <v/>
      </c>
      <c r="L10" s="384"/>
      <c r="N10" s="113">
        <v>3</v>
      </c>
      <c r="O10" s="113" t="str">
        <f>IF(②選手情報入力!$AS$10&lt;3,"",VLOOKUP(N10,②選手情報入力!$AR$11:$AS$100,2,FALSE))</f>
        <v/>
      </c>
      <c r="P10" s="90" t="str">
        <f>IF(O10="","",VLOOKUP(O10,②選手情報入力!$AH$11:$AI$100,2,FALSE))</f>
        <v/>
      </c>
      <c r="Q10" s="90" t="str">
        <f>IF(O10="","",VLOOKUP(O10,②選手情報入力!$AH$11:$AO$100,6,FALSE))</f>
        <v/>
      </c>
      <c r="R10" s="377"/>
      <c r="T10" s="113">
        <v>3</v>
      </c>
      <c r="U10" s="113" t="str">
        <f>IF(②選手情報入力!$AU$10&lt;3,"",VLOOKUP(T10,②選手情報入力!$AT$11:$AU$100,2,FALSE))</f>
        <v/>
      </c>
      <c r="V10" s="90" t="str">
        <f>IF(U10="","",VLOOKUP(U10,②選手情報入力!$AH$11:$AI$100,2,FALSE))</f>
        <v/>
      </c>
      <c r="W10" s="90" t="str">
        <f>IF(U10="","",VLOOKUP(U10,②選手情報入力!$AH$11:$AO$100,6,FALSE))</f>
        <v/>
      </c>
      <c r="X10" s="377"/>
    </row>
    <row r="11" spans="1:24">
      <c r="B11" s="113">
        <v>4</v>
      </c>
      <c r="C11" s="113" t="str">
        <f>IF(②選手情報入力!$AO$10&lt;4,"",VLOOKUP(B11,②選手情報入力!$AN$11:$AO$100,2,FALSE))</f>
        <v/>
      </c>
      <c r="D11" s="90" t="str">
        <f>IF(C11="","",VLOOKUP(C11,②選手情報入力!$AB$11:$AC$100,2,FALSE))</f>
        <v/>
      </c>
      <c r="E11" s="90" t="str">
        <f>IF(C11="","",VLOOKUP(C11,②選手情報入力!$AB$11:$AH$100,6,FALSE))</f>
        <v/>
      </c>
      <c r="F11" s="377"/>
      <c r="H11" s="113">
        <v>4</v>
      </c>
      <c r="I11" s="113" t="str">
        <f>IF(②選手情報入力!$AQ$10&lt;4,"",VLOOKUP(H11,②選手情報入力!$AP$11:$AQ$100,2,FALSE))</f>
        <v/>
      </c>
      <c r="J11" s="90" t="str">
        <f>IF(I11="","",VLOOKUP(I11,②選手情報入力!$AB$11:$AC$100,2,FALSE))</f>
        <v/>
      </c>
      <c r="K11" s="90" t="str">
        <f>IF(I11="","",VLOOKUP(I11,②選手情報入力!$AB$11:$AH$100,6,FALSE))</f>
        <v/>
      </c>
      <c r="L11" s="384"/>
      <c r="N11" s="113">
        <v>4</v>
      </c>
      <c r="O11" s="113" t="str">
        <f>IF(②選手情報入力!$AS$10&lt;4,"",VLOOKUP(N11,②選手情報入力!$AR$11:$AS$100,2,FALSE))</f>
        <v/>
      </c>
      <c r="P11" s="90" t="str">
        <f>IF(O11="","",VLOOKUP(O11,②選手情報入力!$AH$11:$AI$100,2,FALSE))</f>
        <v/>
      </c>
      <c r="Q11" s="90" t="str">
        <f>IF(O11="","",VLOOKUP(O11,②選手情報入力!$AH$11:$AO$100,6,FALSE))</f>
        <v/>
      </c>
      <c r="R11" s="377"/>
      <c r="T11" s="113">
        <v>4</v>
      </c>
      <c r="U11" s="113" t="str">
        <f>IF(②選手情報入力!$AU$10&lt;4,"",VLOOKUP(T11,②選手情報入力!$AT$11:$AU$100,2,FALSE))</f>
        <v/>
      </c>
      <c r="V11" s="90" t="str">
        <f>IF(U11="","",VLOOKUP(U11,②選手情報入力!$AH$11:$AI$100,2,FALSE))</f>
        <v/>
      </c>
      <c r="W11" s="90" t="str">
        <f>IF(U11="","",VLOOKUP(U11,②選手情報入力!$AH$11:$AO$100,6,FALSE))</f>
        <v/>
      </c>
      <c r="X11" s="377"/>
    </row>
    <row r="12" spans="1:24">
      <c r="B12" s="113">
        <v>5</v>
      </c>
      <c r="C12" s="113" t="str">
        <f>IF(②選手情報入力!$AO$10&lt;5,"",VLOOKUP(B12,②選手情報入力!$AN$11:$AO$100,2,FALSE))</f>
        <v/>
      </c>
      <c r="D12" s="90" t="str">
        <f>IF(C12="","",VLOOKUP(C12,②選手情報入力!$AB$11:$AC$100,2,FALSE))</f>
        <v/>
      </c>
      <c r="E12" s="90" t="str">
        <f>IF(C12="","",VLOOKUP(C12,②選手情報入力!$AB$11:$AH$100,6,FALSE))</f>
        <v/>
      </c>
      <c r="F12" s="377"/>
      <c r="H12" s="113">
        <v>5</v>
      </c>
      <c r="I12" s="113" t="str">
        <f>IF(②選手情報入力!$AQ$10&lt;5,"",VLOOKUP(H12,②選手情報入力!$AP$11:$AQ$100,2,FALSE))</f>
        <v/>
      </c>
      <c r="J12" s="90" t="str">
        <f>IF(I12="","",VLOOKUP(I12,②選手情報入力!$AB$11:$AC$100,2,FALSE))</f>
        <v/>
      </c>
      <c r="K12" s="90" t="str">
        <f>IF(I12="","",VLOOKUP(I12,②選手情報入力!$AB$11:$AH$100,6,FALSE))</f>
        <v/>
      </c>
      <c r="L12" s="384"/>
      <c r="N12" s="113">
        <v>5</v>
      </c>
      <c r="O12" s="113" t="str">
        <f>IF(②選手情報入力!$AS$10&lt;5,"",VLOOKUP(N12,②選手情報入力!$AR$11:$AS$100,2,FALSE))</f>
        <v/>
      </c>
      <c r="P12" s="90" t="str">
        <f>IF(O12="","",VLOOKUP(O12,②選手情報入力!$AH$11:$AI$100,2,FALSE))</f>
        <v/>
      </c>
      <c r="Q12" s="90" t="str">
        <f>IF(O12="","",VLOOKUP(O12,②選手情報入力!$AH$11:$AO$100,6,FALSE))</f>
        <v/>
      </c>
      <c r="R12" s="377"/>
      <c r="T12" s="113">
        <v>5</v>
      </c>
      <c r="U12" s="113" t="str">
        <f>IF(②選手情報入力!$AU$10&lt;5,"",VLOOKUP(T12,②選手情報入力!$AT$11:$AU$100,2,FALSE))</f>
        <v/>
      </c>
      <c r="V12" s="90" t="str">
        <f>IF(U12="","",VLOOKUP(U12,②選手情報入力!$AH$11:$AI$100,2,FALSE))</f>
        <v/>
      </c>
      <c r="W12" s="90" t="str">
        <f>IF(U12="","",VLOOKUP(U12,②選手情報入力!$AH$11:$AO$100,6,FALSE))</f>
        <v/>
      </c>
      <c r="X12" s="377"/>
    </row>
    <row r="13" spans="1:24">
      <c r="B13" s="114">
        <v>6</v>
      </c>
      <c r="C13" s="312" t="str">
        <f>IF(②選手情報入力!$AO$10&lt;6,"",VLOOKUP(B13,②選手情報入力!$AN$11:$AO$100,2,FALSE))</f>
        <v/>
      </c>
      <c r="D13" s="313" t="str">
        <f>IF(C13="","",VLOOKUP(C13,②選手情報入力!$AB$11:$AC$100,2,FALSE))</f>
        <v/>
      </c>
      <c r="E13" s="91" t="str">
        <f>IF(C13="","",VLOOKUP(C13,②選手情報入力!$AB$11:$AH$100,6,FALSE))</f>
        <v/>
      </c>
      <c r="F13" s="377"/>
      <c r="H13" s="114">
        <v>6</v>
      </c>
      <c r="I13" s="114" t="str">
        <f>IF(②選手情報入力!$AQ$10&lt;6,"",VLOOKUP(H13,②選手情報入力!$AP$11:$AQ$100,2,FALSE))</f>
        <v/>
      </c>
      <c r="J13" s="91" t="str">
        <f>IF(I13="","",VLOOKUP(I13,②選手情報入力!$AB$11:$AC$100,2,FALSE))</f>
        <v/>
      </c>
      <c r="K13" s="91" t="str">
        <f>IF(I13="","",VLOOKUP(I13,②選手情報入力!$AB$11:$AH$100,6,FALSE))</f>
        <v/>
      </c>
      <c r="L13" s="385"/>
      <c r="N13" s="114">
        <v>6</v>
      </c>
      <c r="O13" s="114" t="str">
        <f>IF(②選手情報入力!$AS$10&lt;6,"",VLOOKUP(N13,②選手情報入力!$AR$11:$AS$100,2,FALSE))</f>
        <v/>
      </c>
      <c r="P13" s="91" t="str">
        <f>IF(O13="","",VLOOKUP(O13,②選手情報入力!$AH$11:$AI$100,2,FALSE))</f>
        <v/>
      </c>
      <c r="Q13" s="91" t="str">
        <f>IF(O13="","",VLOOKUP(O13,②選手情報入力!$AH$11:$AO$100,6,FALSE))</f>
        <v/>
      </c>
      <c r="R13" s="377"/>
      <c r="T13" s="114">
        <v>6</v>
      </c>
      <c r="U13" s="114" t="str">
        <f>IF(②選手情報入力!$AU$10&lt;6,"",VLOOKUP(T13,②選手情報入力!$AT$11:$AU$100,2,FALSE))</f>
        <v/>
      </c>
      <c r="V13" s="91" t="str">
        <f>IF(U13="","",VLOOKUP(U13,②選手情報入力!$AH$11:$AI$100,2,FALSE))</f>
        <v/>
      </c>
      <c r="W13" s="91" t="str">
        <f>IF(U13="","",VLOOKUP(U13,②選手情報入力!$AH$11:$AO$100,6,FALSE))</f>
        <v/>
      </c>
      <c r="X13" s="377"/>
    </row>
    <row r="14" spans="1:24">
      <c r="C14" s="115"/>
      <c r="D14" s="116" t="s">
        <v>80</v>
      </c>
      <c r="E14" s="117"/>
      <c r="F14" s="118">
        <f>IF(②選手情報入力!AO10&gt;=4,1,0)</f>
        <v>0</v>
      </c>
      <c r="H14" s="115"/>
      <c r="I14" s="115"/>
      <c r="J14" s="116" t="s">
        <v>80</v>
      </c>
      <c r="K14" s="117"/>
      <c r="L14" s="118">
        <f>IF(②選手情報入力!AQ10&gt;=4,1,0)</f>
        <v>0</v>
      </c>
      <c r="N14" s="115"/>
      <c r="O14" s="115"/>
      <c r="P14" s="116" t="s">
        <v>80</v>
      </c>
      <c r="Q14" s="117"/>
      <c r="R14" s="118">
        <f>IF(②選手情報入力!AS10&gt;=4,1,0)</f>
        <v>0</v>
      </c>
      <c r="T14" s="115"/>
      <c r="U14" s="115"/>
      <c r="V14" s="116" t="s">
        <v>80</v>
      </c>
      <c r="W14" s="117"/>
      <c r="X14" s="118">
        <f>IF(②選手情報入力!AU10&gt;=4,1,0)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U8:X13 O8:R13 I8:L13 C8:F1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N61"/>
  <sheetViews>
    <sheetView zoomScaleNormal="100" workbookViewId="0">
      <pane ySplit="3" topLeftCell="A32" activePane="bottomLeft" state="frozenSplit"/>
      <selection pane="bottomLeft" activeCell="B41" sqref="B41"/>
    </sheetView>
  </sheetViews>
  <sheetFormatPr defaultColWidth="9" defaultRowHeight="13.5"/>
  <cols>
    <col min="1" max="1" width="3.75" style="128" customWidth="1"/>
    <col min="2" max="2" width="26.25" style="128" customWidth="1"/>
    <col min="3" max="3" width="10" style="128" customWidth="1"/>
    <col min="4" max="4" width="4.875" style="128" customWidth="1"/>
    <col min="5" max="5" width="9" style="128" customWidth="1"/>
    <col min="6" max="6" width="26.25" style="128" customWidth="1"/>
    <col min="7" max="7" width="15.5" style="128" customWidth="1"/>
    <col min="8" max="8" width="3.75" style="128" customWidth="1"/>
    <col min="9" max="10" width="9" style="128"/>
    <col min="11" max="11" width="11.625" style="128" hidden="1" customWidth="1"/>
    <col min="12" max="12" width="8.25" style="128" hidden="1" customWidth="1"/>
    <col min="13" max="13" width="11.5" style="128" hidden="1" customWidth="1"/>
    <col min="14" max="14" width="8.25" style="128" hidden="1" customWidth="1"/>
    <col min="15" max="16384" width="9" style="128"/>
  </cols>
  <sheetData>
    <row r="1" spans="1:14" ht="17.25">
      <c r="A1" s="31" t="s">
        <v>82</v>
      </c>
      <c r="B1" s="123"/>
      <c r="C1" s="124" t="s">
        <v>244</v>
      </c>
      <c r="D1" s="124"/>
      <c r="E1" s="124"/>
      <c r="F1" s="125"/>
      <c r="G1" s="126"/>
      <c r="H1" s="127" t="s">
        <v>306</v>
      </c>
    </row>
    <row r="2" spans="1:14" ht="24.75" customHeight="1">
      <c r="A2" s="408" t="s">
        <v>245</v>
      </c>
      <c r="B2" s="408"/>
      <c r="C2" s="408"/>
      <c r="D2" s="408"/>
      <c r="E2" s="408"/>
      <c r="F2" s="408"/>
      <c r="G2" s="408"/>
      <c r="H2" s="408"/>
    </row>
    <row r="3" spans="1:14" ht="30" customHeight="1">
      <c r="A3" s="412" t="str">
        <f>注意事項!C3</f>
        <v>第７７回愛知陸上競技選手権 名古屋地区予選会</v>
      </c>
      <c r="B3" s="413"/>
      <c r="C3" s="413"/>
      <c r="D3" s="413"/>
      <c r="E3" s="414"/>
      <c r="G3" s="165" t="str">
        <f>IF(①団体情報入力!D3="","",①団体情報入力!D3)</f>
        <v/>
      </c>
      <c r="H3" s="129"/>
    </row>
    <row r="4" spans="1:14" ht="19.5" thickBot="1">
      <c r="A4" s="409" t="s">
        <v>63</v>
      </c>
      <c r="B4" s="409"/>
      <c r="C4" s="409"/>
      <c r="D4" s="409"/>
      <c r="E4" s="409"/>
      <c r="F4" s="409"/>
      <c r="G4" s="409"/>
      <c r="H4" s="409"/>
    </row>
    <row r="5" spans="1:14" ht="19.5" customHeight="1" thickBot="1">
      <c r="A5" s="130"/>
      <c r="B5" s="200" t="s">
        <v>186</v>
      </c>
      <c r="C5" s="418" t="str">
        <f>IF(①団体情報入力!D8="","",①団体情報入力!D8)</f>
        <v/>
      </c>
      <c r="D5" s="419"/>
      <c r="E5" s="419"/>
      <c r="F5" s="420"/>
      <c r="G5" s="131" t="s">
        <v>52</v>
      </c>
      <c r="H5" s="124"/>
    </row>
    <row r="6" spans="1:14" ht="22.5" customHeight="1" thickBot="1">
      <c r="A6" s="124"/>
      <c r="B6" s="199" t="str">
        <f>IF(①団体情報入力!D7="","",①団体情報入力!D7)</f>
        <v/>
      </c>
      <c r="C6" s="182" t="s">
        <v>128</v>
      </c>
      <c r="D6" s="415" t="str">
        <f>IF(①団体情報入力!D5="","",①団体情報入力!D5)</f>
        <v/>
      </c>
      <c r="E6" s="416"/>
      <c r="F6" s="416"/>
      <c r="G6" s="417"/>
      <c r="H6" s="132"/>
    </row>
    <row r="7" spans="1:14" ht="16.5" customHeight="1" thickBot="1">
      <c r="A7" s="124"/>
      <c r="B7" s="410" t="s">
        <v>53</v>
      </c>
      <c r="C7" s="411"/>
      <c r="D7" s="172"/>
      <c r="E7" s="133" t="s">
        <v>250</v>
      </c>
      <c r="F7" s="395" t="s">
        <v>54</v>
      </c>
      <c r="G7" s="395"/>
      <c r="H7" s="124"/>
    </row>
    <row r="8" spans="1:14" ht="16.5" customHeight="1">
      <c r="A8" s="124"/>
      <c r="B8" s="178" t="s">
        <v>55</v>
      </c>
      <c r="C8" s="421" t="s">
        <v>56</v>
      </c>
      <c r="D8" s="422"/>
      <c r="E8" s="134"/>
      <c r="F8" s="135" t="s">
        <v>57</v>
      </c>
      <c r="G8" s="136" t="s">
        <v>56</v>
      </c>
      <c r="H8" s="124"/>
      <c r="L8" s="124" t="s">
        <v>58</v>
      </c>
      <c r="N8" s="124" t="s">
        <v>59</v>
      </c>
    </row>
    <row r="9" spans="1:14" ht="21" customHeight="1">
      <c r="A9" s="124"/>
      <c r="B9" s="179" t="s">
        <v>199</v>
      </c>
      <c r="C9" s="386">
        <f t="shared" ref="C9:C22" si="0">IF(L9=0,0,L9)</f>
        <v>0</v>
      </c>
      <c r="D9" s="387"/>
      <c r="E9" s="139"/>
      <c r="F9" s="166" t="s">
        <v>200</v>
      </c>
      <c r="G9" s="138">
        <f t="shared" ref="G9:G22" si="1">IF(N9=0,0,N9)</f>
        <v>0</v>
      </c>
      <c r="H9" s="137"/>
      <c r="K9" s="128" t="str">
        <f>種目情報!A4</f>
        <v>男100m</v>
      </c>
      <c r="L9" s="140">
        <f>COUNTIF(②選手情報入力!$J$11:$Q$100,K9)</f>
        <v>0</v>
      </c>
      <c r="M9" s="128" t="str">
        <f>種目情報!E4</f>
        <v>女100m</v>
      </c>
      <c r="N9" s="140">
        <f>COUNTIF(②選手情報入力!$J$11:$Q$100,M9)</f>
        <v>0</v>
      </c>
    </row>
    <row r="10" spans="1:14" ht="21" customHeight="1">
      <c r="A10" s="124"/>
      <c r="B10" s="179" t="s">
        <v>201</v>
      </c>
      <c r="C10" s="386">
        <f t="shared" si="0"/>
        <v>0</v>
      </c>
      <c r="D10" s="387"/>
      <c r="E10" s="139"/>
      <c r="F10" s="166" t="s">
        <v>202</v>
      </c>
      <c r="G10" s="138">
        <f t="shared" si="1"/>
        <v>0</v>
      </c>
      <c r="H10" s="137"/>
      <c r="K10" s="128" t="str">
        <f>種目情報!A5</f>
        <v>男200m</v>
      </c>
      <c r="L10" s="140">
        <f>COUNTIF(②選手情報入力!$J$11:$Q$100,K10)</f>
        <v>0</v>
      </c>
      <c r="M10" s="128" t="str">
        <f>種目情報!E5</f>
        <v>女200m</v>
      </c>
      <c r="N10" s="140">
        <f>COUNTIF(②選手情報入力!$J$11:$Q$100,M10)</f>
        <v>0</v>
      </c>
    </row>
    <row r="11" spans="1:14" ht="21" customHeight="1">
      <c r="A11" s="124"/>
      <c r="B11" s="179" t="s">
        <v>203</v>
      </c>
      <c r="C11" s="386">
        <f t="shared" si="0"/>
        <v>0</v>
      </c>
      <c r="D11" s="387"/>
      <c r="E11" s="139"/>
      <c r="F11" s="166" t="s">
        <v>204</v>
      </c>
      <c r="G11" s="138">
        <f t="shared" si="1"/>
        <v>0</v>
      </c>
      <c r="H11" s="137"/>
      <c r="K11" s="128" t="str">
        <f>種目情報!A6</f>
        <v>男400m</v>
      </c>
      <c r="L11" s="140">
        <f>COUNTIF(②選手情報入力!$J$11:$Q$100,K11)</f>
        <v>0</v>
      </c>
      <c r="M11" s="128" t="str">
        <f>種目情報!E6</f>
        <v>女400m</v>
      </c>
      <c r="N11" s="140">
        <f>COUNTIF(②選手情報入力!$J$11:$Q$100,M11)</f>
        <v>0</v>
      </c>
    </row>
    <row r="12" spans="1:14" ht="21" customHeight="1">
      <c r="A12" s="124"/>
      <c r="B12" s="179" t="s">
        <v>205</v>
      </c>
      <c r="C12" s="386">
        <f t="shared" si="0"/>
        <v>0</v>
      </c>
      <c r="D12" s="387"/>
      <c r="E12" s="139"/>
      <c r="F12" s="166" t="s">
        <v>206</v>
      </c>
      <c r="G12" s="138">
        <f t="shared" si="1"/>
        <v>0</v>
      </c>
      <c r="H12" s="137"/>
      <c r="K12" s="128" t="str">
        <f>種目情報!A7</f>
        <v>男800m</v>
      </c>
      <c r="L12" s="140">
        <f>COUNTIF(②選手情報入力!$J$11:$Q$100,K12)</f>
        <v>0</v>
      </c>
      <c r="M12" s="128" t="str">
        <f>種目情報!E7</f>
        <v>女800m</v>
      </c>
      <c r="N12" s="140">
        <f>COUNTIF(②選手情報入力!$J$11:$Q$100,M12)</f>
        <v>0</v>
      </c>
    </row>
    <row r="13" spans="1:14" ht="21" customHeight="1">
      <c r="A13" s="124"/>
      <c r="B13" s="179" t="s">
        <v>207</v>
      </c>
      <c r="C13" s="386">
        <f t="shared" si="0"/>
        <v>0</v>
      </c>
      <c r="D13" s="387"/>
      <c r="E13" s="139"/>
      <c r="F13" s="166" t="s">
        <v>208</v>
      </c>
      <c r="G13" s="138">
        <f t="shared" si="1"/>
        <v>0</v>
      </c>
      <c r="H13" s="137"/>
      <c r="K13" s="128" t="str">
        <f>種目情報!A8</f>
        <v>男1500m</v>
      </c>
      <c r="L13" s="140">
        <f>COUNTIF(②選手情報入力!$J$11:$Q$100,K13)</f>
        <v>0</v>
      </c>
      <c r="M13" s="128" t="str">
        <f>種目情報!E8</f>
        <v>女1500m</v>
      </c>
      <c r="N13" s="140">
        <f>COUNTIF(②選手情報入力!$J$11:$Q$100,M13)</f>
        <v>0</v>
      </c>
    </row>
    <row r="14" spans="1:14" ht="21" customHeight="1">
      <c r="A14" s="124"/>
      <c r="B14" s="179" t="s">
        <v>209</v>
      </c>
      <c r="C14" s="386">
        <f t="shared" si="0"/>
        <v>0</v>
      </c>
      <c r="D14" s="387"/>
      <c r="E14" s="139"/>
      <c r="F14" s="166" t="s">
        <v>253</v>
      </c>
      <c r="G14" s="138">
        <f t="shared" si="1"/>
        <v>0</v>
      </c>
      <c r="H14" s="137"/>
      <c r="K14" s="128" t="str">
        <f>種目情報!A9</f>
        <v>男5000m</v>
      </c>
      <c r="L14" s="140">
        <f>COUNTIF(②選手情報入力!$J$11:$Q$100,K14)</f>
        <v>0</v>
      </c>
      <c r="M14" s="128" t="str">
        <f>種目情報!E9</f>
        <v>女5000m</v>
      </c>
      <c r="N14" s="140">
        <f>COUNTIF(②選手情報入力!$J$11:$Q$100,M14)</f>
        <v>0</v>
      </c>
    </row>
    <row r="15" spans="1:14" ht="21" customHeight="1">
      <c r="A15" s="124"/>
      <c r="B15" s="179" t="s">
        <v>254</v>
      </c>
      <c r="C15" s="386">
        <f t="shared" si="0"/>
        <v>0</v>
      </c>
      <c r="D15" s="387"/>
      <c r="E15" s="139"/>
      <c r="F15" s="166" t="s">
        <v>210</v>
      </c>
      <c r="G15" s="138">
        <f t="shared" si="1"/>
        <v>0</v>
      </c>
      <c r="H15" s="137"/>
      <c r="K15" s="128" t="str">
        <f>種目情報!A10</f>
        <v>男10000m</v>
      </c>
      <c r="L15" s="140">
        <f>COUNTIF(②選手情報入力!$J$11:$Q$100,K15)</f>
        <v>0</v>
      </c>
      <c r="M15" s="128" t="str">
        <f>種目情報!E10</f>
        <v>女100mH</v>
      </c>
      <c r="N15" s="140">
        <f>COUNTIF(②選手情報入力!$J$11:$Q$100,M15)</f>
        <v>0</v>
      </c>
    </row>
    <row r="16" spans="1:14" ht="21" customHeight="1">
      <c r="A16" s="124"/>
      <c r="B16" s="179" t="s">
        <v>211</v>
      </c>
      <c r="C16" s="386">
        <f t="shared" si="0"/>
        <v>0</v>
      </c>
      <c r="D16" s="387"/>
      <c r="E16" s="139"/>
      <c r="F16" s="166" t="s">
        <v>212</v>
      </c>
      <c r="G16" s="138">
        <f t="shared" si="1"/>
        <v>0</v>
      </c>
      <c r="H16" s="137"/>
      <c r="K16" s="128" t="str">
        <f>種目情報!A11</f>
        <v>男110mH</v>
      </c>
      <c r="L16" s="140">
        <f>COUNTIF(②選手情報入力!$J$11:$Q$100,K16)</f>
        <v>0</v>
      </c>
      <c r="M16" s="128" t="str">
        <f>種目情報!E11</f>
        <v>女400mH</v>
      </c>
      <c r="N16" s="140">
        <f>COUNTIF(②選手情報入力!$J$11:$Q$100,M16)</f>
        <v>0</v>
      </c>
    </row>
    <row r="17" spans="1:14" ht="21" customHeight="1">
      <c r="A17" s="124"/>
      <c r="B17" s="179" t="s">
        <v>213</v>
      </c>
      <c r="C17" s="386">
        <f t="shared" si="0"/>
        <v>0</v>
      </c>
      <c r="D17" s="387"/>
      <c r="E17" s="139"/>
      <c r="F17" s="167" t="s">
        <v>274</v>
      </c>
      <c r="G17" s="138">
        <f t="shared" si="1"/>
        <v>0</v>
      </c>
      <c r="H17" s="137"/>
      <c r="K17" s="128" t="str">
        <f>種目情報!A12</f>
        <v>男400mH</v>
      </c>
      <c r="L17" s="140">
        <f>COUNTIF(②選手情報入力!$J$11:$Q$100,K17)</f>
        <v>0</v>
      </c>
      <c r="M17" s="128" t="str">
        <f>種目情報!E12</f>
        <v>女5000mW</v>
      </c>
      <c r="N17" s="140">
        <f>COUNTIF(②選手情報入力!$J$11:$Q$100,M17)</f>
        <v>0</v>
      </c>
    </row>
    <row r="18" spans="1:14" ht="21" customHeight="1">
      <c r="A18" s="124"/>
      <c r="B18" s="179" t="s">
        <v>214</v>
      </c>
      <c r="C18" s="386">
        <f t="shared" si="0"/>
        <v>0</v>
      </c>
      <c r="D18" s="387"/>
      <c r="E18" s="139"/>
      <c r="F18" s="166" t="s">
        <v>215</v>
      </c>
      <c r="G18" s="138">
        <f t="shared" si="1"/>
        <v>0</v>
      </c>
      <c r="H18" s="137"/>
      <c r="K18" s="128" t="str">
        <f>種目情報!A13</f>
        <v>男3000mSC</v>
      </c>
      <c r="L18" s="140">
        <f>COUNTIF(②選手情報入力!$J$11:$Q$100,K18)</f>
        <v>0</v>
      </c>
      <c r="M18" s="128" t="str">
        <f>種目情報!E13</f>
        <v>女走高跳</v>
      </c>
      <c r="N18" s="140">
        <f>COUNTIF(②選手情報入力!$J$11:$Q$100,M18)</f>
        <v>0</v>
      </c>
    </row>
    <row r="19" spans="1:14" ht="21" customHeight="1">
      <c r="A19" s="124"/>
      <c r="B19" s="179" t="s">
        <v>216</v>
      </c>
      <c r="C19" s="386">
        <f t="shared" si="0"/>
        <v>0</v>
      </c>
      <c r="D19" s="387"/>
      <c r="E19" s="139"/>
      <c r="F19" s="167" t="s">
        <v>260</v>
      </c>
      <c r="G19" s="138">
        <f t="shared" si="1"/>
        <v>0</v>
      </c>
      <c r="H19" s="137"/>
      <c r="K19" s="128" t="str">
        <f>種目情報!A14</f>
        <v>男5000mW</v>
      </c>
      <c r="L19" s="140">
        <f>COUNTIF(②選手情報入力!$J$11:$Q$100,K19)</f>
        <v>0</v>
      </c>
      <c r="M19" s="128" t="str">
        <f>種目情報!E14</f>
        <v>女棒高跳</v>
      </c>
      <c r="N19" s="140">
        <f>COUNTIF(②選手情報入力!$J$11:$Q$100,M19)</f>
        <v>0</v>
      </c>
    </row>
    <row r="20" spans="1:14" ht="21" customHeight="1">
      <c r="A20" s="124"/>
      <c r="B20" s="179" t="s">
        <v>218</v>
      </c>
      <c r="C20" s="386">
        <f t="shared" si="0"/>
        <v>0</v>
      </c>
      <c r="D20" s="387"/>
      <c r="E20" s="139"/>
      <c r="F20" s="166" t="s">
        <v>219</v>
      </c>
      <c r="G20" s="138">
        <f t="shared" si="1"/>
        <v>0</v>
      </c>
      <c r="H20" s="137"/>
      <c r="K20" s="128" t="str">
        <f>種目情報!A15</f>
        <v>男走高跳</v>
      </c>
      <c r="L20" s="140">
        <f>COUNTIF(②選手情報入力!$J$11:$Q$100,K20)</f>
        <v>0</v>
      </c>
      <c r="M20" s="128" t="str">
        <f>種目情報!E15</f>
        <v>女走幅跳</v>
      </c>
      <c r="N20" s="140">
        <f>COUNTIF(②選手情報入力!$J$11:$Q$100,M20)</f>
        <v>0</v>
      </c>
    </row>
    <row r="21" spans="1:14" ht="21" customHeight="1">
      <c r="A21" s="124"/>
      <c r="B21" s="179" t="s">
        <v>265</v>
      </c>
      <c r="C21" s="386">
        <f t="shared" si="0"/>
        <v>0</v>
      </c>
      <c r="D21" s="387"/>
      <c r="E21" s="139"/>
      <c r="F21" s="167" t="s">
        <v>261</v>
      </c>
      <c r="G21" s="138">
        <f t="shared" si="1"/>
        <v>0</v>
      </c>
      <c r="H21" s="137"/>
      <c r="K21" s="128" t="str">
        <f>種目情報!A16</f>
        <v>男棒高跳</v>
      </c>
      <c r="L21" s="140">
        <f>COUNTIF(②選手情報入力!$J$11:$Q$100,K21)</f>
        <v>0</v>
      </c>
      <c r="M21" s="128" t="str">
        <f>種目情報!E16</f>
        <v>女三段跳</v>
      </c>
      <c r="N21" s="140">
        <f>COUNTIF(②選手情報入力!$J$11:$Q$100,M21)</f>
        <v>0</v>
      </c>
    </row>
    <row r="22" spans="1:14" ht="21" customHeight="1">
      <c r="A22" s="124"/>
      <c r="B22" s="179" t="s">
        <v>222</v>
      </c>
      <c r="C22" s="386">
        <f t="shared" si="0"/>
        <v>0</v>
      </c>
      <c r="D22" s="387"/>
      <c r="E22" s="139"/>
      <c r="F22" s="167" t="s">
        <v>223</v>
      </c>
      <c r="G22" s="138">
        <f t="shared" si="1"/>
        <v>0</v>
      </c>
      <c r="H22" s="137"/>
      <c r="K22" s="128" t="str">
        <f>種目情報!A17</f>
        <v>男走幅跳</v>
      </c>
      <c r="L22" s="140">
        <f>COUNTIF(②選手情報入力!$J$11:$Q$100,K22)</f>
        <v>0</v>
      </c>
      <c r="M22" s="128" t="str">
        <f>種目情報!E17</f>
        <v>女砲丸投</v>
      </c>
      <c r="N22" s="140">
        <f>COUNTIF(②選手情報入力!$J$11:$Q$100,M22)</f>
        <v>0</v>
      </c>
    </row>
    <row r="23" spans="1:14" ht="21" customHeight="1">
      <c r="A23" s="124"/>
      <c r="B23" s="179" t="s">
        <v>266</v>
      </c>
      <c r="C23" s="386">
        <f>IF(L23=0,0,L23)</f>
        <v>0</v>
      </c>
      <c r="D23" s="387"/>
      <c r="E23" s="139"/>
      <c r="F23" s="221" t="s">
        <v>225</v>
      </c>
      <c r="G23" s="222"/>
      <c r="H23" s="137"/>
      <c r="K23" s="128" t="str">
        <f>種目情報!A18</f>
        <v>男三段跳</v>
      </c>
      <c r="L23" s="140">
        <f>COUNTIF(②選手情報入力!$J$11:$Q$100,K23)</f>
        <v>0</v>
      </c>
      <c r="M23" s="128" t="str">
        <f>種目情報!E18</f>
        <v>女円盤投</v>
      </c>
      <c r="N23" s="140">
        <f>COUNTIF(②選手情報入力!$J$11:$Q$100,M23)</f>
        <v>0</v>
      </c>
    </row>
    <row r="24" spans="1:14" ht="21" customHeight="1">
      <c r="A24" s="124"/>
      <c r="B24" s="179" t="s">
        <v>269</v>
      </c>
      <c r="C24" s="386">
        <f>IF(L28=0,0,L28)</f>
        <v>0</v>
      </c>
      <c r="D24" s="387"/>
      <c r="E24" s="139"/>
      <c r="F24" s="167" t="s">
        <v>262</v>
      </c>
      <c r="G24" s="138">
        <f>IF(N23=0,0,N23)</f>
        <v>0</v>
      </c>
      <c r="H24" s="137"/>
      <c r="K24" s="128" t="str">
        <f>種目情報!A19</f>
        <v>男高校砲丸投</v>
      </c>
      <c r="L24" s="140">
        <f>COUNTIF(②選手情報入力!$J$11:$Q$100,K24)</f>
        <v>0</v>
      </c>
      <c r="M24" s="128" t="str">
        <f>種目情報!E19</f>
        <v>女ﾊﾝﾏｰ投</v>
      </c>
      <c r="N24" s="140">
        <f>COUNTIF(②選手情報入力!$J$11:$Q$100,M24)</f>
        <v>0</v>
      </c>
    </row>
    <row r="25" spans="1:14" ht="21" customHeight="1">
      <c r="A25" s="124"/>
      <c r="B25" s="179" t="s">
        <v>233</v>
      </c>
      <c r="C25" s="386">
        <f>IF(L24=0,0,L24)</f>
        <v>0</v>
      </c>
      <c r="D25" s="387"/>
      <c r="E25" s="139"/>
      <c r="F25" s="167" t="s">
        <v>263</v>
      </c>
      <c r="G25" s="138">
        <f>IF(N24=0,0,N24)</f>
        <v>0</v>
      </c>
      <c r="H25" s="137"/>
      <c r="K25" s="128" t="str">
        <f>種目情報!A20</f>
        <v>男高校円盤投</v>
      </c>
      <c r="L25" s="140">
        <f>COUNTIF(②選手情報入力!$J$11:$Q$100,K25)</f>
        <v>0</v>
      </c>
      <c r="M25" s="128" t="str">
        <f>種目情報!E20</f>
        <v>女やり投</v>
      </c>
      <c r="N25" s="140">
        <f>COUNTIF(②選手情報入力!$J$11:$Q$100,M25)</f>
        <v>0</v>
      </c>
    </row>
    <row r="26" spans="1:14" ht="21" customHeight="1">
      <c r="A26" s="124"/>
      <c r="B26" s="220" t="s">
        <v>235</v>
      </c>
      <c r="C26" s="397"/>
      <c r="D26" s="398"/>
      <c r="E26" s="139"/>
      <c r="F26" s="188" t="s">
        <v>264</v>
      </c>
      <c r="G26" s="138">
        <f>IF(N25=0,0,N25)</f>
        <v>0</v>
      </c>
      <c r="H26" s="137"/>
      <c r="K26" s="128" t="str">
        <f>種目情報!A21</f>
        <v>男ﾊﾝﾏｰ投</v>
      </c>
      <c r="L26" s="140">
        <f>COUNTIF(②選手情報入力!$J$11:$Q$100,K26)</f>
        <v>0</v>
      </c>
      <c r="M26" s="128">
        <f>種目情報!E21</f>
        <v>0</v>
      </c>
      <c r="N26" s="140">
        <f>COUNTIF(②選手情報入力!$J$11:$Q$100,M26)</f>
        <v>0</v>
      </c>
    </row>
    <row r="27" spans="1:14" ht="21" customHeight="1">
      <c r="A27" s="124"/>
      <c r="B27" s="179" t="s">
        <v>270</v>
      </c>
      <c r="C27" s="386">
        <f>IF(L29=0,0,L29)</f>
        <v>0</v>
      </c>
      <c r="D27" s="387"/>
      <c r="E27" s="139"/>
      <c r="F27" s="188"/>
      <c r="G27" s="138"/>
      <c r="H27" s="137"/>
      <c r="K27" s="128" t="str">
        <f>種目情報!A22</f>
        <v>男やり投</v>
      </c>
      <c r="L27" s="140">
        <f>COUNTIF(②選手情報入力!$J$11:$Q$100,K27)</f>
        <v>0</v>
      </c>
      <c r="M27" s="128">
        <f>種目情報!E22</f>
        <v>0</v>
      </c>
      <c r="N27" s="140">
        <f>COUNTIF(②選手情報入力!$J$11:$Q$100,M27)</f>
        <v>0</v>
      </c>
    </row>
    <row r="28" spans="1:14" ht="21" customHeight="1">
      <c r="A28" s="124"/>
      <c r="B28" s="179" t="s">
        <v>234</v>
      </c>
      <c r="C28" s="386">
        <f>IF(L25=0,0,L25)</f>
        <v>0</v>
      </c>
      <c r="D28" s="387"/>
      <c r="E28" s="139"/>
      <c r="F28" s="188"/>
      <c r="G28" s="138"/>
      <c r="H28" s="137"/>
      <c r="K28" s="128" t="str">
        <f>種目情報!A23</f>
        <v>男砲丸投</v>
      </c>
      <c r="L28" s="140">
        <f>COUNTIF(②選手情報入力!$J$11:$Q$100,K28)</f>
        <v>0</v>
      </c>
      <c r="M28" s="128">
        <f>種目情報!E23</f>
        <v>0</v>
      </c>
      <c r="N28" s="140">
        <f>COUNTIF(②選手情報入力!$J$11:$Q$100,M28)</f>
        <v>0</v>
      </c>
    </row>
    <row r="29" spans="1:14" ht="21" customHeight="1">
      <c r="A29" s="124"/>
      <c r="B29" s="220" t="s">
        <v>236</v>
      </c>
      <c r="C29" s="397"/>
      <c r="D29" s="398"/>
      <c r="E29" s="139"/>
      <c r="F29" s="188"/>
      <c r="G29" s="142"/>
      <c r="H29" s="137"/>
      <c r="K29" s="128" t="str">
        <f>種目情報!A24</f>
        <v>男円盤投</v>
      </c>
      <c r="L29" s="140">
        <f>COUNTIF(②選手情報入力!$J$11:$Q$100,K29)</f>
        <v>0</v>
      </c>
      <c r="M29" s="128">
        <f>種目情報!E24</f>
        <v>0</v>
      </c>
      <c r="N29" s="140">
        <f>COUNTIF(②選手情報入力!$J$11:$Q$100,M29)</f>
        <v>0</v>
      </c>
    </row>
    <row r="30" spans="1:14" ht="21" customHeight="1">
      <c r="A30" s="124"/>
      <c r="B30" s="179" t="s">
        <v>230</v>
      </c>
      <c r="C30" s="386">
        <f>IF(L26=0,0,L26)</f>
        <v>0</v>
      </c>
      <c r="D30" s="387"/>
      <c r="E30" s="139"/>
      <c r="F30" s="188"/>
      <c r="G30" s="142"/>
      <c r="H30" s="137"/>
      <c r="I30" s="171"/>
      <c r="K30" s="128">
        <f>種目情報!A25</f>
        <v>0</v>
      </c>
      <c r="L30" s="140">
        <f>COUNTIF(②選手情報入力!$J$11:$Q$100,K30)</f>
        <v>0</v>
      </c>
      <c r="M30" s="128">
        <f>種目情報!E23</f>
        <v>0</v>
      </c>
      <c r="N30" s="140">
        <f>COUNTIF(②選手情報入力!$J$11:$Q$100,M30)</f>
        <v>0</v>
      </c>
    </row>
    <row r="31" spans="1:14" ht="21" customHeight="1">
      <c r="A31" s="124"/>
      <c r="B31" s="179" t="s">
        <v>267</v>
      </c>
      <c r="C31" s="386">
        <f>IF(L27=0,0,L27)</f>
        <v>0</v>
      </c>
      <c r="D31" s="387"/>
      <c r="E31" s="139"/>
      <c r="F31" s="188"/>
      <c r="G31" s="142"/>
      <c r="H31" s="137"/>
      <c r="K31" s="128">
        <f>種目情報!A26</f>
        <v>0</v>
      </c>
      <c r="L31" s="140">
        <f>COUNTIF(②選手情報入力!$J$11:$Q$100,K31)</f>
        <v>0</v>
      </c>
      <c r="M31" s="128">
        <f>種目情報!E24</f>
        <v>0</v>
      </c>
      <c r="N31" s="140">
        <f>COUNTIF(②選手情報入力!$J$11:$Q$100,M31)</f>
        <v>0</v>
      </c>
    </row>
    <row r="32" spans="1:14" ht="21" customHeight="1">
      <c r="A32" s="124"/>
      <c r="B32" s="179"/>
      <c r="C32" s="386"/>
      <c r="D32" s="387"/>
      <c r="E32" s="139"/>
      <c r="F32" s="188"/>
      <c r="G32" s="142"/>
      <c r="H32" s="137"/>
      <c r="K32" s="128">
        <f>種目情報!A27</f>
        <v>0</v>
      </c>
      <c r="L32" s="140">
        <f>COUNTIF(②選手情報入力!$J$11:$Q$100,K32)</f>
        <v>0</v>
      </c>
      <c r="M32" s="128">
        <f>種目情報!E22</f>
        <v>0</v>
      </c>
      <c r="N32" s="140">
        <f>COUNTIF(②選手情報入力!$J$11:$Q$100,M32)</f>
        <v>0</v>
      </c>
    </row>
    <row r="33" spans="1:14" ht="21" customHeight="1">
      <c r="A33" s="124"/>
      <c r="B33" s="179"/>
      <c r="C33" s="386"/>
      <c r="D33" s="387"/>
      <c r="E33" s="139"/>
      <c r="F33" s="141"/>
      <c r="G33" s="142"/>
      <c r="H33" s="137"/>
      <c r="K33" s="128">
        <f>種目情報!A28</f>
        <v>0</v>
      </c>
      <c r="L33" s="140">
        <f>COUNTIF(②選手情報入力!$J$11:$Q$100,K33)</f>
        <v>0</v>
      </c>
      <c r="M33" s="128">
        <f>種目情報!E23</f>
        <v>0</v>
      </c>
      <c r="N33" s="140">
        <f>COUNTIF(②選手情報入力!$J$11:$Q$100,M33)</f>
        <v>0</v>
      </c>
    </row>
    <row r="34" spans="1:14" ht="21" customHeight="1" thickBot="1">
      <c r="A34" s="137"/>
      <c r="B34" s="177"/>
      <c r="C34" s="406"/>
      <c r="D34" s="407"/>
      <c r="E34" s="139"/>
      <c r="F34" s="143"/>
      <c r="G34" s="142">
        <f>IF(N27=0,0,N27)</f>
        <v>0</v>
      </c>
      <c r="H34" s="137"/>
      <c r="K34" s="128">
        <f>種目情報!A29</f>
        <v>0</v>
      </c>
      <c r="L34" s="140">
        <f>COUNTIF(②選手情報入力!$J$11:$Q$100,K34)</f>
        <v>0</v>
      </c>
      <c r="M34" s="128">
        <f>種目情報!E24</f>
        <v>0</v>
      </c>
      <c r="N34" s="140">
        <f>COUNTIF(②選手情報入力!$J$11:$Q$100,M34)</f>
        <v>0</v>
      </c>
    </row>
    <row r="35" spans="1:14" ht="21" customHeight="1">
      <c r="A35" s="137"/>
      <c r="B35" s="176" t="s">
        <v>60</v>
      </c>
      <c r="C35" s="392">
        <f>IF(③リレー情報確認!F14=0,0,③リレー情報確認!F14)</f>
        <v>0</v>
      </c>
      <c r="D35" s="393"/>
      <c r="E35" s="139"/>
      <c r="F35" s="144" t="s">
        <v>60</v>
      </c>
      <c r="G35" s="145">
        <f>IF(③リレー情報確認!R14=0,0,③リレー情報確認!R14)</f>
        <v>0</v>
      </c>
      <c r="H35" s="137"/>
      <c r="K35" s="128">
        <f>種目情報!A30</f>
        <v>0</v>
      </c>
      <c r="L35" s="140">
        <f>COUNTIF(②選手情報入力!$J$11:$Q$100,K35)</f>
        <v>0</v>
      </c>
      <c r="M35" s="128">
        <f>種目情報!E25</f>
        <v>0</v>
      </c>
      <c r="N35" s="140">
        <f>COUNTIF(②選手情報入力!$J$11:$Q$100,M35)</f>
        <v>0</v>
      </c>
    </row>
    <row r="36" spans="1:14" ht="21" customHeight="1" thickBot="1">
      <c r="A36" s="137"/>
      <c r="B36" s="175" t="s">
        <v>61</v>
      </c>
      <c r="C36" s="390">
        <f>IF(③リレー情報確認!L14=0,0,③リレー情報確認!L14)</f>
        <v>0</v>
      </c>
      <c r="D36" s="391"/>
      <c r="E36" s="139"/>
      <c r="F36" s="146" t="s">
        <v>61</v>
      </c>
      <c r="G36" s="147">
        <f>IF(③リレー情報確認!X14=0,0,③リレー情報確認!X14)</f>
        <v>0</v>
      </c>
      <c r="H36" s="137"/>
      <c r="K36" s="128">
        <f>種目情報!A31</f>
        <v>0</v>
      </c>
      <c r="L36" s="140"/>
      <c r="N36" s="140"/>
    </row>
    <row r="37" spans="1:14" ht="21" customHeight="1" thickBot="1">
      <c r="A37" s="124"/>
      <c r="B37" s="395" t="s">
        <v>173</v>
      </c>
      <c r="C37" s="396"/>
      <c r="D37" s="173"/>
      <c r="E37" s="139"/>
      <c r="F37" s="395" t="s">
        <v>62</v>
      </c>
      <c r="G37" s="395"/>
      <c r="H37" s="124"/>
      <c r="K37" s="128">
        <f>種目情報!A33</f>
        <v>0</v>
      </c>
      <c r="L37" s="140">
        <f>COUNTIF(②選手情報入力!$J$11:$Q$100,K37)</f>
        <v>0</v>
      </c>
      <c r="M37" s="128">
        <f>種目情報!E27</f>
        <v>0</v>
      </c>
      <c r="N37" s="140">
        <f>COUNTIF(②選手情報入力!$J$11:$Q$100,M37)</f>
        <v>0</v>
      </c>
    </row>
    <row r="38" spans="1:14" ht="21" customHeight="1" thickBot="1">
      <c r="B38" s="148" t="s">
        <v>175</v>
      </c>
      <c r="C38" s="402">
        <f>②選手情報入力!G101</f>
        <v>0</v>
      </c>
      <c r="D38" s="403"/>
      <c r="E38" s="139"/>
      <c r="F38" s="149" t="s">
        <v>187</v>
      </c>
      <c r="G38" s="150">
        <f>C38*700</f>
        <v>0</v>
      </c>
      <c r="H38" s="186"/>
      <c r="K38" s="128">
        <f>種目情報!A34</f>
        <v>0</v>
      </c>
    </row>
    <row r="39" spans="1:14" ht="21" customHeight="1" thickBot="1">
      <c r="A39" s="124"/>
      <c r="B39" s="151" t="s">
        <v>176</v>
      </c>
      <c r="C39" s="388">
        <f>②選手情報入力!G102</f>
        <v>0</v>
      </c>
      <c r="D39" s="389"/>
      <c r="E39" s="139"/>
      <c r="F39" s="204" t="s">
        <v>180</v>
      </c>
      <c r="G39" s="150">
        <f>C39*1000</f>
        <v>0</v>
      </c>
      <c r="H39" s="124"/>
      <c r="K39" s="128">
        <f>種目情報!A35</f>
        <v>0</v>
      </c>
    </row>
    <row r="40" spans="1:14" ht="21" customHeight="1" thickTop="1" thickBot="1">
      <c r="A40" s="124"/>
      <c r="B40" s="184" t="s">
        <v>352</v>
      </c>
      <c r="C40" s="193">
        <f>IF(①団体情報入力!D9="",0,①団体情報入力!D9)</f>
        <v>0</v>
      </c>
      <c r="D40" s="174" t="s">
        <v>182</v>
      </c>
      <c r="F40" s="205" t="s">
        <v>308</v>
      </c>
      <c r="G40" s="170">
        <f>C40*800</f>
        <v>0</v>
      </c>
      <c r="H40" s="124"/>
    </row>
    <row r="41" spans="1:14" ht="21" customHeight="1" thickBot="1">
      <c r="A41" s="124"/>
      <c r="F41" s="168" t="s">
        <v>181</v>
      </c>
      <c r="G41" s="169">
        <f>SUM(G38:G40)</f>
        <v>0</v>
      </c>
      <c r="H41" s="124"/>
    </row>
    <row r="42" spans="1:14" ht="18.75" customHeight="1" thickBot="1">
      <c r="A42" s="124"/>
      <c r="B42" s="340" t="s">
        <v>249</v>
      </c>
      <c r="C42" s="341"/>
      <c r="D42" s="341"/>
      <c r="E42" s="342"/>
      <c r="F42" s="168" t="s">
        <v>276</v>
      </c>
      <c r="G42" s="223" t="str">
        <f>IF(②選手情報入力!G105=0,"",②選手情報入力!G105)</f>
        <v/>
      </c>
      <c r="H42" s="124"/>
    </row>
    <row r="43" spans="1:14" ht="18.75" customHeight="1">
      <c r="A43" s="154"/>
      <c r="B43" s="194" t="str">
        <f>IF(①団体情報入力!B11="","",①団体情報入力!B11)</f>
        <v/>
      </c>
      <c r="C43" s="404" t="str">
        <f>IF(①団体情報入力!F11="","",①団体情報入力!F11)</f>
        <v/>
      </c>
      <c r="D43" s="404"/>
      <c r="E43" s="405"/>
      <c r="F43" s="196" t="s">
        <v>147</v>
      </c>
      <c r="H43" s="154"/>
    </row>
    <row r="44" spans="1:14" ht="18.75" customHeight="1" thickBot="1">
      <c r="A44" s="124"/>
      <c r="B44" s="195" t="str">
        <f>IF(①団体情報入力!B12="","",①団体情報入力!B12)</f>
        <v/>
      </c>
      <c r="C44" s="399" t="str">
        <f>IF(①団体情報入力!F12="","",①団体情報入力!F12)</f>
        <v/>
      </c>
      <c r="D44" s="400"/>
      <c r="E44" s="401"/>
      <c r="F44" s="394">
        <f ca="1">TODAY()</f>
        <v>42857</v>
      </c>
      <c r="G44" s="394"/>
      <c r="H44" s="124"/>
    </row>
    <row r="45" spans="1:14" ht="18.75" customHeight="1">
      <c r="A45" s="124"/>
      <c r="B45" s="186"/>
      <c r="C45" s="186"/>
      <c r="D45" s="186"/>
      <c r="E45" s="186"/>
      <c r="F45" s="186"/>
      <c r="G45" s="186"/>
      <c r="H45" s="124"/>
    </row>
    <row r="46" spans="1:14" ht="14.25">
      <c r="A46" s="124"/>
      <c r="B46" s="153"/>
      <c r="C46" s="97"/>
      <c r="D46" s="97"/>
      <c r="E46" s="152"/>
      <c r="H46" s="124"/>
    </row>
    <row r="47" spans="1:14" ht="14.25">
      <c r="A47" s="124"/>
      <c r="C47" s="137"/>
      <c r="D47" s="137"/>
      <c r="E47" s="152"/>
      <c r="H47" s="124"/>
    </row>
    <row r="48" spans="1:14" ht="14.25">
      <c r="A48" s="124"/>
      <c r="E48" s="152"/>
      <c r="H48" s="124"/>
    </row>
    <row r="49" spans="1:8" ht="14.25">
      <c r="A49" s="124"/>
      <c r="B49" s="152"/>
      <c r="C49" s="152"/>
      <c r="D49" s="152"/>
      <c r="E49" s="152"/>
      <c r="H49" s="124"/>
    </row>
    <row r="50" spans="1:8" ht="14.25">
      <c r="A50" s="124"/>
      <c r="B50" s="154"/>
      <c r="C50" s="154"/>
      <c r="D50" s="154"/>
      <c r="E50" s="154"/>
      <c r="F50" s="154"/>
      <c r="G50" s="154"/>
      <c r="H50" s="124"/>
    </row>
    <row r="51" spans="1:8" ht="14.25">
      <c r="A51" s="124"/>
      <c r="B51" s="152"/>
      <c r="C51" s="152"/>
      <c r="D51" s="152"/>
      <c r="E51" s="152"/>
      <c r="H51" s="124"/>
    </row>
    <row r="52" spans="1:8" ht="18.75">
      <c r="A52" s="124"/>
      <c r="B52" s="155"/>
      <c r="C52" s="155"/>
      <c r="D52" s="155"/>
      <c r="E52" s="155"/>
      <c r="H52" s="124"/>
    </row>
    <row r="53" spans="1:8" ht="18.75">
      <c r="A53" s="124"/>
      <c r="B53" s="155"/>
      <c r="C53" s="155"/>
      <c r="D53" s="155"/>
      <c r="E53" s="155"/>
      <c r="F53" s="155"/>
      <c r="G53" s="155"/>
      <c r="H53" s="124"/>
    </row>
    <row r="54" spans="1:8" ht="14.25">
      <c r="A54" s="124"/>
      <c r="B54" s="156"/>
      <c r="C54" s="152"/>
      <c r="D54" s="152"/>
      <c r="E54" s="152"/>
      <c r="F54" s="157"/>
      <c r="G54" s="152"/>
      <c r="H54" s="124"/>
    </row>
    <row r="55" spans="1:8" ht="14.25">
      <c r="B55" s="156"/>
      <c r="C55" s="152"/>
      <c r="D55" s="152"/>
      <c r="E55" s="152"/>
      <c r="F55" s="157"/>
      <c r="G55" s="152"/>
    </row>
    <row r="56" spans="1:8" ht="14.25">
      <c r="B56" s="156"/>
      <c r="C56" s="152"/>
      <c r="D56" s="152"/>
      <c r="E56" s="152"/>
      <c r="F56" s="157"/>
      <c r="G56" s="152"/>
    </row>
    <row r="57" spans="1:8" ht="14.25">
      <c r="B57" s="156"/>
      <c r="C57" s="152"/>
      <c r="D57" s="152"/>
      <c r="E57" s="152"/>
      <c r="F57" s="157"/>
      <c r="G57" s="152"/>
    </row>
    <row r="58" spans="1:8" ht="14.25">
      <c r="B58" s="156"/>
      <c r="C58" s="152"/>
      <c r="D58" s="152"/>
      <c r="E58" s="152"/>
      <c r="F58" s="157"/>
      <c r="G58" s="152"/>
    </row>
    <row r="59" spans="1:8" ht="14.25">
      <c r="B59" s="156"/>
      <c r="C59" s="152"/>
      <c r="D59" s="152"/>
      <c r="E59" s="152"/>
      <c r="F59" s="157"/>
      <c r="G59" s="152"/>
    </row>
    <row r="60" spans="1:8" ht="14.25">
      <c r="B60" s="156"/>
      <c r="C60" s="152"/>
      <c r="D60" s="152"/>
      <c r="E60" s="152"/>
      <c r="F60" s="157"/>
      <c r="G60" s="152"/>
    </row>
    <row r="61" spans="1:8" ht="14.25">
      <c r="B61" s="156"/>
      <c r="C61" s="152"/>
      <c r="D61" s="152"/>
      <c r="E61" s="152"/>
      <c r="F61" s="157"/>
      <c r="G61" s="152"/>
    </row>
  </sheetData>
  <sheetProtection sheet="1" objects="1" scenarios="1" selectLockedCells="1"/>
  <mergeCells count="44">
    <mergeCell ref="C20:D20"/>
    <mergeCell ref="C21:D21"/>
    <mergeCell ref="A2:H2"/>
    <mergeCell ref="A4:H4"/>
    <mergeCell ref="B7:C7"/>
    <mergeCell ref="F7:G7"/>
    <mergeCell ref="A3:E3"/>
    <mergeCell ref="D6:G6"/>
    <mergeCell ref="C5:F5"/>
    <mergeCell ref="C18:D18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2:D22"/>
    <mergeCell ref="C23:D23"/>
    <mergeCell ref="F44:G44"/>
    <mergeCell ref="B37:C37"/>
    <mergeCell ref="F37:G37"/>
    <mergeCell ref="C27:D27"/>
    <mergeCell ref="C28:D28"/>
    <mergeCell ref="C29:D29"/>
    <mergeCell ref="C30:D30"/>
    <mergeCell ref="C26:D26"/>
    <mergeCell ref="C31:D31"/>
    <mergeCell ref="C32:D32"/>
    <mergeCell ref="C44:E44"/>
    <mergeCell ref="C38:D38"/>
    <mergeCell ref="C43:E43"/>
    <mergeCell ref="C34:D34"/>
    <mergeCell ref="C33:D33"/>
    <mergeCell ref="C24:D24"/>
    <mergeCell ref="C25:D25"/>
    <mergeCell ref="B42:E42"/>
    <mergeCell ref="C39:D39"/>
    <mergeCell ref="C36:D36"/>
    <mergeCell ref="C35:D35"/>
  </mergeCells>
  <phoneticPr fontId="2"/>
  <dataValidations count="1">
    <dataValidation imeMode="off" allowBlank="1" showInputMessage="1" showErrorMessage="1" sqref="G1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9" orientation="portrait" horizontalDpi="4294967293" verticalDpi="0" r:id="rId1"/>
  <ignoredErrors>
    <ignoredError sqref="G39" formula="1"/>
    <ignoredError sqref="B43:E44 C40" unlockedFormula="1"/>
  </ignoredErrors>
  <drawing r:id="rId2"/>
  <legacyDrawing r:id="rId3"/>
  <controls>
    <mc:AlternateContent xmlns:mc="http://schemas.openxmlformats.org/markup-compatibility/2006">
      <mc:Choice Requires="x14">
        <control shapeId="10241" r:id="rId4" name="btn印刷">
          <controlPr defaultSize="0" autoLine="0" r:id="rId5">
            <anchor moveWithCells="1">
              <from>
                <xdr:col>5</xdr:col>
                <xdr:colOff>85725</xdr:colOff>
                <xdr:row>2</xdr:row>
                <xdr:rowOff>19050</xdr:rowOff>
              </from>
              <to>
                <xdr:col>5</xdr:col>
                <xdr:colOff>1857375</xdr:colOff>
                <xdr:row>2</xdr:row>
                <xdr:rowOff>371475</xdr:rowOff>
              </to>
            </anchor>
          </controlPr>
        </control>
      </mc:Choice>
      <mc:Fallback>
        <control shapeId="10241" r:id="rId4" name="btn印刷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M98"/>
  <sheetViews>
    <sheetView zoomScaleNormal="100" workbookViewId="0">
      <pane ySplit="8" topLeftCell="A9" activePane="bottomLeft" state="frozen"/>
      <selection pane="bottomLeft" activeCell="L3" sqref="L3"/>
    </sheetView>
  </sheetViews>
  <sheetFormatPr defaultColWidth="9" defaultRowHeight="13.5"/>
  <cols>
    <col min="1" max="1" width="3.625" style="12" bestFit="1" customWidth="1"/>
    <col min="2" max="2" width="6.875" style="1" customWidth="1"/>
    <col min="3" max="3" width="15" style="1" customWidth="1"/>
    <col min="4" max="5" width="3.75" style="1" customWidth="1"/>
    <col min="6" max="6" width="11" style="278" customWidth="1"/>
    <col min="7" max="7" width="9" style="287" customWidth="1"/>
    <col min="8" max="8" width="11" style="278" customWidth="1"/>
    <col min="9" max="9" width="9" style="287" customWidth="1"/>
    <col min="10" max="10" width="11" style="278" customWidth="1"/>
    <col min="11" max="11" width="9" style="287" customWidth="1"/>
    <col min="12" max="12" width="4.125" style="12" customWidth="1"/>
    <col min="13" max="13" width="4.125" style="12" bestFit="1" customWidth="1"/>
    <col min="14" max="16384" width="9" style="12"/>
  </cols>
  <sheetData>
    <row r="1" spans="1:13" ht="18" thickBot="1">
      <c r="A1" s="8" t="s">
        <v>280</v>
      </c>
    </row>
    <row r="2" spans="1:13" ht="22.9" customHeight="1" thickBot="1">
      <c r="C2" s="264" t="s">
        <v>282</v>
      </c>
      <c r="D2" s="430" t="str">
        <f>注意事項!C3&amp;注意事項!F3</f>
        <v>第７７回愛知陸上競技選手権 名古屋地区予選会</v>
      </c>
      <c r="E2" s="430"/>
      <c r="F2" s="430"/>
      <c r="G2" s="430"/>
      <c r="H2" s="431"/>
      <c r="I2" s="288" t="s">
        <v>131</v>
      </c>
      <c r="J2" s="282" t="str">
        <f>IF(①団体情報入力!D5="","",①団体情報入力!D5)</f>
        <v/>
      </c>
      <c r="K2" s="293" t="str">
        <f>IF(①団体情報入力!D3="","",①団体情報入力!D3)</f>
        <v/>
      </c>
    </row>
    <row r="3" spans="1:13" ht="7.9" customHeight="1" thickBot="1">
      <c r="D3" s="259"/>
      <c r="E3" s="259"/>
      <c r="F3" s="279"/>
      <c r="G3" s="259"/>
      <c r="H3" s="279"/>
      <c r="I3" s="289"/>
      <c r="J3" s="283"/>
      <c r="K3" s="277"/>
    </row>
    <row r="4" spans="1:13" ht="18.75" customHeight="1" thickBot="1">
      <c r="B4" s="423" t="s">
        <v>188</v>
      </c>
      <c r="C4" s="424"/>
      <c r="D4" s="425">
        <f>①団体情報入力!D7</f>
        <v>0</v>
      </c>
      <c r="E4" s="426"/>
      <c r="F4" s="427"/>
      <c r="G4" s="428">
        <f>①団体情報入力!D8</f>
        <v>0</v>
      </c>
      <c r="H4" s="429"/>
    </row>
    <row r="5" spans="1:13" s="76" customFormat="1" ht="12">
      <c r="B5" s="436" t="s">
        <v>141</v>
      </c>
      <c r="C5" s="265" t="s">
        <v>142</v>
      </c>
      <c r="D5" s="440">
        <f>②選手情報入力!G103</f>
        <v>0</v>
      </c>
      <c r="E5" s="441"/>
      <c r="F5" s="278"/>
      <c r="G5" s="438" t="s">
        <v>134</v>
      </c>
      <c r="H5" s="280" t="s">
        <v>117</v>
      </c>
      <c r="I5" s="290" t="str">
        <f>IF(③リレー情報確認!F8="","",③リレー情報確認!F8)</f>
        <v/>
      </c>
      <c r="J5" s="284" t="s">
        <v>118</v>
      </c>
      <c r="K5" s="290" t="str">
        <f>IF(③リレー情報確認!L8="","",③リレー情報確認!L8)</f>
        <v/>
      </c>
    </row>
    <row r="6" spans="1:13" s="76" customFormat="1" ht="12.75" thickBot="1">
      <c r="B6" s="437"/>
      <c r="C6" s="266" t="s">
        <v>143</v>
      </c>
      <c r="D6" s="442">
        <f>②選手情報入力!G104</f>
        <v>0</v>
      </c>
      <c r="E6" s="443"/>
      <c r="F6" s="278"/>
      <c r="G6" s="439"/>
      <c r="H6" s="281" t="s">
        <v>132</v>
      </c>
      <c r="I6" s="291" t="str">
        <f>IF(③リレー情報確認!R8="","",③リレー情報確認!R8)</f>
        <v/>
      </c>
      <c r="J6" s="285" t="s">
        <v>133</v>
      </c>
      <c r="K6" s="291" t="str">
        <f>IF(③リレー情報確認!X8="","",③リレー情報確認!X8)</f>
        <v/>
      </c>
    </row>
    <row r="7" spans="1:13" s="76" customFormat="1" ht="12.75" thickBot="1">
      <c r="B7" s="267"/>
      <c r="C7" s="268" t="s">
        <v>281</v>
      </c>
      <c r="D7" s="432">
        <f>②選手情報入力!G101</f>
        <v>0</v>
      </c>
      <c r="E7" s="433"/>
      <c r="F7" s="278"/>
      <c r="G7" s="434" t="s">
        <v>179</v>
      </c>
      <c r="H7" s="435"/>
      <c r="I7" s="292">
        <f>IF(①団体情報入力!$D$9="",0,①団体情報入力!$D$9)</f>
        <v>0</v>
      </c>
      <c r="J7" s="286" t="s">
        <v>182</v>
      </c>
      <c r="K7" s="294"/>
    </row>
    <row r="8" spans="1:13" s="76" customFormat="1" ht="16.5" customHeight="1">
      <c r="A8" s="243"/>
      <c r="B8" s="244" t="s">
        <v>135</v>
      </c>
      <c r="C8" s="244" t="s">
        <v>136</v>
      </c>
      <c r="D8" s="244" t="s">
        <v>137</v>
      </c>
      <c r="E8" s="269" t="s">
        <v>289</v>
      </c>
      <c r="F8" s="269" t="s">
        <v>41</v>
      </c>
      <c r="G8" s="269" t="s">
        <v>42</v>
      </c>
      <c r="H8" s="269" t="s">
        <v>43</v>
      </c>
      <c r="I8" s="269" t="s">
        <v>44</v>
      </c>
      <c r="J8" s="269" t="s">
        <v>45</v>
      </c>
      <c r="K8" s="269" t="s">
        <v>46</v>
      </c>
      <c r="L8" s="244" t="s">
        <v>138</v>
      </c>
      <c r="M8" s="77" t="s">
        <v>139</v>
      </c>
    </row>
    <row r="9" spans="1:13" s="76" customFormat="1" ht="18" customHeight="1">
      <c r="A9" s="245">
        <v>1</v>
      </c>
      <c r="B9" s="92" t="str">
        <f>IF(②選手情報入力!C11="","",②選手情報入力!C11)</f>
        <v/>
      </c>
      <c r="C9" s="92" t="str">
        <f>IF(②選手情報入力!D11="","",②選手情報入力!D11)</f>
        <v/>
      </c>
      <c r="D9" s="78" t="str">
        <f>IF(②選手情報入力!G11="","",②選手情報入力!G11)</f>
        <v/>
      </c>
      <c r="E9" s="78" t="str">
        <f>IF(②選手情報入力!H11="","",②選手情報入力!H11)</f>
        <v/>
      </c>
      <c r="F9" s="270" t="str">
        <f>IF(②選手情報入力!J11="","",IF(②選手情報入力!I11="",②選手情報入力!J11,②選手情報入力!I11&amp;②選手情報入力!J11))</f>
        <v/>
      </c>
      <c r="G9" s="92" t="str">
        <f>IF(②選手情報入力!K11="","",②選手情報入力!K11)</f>
        <v/>
      </c>
      <c r="H9" s="270" t="str">
        <f>IF(②選手情報入力!M11="","",IF(②選手情報入力!L11="",②選手情報入力!M11,②選手情報入力!L11&amp;②選手情報入力!M11))</f>
        <v/>
      </c>
      <c r="I9" s="92" t="str">
        <f>IF(②選手情報入力!N11="","",②選手情報入力!N11)</f>
        <v/>
      </c>
      <c r="J9" s="270" t="str">
        <f>IF(②選手情報入力!P11="","",IF(②選手情報入力!O11="",②選手情報入力!P11,②選手情報入力!O11&amp;②選手情報入力!P11))</f>
        <v/>
      </c>
      <c r="K9" s="92" t="str">
        <f>IF(②選手情報入力!Q11="","",②選手情報入力!Q11)</f>
        <v/>
      </c>
      <c r="L9" s="78" t="str">
        <f>IF(②選手情報入力!R11="","",②選手情報入力!R11)</f>
        <v/>
      </c>
      <c r="M9" s="246" t="str">
        <f>IF(②選手情報入力!T11="","",②選手情報入力!T11)</f>
        <v/>
      </c>
    </row>
    <row r="10" spans="1:13" s="76" customFormat="1" ht="18" customHeight="1">
      <c r="A10" s="247">
        <v>2</v>
      </c>
      <c r="B10" s="93" t="str">
        <f>IF(②選手情報入力!C12="","",②選手情報入力!C12)</f>
        <v/>
      </c>
      <c r="C10" s="93" t="str">
        <f>IF(②選手情報入力!D12="","",②選手情報入力!D12)</f>
        <v/>
      </c>
      <c r="D10" s="79" t="str">
        <f>IF(②選手情報入力!G12="","",②選手情報入力!G12)</f>
        <v/>
      </c>
      <c r="E10" s="79" t="str">
        <f>IF(②選手情報入力!H12="","",②選手情報入力!H12)</f>
        <v/>
      </c>
      <c r="F10" s="271" t="str">
        <f>IF(②選手情報入力!J12="","",IF(②選手情報入力!I12="",②選手情報入力!J12,②選手情報入力!I12&amp;②選手情報入力!J12))</f>
        <v/>
      </c>
      <c r="G10" s="93" t="str">
        <f>IF(②選手情報入力!K12="","",②選手情報入力!K12)</f>
        <v/>
      </c>
      <c r="H10" s="271" t="str">
        <f>IF(②選手情報入力!M12="","",IF(②選手情報入力!L12="",②選手情報入力!M12,②選手情報入力!L12&amp;②選手情報入力!M12))</f>
        <v/>
      </c>
      <c r="I10" s="93" t="str">
        <f>IF(②選手情報入力!N12="","",②選手情報入力!N12)</f>
        <v/>
      </c>
      <c r="J10" s="271" t="str">
        <f>IF(②選手情報入力!P12="","",IF(②選手情報入力!O12="",②選手情報入力!P12,②選手情報入力!O12&amp;②選手情報入力!P12))</f>
        <v/>
      </c>
      <c r="K10" s="93" t="str">
        <f>IF(②選手情報入力!Q12="","",②選手情報入力!Q12)</f>
        <v/>
      </c>
      <c r="L10" s="79" t="str">
        <f>IF(②選手情報入力!R12="","",②選手情報入力!R12)</f>
        <v/>
      </c>
      <c r="M10" s="248" t="str">
        <f>IF(②選手情報入力!T12="","",②選手情報入力!T12)</f>
        <v/>
      </c>
    </row>
    <row r="11" spans="1:13" s="76" customFormat="1" ht="18" customHeight="1">
      <c r="A11" s="247">
        <v>3</v>
      </c>
      <c r="B11" s="93" t="str">
        <f>IF(②選手情報入力!C13="","",②選手情報入力!C13)</f>
        <v/>
      </c>
      <c r="C11" s="93" t="str">
        <f>IF(②選手情報入力!D13="","",②選手情報入力!D13)</f>
        <v/>
      </c>
      <c r="D11" s="79" t="str">
        <f>IF(②選手情報入力!G13="","",②選手情報入力!G13)</f>
        <v/>
      </c>
      <c r="E11" s="79" t="str">
        <f>IF(②選手情報入力!H13="","",②選手情報入力!H13)</f>
        <v/>
      </c>
      <c r="F11" s="271" t="str">
        <f>IF(②選手情報入力!J13="","",IF(②選手情報入力!I13="",②選手情報入力!J13,②選手情報入力!I13&amp;②選手情報入力!J13))</f>
        <v/>
      </c>
      <c r="G11" s="93" t="str">
        <f>IF(②選手情報入力!K13="","",②選手情報入力!K13)</f>
        <v/>
      </c>
      <c r="H11" s="271" t="str">
        <f>IF(②選手情報入力!M13="","",IF(②選手情報入力!L13="",②選手情報入力!M13,②選手情報入力!L13&amp;②選手情報入力!M13))</f>
        <v/>
      </c>
      <c r="I11" s="93" t="str">
        <f>IF(②選手情報入力!N13="","",②選手情報入力!N13)</f>
        <v/>
      </c>
      <c r="J11" s="271" t="str">
        <f>IF(②選手情報入力!P13="","",IF(②選手情報入力!O13="",②選手情報入力!P13,②選手情報入力!O13&amp;②選手情報入力!P13))</f>
        <v/>
      </c>
      <c r="K11" s="93" t="str">
        <f>IF(②選手情報入力!Q13="","",②選手情報入力!Q13)</f>
        <v/>
      </c>
      <c r="L11" s="79" t="str">
        <f>IF(②選手情報入力!R13="","",②選手情報入力!R13)</f>
        <v/>
      </c>
      <c r="M11" s="248" t="str">
        <f>IF(②選手情報入力!T13="","",②選手情報入力!T13)</f>
        <v/>
      </c>
    </row>
    <row r="12" spans="1:13" s="76" customFormat="1" ht="18" customHeight="1">
      <c r="A12" s="247">
        <v>4</v>
      </c>
      <c r="B12" s="93" t="str">
        <f>IF(②選手情報入力!C14="","",②選手情報入力!C14)</f>
        <v/>
      </c>
      <c r="C12" s="93" t="str">
        <f>IF(②選手情報入力!D14="","",②選手情報入力!D14)</f>
        <v/>
      </c>
      <c r="D12" s="79" t="str">
        <f>IF(②選手情報入力!G14="","",②選手情報入力!G14)</f>
        <v/>
      </c>
      <c r="E12" s="79" t="str">
        <f>IF(②選手情報入力!H14="","",②選手情報入力!H14)</f>
        <v/>
      </c>
      <c r="F12" s="271" t="str">
        <f>IF(②選手情報入力!J14="","",IF(②選手情報入力!I14="",②選手情報入力!J14,②選手情報入力!I14&amp;②選手情報入力!J14))</f>
        <v/>
      </c>
      <c r="G12" s="93" t="str">
        <f>IF(②選手情報入力!K14="","",②選手情報入力!K14)</f>
        <v/>
      </c>
      <c r="H12" s="271" t="str">
        <f>IF(②選手情報入力!M14="","",IF(②選手情報入力!L14="",②選手情報入力!M14,②選手情報入力!L14&amp;②選手情報入力!M14))</f>
        <v/>
      </c>
      <c r="I12" s="93" t="str">
        <f>IF(②選手情報入力!N14="","",②選手情報入力!N14)</f>
        <v/>
      </c>
      <c r="J12" s="271" t="str">
        <f>IF(②選手情報入力!P14="","",IF(②選手情報入力!O14="",②選手情報入力!P14,②選手情報入力!O14&amp;②選手情報入力!P14))</f>
        <v/>
      </c>
      <c r="K12" s="93" t="str">
        <f>IF(②選手情報入力!Q14="","",②選手情報入力!Q14)</f>
        <v/>
      </c>
      <c r="L12" s="79" t="str">
        <f>IF(②選手情報入力!R14="","",②選手情報入力!R14)</f>
        <v/>
      </c>
      <c r="M12" s="248" t="str">
        <f>IF(②選手情報入力!T14="","",②選手情報入力!T14)</f>
        <v/>
      </c>
    </row>
    <row r="13" spans="1:13" s="76" customFormat="1" ht="18" customHeight="1">
      <c r="A13" s="249">
        <v>5</v>
      </c>
      <c r="B13" s="94" t="str">
        <f>IF(②選手情報入力!C15="","",②選手情報入力!C15)</f>
        <v/>
      </c>
      <c r="C13" s="94" t="str">
        <f>IF(②選手情報入力!D15="","",②選手情報入力!D15)</f>
        <v/>
      </c>
      <c r="D13" s="81" t="str">
        <f>IF(②選手情報入力!G15="","",②選手情報入力!G15)</f>
        <v/>
      </c>
      <c r="E13" s="81" t="str">
        <f>IF(②選手情報入力!H15="","",②選手情報入力!H15)</f>
        <v/>
      </c>
      <c r="F13" s="272" t="str">
        <f>IF(②選手情報入力!J15="","",IF(②選手情報入力!I15="",②選手情報入力!J15,②選手情報入力!I15&amp;②選手情報入力!J15))</f>
        <v/>
      </c>
      <c r="G13" s="94" t="str">
        <f>IF(②選手情報入力!K15="","",②選手情報入力!K15)</f>
        <v/>
      </c>
      <c r="H13" s="272" t="str">
        <f>IF(②選手情報入力!M15="","",IF(②選手情報入力!L15="",②選手情報入力!M15,②選手情報入力!L15&amp;②選手情報入力!M15))</f>
        <v/>
      </c>
      <c r="I13" s="94" t="str">
        <f>IF(②選手情報入力!N15="","",②選手情報入力!N15)</f>
        <v/>
      </c>
      <c r="J13" s="272" t="str">
        <f>IF(②選手情報入力!P15="","",IF(②選手情報入力!O15="",②選手情報入力!P15,②選手情報入力!O15&amp;②選手情報入力!P15))</f>
        <v/>
      </c>
      <c r="K13" s="94" t="str">
        <f>IF(②選手情報入力!Q15="","",②選手情報入力!Q15)</f>
        <v/>
      </c>
      <c r="L13" s="81" t="str">
        <f>IF(②選手情報入力!R15="","",②選手情報入力!R15)</f>
        <v/>
      </c>
      <c r="M13" s="250" t="str">
        <f>IF(②選手情報入力!T15="","",②選手情報入力!T15)</f>
        <v/>
      </c>
    </row>
    <row r="14" spans="1:13" s="76" customFormat="1" ht="18" customHeight="1">
      <c r="A14" s="245">
        <v>6</v>
      </c>
      <c r="B14" s="92" t="str">
        <f>IF(②選手情報入力!C16="","",②選手情報入力!C16)</f>
        <v/>
      </c>
      <c r="C14" s="92" t="str">
        <f>IF(②選手情報入力!D16="","",②選手情報入力!D16)</f>
        <v/>
      </c>
      <c r="D14" s="78" t="str">
        <f>IF(②選手情報入力!G16="","",②選手情報入力!G16)</f>
        <v/>
      </c>
      <c r="E14" s="78" t="str">
        <f>IF(②選手情報入力!H16="","",②選手情報入力!H16)</f>
        <v/>
      </c>
      <c r="F14" s="270" t="str">
        <f>IF(②選手情報入力!J16="","",IF(②選手情報入力!I16="",②選手情報入力!J16,②選手情報入力!I16&amp;②選手情報入力!J16))</f>
        <v/>
      </c>
      <c r="G14" s="92" t="str">
        <f>IF(②選手情報入力!K16="","",②選手情報入力!K16)</f>
        <v/>
      </c>
      <c r="H14" s="270" t="str">
        <f>IF(②選手情報入力!M16="","",IF(②選手情報入力!L16="",②選手情報入力!M16,②選手情報入力!L16&amp;②選手情報入力!M16))</f>
        <v/>
      </c>
      <c r="I14" s="92" t="str">
        <f>IF(②選手情報入力!N16="","",②選手情報入力!N16)</f>
        <v/>
      </c>
      <c r="J14" s="270" t="str">
        <f>IF(②選手情報入力!P16="","",IF(②選手情報入力!O16="",②選手情報入力!P16,②選手情報入力!O16&amp;②選手情報入力!P16))</f>
        <v/>
      </c>
      <c r="K14" s="92" t="str">
        <f>IF(②選手情報入力!Q16="","",②選手情報入力!Q16)</f>
        <v/>
      </c>
      <c r="L14" s="78" t="str">
        <f>IF(②選手情報入力!R16="","",②選手情報入力!R16)</f>
        <v/>
      </c>
      <c r="M14" s="246" t="str">
        <f>IF(②選手情報入力!T16="","",②選手情報入力!T16)</f>
        <v/>
      </c>
    </row>
    <row r="15" spans="1:13" s="76" customFormat="1" ht="18" customHeight="1">
      <c r="A15" s="247">
        <v>7</v>
      </c>
      <c r="B15" s="93" t="str">
        <f>IF(②選手情報入力!C17="","",②選手情報入力!C17)</f>
        <v/>
      </c>
      <c r="C15" s="93" t="str">
        <f>IF(②選手情報入力!D17="","",②選手情報入力!D17)</f>
        <v/>
      </c>
      <c r="D15" s="79" t="str">
        <f>IF(②選手情報入力!G17="","",②選手情報入力!G17)</f>
        <v/>
      </c>
      <c r="E15" s="79" t="str">
        <f>IF(②選手情報入力!H17="","",②選手情報入力!H17)</f>
        <v/>
      </c>
      <c r="F15" s="271" t="str">
        <f>IF(②選手情報入力!J17="","",IF(②選手情報入力!I17="",②選手情報入力!J17,②選手情報入力!I17&amp;②選手情報入力!J17))</f>
        <v/>
      </c>
      <c r="G15" s="93" t="str">
        <f>IF(②選手情報入力!K17="","",②選手情報入力!K17)</f>
        <v/>
      </c>
      <c r="H15" s="271" t="str">
        <f>IF(②選手情報入力!M17="","",IF(②選手情報入力!L17="",②選手情報入力!M17,②選手情報入力!L17&amp;②選手情報入力!M17))</f>
        <v/>
      </c>
      <c r="I15" s="93" t="str">
        <f>IF(②選手情報入力!N17="","",②選手情報入力!N17)</f>
        <v/>
      </c>
      <c r="J15" s="271" t="str">
        <f>IF(②選手情報入力!P17="","",IF(②選手情報入力!O17="",②選手情報入力!P17,②選手情報入力!O17&amp;②選手情報入力!P17))</f>
        <v/>
      </c>
      <c r="K15" s="93" t="str">
        <f>IF(②選手情報入力!Q17="","",②選手情報入力!Q17)</f>
        <v/>
      </c>
      <c r="L15" s="79" t="str">
        <f>IF(②選手情報入力!R17="","",②選手情報入力!R17)</f>
        <v/>
      </c>
      <c r="M15" s="248" t="str">
        <f>IF(②選手情報入力!T17="","",②選手情報入力!T17)</f>
        <v/>
      </c>
    </row>
    <row r="16" spans="1:13" s="76" customFormat="1" ht="18" customHeight="1">
      <c r="A16" s="247">
        <v>8</v>
      </c>
      <c r="B16" s="93" t="str">
        <f>IF(②選手情報入力!C18="","",②選手情報入力!C18)</f>
        <v/>
      </c>
      <c r="C16" s="93" t="str">
        <f>IF(②選手情報入力!D18="","",②選手情報入力!D18)</f>
        <v/>
      </c>
      <c r="D16" s="79" t="str">
        <f>IF(②選手情報入力!G18="","",②選手情報入力!G18)</f>
        <v/>
      </c>
      <c r="E16" s="79" t="str">
        <f>IF(②選手情報入力!H18="","",②選手情報入力!H18)</f>
        <v/>
      </c>
      <c r="F16" s="271" t="str">
        <f>IF(②選手情報入力!J18="","",IF(②選手情報入力!I18="",②選手情報入力!J18,②選手情報入力!I18&amp;②選手情報入力!J18))</f>
        <v/>
      </c>
      <c r="G16" s="93" t="str">
        <f>IF(②選手情報入力!K18="","",②選手情報入力!K18)</f>
        <v/>
      </c>
      <c r="H16" s="271" t="str">
        <f>IF(②選手情報入力!M18="","",IF(②選手情報入力!L18="",②選手情報入力!M18,②選手情報入力!L18&amp;②選手情報入力!M18))</f>
        <v/>
      </c>
      <c r="I16" s="93" t="str">
        <f>IF(②選手情報入力!N18="","",②選手情報入力!N18)</f>
        <v/>
      </c>
      <c r="J16" s="271" t="str">
        <f>IF(②選手情報入力!P18="","",IF(②選手情報入力!O18="",②選手情報入力!P18,②選手情報入力!O18&amp;②選手情報入力!P18))</f>
        <v/>
      </c>
      <c r="K16" s="93" t="str">
        <f>IF(②選手情報入力!Q18="","",②選手情報入力!Q18)</f>
        <v/>
      </c>
      <c r="L16" s="79" t="str">
        <f>IF(②選手情報入力!R18="","",②選手情報入力!R18)</f>
        <v/>
      </c>
      <c r="M16" s="248" t="str">
        <f>IF(②選手情報入力!T18="","",②選手情報入力!T18)</f>
        <v/>
      </c>
    </row>
    <row r="17" spans="1:13" s="76" customFormat="1" ht="18" customHeight="1">
      <c r="A17" s="247">
        <v>9</v>
      </c>
      <c r="B17" s="93" t="str">
        <f>IF(②選手情報入力!C19="","",②選手情報入力!C19)</f>
        <v/>
      </c>
      <c r="C17" s="93" t="str">
        <f>IF(②選手情報入力!D19="","",②選手情報入力!D19)</f>
        <v/>
      </c>
      <c r="D17" s="79" t="str">
        <f>IF(②選手情報入力!G19="","",②選手情報入力!G19)</f>
        <v/>
      </c>
      <c r="E17" s="79" t="str">
        <f>IF(②選手情報入力!H19="","",②選手情報入力!H19)</f>
        <v/>
      </c>
      <c r="F17" s="271" t="str">
        <f>IF(②選手情報入力!J19="","",IF(②選手情報入力!I19="",②選手情報入力!J19,②選手情報入力!I19&amp;②選手情報入力!J19))</f>
        <v/>
      </c>
      <c r="G17" s="93" t="str">
        <f>IF(②選手情報入力!K19="","",②選手情報入力!K19)</f>
        <v/>
      </c>
      <c r="H17" s="271" t="str">
        <f>IF(②選手情報入力!M19="","",IF(②選手情報入力!L19="",②選手情報入力!M19,②選手情報入力!L19&amp;②選手情報入力!M19))</f>
        <v/>
      </c>
      <c r="I17" s="93" t="str">
        <f>IF(②選手情報入力!N19="","",②選手情報入力!N19)</f>
        <v/>
      </c>
      <c r="J17" s="271" t="str">
        <f>IF(②選手情報入力!P19="","",IF(②選手情報入力!O19="",②選手情報入力!P19,②選手情報入力!O19&amp;②選手情報入力!P19))</f>
        <v/>
      </c>
      <c r="K17" s="93" t="str">
        <f>IF(②選手情報入力!Q19="","",②選手情報入力!Q19)</f>
        <v/>
      </c>
      <c r="L17" s="79" t="str">
        <f>IF(②選手情報入力!R19="","",②選手情報入力!R19)</f>
        <v/>
      </c>
      <c r="M17" s="248" t="str">
        <f>IF(②選手情報入力!T19="","",②選手情報入力!T19)</f>
        <v/>
      </c>
    </row>
    <row r="18" spans="1:13" s="76" customFormat="1" ht="18" customHeight="1">
      <c r="A18" s="251">
        <v>10</v>
      </c>
      <c r="B18" s="95" t="str">
        <f>IF(②選手情報入力!C20="","",②選手情報入力!C20)</f>
        <v/>
      </c>
      <c r="C18" s="95" t="str">
        <f>IF(②選手情報入力!D20="","",②選手情報入力!D20)</f>
        <v/>
      </c>
      <c r="D18" s="80" t="str">
        <f>IF(②選手情報入力!G20="","",②選手情報入力!G20)</f>
        <v/>
      </c>
      <c r="E18" s="80" t="str">
        <f>IF(②選手情報入力!H20="","",②選手情報入力!H20)</f>
        <v/>
      </c>
      <c r="F18" s="273" t="str">
        <f>IF(②選手情報入力!J20="","",IF(②選手情報入力!I20="",②選手情報入力!J20,②選手情報入力!I20&amp;②選手情報入力!J20))</f>
        <v/>
      </c>
      <c r="G18" s="95" t="str">
        <f>IF(②選手情報入力!K20="","",②選手情報入力!K20)</f>
        <v/>
      </c>
      <c r="H18" s="273" t="str">
        <f>IF(②選手情報入力!M20="","",IF(②選手情報入力!L20="",②選手情報入力!M20,②選手情報入力!L20&amp;②選手情報入力!M20))</f>
        <v/>
      </c>
      <c r="I18" s="95" t="str">
        <f>IF(②選手情報入力!N20="","",②選手情報入力!N20)</f>
        <v/>
      </c>
      <c r="J18" s="273" t="str">
        <f>IF(②選手情報入力!P20="","",IF(②選手情報入力!O20="",②選手情報入力!P20,②選手情報入力!O20&amp;②選手情報入力!P20))</f>
        <v/>
      </c>
      <c r="K18" s="95" t="str">
        <f>IF(②選手情報入力!Q20="","",②選手情報入力!Q20)</f>
        <v/>
      </c>
      <c r="L18" s="80" t="str">
        <f>IF(②選手情報入力!R20="","",②選手情報入力!R20)</f>
        <v/>
      </c>
      <c r="M18" s="252" t="str">
        <f>IF(②選手情報入力!T20="","",②選手情報入力!T20)</f>
        <v/>
      </c>
    </row>
    <row r="19" spans="1:13" s="76" customFormat="1" ht="18" customHeight="1">
      <c r="A19" s="253">
        <v>11</v>
      </c>
      <c r="B19" s="96" t="str">
        <f>IF(②選手情報入力!C21="","",②選手情報入力!C21)</f>
        <v/>
      </c>
      <c r="C19" s="96" t="str">
        <f>IF(②選手情報入力!D21="","",②選手情報入力!D21)</f>
        <v/>
      </c>
      <c r="D19" s="82" t="str">
        <f>IF(②選手情報入力!G21="","",②選手情報入力!G21)</f>
        <v/>
      </c>
      <c r="E19" s="82" t="str">
        <f>IF(②選手情報入力!H21="","",②選手情報入力!H21)</f>
        <v/>
      </c>
      <c r="F19" s="274" t="str">
        <f>IF(②選手情報入力!J21="","",IF(②選手情報入力!I21="",②選手情報入力!J21,②選手情報入力!I21&amp;②選手情報入力!J21))</f>
        <v/>
      </c>
      <c r="G19" s="96" t="str">
        <f>IF(②選手情報入力!K21="","",②選手情報入力!K21)</f>
        <v/>
      </c>
      <c r="H19" s="274" t="str">
        <f>IF(②選手情報入力!M21="","",IF(②選手情報入力!L21="",②選手情報入力!M21,②選手情報入力!L21&amp;②選手情報入力!M21))</f>
        <v/>
      </c>
      <c r="I19" s="96" t="str">
        <f>IF(②選手情報入力!N21="","",②選手情報入力!N21)</f>
        <v/>
      </c>
      <c r="J19" s="274" t="str">
        <f>IF(②選手情報入力!P21="","",IF(②選手情報入力!O21="",②選手情報入力!P21,②選手情報入力!O21&amp;②選手情報入力!P21))</f>
        <v/>
      </c>
      <c r="K19" s="96" t="str">
        <f>IF(②選手情報入力!Q21="","",②選手情報入力!Q21)</f>
        <v/>
      </c>
      <c r="L19" s="82" t="str">
        <f>IF(②選手情報入力!R21="","",②選手情報入力!R21)</f>
        <v/>
      </c>
      <c r="M19" s="254" t="str">
        <f>IF(②選手情報入力!T21="","",②選手情報入力!T21)</f>
        <v/>
      </c>
    </row>
    <row r="20" spans="1:13" s="76" customFormat="1" ht="18" customHeight="1">
      <c r="A20" s="247">
        <v>12</v>
      </c>
      <c r="B20" s="93" t="str">
        <f>IF(②選手情報入力!C22="","",②選手情報入力!C22)</f>
        <v/>
      </c>
      <c r="C20" s="93" t="str">
        <f>IF(②選手情報入力!D22="","",②選手情報入力!D22)</f>
        <v/>
      </c>
      <c r="D20" s="79" t="str">
        <f>IF(②選手情報入力!G22="","",②選手情報入力!G22)</f>
        <v/>
      </c>
      <c r="E20" s="79" t="str">
        <f>IF(②選手情報入力!H22="","",②選手情報入力!H22)</f>
        <v/>
      </c>
      <c r="F20" s="271" t="str">
        <f>IF(②選手情報入力!J22="","",IF(②選手情報入力!I22="",②選手情報入力!J22,②選手情報入力!I22&amp;②選手情報入力!J22))</f>
        <v/>
      </c>
      <c r="G20" s="93" t="str">
        <f>IF(②選手情報入力!K22="","",②選手情報入力!K22)</f>
        <v/>
      </c>
      <c r="H20" s="271" t="str">
        <f>IF(②選手情報入力!M22="","",IF(②選手情報入力!L22="",②選手情報入力!M22,②選手情報入力!L22&amp;②選手情報入力!M22))</f>
        <v/>
      </c>
      <c r="I20" s="93" t="str">
        <f>IF(②選手情報入力!N22="","",②選手情報入力!N22)</f>
        <v/>
      </c>
      <c r="J20" s="271" t="str">
        <f>IF(②選手情報入力!P22="","",IF(②選手情報入力!O22="",②選手情報入力!P22,②選手情報入力!O22&amp;②選手情報入力!P22))</f>
        <v/>
      </c>
      <c r="K20" s="93" t="str">
        <f>IF(②選手情報入力!Q22="","",②選手情報入力!Q22)</f>
        <v/>
      </c>
      <c r="L20" s="79" t="str">
        <f>IF(②選手情報入力!R22="","",②選手情報入力!R22)</f>
        <v/>
      </c>
      <c r="M20" s="248" t="str">
        <f>IF(②選手情報入力!T22="","",②選手情報入力!T22)</f>
        <v/>
      </c>
    </row>
    <row r="21" spans="1:13" s="76" customFormat="1" ht="18" customHeight="1">
      <c r="A21" s="247">
        <v>13</v>
      </c>
      <c r="B21" s="93" t="str">
        <f>IF(②選手情報入力!C23="","",②選手情報入力!C23)</f>
        <v/>
      </c>
      <c r="C21" s="93" t="str">
        <f>IF(②選手情報入力!D23="","",②選手情報入力!D23)</f>
        <v/>
      </c>
      <c r="D21" s="79" t="str">
        <f>IF(②選手情報入力!G23="","",②選手情報入力!G23)</f>
        <v/>
      </c>
      <c r="E21" s="79" t="str">
        <f>IF(②選手情報入力!H23="","",②選手情報入力!H23)</f>
        <v/>
      </c>
      <c r="F21" s="271" t="str">
        <f>IF(②選手情報入力!J23="","",IF(②選手情報入力!I23="",②選手情報入力!J23,②選手情報入力!I23&amp;②選手情報入力!J23))</f>
        <v/>
      </c>
      <c r="G21" s="93" t="str">
        <f>IF(②選手情報入力!K23="","",②選手情報入力!K23)</f>
        <v/>
      </c>
      <c r="H21" s="271" t="str">
        <f>IF(②選手情報入力!M23="","",IF(②選手情報入力!L23="",②選手情報入力!M23,②選手情報入力!L23&amp;②選手情報入力!M23))</f>
        <v/>
      </c>
      <c r="I21" s="93" t="str">
        <f>IF(②選手情報入力!N23="","",②選手情報入力!N23)</f>
        <v/>
      </c>
      <c r="J21" s="271" t="str">
        <f>IF(②選手情報入力!P23="","",IF(②選手情報入力!O23="",②選手情報入力!P23,②選手情報入力!O23&amp;②選手情報入力!P23))</f>
        <v/>
      </c>
      <c r="K21" s="93" t="str">
        <f>IF(②選手情報入力!Q23="","",②選手情報入力!Q23)</f>
        <v/>
      </c>
      <c r="L21" s="79" t="str">
        <f>IF(②選手情報入力!R23="","",②選手情報入力!R23)</f>
        <v/>
      </c>
      <c r="M21" s="248" t="str">
        <f>IF(②選手情報入力!T23="","",②選手情報入力!T23)</f>
        <v/>
      </c>
    </row>
    <row r="22" spans="1:13" s="76" customFormat="1" ht="18" customHeight="1">
      <c r="A22" s="247">
        <v>14</v>
      </c>
      <c r="B22" s="93" t="str">
        <f>IF(②選手情報入力!C24="","",②選手情報入力!C24)</f>
        <v/>
      </c>
      <c r="C22" s="93" t="str">
        <f>IF(②選手情報入力!D24="","",②選手情報入力!D24)</f>
        <v/>
      </c>
      <c r="D22" s="79" t="str">
        <f>IF(②選手情報入力!G24="","",②選手情報入力!G24)</f>
        <v/>
      </c>
      <c r="E22" s="79" t="str">
        <f>IF(②選手情報入力!H24="","",②選手情報入力!H24)</f>
        <v/>
      </c>
      <c r="F22" s="271" t="str">
        <f>IF(②選手情報入力!J24="","",IF(②選手情報入力!I24="",②選手情報入力!J24,②選手情報入力!I24&amp;②選手情報入力!J24))</f>
        <v/>
      </c>
      <c r="G22" s="93" t="str">
        <f>IF(②選手情報入力!K24="","",②選手情報入力!K24)</f>
        <v/>
      </c>
      <c r="H22" s="271" t="str">
        <f>IF(②選手情報入力!M24="","",IF(②選手情報入力!L24="",②選手情報入力!M24,②選手情報入力!L24&amp;②選手情報入力!M24))</f>
        <v/>
      </c>
      <c r="I22" s="93" t="str">
        <f>IF(②選手情報入力!N24="","",②選手情報入力!N24)</f>
        <v/>
      </c>
      <c r="J22" s="271" t="str">
        <f>IF(②選手情報入力!P24="","",IF(②選手情報入力!O24="",②選手情報入力!P24,②選手情報入力!O24&amp;②選手情報入力!P24))</f>
        <v/>
      </c>
      <c r="K22" s="93" t="str">
        <f>IF(②選手情報入力!Q24="","",②選手情報入力!Q24)</f>
        <v/>
      </c>
      <c r="L22" s="79" t="str">
        <f>IF(②選手情報入力!R24="","",②選手情報入力!R24)</f>
        <v/>
      </c>
      <c r="M22" s="248" t="str">
        <f>IF(②選手情報入力!T24="","",②選手情報入力!T24)</f>
        <v/>
      </c>
    </row>
    <row r="23" spans="1:13" s="76" customFormat="1" ht="18" customHeight="1">
      <c r="A23" s="249">
        <v>15</v>
      </c>
      <c r="B23" s="94" t="str">
        <f>IF(②選手情報入力!C25="","",②選手情報入力!C25)</f>
        <v/>
      </c>
      <c r="C23" s="94" t="str">
        <f>IF(②選手情報入力!D25="","",②選手情報入力!D25)</f>
        <v/>
      </c>
      <c r="D23" s="81" t="str">
        <f>IF(②選手情報入力!G25="","",②選手情報入力!G25)</f>
        <v/>
      </c>
      <c r="E23" s="81" t="str">
        <f>IF(②選手情報入力!H25="","",②選手情報入力!H25)</f>
        <v/>
      </c>
      <c r="F23" s="272" t="str">
        <f>IF(②選手情報入力!J25="","",IF(②選手情報入力!I25="",②選手情報入力!J25,②選手情報入力!I25&amp;②選手情報入力!J25))</f>
        <v/>
      </c>
      <c r="G23" s="94" t="str">
        <f>IF(②選手情報入力!K25="","",②選手情報入力!K25)</f>
        <v/>
      </c>
      <c r="H23" s="272" t="str">
        <f>IF(②選手情報入力!M25="","",IF(②選手情報入力!L25="",②選手情報入力!M25,②選手情報入力!L25&amp;②選手情報入力!M25))</f>
        <v/>
      </c>
      <c r="I23" s="94" t="str">
        <f>IF(②選手情報入力!N25="","",②選手情報入力!N25)</f>
        <v/>
      </c>
      <c r="J23" s="272" t="str">
        <f>IF(②選手情報入力!P25="","",IF(②選手情報入力!O25="",②選手情報入力!P25,②選手情報入力!O25&amp;②選手情報入力!P25))</f>
        <v/>
      </c>
      <c r="K23" s="94" t="str">
        <f>IF(②選手情報入力!Q25="","",②選手情報入力!Q25)</f>
        <v/>
      </c>
      <c r="L23" s="81" t="str">
        <f>IF(②選手情報入力!R25="","",②選手情報入力!R25)</f>
        <v/>
      </c>
      <c r="M23" s="250" t="str">
        <f>IF(②選手情報入力!T25="","",②選手情報入力!T25)</f>
        <v/>
      </c>
    </row>
    <row r="24" spans="1:13" s="76" customFormat="1" ht="18" customHeight="1">
      <c r="A24" s="245">
        <v>16</v>
      </c>
      <c r="B24" s="92" t="str">
        <f>IF(②選手情報入力!C26="","",②選手情報入力!C26)</f>
        <v/>
      </c>
      <c r="C24" s="92" t="str">
        <f>IF(②選手情報入力!D26="","",②選手情報入力!D26)</f>
        <v/>
      </c>
      <c r="D24" s="78" t="str">
        <f>IF(②選手情報入力!G26="","",②選手情報入力!G26)</f>
        <v/>
      </c>
      <c r="E24" s="78" t="str">
        <f>IF(②選手情報入力!H26="","",②選手情報入力!H26)</f>
        <v/>
      </c>
      <c r="F24" s="270" t="str">
        <f>IF(②選手情報入力!J26="","",IF(②選手情報入力!I26="",②選手情報入力!J26,②選手情報入力!I26&amp;②選手情報入力!J26))</f>
        <v/>
      </c>
      <c r="G24" s="92" t="str">
        <f>IF(②選手情報入力!K26="","",②選手情報入力!K26)</f>
        <v/>
      </c>
      <c r="H24" s="270" t="str">
        <f>IF(②選手情報入力!M26="","",IF(②選手情報入力!L26="",②選手情報入力!M26,②選手情報入力!L26&amp;②選手情報入力!M26))</f>
        <v/>
      </c>
      <c r="I24" s="92" t="str">
        <f>IF(②選手情報入力!N26="","",②選手情報入力!N26)</f>
        <v/>
      </c>
      <c r="J24" s="270" t="str">
        <f>IF(②選手情報入力!P26="","",IF(②選手情報入力!O26="",②選手情報入力!P26,②選手情報入力!O26&amp;②選手情報入力!P26))</f>
        <v/>
      </c>
      <c r="K24" s="92" t="str">
        <f>IF(②選手情報入力!Q26="","",②選手情報入力!Q26)</f>
        <v/>
      </c>
      <c r="L24" s="78" t="str">
        <f>IF(②選手情報入力!R26="","",②選手情報入力!R26)</f>
        <v/>
      </c>
      <c r="M24" s="246" t="str">
        <f>IF(②選手情報入力!T26="","",②選手情報入力!T26)</f>
        <v/>
      </c>
    </row>
    <row r="25" spans="1:13" s="76" customFormat="1" ht="18" customHeight="1">
      <c r="A25" s="247">
        <v>17</v>
      </c>
      <c r="B25" s="93" t="str">
        <f>IF(②選手情報入力!C27="","",②選手情報入力!C27)</f>
        <v/>
      </c>
      <c r="C25" s="93" t="str">
        <f>IF(②選手情報入力!D27="","",②選手情報入力!D27)</f>
        <v/>
      </c>
      <c r="D25" s="79" t="str">
        <f>IF(②選手情報入力!G27="","",②選手情報入力!G27)</f>
        <v/>
      </c>
      <c r="E25" s="79" t="str">
        <f>IF(②選手情報入力!H27="","",②選手情報入力!H27)</f>
        <v/>
      </c>
      <c r="F25" s="271" t="str">
        <f>IF(②選手情報入力!J27="","",IF(②選手情報入力!I27="",②選手情報入力!J27,②選手情報入力!I27&amp;②選手情報入力!J27))</f>
        <v/>
      </c>
      <c r="G25" s="93" t="str">
        <f>IF(②選手情報入力!K27="","",②選手情報入力!K27)</f>
        <v/>
      </c>
      <c r="H25" s="271" t="str">
        <f>IF(②選手情報入力!M27="","",IF(②選手情報入力!L27="",②選手情報入力!M27,②選手情報入力!L27&amp;②選手情報入力!M27))</f>
        <v/>
      </c>
      <c r="I25" s="93" t="str">
        <f>IF(②選手情報入力!N27="","",②選手情報入力!N27)</f>
        <v/>
      </c>
      <c r="J25" s="271" t="str">
        <f>IF(②選手情報入力!P27="","",IF(②選手情報入力!O27="",②選手情報入力!P27,②選手情報入力!O27&amp;②選手情報入力!P27))</f>
        <v/>
      </c>
      <c r="K25" s="93" t="str">
        <f>IF(②選手情報入力!Q27="","",②選手情報入力!Q27)</f>
        <v/>
      </c>
      <c r="L25" s="79" t="str">
        <f>IF(②選手情報入力!R27="","",②選手情報入力!R27)</f>
        <v/>
      </c>
      <c r="M25" s="248" t="str">
        <f>IF(②選手情報入力!T27="","",②選手情報入力!T27)</f>
        <v/>
      </c>
    </row>
    <row r="26" spans="1:13" s="76" customFormat="1" ht="18" customHeight="1">
      <c r="A26" s="247">
        <v>18</v>
      </c>
      <c r="B26" s="93" t="str">
        <f>IF(②選手情報入力!C28="","",②選手情報入力!C28)</f>
        <v/>
      </c>
      <c r="C26" s="93" t="str">
        <f>IF(②選手情報入力!D28="","",②選手情報入力!D28)</f>
        <v/>
      </c>
      <c r="D26" s="79" t="str">
        <f>IF(②選手情報入力!G28="","",②選手情報入力!G28)</f>
        <v/>
      </c>
      <c r="E26" s="79" t="str">
        <f>IF(②選手情報入力!H28="","",②選手情報入力!H28)</f>
        <v/>
      </c>
      <c r="F26" s="271" t="str">
        <f>IF(②選手情報入力!J28="","",IF(②選手情報入力!I28="",②選手情報入力!J28,②選手情報入力!I28&amp;②選手情報入力!J28))</f>
        <v/>
      </c>
      <c r="G26" s="93" t="str">
        <f>IF(②選手情報入力!K28="","",②選手情報入力!K28)</f>
        <v/>
      </c>
      <c r="H26" s="271" t="str">
        <f>IF(②選手情報入力!M28="","",IF(②選手情報入力!L28="",②選手情報入力!M28,②選手情報入力!L28&amp;②選手情報入力!M28))</f>
        <v/>
      </c>
      <c r="I26" s="93" t="str">
        <f>IF(②選手情報入力!N28="","",②選手情報入力!N28)</f>
        <v/>
      </c>
      <c r="J26" s="271" t="str">
        <f>IF(②選手情報入力!P28="","",IF(②選手情報入力!O28="",②選手情報入力!P28,②選手情報入力!O28&amp;②選手情報入力!P28))</f>
        <v/>
      </c>
      <c r="K26" s="93" t="str">
        <f>IF(②選手情報入力!Q28="","",②選手情報入力!Q28)</f>
        <v/>
      </c>
      <c r="L26" s="79" t="str">
        <f>IF(②選手情報入力!R28="","",②選手情報入力!R28)</f>
        <v/>
      </c>
      <c r="M26" s="248" t="str">
        <f>IF(②選手情報入力!T28="","",②選手情報入力!T28)</f>
        <v/>
      </c>
    </row>
    <row r="27" spans="1:13" s="76" customFormat="1" ht="18" customHeight="1">
      <c r="A27" s="247">
        <v>19</v>
      </c>
      <c r="B27" s="93" t="str">
        <f>IF(②選手情報入力!C29="","",②選手情報入力!C29)</f>
        <v/>
      </c>
      <c r="C27" s="93" t="str">
        <f>IF(②選手情報入力!D29="","",②選手情報入力!D29)</f>
        <v/>
      </c>
      <c r="D27" s="79" t="str">
        <f>IF(②選手情報入力!G29="","",②選手情報入力!G29)</f>
        <v/>
      </c>
      <c r="E27" s="79" t="str">
        <f>IF(②選手情報入力!H29="","",②選手情報入力!H29)</f>
        <v/>
      </c>
      <c r="F27" s="271" t="str">
        <f>IF(②選手情報入力!J29="","",IF(②選手情報入力!I29="",②選手情報入力!J29,②選手情報入力!I29&amp;②選手情報入力!J29))</f>
        <v/>
      </c>
      <c r="G27" s="93" t="str">
        <f>IF(②選手情報入力!K29="","",②選手情報入力!K29)</f>
        <v/>
      </c>
      <c r="H27" s="271" t="str">
        <f>IF(②選手情報入力!M29="","",IF(②選手情報入力!L29="",②選手情報入力!M29,②選手情報入力!L29&amp;②選手情報入力!M29))</f>
        <v/>
      </c>
      <c r="I27" s="93" t="str">
        <f>IF(②選手情報入力!N29="","",②選手情報入力!N29)</f>
        <v/>
      </c>
      <c r="J27" s="271" t="str">
        <f>IF(②選手情報入力!P29="","",IF(②選手情報入力!O29="",②選手情報入力!P29,②選手情報入力!O29&amp;②選手情報入力!P29))</f>
        <v/>
      </c>
      <c r="K27" s="93" t="str">
        <f>IF(②選手情報入力!Q29="","",②選手情報入力!Q29)</f>
        <v/>
      </c>
      <c r="L27" s="79" t="str">
        <f>IF(②選手情報入力!R29="","",②選手情報入力!R29)</f>
        <v/>
      </c>
      <c r="M27" s="248" t="str">
        <f>IF(②選手情報入力!T29="","",②選手情報入力!T29)</f>
        <v/>
      </c>
    </row>
    <row r="28" spans="1:13" s="76" customFormat="1" ht="18" customHeight="1">
      <c r="A28" s="251">
        <v>20</v>
      </c>
      <c r="B28" s="95" t="str">
        <f>IF(②選手情報入力!C30="","",②選手情報入力!C30)</f>
        <v/>
      </c>
      <c r="C28" s="95" t="str">
        <f>IF(②選手情報入力!D30="","",②選手情報入力!D30)</f>
        <v/>
      </c>
      <c r="D28" s="80" t="str">
        <f>IF(②選手情報入力!G30="","",②選手情報入力!G30)</f>
        <v/>
      </c>
      <c r="E28" s="80" t="str">
        <f>IF(②選手情報入力!H30="","",②選手情報入力!H30)</f>
        <v/>
      </c>
      <c r="F28" s="273" t="str">
        <f>IF(②選手情報入力!J30="","",IF(②選手情報入力!I30="",②選手情報入力!J30,②選手情報入力!I30&amp;②選手情報入力!J30))</f>
        <v/>
      </c>
      <c r="G28" s="95" t="str">
        <f>IF(②選手情報入力!K30="","",②選手情報入力!K30)</f>
        <v/>
      </c>
      <c r="H28" s="273" t="str">
        <f>IF(②選手情報入力!M30="","",IF(②選手情報入力!L30="",②選手情報入力!M30,②選手情報入力!L30&amp;②選手情報入力!M30))</f>
        <v/>
      </c>
      <c r="I28" s="95" t="str">
        <f>IF(②選手情報入力!N30="","",②選手情報入力!N30)</f>
        <v/>
      </c>
      <c r="J28" s="273" t="str">
        <f>IF(②選手情報入力!P30="","",IF(②選手情報入力!O30="",②選手情報入力!P30,②選手情報入力!O30&amp;②選手情報入力!P30))</f>
        <v/>
      </c>
      <c r="K28" s="95" t="str">
        <f>IF(②選手情報入力!Q30="","",②選手情報入力!Q30)</f>
        <v/>
      </c>
      <c r="L28" s="80" t="str">
        <f>IF(②選手情報入力!R30="","",②選手情報入力!R30)</f>
        <v/>
      </c>
      <c r="M28" s="252" t="str">
        <f>IF(②選手情報入力!T30="","",②選手情報入力!T30)</f>
        <v/>
      </c>
    </row>
    <row r="29" spans="1:13" s="76" customFormat="1" ht="18" customHeight="1">
      <c r="A29" s="253">
        <v>21</v>
      </c>
      <c r="B29" s="96" t="str">
        <f>IF(②選手情報入力!C31="","",②選手情報入力!C31)</f>
        <v/>
      </c>
      <c r="C29" s="96" t="str">
        <f>IF(②選手情報入力!D31="","",②選手情報入力!D31)</f>
        <v/>
      </c>
      <c r="D29" s="82" t="str">
        <f>IF(②選手情報入力!G31="","",②選手情報入力!G31)</f>
        <v/>
      </c>
      <c r="E29" s="82" t="str">
        <f>IF(②選手情報入力!H31="","",②選手情報入力!H31)</f>
        <v/>
      </c>
      <c r="F29" s="274" t="str">
        <f>IF(②選手情報入力!J31="","",IF(②選手情報入力!I31="",②選手情報入力!J31,②選手情報入力!I31&amp;②選手情報入力!J31))</f>
        <v/>
      </c>
      <c r="G29" s="96" t="str">
        <f>IF(②選手情報入力!K31="","",②選手情報入力!K31)</f>
        <v/>
      </c>
      <c r="H29" s="274" t="str">
        <f>IF(②選手情報入力!M31="","",IF(②選手情報入力!L31="",②選手情報入力!M31,②選手情報入力!L31&amp;②選手情報入力!M31))</f>
        <v/>
      </c>
      <c r="I29" s="96" t="str">
        <f>IF(②選手情報入力!N31="","",②選手情報入力!N31)</f>
        <v/>
      </c>
      <c r="J29" s="274" t="str">
        <f>IF(②選手情報入力!P31="","",IF(②選手情報入力!O31="",②選手情報入力!P31,②選手情報入力!O31&amp;②選手情報入力!P31))</f>
        <v/>
      </c>
      <c r="K29" s="96" t="str">
        <f>IF(②選手情報入力!Q31="","",②選手情報入力!Q31)</f>
        <v/>
      </c>
      <c r="L29" s="82" t="str">
        <f>IF(②選手情報入力!R31="","",②選手情報入力!R31)</f>
        <v/>
      </c>
      <c r="M29" s="254" t="str">
        <f>IF(②選手情報入力!T31="","",②選手情報入力!T31)</f>
        <v/>
      </c>
    </row>
    <row r="30" spans="1:13" s="76" customFormat="1" ht="18" customHeight="1">
      <c r="A30" s="247">
        <v>22</v>
      </c>
      <c r="B30" s="93" t="str">
        <f>IF(②選手情報入力!C32="","",②選手情報入力!C32)</f>
        <v/>
      </c>
      <c r="C30" s="93" t="str">
        <f>IF(②選手情報入力!D32="","",②選手情報入力!D32)</f>
        <v/>
      </c>
      <c r="D30" s="79" t="str">
        <f>IF(②選手情報入力!G32="","",②選手情報入力!G32)</f>
        <v/>
      </c>
      <c r="E30" s="79" t="str">
        <f>IF(②選手情報入力!H32="","",②選手情報入力!H32)</f>
        <v/>
      </c>
      <c r="F30" s="271" t="str">
        <f>IF(②選手情報入力!J32="","",IF(②選手情報入力!I32="",②選手情報入力!J32,②選手情報入力!I32&amp;②選手情報入力!J32))</f>
        <v/>
      </c>
      <c r="G30" s="93" t="str">
        <f>IF(②選手情報入力!K32="","",②選手情報入力!K32)</f>
        <v/>
      </c>
      <c r="H30" s="271" t="str">
        <f>IF(②選手情報入力!M32="","",IF(②選手情報入力!L32="",②選手情報入力!M32,②選手情報入力!L32&amp;②選手情報入力!M32))</f>
        <v/>
      </c>
      <c r="I30" s="93" t="str">
        <f>IF(②選手情報入力!N32="","",②選手情報入力!N32)</f>
        <v/>
      </c>
      <c r="J30" s="271" t="str">
        <f>IF(②選手情報入力!P32="","",IF(②選手情報入力!O32="",②選手情報入力!P32,②選手情報入力!O32&amp;②選手情報入力!P32))</f>
        <v/>
      </c>
      <c r="K30" s="93" t="str">
        <f>IF(②選手情報入力!Q32="","",②選手情報入力!Q32)</f>
        <v/>
      </c>
      <c r="L30" s="79" t="str">
        <f>IF(②選手情報入力!R32="","",②選手情報入力!R32)</f>
        <v/>
      </c>
      <c r="M30" s="248" t="str">
        <f>IF(②選手情報入力!T32="","",②選手情報入力!T32)</f>
        <v/>
      </c>
    </row>
    <row r="31" spans="1:13" s="76" customFormat="1" ht="18" customHeight="1">
      <c r="A31" s="247">
        <v>23</v>
      </c>
      <c r="B31" s="93" t="str">
        <f>IF(②選手情報入力!C33="","",②選手情報入力!C33)</f>
        <v/>
      </c>
      <c r="C31" s="93" t="str">
        <f>IF(②選手情報入力!D33="","",②選手情報入力!D33)</f>
        <v/>
      </c>
      <c r="D31" s="79" t="str">
        <f>IF(②選手情報入力!G33="","",②選手情報入力!G33)</f>
        <v/>
      </c>
      <c r="E31" s="79" t="str">
        <f>IF(②選手情報入力!H33="","",②選手情報入力!H33)</f>
        <v/>
      </c>
      <c r="F31" s="271" t="str">
        <f>IF(②選手情報入力!J33="","",IF(②選手情報入力!I33="",②選手情報入力!J33,②選手情報入力!I33&amp;②選手情報入力!J33))</f>
        <v/>
      </c>
      <c r="G31" s="93" t="str">
        <f>IF(②選手情報入力!K33="","",②選手情報入力!K33)</f>
        <v/>
      </c>
      <c r="H31" s="271" t="str">
        <f>IF(②選手情報入力!M33="","",IF(②選手情報入力!L33="",②選手情報入力!M33,②選手情報入力!L33&amp;②選手情報入力!M33))</f>
        <v/>
      </c>
      <c r="I31" s="93" t="str">
        <f>IF(②選手情報入力!N33="","",②選手情報入力!N33)</f>
        <v/>
      </c>
      <c r="J31" s="271" t="str">
        <f>IF(②選手情報入力!P33="","",IF(②選手情報入力!O33="",②選手情報入力!P33,②選手情報入力!O33&amp;②選手情報入力!P33))</f>
        <v/>
      </c>
      <c r="K31" s="93" t="str">
        <f>IF(②選手情報入力!Q33="","",②選手情報入力!Q33)</f>
        <v/>
      </c>
      <c r="L31" s="79" t="str">
        <f>IF(②選手情報入力!R33="","",②選手情報入力!R33)</f>
        <v/>
      </c>
      <c r="M31" s="248" t="str">
        <f>IF(②選手情報入力!T33="","",②選手情報入力!T33)</f>
        <v/>
      </c>
    </row>
    <row r="32" spans="1:13" s="76" customFormat="1" ht="18" customHeight="1">
      <c r="A32" s="247">
        <v>24</v>
      </c>
      <c r="B32" s="93" t="str">
        <f>IF(②選手情報入力!C34="","",②選手情報入力!C34)</f>
        <v/>
      </c>
      <c r="C32" s="93" t="str">
        <f>IF(②選手情報入力!D34="","",②選手情報入力!D34)</f>
        <v/>
      </c>
      <c r="D32" s="79" t="str">
        <f>IF(②選手情報入力!G34="","",②選手情報入力!G34)</f>
        <v/>
      </c>
      <c r="E32" s="79" t="str">
        <f>IF(②選手情報入力!H34="","",②選手情報入力!H34)</f>
        <v/>
      </c>
      <c r="F32" s="271" t="str">
        <f>IF(②選手情報入力!J34="","",IF(②選手情報入力!I34="",②選手情報入力!J34,②選手情報入力!I34&amp;②選手情報入力!J34))</f>
        <v/>
      </c>
      <c r="G32" s="93" t="str">
        <f>IF(②選手情報入力!K34="","",②選手情報入力!K34)</f>
        <v/>
      </c>
      <c r="H32" s="271" t="str">
        <f>IF(②選手情報入力!M34="","",IF(②選手情報入力!L34="",②選手情報入力!M34,②選手情報入力!L34&amp;②選手情報入力!M34))</f>
        <v/>
      </c>
      <c r="I32" s="93" t="str">
        <f>IF(②選手情報入力!N34="","",②選手情報入力!N34)</f>
        <v/>
      </c>
      <c r="J32" s="271" t="str">
        <f>IF(②選手情報入力!P34="","",IF(②選手情報入力!O34="",②選手情報入力!P34,②選手情報入力!O34&amp;②選手情報入力!P34))</f>
        <v/>
      </c>
      <c r="K32" s="93" t="str">
        <f>IF(②選手情報入力!Q34="","",②選手情報入力!Q34)</f>
        <v/>
      </c>
      <c r="L32" s="79" t="str">
        <f>IF(②選手情報入力!R34="","",②選手情報入力!R34)</f>
        <v/>
      </c>
      <c r="M32" s="248" t="str">
        <f>IF(②選手情報入力!T34="","",②選手情報入力!T34)</f>
        <v/>
      </c>
    </row>
    <row r="33" spans="1:13" s="76" customFormat="1" ht="18" customHeight="1">
      <c r="A33" s="249">
        <v>25</v>
      </c>
      <c r="B33" s="94" t="str">
        <f>IF(②選手情報入力!C35="","",②選手情報入力!C35)</f>
        <v/>
      </c>
      <c r="C33" s="94" t="str">
        <f>IF(②選手情報入力!D35="","",②選手情報入力!D35)</f>
        <v/>
      </c>
      <c r="D33" s="81" t="str">
        <f>IF(②選手情報入力!G35="","",②選手情報入力!G35)</f>
        <v/>
      </c>
      <c r="E33" s="81" t="str">
        <f>IF(②選手情報入力!H35="","",②選手情報入力!H35)</f>
        <v/>
      </c>
      <c r="F33" s="272" t="str">
        <f>IF(②選手情報入力!J35="","",IF(②選手情報入力!I35="",②選手情報入力!J35,②選手情報入力!I35&amp;②選手情報入力!J35))</f>
        <v/>
      </c>
      <c r="G33" s="94" t="str">
        <f>IF(②選手情報入力!K35="","",②選手情報入力!K35)</f>
        <v/>
      </c>
      <c r="H33" s="272" t="str">
        <f>IF(②選手情報入力!M35="","",IF(②選手情報入力!L35="",②選手情報入力!M35,②選手情報入力!L35&amp;②選手情報入力!M35))</f>
        <v/>
      </c>
      <c r="I33" s="94" t="str">
        <f>IF(②選手情報入力!N35="","",②選手情報入力!N35)</f>
        <v/>
      </c>
      <c r="J33" s="272" t="str">
        <f>IF(②選手情報入力!P35="","",IF(②選手情報入力!O35="",②選手情報入力!P35,②選手情報入力!O35&amp;②選手情報入力!P35))</f>
        <v/>
      </c>
      <c r="K33" s="94" t="str">
        <f>IF(②選手情報入力!Q35="","",②選手情報入力!Q35)</f>
        <v/>
      </c>
      <c r="L33" s="81" t="str">
        <f>IF(②選手情報入力!R35="","",②選手情報入力!R35)</f>
        <v/>
      </c>
      <c r="M33" s="250" t="str">
        <f>IF(②選手情報入力!T35="","",②選手情報入力!T35)</f>
        <v/>
      </c>
    </row>
    <row r="34" spans="1:13" s="76" customFormat="1" ht="18" customHeight="1">
      <c r="A34" s="245">
        <v>26</v>
      </c>
      <c r="B34" s="92" t="str">
        <f>IF(②選手情報入力!C36="","",②選手情報入力!C36)</f>
        <v/>
      </c>
      <c r="C34" s="92" t="str">
        <f>IF(②選手情報入力!D36="","",②選手情報入力!D36)</f>
        <v/>
      </c>
      <c r="D34" s="78" t="str">
        <f>IF(②選手情報入力!G36="","",②選手情報入力!G36)</f>
        <v/>
      </c>
      <c r="E34" s="78" t="str">
        <f>IF(②選手情報入力!H36="","",②選手情報入力!H36)</f>
        <v/>
      </c>
      <c r="F34" s="270" t="str">
        <f>IF(②選手情報入力!J36="","",IF(②選手情報入力!I36="",②選手情報入力!J36,②選手情報入力!I36&amp;②選手情報入力!J36))</f>
        <v/>
      </c>
      <c r="G34" s="92" t="str">
        <f>IF(②選手情報入力!K36="","",②選手情報入力!K36)</f>
        <v/>
      </c>
      <c r="H34" s="270" t="str">
        <f>IF(②選手情報入力!M36="","",IF(②選手情報入力!L36="",②選手情報入力!M36,②選手情報入力!L36&amp;②選手情報入力!M36))</f>
        <v/>
      </c>
      <c r="I34" s="92" t="str">
        <f>IF(②選手情報入力!N36="","",②選手情報入力!N36)</f>
        <v/>
      </c>
      <c r="J34" s="270" t="str">
        <f>IF(②選手情報入力!P36="","",IF(②選手情報入力!O36="",②選手情報入力!P36,②選手情報入力!O36&amp;②選手情報入力!P36))</f>
        <v/>
      </c>
      <c r="K34" s="92" t="str">
        <f>IF(②選手情報入力!Q36="","",②選手情報入力!Q36)</f>
        <v/>
      </c>
      <c r="L34" s="78" t="str">
        <f>IF(②選手情報入力!R36="","",②選手情報入力!R36)</f>
        <v/>
      </c>
      <c r="M34" s="246" t="str">
        <f>IF(②選手情報入力!T36="","",②選手情報入力!T36)</f>
        <v/>
      </c>
    </row>
    <row r="35" spans="1:13" s="76" customFormat="1" ht="18" customHeight="1">
      <c r="A35" s="247">
        <v>27</v>
      </c>
      <c r="B35" s="93" t="str">
        <f>IF(②選手情報入力!C37="","",②選手情報入力!C37)</f>
        <v/>
      </c>
      <c r="C35" s="93" t="str">
        <f>IF(②選手情報入力!D37="","",②選手情報入力!D37)</f>
        <v/>
      </c>
      <c r="D35" s="79" t="str">
        <f>IF(②選手情報入力!G37="","",②選手情報入力!G37)</f>
        <v/>
      </c>
      <c r="E35" s="79" t="str">
        <f>IF(②選手情報入力!H37="","",②選手情報入力!H37)</f>
        <v/>
      </c>
      <c r="F35" s="271" t="str">
        <f>IF(②選手情報入力!J37="","",IF(②選手情報入力!I37="",②選手情報入力!J37,②選手情報入力!I37&amp;②選手情報入力!J37))</f>
        <v/>
      </c>
      <c r="G35" s="93" t="str">
        <f>IF(②選手情報入力!K37="","",②選手情報入力!K37)</f>
        <v/>
      </c>
      <c r="H35" s="271" t="str">
        <f>IF(②選手情報入力!M37="","",IF(②選手情報入力!L37="",②選手情報入力!M37,②選手情報入力!L37&amp;②選手情報入力!M37))</f>
        <v/>
      </c>
      <c r="I35" s="93" t="str">
        <f>IF(②選手情報入力!N37="","",②選手情報入力!N37)</f>
        <v/>
      </c>
      <c r="J35" s="271" t="str">
        <f>IF(②選手情報入力!P37="","",IF(②選手情報入力!O37="",②選手情報入力!P37,②選手情報入力!O37&amp;②選手情報入力!P37))</f>
        <v/>
      </c>
      <c r="K35" s="93" t="str">
        <f>IF(②選手情報入力!Q37="","",②選手情報入力!Q37)</f>
        <v/>
      </c>
      <c r="L35" s="79" t="str">
        <f>IF(②選手情報入力!R37="","",②選手情報入力!R37)</f>
        <v/>
      </c>
      <c r="M35" s="248" t="str">
        <f>IF(②選手情報入力!T37="","",②選手情報入力!T37)</f>
        <v/>
      </c>
    </row>
    <row r="36" spans="1:13" s="76" customFormat="1" ht="18" customHeight="1">
      <c r="A36" s="247">
        <v>28</v>
      </c>
      <c r="B36" s="93" t="str">
        <f>IF(②選手情報入力!C38="","",②選手情報入力!C38)</f>
        <v/>
      </c>
      <c r="C36" s="93" t="str">
        <f>IF(②選手情報入力!D38="","",②選手情報入力!D38)</f>
        <v/>
      </c>
      <c r="D36" s="79" t="str">
        <f>IF(②選手情報入力!G38="","",②選手情報入力!G38)</f>
        <v/>
      </c>
      <c r="E36" s="79" t="str">
        <f>IF(②選手情報入力!H38="","",②選手情報入力!H38)</f>
        <v/>
      </c>
      <c r="F36" s="271" t="str">
        <f>IF(②選手情報入力!J38="","",IF(②選手情報入力!I38="",②選手情報入力!J38,②選手情報入力!I38&amp;②選手情報入力!J38))</f>
        <v/>
      </c>
      <c r="G36" s="93" t="str">
        <f>IF(②選手情報入力!K38="","",②選手情報入力!K38)</f>
        <v/>
      </c>
      <c r="H36" s="271" t="str">
        <f>IF(②選手情報入力!M38="","",IF(②選手情報入力!L38="",②選手情報入力!M38,②選手情報入力!L38&amp;②選手情報入力!M38))</f>
        <v/>
      </c>
      <c r="I36" s="93" t="str">
        <f>IF(②選手情報入力!N38="","",②選手情報入力!N38)</f>
        <v/>
      </c>
      <c r="J36" s="271" t="str">
        <f>IF(②選手情報入力!P38="","",IF(②選手情報入力!O38="",②選手情報入力!P38,②選手情報入力!O38&amp;②選手情報入力!P38))</f>
        <v/>
      </c>
      <c r="K36" s="93" t="str">
        <f>IF(②選手情報入力!Q38="","",②選手情報入力!Q38)</f>
        <v/>
      </c>
      <c r="L36" s="79" t="str">
        <f>IF(②選手情報入力!R38="","",②選手情報入力!R38)</f>
        <v/>
      </c>
      <c r="M36" s="248" t="str">
        <f>IF(②選手情報入力!T38="","",②選手情報入力!T38)</f>
        <v/>
      </c>
    </row>
    <row r="37" spans="1:13" s="76" customFormat="1" ht="18" customHeight="1">
      <c r="A37" s="247">
        <v>29</v>
      </c>
      <c r="B37" s="93" t="str">
        <f>IF(②選手情報入力!C39="","",②選手情報入力!C39)</f>
        <v/>
      </c>
      <c r="C37" s="93" t="str">
        <f>IF(②選手情報入力!D39="","",②選手情報入力!D39)</f>
        <v/>
      </c>
      <c r="D37" s="79" t="str">
        <f>IF(②選手情報入力!G39="","",②選手情報入力!G39)</f>
        <v/>
      </c>
      <c r="E37" s="79" t="str">
        <f>IF(②選手情報入力!H39="","",②選手情報入力!H39)</f>
        <v/>
      </c>
      <c r="F37" s="271" t="str">
        <f>IF(②選手情報入力!J39="","",IF(②選手情報入力!I39="",②選手情報入力!J39,②選手情報入力!I39&amp;②選手情報入力!J39))</f>
        <v/>
      </c>
      <c r="G37" s="93" t="str">
        <f>IF(②選手情報入力!K39="","",②選手情報入力!K39)</f>
        <v/>
      </c>
      <c r="H37" s="271" t="str">
        <f>IF(②選手情報入力!M39="","",IF(②選手情報入力!L39="",②選手情報入力!M39,②選手情報入力!L39&amp;②選手情報入力!M39))</f>
        <v/>
      </c>
      <c r="I37" s="93" t="str">
        <f>IF(②選手情報入力!N39="","",②選手情報入力!N39)</f>
        <v/>
      </c>
      <c r="J37" s="271" t="str">
        <f>IF(②選手情報入力!P39="","",IF(②選手情報入力!O39="",②選手情報入力!P39,②選手情報入力!O39&amp;②選手情報入力!P39))</f>
        <v/>
      </c>
      <c r="K37" s="93" t="str">
        <f>IF(②選手情報入力!Q39="","",②選手情報入力!Q39)</f>
        <v/>
      </c>
      <c r="L37" s="79" t="str">
        <f>IF(②選手情報入力!R39="","",②選手情報入力!R39)</f>
        <v/>
      </c>
      <c r="M37" s="248" t="str">
        <f>IF(②選手情報入力!T39="","",②選手情報入力!T39)</f>
        <v/>
      </c>
    </row>
    <row r="38" spans="1:13" s="76" customFormat="1" ht="18" customHeight="1">
      <c r="A38" s="251">
        <v>30</v>
      </c>
      <c r="B38" s="95" t="str">
        <f>IF(②選手情報入力!C40="","",②選手情報入力!C40)</f>
        <v/>
      </c>
      <c r="C38" s="95" t="str">
        <f>IF(②選手情報入力!D40="","",②選手情報入力!D40)</f>
        <v/>
      </c>
      <c r="D38" s="80" t="str">
        <f>IF(②選手情報入力!G40="","",②選手情報入力!G40)</f>
        <v/>
      </c>
      <c r="E38" s="80" t="str">
        <f>IF(②選手情報入力!H40="","",②選手情報入力!H40)</f>
        <v/>
      </c>
      <c r="F38" s="273" t="str">
        <f>IF(②選手情報入力!J40="","",IF(②選手情報入力!I40="",②選手情報入力!J40,②選手情報入力!I40&amp;②選手情報入力!J40))</f>
        <v/>
      </c>
      <c r="G38" s="95" t="str">
        <f>IF(②選手情報入力!K40="","",②選手情報入力!K40)</f>
        <v/>
      </c>
      <c r="H38" s="273" t="str">
        <f>IF(②選手情報入力!M40="","",IF(②選手情報入力!L40="",②選手情報入力!M40,②選手情報入力!L40&amp;②選手情報入力!M40))</f>
        <v/>
      </c>
      <c r="I38" s="95" t="str">
        <f>IF(②選手情報入力!N40="","",②選手情報入力!N40)</f>
        <v/>
      </c>
      <c r="J38" s="273" t="str">
        <f>IF(②選手情報入力!P40="","",IF(②選手情報入力!O40="",②選手情報入力!P40,②選手情報入力!O40&amp;②選手情報入力!P40))</f>
        <v/>
      </c>
      <c r="K38" s="95" t="str">
        <f>IF(②選手情報入力!Q40="","",②選手情報入力!Q40)</f>
        <v/>
      </c>
      <c r="L38" s="80" t="str">
        <f>IF(②選手情報入力!R40="","",②選手情報入力!R40)</f>
        <v/>
      </c>
      <c r="M38" s="252" t="str">
        <f>IF(②選手情報入力!T40="","",②選手情報入力!T40)</f>
        <v/>
      </c>
    </row>
    <row r="39" spans="1:13" s="76" customFormat="1" ht="18" customHeight="1">
      <c r="A39" s="253">
        <v>31</v>
      </c>
      <c r="B39" s="96" t="str">
        <f>IF(②選手情報入力!C41="","",②選手情報入力!C41)</f>
        <v/>
      </c>
      <c r="C39" s="96" t="str">
        <f>IF(②選手情報入力!D41="","",②選手情報入力!D41)</f>
        <v/>
      </c>
      <c r="D39" s="82" t="str">
        <f>IF(②選手情報入力!G41="","",②選手情報入力!G41)</f>
        <v/>
      </c>
      <c r="E39" s="82" t="str">
        <f>IF(②選手情報入力!H41="","",②選手情報入力!H41)</f>
        <v/>
      </c>
      <c r="F39" s="274" t="str">
        <f>IF(②選手情報入力!J41="","",IF(②選手情報入力!I41="",②選手情報入力!J41,②選手情報入力!I41&amp;②選手情報入力!J41))</f>
        <v/>
      </c>
      <c r="G39" s="96" t="str">
        <f>IF(②選手情報入力!K41="","",②選手情報入力!K41)</f>
        <v/>
      </c>
      <c r="H39" s="274" t="str">
        <f>IF(②選手情報入力!M41="","",IF(②選手情報入力!L41="",②選手情報入力!M41,②選手情報入力!L41&amp;②選手情報入力!M41))</f>
        <v/>
      </c>
      <c r="I39" s="96" t="str">
        <f>IF(②選手情報入力!N41="","",②選手情報入力!N41)</f>
        <v/>
      </c>
      <c r="J39" s="274" t="str">
        <f>IF(②選手情報入力!P41="","",IF(②選手情報入力!O41="",②選手情報入力!P41,②選手情報入力!O41&amp;②選手情報入力!P41))</f>
        <v/>
      </c>
      <c r="K39" s="96" t="str">
        <f>IF(②選手情報入力!Q41="","",②選手情報入力!Q41)</f>
        <v/>
      </c>
      <c r="L39" s="82" t="str">
        <f>IF(②選手情報入力!R41="","",②選手情報入力!R41)</f>
        <v/>
      </c>
      <c r="M39" s="254" t="str">
        <f>IF(②選手情報入力!T41="","",②選手情報入力!T41)</f>
        <v/>
      </c>
    </row>
    <row r="40" spans="1:13" s="76" customFormat="1" ht="18" customHeight="1">
      <c r="A40" s="247">
        <v>32</v>
      </c>
      <c r="B40" s="93" t="str">
        <f>IF(②選手情報入力!C42="","",②選手情報入力!C42)</f>
        <v/>
      </c>
      <c r="C40" s="93" t="str">
        <f>IF(②選手情報入力!D42="","",②選手情報入力!D42)</f>
        <v/>
      </c>
      <c r="D40" s="79" t="str">
        <f>IF(②選手情報入力!G42="","",②選手情報入力!G42)</f>
        <v/>
      </c>
      <c r="E40" s="79" t="str">
        <f>IF(②選手情報入力!H42="","",②選手情報入力!H42)</f>
        <v/>
      </c>
      <c r="F40" s="271" t="str">
        <f>IF(②選手情報入力!J42="","",IF(②選手情報入力!I42="",②選手情報入力!J42,②選手情報入力!I42&amp;②選手情報入力!J42))</f>
        <v/>
      </c>
      <c r="G40" s="93" t="str">
        <f>IF(②選手情報入力!K42="","",②選手情報入力!K42)</f>
        <v/>
      </c>
      <c r="H40" s="271" t="str">
        <f>IF(②選手情報入力!M42="","",IF(②選手情報入力!L42="",②選手情報入力!M42,②選手情報入力!L42&amp;②選手情報入力!M42))</f>
        <v/>
      </c>
      <c r="I40" s="93" t="str">
        <f>IF(②選手情報入力!N42="","",②選手情報入力!N42)</f>
        <v/>
      </c>
      <c r="J40" s="271" t="str">
        <f>IF(②選手情報入力!P42="","",IF(②選手情報入力!O42="",②選手情報入力!P42,②選手情報入力!O42&amp;②選手情報入力!P42))</f>
        <v/>
      </c>
      <c r="K40" s="93" t="str">
        <f>IF(②選手情報入力!Q42="","",②選手情報入力!Q42)</f>
        <v/>
      </c>
      <c r="L40" s="79" t="str">
        <f>IF(②選手情報入力!R42="","",②選手情報入力!R42)</f>
        <v/>
      </c>
      <c r="M40" s="248" t="str">
        <f>IF(②選手情報入力!T42="","",②選手情報入力!T42)</f>
        <v/>
      </c>
    </row>
    <row r="41" spans="1:13" s="76" customFormat="1" ht="18" customHeight="1">
      <c r="A41" s="247">
        <v>33</v>
      </c>
      <c r="B41" s="93" t="str">
        <f>IF(②選手情報入力!C43="","",②選手情報入力!C43)</f>
        <v/>
      </c>
      <c r="C41" s="93" t="str">
        <f>IF(②選手情報入力!D43="","",②選手情報入力!D43)</f>
        <v/>
      </c>
      <c r="D41" s="79" t="str">
        <f>IF(②選手情報入力!G43="","",②選手情報入力!G43)</f>
        <v/>
      </c>
      <c r="E41" s="79" t="str">
        <f>IF(②選手情報入力!H43="","",②選手情報入力!H43)</f>
        <v/>
      </c>
      <c r="F41" s="271" t="str">
        <f>IF(②選手情報入力!J43="","",IF(②選手情報入力!I43="",②選手情報入力!J43,②選手情報入力!I43&amp;②選手情報入力!J43))</f>
        <v/>
      </c>
      <c r="G41" s="93" t="str">
        <f>IF(②選手情報入力!K43="","",②選手情報入力!K43)</f>
        <v/>
      </c>
      <c r="H41" s="271" t="str">
        <f>IF(②選手情報入力!M43="","",IF(②選手情報入力!L43="",②選手情報入力!M43,②選手情報入力!L43&amp;②選手情報入力!M43))</f>
        <v/>
      </c>
      <c r="I41" s="93" t="str">
        <f>IF(②選手情報入力!N43="","",②選手情報入力!N43)</f>
        <v/>
      </c>
      <c r="J41" s="271" t="str">
        <f>IF(②選手情報入力!P43="","",IF(②選手情報入力!O43="",②選手情報入力!P43,②選手情報入力!O43&amp;②選手情報入力!P43))</f>
        <v/>
      </c>
      <c r="K41" s="93" t="str">
        <f>IF(②選手情報入力!Q43="","",②選手情報入力!Q43)</f>
        <v/>
      </c>
      <c r="L41" s="79" t="str">
        <f>IF(②選手情報入力!R43="","",②選手情報入力!R43)</f>
        <v/>
      </c>
      <c r="M41" s="248" t="str">
        <f>IF(②選手情報入力!T43="","",②選手情報入力!T43)</f>
        <v/>
      </c>
    </row>
    <row r="42" spans="1:13" s="76" customFormat="1" ht="18" customHeight="1">
      <c r="A42" s="247">
        <v>34</v>
      </c>
      <c r="B42" s="93" t="str">
        <f>IF(②選手情報入力!C44="","",②選手情報入力!C44)</f>
        <v/>
      </c>
      <c r="C42" s="93" t="str">
        <f>IF(②選手情報入力!D44="","",②選手情報入力!D44)</f>
        <v/>
      </c>
      <c r="D42" s="79" t="str">
        <f>IF(②選手情報入力!G44="","",②選手情報入力!G44)</f>
        <v/>
      </c>
      <c r="E42" s="79" t="str">
        <f>IF(②選手情報入力!H44="","",②選手情報入力!H44)</f>
        <v/>
      </c>
      <c r="F42" s="271" t="str">
        <f>IF(②選手情報入力!J44="","",IF(②選手情報入力!I44="",②選手情報入力!J44,②選手情報入力!I44&amp;②選手情報入力!J44))</f>
        <v/>
      </c>
      <c r="G42" s="93" t="str">
        <f>IF(②選手情報入力!K44="","",②選手情報入力!K44)</f>
        <v/>
      </c>
      <c r="H42" s="271" t="str">
        <f>IF(②選手情報入力!M44="","",IF(②選手情報入力!L44="",②選手情報入力!M44,②選手情報入力!L44&amp;②選手情報入力!M44))</f>
        <v/>
      </c>
      <c r="I42" s="93" t="str">
        <f>IF(②選手情報入力!N44="","",②選手情報入力!N44)</f>
        <v/>
      </c>
      <c r="J42" s="271" t="str">
        <f>IF(②選手情報入力!P44="","",IF(②選手情報入力!O44="",②選手情報入力!P44,②選手情報入力!O44&amp;②選手情報入力!P44))</f>
        <v/>
      </c>
      <c r="K42" s="93" t="str">
        <f>IF(②選手情報入力!Q44="","",②選手情報入力!Q44)</f>
        <v/>
      </c>
      <c r="L42" s="79" t="str">
        <f>IF(②選手情報入力!R44="","",②選手情報入力!R44)</f>
        <v/>
      </c>
      <c r="M42" s="248" t="str">
        <f>IF(②選手情報入力!T44="","",②選手情報入力!T44)</f>
        <v/>
      </c>
    </row>
    <row r="43" spans="1:13" s="76" customFormat="1" ht="18" customHeight="1">
      <c r="A43" s="249">
        <v>35</v>
      </c>
      <c r="B43" s="94" t="str">
        <f>IF(②選手情報入力!C45="","",②選手情報入力!C45)</f>
        <v/>
      </c>
      <c r="C43" s="94" t="str">
        <f>IF(②選手情報入力!D45="","",②選手情報入力!D45)</f>
        <v/>
      </c>
      <c r="D43" s="81" t="str">
        <f>IF(②選手情報入力!G45="","",②選手情報入力!G45)</f>
        <v/>
      </c>
      <c r="E43" s="81" t="str">
        <f>IF(②選手情報入力!H45="","",②選手情報入力!H45)</f>
        <v/>
      </c>
      <c r="F43" s="272" t="str">
        <f>IF(②選手情報入力!J45="","",IF(②選手情報入力!I45="",②選手情報入力!J45,②選手情報入力!I45&amp;②選手情報入力!J45))</f>
        <v/>
      </c>
      <c r="G43" s="94" t="str">
        <f>IF(②選手情報入力!K45="","",②選手情報入力!K45)</f>
        <v/>
      </c>
      <c r="H43" s="272" t="str">
        <f>IF(②選手情報入力!M45="","",IF(②選手情報入力!L45="",②選手情報入力!M45,②選手情報入力!L45&amp;②選手情報入力!M45))</f>
        <v/>
      </c>
      <c r="I43" s="94" t="str">
        <f>IF(②選手情報入力!N45="","",②選手情報入力!N45)</f>
        <v/>
      </c>
      <c r="J43" s="272" t="str">
        <f>IF(②選手情報入力!P45="","",IF(②選手情報入力!O45="",②選手情報入力!P45,②選手情報入力!O45&amp;②選手情報入力!P45))</f>
        <v/>
      </c>
      <c r="K43" s="94" t="str">
        <f>IF(②選手情報入力!Q45="","",②選手情報入力!Q45)</f>
        <v/>
      </c>
      <c r="L43" s="81" t="str">
        <f>IF(②選手情報入力!R45="","",②選手情報入力!R45)</f>
        <v/>
      </c>
      <c r="M43" s="250" t="str">
        <f>IF(②選手情報入力!T45="","",②選手情報入力!T45)</f>
        <v/>
      </c>
    </row>
    <row r="44" spans="1:13" s="76" customFormat="1" ht="18" customHeight="1">
      <c r="A44" s="245">
        <v>36</v>
      </c>
      <c r="B44" s="92" t="str">
        <f>IF(②選手情報入力!C46="","",②選手情報入力!C46)</f>
        <v/>
      </c>
      <c r="C44" s="92" t="str">
        <f>IF(②選手情報入力!D46="","",②選手情報入力!D46)</f>
        <v/>
      </c>
      <c r="D44" s="78" t="str">
        <f>IF(②選手情報入力!G46="","",②選手情報入力!G46)</f>
        <v/>
      </c>
      <c r="E44" s="78" t="str">
        <f>IF(②選手情報入力!H46="","",②選手情報入力!H46)</f>
        <v/>
      </c>
      <c r="F44" s="270" t="str">
        <f>IF(②選手情報入力!J46="","",IF(②選手情報入力!I46="",②選手情報入力!J46,②選手情報入力!I46&amp;②選手情報入力!J46))</f>
        <v/>
      </c>
      <c r="G44" s="92" t="str">
        <f>IF(②選手情報入力!K46="","",②選手情報入力!K46)</f>
        <v/>
      </c>
      <c r="H44" s="270" t="str">
        <f>IF(②選手情報入力!M46="","",IF(②選手情報入力!L46="",②選手情報入力!M46,②選手情報入力!L46&amp;②選手情報入力!M46))</f>
        <v/>
      </c>
      <c r="I44" s="92" t="str">
        <f>IF(②選手情報入力!N46="","",②選手情報入力!N46)</f>
        <v/>
      </c>
      <c r="J44" s="270" t="str">
        <f>IF(②選手情報入力!P46="","",IF(②選手情報入力!O46="",②選手情報入力!P46,②選手情報入力!O46&amp;②選手情報入力!P46))</f>
        <v/>
      </c>
      <c r="K44" s="92" t="str">
        <f>IF(②選手情報入力!Q46="","",②選手情報入力!Q46)</f>
        <v/>
      </c>
      <c r="L44" s="78" t="str">
        <f>IF(②選手情報入力!R46="","",②選手情報入力!R46)</f>
        <v/>
      </c>
      <c r="M44" s="246" t="str">
        <f>IF(②選手情報入力!T46="","",②選手情報入力!T46)</f>
        <v/>
      </c>
    </row>
    <row r="45" spans="1:13" s="76" customFormat="1" ht="18" customHeight="1">
      <c r="A45" s="247">
        <v>37</v>
      </c>
      <c r="B45" s="93" t="str">
        <f>IF(②選手情報入力!C47="","",②選手情報入力!C47)</f>
        <v/>
      </c>
      <c r="C45" s="93" t="str">
        <f>IF(②選手情報入力!D47="","",②選手情報入力!D47)</f>
        <v/>
      </c>
      <c r="D45" s="79" t="str">
        <f>IF(②選手情報入力!G47="","",②選手情報入力!G47)</f>
        <v/>
      </c>
      <c r="E45" s="79" t="str">
        <f>IF(②選手情報入力!H47="","",②選手情報入力!H47)</f>
        <v/>
      </c>
      <c r="F45" s="271" t="str">
        <f>IF(②選手情報入力!J47="","",IF(②選手情報入力!I47="",②選手情報入力!J47,②選手情報入力!I47&amp;②選手情報入力!J47))</f>
        <v/>
      </c>
      <c r="G45" s="93" t="str">
        <f>IF(②選手情報入力!K47="","",②選手情報入力!K47)</f>
        <v/>
      </c>
      <c r="H45" s="271" t="str">
        <f>IF(②選手情報入力!M47="","",IF(②選手情報入力!L47="",②選手情報入力!M47,②選手情報入力!L47&amp;②選手情報入力!M47))</f>
        <v/>
      </c>
      <c r="I45" s="93" t="str">
        <f>IF(②選手情報入力!N47="","",②選手情報入力!N47)</f>
        <v/>
      </c>
      <c r="J45" s="271" t="str">
        <f>IF(②選手情報入力!P47="","",IF(②選手情報入力!O47="",②選手情報入力!P47,②選手情報入力!O47&amp;②選手情報入力!P47))</f>
        <v/>
      </c>
      <c r="K45" s="93" t="str">
        <f>IF(②選手情報入力!Q47="","",②選手情報入力!Q47)</f>
        <v/>
      </c>
      <c r="L45" s="79" t="str">
        <f>IF(②選手情報入力!R47="","",②選手情報入力!R47)</f>
        <v/>
      </c>
      <c r="M45" s="248" t="str">
        <f>IF(②選手情報入力!T47="","",②選手情報入力!T47)</f>
        <v/>
      </c>
    </row>
    <row r="46" spans="1:13" s="76" customFormat="1" ht="18" customHeight="1">
      <c r="A46" s="247">
        <v>38</v>
      </c>
      <c r="B46" s="93" t="str">
        <f>IF(②選手情報入力!C48="","",②選手情報入力!C48)</f>
        <v/>
      </c>
      <c r="C46" s="93" t="str">
        <f>IF(②選手情報入力!D48="","",②選手情報入力!D48)</f>
        <v/>
      </c>
      <c r="D46" s="79" t="str">
        <f>IF(②選手情報入力!G48="","",②選手情報入力!G48)</f>
        <v/>
      </c>
      <c r="E46" s="79" t="str">
        <f>IF(②選手情報入力!H48="","",②選手情報入力!H48)</f>
        <v/>
      </c>
      <c r="F46" s="271" t="str">
        <f>IF(②選手情報入力!J48="","",IF(②選手情報入力!I48="",②選手情報入力!J48,②選手情報入力!I48&amp;②選手情報入力!J48))</f>
        <v/>
      </c>
      <c r="G46" s="93" t="str">
        <f>IF(②選手情報入力!K48="","",②選手情報入力!K48)</f>
        <v/>
      </c>
      <c r="H46" s="271" t="str">
        <f>IF(②選手情報入力!M48="","",IF(②選手情報入力!L48="",②選手情報入力!M48,②選手情報入力!L48&amp;②選手情報入力!M48))</f>
        <v/>
      </c>
      <c r="I46" s="93" t="str">
        <f>IF(②選手情報入力!N48="","",②選手情報入力!N48)</f>
        <v/>
      </c>
      <c r="J46" s="271" t="str">
        <f>IF(②選手情報入力!P48="","",IF(②選手情報入力!O48="",②選手情報入力!P48,②選手情報入力!O48&amp;②選手情報入力!P48))</f>
        <v/>
      </c>
      <c r="K46" s="93" t="str">
        <f>IF(②選手情報入力!Q48="","",②選手情報入力!Q48)</f>
        <v/>
      </c>
      <c r="L46" s="79" t="str">
        <f>IF(②選手情報入力!R48="","",②選手情報入力!R48)</f>
        <v/>
      </c>
      <c r="M46" s="248" t="str">
        <f>IF(②選手情報入力!T48="","",②選手情報入力!T48)</f>
        <v/>
      </c>
    </row>
    <row r="47" spans="1:13" s="76" customFormat="1" ht="18" customHeight="1">
      <c r="A47" s="247">
        <v>39</v>
      </c>
      <c r="B47" s="93" t="str">
        <f>IF(②選手情報入力!C49="","",②選手情報入力!C49)</f>
        <v/>
      </c>
      <c r="C47" s="93" t="str">
        <f>IF(②選手情報入力!D49="","",②選手情報入力!D49)</f>
        <v/>
      </c>
      <c r="D47" s="79" t="str">
        <f>IF(②選手情報入力!G49="","",②選手情報入力!G49)</f>
        <v/>
      </c>
      <c r="E47" s="79" t="str">
        <f>IF(②選手情報入力!H49="","",②選手情報入力!H49)</f>
        <v/>
      </c>
      <c r="F47" s="271" t="str">
        <f>IF(②選手情報入力!J49="","",IF(②選手情報入力!I49="",②選手情報入力!J49,②選手情報入力!I49&amp;②選手情報入力!J49))</f>
        <v/>
      </c>
      <c r="G47" s="93" t="str">
        <f>IF(②選手情報入力!K49="","",②選手情報入力!K49)</f>
        <v/>
      </c>
      <c r="H47" s="271" t="str">
        <f>IF(②選手情報入力!M49="","",IF(②選手情報入力!L49="",②選手情報入力!M49,②選手情報入力!L49&amp;②選手情報入力!M49))</f>
        <v/>
      </c>
      <c r="I47" s="93" t="str">
        <f>IF(②選手情報入力!N49="","",②選手情報入力!N49)</f>
        <v/>
      </c>
      <c r="J47" s="271" t="str">
        <f>IF(②選手情報入力!P49="","",IF(②選手情報入力!O49="",②選手情報入力!P49,②選手情報入力!O49&amp;②選手情報入力!P49))</f>
        <v/>
      </c>
      <c r="K47" s="93" t="str">
        <f>IF(②選手情報入力!Q49="","",②選手情報入力!Q49)</f>
        <v/>
      </c>
      <c r="L47" s="79" t="str">
        <f>IF(②選手情報入力!R49="","",②選手情報入力!R49)</f>
        <v/>
      </c>
      <c r="M47" s="248" t="str">
        <f>IF(②選手情報入力!T49="","",②選手情報入力!T49)</f>
        <v/>
      </c>
    </row>
    <row r="48" spans="1:13" s="76" customFormat="1" ht="18" customHeight="1">
      <c r="A48" s="251">
        <v>40</v>
      </c>
      <c r="B48" s="95" t="str">
        <f>IF(②選手情報入力!C50="","",②選手情報入力!C50)</f>
        <v/>
      </c>
      <c r="C48" s="95" t="str">
        <f>IF(②選手情報入力!D50="","",②選手情報入力!D50)</f>
        <v/>
      </c>
      <c r="D48" s="80" t="str">
        <f>IF(②選手情報入力!G50="","",②選手情報入力!G50)</f>
        <v/>
      </c>
      <c r="E48" s="80" t="str">
        <f>IF(②選手情報入力!H50="","",②選手情報入力!H50)</f>
        <v/>
      </c>
      <c r="F48" s="273" t="str">
        <f>IF(②選手情報入力!J50="","",IF(②選手情報入力!I50="",②選手情報入力!J50,②選手情報入力!I50&amp;②選手情報入力!J50))</f>
        <v/>
      </c>
      <c r="G48" s="95" t="str">
        <f>IF(②選手情報入力!K50="","",②選手情報入力!K50)</f>
        <v/>
      </c>
      <c r="H48" s="273" t="str">
        <f>IF(②選手情報入力!M50="","",IF(②選手情報入力!L50="",②選手情報入力!M50,②選手情報入力!L50&amp;②選手情報入力!M50))</f>
        <v/>
      </c>
      <c r="I48" s="95" t="str">
        <f>IF(②選手情報入力!N50="","",②選手情報入力!N50)</f>
        <v/>
      </c>
      <c r="J48" s="273" t="str">
        <f>IF(②選手情報入力!P50="","",IF(②選手情報入力!O50="",②選手情報入力!P50,②選手情報入力!O50&amp;②選手情報入力!P50))</f>
        <v/>
      </c>
      <c r="K48" s="95" t="str">
        <f>IF(②選手情報入力!Q50="","",②選手情報入力!Q50)</f>
        <v/>
      </c>
      <c r="L48" s="80" t="str">
        <f>IF(②選手情報入力!R50="","",②選手情報入力!R50)</f>
        <v/>
      </c>
      <c r="M48" s="252" t="str">
        <f>IF(②選手情報入力!T50="","",②選手情報入力!T50)</f>
        <v/>
      </c>
    </row>
    <row r="49" spans="1:13" s="76" customFormat="1" ht="18" customHeight="1">
      <c r="A49" s="245">
        <v>41</v>
      </c>
      <c r="B49" s="92" t="str">
        <f>IF(②選手情報入力!C51="","",②選手情報入力!C51)</f>
        <v/>
      </c>
      <c r="C49" s="92" t="str">
        <f>IF(②選手情報入力!D51="","",②選手情報入力!D51)</f>
        <v/>
      </c>
      <c r="D49" s="78" t="str">
        <f>IF(②選手情報入力!G51="","",②選手情報入力!G51)</f>
        <v/>
      </c>
      <c r="E49" s="78" t="str">
        <f>IF(②選手情報入力!H51="","",②選手情報入力!H51)</f>
        <v/>
      </c>
      <c r="F49" s="270" t="str">
        <f>IF(②選手情報入力!J51="","",IF(②選手情報入力!I51="",②選手情報入力!J51,②選手情報入力!I51&amp;②選手情報入力!J51))</f>
        <v/>
      </c>
      <c r="G49" s="92" t="str">
        <f>IF(②選手情報入力!K51="","",②選手情報入力!K51)</f>
        <v/>
      </c>
      <c r="H49" s="270" t="str">
        <f>IF(②選手情報入力!M51="","",IF(②選手情報入力!L51="",②選手情報入力!M51,②選手情報入力!L51&amp;②選手情報入力!M51))</f>
        <v/>
      </c>
      <c r="I49" s="92" t="str">
        <f>IF(②選手情報入力!N51="","",②選手情報入力!N51)</f>
        <v/>
      </c>
      <c r="J49" s="270" t="str">
        <f>IF(②選手情報入力!P51="","",IF(②選手情報入力!O51="",②選手情報入力!P51,②選手情報入力!O51&amp;②選手情報入力!P51))</f>
        <v/>
      </c>
      <c r="K49" s="92" t="str">
        <f>IF(②選手情報入力!Q51="","",②選手情報入力!Q51)</f>
        <v/>
      </c>
      <c r="L49" s="78" t="str">
        <f>IF(②選手情報入力!R51="","",②選手情報入力!R51)</f>
        <v/>
      </c>
      <c r="M49" s="246" t="str">
        <f>IF(②選手情報入力!T51="","",②選手情報入力!T51)</f>
        <v/>
      </c>
    </row>
    <row r="50" spans="1:13" s="76" customFormat="1" ht="18" customHeight="1">
      <c r="A50" s="247">
        <v>42</v>
      </c>
      <c r="B50" s="93" t="str">
        <f>IF(②選手情報入力!C52="","",②選手情報入力!C52)</f>
        <v/>
      </c>
      <c r="C50" s="93" t="str">
        <f>IF(②選手情報入力!D52="","",②選手情報入力!D52)</f>
        <v/>
      </c>
      <c r="D50" s="79" t="str">
        <f>IF(②選手情報入力!G52="","",②選手情報入力!G52)</f>
        <v/>
      </c>
      <c r="E50" s="79" t="str">
        <f>IF(②選手情報入力!H52="","",②選手情報入力!H52)</f>
        <v/>
      </c>
      <c r="F50" s="271" t="str">
        <f>IF(②選手情報入力!J52="","",IF(②選手情報入力!I52="",②選手情報入力!J52,②選手情報入力!I52&amp;②選手情報入力!J52))</f>
        <v/>
      </c>
      <c r="G50" s="93" t="str">
        <f>IF(②選手情報入力!K52="","",②選手情報入力!K52)</f>
        <v/>
      </c>
      <c r="H50" s="271" t="str">
        <f>IF(②選手情報入力!M52="","",IF(②選手情報入力!L52="",②選手情報入力!M52,②選手情報入力!L52&amp;②選手情報入力!M52))</f>
        <v/>
      </c>
      <c r="I50" s="93" t="str">
        <f>IF(②選手情報入力!N52="","",②選手情報入力!N52)</f>
        <v/>
      </c>
      <c r="J50" s="271" t="str">
        <f>IF(②選手情報入力!P52="","",IF(②選手情報入力!O52="",②選手情報入力!P52,②選手情報入力!O52&amp;②選手情報入力!P52))</f>
        <v/>
      </c>
      <c r="K50" s="93" t="str">
        <f>IF(②選手情報入力!Q52="","",②選手情報入力!Q52)</f>
        <v/>
      </c>
      <c r="L50" s="79" t="str">
        <f>IF(②選手情報入力!R52="","",②選手情報入力!R52)</f>
        <v/>
      </c>
      <c r="M50" s="248" t="str">
        <f>IF(②選手情報入力!T52="","",②選手情報入力!T52)</f>
        <v/>
      </c>
    </row>
    <row r="51" spans="1:13" s="76" customFormat="1" ht="18" customHeight="1">
      <c r="A51" s="247">
        <v>43</v>
      </c>
      <c r="B51" s="93" t="str">
        <f>IF(②選手情報入力!C53="","",②選手情報入力!C53)</f>
        <v/>
      </c>
      <c r="C51" s="93" t="str">
        <f>IF(②選手情報入力!D53="","",②選手情報入力!D53)</f>
        <v/>
      </c>
      <c r="D51" s="79" t="str">
        <f>IF(②選手情報入力!G53="","",②選手情報入力!G53)</f>
        <v/>
      </c>
      <c r="E51" s="79" t="str">
        <f>IF(②選手情報入力!H53="","",②選手情報入力!H53)</f>
        <v/>
      </c>
      <c r="F51" s="271" t="str">
        <f>IF(②選手情報入力!J53="","",IF(②選手情報入力!I53="",②選手情報入力!J53,②選手情報入力!I53&amp;②選手情報入力!J53))</f>
        <v/>
      </c>
      <c r="G51" s="93" t="str">
        <f>IF(②選手情報入力!K53="","",②選手情報入力!K53)</f>
        <v/>
      </c>
      <c r="H51" s="271" t="str">
        <f>IF(②選手情報入力!M53="","",IF(②選手情報入力!L53="",②選手情報入力!M53,②選手情報入力!L53&amp;②選手情報入力!M53))</f>
        <v/>
      </c>
      <c r="I51" s="93" t="str">
        <f>IF(②選手情報入力!N53="","",②選手情報入力!N53)</f>
        <v/>
      </c>
      <c r="J51" s="271" t="str">
        <f>IF(②選手情報入力!P53="","",IF(②選手情報入力!O53="",②選手情報入力!P53,②選手情報入力!O53&amp;②選手情報入力!P53))</f>
        <v/>
      </c>
      <c r="K51" s="93" t="str">
        <f>IF(②選手情報入力!Q53="","",②選手情報入力!Q53)</f>
        <v/>
      </c>
      <c r="L51" s="79" t="str">
        <f>IF(②選手情報入力!R53="","",②選手情報入力!R53)</f>
        <v/>
      </c>
      <c r="M51" s="248" t="str">
        <f>IF(②選手情報入力!T53="","",②選手情報入力!T53)</f>
        <v/>
      </c>
    </row>
    <row r="52" spans="1:13" s="76" customFormat="1" ht="18" customHeight="1">
      <c r="A52" s="247">
        <v>44</v>
      </c>
      <c r="B52" s="93" t="str">
        <f>IF(②選手情報入力!C54="","",②選手情報入力!C54)</f>
        <v/>
      </c>
      <c r="C52" s="93" t="str">
        <f>IF(②選手情報入力!D54="","",②選手情報入力!D54)</f>
        <v/>
      </c>
      <c r="D52" s="79" t="str">
        <f>IF(②選手情報入力!G54="","",②選手情報入力!G54)</f>
        <v/>
      </c>
      <c r="E52" s="79" t="str">
        <f>IF(②選手情報入力!H54="","",②選手情報入力!H54)</f>
        <v/>
      </c>
      <c r="F52" s="271" t="str">
        <f>IF(②選手情報入力!J54="","",IF(②選手情報入力!I54="",②選手情報入力!J54,②選手情報入力!I54&amp;②選手情報入力!J54))</f>
        <v/>
      </c>
      <c r="G52" s="93" t="str">
        <f>IF(②選手情報入力!K54="","",②選手情報入力!K54)</f>
        <v/>
      </c>
      <c r="H52" s="271" t="str">
        <f>IF(②選手情報入力!M54="","",IF(②選手情報入力!L54="",②選手情報入力!M54,②選手情報入力!L54&amp;②選手情報入力!M54))</f>
        <v/>
      </c>
      <c r="I52" s="93" t="str">
        <f>IF(②選手情報入力!N54="","",②選手情報入力!N54)</f>
        <v/>
      </c>
      <c r="J52" s="271" t="str">
        <f>IF(②選手情報入力!P54="","",IF(②選手情報入力!O54="",②選手情報入力!P54,②選手情報入力!O54&amp;②選手情報入力!P54))</f>
        <v/>
      </c>
      <c r="K52" s="93" t="str">
        <f>IF(②選手情報入力!Q54="","",②選手情報入力!Q54)</f>
        <v/>
      </c>
      <c r="L52" s="79" t="str">
        <f>IF(②選手情報入力!R54="","",②選手情報入力!R54)</f>
        <v/>
      </c>
      <c r="M52" s="248" t="str">
        <f>IF(②選手情報入力!T54="","",②選手情報入力!T54)</f>
        <v/>
      </c>
    </row>
    <row r="53" spans="1:13" s="76" customFormat="1" ht="18" customHeight="1" thickBot="1">
      <c r="A53" s="255">
        <v>45</v>
      </c>
      <c r="B53" s="256" t="str">
        <f>IF(②選手情報入力!C55="","",②選手情報入力!C55)</f>
        <v/>
      </c>
      <c r="C53" s="256" t="str">
        <f>IF(②選手情報入力!D55="","",②選手情報入力!D55)</f>
        <v/>
      </c>
      <c r="D53" s="257" t="str">
        <f>IF(②選手情報入力!G55="","",②選手情報入力!G55)</f>
        <v/>
      </c>
      <c r="E53" s="257" t="str">
        <f>IF(②選手情報入力!H55="","",②選手情報入力!H55)</f>
        <v/>
      </c>
      <c r="F53" s="275" t="str">
        <f>IF(②選手情報入力!J55="","",IF(②選手情報入力!I55="",②選手情報入力!J55,②選手情報入力!I55&amp;②選手情報入力!J55))</f>
        <v/>
      </c>
      <c r="G53" s="256" t="str">
        <f>IF(②選手情報入力!K55="","",②選手情報入力!K55)</f>
        <v/>
      </c>
      <c r="H53" s="275" t="str">
        <f>IF(②選手情報入力!M55="","",IF(②選手情報入力!L55="",②選手情報入力!M55,②選手情報入力!L55&amp;②選手情報入力!M55))</f>
        <v/>
      </c>
      <c r="I53" s="256" t="str">
        <f>IF(②選手情報入力!N55="","",②選手情報入力!N55)</f>
        <v/>
      </c>
      <c r="J53" s="275" t="str">
        <f>IF(②選手情報入力!P55="","",IF(②選手情報入力!O55="",②選手情報入力!P55,②選手情報入力!O55&amp;②選手情報入力!P55))</f>
        <v/>
      </c>
      <c r="K53" s="256" t="str">
        <f>IF(②選手情報入力!Q55="","",②選手情報入力!Q55)</f>
        <v/>
      </c>
      <c r="L53" s="257" t="str">
        <f>IF(②選手情報入力!R55="","",②選手情報入力!R55)</f>
        <v/>
      </c>
      <c r="M53" s="258" t="str">
        <f>IF(②選手情報入力!T55="","",②選手情報入力!T55)</f>
        <v/>
      </c>
    </row>
    <row r="54" spans="1:13" s="76" customFormat="1" ht="18" customHeight="1">
      <c r="A54" s="260">
        <v>46</v>
      </c>
      <c r="B54" s="261" t="str">
        <f>IF(②選手情報入力!C56="","",②選手情報入力!C56)</f>
        <v/>
      </c>
      <c r="C54" s="261" t="str">
        <f>IF(②選手情報入力!D56="","",②選手情報入力!D56)</f>
        <v/>
      </c>
      <c r="D54" s="262" t="str">
        <f>IF(②選手情報入力!G56="","",②選手情報入力!G56)</f>
        <v/>
      </c>
      <c r="E54" s="262" t="str">
        <f>IF(②選手情報入力!H56="","",②選手情報入力!H56)</f>
        <v/>
      </c>
      <c r="F54" s="276" t="str">
        <f>IF(②選手情報入力!J56="","",IF(②選手情報入力!I56="",②選手情報入力!J56,②選手情報入力!I56&amp;②選手情報入力!J56))</f>
        <v/>
      </c>
      <c r="G54" s="261" t="str">
        <f>IF(②選手情報入力!K56="","",②選手情報入力!K56)</f>
        <v/>
      </c>
      <c r="H54" s="276" t="str">
        <f>IF(②選手情報入力!M56="","",IF(②選手情報入力!L56="",②選手情報入力!M56,②選手情報入力!L56&amp;②選手情報入力!M56))</f>
        <v/>
      </c>
      <c r="I54" s="261" t="str">
        <f>IF(②選手情報入力!N56="","",②選手情報入力!N56)</f>
        <v/>
      </c>
      <c r="J54" s="276" t="str">
        <f>IF(②選手情報入力!P56="","",IF(②選手情報入力!O56="",②選手情報入力!P56,②選手情報入力!O56&amp;②選手情報入力!P56))</f>
        <v/>
      </c>
      <c r="K54" s="261" t="str">
        <f>IF(②選手情報入力!Q56="","",②選手情報入力!Q56)</f>
        <v/>
      </c>
      <c r="L54" s="262" t="str">
        <f>IF(②選手情報入力!R56="","",②選手情報入力!R56)</f>
        <v/>
      </c>
      <c r="M54" s="263" t="str">
        <f>IF(②選手情報入力!T56="","",②選手情報入力!T56)</f>
        <v/>
      </c>
    </row>
    <row r="55" spans="1:13" s="76" customFormat="1" ht="18" customHeight="1">
      <c r="A55" s="247">
        <v>47</v>
      </c>
      <c r="B55" s="93" t="str">
        <f>IF(②選手情報入力!C57="","",②選手情報入力!C57)</f>
        <v/>
      </c>
      <c r="C55" s="93" t="str">
        <f>IF(②選手情報入力!D57="","",②選手情報入力!D57)</f>
        <v/>
      </c>
      <c r="D55" s="79" t="str">
        <f>IF(②選手情報入力!G57="","",②選手情報入力!G57)</f>
        <v/>
      </c>
      <c r="E55" s="79" t="str">
        <f>IF(②選手情報入力!H57="","",②選手情報入力!H57)</f>
        <v/>
      </c>
      <c r="F55" s="271" t="str">
        <f>IF(②選手情報入力!J57="","",IF(②選手情報入力!I57="",②選手情報入力!J57,②選手情報入力!I57&amp;②選手情報入力!J57))</f>
        <v/>
      </c>
      <c r="G55" s="93" t="str">
        <f>IF(②選手情報入力!K57="","",②選手情報入力!K57)</f>
        <v/>
      </c>
      <c r="H55" s="271" t="str">
        <f>IF(②選手情報入力!M57="","",IF(②選手情報入力!L57="",②選手情報入力!M57,②選手情報入力!L57&amp;②選手情報入力!M57))</f>
        <v/>
      </c>
      <c r="I55" s="93" t="str">
        <f>IF(②選手情報入力!N57="","",②選手情報入力!N57)</f>
        <v/>
      </c>
      <c r="J55" s="271" t="str">
        <f>IF(②選手情報入力!P57="","",IF(②選手情報入力!O57="",②選手情報入力!P57,②選手情報入力!O57&amp;②選手情報入力!P57))</f>
        <v/>
      </c>
      <c r="K55" s="93" t="str">
        <f>IF(②選手情報入力!Q57="","",②選手情報入力!Q57)</f>
        <v/>
      </c>
      <c r="L55" s="79" t="str">
        <f>IF(②選手情報入力!R57="","",②選手情報入力!R57)</f>
        <v/>
      </c>
      <c r="M55" s="248" t="str">
        <f>IF(②選手情報入力!T57="","",②選手情報入力!T57)</f>
        <v/>
      </c>
    </row>
    <row r="56" spans="1:13" s="76" customFormat="1" ht="18" customHeight="1">
      <c r="A56" s="247">
        <v>48</v>
      </c>
      <c r="B56" s="93" t="str">
        <f>IF(②選手情報入力!C58="","",②選手情報入力!C58)</f>
        <v/>
      </c>
      <c r="C56" s="93" t="str">
        <f>IF(②選手情報入力!D58="","",②選手情報入力!D58)</f>
        <v/>
      </c>
      <c r="D56" s="79" t="str">
        <f>IF(②選手情報入力!G58="","",②選手情報入力!G58)</f>
        <v/>
      </c>
      <c r="E56" s="79" t="str">
        <f>IF(②選手情報入力!H58="","",②選手情報入力!H58)</f>
        <v/>
      </c>
      <c r="F56" s="271" t="str">
        <f>IF(②選手情報入力!J58="","",IF(②選手情報入力!I58="",②選手情報入力!J58,②選手情報入力!I58&amp;②選手情報入力!J58))</f>
        <v/>
      </c>
      <c r="G56" s="93" t="str">
        <f>IF(②選手情報入力!K58="","",②選手情報入力!K58)</f>
        <v/>
      </c>
      <c r="H56" s="271" t="str">
        <f>IF(②選手情報入力!M58="","",IF(②選手情報入力!L58="",②選手情報入力!M58,②選手情報入力!L58&amp;②選手情報入力!M58))</f>
        <v/>
      </c>
      <c r="I56" s="93" t="str">
        <f>IF(②選手情報入力!N58="","",②選手情報入力!N58)</f>
        <v/>
      </c>
      <c r="J56" s="271" t="str">
        <f>IF(②選手情報入力!P58="","",IF(②選手情報入力!O58="",②選手情報入力!P58,②選手情報入力!O58&amp;②選手情報入力!P58))</f>
        <v/>
      </c>
      <c r="K56" s="93" t="str">
        <f>IF(②選手情報入力!Q58="","",②選手情報入力!Q58)</f>
        <v/>
      </c>
      <c r="L56" s="79" t="str">
        <f>IF(②選手情報入力!R58="","",②選手情報入力!R58)</f>
        <v/>
      </c>
      <c r="M56" s="248" t="str">
        <f>IF(②選手情報入力!T58="","",②選手情報入力!T58)</f>
        <v/>
      </c>
    </row>
    <row r="57" spans="1:13" s="76" customFormat="1" ht="18" customHeight="1">
      <c r="A57" s="247">
        <v>49</v>
      </c>
      <c r="B57" s="93" t="str">
        <f>IF(②選手情報入力!C59="","",②選手情報入力!C59)</f>
        <v/>
      </c>
      <c r="C57" s="93" t="str">
        <f>IF(②選手情報入力!D59="","",②選手情報入力!D59)</f>
        <v/>
      </c>
      <c r="D57" s="79" t="str">
        <f>IF(②選手情報入力!G59="","",②選手情報入力!G59)</f>
        <v/>
      </c>
      <c r="E57" s="79" t="str">
        <f>IF(②選手情報入力!H59="","",②選手情報入力!H59)</f>
        <v/>
      </c>
      <c r="F57" s="271" t="str">
        <f>IF(②選手情報入力!J59="","",IF(②選手情報入力!I59="",②選手情報入力!J59,②選手情報入力!I59&amp;②選手情報入力!J59))</f>
        <v/>
      </c>
      <c r="G57" s="93" t="str">
        <f>IF(②選手情報入力!K59="","",②選手情報入力!K59)</f>
        <v/>
      </c>
      <c r="H57" s="271" t="str">
        <f>IF(②選手情報入力!M59="","",IF(②選手情報入力!L59="",②選手情報入力!M59,②選手情報入力!L59&amp;②選手情報入力!M59))</f>
        <v/>
      </c>
      <c r="I57" s="93" t="str">
        <f>IF(②選手情報入力!N59="","",②選手情報入力!N59)</f>
        <v/>
      </c>
      <c r="J57" s="271" t="str">
        <f>IF(②選手情報入力!P59="","",IF(②選手情報入力!O59="",②選手情報入力!P59,②選手情報入力!O59&amp;②選手情報入力!P59))</f>
        <v/>
      </c>
      <c r="K57" s="93" t="str">
        <f>IF(②選手情報入力!Q59="","",②選手情報入力!Q59)</f>
        <v/>
      </c>
      <c r="L57" s="79" t="str">
        <f>IF(②選手情報入力!R59="","",②選手情報入力!R59)</f>
        <v/>
      </c>
      <c r="M57" s="248" t="str">
        <f>IF(②選手情報入力!T59="","",②選手情報入力!T59)</f>
        <v/>
      </c>
    </row>
    <row r="58" spans="1:13" s="76" customFormat="1" ht="18" customHeight="1">
      <c r="A58" s="251">
        <v>50</v>
      </c>
      <c r="B58" s="95" t="str">
        <f>IF(②選手情報入力!C60="","",②選手情報入力!C60)</f>
        <v/>
      </c>
      <c r="C58" s="95" t="str">
        <f>IF(②選手情報入力!D60="","",②選手情報入力!D60)</f>
        <v/>
      </c>
      <c r="D58" s="80" t="str">
        <f>IF(②選手情報入力!G60="","",②選手情報入力!G60)</f>
        <v/>
      </c>
      <c r="E58" s="80" t="str">
        <f>IF(②選手情報入力!H60="","",②選手情報入力!H60)</f>
        <v/>
      </c>
      <c r="F58" s="273" t="str">
        <f>IF(②選手情報入力!J60="","",IF(②選手情報入力!I60="",②選手情報入力!J60,②選手情報入力!I60&amp;②選手情報入力!J60))</f>
        <v/>
      </c>
      <c r="G58" s="95" t="str">
        <f>IF(②選手情報入力!K60="","",②選手情報入力!K60)</f>
        <v/>
      </c>
      <c r="H58" s="273" t="str">
        <f>IF(②選手情報入力!M60="","",IF(②選手情報入力!L60="",②選手情報入力!M60,②選手情報入力!L60&amp;②選手情報入力!M60))</f>
        <v/>
      </c>
      <c r="I58" s="95" t="str">
        <f>IF(②選手情報入力!N60="","",②選手情報入力!N60)</f>
        <v/>
      </c>
      <c r="J58" s="273" t="str">
        <f>IF(②選手情報入力!P60="","",IF(②選手情報入力!O60="",②選手情報入力!P60,②選手情報入力!O60&amp;②選手情報入力!P60))</f>
        <v/>
      </c>
      <c r="K58" s="95" t="str">
        <f>IF(②選手情報入力!Q60="","",②選手情報入力!Q60)</f>
        <v/>
      </c>
      <c r="L58" s="80" t="str">
        <f>IF(②選手情報入力!R60="","",②選手情報入力!R60)</f>
        <v/>
      </c>
      <c r="M58" s="252" t="str">
        <f>IF(②選手情報入力!T60="","",②選手情報入力!T60)</f>
        <v/>
      </c>
    </row>
    <row r="59" spans="1:13" s="76" customFormat="1" ht="18" customHeight="1">
      <c r="A59" s="253">
        <v>51</v>
      </c>
      <c r="B59" s="96" t="str">
        <f>IF(②選手情報入力!C61="","",②選手情報入力!C61)</f>
        <v/>
      </c>
      <c r="C59" s="96" t="str">
        <f>IF(②選手情報入力!D61="","",②選手情報入力!D61)</f>
        <v/>
      </c>
      <c r="D59" s="82" t="str">
        <f>IF(②選手情報入力!G61="","",②選手情報入力!G61)</f>
        <v/>
      </c>
      <c r="E59" s="82" t="str">
        <f>IF(②選手情報入力!H61="","",②選手情報入力!H61)</f>
        <v/>
      </c>
      <c r="F59" s="274" t="str">
        <f>IF(②選手情報入力!J61="","",IF(②選手情報入力!I61="",②選手情報入力!J61,②選手情報入力!I61&amp;②選手情報入力!J61))</f>
        <v/>
      </c>
      <c r="G59" s="96" t="str">
        <f>IF(②選手情報入力!K61="","",②選手情報入力!K61)</f>
        <v/>
      </c>
      <c r="H59" s="274" t="str">
        <f>IF(②選手情報入力!M61="","",IF(②選手情報入力!L61="",②選手情報入力!M61,②選手情報入力!L61&amp;②選手情報入力!M61))</f>
        <v/>
      </c>
      <c r="I59" s="96" t="str">
        <f>IF(②選手情報入力!N61="","",②選手情報入力!N61)</f>
        <v/>
      </c>
      <c r="J59" s="274" t="str">
        <f>IF(②選手情報入力!P61="","",IF(②選手情報入力!O61="",②選手情報入力!P61,②選手情報入力!O61&amp;②選手情報入力!P61))</f>
        <v/>
      </c>
      <c r="K59" s="96" t="str">
        <f>IF(②選手情報入力!Q61="","",②選手情報入力!Q61)</f>
        <v/>
      </c>
      <c r="L59" s="82" t="str">
        <f>IF(②選手情報入力!R61="","",②選手情報入力!R61)</f>
        <v/>
      </c>
      <c r="M59" s="254" t="str">
        <f>IF(②選手情報入力!T61="","",②選手情報入力!T61)</f>
        <v/>
      </c>
    </row>
    <row r="60" spans="1:13" s="76" customFormat="1" ht="18" customHeight="1">
      <c r="A60" s="247">
        <v>52</v>
      </c>
      <c r="B60" s="93" t="str">
        <f>IF(②選手情報入力!C62="","",②選手情報入力!C62)</f>
        <v/>
      </c>
      <c r="C60" s="93" t="str">
        <f>IF(②選手情報入力!D62="","",②選手情報入力!D62)</f>
        <v/>
      </c>
      <c r="D60" s="79" t="str">
        <f>IF(②選手情報入力!G62="","",②選手情報入力!G62)</f>
        <v/>
      </c>
      <c r="E60" s="79" t="str">
        <f>IF(②選手情報入力!H62="","",②選手情報入力!H62)</f>
        <v/>
      </c>
      <c r="F60" s="271" t="str">
        <f>IF(②選手情報入力!J62="","",IF(②選手情報入力!I62="",②選手情報入力!J62,②選手情報入力!I62&amp;②選手情報入力!J62))</f>
        <v/>
      </c>
      <c r="G60" s="93" t="str">
        <f>IF(②選手情報入力!K62="","",②選手情報入力!K62)</f>
        <v/>
      </c>
      <c r="H60" s="271" t="str">
        <f>IF(②選手情報入力!M62="","",IF(②選手情報入力!L62="",②選手情報入力!M62,②選手情報入力!L62&amp;②選手情報入力!M62))</f>
        <v/>
      </c>
      <c r="I60" s="93" t="str">
        <f>IF(②選手情報入力!N62="","",②選手情報入力!N62)</f>
        <v/>
      </c>
      <c r="J60" s="271" t="str">
        <f>IF(②選手情報入力!P62="","",IF(②選手情報入力!O62="",②選手情報入力!P62,②選手情報入力!O62&amp;②選手情報入力!P62))</f>
        <v/>
      </c>
      <c r="K60" s="93" t="str">
        <f>IF(②選手情報入力!Q62="","",②選手情報入力!Q62)</f>
        <v/>
      </c>
      <c r="L60" s="79" t="str">
        <f>IF(②選手情報入力!R62="","",②選手情報入力!R62)</f>
        <v/>
      </c>
      <c r="M60" s="248" t="str">
        <f>IF(②選手情報入力!T62="","",②選手情報入力!T62)</f>
        <v/>
      </c>
    </row>
    <row r="61" spans="1:13" s="76" customFormat="1" ht="18" customHeight="1">
      <c r="A61" s="247">
        <v>53</v>
      </c>
      <c r="B61" s="93" t="str">
        <f>IF(②選手情報入力!C63="","",②選手情報入力!C63)</f>
        <v/>
      </c>
      <c r="C61" s="93" t="str">
        <f>IF(②選手情報入力!D63="","",②選手情報入力!D63)</f>
        <v/>
      </c>
      <c r="D61" s="79" t="str">
        <f>IF(②選手情報入力!G63="","",②選手情報入力!G63)</f>
        <v/>
      </c>
      <c r="E61" s="79" t="str">
        <f>IF(②選手情報入力!H63="","",②選手情報入力!H63)</f>
        <v/>
      </c>
      <c r="F61" s="271" t="str">
        <f>IF(②選手情報入力!J63="","",IF(②選手情報入力!I63="",②選手情報入力!J63,②選手情報入力!I63&amp;②選手情報入力!J63))</f>
        <v/>
      </c>
      <c r="G61" s="93" t="str">
        <f>IF(②選手情報入力!K63="","",②選手情報入力!K63)</f>
        <v/>
      </c>
      <c r="H61" s="271" t="str">
        <f>IF(②選手情報入力!M63="","",IF(②選手情報入力!L63="",②選手情報入力!M63,②選手情報入力!L63&amp;②選手情報入力!M63))</f>
        <v/>
      </c>
      <c r="I61" s="93" t="str">
        <f>IF(②選手情報入力!N63="","",②選手情報入力!N63)</f>
        <v/>
      </c>
      <c r="J61" s="271" t="str">
        <f>IF(②選手情報入力!P63="","",IF(②選手情報入力!O63="",②選手情報入力!P63,②選手情報入力!O63&amp;②選手情報入力!P63))</f>
        <v/>
      </c>
      <c r="K61" s="93" t="str">
        <f>IF(②選手情報入力!Q63="","",②選手情報入力!Q63)</f>
        <v/>
      </c>
      <c r="L61" s="79" t="str">
        <f>IF(②選手情報入力!R63="","",②選手情報入力!R63)</f>
        <v/>
      </c>
      <c r="M61" s="248" t="str">
        <f>IF(②選手情報入力!T63="","",②選手情報入力!T63)</f>
        <v/>
      </c>
    </row>
    <row r="62" spans="1:13" s="76" customFormat="1" ht="18" customHeight="1">
      <c r="A62" s="247">
        <v>54</v>
      </c>
      <c r="B62" s="93" t="str">
        <f>IF(②選手情報入力!C64="","",②選手情報入力!C64)</f>
        <v/>
      </c>
      <c r="C62" s="93" t="str">
        <f>IF(②選手情報入力!D64="","",②選手情報入力!D64)</f>
        <v/>
      </c>
      <c r="D62" s="79" t="str">
        <f>IF(②選手情報入力!G64="","",②選手情報入力!G64)</f>
        <v/>
      </c>
      <c r="E62" s="79" t="str">
        <f>IF(②選手情報入力!H64="","",②選手情報入力!H64)</f>
        <v/>
      </c>
      <c r="F62" s="271" t="str">
        <f>IF(②選手情報入力!J64="","",IF(②選手情報入力!I64="",②選手情報入力!J64,②選手情報入力!I64&amp;②選手情報入力!J64))</f>
        <v/>
      </c>
      <c r="G62" s="93" t="str">
        <f>IF(②選手情報入力!K64="","",②選手情報入力!K64)</f>
        <v/>
      </c>
      <c r="H62" s="271" t="str">
        <f>IF(②選手情報入力!M64="","",IF(②選手情報入力!L64="",②選手情報入力!M64,②選手情報入力!L64&amp;②選手情報入力!M64))</f>
        <v/>
      </c>
      <c r="I62" s="93" t="str">
        <f>IF(②選手情報入力!N64="","",②選手情報入力!N64)</f>
        <v/>
      </c>
      <c r="J62" s="271" t="str">
        <f>IF(②選手情報入力!P64="","",IF(②選手情報入力!O64="",②選手情報入力!P64,②選手情報入力!O64&amp;②選手情報入力!P64))</f>
        <v/>
      </c>
      <c r="K62" s="93" t="str">
        <f>IF(②選手情報入力!Q64="","",②選手情報入力!Q64)</f>
        <v/>
      </c>
      <c r="L62" s="79" t="str">
        <f>IF(②選手情報入力!R64="","",②選手情報入力!R64)</f>
        <v/>
      </c>
      <c r="M62" s="248" t="str">
        <f>IF(②選手情報入力!T64="","",②選手情報入力!T64)</f>
        <v/>
      </c>
    </row>
    <row r="63" spans="1:13" s="76" customFormat="1" ht="18" customHeight="1">
      <c r="A63" s="249">
        <v>55</v>
      </c>
      <c r="B63" s="94" t="str">
        <f>IF(②選手情報入力!C65="","",②選手情報入力!C65)</f>
        <v/>
      </c>
      <c r="C63" s="94" t="str">
        <f>IF(②選手情報入力!D65="","",②選手情報入力!D65)</f>
        <v/>
      </c>
      <c r="D63" s="81" t="str">
        <f>IF(②選手情報入力!G65="","",②選手情報入力!G65)</f>
        <v/>
      </c>
      <c r="E63" s="81" t="str">
        <f>IF(②選手情報入力!H65="","",②選手情報入力!H65)</f>
        <v/>
      </c>
      <c r="F63" s="272" t="str">
        <f>IF(②選手情報入力!J65="","",IF(②選手情報入力!I65="",②選手情報入力!J65,②選手情報入力!I65&amp;②選手情報入力!J65))</f>
        <v/>
      </c>
      <c r="G63" s="94" t="str">
        <f>IF(②選手情報入力!K65="","",②選手情報入力!K65)</f>
        <v/>
      </c>
      <c r="H63" s="272" t="str">
        <f>IF(②選手情報入力!M65="","",IF(②選手情報入力!L65="",②選手情報入力!M65,②選手情報入力!L65&amp;②選手情報入力!M65))</f>
        <v/>
      </c>
      <c r="I63" s="94" t="str">
        <f>IF(②選手情報入力!N65="","",②選手情報入力!N65)</f>
        <v/>
      </c>
      <c r="J63" s="272" t="str">
        <f>IF(②選手情報入力!P65="","",IF(②選手情報入力!O65="",②選手情報入力!P65,②選手情報入力!O65&amp;②選手情報入力!P65))</f>
        <v/>
      </c>
      <c r="K63" s="94" t="str">
        <f>IF(②選手情報入力!Q65="","",②選手情報入力!Q65)</f>
        <v/>
      </c>
      <c r="L63" s="81" t="str">
        <f>IF(②選手情報入力!R65="","",②選手情報入力!R65)</f>
        <v/>
      </c>
      <c r="M63" s="250" t="str">
        <f>IF(②選手情報入力!T65="","",②選手情報入力!T65)</f>
        <v/>
      </c>
    </row>
    <row r="64" spans="1:13" s="76" customFormat="1" ht="18" customHeight="1">
      <c r="A64" s="245">
        <v>56</v>
      </c>
      <c r="B64" s="92" t="str">
        <f>IF(②選手情報入力!C66="","",②選手情報入力!C66)</f>
        <v/>
      </c>
      <c r="C64" s="92" t="str">
        <f>IF(②選手情報入力!D66="","",②選手情報入力!D66)</f>
        <v/>
      </c>
      <c r="D64" s="78" t="str">
        <f>IF(②選手情報入力!G66="","",②選手情報入力!G66)</f>
        <v/>
      </c>
      <c r="E64" s="78" t="str">
        <f>IF(②選手情報入力!H66="","",②選手情報入力!H66)</f>
        <v/>
      </c>
      <c r="F64" s="270" t="str">
        <f>IF(②選手情報入力!J66="","",IF(②選手情報入力!I66="",②選手情報入力!J66,②選手情報入力!I66&amp;②選手情報入力!J66))</f>
        <v/>
      </c>
      <c r="G64" s="92" t="str">
        <f>IF(②選手情報入力!K66="","",②選手情報入力!K66)</f>
        <v/>
      </c>
      <c r="H64" s="270" t="str">
        <f>IF(②選手情報入力!M66="","",IF(②選手情報入力!L66="",②選手情報入力!M66,②選手情報入力!L66&amp;②選手情報入力!M66))</f>
        <v/>
      </c>
      <c r="I64" s="92" t="str">
        <f>IF(②選手情報入力!N66="","",②選手情報入力!N66)</f>
        <v/>
      </c>
      <c r="J64" s="270" t="str">
        <f>IF(②選手情報入力!P66="","",IF(②選手情報入力!O66="",②選手情報入力!P66,②選手情報入力!O66&amp;②選手情報入力!P66))</f>
        <v/>
      </c>
      <c r="K64" s="92" t="str">
        <f>IF(②選手情報入力!Q66="","",②選手情報入力!Q66)</f>
        <v/>
      </c>
      <c r="L64" s="78" t="str">
        <f>IF(②選手情報入力!R66="","",②選手情報入力!R66)</f>
        <v/>
      </c>
      <c r="M64" s="246" t="str">
        <f>IF(②選手情報入力!T66="","",②選手情報入力!T66)</f>
        <v/>
      </c>
    </row>
    <row r="65" spans="1:13" s="76" customFormat="1" ht="18" customHeight="1">
      <c r="A65" s="247">
        <v>57</v>
      </c>
      <c r="B65" s="93" t="str">
        <f>IF(②選手情報入力!C67="","",②選手情報入力!C67)</f>
        <v/>
      </c>
      <c r="C65" s="93" t="str">
        <f>IF(②選手情報入力!D67="","",②選手情報入力!D67)</f>
        <v/>
      </c>
      <c r="D65" s="79" t="str">
        <f>IF(②選手情報入力!G67="","",②選手情報入力!G67)</f>
        <v/>
      </c>
      <c r="E65" s="79" t="str">
        <f>IF(②選手情報入力!H67="","",②選手情報入力!H67)</f>
        <v/>
      </c>
      <c r="F65" s="271" t="str">
        <f>IF(②選手情報入力!J67="","",IF(②選手情報入力!I67="",②選手情報入力!J67,②選手情報入力!I67&amp;②選手情報入力!J67))</f>
        <v/>
      </c>
      <c r="G65" s="93" t="str">
        <f>IF(②選手情報入力!K67="","",②選手情報入力!K67)</f>
        <v/>
      </c>
      <c r="H65" s="271" t="str">
        <f>IF(②選手情報入力!M67="","",IF(②選手情報入力!L67="",②選手情報入力!M67,②選手情報入力!L67&amp;②選手情報入力!M67))</f>
        <v/>
      </c>
      <c r="I65" s="93" t="str">
        <f>IF(②選手情報入力!N67="","",②選手情報入力!N67)</f>
        <v/>
      </c>
      <c r="J65" s="271" t="str">
        <f>IF(②選手情報入力!P67="","",IF(②選手情報入力!O67="",②選手情報入力!P67,②選手情報入力!O67&amp;②選手情報入力!P67))</f>
        <v/>
      </c>
      <c r="K65" s="93" t="str">
        <f>IF(②選手情報入力!Q67="","",②選手情報入力!Q67)</f>
        <v/>
      </c>
      <c r="L65" s="79" t="str">
        <f>IF(②選手情報入力!R67="","",②選手情報入力!R67)</f>
        <v/>
      </c>
      <c r="M65" s="248" t="str">
        <f>IF(②選手情報入力!T67="","",②選手情報入力!T67)</f>
        <v/>
      </c>
    </row>
    <row r="66" spans="1:13" s="76" customFormat="1" ht="18" customHeight="1">
      <c r="A66" s="247">
        <v>58</v>
      </c>
      <c r="B66" s="93" t="str">
        <f>IF(②選手情報入力!C68="","",②選手情報入力!C68)</f>
        <v/>
      </c>
      <c r="C66" s="93" t="str">
        <f>IF(②選手情報入力!D68="","",②選手情報入力!D68)</f>
        <v/>
      </c>
      <c r="D66" s="79" t="str">
        <f>IF(②選手情報入力!G68="","",②選手情報入力!G68)</f>
        <v/>
      </c>
      <c r="E66" s="79" t="str">
        <f>IF(②選手情報入力!H68="","",②選手情報入力!H68)</f>
        <v/>
      </c>
      <c r="F66" s="271" t="str">
        <f>IF(②選手情報入力!J68="","",IF(②選手情報入力!I68="",②選手情報入力!J68,②選手情報入力!I68&amp;②選手情報入力!J68))</f>
        <v/>
      </c>
      <c r="G66" s="93" t="str">
        <f>IF(②選手情報入力!K68="","",②選手情報入力!K68)</f>
        <v/>
      </c>
      <c r="H66" s="271" t="str">
        <f>IF(②選手情報入力!M68="","",IF(②選手情報入力!L68="",②選手情報入力!M68,②選手情報入力!L68&amp;②選手情報入力!M68))</f>
        <v/>
      </c>
      <c r="I66" s="93" t="str">
        <f>IF(②選手情報入力!N68="","",②選手情報入力!N68)</f>
        <v/>
      </c>
      <c r="J66" s="271" t="str">
        <f>IF(②選手情報入力!P68="","",IF(②選手情報入力!O68="",②選手情報入力!P68,②選手情報入力!O68&amp;②選手情報入力!P68))</f>
        <v/>
      </c>
      <c r="K66" s="93" t="str">
        <f>IF(②選手情報入力!Q68="","",②選手情報入力!Q68)</f>
        <v/>
      </c>
      <c r="L66" s="79" t="str">
        <f>IF(②選手情報入力!R68="","",②選手情報入力!R68)</f>
        <v/>
      </c>
      <c r="M66" s="248" t="str">
        <f>IF(②選手情報入力!T68="","",②選手情報入力!T68)</f>
        <v/>
      </c>
    </row>
    <row r="67" spans="1:13" s="76" customFormat="1" ht="18" customHeight="1">
      <c r="A67" s="247">
        <v>59</v>
      </c>
      <c r="B67" s="93" t="str">
        <f>IF(②選手情報入力!C69="","",②選手情報入力!C69)</f>
        <v/>
      </c>
      <c r="C67" s="93" t="str">
        <f>IF(②選手情報入力!D69="","",②選手情報入力!D69)</f>
        <v/>
      </c>
      <c r="D67" s="79" t="str">
        <f>IF(②選手情報入力!G69="","",②選手情報入力!G69)</f>
        <v/>
      </c>
      <c r="E67" s="79" t="str">
        <f>IF(②選手情報入力!H69="","",②選手情報入力!H69)</f>
        <v/>
      </c>
      <c r="F67" s="271" t="str">
        <f>IF(②選手情報入力!J69="","",IF(②選手情報入力!I69="",②選手情報入力!J69,②選手情報入力!I69&amp;②選手情報入力!J69))</f>
        <v/>
      </c>
      <c r="G67" s="93" t="str">
        <f>IF(②選手情報入力!K69="","",②選手情報入力!K69)</f>
        <v/>
      </c>
      <c r="H67" s="271" t="str">
        <f>IF(②選手情報入力!M69="","",IF(②選手情報入力!L69="",②選手情報入力!M69,②選手情報入力!L69&amp;②選手情報入力!M69))</f>
        <v/>
      </c>
      <c r="I67" s="93" t="str">
        <f>IF(②選手情報入力!N69="","",②選手情報入力!N69)</f>
        <v/>
      </c>
      <c r="J67" s="271" t="str">
        <f>IF(②選手情報入力!P69="","",IF(②選手情報入力!O69="",②選手情報入力!P69,②選手情報入力!O69&amp;②選手情報入力!P69))</f>
        <v/>
      </c>
      <c r="K67" s="93" t="str">
        <f>IF(②選手情報入力!Q69="","",②選手情報入力!Q69)</f>
        <v/>
      </c>
      <c r="L67" s="79" t="str">
        <f>IF(②選手情報入力!R69="","",②選手情報入力!R69)</f>
        <v/>
      </c>
      <c r="M67" s="248" t="str">
        <f>IF(②選手情報入力!T69="","",②選手情報入力!T69)</f>
        <v/>
      </c>
    </row>
    <row r="68" spans="1:13" s="76" customFormat="1" ht="18" customHeight="1">
      <c r="A68" s="251">
        <v>60</v>
      </c>
      <c r="B68" s="95" t="str">
        <f>IF(②選手情報入力!C70="","",②選手情報入力!C70)</f>
        <v/>
      </c>
      <c r="C68" s="95" t="str">
        <f>IF(②選手情報入力!D70="","",②選手情報入力!D70)</f>
        <v/>
      </c>
      <c r="D68" s="80" t="str">
        <f>IF(②選手情報入力!G70="","",②選手情報入力!G70)</f>
        <v/>
      </c>
      <c r="E68" s="80" t="str">
        <f>IF(②選手情報入力!H70="","",②選手情報入力!H70)</f>
        <v/>
      </c>
      <c r="F68" s="273" t="str">
        <f>IF(②選手情報入力!J70="","",IF(②選手情報入力!I70="",②選手情報入力!J70,②選手情報入力!I70&amp;②選手情報入力!J70))</f>
        <v/>
      </c>
      <c r="G68" s="95" t="str">
        <f>IF(②選手情報入力!K70="","",②選手情報入力!K70)</f>
        <v/>
      </c>
      <c r="H68" s="273" t="str">
        <f>IF(②選手情報入力!M70="","",IF(②選手情報入力!L70="",②選手情報入力!M70,②選手情報入力!L70&amp;②選手情報入力!M70))</f>
        <v/>
      </c>
      <c r="I68" s="95" t="str">
        <f>IF(②選手情報入力!N70="","",②選手情報入力!N70)</f>
        <v/>
      </c>
      <c r="J68" s="273" t="str">
        <f>IF(②選手情報入力!P70="","",IF(②選手情報入力!O70="",②選手情報入力!P70,②選手情報入力!O70&amp;②選手情報入力!P70))</f>
        <v/>
      </c>
      <c r="K68" s="95" t="str">
        <f>IF(②選手情報入力!Q70="","",②選手情報入力!Q70)</f>
        <v/>
      </c>
      <c r="L68" s="80" t="str">
        <f>IF(②選手情報入力!R70="","",②選手情報入力!R70)</f>
        <v/>
      </c>
      <c r="M68" s="252" t="str">
        <f>IF(②選手情報入力!T70="","",②選手情報入力!T70)</f>
        <v/>
      </c>
    </row>
    <row r="69" spans="1:13" s="76" customFormat="1" ht="18" customHeight="1">
      <c r="A69" s="253">
        <v>61</v>
      </c>
      <c r="B69" s="96" t="str">
        <f>IF(②選手情報入力!C71="","",②選手情報入力!C71)</f>
        <v/>
      </c>
      <c r="C69" s="96" t="str">
        <f>IF(②選手情報入力!D71="","",②選手情報入力!D71)</f>
        <v/>
      </c>
      <c r="D69" s="82" t="str">
        <f>IF(②選手情報入力!G71="","",②選手情報入力!G71)</f>
        <v/>
      </c>
      <c r="E69" s="82" t="str">
        <f>IF(②選手情報入力!H71="","",②選手情報入力!H71)</f>
        <v/>
      </c>
      <c r="F69" s="274" t="str">
        <f>IF(②選手情報入力!J71="","",IF(②選手情報入力!I71="",②選手情報入力!J71,②選手情報入力!I71&amp;②選手情報入力!J71))</f>
        <v/>
      </c>
      <c r="G69" s="96" t="str">
        <f>IF(②選手情報入力!K71="","",②選手情報入力!K71)</f>
        <v/>
      </c>
      <c r="H69" s="274" t="str">
        <f>IF(②選手情報入力!M71="","",IF(②選手情報入力!L71="",②選手情報入力!M71,②選手情報入力!L71&amp;②選手情報入力!M71))</f>
        <v/>
      </c>
      <c r="I69" s="96" t="str">
        <f>IF(②選手情報入力!N71="","",②選手情報入力!N71)</f>
        <v/>
      </c>
      <c r="J69" s="274" t="str">
        <f>IF(②選手情報入力!P71="","",IF(②選手情報入力!O71="",②選手情報入力!P71,②選手情報入力!O71&amp;②選手情報入力!P71))</f>
        <v/>
      </c>
      <c r="K69" s="96" t="str">
        <f>IF(②選手情報入力!Q71="","",②選手情報入力!Q71)</f>
        <v/>
      </c>
      <c r="L69" s="82" t="str">
        <f>IF(②選手情報入力!R71="","",②選手情報入力!R71)</f>
        <v/>
      </c>
      <c r="M69" s="254" t="str">
        <f>IF(②選手情報入力!T71="","",②選手情報入力!T71)</f>
        <v/>
      </c>
    </row>
    <row r="70" spans="1:13" s="76" customFormat="1" ht="18" customHeight="1">
      <c r="A70" s="247">
        <v>62</v>
      </c>
      <c r="B70" s="93" t="str">
        <f>IF(②選手情報入力!C72="","",②選手情報入力!C72)</f>
        <v/>
      </c>
      <c r="C70" s="93" t="str">
        <f>IF(②選手情報入力!D72="","",②選手情報入力!D72)</f>
        <v/>
      </c>
      <c r="D70" s="79" t="str">
        <f>IF(②選手情報入力!G72="","",②選手情報入力!G72)</f>
        <v/>
      </c>
      <c r="E70" s="79" t="str">
        <f>IF(②選手情報入力!H72="","",②選手情報入力!H72)</f>
        <v/>
      </c>
      <c r="F70" s="271" t="str">
        <f>IF(②選手情報入力!J72="","",IF(②選手情報入力!I72="",②選手情報入力!J72,②選手情報入力!I72&amp;②選手情報入力!J72))</f>
        <v/>
      </c>
      <c r="G70" s="93" t="str">
        <f>IF(②選手情報入力!K72="","",②選手情報入力!K72)</f>
        <v/>
      </c>
      <c r="H70" s="271" t="str">
        <f>IF(②選手情報入力!M72="","",IF(②選手情報入力!L72="",②選手情報入力!M72,②選手情報入力!L72&amp;②選手情報入力!M72))</f>
        <v/>
      </c>
      <c r="I70" s="93" t="str">
        <f>IF(②選手情報入力!N72="","",②選手情報入力!N72)</f>
        <v/>
      </c>
      <c r="J70" s="271" t="str">
        <f>IF(②選手情報入力!P72="","",IF(②選手情報入力!O72="",②選手情報入力!P72,②選手情報入力!O72&amp;②選手情報入力!P72))</f>
        <v/>
      </c>
      <c r="K70" s="93" t="str">
        <f>IF(②選手情報入力!Q72="","",②選手情報入力!Q72)</f>
        <v/>
      </c>
      <c r="L70" s="79" t="str">
        <f>IF(②選手情報入力!R72="","",②選手情報入力!R72)</f>
        <v/>
      </c>
      <c r="M70" s="248" t="str">
        <f>IF(②選手情報入力!T72="","",②選手情報入力!T72)</f>
        <v/>
      </c>
    </row>
    <row r="71" spans="1:13" s="76" customFormat="1" ht="18" customHeight="1">
      <c r="A71" s="247">
        <v>63</v>
      </c>
      <c r="B71" s="93" t="str">
        <f>IF(②選手情報入力!C73="","",②選手情報入力!C73)</f>
        <v/>
      </c>
      <c r="C71" s="93" t="str">
        <f>IF(②選手情報入力!D73="","",②選手情報入力!D73)</f>
        <v/>
      </c>
      <c r="D71" s="79" t="str">
        <f>IF(②選手情報入力!G73="","",②選手情報入力!G73)</f>
        <v/>
      </c>
      <c r="E71" s="79" t="str">
        <f>IF(②選手情報入力!H73="","",②選手情報入力!H73)</f>
        <v/>
      </c>
      <c r="F71" s="271" t="str">
        <f>IF(②選手情報入力!J73="","",IF(②選手情報入力!I73="",②選手情報入力!J73,②選手情報入力!I73&amp;②選手情報入力!J73))</f>
        <v/>
      </c>
      <c r="G71" s="93" t="str">
        <f>IF(②選手情報入力!K73="","",②選手情報入力!K73)</f>
        <v/>
      </c>
      <c r="H71" s="271" t="str">
        <f>IF(②選手情報入力!M73="","",IF(②選手情報入力!L73="",②選手情報入力!M73,②選手情報入力!L73&amp;②選手情報入力!M73))</f>
        <v/>
      </c>
      <c r="I71" s="93" t="str">
        <f>IF(②選手情報入力!N73="","",②選手情報入力!N73)</f>
        <v/>
      </c>
      <c r="J71" s="271" t="str">
        <f>IF(②選手情報入力!P73="","",IF(②選手情報入力!O73="",②選手情報入力!P73,②選手情報入力!O73&amp;②選手情報入力!P73))</f>
        <v/>
      </c>
      <c r="K71" s="93" t="str">
        <f>IF(②選手情報入力!Q73="","",②選手情報入力!Q73)</f>
        <v/>
      </c>
      <c r="L71" s="79" t="str">
        <f>IF(②選手情報入力!R73="","",②選手情報入力!R73)</f>
        <v/>
      </c>
      <c r="M71" s="248" t="str">
        <f>IF(②選手情報入力!T73="","",②選手情報入力!T73)</f>
        <v/>
      </c>
    </row>
    <row r="72" spans="1:13" s="76" customFormat="1" ht="18" customHeight="1">
      <c r="A72" s="247">
        <v>64</v>
      </c>
      <c r="B72" s="93" t="str">
        <f>IF(②選手情報入力!C74="","",②選手情報入力!C74)</f>
        <v/>
      </c>
      <c r="C72" s="93" t="str">
        <f>IF(②選手情報入力!D74="","",②選手情報入力!D74)</f>
        <v/>
      </c>
      <c r="D72" s="79" t="str">
        <f>IF(②選手情報入力!G74="","",②選手情報入力!G74)</f>
        <v/>
      </c>
      <c r="E72" s="79" t="str">
        <f>IF(②選手情報入力!H74="","",②選手情報入力!H74)</f>
        <v/>
      </c>
      <c r="F72" s="271" t="str">
        <f>IF(②選手情報入力!J74="","",IF(②選手情報入力!I74="",②選手情報入力!J74,②選手情報入力!I74&amp;②選手情報入力!J74))</f>
        <v/>
      </c>
      <c r="G72" s="93" t="str">
        <f>IF(②選手情報入力!K74="","",②選手情報入力!K74)</f>
        <v/>
      </c>
      <c r="H72" s="271" t="str">
        <f>IF(②選手情報入力!M74="","",IF(②選手情報入力!L74="",②選手情報入力!M74,②選手情報入力!L74&amp;②選手情報入力!M74))</f>
        <v/>
      </c>
      <c r="I72" s="93" t="str">
        <f>IF(②選手情報入力!N74="","",②選手情報入力!N74)</f>
        <v/>
      </c>
      <c r="J72" s="271" t="str">
        <f>IF(②選手情報入力!P74="","",IF(②選手情報入力!O74="",②選手情報入力!P74,②選手情報入力!O74&amp;②選手情報入力!P74))</f>
        <v/>
      </c>
      <c r="K72" s="93" t="str">
        <f>IF(②選手情報入力!Q74="","",②選手情報入力!Q74)</f>
        <v/>
      </c>
      <c r="L72" s="79" t="str">
        <f>IF(②選手情報入力!R74="","",②選手情報入力!R74)</f>
        <v/>
      </c>
      <c r="M72" s="248" t="str">
        <f>IF(②選手情報入力!T74="","",②選手情報入力!T74)</f>
        <v/>
      </c>
    </row>
    <row r="73" spans="1:13" s="76" customFormat="1" ht="18" customHeight="1">
      <c r="A73" s="249">
        <v>65</v>
      </c>
      <c r="B73" s="94" t="str">
        <f>IF(②選手情報入力!C75="","",②選手情報入力!C75)</f>
        <v/>
      </c>
      <c r="C73" s="94" t="str">
        <f>IF(②選手情報入力!D75="","",②選手情報入力!D75)</f>
        <v/>
      </c>
      <c r="D73" s="81" t="str">
        <f>IF(②選手情報入力!G75="","",②選手情報入力!G75)</f>
        <v/>
      </c>
      <c r="E73" s="81" t="str">
        <f>IF(②選手情報入力!H75="","",②選手情報入力!H75)</f>
        <v/>
      </c>
      <c r="F73" s="272" t="str">
        <f>IF(②選手情報入力!J75="","",IF(②選手情報入力!I75="",②選手情報入力!J75,②選手情報入力!I75&amp;②選手情報入力!J75))</f>
        <v/>
      </c>
      <c r="G73" s="94" t="str">
        <f>IF(②選手情報入力!K75="","",②選手情報入力!K75)</f>
        <v/>
      </c>
      <c r="H73" s="272" t="str">
        <f>IF(②選手情報入力!M75="","",IF(②選手情報入力!L75="",②選手情報入力!M75,②選手情報入力!L75&amp;②選手情報入力!M75))</f>
        <v/>
      </c>
      <c r="I73" s="94" t="str">
        <f>IF(②選手情報入力!N75="","",②選手情報入力!N75)</f>
        <v/>
      </c>
      <c r="J73" s="272" t="str">
        <f>IF(②選手情報入力!P75="","",IF(②選手情報入力!O75="",②選手情報入力!P75,②選手情報入力!O75&amp;②選手情報入力!P75))</f>
        <v/>
      </c>
      <c r="K73" s="94" t="str">
        <f>IF(②選手情報入力!Q75="","",②選手情報入力!Q75)</f>
        <v/>
      </c>
      <c r="L73" s="81" t="str">
        <f>IF(②選手情報入力!R75="","",②選手情報入力!R75)</f>
        <v/>
      </c>
      <c r="M73" s="250" t="str">
        <f>IF(②選手情報入力!T75="","",②選手情報入力!T75)</f>
        <v/>
      </c>
    </row>
    <row r="74" spans="1:13" s="76" customFormat="1" ht="18" customHeight="1">
      <c r="A74" s="245">
        <v>66</v>
      </c>
      <c r="B74" s="92" t="str">
        <f>IF(②選手情報入力!C76="","",②選手情報入力!C76)</f>
        <v/>
      </c>
      <c r="C74" s="92" t="str">
        <f>IF(②選手情報入力!D76="","",②選手情報入力!D76)</f>
        <v/>
      </c>
      <c r="D74" s="78" t="str">
        <f>IF(②選手情報入力!G76="","",②選手情報入力!G76)</f>
        <v/>
      </c>
      <c r="E74" s="78" t="str">
        <f>IF(②選手情報入力!H76="","",②選手情報入力!H76)</f>
        <v/>
      </c>
      <c r="F74" s="270" t="str">
        <f>IF(②選手情報入力!J76="","",IF(②選手情報入力!I76="",②選手情報入力!J76,②選手情報入力!I76&amp;②選手情報入力!J76))</f>
        <v/>
      </c>
      <c r="G74" s="92" t="str">
        <f>IF(②選手情報入力!K76="","",②選手情報入力!K76)</f>
        <v/>
      </c>
      <c r="H74" s="270" t="str">
        <f>IF(②選手情報入力!M76="","",IF(②選手情報入力!L76="",②選手情報入力!M76,②選手情報入力!L76&amp;②選手情報入力!M76))</f>
        <v/>
      </c>
      <c r="I74" s="92" t="str">
        <f>IF(②選手情報入力!N76="","",②選手情報入力!N76)</f>
        <v/>
      </c>
      <c r="J74" s="270" t="str">
        <f>IF(②選手情報入力!P76="","",IF(②選手情報入力!O76="",②選手情報入力!P76,②選手情報入力!O76&amp;②選手情報入力!P76))</f>
        <v/>
      </c>
      <c r="K74" s="92" t="str">
        <f>IF(②選手情報入力!Q76="","",②選手情報入力!Q76)</f>
        <v/>
      </c>
      <c r="L74" s="78" t="str">
        <f>IF(②選手情報入力!R76="","",②選手情報入力!R76)</f>
        <v/>
      </c>
      <c r="M74" s="246" t="str">
        <f>IF(②選手情報入力!T76="","",②選手情報入力!T76)</f>
        <v/>
      </c>
    </row>
    <row r="75" spans="1:13" s="76" customFormat="1" ht="18" customHeight="1">
      <c r="A75" s="247">
        <v>67</v>
      </c>
      <c r="B75" s="93" t="str">
        <f>IF(②選手情報入力!C77="","",②選手情報入力!C77)</f>
        <v/>
      </c>
      <c r="C75" s="93" t="str">
        <f>IF(②選手情報入力!D77="","",②選手情報入力!D77)</f>
        <v/>
      </c>
      <c r="D75" s="79" t="str">
        <f>IF(②選手情報入力!G77="","",②選手情報入力!G77)</f>
        <v/>
      </c>
      <c r="E75" s="79" t="str">
        <f>IF(②選手情報入力!H77="","",②選手情報入力!H77)</f>
        <v/>
      </c>
      <c r="F75" s="271" t="str">
        <f>IF(②選手情報入力!J77="","",IF(②選手情報入力!I77="",②選手情報入力!J77,②選手情報入力!I77&amp;②選手情報入力!J77))</f>
        <v/>
      </c>
      <c r="G75" s="93" t="str">
        <f>IF(②選手情報入力!K77="","",②選手情報入力!K77)</f>
        <v/>
      </c>
      <c r="H75" s="271" t="str">
        <f>IF(②選手情報入力!M77="","",IF(②選手情報入力!L77="",②選手情報入力!M77,②選手情報入力!L77&amp;②選手情報入力!M77))</f>
        <v/>
      </c>
      <c r="I75" s="93" t="str">
        <f>IF(②選手情報入力!N77="","",②選手情報入力!N77)</f>
        <v/>
      </c>
      <c r="J75" s="271" t="str">
        <f>IF(②選手情報入力!P77="","",IF(②選手情報入力!O77="",②選手情報入力!P77,②選手情報入力!O77&amp;②選手情報入力!P77))</f>
        <v/>
      </c>
      <c r="K75" s="93" t="str">
        <f>IF(②選手情報入力!Q77="","",②選手情報入力!Q77)</f>
        <v/>
      </c>
      <c r="L75" s="79" t="str">
        <f>IF(②選手情報入力!R77="","",②選手情報入力!R77)</f>
        <v/>
      </c>
      <c r="M75" s="248" t="str">
        <f>IF(②選手情報入力!T77="","",②選手情報入力!T77)</f>
        <v/>
      </c>
    </row>
    <row r="76" spans="1:13" s="76" customFormat="1" ht="18" customHeight="1">
      <c r="A76" s="247">
        <v>68</v>
      </c>
      <c r="B76" s="93" t="str">
        <f>IF(②選手情報入力!C78="","",②選手情報入力!C78)</f>
        <v/>
      </c>
      <c r="C76" s="93" t="str">
        <f>IF(②選手情報入力!D78="","",②選手情報入力!D78)</f>
        <v/>
      </c>
      <c r="D76" s="79" t="str">
        <f>IF(②選手情報入力!G78="","",②選手情報入力!G78)</f>
        <v/>
      </c>
      <c r="E76" s="79" t="str">
        <f>IF(②選手情報入力!H78="","",②選手情報入力!H78)</f>
        <v/>
      </c>
      <c r="F76" s="271" t="str">
        <f>IF(②選手情報入力!J78="","",IF(②選手情報入力!I78="",②選手情報入力!J78,②選手情報入力!I78&amp;②選手情報入力!J78))</f>
        <v/>
      </c>
      <c r="G76" s="93" t="str">
        <f>IF(②選手情報入力!K78="","",②選手情報入力!K78)</f>
        <v/>
      </c>
      <c r="H76" s="271" t="str">
        <f>IF(②選手情報入力!M78="","",IF(②選手情報入力!L78="",②選手情報入力!M78,②選手情報入力!L78&amp;②選手情報入力!M78))</f>
        <v/>
      </c>
      <c r="I76" s="93" t="str">
        <f>IF(②選手情報入力!N78="","",②選手情報入力!N78)</f>
        <v/>
      </c>
      <c r="J76" s="271" t="str">
        <f>IF(②選手情報入力!P78="","",IF(②選手情報入力!O78="",②選手情報入力!P78,②選手情報入力!O78&amp;②選手情報入力!P78))</f>
        <v/>
      </c>
      <c r="K76" s="93" t="str">
        <f>IF(②選手情報入力!Q78="","",②選手情報入力!Q78)</f>
        <v/>
      </c>
      <c r="L76" s="79" t="str">
        <f>IF(②選手情報入力!R78="","",②選手情報入力!R78)</f>
        <v/>
      </c>
      <c r="M76" s="248" t="str">
        <f>IF(②選手情報入力!T78="","",②選手情報入力!T78)</f>
        <v/>
      </c>
    </row>
    <row r="77" spans="1:13" s="76" customFormat="1" ht="18" customHeight="1">
      <c r="A77" s="247">
        <v>69</v>
      </c>
      <c r="B77" s="93" t="str">
        <f>IF(②選手情報入力!C79="","",②選手情報入力!C79)</f>
        <v/>
      </c>
      <c r="C77" s="93" t="str">
        <f>IF(②選手情報入力!D79="","",②選手情報入力!D79)</f>
        <v/>
      </c>
      <c r="D77" s="79" t="str">
        <f>IF(②選手情報入力!G79="","",②選手情報入力!G79)</f>
        <v/>
      </c>
      <c r="E77" s="79" t="str">
        <f>IF(②選手情報入力!H79="","",②選手情報入力!H79)</f>
        <v/>
      </c>
      <c r="F77" s="271" t="str">
        <f>IF(②選手情報入力!J79="","",IF(②選手情報入力!I79="",②選手情報入力!J79,②選手情報入力!I79&amp;②選手情報入力!J79))</f>
        <v/>
      </c>
      <c r="G77" s="93" t="str">
        <f>IF(②選手情報入力!K79="","",②選手情報入力!K79)</f>
        <v/>
      </c>
      <c r="H77" s="271" t="str">
        <f>IF(②選手情報入力!M79="","",IF(②選手情報入力!L79="",②選手情報入力!M79,②選手情報入力!L79&amp;②選手情報入力!M79))</f>
        <v/>
      </c>
      <c r="I77" s="93" t="str">
        <f>IF(②選手情報入力!N79="","",②選手情報入力!N79)</f>
        <v/>
      </c>
      <c r="J77" s="271" t="str">
        <f>IF(②選手情報入力!P79="","",IF(②選手情報入力!O79="",②選手情報入力!P79,②選手情報入力!O79&amp;②選手情報入力!P79))</f>
        <v/>
      </c>
      <c r="K77" s="93" t="str">
        <f>IF(②選手情報入力!Q79="","",②選手情報入力!Q79)</f>
        <v/>
      </c>
      <c r="L77" s="79" t="str">
        <f>IF(②選手情報入力!R79="","",②選手情報入力!R79)</f>
        <v/>
      </c>
      <c r="M77" s="248" t="str">
        <f>IF(②選手情報入力!T79="","",②選手情報入力!T79)</f>
        <v/>
      </c>
    </row>
    <row r="78" spans="1:13" s="76" customFormat="1" ht="18" customHeight="1">
      <c r="A78" s="251">
        <v>70</v>
      </c>
      <c r="B78" s="95" t="str">
        <f>IF(②選手情報入力!C80="","",②選手情報入力!C80)</f>
        <v/>
      </c>
      <c r="C78" s="95" t="str">
        <f>IF(②選手情報入力!D80="","",②選手情報入力!D80)</f>
        <v/>
      </c>
      <c r="D78" s="80" t="str">
        <f>IF(②選手情報入力!G80="","",②選手情報入力!G80)</f>
        <v/>
      </c>
      <c r="E78" s="80" t="str">
        <f>IF(②選手情報入力!H80="","",②選手情報入力!H80)</f>
        <v/>
      </c>
      <c r="F78" s="273" t="str">
        <f>IF(②選手情報入力!J80="","",IF(②選手情報入力!I80="",②選手情報入力!J80,②選手情報入力!I80&amp;②選手情報入力!J80))</f>
        <v/>
      </c>
      <c r="G78" s="95" t="str">
        <f>IF(②選手情報入力!K80="","",②選手情報入力!K80)</f>
        <v/>
      </c>
      <c r="H78" s="273" t="str">
        <f>IF(②選手情報入力!M80="","",IF(②選手情報入力!L80="",②選手情報入力!M80,②選手情報入力!L80&amp;②選手情報入力!M80))</f>
        <v/>
      </c>
      <c r="I78" s="95" t="str">
        <f>IF(②選手情報入力!N80="","",②選手情報入力!N80)</f>
        <v/>
      </c>
      <c r="J78" s="273" t="str">
        <f>IF(②選手情報入力!P80="","",IF(②選手情報入力!O80="",②選手情報入力!P80,②選手情報入力!O80&amp;②選手情報入力!P80))</f>
        <v/>
      </c>
      <c r="K78" s="95" t="str">
        <f>IF(②選手情報入力!Q80="","",②選手情報入力!Q80)</f>
        <v/>
      </c>
      <c r="L78" s="80" t="str">
        <f>IF(②選手情報入力!R80="","",②選手情報入力!R80)</f>
        <v/>
      </c>
      <c r="M78" s="252" t="str">
        <f>IF(②選手情報入力!T80="","",②選手情報入力!T80)</f>
        <v/>
      </c>
    </row>
    <row r="79" spans="1:13" s="76" customFormat="1" ht="18" customHeight="1">
      <c r="A79" s="253">
        <v>71</v>
      </c>
      <c r="B79" s="96" t="str">
        <f>IF(②選手情報入力!C81="","",②選手情報入力!C81)</f>
        <v/>
      </c>
      <c r="C79" s="96" t="str">
        <f>IF(②選手情報入力!D81="","",②選手情報入力!D81)</f>
        <v/>
      </c>
      <c r="D79" s="82" t="str">
        <f>IF(②選手情報入力!G81="","",②選手情報入力!G81)</f>
        <v/>
      </c>
      <c r="E79" s="82" t="str">
        <f>IF(②選手情報入力!H81="","",②選手情報入力!H81)</f>
        <v/>
      </c>
      <c r="F79" s="274" t="str">
        <f>IF(②選手情報入力!J81="","",IF(②選手情報入力!I81="",②選手情報入力!J81,②選手情報入力!I81&amp;②選手情報入力!J81))</f>
        <v/>
      </c>
      <c r="G79" s="96" t="str">
        <f>IF(②選手情報入力!K81="","",②選手情報入力!K81)</f>
        <v/>
      </c>
      <c r="H79" s="274" t="str">
        <f>IF(②選手情報入力!M81="","",IF(②選手情報入力!L81="",②選手情報入力!M81,②選手情報入力!L81&amp;②選手情報入力!M81))</f>
        <v/>
      </c>
      <c r="I79" s="96" t="str">
        <f>IF(②選手情報入力!N81="","",②選手情報入力!N81)</f>
        <v/>
      </c>
      <c r="J79" s="274" t="str">
        <f>IF(②選手情報入力!P81="","",IF(②選手情報入力!O81="",②選手情報入力!P81,②選手情報入力!O81&amp;②選手情報入力!P81))</f>
        <v/>
      </c>
      <c r="K79" s="96" t="str">
        <f>IF(②選手情報入力!Q81="","",②選手情報入力!Q81)</f>
        <v/>
      </c>
      <c r="L79" s="82" t="str">
        <f>IF(②選手情報入力!R81="","",②選手情報入力!R81)</f>
        <v/>
      </c>
      <c r="M79" s="254" t="str">
        <f>IF(②選手情報入力!T81="","",②選手情報入力!T81)</f>
        <v/>
      </c>
    </row>
    <row r="80" spans="1:13" s="76" customFormat="1" ht="18" customHeight="1">
      <c r="A80" s="247">
        <v>72</v>
      </c>
      <c r="B80" s="93" t="str">
        <f>IF(②選手情報入力!C82="","",②選手情報入力!C82)</f>
        <v/>
      </c>
      <c r="C80" s="93" t="str">
        <f>IF(②選手情報入力!D82="","",②選手情報入力!D82)</f>
        <v/>
      </c>
      <c r="D80" s="79" t="str">
        <f>IF(②選手情報入力!G82="","",②選手情報入力!G82)</f>
        <v/>
      </c>
      <c r="E80" s="79" t="str">
        <f>IF(②選手情報入力!H82="","",②選手情報入力!H82)</f>
        <v/>
      </c>
      <c r="F80" s="271" t="str">
        <f>IF(②選手情報入力!J82="","",IF(②選手情報入力!I82="",②選手情報入力!J82,②選手情報入力!I82&amp;②選手情報入力!J82))</f>
        <v/>
      </c>
      <c r="G80" s="93" t="str">
        <f>IF(②選手情報入力!K82="","",②選手情報入力!K82)</f>
        <v/>
      </c>
      <c r="H80" s="271" t="str">
        <f>IF(②選手情報入力!M82="","",IF(②選手情報入力!L82="",②選手情報入力!M82,②選手情報入力!L82&amp;②選手情報入力!M82))</f>
        <v/>
      </c>
      <c r="I80" s="93" t="str">
        <f>IF(②選手情報入力!N82="","",②選手情報入力!N82)</f>
        <v/>
      </c>
      <c r="J80" s="271" t="str">
        <f>IF(②選手情報入力!P82="","",IF(②選手情報入力!O82="",②選手情報入力!P82,②選手情報入力!O82&amp;②選手情報入力!P82))</f>
        <v/>
      </c>
      <c r="K80" s="93" t="str">
        <f>IF(②選手情報入力!Q82="","",②選手情報入力!Q82)</f>
        <v/>
      </c>
      <c r="L80" s="79" t="str">
        <f>IF(②選手情報入力!R82="","",②選手情報入力!R82)</f>
        <v/>
      </c>
      <c r="M80" s="248" t="str">
        <f>IF(②選手情報入力!T82="","",②選手情報入力!T82)</f>
        <v/>
      </c>
    </row>
    <row r="81" spans="1:13" s="76" customFormat="1" ht="18" customHeight="1">
      <c r="A81" s="247">
        <v>73</v>
      </c>
      <c r="B81" s="93" t="str">
        <f>IF(②選手情報入力!C83="","",②選手情報入力!C83)</f>
        <v/>
      </c>
      <c r="C81" s="93" t="str">
        <f>IF(②選手情報入力!D83="","",②選手情報入力!D83)</f>
        <v/>
      </c>
      <c r="D81" s="79" t="str">
        <f>IF(②選手情報入力!G83="","",②選手情報入力!G83)</f>
        <v/>
      </c>
      <c r="E81" s="79" t="str">
        <f>IF(②選手情報入力!H83="","",②選手情報入力!H83)</f>
        <v/>
      </c>
      <c r="F81" s="271" t="str">
        <f>IF(②選手情報入力!J83="","",IF(②選手情報入力!I83="",②選手情報入力!J83,②選手情報入力!I83&amp;②選手情報入力!J83))</f>
        <v/>
      </c>
      <c r="G81" s="93" t="str">
        <f>IF(②選手情報入力!K83="","",②選手情報入力!K83)</f>
        <v/>
      </c>
      <c r="H81" s="271" t="str">
        <f>IF(②選手情報入力!M83="","",IF(②選手情報入力!L83="",②選手情報入力!M83,②選手情報入力!L83&amp;②選手情報入力!M83))</f>
        <v/>
      </c>
      <c r="I81" s="93" t="str">
        <f>IF(②選手情報入力!N83="","",②選手情報入力!N83)</f>
        <v/>
      </c>
      <c r="J81" s="271" t="str">
        <f>IF(②選手情報入力!P83="","",IF(②選手情報入力!O83="",②選手情報入力!P83,②選手情報入力!O83&amp;②選手情報入力!P83))</f>
        <v/>
      </c>
      <c r="K81" s="93" t="str">
        <f>IF(②選手情報入力!Q83="","",②選手情報入力!Q83)</f>
        <v/>
      </c>
      <c r="L81" s="79" t="str">
        <f>IF(②選手情報入力!R83="","",②選手情報入力!R83)</f>
        <v/>
      </c>
      <c r="M81" s="248" t="str">
        <f>IF(②選手情報入力!T83="","",②選手情報入力!T83)</f>
        <v/>
      </c>
    </row>
    <row r="82" spans="1:13" s="76" customFormat="1" ht="18" customHeight="1">
      <c r="A82" s="247">
        <v>74</v>
      </c>
      <c r="B82" s="93" t="str">
        <f>IF(②選手情報入力!C84="","",②選手情報入力!C84)</f>
        <v/>
      </c>
      <c r="C82" s="93" t="str">
        <f>IF(②選手情報入力!D84="","",②選手情報入力!D84)</f>
        <v/>
      </c>
      <c r="D82" s="79" t="str">
        <f>IF(②選手情報入力!G84="","",②選手情報入力!G84)</f>
        <v/>
      </c>
      <c r="E82" s="79" t="str">
        <f>IF(②選手情報入力!H84="","",②選手情報入力!H84)</f>
        <v/>
      </c>
      <c r="F82" s="271" t="str">
        <f>IF(②選手情報入力!J84="","",IF(②選手情報入力!I84="",②選手情報入力!J84,②選手情報入力!I84&amp;②選手情報入力!J84))</f>
        <v/>
      </c>
      <c r="G82" s="93" t="str">
        <f>IF(②選手情報入力!K84="","",②選手情報入力!K84)</f>
        <v/>
      </c>
      <c r="H82" s="271" t="str">
        <f>IF(②選手情報入力!M84="","",IF(②選手情報入力!L84="",②選手情報入力!M84,②選手情報入力!L84&amp;②選手情報入力!M84))</f>
        <v/>
      </c>
      <c r="I82" s="93" t="str">
        <f>IF(②選手情報入力!N84="","",②選手情報入力!N84)</f>
        <v/>
      </c>
      <c r="J82" s="271" t="str">
        <f>IF(②選手情報入力!P84="","",IF(②選手情報入力!O84="",②選手情報入力!P84,②選手情報入力!O84&amp;②選手情報入力!P84))</f>
        <v/>
      </c>
      <c r="K82" s="93" t="str">
        <f>IF(②選手情報入力!Q84="","",②選手情報入力!Q84)</f>
        <v/>
      </c>
      <c r="L82" s="79" t="str">
        <f>IF(②選手情報入力!R84="","",②選手情報入力!R84)</f>
        <v/>
      </c>
      <c r="M82" s="248" t="str">
        <f>IF(②選手情報入力!T84="","",②選手情報入力!T84)</f>
        <v/>
      </c>
    </row>
    <row r="83" spans="1:13" s="76" customFormat="1" ht="18" customHeight="1">
      <c r="A83" s="249">
        <v>75</v>
      </c>
      <c r="B83" s="94" t="str">
        <f>IF(②選手情報入力!C85="","",②選手情報入力!C85)</f>
        <v/>
      </c>
      <c r="C83" s="94" t="str">
        <f>IF(②選手情報入力!D85="","",②選手情報入力!D85)</f>
        <v/>
      </c>
      <c r="D83" s="81" t="str">
        <f>IF(②選手情報入力!G85="","",②選手情報入力!G85)</f>
        <v/>
      </c>
      <c r="E83" s="81" t="str">
        <f>IF(②選手情報入力!H85="","",②選手情報入力!H85)</f>
        <v/>
      </c>
      <c r="F83" s="272" t="str">
        <f>IF(②選手情報入力!J85="","",IF(②選手情報入力!I85="",②選手情報入力!J85,②選手情報入力!I85&amp;②選手情報入力!J85))</f>
        <v/>
      </c>
      <c r="G83" s="94" t="str">
        <f>IF(②選手情報入力!K85="","",②選手情報入力!K85)</f>
        <v/>
      </c>
      <c r="H83" s="272" t="str">
        <f>IF(②選手情報入力!M85="","",IF(②選手情報入力!L85="",②選手情報入力!M85,②選手情報入力!L85&amp;②選手情報入力!M85))</f>
        <v/>
      </c>
      <c r="I83" s="94" t="str">
        <f>IF(②選手情報入力!N85="","",②選手情報入力!N85)</f>
        <v/>
      </c>
      <c r="J83" s="272" t="str">
        <f>IF(②選手情報入力!P85="","",IF(②選手情報入力!O85="",②選手情報入力!P85,②選手情報入力!O85&amp;②選手情報入力!P85))</f>
        <v/>
      </c>
      <c r="K83" s="94" t="str">
        <f>IF(②選手情報入力!Q85="","",②選手情報入力!Q85)</f>
        <v/>
      </c>
      <c r="L83" s="81" t="str">
        <f>IF(②選手情報入力!R85="","",②選手情報入力!R85)</f>
        <v/>
      </c>
      <c r="M83" s="250" t="str">
        <f>IF(②選手情報入力!T85="","",②選手情報入力!T85)</f>
        <v/>
      </c>
    </row>
    <row r="84" spans="1:13" s="76" customFormat="1" ht="18" customHeight="1">
      <c r="A84" s="245">
        <v>76</v>
      </c>
      <c r="B84" s="92" t="str">
        <f>IF(②選手情報入力!C86="","",②選手情報入力!C86)</f>
        <v/>
      </c>
      <c r="C84" s="92" t="str">
        <f>IF(②選手情報入力!D86="","",②選手情報入力!D86)</f>
        <v/>
      </c>
      <c r="D84" s="78" t="str">
        <f>IF(②選手情報入力!G86="","",②選手情報入力!G86)</f>
        <v/>
      </c>
      <c r="E84" s="78" t="str">
        <f>IF(②選手情報入力!H86="","",②選手情報入力!H86)</f>
        <v/>
      </c>
      <c r="F84" s="270" t="str">
        <f>IF(②選手情報入力!J86="","",IF(②選手情報入力!I86="",②選手情報入力!J86,②選手情報入力!I86&amp;②選手情報入力!J86))</f>
        <v/>
      </c>
      <c r="G84" s="92" t="str">
        <f>IF(②選手情報入力!K86="","",②選手情報入力!K86)</f>
        <v/>
      </c>
      <c r="H84" s="270" t="str">
        <f>IF(②選手情報入力!M86="","",IF(②選手情報入力!L86="",②選手情報入力!M86,②選手情報入力!L86&amp;②選手情報入力!M86))</f>
        <v/>
      </c>
      <c r="I84" s="92" t="str">
        <f>IF(②選手情報入力!N86="","",②選手情報入力!N86)</f>
        <v/>
      </c>
      <c r="J84" s="270" t="str">
        <f>IF(②選手情報入力!P86="","",IF(②選手情報入力!O86="",②選手情報入力!P86,②選手情報入力!O86&amp;②選手情報入力!P86))</f>
        <v/>
      </c>
      <c r="K84" s="92" t="str">
        <f>IF(②選手情報入力!Q86="","",②選手情報入力!Q86)</f>
        <v/>
      </c>
      <c r="L84" s="78" t="str">
        <f>IF(②選手情報入力!R86="","",②選手情報入力!R86)</f>
        <v/>
      </c>
      <c r="M84" s="246" t="str">
        <f>IF(②選手情報入力!T86="","",②選手情報入力!T86)</f>
        <v/>
      </c>
    </row>
    <row r="85" spans="1:13" s="76" customFormat="1" ht="18" customHeight="1">
      <c r="A85" s="247">
        <v>77</v>
      </c>
      <c r="B85" s="93" t="str">
        <f>IF(②選手情報入力!C87="","",②選手情報入力!C87)</f>
        <v/>
      </c>
      <c r="C85" s="93" t="str">
        <f>IF(②選手情報入力!D87="","",②選手情報入力!D87)</f>
        <v/>
      </c>
      <c r="D85" s="79" t="str">
        <f>IF(②選手情報入力!G87="","",②選手情報入力!G87)</f>
        <v/>
      </c>
      <c r="E85" s="79" t="str">
        <f>IF(②選手情報入力!H87="","",②選手情報入力!H87)</f>
        <v/>
      </c>
      <c r="F85" s="271" t="str">
        <f>IF(②選手情報入力!J87="","",IF(②選手情報入力!I87="",②選手情報入力!J87,②選手情報入力!I87&amp;②選手情報入力!J87))</f>
        <v/>
      </c>
      <c r="G85" s="93" t="str">
        <f>IF(②選手情報入力!K87="","",②選手情報入力!K87)</f>
        <v/>
      </c>
      <c r="H85" s="271" t="str">
        <f>IF(②選手情報入力!M87="","",IF(②選手情報入力!L87="",②選手情報入力!M87,②選手情報入力!L87&amp;②選手情報入力!M87))</f>
        <v/>
      </c>
      <c r="I85" s="93" t="str">
        <f>IF(②選手情報入力!N87="","",②選手情報入力!N87)</f>
        <v/>
      </c>
      <c r="J85" s="271" t="str">
        <f>IF(②選手情報入力!P87="","",IF(②選手情報入力!O87="",②選手情報入力!P87,②選手情報入力!O87&amp;②選手情報入力!P87))</f>
        <v/>
      </c>
      <c r="K85" s="93" t="str">
        <f>IF(②選手情報入力!Q87="","",②選手情報入力!Q87)</f>
        <v/>
      </c>
      <c r="L85" s="79" t="str">
        <f>IF(②選手情報入力!R87="","",②選手情報入力!R87)</f>
        <v/>
      </c>
      <c r="M85" s="248" t="str">
        <f>IF(②選手情報入力!T87="","",②選手情報入力!T87)</f>
        <v/>
      </c>
    </row>
    <row r="86" spans="1:13" s="76" customFormat="1" ht="18" customHeight="1">
      <c r="A86" s="247">
        <v>78</v>
      </c>
      <c r="B86" s="93" t="str">
        <f>IF(②選手情報入力!C88="","",②選手情報入力!C88)</f>
        <v/>
      </c>
      <c r="C86" s="93" t="str">
        <f>IF(②選手情報入力!D88="","",②選手情報入力!D88)</f>
        <v/>
      </c>
      <c r="D86" s="79" t="str">
        <f>IF(②選手情報入力!G88="","",②選手情報入力!G88)</f>
        <v/>
      </c>
      <c r="E86" s="79" t="str">
        <f>IF(②選手情報入力!H88="","",②選手情報入力!H88)</f>
        <v/>
      </c>
      <c r="F86" s="271" t="str">
        <f>IF(②選手情報入力!J88="","",IF(②選手情報入力!I88="",②選手情報入力!J88,②選手情報入力!I88&amp;②選手情報入力!J88))</f>
        <v/>
      </c>
      <c r="G86" s="93" t="str">
        <f>IF(②選手情報入力!K88="","",②選手情報入力!K88)</f>
        <v/>
      </c>
      <c r="H86" s="271" t="str">
        <f>IF(②選手情報入力!M88="","",IF(②選手情報入力!L88="",②選手情報入力!M88,②選手情報入力!L88&amp;②選手情報入力!M88))</f>
        <v/>
      </c>
      <c r="I86" s="93" t="str">
        <f>IF(②選手情報入力!N88="","",②選手情報入力!N88)</f>
        <v/>
      </c>
      <c r="J86" s="271" t="str">
        <f>IF(②選手情報入力!P88="","",IF(②選手情報入力!O88="",②選手情報入力!P88,②選手情報入力!O88&amp;②選手情報入力!P88))</f>
        <v/>
      </c>
      <c r="K86" s="93" t="str">
        <f>IF(②選手情報入力!Q88="","",②選手情報入力!Q88)</f>
        <v/>
      </c>
      <c r="L86" s="79" t="str">
        <f>IF(②選手情報入力!R88="","",②選手情報入力!R88)</f>
        <v/>
      </c>
      <c r="M86" s="248" t="str">
        <f>IF(②選手情報入力!T88="","",②選手情報入力!T88)</f>
        <v/>
      </c>
    </row>
    <row r="87" spans="1:13" s="76" customFormat="1" ht="18" customHeight="1">
      <c r="A87" s="247">
        <v>79</v>
      </c>
      <c r="B87" s="93" t="str">
        <f>IF(②選手情報入力!C89="","",②選手情報入力!C89)</f>
        <v/>
      </c>
      <c r="C87" s="93" t="str">
        <f>IF(②選手情報入力!D89="","",②選手情報入力!D89)</f>
        <v/>
      </c>
      <c r="D87" s="79" t="str">
        <f>IF(②選手情報入力!G89="","",②選手情報入力!G89)</f>
        <v/>
      </c>
      <c r="E87" s="79" t="str">
        <f>IF(②選手情報入力!H89="","",②選手情報入力!H89)</f>
        <v/>
      </c>
      <c r="F87" s="271" t="str">
        <f>IF(②選手情報入力!J89="","",IF(②選手情報入力!I89="",②選手情報入力!J89,②選手情報入力!I89&amp;②選手情報入力!J89))</f>
        <v/>
      </c>
      <c r="G87" s="93" t="str">
        <f>IF(②選手情報入力!K89="","",②選手情報入力!K89)</f>
        <v/>
      </c>
      <c r="H87" s="271" t="str">
        <f>IF(②選手情報入力!M89="","",IF(②選手情報入力!L89="",②選手情報入力!M89,②選手情報入力!L89&amp;②選手情報入力!M89))</f>
        <v/>
      </c>
      <c r="I87" s="93" t="str">
        <f>IF(②選手情報入力!N89="","",②選手情報入力!N89)</f>
        <v/>
      </c>
      <c r="J87" s="271" t="str">
        <f>IF(②選手情報入力!P89="","",IF(②選手情報入力!O89="",②選手情報入力!P89,②選手情報入力!O89&amp;②選手情報入力!P89))</f>
        <v/>
      </c>
      <c r="K87" s="93" t="str">
        <f>IF(②選手情報入力!Q89="","",②選手情報入力!Q89)</f>
        <v/>
      </c>
      <c r="L87" s="79" t="str">
        <f>IF(②選手情報入力!R89="","",②選手情報入力!R89)</f>
        <v/>
      </c>
      <c r="M87" s="248" t="str">
        <f>IF(②選手情報入力!T89="","",②選手情報入力!T89)</f>
        <v/>
      </c>
    </row>
    <row r="88" spans="1:13" s="76" customFormat="1" ht="18" customHeight="1">
      <c r="A88" s="251">
        <v>80</v>
      </c>
      <c r="B88" s="95" t="str">
        <f>IF(②選手情報入力!C90="","",②選手情報入力!C90)</f>
        <v/>
      </c>
      <c r="C88" s="95" t="str">
        <f>IF(②選手情報入力!D90="","",②選手情報入力!D90)</f>
        <v/>
      </c>
      <c r="D88" s="80" t="str">
        <f>IF(②選手情報入力!G90="","",②選手情報入力!G90)</f>
        <v/>
      </c>
      <c r="E88" s="80" t="str">
        <f>IF(②選手情報入力!H90="","",②選手情報入力!H90)</f>
        <v/>
      </c>
      <c r="F88" s="273" t="str">
        <f>IF(②選手情報入力!J90="","",IF(②選手情報入力!I90="",②選手情報入力!J90,②選手情報入力!I90&amp;②選手情報入力!J90))</f>
        <v/>
      </c>
      <c r="G88" s="95" t="str">
        <f>IF(②選手情報入力!K90="","",②選手情報入力!K90)</f>
        <v/>
      </c>
      <c r="H88" s="273" t="str">
        <f>IF(②選手情報入力!M90="","",IF(②選手情報入力!L90="",②選手情報入力!M90,②選手情報入力!L90&amp;②選手情報入力!M90))</f>
        <v/>
      </c>
      <c r="I88" s="95" t="str">
        <f>IF(②選手情報入力!N90="","",②選手情報入力!N90)</f>
        <v/>
      </c>
      <c r="J88" s="273" t="str">
        <f>IF(②選手情報入力!P90="","",IF(②選手情報入力!O90="",②選手情報入力!P90,②選手情報入力!O90&amp;②選手情報入力!P90))</f>
        <v/>
      </c>
      <c r="K88" s="95" t="str">
        <f>IF(②選手情報入力!Q90="","",②選手情報入力!Q90)</f>
        <v/>
      </c>
      <c r="L88" s="80" t="str">
        <f>IF(②選手情報入力!R90="","",②選手情報入力!R90)</f>
        <v/>
      </c>
      <c r="M88" s="252" t="str">
        <f>IF(②選手情報入力!T90="","",②選手情報入力!T90)</f>
        <v/>
      </c>
    </row>
    <row r="89" spans="1:13" s="76" customFormat="1" ht="18" customHeight="1">
      <c r="A89" s="253">
        <v>81</v>
      </c>
      <c r="B89" s="96" t="str">
        <f>IF(②選手情報入力!C91="","",②選手情報入力!C91)</f>
        <v/>
      </c>
      <c r="C89" s="96" t="str">
        <f>IF(②選手情報入力!D91="","",②選手情報入力!D91)</f>
        <v/>
      </c>
      <c r="D89" s="82" t="str">
        <f>IF(②選手情報入力!G91="","",②選手情報入力!G91)</f>
        <v/>
      </c>
      <c r="E89" s="82" t="str">
        <f>IF(②選手情報入力!H91="","",②選手情報入力!H91)</f>
        <v/>
      </c>
      <c r="F89" s="274" t="str">
        <f>IF(②選手情報入力!J91="","",IF(②選手情報入力!I91="",②選手情報入力!J91,②選手情報入力!I91&amp;②選手情報入力!J91))</f>
        <v/>
      </c>
      <c r="G89" s="96" t="str">
        <f>IF(②選手情報入力!K91="","",②選手情報入力!K91)</f>
        <v/>
      </c>
      <c r="H89" s="274" t="str">
        <f>IF(②選手情報入力!M91="","",IF(②選手情報入力!L91="",②選手情報入力!M91,②選手情報入力!L91&amp;②選手情報入力!M91))</f>
        <v/>
      </c>
      <c r="I89" s="96" t="str">
        <f>IF(②選手情報入力!N91="","",②選手情報入力!N91)</f>
        <v/>
      </c>
      <c r="J89" s="274" t="str">
        <f>IF(②選手情報入力!P91="","",IF(②選手情報入力!O91="",②選手情報入力!P91,②選手情報入力!O91&amp;②選手情報入力!P91))</f>
        <v/>
      </c>
      <c r="K89" s="96" t="str">
        <f>IF(②選手情報入力!Q91="","",②選手情報入力!Q91)</f>
        <v/>
      </c>
      <c r="L89" s="82" t="str">
        <f>IF(②選手情報入力!R91="","",②選手情報入力!R91)</f>
        <v/>
      </c>
      <c r="M89" s="254" t="str">
        <f>IF(②選手情報入力!T91="","",②選手情報入力!T91)</f>
        <v/>
      </c>
    </row>
    <row r="90" spans="1:13" s="76" customFormat="1" ht="18" customHeight="1">
      <c r="A90" s="247">
        <v>82</v>
      </c>
      <c r="B90" s="93" t="str">
        <f>IF(②選手情報入力!C92="","",②選手情報入力!C92)</f>
        <v/>
      </c>
      <c r="C90" s="93" t="str">
        <f>IF(②選手情報入力!D92="","",②選手情報入力!D92)</f>
        <v/>
      </c>
      <c r="D90" s="79" t="str">
        <f>IF(②選手情報入力!G92="","",②選手情報入力!G92)</f>
        <v/>
      </c>
      <c r="E90" s="79" t="str">
        <f>IF(②選手情報入力!H92="","",②選手情報入力!H92)</f>
        <v/>
      </c>
      <c r="F90" s="271" t="str">
        <f>IF(②選手情報入力!J92="","",IF(②選手情報入力!I92="",②選手情報入力!J92,②選手情報入力!I92&amp;②選手情報入力!J92))</f>
        <v/>
      </c>
      <c r="G90" s="93" t="str">
        <f>IF(②選手情報入力!K92="","",②選手情報入力!K92)</f>
        <v/>
      </c>
      <c r="H90" s="271" t="str">
        <f>IF(②選手情報入力!M92="","",IF(②選手情報入力!L92="",②選手情報入力!M92,②選手情報入力!L92&amp;②選手情報入力!M92))</f>
        <v/>
      </c>
      <c r="I90" s="93" t="str">
        <f>IF(②選手情報入力!N92="","",②選手情報入力!N92)</f>
        <v/>
      </c>
      <c r="J90" s="271" t="str">
        <f>IF(②選手情報入力!P92="","",IF(②選手情報入力!O92="",②選手情報入力!P92,②選手情報入力!O92&amp;②選手情報入力!P92))</f>
        <v/>
      </c>
      <c r="K90" s="93" t="str">
        <f>IF(②選手情報入力!Q92="","",②選手情報入力!Q92)</f>
        <v/>
      </c>
      <c r="L90" s="79" t="str">
        <f>IF(②選手情報入力!R92="","",②選手情報入力!R92)</f>
        <v/>
      </c>
      <c r="M90" s="248" t="str">
        <f>IF(②選手情報入力!T92="","",②選手情報入力!T92)</f>
        <v/>
      </c>
    </row>
    <row r="91" spans="1:13" s="76" customFormat="1" ht="18" customHeight="1">
      <c r="A91" s="247">
        <v>83</v>
      </c>
      <c r="B91" s="93" t="str">
        <f>IF(②選手情報入力!C93="","",②選手情報入力!C93)</f>
        <v/>
      </c>
      <c r="C91" s="93" t="str">
        <f>IF(②選手情報入力!D93="","",②選手情報入力!D93)</f>
        <v/>
      </c>
      <c r="D91" s="79" t="str">
        <f>IF(②選手情報入力!G93="","",②選手情報入力!G93)</f>
        <v/>
      </c>
      <c r="E91" s="79" t="str">
        <f>IF(②選手情報入力!H93="","",②選手情報入力!H93)</f>
        <v/>
      </c>
      <c r="F91" s="271" t="str">
        <f>IF(②選手情報入力!J93="","",IF(②選手情報入力!I93="",②選手情報入力!J93,②選手情報入力!I93&amp;②選手情報入力!J93))</f>
        <v/>
      </c>
      <c r="G91" s="93" t="str">
        <f>IF(②選手情報入力!K93="","",②選手情報入力!K93)</f>
        <v/>
      </c>
      <c r="H91" s="271" t="str">
        <f>IF(②選手情報入力!M93="","",IF(②選手情報入力!L93="",②選手情報入力!M93,②選手情報入力!L93&amp;②選手情報入力!M93))</f>
        <v/>
      </c>
      <c r="I91" s="93" t="str">
        <f>IF(②選手情報入力!N93="","",②選手情報入力!N93)</f>
        <v/>
      </c>
      <c r="J91" s="271" t="str">
        <f>IF(②選手情報入力!P93="","",IF(②選手情報入力!O93="",②選手情報入力!P93,②選手情報入力!O93&amp;②選手情報入力!P93))</f>
        <v/>
      </c>
      <c r="K91" s="93" t="str">
        <f>IF(②選手情報入力!Q93="","",②選手情報入力!Q93)</f>
        <v/>
      </c>
      <c r="L91" s="79" t="str">
        <f>IF(②選手情報入力!R93="","",②選手情報入力!R93)</f>
        <v/>
      </c>
      <c r="M91" s="248" t="str">
        <f>IF(②選手情報入力!T93="","",②選手情報入力!T93)</f>
        <v/>
      </c>
    </row>
    <row r="92" spans="1:13" s="76" customFormat="1" ht="18" customHeight="1">
      <c r="A92" s="247">
        <v>84</v>
      </c>
      <c r="B92" s="93" t="str">
        <f>IF(②選手情報入力!C94="","",②選手情報入力!C94)</f>
        <v/>
      </c>
      <c r="C92" s="93" t="str">
        <f>IF(②選手情報入力!D94="","",②選手情報入力!D94)</f>
        <v/>
      </c>
      <c r="D92" s="79" t="str">
        <f>IF(②選手情報入力!G94="","",②選手情報入力!G94)</f>
        <v/>
      </c>
      <c r="E92" s="79" t="str">
        <f>IF(②選手情報入力!H94="","",②選手情報入力!H94)</f>
        <v/>
      </c>
      <c r="F92" s="271" t="str">
        <f>IF(②選手情報入力!J94="","",IF(②選手情報入力!I94="",②選手情報入力!J94,②選手情報入力!I94&amp;②選手情報入力!J94))</f>
        <v/>
      </c>
      <c r="G92" s="93" t="str">
        <f>IF(②選手情報入力!K94="","",②選手情報入力!K94)</f>
        <v/>
      </c>
      <c r="H92" s="271" t="str">
        <f>IF(②選手情報入力!M94="","",IF(②選手情報入力!L94="",②選手情報入力!M94,②選手情報入力!L94&amp;②選手情報入力!M94))</f>
        <v/>
      </c>
      <c r="I92" s="93" t="str">
        <f>IF(②選手情報入力!N94="","",②選手情報入力!N94)</f>
        <v/>
      </c>
      <c r="J92" s="271" t="str">
        <f>IF(②選手情報入力!P94="","",IF(②選手情報入力!O94="",②選手情報入力!P94,②選手情報入力!O94&amp;②選手情報入力!P94))</f>
        <v/>
      </c>
      <c r="K92" s="93" t="str">
        <f>IF(②選手情報入力!Q94="","",②選手情報入力!Q94)</f>
        <v/>
      </c>
      <c r="L92" s="79" t="str">
        <f>IF(②選手情報入力!R94="","",②選手情報入力!R94)</f>
        <v/>
      </c>
      <c r="M92" s="248" t="str">
        <f>IF(②選手情報入力!T94="","",②選手情報入力!T94)</f>
        <v/>
      </c>
    </row>
    <row r="93" spans="1:13" s="76" customFormat="1" ht="18" customHeight="1">
      <c r="A93" s="249">
        <v>85</v>
      </c>
      <c r="B93" s="94" t="str">
        <f>IF(②選手情報入力!C95="","",②選手情報入力!C95)</f>
        <v/>
      </c>
      <c r="C93" s="94" t="str">
        <f>IF(②選手情報入力!D95="","",②選手情報入力!D95)</f>
        <v/>
      </c>
      <c r="D93" s="81" t="str">
        <f>IF(②選手情報入力!G95="","",②選手情報入力!G95)</f>
        <v/>
      </c>
      <c r="E93" s="81" t="str">
        <f>IF(②選手情報入力!H95="","",②選手情報入力!H95)</f>
        <v/>
      </c>
      <c r="F93" s="272" t="str">
        <f>IF(②選手情報入力!J95="","",IF(②選手情報入力!I95="",②選手情報入力!J95,②選手情報入力!I95&amp;②選手情報入力!J95))</f>
        <v/>
      </c>
      <c r="G93" s="94" t="str">
        <f>IF(②選手情報入力!K95="","",②選手情報入力!K95)</f>
        <v/>
      </c>
      <c r="H93" s="272" t="str">
        <f>IF(②選手情報入力!M95="","",IF(②選手情報入力!L95="",②選手情報入力!M95,②選手情報入力!L95&amp;②選手情報入力!M95))</f>
        <v/>
      </c>
      <c r="I93" s="94" t="str">
        <f>IF(②選手情報入力!N95="","",②選手情報入力!N95)</f>
        <v/>
      </c>
      <c r="J93" s="272" t="str">
        <f>IF(②選手情報入力!P95="","",IF(②選手情報入力!O95="",②選手情報入力!P95,②選手情報入力!O95&amp;②選手情報入力!P95))</f>
        <v/>
      </c>
      <c r="K93" s="94" t="str">
        <f>IF(②選手情報入力!Q95="","",②選手情報入力!Q95)</f>
        <v/>
      </c>
      <c r="L93" s="81" t="str">
        <f>IF(②選手情報入力!R95="","",②選手情報入力!R95)</f>
        <v/>
      </c>
      <c r="M93" s="250" t="str">
        <f>IF(②選手情報入力!T95="","",②選手情報入力!T95)</f>
        <v/>
      </c>
    </row>
    <row r="94" spans="1:13" s="76" customFormat="1" ht="18" customHeight="1">
      <c r="A94" s="245">
        <v>86</v>
      </c>
      <c r="B94" s="92" t="str">
        <f>IF(②選手情報入力!C96="","",②選手情報入力!C96)</f>
        <v/>
      </c>
      <c r="C94" s="92" t="str">
        <f>IF(②選手情報入力!D96="","",②選手情報入力!D96)</f>
        <v/>
      </c>
      <c r="D94" s="78" t="str">
        <f>IF(②選手情報入力!G96="","",②選手情報入力!G96)</f>
        <v/>
      </c>
      <c r="E94" s="78" t="str">
        <f>IF(②選手情報入力!H96="","",②選手情報入力!H96)</f>
        <v/>
      </c>
      <c r="F94" s="270" t="str">
        <f>IF(②選手情報入力!J96="","",IF(②選手情報入力!I96="",②選手情報入力!J96,②選手情報入力!I96&amp;②選手情報入力!J96))</f>
        <v/>
      </c>
      <c r="G94" s="92" t="str">
        <f>IF(②選手情報入力!K96="","",②選手情報入力!K96)</f>
        <v/>
      </c>
      <c r="H94" s="270" t="str">
        <f>IF(②選手情報入力!M96="","",IF(②選手情報入力!L96="",②選手情報入力!M96,②選手情報入力!L96&amp;②選手情報入力!M96))</f>
        <v/>
      </c>
      <c r="I94" s="92" t="str">
        <f>IF(②選手情報入力!N96="","",②選手情報入力!N96)</f>
        <v/>
      </c>
      <c r="J94" s="270" t="str">
        <f>IF(②選手情報入力!P96="","",IF(②選手情報入力!O96="",②選手情報入力!P96,②選手情報入力!O96&amp;②選手情報入力!P96))</f>
        <v/>
      </c>
      <c r="K94" s="92" t="str">
        <f>IF(②選手情報入力!Q96="","",②選手情報入力!Q96)</f>
        <v/>
      </c>
      <c r="L94" s="78" t="str">
        <f>IF(②選手情報入力!R96="","",②選手情報入力!R96)</f>
        <v/>
      </c>
      <c r="M94" s="246" t="str">
        <f>IF(②選手情報入力!T96="","",②選手情報入力!T96)</f>
        <v/>
      </c>
    </row>
    <row r="95" spans="1:13" s="76" customFormat="1" ht="18" customHeight="1">
      <c r="A95" s="247">
        <v>87</v>
      </c>
      <c r="B95" s="93" t="str">
        <f>IF(②選手情報入力!C97="","",②選手情報入力!C97)</f>
        <v/>
      </c>
      <c r="C95" s="93" t="str">
        <f>IF(②選手情報入力!D97="","",②選手情報入力!D97)</f>
        <v/>
      </c>
      <c r="D95" s="79" t="str">
        <f>IF(②選手情報入力!G97="","",②選手情報入力!G97)</f>
        <v/>
      </c>
      <c r="E95" s="79" t="str">
        <f>IF(②選手情報入力!H97="","",②選手情報入力!H97)</f>
        <v/>
      </c>
      <c r="F95" s="271" t="str">
        <f>IF(②選手情報入力!J97="","",IF(②選手情報入力!I97="",②選手情報入力!J97,②選手情報入力!I97&amp;②選手情報入力!J97))</f>
        <v/>
      </c>
      <c r="G95" s="93" t="str">
        <f>IF(②選手情報入力!K97="","",②選手情報入力!K97)</f>
        <v/>
      </c>
      <c r="H95" s="271" t="str">
        <f>IF(②選手情報入力!M97="","",IF(②選手情報入力!L97="",②選手情報入力!M97,②選手情報入力!L97&amp;②選手情報入力!M97))</f>
        <v/>
      </c>
      <c r="I95" s="93" t="str">
        <f>IF(②選手情報入力!N97="","",②選手情報入力!N97)</f>
        <v/>
      </c>
      <c r="J95" s="271" t="str">
        <f>IF(②選手情報入力!P97="","",IF(②選手情報入力!O97="",②選手情報入力!P97,②選手情報入力!O97&amp;②選手情報入力!P97))</f>
        <v/>
      </c>
      <c r="K95" s="93" t="str">
        <f>IF(②選手情報入力!Q97="","",②選手情報入力!Q97)</f>
        <v/>
      </c>
      <c r="L95" s="79" t="str">
        <f>IF(②選手情報入力!R97="","",②選手情報入力!R97)</f>
        <v/>
      </c>
      <c r="M95" s="248" t="str">
        <f>IF(②選手情報入力!T97="","",②選手情報入力!T97)</f>
        <v/>
      </c>
    </row>
    <row r="96" spans="1:13" s="76" customFormat="1" ht="18" customHeight="1">
      <c r="A96" s="247">
        <v>88</v>
      </c>
      <c r="B96" s="93" t="str">
        <f>IF(②選手情報入力!C98="","",②選手情報入力!C98)</f>
        <v/>
      </c>
      <c r="C96" s="93" t="str">
        <f>IF(②選手情報入力!D98="","",②選手情報入力!D98)</f>
        <v/>
      </c>
      <c r="D96" s="79" t="str">
        <f>IF(②選手情報入力!G98="","",②選手情報入力!G98)</f>
        <v/>
      </c>
      <c r="E96" s="79" t="str">
        <f>IF(②選手情報入力!H98="","",②選手情報入力!H98)</f>
        <v/>
      </c>
      <c r="F96" s="271" t="str">
        <f>IF(②選手情報入力!J98="","",IF(②選手情報入力!I98="",②選手情報入力!J98,②選手情報入力!I98&amp;②選手情報入力!J98))</f>
        <v/>
      </c>
      <c r="G96" s="93" t="str">
        <f>IF(②選手情報入力!K98="","",②選手情報入力!K98)</f>
        <v/>
      </c>
      <c r="H96" s="271" t="str">
        <f>IF(②選手情報入力!M98="","",IF(②選手情報入力!L98="",②選手情報入力!M98,②選手情報入力!L98&amp;②選手情報入力!M98))</f>
        <v/>
      </c>
      <c r="I96" s="93" t="str">
        <f>IF(②選手情報入力!N98="","",②選手情報入力!N98)</f>
        <v/>
      </c>
      <c r="J96" s="271" t="str">
        <f>IF(②選手情報入力!P98="","",IF(②選手情報入力!O98="",②選手情報入力!P98,②選手情報入力!O98&amp;②選手情報入力!P98))</f>
        <v/>
      </c>
      <c r="K96" s="93" t="str">
        <f>IF(②選手情報入力!Q98="","",②選手情報入力!Q98)</f>
        <v/>
      </c>
      <c r="L96" s="79" t="str">
        <f>IF(②選手情報入力!R98="","",②選手情報入力!R98)</f>
        <v/>
      </c>
      <c r="M96" s="248" t="str">
        <f>IF(②選手情報入力!T98="","",②選手情報入力!T98)</f>
        <v/>
      </c>
    </row>
    <row r="97" spans="1:13" s="76" customFormat="1" ht="18" customHeight="1">
      <c r="A97" s="247">
        <v>89</v>
      </c>
      <c r="B97" s="93" t="str">
        <f>IF(②選手情報入力!C99="","",②選手情報入力!C99)</f>
        <v/>
      </c>
      <c r="C97" s="93" t="str">
        <f>IF(②選手情報入力!D99="","",②選手情報入力!D99)</f>
        <v/>
      </c>
      <c r="D97" s="79" t="str">
        <f>IF(②選手情報入力!G99="","",②選手情報入力!G99)</f>
        <v/>
      </c>
      <c r="E97" s="79" t="str">
        <f>IF(②選手情報入力!H99="","",②選手情報入力!H99)</f>
        <v/>
      </c>
      <c r="F97" s="271" t="str">
        <f>IF(②選手情報入力!J99="","",IF(②選手情報入力!I99="",②選手情報入力!J99,②選手情報入力!I99&amp;②選手情報入力!J99))</f>
        <v/>
      </c>
      <c r="G97" s="93" t="str">
        <f>IF(②選手情報入力!K99="","",②選手情報入力!K99)</f>
        <v/>
      </c>
      <c r="H97" s="271" t="str">
        <f>IF(②選手情報入力!M99="","",IF(②選手情報入力!L99="",②選手情報入力!M99,②選手情報入力!L99&amp;②選手情報入力!M99))</f>
        <v/>
      </c>
      <c r="I97" s="93" t="str">
        <f>IF(②選手情報入力!N99="","",②選手情報入力!N99)</f>
        <v/>
      </c>
      <c r="J97" s="271" t="str">
        <f>IF(②選手情報入力!P99="","",IF(②選手情報入力!O99="",②選手情報入力!P99,②選手情報入力!O99&amp;②選手情報入力!P99))</f>
        <v/>
      </c>
      <c r="K97" s="93" t="str">
        <f>IF(②選手情報入力!Q99="","",②選手情報入力!Q99)</f>
        <v/>
      </c>
      <c r="L97" s="79" t="str">
        <f>IF(②選手情報入力!R99="","",②選手情報入力!R99)</f>
        <v/>
      </c>
      <c r="M97" s="248" t="str">
        <f>IF(②選手情報入力!T99="","",②選手情報入力!T99)</f>
        <v/>
      </c>
    </row>
    <row r="98" spans="1:13" s="76" customFormat="1" ht="18" customHeight="1" thickBot="1">
      <c r="A98" s="255">
        <v>90</v>
      </c>
      <c r="B98" s="256" t="str">
        <f>IF(②選手情報入力!C100="","",②選手情報入力!C100)</f>
        <v/>
      </c>
      <c r="C98" s="256" t="str">
        <f>IF(②選手情報入力!D100="","",②選手情報入力!D100)</f>
        <v/>
      </c>
      <c r="D98" s="257" t="str">
        <f>IF(②選手情報入力!G100="","",②選手情報入力!G100)</f>
        <v/>
      </c>
      <c r="E98" s="257" t="str">
        <f>IF(②選手情報入力!H100="","",②選手情報入力!H100)</f>
        <v/>
      </c>
      <c r="F98" s="275" t="str">
        <f>IF(②選手情報入力!J100="","",IF(②選手情報入力!I100="",②選手情報入力!J100,②選手情報入力!I100&amp;②選手情報入力!J100))</f>
        <v/>
      </c>
      <c r="G98" s="256" t="str">
        <f>IF(②選手情報入力!K100="","",②選手情報入力!K100)</f>
        <v/>
      </c>
      <c r="H98" s="275" t="str">
        <f>IF(②選手情報入力!M100="","",IF(②選手情報入力!L100="",②選手情報入力!M100,②選手情報入力!L100&amp;②選手情報入力!M100))</f>
        <v/>
      </c>
      <c r="I98" s="256" t="str">
        <f>IF(②選手情報入力!N100="","",②選手情報入力!N100)</f>
        <v/>
      </c>
      <c r="J98" s="275" t="str">
        <f>IF(②選手情報入力!P100="","",IF(②選手情報入力!O100="",②選手情報入力!P100,②選手情報入力!O100&amp;②選手情報入力!P100))</f>
        <v/>
      </c>
      <c r="K98" s="256" t="str">
        <f>IF(②選手情報入力!Q100="","",②選手情報入力!Q100)</f>
        <v/>
      </c>
      <c r="L98" s="257" t="str">
        <f>IF(②選手情報入力!R100="","",②選手情報入力!R100)</f>
        <v/>
      </c>
      <c r="M98" s="258" t="str">
        <f>IF(②選手情報入力!T100="","",②選手情報入力!T100)</f>
        <v/>
      </c>
    </row>
  </sheetData>
  <sheetProtection sheet="1" objects="1" scenarios="1" selectLockedCells="1" selectUnlockedCells="1"/>
  <mergeCells count="10">
    <mergeCell ref="B4:C4"/>
    <mergeCell ref="D4:F4"/>
    <mergeCell ref="G4:H4"/>
    <mergeCell ref="D2:H2"/>
    <mergeCell ref="D7:E7"/>
    <mergeCell ref="G7:H7"/>
    <mergeCell ref="B5:B6"/>
    <mergeCell ref="G5:G6"/>
    <mergeCell ref="D5:E5"/>
    <mergeCell ref="D6:E6"/>
  </mergeCells>
  <phoneticPr fontId="40"/>
  <dataValidations count="2">
    <dataValidation imeMode="hiragana" allowBlank="1" showInputMessage="1" showErrorMessage="1" sqref="D4:F4"/>
    <dataValidation imeMode="on" allowBlank="1" showInputMessage="1" showErrorMessage="1" sqref="C4"/>
  </dataValidations>
  <printOptions horizontalCentered="1"/>
  <pageMargins left="0.51181102362204722" right="0.11811023622047245" top="0.55118110236220474" bottom="0.35433070866141736" header="0.31496062992125984" footer="0.31496062992125984"/>
  <pageSetup paperSize="9" scale="91" fitToHeight="2" orientation="portrait" verticalDpi="0" r:id="rId1"/>
  <headerFooter>
    <oddHeader>&amp;R&amp;14&amp;D　</oddHeader>
    <oddFooter>&amp;P / &amp;N ページ</oddFooter>
  </headerFooter>
  <rowBreaks count="1" manualBreakCount="1">
    <brk id="5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M30" sqref="M30"/>
    </sheetView>
  </sheetViews>
  <sheetFormatPr defaultRowHeight="13.5"/>
  <sheetData/>
  <sheetProtection selectLockedCells="1" selectUnlockedCells="1"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1"/>
  <sheetViews>
    <sheetView workbookViewId="0">
      <selection activeCell="G32" sqref="G32"/>
    </sheetView>
  </sheetViews>
  <sheetFormatPr defaultRowHeight="13.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2.75" bestFit="1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31.5" bestFit="1" customWidth="1"/>
    <col min="15" max="15" width="27.25" bestFit="1" customWidth="1"/>
  </cols>
  <sheetData>
    <row r="1" spans="1:15">
      <c r="A1" s="447" t="s">
        <v>123</v>
      </c>
      <c r="B1" s="447"/>
      <c r="C1" s="447"/>
      <c r="E1" s="447" t="s">
        <v>124</v>
      </c>
      <c r="F1" s="447"/>
      <c r="G1" s="447"/>
      <c r="I1" s="447" t="s">
        <v>134</v>
      </c>
      <c r="J1" s="447"/>
      <c r="K1" s="447"/>
      <c r="O1" s="59"/>
    </row>
    <row r="2" spans="1:15">
      <c r="A2" s="447" t="s">
        <v>116</v>
      </c>
      <c r="B2" s="208" t="s">
        <v>116</v>
      </c>
      <c r="C2" s="208" t="s">
        <v>125</v>
      </c>
      <c r="E2" s="447" t="s">
        <v>116</v>
      </c>
      <c r="F2" s="208" t="s">
        <v>116</v>
      </c>
      <c r="G2" s="208" t="s">
        <v>125</v>
      </c>
      <c r="I2" s="447" t="s">
        <v>116</v>
      </c>
      <c r="J2" s="208" t="s">
        <v>116</v>
      </c>
      <c r="K2" s="208" t="s">
        <v>125</v>
      </c>
      <c r="N2" s="447" t="s">
        <v>146</v>
      </c>
      <c r="O2" s="447"/>
    </row>
    <row r="3" spans="1:15" ht="14.25" thickBot="1">
      <c r="A3" s="447"/>
      <c r="B3" s="208" t="s">
        <v>251</v>
      </c>
      <c r="C3" s="208" t="s">
        <v>252</v>
      </c>
      <c r="E3" s="447"/>
      <c r="F3" s="208" t="s">
        <v>251</v>
      </c>
      <c r="G3" s="208" t="s">
        <v>252</v>
      </c>
      <c r="I3" s="447"/>
      <c r="J3" s="208" t="s">
        <v>198</v>
      </c>
      <c r="K3" s="208" t="s">
        <v>252</v>
      </c>
      <c r="N3" s="59"/>
      <c r="O3" s="59"/>
    </row>
    <row r="4" spans="1:15">
      <c r="A4" t="s">
        <v>199</v>
      </c>
      <c r="B4" s="37">
        <v>1</v>
      </c>
      <c r="C4">
        <v>2</v>
      </c>
      <c r="E4" t="s">
        <v>200</v>
      </c>
      <c r="F4" s="37">
        <v>24</v>
      </c>
      <c r="G4">
        <v>2</v>
      </c>
      <c r="I4" t="s">
        <v>169</v>
      </c>
      <c r="J4" s="37">
        <v>42</v>
      </c>
      <c r="K4">
        <v>2</v>
      </c>
      <c r="M4" s="444" t="s">
        <v>144</v>
      </c>
      <c r="N4" s="84" t="s">
        <v>199</v>
      </c>
      <c r="O4" s="60" t="s">
        <v>199</v>
      </c>
    </row>
    <row r="5" spans="1:15">
      <c r="A5" t="s">
        <v>201</v>
      </c>
      <c r="B5" s="37">
        <v>2</v>
      </c>
      <c r="C5">
        <v>2</v>
      </c>
      <c r="E5" t="s">
        <v>202</v>
      </c>
      <c r="F5" s="37">
        <v>25</v>
      </c>
      <c r="G5">
        <v>2</v>
      </c>
      <c r="I5" t="s">
        <v>170</v>
      </c>
      <c r="J5" s="37">
        <v>43</v>
      </c>
      <c r="K5">
        <v>2</v>
      </c>
      <c r="M5" s="445"/>
      <c r="N5" s="29" t="s">
        <v>201</v>
      </c>
      <c r="O5" s="61" t="s">
        <v>201</v>
      </c>
    </row>
    <row r="6" spans="1:15">
      <c r="A6" t="s">
        <v>203</v>
      </c>
      <c r="B6" s="37">
        <v>3</v>
      </c>
      <c r="C6">
        <v>2</v>
      </c>
      <c r="E6" t="s">
        <v>204</v>
      </c>
      <c r="F6" s="37">
        <v>26</v>
      </c>
      <c r="G6">
        <v>2</v>
      </c>
      <c r="I6" t="s">
        <v>171</v>
      </c>
      <c r="J6" s="37">
        <v>44</v>
      </c>
      <c r="K6">
        <v>2</v>
      </c>
      <c r="M6" s="445"/>
      <c r="N6" s="29" t="s">
        <v>203</v>
      </c>
      <c r="O6" s="61" t="s">
        <v>203</v>
      </c>
    </row>
    <row r="7" spans="1:15">
      <c r="A7" t="s">
        <v>205</v>
      </c>
      <c r="B7" s="37">
        <v>4</v>
      </c>
      <c r="C7">
        <v>2</v>
      </c>
      <c r="E7" t="s">
        <v>206</v>
      </c>
      <c r="F7" s="37">
        <v>27</v>
      </c>
      <c r="G7">
        <v>2</v>
      </c>
      <c r="I7" t="s">
        <v>172</v>
      </c>
      <c r="J7" s="37">
        <v>45</v>
      </c>
      <c r="K7">
        <v>2</v>
      </c>
      <c r="M7" s="445"/>
      <c r="N7" s="29" t="s">
        <v>205</v>
      </c>
      <c r="O7" s="61" t="s">
        <v>205</v>
      </c>
    </row>
    <row r="8" spans="1:15">
      <c r="A8" t="s">
        <v>207</v>
      </c>
      <c r="B8" s="37">
        <v>5</v>
      </c>
      <c r="C8">
        <v>2</v>
      </c>
      <c r="E8" t="s">
        <v>208</v>
      </c>
      <c r="F8" s="37">
        <v>28</v>
      </c>
      <c r="G8">
        <v>2</v>
      </c>
      <c r="M8" s="445"/>
      <c r="N8" s="29" t="s">
        <v>207</v>
      </c>
      <c r="O8" s="61" t="s">
        <v>207</v>
      </c>
    </row>
    <row r="9" spans="1:15">
      <c r="A9" t="s">
        <v>209</v>
      </c>
      <c r="B9" s="37">
        <v>6</v>
      </c>
      <c r="C9">
        <v>2</v>
      </c>
      <c r="E9" t="s">
        <v>253</v>
      </c>
      <c r="F9" s="37">
        <v>29</v>
      </c>
      <c r="G9">
        <v>2</v>
      </c>
      <c r="M9" s="445"/>
      <c r="N9" s="29" t="s">
        <v>209</v>
      </c>
      <c r="O9" s="61" t="s">
        <v>209</v>
      </c>
    </row>
    <row r="10" spans="1:15">
      <c r="A10" t="s">
        <v>271</v>
      </c>
      <c r="B10" s="37">
        <v>7</v>
      </c>
      <c r="C10">
        <v>2</v>
      </c>
      <c r="E10" t="s">
        <v>210</v>
      </c>
      <c r="F10" s="37">
        <v>30</v>
      </c>
      <c r="G10">
        <v>2</v>
      </c>
      <c r="M10" s="445"/>
      <c r="N10" s="29" t="s">
        <v>254</v>
      </c>
      <c r="O10" s="61" t="s">
        <v>254</v>
      </c>
    </row>
    <row r="11" spans="1:15">
      <c r="A11" t="s">
        <v>211</v>
      </c>
      <c r="B11" s="37">
        <v>8</v>
      </c>
      <c r="C11">
        <v>2</v>
      </c>
      <c r="E11" t="s">
        <v>212</v>
      </c>
      <c r="F11" s="37">
        <v>31</v>
      </c>
      <c r="G11">
        <v>2</v>
      </c>
      <c r="M11" s="445"/>
      <c r="N11" s="29" t="s">
        <v>211</v>
      </c>
      <c r="O11" s="61" t="s">
        <v>211</v>
      </c>
    </row>
    <row r="12" spans="1:15">
      <c r="A12" t="s">
        <v>213</v>
      </c>
      <c r="B12" s="37">
        <v>9</v>
      </c>
      <c r="C12">
        <v>2</v>
      </c>
      <c r="E12" t="s">
        <v>272</v>
      </c>
      <c r="F12" s="37">
        <v>32</v>
      </c>
      <c r="G12">
        <v>2</v>
      </c>
      <c r="M12" s="445"/>
      <c r="N12" s="29" t="s">
        <v>213</v>
      </c>
      <c r="O12" s="61" t="s">
        <v>213</v>
      </c>
    </row>
    <row r="13" spans="1:15">
      <c r="A13" t="s">
        <v>214</v>
      </c>
      <c r="B13" s="37">
        <v>10</v>
      </c>
      <c r="C13">
        <v>2</v>
      </c>
      <c r="E13" t="s">
        <v>215</v>
      </c>
      <c r="F13" s="37">
        <v>33</v>
      </c>
      <c r="G13">
        <v>0</v>
      </c>
      <c r="M13" s="445"/>
      <c r="N13" s="29" t="s">
        <v>214</v>
      </c>
      <c r="O13" s="61" t="s">
        <v>214</v>
      </c>
    </row>
    <row r="14" spans="1:15">
      <c r="A14" t="s">
        <v>216</v>
      </c>
      <c r="B14" s="37">
        <v>11</v>
      </c>
      <c r="C14">
        <v>2</v>
      </c>
      <c r="E14" t="s">
        <v>217</v>
      </c>
      <c r="F14" s="37">
        <v>34</v>
      </c>
      <c r="G14">
        <v>0</v>
      </c>
      <c r="M14" s="445"/>
      <c r="N14" s="29" t="s">
        <v>216</v>
      </c>
      <c r="O14" s="61" t="s">
        <v>216</v>
      </c>
    </row>
    <row r="15" spans="1:15">
      <c r="A15" t="s">
        <v>218</v>
      </c>
      <c r="B15" s="37">
        <v>12</v>
      </c>
      <c r="C15">
        <v>0</v>
      </c>
      <c r="E15" t="s">
        <v>219</v>
      </c>
      <c r="F15" s="37">
        <v>35</v>
      </c>
      <c r="G15">
        <v>0</v>
      </c>
      <c r="M15" s="445"/>
      <c r="N15" s="29" t="s">
        <v>218</v>
      </c>
      <c r="O15" s="61" t="s">
        <v>218</v>
      </c>
    </row>
    <row r="16" spans="1:15">
      <c r="A16" t="s">
        <v>220</v>
      </c>
      <c r="B16" s="37">
        <v>13</v>
      </c>
      <c r="C16">
        <v>0</v>
      </c>
      <c r="E16" t="s">
        <v>221</v>
      </c>
      <c r="F16" s="37">
        <v>36</v>
      </c>
      <c r="G16">
        <v>0</v>
      </c>
      <c r="M16" s="445"/>
      <c r="N16" s="29" t="s">
        <v>220</v>
      </c>
      <c r="O16" s="61" t="s">
        <v>220</v>
      </c>
    </row>
    <row r="17" spans="1:15">
      <c r="A17" t="s">
        <v>222</v>
      </c>
      <c r="B17" s="37">
        <v>14</v>
      </c>
      <c r="C17">
        <v>0</v>
      </c>
      <c r="E17" t="s">
        <v>223</v>
      </c>
      <c r="F17" s="37">
        <v>37</v>
      </c>
      <c r="G17">
        <v>0</v>
      </c>
      <c r="M17" s="445"/>
      <c r="N17" s="29" t="s">
        <v>222</v>
      </c>
      <c r="O17" s="61" t="s">
        <v>222</v>
      </c>
    </row>
    <row r="18" spans="1:15">
      <c r="A18" t="s">
        <v>224</v>
      </c>
      <c r="B18" s="37">
        <v>15</v>
      </c>
      <c r="C18">
        <v>0</v>
      </c>
      <c r="E18" t="s">
        <v>227</v>
      </c>
      <c r="F18" s="37">
        <v>39</v>
      </c>
      <c r="G18">
        <v>0</v>
      </c>
      <c r="M18" s="445"/>
      <c r="N18" s="29" t="s">
        <v>224</v>
      </c>
      <c r="O18" s="61" t="s">
        <v>224</v>
      </c>
    </row>
    <row r="19" spans="1:15">
      <c r="A19" t="s">
        <v>233</v>
      </c>
      <c r="B19" s="37">
        <v>17</v>
      </c>
      <c r="C19">
        <v>0</v>
      </c>
      <c r="E19" t="s">
        <v>229</v>
      </c>
      <c r="F19" s="37">
        <v>40</v>
      </c>
      <c r="G19">
        <v>0</v>
      </c>
      <c r="M19" s="445"/>
      <c r="N19" s="29" t="s">
        <v>226</v>
      </c>
      <c r="O19" s="61" t="s">
        <v>226</v>
      </c>
    </row>
    <row r="20" spans="1:15">
      <c r="A20" t="s">
        <v>234</v>
      </c>
      <c r="B20" s="37">
        <v>20</v>
      </c>
      <c r="C20">
        <v>0</v>
      </c>
      <c r="E20" t="s">
        <v>231</v>
      </c>
      <c r="F20" s="37">
        <v>41</v>
      </c>
      <c r="G20">
        <v>0</v>
      </c>
      <c r="M20" s="445"/>
      <c r="N20" s="29" t="s">
        <v>233</v>
      </c>
      <c r="O20" s="61" t="s">
        <v>233</v>
      </c>
    </row>
    <row r="21" spans="1:15">
      <c r="A21" t="s">
        <v>230</v>
      </c>
      <c r="B21" s="37">
        <v>22</v>
      </c>
      <c r="C21">
        <v>0</v>
      </c>
      <c r="M21" s="445"/>
      <c r="N21" s="29" t="s">
        <v>235</v>
      </c>
      <c r="O21" s="61" t="s">
        <v>235</v>
      </c>
    </row>
    <row r="22" spans="1:15">
      <c r="A22" t="s">
        <v>232</v>
      </c>
      <c r="B22" s="37">
        <v>23</v>
      </c>
      <c r="C22">
        <v>0</v>
      </c>
      <c r="M22" s="445"/>
      <c r="N22" s="162" t="s">
        <v>228</v>
      </c>
      <c r="O22" s="61" t="s">
        <v>228</v>
      </c>
    </row>
    <row r="23" spans="1:15">
      <c r="A23" t="s">
        <v>226</v>
      </c>
      <c r="B23" s="37">
        <v>16</v>
      </c>
      <c r="C23">
        <v>0</v>
      </c>
      <c r="M23" s="445"/>
      <c r="N23" s="29" t="s">
        <v>234</v>
      </c>
      <c r="O23" s="61" t="s">
        <v>234</v>
      </c>
    </row>
    <row r="24" spans="1:15">
      <c r="A24" t="s">
        <v>228</v>
      </c>
      <c r="B24" s="37">
        <v>19</v>
      </c>
      <c r="C24">
        <v>0</v>
      </c>
      <c r="M24" s="445"/>
      <c r="N24" s="29" t="s">
        <v>236</v>
      </c>
      <c r="O24" s="61" t="s">
        <v>236</v>
      </c>
    </row>
    <row r="25" spans="1:15">
      <c r="M25" s="445"/>
      <c r="N25" t="s">
        <v>230</v>
      </c>
      <c r="O25" s="61" t="s">
        <v>230</v>
      </c>
    </row>
    <row r="26" spans="1:15">
      <c r="M26" s="445"/>
      <c r="N26" s="29" t="s">
        <v>232</v>
      </c>
      <c r="O26" s="61" t="s">
        <v>232</v>
      </c>
    </row>
    <row r="27" spans="1:15">
      <c r="M27" s="445"/>
      <c r="N27" s="29"/>
      <c r="O27" s="61"/>
    </row>
    <row r="28" spans="1:15">
      <c r="M28" s="445"/>
      <c r="N28" s="29"/>
      <c r="O28" s="61"/>
    </row>
    <row r="29" spans="1:15">
      <c r="M29" s="445"/>
      <c r="N29" s="29"/>
      <c r="O29" s="61"/>
    </row>
    <row r="30" spans="1:15">
      <c r="M30" s="86"/>
      <c r="N30" s="87"/>
      <c r="O30" s="88"/>
    </row>
    <row r="31" spans="1:15">
      <c r="M31" s="445" t="s">
        <v>145</v>
      </c>
      <c r="N31" s="29" t="s">
        <v>200</v>
      </c>
      <c r="O31" s="61" t="s">
        <v>200</v>
      </c>
    </row>
    <row r="32" spans="1:15">
      <c r="M32" s="445"/>
      <c r="N32" s="29" t="s">
        <v>202</v>
      </c>
      <c r="O32" s="61" t="s">
        <v>202</v>
      </c>
    </row>
    <row r="33" spans="13:15">
      <c r="M33" s="445"/>
      <c r="N33" s="29" t="s">
        <v>204</v>
      </c>
      <c r="O33" s="61" t="s">
        <v>204</v>
      </c>
    </row>
    <row r="34" spans="13:15">
      <c r="M34" s="445"/>
      <c r="N34" s="29" t="s">
        <v>206</v>
      </c>
      <c r="O34" s="61" t="s">
        <v>206</v>
      </c>
    </row>
    <row r="35" spans="13:15">
      <c r="M35" s="445"/>
      <c r="N35" s="29" t="s">
        <v>208</v>
      </c>
      <c r="O35" s="61" t="s">
        <v>208</v>
      </c>
    </row>
    <row r="36" spans="13:15">
      <c r="M36" s="445"/>
      <c r="N36" s="29" t="s">
        <v>253</v>
      </c>
      <c r="O36" s="61" t="s">
        <v>253</v>
      </c>
    </row>
    <row r="37" spans="13:15">
      <c r="M37" s="445"/>
      <c r="N37" s="29" t="s">
        <v>210</v>
      </c>
      <c r="O37" s="61" t="s">
        <v>210</v>
      </c>
    </row>
    <row r="38" spans="13:15">
      <c r="M38" s="445"/>
      <c r="N38" s="29" t="s">
        <v>212</v>
      </c>
      <c r="O38" s="61" t="s">
        <v>212</v>
      </c>
    </row>
    <row r="39" spans="13:15">
      <c r="M39" s="445"/>
      <c r="N39" s="29" t="s">
        <v>273</v>
      </c>
      <c r="O39" s="61" t="s">
        <v>273</v>
      </c>
    </row>
    <row r="40" spans="13:15">
      <c r="M40" s="445"/>
      <c r="N40" s="29" t="s">
        <v>215</v>
      </c>
      <c r="O40" s="61" t="s">
        <v>215</v>
      </c>
    </row>
    <row r="41" spans="13:15">
      <c r="M41" s="445"/>
      <c r="N41" s="29" t="s">
        <v>217</v>
      </c>
      <c r="O41" s="61" t="s">
        <v>217</v>
      </c>
    </row>
    <row r="42" spans="13:15">
      <c r="M42" s="445"/>
      <c r="N42" s="29" t="s">
        <v>219</v>
      </c>
      <c r="O42" s="61" t="s">
        <v>219</v>
      </c>
    </row>
    <row r="43" spans="13:15">
      <c r="M43" s="445"/>
      <c r="N43" s="29" t="s">
        <v>221</v>
      </c>
      <c r="O43" s="61" t="s">
        <v>221</v>
      </c>
    </row>
    <row r="44" spans="13:15">
      <c r="M44" s="445"/>
      <c r="N44" s="29" t="s">
        <v>223</v>
      </c>
      <c r="O44" s="61" t="s">
        <v>223</v>
      </c>
    </row>
    <row r="45" spans="13:15">
      <c r="M45" s="445"/>
      <c r="N45" s="29" t="s">
        <v>225</v>
      </c>
      <c r="O45" s="61" t="s">
        <v>225</v>
      </c>
    </row>
    <row r="46" spans="13:15">
      <c r="M46" s="445"/>
      <c r="N46" s="162" t="s">
        <v>227</v>
      </c>
      <c r="O46" s="61" t="s">
        <v>227</v>
      </c>
    </row>
    <row r="47" spans="13:15">
      <c r="M47" s="445"/>
      <c r="N47" s="29" t="s">
        <v>229</v>
      </c>
      <c r="O47" s="61" t="s">
        <v>229</v>
      </c>
    </row>
    <row r="48" spans="13:15">
      <c r="M48" s="445"/>
      <c r="N48" s="29" t="s">
        <v>231</v>
      </c>
      <c r="O48" s="61" t="s">
        <v>231</v>
      </c>
    </row>
    <row r="49" spans="13:15">
      <c r="M49" s="445"/>
      <c r="N49" s="29"/>
      <c r="O49" s="61"/>
    </row>
    <row r="50" spans="13:15">
      <c r="M50" s="445"/>
      <c r="N50" s="29"/>
      <c r="O50" s="61"/>
    </row>
    <row r="51" spans="13:15" ht="14.25" thickBot="1">
      <c r="M51" s="446"/>
      <c r="N51" s="85"/>
      <c r="O51" s="62"/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honeticPr fontId="40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92"/>
  <sheetViews>
    <sheetView workbookViewId="0">
      <pane ySplit="1" topLeftCell="A2" activePane="bottomLeft" state="frozen"/>
      <selection pane="bottomLeft" activeCell="G2" sqref="G2"/>
    </sheetView>
  </sheetViews>
  <sheetFormatPr defaultRowHeight="13.5"/>
  <cols>
    <col min="1" max="1" width="9.5" bestFit="1" customWidth="1"/>
    <col min="15" max="15" width="21.5" bestFit="1" customWidth="1"/>
    <col min="16" max="16" width="20.5" bestFit="1" customWidth="1"/>
    <col min="17" max="17" width="28" bestFit="1" customWidth="1"/>
    <col min="18" max="18" width="20" bestFit="1" customWidth="1"/>
    <col min="19" max="19" width="21.5" bestFit="1" customWidth="1"/>
    <col min="20" max="20" width="20.5" bestFit="1" customWidth="1"/>
    <col min="21" max="21" width="28" bestFit="1" customWidth="1"/>
    <col min="22" max="22" width="20" bestFit="1" customWidth="1"/>
    <col min="23" max="23" width="21.5" bestFit="1" customWidth="1"/>
    <col min="24" max="24" width="20.5" bestFit="1" customWidth="1"/>
    <col min="25" max="25" width="28" bestFit="1" customWidth="1"/>
    <col min="26" max="26" width="20" bestFit="1" customWidth="1"/>
    <col min="27" max="27" width="21.5" bestFit="1" customWidth="1"/>
    <col min="28" max="28" width="20.5" bestFit="1" customWidth="1"/>
    <col min="29" max="29" width="28" bestFit="1" customWidth="1"/>
    <col min="30" max="30" width="20" bestFit="1" customWidth="1"/>
    <col min="31" max="31" width="21.5" bestFit="1" customWidth="1"/>
    <col min="32" max="32" width="20.5" bestFit="1" customWidth="1"/>
    <col min="33" max="33" width="28" bestFit="1" customWidth="1"/>
    <col min="34" max="34" width="20" bestFit="1" customWidth="1"/>
  </cols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IF(E2="","",I2*1000000+①団体情報入力!$D$3*1000+②選手情報入力!A11)</f>
        <v/>
      </c>
      <c r="B2" t="str">
        <f>IF(E2="","",①団体情報入力!$D$3)</f>
        <v/>
      </c>
      <c r="D2" t="str">
        <f>IF(②選手情報入力!B11="","",②選手情報入力!B11)</f>
        <v/>
      </c>
      <c r="E2" t="str">
        <f>IF(②選手情報入力!C11="","",②選手情報入力!C11)</f>
        <v/>
      </c>
      <c r="F2" t="str">
        <f>IF(E2="","",②選手情報入力!D11)</f>
        <v/>
      </c>
      <c r="G2" t="str">
        <f>IF(E2="","",ASC(②選手情報入力!E11))</f>
        <v/>
      </c>
      <c r="H2" t="str">
        <f>IF(E2="","",F2)</f>
        <v/>
      </c>
      <c r="I2" t="str">
        <f>IF(E2="","",IF(②選手情報入力!G11="男",1,2))</f>
        <v/>
      </c>
      <c r="J2" t="str">
        <f>IF(E2="","",IF(②選手情報入力!H11="","",②選手情報入力!H11))</f>
        <v/>
      </c>
      <c r="L2" t="str">
        <f>IF(E2="","",0)</f>
        <v/>
      </c>
      <c r="M2" t="str">
        <f>IF(E2="","","愛知")</f>
        <v/>
      </c>
      <c r="O2" t="str">
        <f>IF(E2="","",IF(②選手情報入力!J11="","",IF(I2=1,VLOOKUP(②選手情報入力!J11,種目情報!$A$4:$B$35,2,FALSE),VLOOKUP(②選手情報入力!J11,種目情報!$E$4:$F$35,2,FALSE))))</f>
        <v/>
      </c>
      <c r="P2" t="str">
        <f>IF(E2="","",IF(②選手情報入力!K11="","",②選手情報入力!K11))</f>
        <v/>
      </c>
      <c r="Q2" s="29" t="str">
        <f>IF(E2="","",IF(②選手情報入力!I11="",0,1))</f>
        <v/>
      </c>
      <c r="R2" t="str">
        <f>IF(E2="","",IF(②選手情報入力!J11="","",IF(I2=1,VLOOKUP(②選手情報入力!J11,種目情報!$A$4:$C$39,3,FALSE),VLOOKUP(②選手情報入力!J11,種目情報!$E$4:$G$40,3,FALSE))))</f>
        <v/>
      </c>
      <c r="S2" t="str">
        <f>IF(E2="","",IF(②選手情報入力!M11="","",IF(I2=1,VLOOKUP(②選手情報入力!M11,種目情報!$A$4:$B$39,2,FALSE),VLOOKUP(②選手情報入力!M11,種目情報!$E$4:$F$40,2,FALSE))))</f>
        <v/>
      </c>
      <c r="T2" t="str">
        <f>IF(E2="","",IF(②選手情報入力!N11="","",②選手情報入力!N11))</f>
        <v/>
      </c>
      <c r="U2" s="29" t="str">
        <f>IF(E2="","",IF(②選手情報入力!L11="",0,1))</f>
        <v/>
      </c>
      <c r="V2" t="str">
        <f>IF(E2="","",IF(②選手情報入力!M11="","",IF(I2=1,VLOOKUP(②選手情報入力!M11,種目情報!$A$4:$C$39,3,FALSE),VLOOKUP(②選手情報入力!M11,種目情報!$E$4:$G$40,3,FALSE))))</f>
        <v/>
      </c>
      <c r="W2" t="str">
        <f>IF(E2="","",IF(②選手情報入力!P11="","",IF(I2=1,VLOOKUP(②選手情報入力!P11,種目情報!$A$4:$B$39,2,FALSE),VLOOKUP(②選手情報入力!P11,種目情報!$E$4:$F$40,2,FALSE))))</f>
        <v/>
      </c>
      <c r="X2" t="str">
        <f>IF(E2="","",IF(②選手情報入力!Q11="","",②選手情報入力!Q11))</f>
        <v/>
      </c>
      <c r="Y2" s="29" t="str">
        <f>IF(E2="","",IF(②選手情報入力!O11="",0,1))</f>
        <v/>
      </c>
      <c r="Z2" t="str">
        <f>IF(E2="","",IF(②選手情報入力!P11="","",IF(I2=1,VLOOKUP(②選手情報入力!P11,種目情報!$A$4:$C$39,3,FALSE),VLOOKUP(②選手情報入力!P11,種目情報!$E$4:$G$40,3,FALSE))))</f>
        <v/>
      </c>
      <c r="AA2" t="str">
        <f>IF(E2="","",IF(②選手情報入力!R11="","",IF(I2=1,種目情報!$J$4,種目情報!$J$6)))</f>
        <v/>
      </c>
      <c r="AB2" t="str">
        <f>IF(E2="","",IF(②選手情報入力!R11="","",IF(I2=1,IF(②選手情報入力!$S$6="","",②選手情報入力!$S$6),IF(②選手情報入力!$S$7="","",②選手情報入力!$S$7))))</f>
        <v/>
      </c>
      <c r="AC2" t="str">
        <f>IF(E2="","",IF(②選手情報入力!R11="","",IF(I2=1,IF(②選手情報入力!$R$6="",0,1),IF(②選手情報入力!$R$7="",0,1))))</f>
        <v/>
      </c>
      <c r="AD2" t="str">
        <f>IF(E2="","",IF(②選手情報入力!R11="","",2))</f>
        <v/>
      </c>
      <c r="AE2" t="str">
        <f>IF(E2="","",IF(②選手情報入力!T11="","",IF(I2=1,種目情報!$J$5,種目情報!$J$7)))</f>
        <v/>
      </c>
      <c r="AF2" t="str">
        <f>IF(E2="","",IF(②選手情報入力!T11="","",IF(I2=1,IF(②選手情報入力!$U$6="","",②選手情報入力!$U$6),IF(②選手情報入力!$U$7="","",②選手情報入力!$U$7))))</f>
        <v/>
      </c>
      <c r="AG2" t="str">
        <f>IF(E2="","",IF(②選手情報入力!T11="","",IF(I2=1,IF(②選手情報入力!$T$6="",0,1),IF(②選手情報入力!$T$7="",0,1))))</f>
        <v/>
      </c>
      <c r="AH2" t="str">
        <f>IF(E2="","",IF(②選手情報入力!T11="","",2))</f>
        <v/>
      </c>
    </row>
    <row r="3" spans="1:34">
      <c r="A3" t="str">
        <f>IF(E3="","",I3*1000000+①団体情報入力!$D$3*1000+②選手情報入力!A12)</f>
        <v/>
      </c>
      <c r="B3" t="str">
        <f>IF(E3="","",①団体情報入力!$D$3)</f>
        <v/>
      </c>
      <c r="D3" t="str">
        <f>IF(②選手情報入力!B12="","",②選手情報入力!B12)</f>
        <v/>
      </c>
      <c r="E3" t="str">
        <f>IF(②選手情報入力!C12="","",②選手情報入力!C12)</f>
        <v/>
      </c>
      <c r="F3" t="str">
        <f>IF(E3="","",②選手情報入力!D12)</f>
        <v/>
      </c>
      <c r="G3" t="str">
        <f>IF(E3="","",ASC(②選手情報入力!E12))</f>
        <v/>
      </c>
      <c r="H3" t="str">
        <f t="shared" ref="H3:H66" si="0">IF(E3="","",F3)</f>
        <v/>
      </c>
      <c r="I3" t="str">
        <f>IF(E3="","",IF(②選手情報入力!G12="男",1,2))</f>
        <v/>
      </c>
      <c r="J3" t="str">
        <f>IF(E3="","",IF(②選手情報入力!H12="","",②選手情報入力!H12))</f>
        <v/>
      </c>
      <c r="L3" t="str">
        <f t="shared" ref="L3:L66" si="1">IF(E3="","",0)</f>
        <v/>
      </c>
      <c r="M3" t="str">
        <f t="shared" ref="M3:M66" si="2">IF(E3="","","愛知")</f>
        <v/>
      </c>
      <c r="O3" t="str">
        <f>IF(E3="","",IF(②選手情報入力!J12="","",IF(I3=1,VLOOKUP(②選手情報入力!J12,種目情報!$A$4:$B$35,2,FALSE),VLOOKUP(②選手情報入力!J12,種目情報!$E$4:$F$35,2,FALSE))))</f>
        <v/>
      </c>
      <c r="P3" t="str">
        <f>IF(E3="","",IF(②選手情報入力!K12="","",②選手情報入力!K12))</f>
        <v/>
      </c>
      <c r="Q3" s="29" t="str">
        <f>IF(E3="","",IF(②選手情報入力!I12="",0,1))</f>
        <v/>
      </c>
      <c r="R3" t="str">
        <f>IF(E3="","",IF(②選手情報入力!J12="","",IF(I3=1,VLOOKUP(②選手情報入力!J12,種目情報!$A$4:$C$39,3,FALSE),VLOOKUP(②選手情報入力!J12,種目情報!$E$4:$G$40,3,FALSE))))</f>
        <v/>
      </c>
      <c r="S3" t="str">
        <f>IF(E3="","",IF(②選手情報入力!M12="","",IF(I3=1,VLOOKUP(②選手情報入力!M12,種目情報!$A$4:$B$39,2,FALSE),VLOOKUP(②選手情報入力!M12,種目情報!$E$4:$F$40,2,FALSE))))</f>
        <v/>
      </c>
      <c r="T3" t="str">
        <f>IF(E3="","",IF(②選手情報入力!N12="","",②選手情報入力!N12))</f>
        <v/>
      </c>
      <c r="U3" s="29" t="str">
        <f>IF(E3="","",IF(②選手情報入力!L12="",0,1))</f>
        <v/>
      </c>
      <c r="V3" t="str">
        <f>IF(E3="","",IF(②選手情報入力!M12="","",IF(I3=1,VLOOKUP(②選手情報入力!M12,種目情報!$A$4:$C$39,3,FALSE),VLOOKUP(②選手情報入力!M12,種目情報!$E$4:$G$40,3,FALSE))))</f>
        <v/>
      </c>
      <c r="W3" t="str">
        <f>IF(E3="","",IF(②選手情報入力!P12="","",IF(I3=1,VLOOKUP(②選手情報入力!P12,種目情報!$A$4:$B$39,2,FALSE),VLOOKUP(②選手情報入力!P12,種目情報!$E$4:$F$40,2,FALSE))))</f>
        <v/>
      </c>
      <c r="X3" t="str">
        <f>IF(E3="","",IF(②選手情報入力!Q12="","",②選手情報入力!Q12))</f>
        <v/>
      </c>
      <c r="Y3" s="29" t="str">
        <f>IF(E3="","",IF(②選手情報入力!O12="",0,1))</f>
        <v/>
      </c>
      <c r="Z3" t="str">
        <f>IF(E3="","",IF(②選手情報入力!P12="","",IF(I3=1,VLOOKUP(②選手情報入力!P12,種目情報!$A$4:$C$39,3,FALSE),VLOOKUP(②選手情報入力!P12,種目情報!$E$4:$G$40,3,FALSE))))</f>
        <v/>
      </c>
      <c r="AA3" t="str">
        <f>IF(E3="","",IF(②選手情報入力!R12="","",IF(I3=1,種目情報!$J$4,種目情報!$J$6)))</f>
        <v/>
      </c>
      <c r="AB3" t="str">
        <f>IF(E3="","",IF(②選手情報入力!R12="","",IF(I3=1,IF(②選手情報入力!$S$6="","",②選手情報入力!$S$6),IF(②選手情報入力!$S$7="","",②選手情報入力!$S$7))))</f>
        <v/>
      </c>
      <c r="AC3" t="str">
        <f>IF(E3="","",IF(②選手情報入力!R12="","",IF(I3=1,IF(②選手情報入力!$R$6="",0,1),IF(②選手情報入力!$R$7="",0,1))))</f>
        <v/>
      </c>
      <c r="AD3" t="str">
        <f>IF(E3="","",IF(②選手情報入力!R12="","",2))</f>
        <v/>
      </c>
      <c r="AE3" t="str">
        <f>IF(E3="","",IF(②選手情報入力!T12="","",IF(I3=1,種目情報!$J$5,種目情報!$J$7)))</f>
        <v/>
      </c>
      <c r="AF3" t="str">
        <f>IF(E3="","",IF(②選手情報入力!T12="","",IF(I3=1,IF(②選手情報入力!$U$6="","",②選手情報入力!$U$6),IF(②選手情報入力!$U$7="","",②選手情報入力!$U$7))))</f>
        <v/>
      </c>
      <c r="AG3" t="str">
        <f>IF(E3="","",IF(②選手情報入力!T12="","",IF(I3=1,IF(②選手情報入力!$T$6="",0,1),IF(②選手情報入力!$T$7="",0,1))))</f>
        <v/>
      </c>
      <c r="AH3" t="str">
        <f>IF(E3="","",IF(②選手情報入力!T12="","",2))</f>
        <v/>
      </c>
    </row>
    <row r="4" spans="1:34">
      <c r="A4" t="str">
        <f>IF(E4="","",I4*1000000+①団体情報入力!$D$3*1000+②選手情報入力!A13)</f>
        <v/>
      </c>
      <c r="B4" t="str">
        <f>IF(E4="","",①団体情報入力!$D$3)</f>
        <v/>
      </c>
      <c r="D4" t="str">
        <f>IF(②選手情報入力!B13="","",②選手情報入力!B13)</f>
        <v/>
      </c>
      <c r="E4" t="str">
        <f>IF(②選手情報入力!C13="","",②選手情報入力!C13)</f>
        <v/>
      </c>
      <c r="F4" t="str">
        <f>IF(E4="","",②選手情報入力!D13)</f>
        <v/>
      </c>
      <c r="G4" t="str">
        <f>IF(E4="","",ASC(②選手情報入力!E13))</f>
        <v/>
      </c>
      <c r="H4" t="str">
        <f t="shared" si="0"/>
        <v/>
      </c>
      <c r="I4" t="str">
        <f>IF(E4="","",IF(②選手情報入力!G13="男",1,2))</f>
        <v/>
      </c>
      <c r="J4" t="str">
        <f>IF(E4="","",IF(②選手情報入力!H13="","",②選手情報入力!H13))</f>
        <v/>
      </c>
      <c r="L4" t="str">
        <f t="shared" si="1"/>
        <v/>
      </c>
      <c r="M4" t="str">
        <f t="shared" si="2"/>
        <v/>
      </c>
      <c r="O4" t="str">
        <f>IF(E4="","",IF(②選手情報入力!J13="","",IF(I4=1,VLOOKUP(②選手情報入力!J13,種目情報!$A$4:$B$35,2,FALSE),VLOOKUP(②選手情報入力!J13,種目情報!$E$4:$F$35,2,FALSE))))</f>
        <v/>
      </c>
      <c r="P4" t="str">
        <f>IF(E4="","",IF(②選手情報入力!K13="","",②選手情報入力!K13))</f>
        <v/>
      </c>
      <c r="Q4" s="29" t="str">
        <f>IF(E4="","",IF(②選手情報入力!I13="",0,1))</f>
        <v/>
      </c>
      <c r="R4" t="str">
        <f>IF(E4="","",IF(②選手情報入力!J13="","",IF(I4=1,VLOOKUP(②選手情報入力!J13,種目情報!$A$4:$C$39,3,FALSE),VLOOKUP(②選手情報入力!J13,種目情報!$E$4:$G$40,3,FALSE))))</f>
        <v/>
      </c>
      <c r="S4" t="str">
        <f>IF(E4="","",IF(②選手情報入力!M13="","",IF(I4=1,VLOOKUP(②選手情報入力!M13,種目情報!$A$4:$B$39,2,FALSE),VLOOKUP(②選手情報入力!M13,種目情報!$E$4:$F$40,2,FALSE))))</f>
        <v/>
      </c>
      <c r="T4" t="str">
        <f>IF(E4="","",IF(②選手情報入力!N13="","",②選手情報入力!N13))</f>
        <v/>
      </c>
      <c r="U4" s="29" t="str">
        <f>IF(E4="","",IF(②選手情報入力!L13="",0,1))</f>
        <v/>
      </c>
      <c r="V4" t="str">
        <f>IF(E4="","",IF(②選手情報入力!M13="","",IF(I4=1,VLOOKUP(②選手情報入力!M13,種目情報!$A$4:$C$39,3,FALSE),VLOOKUP(②選手情報入力!M13,種目情報!$E$4:$G$40,3,FALSE))))</f>
        <v/>
      </c>
      <c r="W4" t="str">
        <f>IF(E4="","",IF(②選手情報入力!P13="","",IF(I4=1,VLOOKUP(②選手情報入力!P13,種目情報!$A$4:$B$39,2,FALSE),VLOOKUP(②選手情報入力!P13,種目情報!$E$4:$F$40,2,FALSE))))</f>
        <v/>
      </c>
      <c r="X4" t="str">
        <f>IF(E4="","",IF(②選手情報入力!Q13="","",②選手情報入力!Q13))</f>
        <v/>
      </c>
      <c r="Y4" s="29" t="str">
        <f>IF(E4="","",IF(②選手情報入力!O13="",0,1))</f>
        <v/>
      </c>
      <c r="Z4" t="str">
        <f>IF(E4="","",IF(②選手情報入力!P13="","",IF(I4=1,VLOOKUP(②選手情報入力!P13,種目情報!$A$4:$C$39,3,FALSE),VLOOKUP(②選手情報入力!P13,種目情報!$E$4:$G$40,3,FALSE))))</f>
        <v/>
      </c>
      <c r="AA4" t="str">
        <f>IF(E4="","",IF(②選手情報入力!R13="","",IF(I4=1,種目情報!$J$4,種目情報!$J$6)))</f>
        <v/>
      </c>
      <c r="AB4" t="str">
        <f>IF(E4="","",IF(②選手情報入力!R13="","",IF(I4=1,IF(②選手情報入力!$S$6="","",②選手情報入力!$S$6),IF(②選手情報入力!$S$7="","",②選手情報入力!$S$7))))</f>
        <v/>
      </c>
      <c r="AC4" t="str">
        <f>IF(E4="","",IF(②選手情報入力!R13="","",IF(I4=1,IF(②選手情報入力!$R$6="",0,1),IF(②選手情報入力!$R$7="",0,1))))</f>
        <v/>
      </c>
      <c r="AD4" t="str">
        <f>IF(E4="","",IF(②選手情報入力!R13="","",2))</f>
        <v/>
      </c>
      <c r="AE4" t="str">
        <f>IF(E4="","",IF(②選手情報入力!T13="","",IF(I4=1,種目情報!$J$5,種目情報!$J$7)))</f>
        <v/>
      </c>
      <c r="AF4" t="str">
        <f>IF(E4="","",IF(②選手情報入力!T13="","",IF(I4=1,IF(②選手情報入力!$U$6="","",②選手情報入力!$U$6),IF(②選手情報入力!$U$7="","",②選手情報入力!$U$7))))</f>
        <v/>
      </c>
      <c r="AG4" t="str">
        <f>IF(E4="","",IF(②選手情報入力!T13="","",IF(I4=1,IF(②選手情報入力!$T$6="",0,1),IF(②選手情報入力!$T$7="",0,1))))</f>
        <v/>
      </c>
      <c r="AH4" t="str">
        <f>IF(E4="","",IF(②選手情報入力!T13="","",2))</f>
        <v/>
      </c>
    </row>
    <row r="5" spans="1:34">
      <c r="A5" t="str">
        <f>IF(E5="","",I5*1000000+①団体情報入力!$D$3*1000+②選手情報入力!A14)</f>
        <v/>
      </c>
      <c r="B5" t="str">
        <f>IF(E5="","",①団体情報入力!$D$3)</f>
        <v/>
      </c>
      <c r="D5" t="str">
        <f>IF(②選手情報入力!B14="","",②選手情報入力!B14)</f>
        <v/>
      </c>
      <c r="E5" t="str">
        <f>IF(②選手情報入力!C14="","",②選手情報入力!C14)</f>
        <v/>
      </c>
      <c r="F5" t="str">
        <f>IF(E5="","",②選手情報入力!D14)</f>
        <v/>
      </c>
      <c r="G5" t="str">
        <f>IF(E5="","",ASC(②選手情報入力!E14))</f>
        <v/>
      </c>
      <c r="H5" t="str">
        <f t="shared" si="0"/>
        <v/>
      </c>
      <c r="I5" t="str">
        <f>IF(E5="","",IF(②選手情報入力!G14="男",1,2))</f>
        <v/>
      </c>
      <c r="J5" t="str">
        <f>IF(E5="","",IF(②選手情報入力!H14="","",②選手情報入力!H14))</f>
        <v/>
      </c>
      <c r="L5" t="str">
        <f t="shared" si="1"/>
        <v/>
      </c>
      <c r="M5" t="str">
        <f t="shared" si="2"/>
        <v/>
      </c>
      <c r="O5" t="str">
        <f>IF(E5="","",IF(②選手情報入力!J14="","",IF(I5=1,VLOOKUP(②選手情報入力!J14,種目情報!$A$4:$B$35,2,FALSE),VLOOKUP(②選手情報入力!J14,種目情報!$E$4:$F$35,2,FALSE))))</f>
        <v/>
      </c>
      <c r="P5" t="str">
        <f>IF(E5="","",IF(②選手情報入力!K14="","",②選手情報入力!K14))</f>
        <v/>
      </c>
      <c r="Q5" s="29" t="str">
        <f>IF(E5="","",IF(②選手情報入力!I14="",0,1))</f>
        <v/>
      </c>
      <c r="R5" t="str">
        <f>IF(E5="","",IF(②選手情報入力!J14="","",IF(I5=1,VLOOKUP(②選手情報入力!J14,種目情報!$A$4:$C$39,3,FALSE),VLOOKUP(②選手情報入力!J14,種目情報!$E$4:$G$40,3,FALSE))))</f>
        <v/>
      </c>
      <c r="S5" t="str">
        <f>IF(E5="","",IF(②選手情報入力!M14="","",IF(I5=1,VLOOKUP(②選手情報入力!M14,種目情報!$A$4:$B$39,2,FALSE),VLOOKUP(②選手情報入力!M14,種目情報!$E$4:$F$40,2,FALSE))))</f>
        <v/>
      </c>
      <c r="T5" t="str">
        <f>IF(E5="","",IF(②選手情報入力!N14="","",②選手情報入力!N14))</f>
        <v/>
      </c>
      <c r="U5" s="29" t="str">
        <f>IF(E5="","",IF(②選手情報入力!L14="",0,1))</f>
        <v/>
      </c>
      <c r="V5" t="str">
        <f>IF(E5="","",IF(②選手情報入力!M14="","",IF(I5=1,VLOOKUP(②選手情報入力!M14,種目情報!$A$4:$C$39,3,FALSE),VLOOKUP(②選手情報入力!M14,種目情報!$E$4:$G$40,3,FALSE))))</f>
        <v/>
      </c>
      <c r="W5" t="str">
        <f>IF(E5="","",IF(②選手情報入力!P14="","",IF(I5=1,VLOOKUP(②選手情報入力!P14,種目情報!$A$4:$B$39,2,FALSE),VLOOKUP(②選手情報入力!P14,種目情報!$E$4:$F$40,2,FALSE))))</f>
        <v/>
      </c>
      <c r="X5" t="str">
        <f>IF(E5="","",IF(②選手情報入力!Q14="","",②選手情報入力!Q14))</f>
        <v/>
      </c>
      <c r="Y5" s="29" t="str">
        <f>IF(E5="","",IF(②選手情報入力!O14="",0,1))</f>
        <v/>
      </c>
      <c r="Z5" t="str">
        <f>IF(E5="","",IF(②選手情報入力!P14="","",IF(I5=1,VLOOKUP(②選手情報入力!P14,種目情報!$A$4:$C$39,3,FALSE),VLOOKUP(②選手情報入力!P14,種目情報!$E$4:$G$40,3,FALSE))))</f>
        <v/>
      </c>
      <c r="AA5" t="str">
        <f>IF(E5="","",IF(②選手情報入力!R14="","",IF(I5=1,種目情報!$J$4,種目情報!$J$6)))</f>
        <v/>
      </c>
      <c r="AB5" t="str">
        <f>IF(E5="","",IF(②選手情報入力!R14="","",IF(I5=1,IF(②選手情報入力!$S$6="","",②選手情報入力!$S$6),IF(②選手情報入力!$S$7="","",②選手情報入力!$S$7))))</f>
        <v/>
      </c>
      <c r="AC5" t="str">
        <f>IF(E5="","",IF(②選手情報入力!R14="","",IF(I5=1,IF(②選手情報入力!$R$6="",0,1),IF(②選手情報入力!$R$7="",0,1))))</f>
        <v/>
      </c>
      <c r="AD5" t="str">
        <f>IF(E5="","",IF(②選手情報入力!R14="","",2))</f>
        <v/>
      </c>
      <c r="AE5" t="str">
        <f>IF(E5="","",IF(②選手情報入力!T14="","",IF(I5=1,種目情報!$J$5,種目情報!$J$7)))</f>
        <v/>
      </c>
      <c r="AF5" t="str">
        <f>IF(E5="","",IF(②選手情報入力!T14="","",IF(I5=1,IF(②選手情報入力!$U$6="","",②選手情報入力!$U$6),IF(②選手情報入力!$U$7="","",②選手情報入力!$U$7))))</f>
        <v/>
      </c>
      <c r="AG5" t="str">
        <f>IF(E5="","",IF(②選手情報入力!T14="","",IF(I5=1,IF(②選手情報入力!$T$6="",0,1),IF(②選手情報入力!$T$7="",0,1))))</f>
        <v/>
      </c>
      <c r="AH5" t="str">
        <f>IF(E5="","",IF(②選手情報入力!T14="","",2))</f>
        <v/>
      </c>
    </row>
    <row r="6" spans="1:34">
      <c r="A6" t="str">
        <f>IF(E6="","",I6*1000000+①団体情報入力!$D$3*1000+②選手情報入力!A15)</f>
        <v/>
      </c>
      <c r="B6" t="str">
        <f>IF(E6="","",①団体情報入力!$D$3)</f>
        <v/>
      </c>
      <c r="D6" t="str">
        <f>IF(②選手情報入力!B15="","",②選手情報入力!B15)</f>
        <v/>
      </c>
      <c r="E6" t="str">
        <f>IF(②選手情報入力!C15="","",②選手情報入力!C15)</f>
        <v/>
      </c>
      <c r="F6" t="str">
        <f>IF(E6="","",②選手情報入力!D15)</f>
        <v/>
      </c>
      <c r="G6" t="str">
        <f>IF(E6="","",ASC(②選手情報入力!E15))</f>
        <v/>
      </c>
      <c r="H6" t="str">
        <f t="shared" si="0"/>
        <v/>
      </c>
      <c r="I6" t="str">
        <f>IF(E6="","",IF(②選手情報入力!G15="男",1,2))</f>
        <v/>
      </c>
      <c r="J6" t="str">
        <f>IF(E6="","",IF(②選手情報入力!H15="","",②選手情報入力!H15))</f>
        <v/>
      </c>
      <c r="L6" t="str">
        <f t="shared" si="1"/>
        <v/>
      </c>
      <c r="M6" t="str">
        <f t="shared" si="2"/>
        <v/>
      </c>
      <c r="O6" t="str">
        <f>IF(E6="","",IF(②選手情報入力!J15="","",IF(I6=1,VLOOKUP(②選手情報入力!J15,種目情報!$A$4:$B$35,2,FALSE),VLOOKUP(②選手情報入力!J15,種目情報!$E$4:$F$35,2,FALSE))))</f>
        <v/>
      </c>
      <c r="P6" t="str">
        <f>IF(E6="","",IF(②選手情報入力!K15="","",②選手情報入力!K15))</f>
        <v/>
      </c>
      <c r="Q6" s="29" t="str">
        <f>IF(E6="","",IF(②選手情報入力!I15="",0,1))</f>
        <v/>
      </c>
      <c r="R6" t="str">
        <f>IF(E6="","",IF(②選手情報入力!J15="","",IF(I6=1,VLOOKUP(②選手情報入力!J15,種目情報!$A$4:$C$39,3,FALSE),VLOOKUP(②選手情報入力!J15,種目情報!$E$4:$G$40,3,FALSE))))</f>
        <v/>
      </c>
      <c r="S6" t="str">
        <f>IF(E6="","",IF(②選手情報入力!M15="","",IF(I6=1,VLOOKUP(②選手情報入力!M15,種目情報!$A$4:$B$39,2,FALSE),VLOOKUP(②選手情報入力!M15,種目情報!$E$4:$F$40,2,FALSE))))</f>
        <v/>
      </c>
      <c r="T6" t="str">
        <f>IF(E6="","",IF(②選手情報入力!N15="","",②選手情報入力!N15))</f>
        <v/>
      </c>
      <c r="U6" s="29" t="str">
        <f>IF(E6="","",IF(②選手情報入力!L15="",0,1))</f>
        <v/>
      </c>
      <c r="V6" t="str">
        <f>IF(E6="","",IF(②選手情報入力!M15="","",IF(I6=1,VLOOKUP(②選手情報入力!M15,種目情報!$A$4:$C$39,3,FALSE),VLOOKUP(②選手情報入力!M15,種目情報!$E$4:$G$40,3,FALSE))))</f>
        <v/>
      </c>
      <c r="W6" t="str">
        <f>IF(E6="","",IF(②選手情報入力!P15="","",IF(I6=1,VLOOKUP(②選手情報入力!P15,種目情報!$A$4:$B$39,2,FALSE),VLOOKUP(②選手情報入力!P15,種目情報!$E$4:$F$40,2,FALSE))))</f>
        <v/>
      </c>
      <c r="X6" t="str">
        <f>IF(E6="","",IF(②選手情報入力!Q15="","",②選手情報入力!Q15))</f>
        <v/>
      </c>
      <c r="Y6" s="29" t="str">
        <f>IF(E6="","",IF(②選手情報入力!O15="",0,1))</f>
        <v/>
      </c>
      <c r="Z6" t="str">
        <f>IF(E6="","",IF(②選手情報入力!P15="","",IF(I6=1,VLOOKUP(②選手情報入力!P15,種目情報!$A$4:$C$39,3,FALSE),VLOOKUP(②選手情報入力!P15,種目情報!$E$4:$G$40,3,FALSE))))</f>
        <v/>
      </c>
      <c r="AA6" t="str">
        <f>IF(E6="","",IF(②選手情報入力!R15="","",IF(I6=1,種目情報!$J$4,種目情報!$J$6)))</f>
        <v/>
      </c>
      <c r="AB6" t="str">
        <f>IF(E6="","",IF(②選手情報入力!R15="","",IF(I6=1,IF(②選手情報入力!$S$6="","",②選手情報入力!$S$6),IF(②選手情報入力!$S$7="","",②選手情報入力!$S$7))))</f>
        <v/>
      </c>
      <c r="AC6" t="str">
        <f>IF(E6="","",IF(②選手情報入力!R15="","",IF(I6=1,IF(②選手情報入力!$R$6="",0,1),IF(②選手情報入力!$R$7="",0,1))))</f>
        <v/>
      </c>
      <c r="AD6" t="str">
        <f>IF(E6="","",IF(②選手情報入力!R15="","",2))</f>
        <v/>
      </c>
      <c r="AE6" t="str">
        <f>IF(E6="","",IF(②選手情報入力!T15="","",IF(I6=1,種目情報!$J$5,種目情報!$J$7)))</f>
        <v/>
      </c>
      <c r="AF6" t="str">
        <f>IF(E6="","",IF(②選手情報入力!T15="","",IF(I6=1,IF(②選手情報入力!$U$6="","",②選手情報入力!$U$6),IF(②選手情報入力!$U$7="","",②選手情報入力!$U$7))))</f>
        <v/>
      </c>
      <c r="AG6" t="str">
        <f>IF(E6="","",IF(②選手情報入力!T15="","",IF(I6=1,IF(②選手情報入力!$T$6="",0,1),IF(②選手情報入力!$T$7="",0,1))))</f>
        <v/>
      </c>
      <c r="AH6" t="str">
        <f>IF(E6="","",IF(②選手情報入力!T15="","",2))</f>
        <v/>
      </c>
    </row>
    <row r="7" spans="1:34">
      <c r="A7" t="str">
        <f>IF(E7="","",I7*1000000+①団体情報入力!$D$3*1000+②選手情報入力!A16)</f>
        <v/>
      </c>
      <c r="B7" t="str">
        <f>IF(E7="","",①団体情報入力!$D$3)</f>
        <v/>
      </c>
      <c r="D7" t="str">
        <f>IF(②選手情報入力!B16="","",②選手情報入力!B16)</f>
        <v/>
      </c>
      <c r="E7" t="str">
        <f>IF(②選手情報入力!C16="","",②選手情報入力!C16)</f>
        <v/>
      </c>
      <c r="F7" t="str">
        <f>IF(E7="","",②選手情報入力!D16)</f>
        <v/>
      </c>
      <c r="G7" t="str">
        <f>IF(E7="","",ASC(②選手情報入力!E16))</f>
        <v/>
      </c>
      <c r="H7" t="str">
        <f t="shared" si="0"/>
        <v/>
      </c>
      <c r="I7" t="str">
        <f>IF(E7="","",IF(②選手情報入力!G16="男",1,2))</f>
        <v/>
      </c>
      <c r="J7" t="str">
        <f>IF(E7="","",IF(②選手情報入力!H16="","",②選手情報入力!H16))</f>
        <v/>
      </c>
      <c r="L7" t="str">
        <f t="shared" si="1"/>
        <v/>
      </c>
      <c r="M7" t="str">
        <f t="shared" si="2"/>
        <v/>
      </c>
      <c r="O7" t="str">
        <f>IF(E7="","",IF(②選手情報入力!J16="","",IF(I7=1,VLOOKUP(②選手情報入力!J16,種目情報!$A$4:$B$35,2,FALSE),VLOOKUP(②選手情報入力!J16,種目情報!$E$4:$F$35,2,FALSE))))</f>
        <v/>
      </c>
      <c r="P7" t="str">
        <f>IF(E7="","",IF(②選手情報入力!K16="","",②選手情報入力!K16))</f>
        <v/>
      </c>
      <c r="Q7" s="29" t="str">
        <f>IF(E7="","",IF(②選手情報入力!I16="",0,1))</f>
        <v/>
      </c>
      <c r="R7" t="str">
        <f>IF(E7="","",IF(②選手情報入力!J16="","",IF(I7=1,VLOOKUP(②選手情報入力!J16,種目情報!$A$4:$C$39,3,FALSE),VLOOKUP(②選手情報入力!J16,種目情報!$E$4:$G$40,3,FALSE))))</f>
        <v/>
      </c>
      <c r="S7" t="str">
        <f>IF(E7="","",IF(②選手情報入力!M16="","",IF(I7=1,VLOOKUP(②選手情報入力!M16,種目情報!$A$4:$B$39,2,FALSE),VLOOKUP(②選手情報入力!M16,種目情報!$E$4:$F$40,2,FALSE))))</f>
        <v/>
      </c>
      <c r="T7" t="str">
        <f>IF(E7="","",IF(②選手情報入力!N16="","",②選手情報入力!N16))</f>
        <v/>
      </c>
      <c r="U7" s="29" t="str">
        <f>IF(E7="","",IF(②選手情報入力!L16="",0,1))</f>
        <v/>
      </c>
      <c r="V7" t="str">
        <f>IF(E7="","",IF(②選手情報入力!M16="","",IF(I7=1,VLOOKUP(②選手情報入力!M16,種目情報!$A$4:$C$39,3,FALSE),VLOOKUP(②選手情報入力!M16,種目情報!$E$4:$G$40,3,FALSE))))</f>
        <v/>
      </c>
      <c r="W7" t="str">
        <f>IF(E7="","",IF(②選手情報入力!P16="","",IF(I7=1,VLOOKUP(②選手情報入力!P16,種目情報!$A$4:$B$39,2,FALSE),VLOOKUP(②選手情報入力!P16,種目情報!$E$4:$F$40,2,FALSE))))</f>
        <v/>
      </c>
      <c r="X7" t="str">
        <f>IF(E7="","",IF(②選手情報入力!Q16="","",②選手情報入力!Q16))</f>
        <v/>
      </c>
      <c r="Y7" s="29" t="str">
        <f>IF(E7="","",IF(②選手情報入力!O16="",0,1))</f>
        <v/>
      </c>
      <c r="Z7" t="str">
        <f>IF(E7="","",IF(②選手情報入力!P16="","",IF(I7=1,VLOOKUP(②選手情報入力!P16,種目情報!$A$4:$C$39,3,FALSE),VLOOKUP(②選手情報入力!P16,種目情報!$E$4:$G$40,3,FALSE))))</f>
        <v/>
      </c>
      <c r="AA7" t="str">
        <f>IF(E7="","",IF(②選手情報入力!R16="","",IF(I7=1,種目情報!$J$4,種目情報!$J$6)))</f>
        <v/>
      </c>
      <c r="AB7" t="str">
        <f>IF(E7="","",IF(②選手情報入力!R16="","",IF(I7=1,IF(②選手情報入力!$S$6="","",②選手情報入力!$S$6),IF(②選手情報入力!$S$7="","",②選手情報入力!$S$7))))</f>
        <v/>
      </c>
      <c r="AC7" t="str">
        <f>IF(E7="","",IF(②選手情報入力!R16="","",IF(I7=1,IF(②選手情報入力!$R$6="",0,1),IF(②選手情報入力!$R$7="",0,1))))</f>
        <v/>
      </c>
      <c r="AD7" t="str">
        <f>IF(E7="","",IF(②選手情報入力!R16="","",2))</f>
        <v/>
      </c>
      <c r="AE7" t="str">
        <f>IF(E7="","",IF(②選手情報入力!T16="","",IF(I7=1,種目情報!$J$5,種目情報!$J$7)))</f>
        <v/>
      </c>
      <c r="AF7" t="str">
        <f>IF(E7="","",IF(②選手情報入力!T16="","",IF(I7=1,IF(②選手情報入力!$U$6="","",②選手情報入力!$U$6),IF(②選手情報入力!$U$7="","",②選手情報入力!$U$7))))</f>
        <v/>
      </c>
      <c r="AG7" t="str">
        <f>IF(E7="","",IF(②選手情報入力!T16="","",IF(I7=1,IF(②選手情報入力!$T$6="",0,1),IF(②選手情報入力!$T$7="",0,1))))</f>
        <v/>
      </c>
      <c r="AH7" t="str">
        <f>IF(E7="","",IF(②選手情報入力!T16="","",2))</f>
        <v/>
      </c>
    </row>
    <row r="8" spans="1:34">
      <c r="A8" t="str">
        <f>IF(E8="","",I8*1000000+①団体情報入力!$D$3*1000+②選手情報入力!A17)</f>
        <v/>
      </c>
      <c r="B8" t="str">
        <f>IF(E8="","",①団体情報入力!$D$3)</f>
        <v/>
      </c>
      <c r="D8" t="str">
        <f>IF(②選手情報入力!B17="","",②選手情報入力!B17)</f>
        <v/>
      </c>
      <c r="E8" t="str">
        <f>IF(②選手情報入力!C17="","",②選手情報入力!C17)</f>
        <v/>
      </c>
      <c r="F8" t="str">
        <f>IF(E8="","",②選手情報入力!D17)</f>
        <v/>
      </c>
      <c r="G8" t="str">
        <f>IF(E8="","",ASC(②選手情報入力!E17))</f>
        <v/>
      </c>
      <c r="H8" t="str">
        <f t="shared" si="0"/>
        <v/>
      </c>
      <c r="I8" t="str">
        <f>IF(E8="","",IF(②選手情報入力!G17="男",1,2))</f>
        <v/>
      </c>
      <c r="J8" t="str">
        <f>IF(E8="","",IF(②選手情報入力!H17="","",②選手情報入力!H17))</f>
        <v/>
      </c>
      <c r="L8" t="str">
        <f t="shared" si="1"/>
        <v/>
      </c>
      <c r="M8" t="str">
        <f t="shared" si="2"/>
        <v/>
      </c>
      <c r="O8" t="str">
        <f>IF(E8="","",IF(②選手情報入力!J17="","",IF(I8=1,VLOOKUP(②選手情報入力!J17,種目情報!$A$4:$B$35,2,FALSE),VLOOKUP(②選手情報入力!J17,種目情報!$E$4:$F$35,2,FALSE))))</f>
        <v/>
      </c>
      <c r="P8" t="str">
        <f>IF(E8="","",IF(②選手情報入力!K17="","",②選手情報入力!K17))</f>
        <v/>
      </c>
      <c r="Q8" s="29" t="str">
        <f>IF(E8="","",IF(②選手情報入力!I17="",0,1))</f>
        <v/>
      </c>
      <c r="R8" t="str">
        <f>IF(E8="","",IF(②選手情報入力!J17="","",IF(I8=1,VLOOKUP(②選手情報入力!J17,種目情報!$A$4:$C$39,3,FALSE),VLOOKUP(②選手情報入力!J17,種目情報!$E$4:$G$40,3,FALSE))))</f>
        <v/>
      </c>
      <c r="S8" t="str">
        <f>IF(E8="","",IF(②選手情報入力!M17="","",IF(I8=1,VLOOKUP(②選手情報入力!M17,種目情報!$A$4:$B$39,2,FALSE),VLOOKUP(②選手情報入力!M17,種目情報!$E$4:$F$40,2,FALSE))))</f>
        <v/>
      </c>
      <c r="T8" t="str">
        <f>IF(E8="","",IF(②選手情報入力!N17="","",②選手情報入力!N17))</f>
        <v/>
      </c>
      <c r="U8" s="29" t="str">
        <f>IF(E8="","",IF(②選手情報入力!L17="",0,1))</f>
        <v/>
      </c>
      <c r="V8" t="str">
        <f>IF(E8="","",IF(②選手情報入力!M17="","",IF(I8=1,VLOOKUP(②選手情報入力!M17,種目情報!$A$4:$C$39,3,FALSE),VLOOKUP(②選手情報入力!M17,種目情報!$E$4:$G$40,3,FALSE))))</f>
        <v/>
      </c>
      <c r="W8" t="str">
        <f>IF(E8="","",IF(②選手情報入力!P17="","",IF(I8=1,VLOOKUP(②選手情報入力!P17,種目情報!$A$4:$B$39,2,FALSE),VLOOKUP(②選手情報入力!P17,種目情報!$E$4:$F$40,2,FALSE))))</f>
        <v/>
      </c>
      <c r="X8" t="str">
        <f>IF(E8="","",IF(②選手情報入力!Q17="","",②選手情報入力!Q17))</f>
        <v/>
      </c>
      <c r="Y8" s="29" t="str">
        <f>IF(E8="","",IF(②選手情報入力!O17="",0,1))</f>
        <v/>
      </c>
      <c r="Z8" t="str">
        <f>IF(E8="","",IF(②選手情報入力!P17="","",IF(I8=1,VLOOKUP(②選手情報入力!P17,種目情報!$A$4:$C$39,3,FALSE),VLOOKUP(②選手情報入力!P17,種目情報!$E$4:$G$40,3,FALSE))))</f>
        <v/>
      </c>
      <c r="AA8" t="str">
        <f>IF(E8="","",IF(②選手情報入力!R17="","",IF(I8=1,種目情報!$J$4,種目情報!$J$6)))</f>
        <v/>
      </c>
      <c r="AB8" t="str">
        <f>IF(E8="","",IF(②選手情報入力!R17="","",IF(I8=1,IF(②選手情報入力!$S$6="","",②選手情報入力!$S$6),IF(②選手情報入力!$S$7="","",②選手情報入力!$S$7))))</f>
        <v/>
      </c>
      <c r="AC8" t="str">
        <f>IF(E8="","",IF(②選手情報入力!R17="","",IF(I8=1,IF(②選手情報入力!$R$6="",0,1),IF(②選手情報入力!$R$7="",0,1))))</f>
        <v/>
      </c>
      <c r="AD8" t="str">
        <f>IF(E8="","",IF(②選手情報入力!R17="","",2))</f>
        <v/>
      </c>
      <c r="AE8" t="str">
        <f>IF(E8="","",IF(②選手情報入力!T17="","",IF(I8=1,種目情報!$J$5,種目情報!$J$7)))</f>
        <v/>
      </c>
      <c r="AF8" t="str">
        <f>IF(E8="","",IF(②選手情報入力!T17="","",IF(I8=1,IF(②選手情報入力!$U$6="","",②選手情報入力!$U$6),IF(②選手情報入力!$U$7="","",②選手情報入力!$U$7))))</f>
        <v/>
      </c>
      <c r="AG8" t="str">
        <f>IF(E8="","",IF(②選手情報入力!T17="","",IF(I8=1,IF(②選手情報入力!$T$6="",0,1),IF(②選手情報入力!$T$7="",0,1))))</f>
        <v/>
      </c>
      <c r="AH8" t="str">
        <f>IF(E8="","",IF(②選手情報入力!T17="","",2))</f>
        <v/>
      </c>
    </row>
    <row r="9" spans="1:34">
      <c r="A9" t="str">
        <f>IF(E9="","",I9*1000000+①団体情報入力!$D$3*1000+②選手情報入力!A18)</f>
        <v/>
      </c>
      <c r="B9" t="str">
        <f>IF(E9="","",①団体情報入力!$D$3)</f>
        <v/>
      </c>
      <c r="D9" t="str">
        <f>IF(②選手情報入力!B18="","",②選手情報入力!B18)</f>
        <v/>
      </c>
      <c r="E9" t="str">
        <f>IF(②選手情報入力!C18="","",②選手情報入力!C18)</f>
        <v/>
      </c>
      <c r="F9" t="str">
        <f>IF(E9="","",②選手情報入力!D18)</f>
        <v/>
      </c>
      <c r="G9" t="str">
        <f>IF(E9="","",ASC(②選手情報入力!E18))</f>
        <v/>
      </c>
      <c r="H9" t="str">
        <f t="shared" si="0"/>
        <v/>
      </c>
      <c r="I9" t="str">
        <f>IF(E9="","",IF(②選手情報入力!G18="男",1,2))</f>
        <v/>
      </c>
      <c r="J9" t="str">
        <f>IF(E9="","",IF(②選手情報入力!H18="","",②選手情報入力!H18))</f>
        <v/>
      </c>
      <c r="L9" t="str">
        <f t="shared" si="1"/>
        <v/>
      </c>
      <c r="M9" t="str">
        <f t="shared" si="2"/>
        <v/>
      </c>
      <c r="O9" t="str">
        <f>IF(E9="","",IF(②選手情報入力!J18="","",IF(I9=1,VLOOKUP(②選手情報入力!J18,種目情報!$A$4:$B$35,2,FALSE),VLOOKUP(②選手情報入力!J18,種目情報!$E$4:$F$35,2,FALSE))))</f>
        <v/>
      </c>
      <c r="P9" t="str">
        <f>IF(E9="","",IF(②選手情報入力!K18="","",②選手情報入力!K18))</f>
        <v/>
      </c>
      <c r="Q9" s="29" t="str">
        <f>IF(E9="","",IF(②選手情報入力!I18="",0,1))</f>
        <v/>
      </c>
      <c r="R9" t="str">
        <f>IF(E9="","",IF(②選手情報入力!J18="","",IF(I9=1,VLOOKUP(②選手情報入力!J18,種目情報!$A$4:$C$39,3,FALSE),VLOOKUP(②選手情報入力!J18,種目情報!$E$4:$G$40,3,FALSE))))</f>
        <v/>
      </c>
      <c r="S9" t="str">
        <f>IF(E9="","",IF(②選手情報入力!M18="","",IF(I9=1,VLOOKUP(②選手情報入力!M18,種目情報!$A$4:$B$39,2,FALSE),VLOOKUP(②選手情報入力!M18,種目情報!$E$4:$F$40,2,FALSE))))</f>
        <v/>
      </c>
      <c r="T9" t="str">
        <f>IF(E9="","",IF(②選手情報入力!N18="","",②選手情報入力!N18))</f>
        <v/>
      </c>
      <c r="U9" s="29" t="str">
        <f>IF(E9="","",IF(②選手情報入力!L18="",0,1))</f>
        <v/>
      </c>
      <c r="V9" t="str">
        <f>IF(E9="","",IF(②選手情報入力!M18="","",IF(I9=1,VLOOKUP(②選手情報入力!M18,種目情報!$A$4:$C$39,3,FALSE),VLOOKUP(②選手情報入力!M18,種目情報!$E$4:$G$40,3,FALSE))))</f>
        <v/>
      </c>
      <c r="W9" t="str">
        <f>IF(E9="","",IF(②選手情報入力!P18="","",IF(I9=1,VLOOKUP(②選手情報入力!P18,種目情報!$A$4:$B$39,2,FALSE),VLOOKUP(②選手情報入力!P18,種目情報!$E$4:$F$40,2,FALSE))))</f>
        <v/>
      </c>
      <c r="X9" t="str">
        <f>IF(E9="","",IF(②選手情報入力!Q18="","",②選手情報入力!Q18))</f>
        <v/>
      </c>
      <c r="Y9" s="29" t="str">
        <f>IF(E9="","",IF(②選手情報入力!O18="",0,1))</f>
        <v/>
      </c>
      <c r="Z9" t="str">
        <f>IF(E9="","",IF(②選手情報入力!P18="","",IF(I9=1,VLOOKUP(②選手情報入力!P18,種目情報!$A$4:$C$39,3,FALSE),VLOOKUP(②選手情報入力!P18,種目情報!$E$4:$G$40,3,FALSE))))</f>
        <v/>
      </c>
      <c r="AA9" t="str">
        <f>IF(E9="","",IF(②選手情報入力!R18="","",IF(I9=1,種目情報!$J$4,種目情報!$J$6)))</f>
        <v/>
      </c>
      <c r="AB9" t="str">
        <f>IF(E9="","",IF(②選手情報入力!R18="","",IF(I9=1,IF(②選手情報入力!$S$6="","",②選手情報入力!$S$6),IF(②選手情報入力!$S$7="","",②選手情報入力!$S$7))))</f>
        <v/>
      </c>
      <c r="AC9" t="str">
        <f>IF(E9="","",IF(②選手情報入力!R18="","",IF(I9=1,IF(②選手情報入力!$R$6="",0,1),IF(②選手情報入力!$R$7="",0,1))))</f>
        <v/>
      </c>
      <c r="AD9" t="str">
        <f>IF(E9="","",IF(②選手情報入力!R18="","",2))</f>
        <v/>
      </c>
      <c r="AE9" t="str">
        <f>IF(E9="","",IF(②選手情報入力!T18="","",IF(I9=1,種目情報!$J$5,種目情報!$J$7)))</f>
        <v/>
      </c>
      <c r="AF9" t="str">
        <f>IF(E9="","",IF(②選手情報入力!T18="","",IF(I9=1,IF(②選手情報入力!$U$6="","",②選手情報入力!$U$6),IF(②選手情報入力!$U$7="","",②選手情報入力!$U$7))))</f>
        <v/>
      </c>
      <c r="AG9" t="str">
        <f>IF(E9="","",IF(②選手情報入力!T18="","",IF(I9=1,IF(②選手情報入力!$T$6="",0,1),IF(②選手情報入力!$T$7="",0,1))))</f>
        <v/>
      </c>
      <c r="AH9" t="str">
        <f>IF(E9="","",IF(②選手情報入力!T18="","",2))</f>
        <v/>
      </c>
    </row>
    <row r="10" spans="1:34">
      <c r="A10" t="str">
        <f>IF(E10="","",I10*1000000+①団体情報入力!$D$3*1000+②選手情報入力!A19)</f>
        <v/>
      </c>
      <c r="B10" t="str">
        <f>IF(E10="","",①団体情報入力!$D$3)</f>
        <v/>
      </c>
      <c r="D10" t="str">
        <f>IF(②選手情報入力!B19="","",②選手情報入力!B19)</f>
        <v/>
      </c>
      <c r="E10" t="str">
        <f>IF(②選手情報入力!C19="","",②選手情報入力!C19)</f>
        <v/>
      </c>
      <c r="F10" t="str">
        <f>IF(E10="","",②選手情報入力!D19)</f>
        <v/>
      </c>
      <c r="G10" t="str">
        <f>IF(E10="","",ASC(②選手情報入力!E19))</f>
        <v/>
      </c>
      <c r="H10" t="str">
        <f t="shared" si="0"/>
        <v/>
      </c>
      <c r="I10" t="str">
        <f>IF(E10="","",IF(②選手情報入力!G19="男",1,2))</f>
        <v/>
      </c>
      <c r="J10" t="str">
        <f>IF(E10="","",IF(②選手情報入力!H19="","",②選手情報入力!H19))</f>
        <v/>
      </c>
      <c r="L10" t="str">
        <f t="shared" si="1"/>
        <v/>
      </c>
      <c r="M10" t="str">
        <f t="shared" si="2"/>
        <v/>
      </c>
      <c r="O10" t="str">
        <f>IF(E10="","",IF(②選手情報入力!J19="","",IF(I10=1,VLOOKUP(②選手情報入力!J19,種目情報!$A$4:$B$35,2,FALSE),VLOOKUP(②選手情報入力!J19,種目情報!$E$4:$F$35,2,FALSE))))</f>
        <v/>
      </c>
      <c r="P10" t="str">
        <f>IF(E10="","",IF(②選手情報入力!K19="","",②選手情報入力!K19))</f>
        <v/>
      </c>
      <c r="Q10" s="29" t="str">
        <f>IF(E10="","",IF(②選手情報入力!I19="",0,1))</f>
        <v/>
      </c>
      <c r="R10" t="str">
        <f>IF(E10="","",IF(②選手情報入力!J19="","",IF(I10=1,VLOOKUP(②選手情報入力!J19,種目情報!$A$4:$C$39,3,FALSE),VLOOKUP(②選手情報入力!J19,種目情報!$E$4:$G$40,3,FALSE))))</f>
        <v/>
      </c>
      <c r="S10" t="str">
        <f>IF(E10="","",IF(②選手情報入力!M19="","",IF(I10=1,VLOOKUP(②選手情報入力!M19,種目情報!$A$4:$B$39,2,FALSE),VLOOKUP(②選手情報入力!M19,種目情報!$E$4:$F$40,2,FALSE))))</f>
        <v/>
      </c>
      <c r="T10" t="str">
        <f>IF(E10="","",IF(②選手情報入力!N19="","",②選手情報入力!N19))</f>
        <v/>
      </c>
      <c r="U10" s="29" t="str">
        <f>IF(E10="","",IF(②選手情報入力!L19="",0,1))</f>
        <v/>
      </c>
      <c r="V10" t="str">
        <f>IF(E10="","",IF(②選手情報入力!M19="","",IF(I10=1,VLOOKUP(②選手情報入力!M19,種目情報!$A$4:$C$39,3,FALSE),VLOOKUP(②選手情報入力!M19,種目情報!$E$4:$G$40,3,FALSE))))</f>
        <v/>
      </c>
      <c r="W10" t="str">
        <f>IF(E10="","",IF(②選手情報入力!P19="","",IF(I10=1,VLOOKUP(②選手情報入力!P19,種目情報!$A$4:$B$39,2,FALSE),VLOOKUP(②選手情報入力!P19,種目情報!$E$4:$F$40,2,FALSE))))</f>
        <v/>
      </c>
      <c r="X10" t="str">
        <f>IF(E10="","",IF(②選手情報入力!Q19="","",②選手情報入力!Q19))</f>
        <v/>
      </c>
      <c r="Y10" s="29" t="str">
        <f>IF(E10="","",IF(②選手情報入力!O19="",0,1))</f>
        <v/>
      </c>
      <c r="Z10" t="str">
        <f>IF(E10="","",IF(②選手情報入力!P19="","",IF(I10=1,VLOOKUP(②選手情報入力!P19,種目情報!$A$4:$C$39,3,FALSE),VLOOKUP(②選手情報入力!P19,種目情報!$E$4:$G$40,3,FALSE))))</f>
        <v/>
      </c>
      <c r="AA10" t="str">
        <f>IF(E10="","",IF(②選手情報入力!R19="","",IF(I10=1,種目情報!$J$4,種目情報!$J$6)))</f>
        <v/>
      </c>
      <c r="AB10" t="str">
        <f>IF(E10="","",IF(②選手情報入力!R19="","",IF(I10=1,IF(②選手情報入力!$S$6="","",②選手情報入力!$S$6),IF(②選手情報入力!$S$7="","",②選手情報入力!$S$7))))</f>
        <v/>
      </c>
      <c r="AC10" t="str">
        <f>IF(E10="","",IF(②選手情報入力!R19="","",IF(I10=1,IF(②選手情報入力!$R$6="",0,1),IF(②選手情報入力!$R$7="",0,1))))</f>
        <v/>
      </c>
      <c r="AD10" t="str">
        <f>IF(E10="","",IF(②選手情報入力!R19="","",2))</f>
        <v/>
      </c>
      <c r="AE10" t="str">
        <f>IF(E10="","",IF(②選手情報入力!T19="","",IF(I10=1,種目情報!$J$5,種目情報!$J$7)))</f>
        <v/>
      </c>
      <c r="AF10" t="str">
        <f>IF(E10="","",IF(②選手情報入力!T19="","",IF(I10=1,IF(②選手情報入力!$U$6="","",②選手情報入力!$U$6),IF(②選手情報入力!$U$7="","",②選手情報入力!$U$7))))</f>
        <v/>
      </c>
      <c r="AG10" t="str">
        <f>IF(E10="","",IF(②選手情報入力!T19="","",IF(I10=1,IF(②選手情報入力!$T$6="",0,1),IF(②選手情報入力!$T$7="",0,1))))</f>
        <v/>
      </c>
      <c r="AH10" t="str">
        <f>IF(E10="","",IF(②選手情報入力!T19="","",2))</f>
        <v/>
      </c>
    </row>
    <row r="11" spans="1:34">
      <c r="A11" t="str">
        <f>IF(E11="","",I11*1000000+①団体情報入力!$D$3*1000+②選手情報入力!A20)</f>
        <v/>
      </c>
      <c r="B11" t="str">
        <f>IF(E11="","",①団体情報入力!$D$3)</f>
        <v/>
      </c>
      <c r="D11" t="str">
        <f>IF(②選手情報入力!B20="","",②選手情報入力!B20)</f>
        <v/>
      </c>
      <c r="E11" t="str">
        <f>IF(②選手情報入力!C20="","",②選手情報入力!C20)</f>
        <v/>
      </c>
      <c r="F11" t="str">
        <f>IF(E11="","",②選手情報入力!D20)</f>
        <v/>
      </c>
      <c r="G11" t="str">
        <f>IF(E11="","",ASC(②選手情報入力!E20))</f>
        <v/>
      </c>
      <c r="H11" t="str">
        <f t="shared" si="0"/>
        <v/>
      </c>
      <c r="I11" t="str">
        <f>IF(E11="","",IF(②選手情報入力!G20="男",1,2))</f>
        <v/>
      </c>
      <c r="J11" t="str">
        <f>IF(E11="","",IF(②選手情報入力!H20="","",②選手情報入力!H20))</f>
        <v/>
      </c>
      <c r="L11" t="str">
        <f t="shared" si="1"/>
        <v/>
      </c>
      <c r="M11" t="str">
        <f t="shared" si="2"/>
        <v/>
      </c>
      <c r="O11" t="str">
        <f>IF(E11="","",IF(②選手情報入力!J20="","",IF(I11=1,VLOOKUP(②選手情報入力!J20,種目情報!$A$4:$B$35,2,FALSE),VLOOKUP(②選手情報入力!J20,種目情報!$E$4:$F$35,2,FALSE))))</f>
        <v/>
      </c>
      <c r="P11" t="str">
        <f>IF(E11="","",IF(②選手情報入力!K20="","",②選手情報入力!K20))</f>
        <v/>
      </c>
      <c r="Q11" s="29" t="str">
        <f>IF(E11="","",IF(②選手情報入力!I20="",0,1))</f>
        <v/>
      </c>
      <c r="R11" t="str">
        <f>IF(E11="","",IF(②選手情報入力!J20="","",IF(I11=1,VLOOKUP(②選手情報入力!J20,種目情報!$A$4:$C$39,3,FALSE),VLOOKUP(②選手情報入力!J20,種目情報!$E$4:$G$40,3,FALSE))))</f>
        <v/>
      </c>
      <c r="S11" t="str">
        <f>IF(E11="","",IF(②選手情報入力!M20="","",IF(I11=1,VLOOKUP(②選手情報入力!M20,種目情報!$A$4:$B$39,2,FALSE),VLOOKUP(②選手情報入力!M20,種目情報!$E$4:$F$40,2,FALSE))))</f>
        <v/>
      </c>
      <c r="T11" t="str">
        <f>IF(E11="","",IF(②選手情報入力!N20="","",②選手情報入力!N20))</f>
        <v/>
      </c>
      <c r="U11" s="29" t="str">
        <f>IF(E11="","",IF(②選手情報入力!L20="",0,1))</f>
        <v/>
      </c>
      <c r="V11" t="str">
        <f>IF(E11="","",IF(②選手情報入力!M20="","",IF(I11=1,VLOOKUP(②選手情報入力!M20,種目情報!$A$4:$C$39,3,FALSE),VLOOKUP(②選手情報入力!M20,種目情報!$E$4:$G$40,3,FALSE))))</f>
        <v/>
      </c>
      <c r="W11" t="str">
        <f>IF(E11="","",IF(②選手情報入力!P20="","",IF(I11=1,VLOOKUP(②選手情報入力!P20,種目情報!$A$4:$B$39,2,FALSE),VLOOKUP(②選手情報入力!P20,種目情報!$E$4:$F$40,2,FALSE))))</f>
        <v/>
      </c>
      <c r="X11" t="str">
        <f>IF(E11="","",IF(②選手情報入力!Q20="","",②選手情報入力!Q20))</f>
        <v/>
      </c>
      <c r="Y11" s="29" t="str">
        <f>IF(E11="","",IF(②選手情報入力!O20="",0,1))</f>
        <v/>
      </c>
      <c r="Z11" t="str">
        <f>IF(E11="","",IF(②選手情報入力!P20="","",IF(I11=1,VLOOKUP(②選手情報入力!P20,種目情報!$A$4:$C$39,3,FALSE),VLOOKUP(②選手情報入力!P20,種目情報!$E$4:$G$40,3,FALSE))))</f>
        <v/>
      </c>
      <c r="AA11" t="str">
        <f>IF(E11="","",IF(②選手情報入力!R20="","",IF(I11=1,種目情報!$J$4,種目情報!$J$6)))</f>
        <v/>
      </c>
      <c r="AB11" t="str">
        <f>IF(E11="","",IF(②選手情報入力!R20="","",IF(I11=1,IF(②選手情報入力!$S$6="","",②選手情報入力!$S$6),IF(②選手情報入力!$S$7="","",②選手情報入力!$S$7))))</f>
        <v/>
      </c>
      <c r="AC11" t="str">
        <f>IF(E11="","",IF(②選手情報入力!R20="","",IF(I11=1,IF(②選手情報入力!$R$6="",0,1),IF(②選手情報入力!$R$7="",0,1))))</f>
        <v/>
      </c>
      <c r="AD11" t="str">
        <f>IF(E11="","",IF(②選手情報入力!R20="","",2))</f>
        <v/>
      </c>
      <c r="AE11" t="str">
        <f>IF(E11="","",IF(②選手情報入力!T20="","",IF(I11=1,種目情報!$J$5,種目情報!$J$7)))</f>
        <v/>
      </c>
      <c r="AF11" t="str">
        <f>IF(E11="","",IF(②選手情報入力!T20="","",IF(I11=1,IF(②選手情報入力!$U$6="","",②選手情報入力!$U$6),IF(②選手情報入力!$U$7="","",②選手情報入力!$U$7))))</f>
        <v/>
      </c>
      <c r="AG11" t="str">
        <f>IF(E11="","",IF(②選手情報入力!T20="","",IF(I11=1,IF(②選手情報入力!$T$6="",0,1),IF(②選手情報入力!$T$7="",0,1))))</f>
        <v/>
      </c>
      <c r="AH11" t="str">
        <f>IF(E11="","",IF(②選手情報入力!T20="","",2))</f>
        <v/>
      </c>
    </row>
    <row r="12" spans="1:34">
      <c r="A12" t="str">
        <f>IF(E12="","",I12*1000000+①団体情報入力!$D$3*1000+②選手情報入力!A21)</f>
        <v/>
      </c>
      <c r="B12" t="str">
        <f>IF(E12="","",①団体情報入力!$D$3)</f>
        <v/>
      </c>
      <c r="D12" t="str">
        <f>IF(②選手情報入力!B21="","",②選手情報入力!B21)</f>
        <v/>
      </c>
      <c r="E12" t="str">
        <f>IF(②選手情報入力!C21="","",②選手情報入力!C21)</f>
        <v/>
      </c>
      <c r="F12" t="str">
        <f>IF(E12="","",②選手情報入力!D21)</f>
        <v/>
      </c>
      <c r="G12" t="str">
        <f>IF(E12="","",ASC(②選手情報入力!E21))</f>
        <v/>
      </c>
      <c r="H12" t="str">
        <f t="shared" si="0"/>
        <v/>
      </c>
      <c r="I12" t="str">
        <f>IF(E12="","",IF(②選手情報入力!G21="男",1,2))</f>
        <v/>
      </c>
      <c r="J12" t="str">
        <f>IF(E12="","",IF(②選手情報入力!H21="","",②選手情報入力!H21))</f>
        <v/>
      </c>
      <c r="L12" t="str">
        <f t="shared" si="1"/>
        <v/>
      </c>
      <c r="M12" t="str">
        <f t="shared" si="2"/>
        <v/>
      </c>
      <c r="O12" t="str">
        <f>IF(E12="","",IF(②選手情報入力!J21="","",IF(I12=1,VLOOKUP(②選手情報入力!J21,種目情報!$A$4:$B$35,2,FALSE),VLOOKUP(②選手情報入力!J21,種目情報!$E$4:$F$35,2,FALSE))))</f>
        <v/>
      </c>
      <c r="P12" t="str">
        <f>IF(E12="","",IF(②選手情報入力!K21="","",②選手情報入力!K21))</f>
        <v/>
      </c>
      <c r="Q12" s="29" t="str">
        <f>IF(E12="","",IF(②選手情報入力!I21="",0,1))</f>
        <v/>
      </c>
      <c r="R12" t="str">
        <f>IF(E12="","",IF(②選手情報入力!J21="","",IF(I12=1,VLOOKUP(②選手情報入力!J21,種目情報!$A$4:$C$39,3,FALSE),VLOOKUP(②選手情報入力!J21,種目情報!$E$4:$G$40,3,FALSE))))</f>
        <v/>
      </c>
      <c r="S12" t="str">
        <f>IF(E12="","",IF(②選手情報入力!M21="","",IF(I12=1,VLOOKUP(②選手情報入力!M21,種目情報!$A$4:$B$39,2,FALSE),VLOOKUP(②選手情報入力!M21,種目情報!$E$4:$F$40,2,FALSE))))</f>
        <v/>
      </c>
      <c r="T12" t="str">
        <f>IF(E12="","",IF(②選手情報入力!N21="","",②選手情報入力!N21))</f>
        <v/>
      </c>
      <c r="U12" s="29" t="str">
        <f>IF(E12="","",IF(②選手情報入力!L21="",0,1))</f>
        <v/>
      </c>
      <c r="V12" t="str">
        <f>IF(E12="","",IF(②選手情報入力!M21="","",IF(I12=1,VLOOKUP(②選手情報入力!M21,種目情報!$A$4:$C$39,3,FALSE),VLOOKUP(②選手情報入力!M21,種目情報!$E$4:$G$40,3,FALSE))))</f>
        <v/>
      </c>
      <c r="W12" t="str">
        <f>IF(E12="","",IF(②選手情報入力!P21="","",IF(I12=1,VLOOKUP(②選手情報入力!P21,種目情報!$A$4:$B$39,2,FALSE),VLOOKUP(②選手情報入力!P21,種目情報!$E$4:$F$40,2,FALSE))))</f>
        <v/>
      </c>
      <c r="X12" t="str">
        <f>IF(E12="","",IF(②選手情報入力!Q21="","",②選手情報入力!Q21))</f>
        <v/>
      </c>
      <c r="Y12" s="29" t="str">
        <f>IF(E12="","",IF(②選手情報入力!O21="",0,1))</f>
        <v/>
      </c>
      <c r="Z12" t="str">
        <f>IF(E12="","",IF(②選手情報入力!P21="","",IF(I12=1,VLOOKUP(②選手情報入力!P21,種目情報!$A$4:$C$39,3,FALSE),VLOOKUP(②選手情報入力!P21,種目情報!$E$4:$G$40,3,FALSE))))</f>
        <v/>
      </c>
      <c r="AA12" t="str">
        <f>IF(E12="","",IF(②選手情報入力!R21="","",IF(I12=1,種目情報!$J$4,種目情報!$J$6)))</f>
        <v/>
      </c>
      <c r="AB12" t="str">
        <f>IF(E12="","",IF(②選手情報入力!R21="","",IF(I12=1,IF(②選手情報入力!$S$6="","",②選手情報入力!$S$6),IF(②選手情報入力!$S$7="","",②選手情報入力!$S$7))))</f>
        <v/>
      </c>
      <c r="AC12" t="str">
        <f>IF(E12="","",IF(②選手情報入力!R21="","",IF(I12=1,IF(②選手情報入力!$R$6="",0,1),IF(②選手情報入力!$R$7="",0,1))))</f>
        <v/>
      </c>
      <c r="AD12" t="str">
        <f>IF(E12="","",IF(②選手情報入力!R21="","",2))</f>
        <v/>
      </c>
      <c r="AE12" t="str">
        <f>IF(E12="","",IF(②選手情報入力!T21="","",IF(I12=1,種目情報!$J$5,種目情報!$J$7)))</f>
        <v/>
      </c>
      <c r="AF12" t="str">
        <f>IF(E12="","",IF(②選手情報入力!T21="","",IF(I12=1,IF(②選手情報入力!$U$6="","",②選手情報入力!$U$6),IF(②選手情報入力!$U$7="","",②選手情報入力!$U$7))))</f>
        <v/>
      </c>
      <c r="AG12" t="str">
        <f>IF(E12="","",IF(②選手情報入力!T21="","",IF(I12=1,IF(②選手情報入力!$T$6="",0,1),IF(②選手情報入力!$T$7="",0,1))))</f>
        <v/>
      </c>
      <c r="AH12" t="str">
        <f>IF(E12="","",IF(②選手情報入力!T21="","",2))</f>
        <v/>
      </c>
    </row>
    <row r="13" spans="1:34">
      <c r="A13" t="str">
        <f>IF(E13="","",I13*1000000+①団体情報入力!$D$3*1000+②選手情報入力!A22)</f>
        <v/>
      </c>
      <c r="B13" t="str">
        <f>IF(E13="","",①団体情報入力!$D$3)</f>
        <v/>
      </c>
      <c r="D13" t="str">
        <f>IF(②選手情報入力!B22="","",②選手情報入力!B22)</f>
        <v/>
      </c>
      <c r="E13" t="str">
        <f>IF(②選手情報入力!C22="","",②選手情報入力!C22)</f>
        <v/>
      </c>
      <c r="F13" t="str">
        <f>IF(E13="","",②選手情報入力!D22)</f>
        <v/>
      </c>
      <c r="G13" t="str">
        <f>IF(E13="","",ASC(②選手情報入力!E22))</f>
        <v/>
      </c>
      <c r="H13" t="str">
        <f t="shared" si="0"/>
        <v/>
      </c>
      <c r="I13" t="str">
        <f>IF(E13="","",IF(②選手情報入力!G22="男",1,2))</f>
        <v/>
      </c>
      <c r="J13" t="str">
        <f>IF(E13="","",IF(②選手情報入力!H22="","",②選手情報入力!H22))</f>
        <v/>
      </c>
      <c r="L13" t="str">
        <f t="shared" si="1"/>
        <v/>
      </c>
      <c r="M13" t="str">
        <f t="shared" si="2"/>
        <v/>
      </c>
      <c r="O13" t="str">
        <f>IF(E13="","",IF(②選手情報入力!J22="","",IF(I13=1,VLOOKUP(②選手情報入力!J22,種目情報!$A$4:$B$35,2,FALSE),VLOOKUP(②選手情報入力!J22,種目情報!$E$4:$F$35,2,FALSE))))</f>
        <v/>
      </c>
      <c r="P13" t="str">
        <f>IF(E13="","",IF(②選手情報入力!K22="","",②選手情報入力!K22))</f>
        <v/>
      </c>
      <c r="Q13" s="29" t="str">
        <f>IF(E13="","",IF(②選手情報入力!I22="",0,1))</f>
        <v/>
      </c>
      <c r="R13" t="str">
        <f>IF(E13="","",IF(②選手情報入力!J22="","",IF(I13=1,VLOOKUP(②選手情報入力!J22,種目情報!$A$4:$C$39,3,FALSE),VLOOKUP(②選手情報入力!J22,種目情報!$E$4:$G$40,3,FALSE))))</f>
        <v/>
      </c>
      <c r="S13" t="str">
        <f>IF(E13="","",IF(②選手情報入力!M22="","",IF(I13=1,VLOOKUP(②選手情報入力!M22,種目情報!$A$4:$B$39,2,FALSE),VLOOKUP(②選手情報入力!M22,種目情報!$E$4:$F$40,2,FALSE))))</f>
        <v/>
      </c>
      <c r="T13" t="str">
        <f>IF(E13="","",IF(②選手情報入力!N22="","",②選手情報入力!N22))</f>
        <v/>
      </c>
      <c r="U13" s="29" t="str">
        <f>IF(E13="","",IF(②選手情報入力!L22="",0,1))</f>
        <v/>
      </c>
      <c r="V13" t="str">
        <f>IF(E13="","",IF(②選手情報入力!M22="","",IF(I13=1,VLOOKUP(②選手情報入力!M22,種目情報!$A$4:$C$39,3,FALSE),VLOOKUP(②選手情報入力!M22,種目情報!$E$4:$G$40,3,FALSE))))</f>
        <v/>
      </c>
      <c r="W13" t="str">
        <f>IF(E13="","",IF(②選手情報入力!P22="","",IF(I13=1,VLOOKUP(②選手情報入力!P22,種目情報!$A$4:$B$39,2,FALSE),VLOOKUP(②選手情報入力!P22,種目情報!$E$4:$F$40,2,FALSE))))</f>
        <v/>
      </c>
      <c r="X13" t="str">
        <f>IF(E13="","",IF(②選手情報入力!Q22="","",②選手情報入力!Q22))</f>
        <v/>
      </c>
      <c r="Y13" s="29" t="str">
        <f>IF(E13="","",IF(②選手情報入力!O22="",0,1))</f>
        <v/>
      </c>
      <c r="Z13" t="str">
        <f>IF(E13="","",IF(②選手情報入力!P22="","",IF(I13=1,VLOOKUP(②選手情報入力!P22,種目情報!$A$4:$C$39,3,FALSE),VLOOKUP(②選手情報入力!P22,種目情報!$E$4:$G$40,3,FALSE))))</f>
        <v/>
      </c>
      <c r="AA13" t="str">
        <f>IF(E13="","",IF(②選手情報入力!R22="","",IF(I13=1,種目情報!$J$4,種目情報!$J$6)))</f>
        <v/>
      </c>
      <c r="AB13" t="str">
        <f>IF(E13="","",IF(②選手情報入力!R22="","",IF(I13=1,IF(②選手情報入力!$S$6="","",②選手情報入力!$S$6),IF(②選手情報入力!$S$7="","",②選手情報入力!$S$7))))</f>
        <v/>
      </c>
      <c r="AC13" t="str">
        <f>IF(E13="","",IF(②選手情報入力!R22="","",IF(I13=1,IF(②選手情報入力!$R$6="",0,1),IF(②選手情報入力!$R$7="",0,1))))</f>
        <v/>
      </c>
      <c r="AD13" t="str">
        <f>IF(E13="","",IF(②選手情報入力!R22="","",2))</f>
        <v/>
      </c>
      <c r="AE13" t="str">
        <f>IF(E13="","",IF(②選手情報入力!T22="","",IF(I13=1,種目情報!$J$5,種目情報!$J$7)))</f>
        <v/>
      </c>
      <c r="AF13" t="str">
        <f>IF(E13="","",IF(②選手情報入力!T22="","",IF(I13=1,IF(②選手情報入力!$U$6="","",②選手情報入力!$U$6),IF(②選手情報入力!$U$7="","",②選手情報入力!$U$7))))</f>
        <v/>
      </c>
      <c r="AG13" t="str">
        <f>IF(E13="","",IF(②選手情報入力!T22="","",IF(I13=1,IF(②選手情報入力!$T$6="",0,1),IF(②選手情報入力!$T$7="",0,1))))</f>
        <v/>
      </c>
      <c r="AH13" t="str">
        <f>IF(E13="","",IF(②選手情報入力!T22="","",2))</f>
        <v/>
      </c>
    </row>
    <row r="14" spans="1:34">
      <c r="A14" t="str">
        <f>IF(E14="","",I14*1000000+①団体情報入力!$D$3*1000+②選手情報入力!A23)</f>
        <v/>
      </c>
      <c r="B14" t="str">
        <f>IF(E14="","",①団体情報入力!$D$3)</f>
        <v/>
      </c>
      <c r="D14" t="str">
        <f>IF(②選手情報入力!B23="","",②選手情報入力!B23)</f>
        <v/>
      </c>
      <c r="E14" t="str">
        <f>IF(②選手情報入力!C23="","",②選手情報入力!C23)</f>
        <v/>
      </c>
      <c r="F14" t="str">
        <f>IF(E14="","",②選手情報入力!D23)</f>
        <v/>
      </c>
      <c r="G14" t="str">
        <f>IF(E14="","",ASC(②選手情報入力!E23))</f>
        <v/>
      </c>
      <c r="H14" t="str">
        <f t="shared" si="0"/>
        <v/>
      </c>
      <c r="I14" t="str">
        <f>IF(E14="","",IF(②選手情報入力!G23="男",1,2))</f>
        <v/>
      </c>
      <c r="J14" t="str">
        <f>IF(E14="","",IF(②選手情報入力!H23="","",②選手情報入力!H23))</f>
        <v/>
      </c>
      <c r="L14" t="str">
        <f t="shared" si="1"/>
        <v/>
      </c>
      <c r="M14" t="str">
        <f t="shared" si="2"/>
        <v/>
      </c>
      <c r="O14" t="str">
        <f>IF(E14="","",IF(②選手情報入力!J23="","",IF(I14=1,VLOOKUP(②選手情報入力!J23,種目情報!$A$4:$B$35,2,FALSE),VLOOKUP(②選手情報入力!J23,種目情報!$E$4:$F$35,2,FALSE))))</f>
        <v/>
      </c>
      <c r="P14" t="str">
        <f>IF(E14="","",IF(②選手情報入力!K23="","",②選手情報入力!K23))</f>
        <v/>
      </c>
      <c r="Q14" s="29" t="str">
        <f>IF(E14="","",IF(②選手情報入力!I23="",0,1))</f>
        <v/>
      </c>
      <c r="R14" t="str">
        <f>IF(E14="","",IF(②選手情報入力!J23="","",IF(I14=1,VLOOKUP(②選手情報入力!J23,種目情報!$A$4:$C$39,3,FALSE),VLOOKUP(②選手情報入力!J23,種目情報!$E$4:$G$40,3,FALSE))))</f>
        <v/>
      </c>
      <c r="S14" t="str">
        <f>IF(E14="","",IF(②選手情報入力!M23="","",IF(I14=1,VLOOKUP(②選手情報入力!M23,種目情報!$A$4:$B$39,2,FALSE),VLOOKUP(②選手情報入力!M23,種目情報!$E$4:$F$40,2,FALSE))))</f>
        <v/>
      </c>
      <c r="T14" t="str">
        <f>IF(E14="","",IF(②選手情報入力!N23="","",②選手情報入力!N23))</f>
        <v/>
      </c>
      <c r="U14" s="29" t="str">
        <f>IF(E14="","",IF(②選手情報入力!L23="",0,1))</f>
        <v/>
      </c>
      <c r="V14" t="str">
        <f>IF(E14="","",IF(②選手情報入力!M23="","",IF(I14=1,VLOOKUP(②選手情報入力!M23,種目情報!$A$4:$C$39,3,FALSE),VLOOKUP(②選手情報入力!M23,種目情報!$E$4:$G$40,3,FALSE))))</f>
        <v/>
      </c>
      <c r="W14" t="str">
        <f>IF(E14="","",IF(②選手情報入力!P23="","",IF(I14=1,VLOOKUP(②選手情報入力!P23,種目情報!$A$4:$B$39,2,FALSE),VLOOKUP(②選手情報入力!P23,種目情報!$E$4:$F$40,2,FALSE))))</f>
        <v/>
      </c>
      <c r="X14" t="str">
        <f>IF(E14="","",IF(②選手情報入力!Q23="","",②選手情報入力!Q23))</f>
        <v/>
      </c>
      <c r="Y14" s="29" t="str">
        <f>IF(E14="","",IF(②選手情報入力!O23="",0,1))</f>
        <v/>
      </c>
      <c r="Z14" t="str">
        <f>IF(E14="","",IF(②選手情報入力!P23="","",IF(I14=1,VLOOKUP(②選手情報入力!P23,種目情報!$A$4:$C$39,3,FALSE),VLOOKUP(②選手情報入力!P23,種目情報!$E$4:$G$40,3,FALSE))))</f>
        <v/>
      </c>
      <c r="AA14" t="str">
        <f>IF(E14="","",IF(②選手情報入力!R23="","",IF(I14=1,種目情報!$J$4,種目情報!$J$6)))</f>
        <v/>
      </c>
      <c r="AB14" t="str">
        <f>IF(E14="","",IF(②選手情報入力!R23="","",IF(I14=1,IF(②選手情報入力!$S$6="","",②選手情報入力!$S$6),IF(②選手情報入力!$S$7="","",②選手情報入力!$S$7))))</f>
        <v/>
      </c>
      <c r="AC14" t="str">
        <f>IF(E14="","",IF(②選手情報入力!R23="","",IF(I14=1,IF(②選手情報入力!$R$6="",0,1),IF(②選手情報入力!$R$7="",0,1))))</f>
        <v/>
      </c>
      <c r="AD14" t="str">
        <f>IF(E14="","",IF(②選手情報入力!R23="","",2))</f>
        <v/>
      </c>
      <c r="AE14" t="str">
        <f>IF(E14="","",IF(②選手情報入力!T23="","",IF(I14=1,種目情報!$J$5,種目情報!$J$7)))</f>
        <v/>
      </c>
      <c r="AF14" t="str">
        <f>IF(E14="","",IF(②選手情報入力!T23="","",IF(I14=1,IF(②選手情報入力!$U$6="","",②選手情報入力!$U$6),IF(②選手情報入力!$U$7="","",②選手情報入力!$U$7))))</f>
        <v/>
      </c>
      <c r="AG14" t="str">
        <f>IF(E14="","",IF(②選手情報入力!T23="","",IF(I14=1,IF(②選手情報入力!$T$6="",0,1),IF(②選手情報入力!$T$7="",0,1))))</f>
        <v/>
      </c>
      <c r="AH14" t="str">
        <f>IF(E14="","",IF(②選手情報入力!T23="","",2))</f>
        <v/>
      </c>
    </row>
    <row r="15" spans="1:34">
      <c r="A15" t="str">
        <f>IF(E15="","",I15*1000000+①団体情報入力!$D$3*1000+②選手情報入力!A24)</f>
        <v/>
      </c>
      <c r="B15" t="str">
        <f>IF(E15="","",①団体情報入力!$D$3)</f>
        <v/>
      </c>
      <c r="D15" t="str">
        <f>IF(②選手情報入力!B24="","",②選手情報入力!B24)</f>
        <v/>
      </c>
      <c r="E15" t="str">
        <f>IF(②選手情報入力!C24="","",②選手情報入力!C24)</f>
        <v/>
      </c>
      <c r="F15" t="str">
        <f>IF(E15="","",②選手情報入力!D24)</f>
        <v/>
      </c>
      <c r="G15" t="str">
        <f>IF(E15="","",ASC(②選手情報入力!E24))</f>
        <v/>
      </c>
      <c r="H15" t="str">
        <f t="shared" si="0"/>
        <v/>
      </c>
      <c r="I15" t="str">
        <f>IF(E15="","",IF(②選手情報入力!G24="男",1,2))</f>
        <v/>
      </c>
      <c r="J15" t="str">
        <f>IF(E15="","",IF(②選手情報入力!H24="","",②選手情報入力!H24))</f>
        <v/>
      </c>
      <c r="L15" t="str">
        <f t="shared" si="1"/>
        <v/>
      </c>
      <c r="M15" t="str">
        <f t="shared" si="2"/>
        <v/>
      </c>
      <c r="O15" t="str">
        <f>IF(E15="","",IF(②選手情報入力!J24="","",IF(I15=1,VLOOKUP(②選手情報入力!J24,種目情報!$A$4:$B$35,2,FALSE),VLOOKUP(②選手情報入力!J24,種目情報!$E$4:$F$35,2,FALSE))))</f>
        <v/>
      </c>
      <c r="P15" t="str">
        <f>IF(E15="","",IF(②選手情報入力!K24="","",②選手情報入力!K24))</f>
        <v/>
      </c>
      <c r="Q15" s="29" t="str">
        <f>IF(E15="","",IF(②選手情報入力!I24="",0,1))</f>
        <v/>
      </c>
      <c r="R15" t="str">
        <f>IF(E15="","",IF(②選手情報入力!J24="","",IF(I15=1,VLOOKUP(②選手情報入力!J24,種目情報!$A$4:$C$39,3,FALSE),VLOOKUP(②選手情報入力!J24,種目情報!$E$4:$G$40,3,FALSE))))</f>
        <v/>
      </c>
      <c r="S15" t="str">
        <f>IF(E15="","",IF(②選手情報入力!M24="","",IF(I15=1,VLOOKUP(②選手情報入力!M24,種目情報!$A$4:$B$39,2,FALSE),VLOOKUP(②選手情報入力!M24,種目情報!$E$4:$F$40,2,FALSE))))</f>
        <v/>
      </c>
      <c r="T15" t="str">
        <f>IF(E15="","",IF(②選手情報入力!N24="","",②選手情報入力!N24))</f>
        <v/>
      </c>
      <c r="U15" s="29" t="str">
        <f>IF(E15="","",IF(②選手情報入力!L24="",0,1))</f>
        <v/>
      </c>
      <c r="V15" t="str">
        <f>IF(E15="","",IF(②選手情報入力!M24="","",IF(I15=1,VLOOKUP(②選手情報入力!M24,種目情報!$A$4:$C$39,3,FALSE),VLOOKUP(②選手情報入力!M24,種目情報!$E$4:$G$40,3,FALSE))))</f>
        <v/>
      </c>
      <c r="W15" t="str">
        <f>IF(E15="","",IF(②選手情報入力!P24="","",IF(I15=1,VLOOKUP(②選手情報入力!P24,種目情報!$A$4:$B$39,2,FALSE),VLOOKUP(②選手情報入力!P24,種目情報!$E$4:$F$40,2,FALSE))))</f>
        <v/>
      </c>
      <c r="X15" t="str">
        <f>IF(E15="","",IF(②選手情報入力!Q24="","",②選手情報入力!Q24))</f>
        <v/>
      </c>
      <c r="Y15" s="29" t="str">
        <f>IF(E15="","",IF(②選手情報入力!O24="",0,1))</f>
        <v/>
      </c>
      <c r="Z15" t="str">
        <f>IF(E15="","",IF(②選手情報入力!P24="","",IF(I15=1,VLOOKUP(②選手情報入力!P24,種目情報!$A$4:$C$39,3,FALSE),VLOOKUP(②選手情報入力!P24,種目情報!$E$4:$G$40,3,FALSE))))</f>
        <v/>
      </c>
      <c r="AA15" t="str">
        <f>IF(E15="","",IF(②選手情報入力!R24="","",IF(I15=1,種目情報!$J$4,種目情報!$J$6)))</f>
        <v/>
      </c>
      <c r="AB15" t="str">
        <f>IF(E15="","",IF(②選手情報入力!R24="","",IF(I15=1,IF(②選手情報入力!$S$6="","",②選手情報入力!$S$6),IF(②選手情報入力!$S$7="","",②選手情報入力!$S$7))))</f>
        <v/>
      </c>
      <c r="AC15" t="str">
        <f>IF(E15="","",IF(②選手情報入力!R24="","",IF(I15=1,IF(②選手情報入力!$R$6="",0,1),IF(②選手情報入力!$R$7="",0,1))))</f>
        <v/>
      </c>
      <c r="AD15" t="str">
        <f>IF(E15="","",IF(②選手情報入力!R24="","",2))</f>
        <v/>
      </c>
      <c r="AE15" t="str">
        <f>IF(E15="","",IF(②選手情報入力!T24="","",IF(I15=1,種目情報!$J$5,種目情報!$J$7)))</f>
        <v/>
      </c>
      <c r="AF15" t="str">
        <f>IF(E15="","",IF(②選手情報入力!T24="","",IF(I15=1,IF(②選手情報入力!$U$6="","",②選手情報入力!$U$6),IF(②選手情報入力!$U$7="","",②選手情報入力!$U$7))))</f>
        <v/>
      </c>
      <c r="AG15" t="str">
        <f>IF(E15="","",IF(②選手情報入力!T24="","",IF(I15=1,IF(②選手情報入力!$T$6="",0,1),IF(②選手情報入力!$T$7="",0,1))))</f>
        <v/>
      </c>
      <c r="AH15" t="str">
        <f>IF(E15="","",IF(②選手情報入力!T24="","",2))</f>
        <v/>
      </c>
    </row>
    <row r="16" spans="1:34">
      <c r="A16" t="str">
        <f>IF(E16="","",I16*1000000+①団体情報入力!$D$3*1000+②選手情報入力!A25)</f>
        <v/>
      </c>
      <c r="B16" t="str">
        <f>IF(E16="","",①団体情報入力!$D$3)</f>
        <v/>
      </c>
      <c r="D16" t="str">
        <f>IF(②選手情報入力!B25="","",②選手情報入力!B25)</f>
        <v/>
      </c>
      <c r="E16" t="str">
        <f>IF(②選手情報入力!C25="","",②選手情報入力!C25)</f>
        <v/>
      </c>
      <c r="F16" t="str">
        <f>IF(E16="","",②選手情報入力!D25)</f>
        <v/>
      </c>
      <c r="G16" t="str">
        <f>IF(E16="","",ASC(②選手情報入力!E25))</f>
        <v/>
      </c>
      <c r="H16" t="str">
        <f t="shared" si="0"/>
        <v/>
      </c>
      <c r="I16" t="str">
        <f>IF(E16="","",IF(②選手情報入力!G25="男",1,2))</f>
        <v/>
      </c>
      <c r="J16" t="str">
        <f>IF(E16="","",IF(②選手情報入力!H25="","",②選手情報入力!H25))</f>
        <v/>
      </c>
      <c r="L16" t="str">
        <f t="shared" si="1"/>
        <v/>
      </c>
      <c r="M16" t="str">
        <f t="shared" si="2"/>
        <v/>
      </c>
      <c r="O16" t="str">
        <f>IF(E16="","",IF(②選手情報入力!J25="","",IF(I16=1,VLOOKUP(②選手情報入力!J25,種目情報!$A$4:$B$35,2,FALSE),VLOOKUP(②選手情報入力!J25,種目情報!$E$4:$F$35,2,FALSE))))</f>
        <v/>
      </c>
      <c r="P16" t="str">
        <f>IF(E16="","",IF(②選手情報入力!K25="","",②選手情報入力!K25))</f>
        <v/>
      </c>
      <c r="Q16" s="29" t="str">
        <f>IF(E16="","",IF(②選手情報入力!I25="",0,1))</f>
        <v/>
      </c>
      <c r="R16" t="str">
        <f>IF(E16="","",IF(②選手情報入力!J25="","",IF(I16=1,VLOOKUP(②選手情報入力!J25,種目情報!$A$4:$C$39,3,FALSE),VLOOKUP(②選手情報入力!J25,種目情報!$E$4:$G$40,3,FALSE))))</f>
        <v/>
      </c>
      <c r="S16" t="str">
        <f>IF(E16="","",IF(②選手情報入力!M25="","",IF(I16=1,VLOOKUP(②選手情報入力!M25,種目情報!$A$4:$B$39,2,FALSE),VLOOKUP(②選手情報入力!M25,種目情報!$E$4:$F$40,2,FALSE))))</f>
        <v/>
      </c>
      <c r="T16" t="str">
        <f>IF(E16="","",IF(②選手情報入力!N25="","",②選手情報入力!N25))</f>
        <v/>
      </c>
      <c r="U16" s="29" t="str">
        <f>IF(E16="","",IF(②選手情報入力!L25="",0,1))</f>
        <v/>
      </c>
      <c r="V16" t="str">
        <f>IF(E16="","",IF(②選手情報入力!M25="","",IF(I16=1,VLOOKUP(②選手情報入力!M25,種目情報!$A$4:$C$39,3,FALSE),VLOOKUP(②選手情報入力!M25,種目情報!$E$4:$G$40,3,FALSE))))</f>
        <v/>
      </c>
      <c r="W16" t="str">
        <f>IF(E16="","",IF(②選手情報入力!P25="","",IF(I16=1,VLOOKUP(②選手情報入力!P25,種目情報!$A$4:$B$39,2,FALSE),VLOOKUP(②選手情報入力!P25,種目情報!$E$4:$F$40,2,FALSE))))</f>
        <v/>
      </c>
      <c r="X16" t="str">
        <f>IF(E16="","",IF(②選手情報入力!Q25="","",②選手情報入力!Q25))</f>
        <v/>
      </c>
      <c r="Y16" s="29" t="str">
        <f>IF(E16="","",IF(②選手情報入力!O25="",0,1))</f>
        <v/>
      </c>
      <c r="Z16" t="str">
        <f>IF(E16="","",IF(②選手情報入力!P25="","",IF(I16=1,VLOOKUP(②選手情報入力!P25,種目情報!$A$4:$C$39,3,FALSE),VLOOKUP(②選手情報入力!P25,種目情報!$E$4:$G$40,3,FALSE))))</f>
        <v/>
      </c>
      <c r="AA16" t="str">
        <f>IF(E16="","",IF(②選手情報入力!R25="","",IF(I16=1,種目情報!$J$4,種目情報!$J$6)))</f>
        <v/>
      </c>
      <c r="AB16" t="str">
        <f>IF(E16="","",IF(②選手情報入力!R25="","",IF(I16=1,IF(②選手情報入力!$S$6="","",②選手情報入力!$S$6),IF(②選手情報入力!$S$7="","",②選手情報入力!$S$7))))</f>
        <v/>
      </c>
      <c r="AC16" t="str">
        <f>IF(E16="","",IF(②選手情報入力!R25="","",IF(I16=1,IF(②選手情報入力!$R$6="",0,1),IF(②選手情報入力!$R$7="",0,1))))</f>
        <v/>
      </c>
      <c r="AD16" t="str">
        <f>IF(E16="","",IF(②選手情報入力!R25="","",2))</f>
        <v/>
      </c>
      <c r="AE16" t="str">
        <f>IF(E16="","",IF(②選手情報入力!T25="","",IF(I16=1,種目情報!$J$5,種目情報!$J$7)))</f>
        <v/>
      </c>
      <c r="AF16" t="str">
        <f>IF(E16="","",IF(②選手情報入力!T25="","",IF(I16=1,IF(②選手情報入力!$U$6="","",②選手情報入力!$U$6),IF(②選手情報入力!$U$7="","",②選手情報入力!$U$7))))</f>
        <v/>
      </c>
      <c r="AG16" t="str">
        <f>IF(E16="","",IF(②選手情報入力!T25="","",IF(I16=1,IF(②選手情報入力!$T$6="",0,1),IF(②選手情報入力!$T$7="",0,1))))</f>
        <v/>
      </c>
      <c r="AH16" t="str">
        <f>IF(E16="","",IF(②選手情報入力!T25="","",2))</f>
        <v/>
      </c>
    </row>
    <row r="17" spans="1:34">
      <c r="A17" t="str">
        <f>IF(E17="","",I17*1000000+①団体情報入力!$D$3*1000+②選手情報入力!A26)</f>
        <v/>
      </c>
      <c r="B17" t="str">
        <f>IF(E17="","",①団体情報入力!$D$3)</f>
        <v/>
      </c>
      <c r="D17" t="str">
        <f>IF(②選手情報入力!B26="","",②選手情報入力!B26)</f>
        <v/>
      </c>
      <c r="E17" t="str">
        <f>IF(②選手情報入力!C26="","",②選手情報入力!C26)</f>
        <v/>
      </c>
      <c r="F17" t="str">
        <f>IF(E17="","",②選手情報入力!D26)</f>
        <v/>
      </c>
      <c r="G17" t="str">
        <f>IF(E17="","",ASC(②選手情報入力!E26))</f>
        <v/>
      </c>
      <c r="H17" t="str">
        <f t="shared" si="0"/>
        <v/>
      </c>
      <c r="I17" t="str">
        <f>IF(E17="","",IF(②選手情報入力!G26="男",1,2))</f>
        <v/>
      </c>
      <c r="J17" t="str">
        <f>IF(E17="","",IF(②選手情報入力!H26="","",②選手情報入力!H26))</f>
        <v/>
      </c>
      <c r="L17" t="str">
        <f t="shared" si="1"/>
        <v/>
      </c>
      <c r="M17" t="str">
        <f t="shared" si="2"/>
        <v/>
      </c>
      <c r="O17" t="str">
        <f>IF(E17="","",IF(②選手情報入力!J26="","",IF(I17=1,VLOOKUP(②選手情報入力!J26,種目情報!$A$4:$B$35,2,FALSE),VLOOKUP(②選手情報入力!J26,種目情報!$E$4:$F$35,2,FALSE))))</f>
        <v/>
      </c>
      <c r="P17" t="str">
        <f>IF(E17="","",IF(②選手情報入力!K26="","",②選手情報入力!K26))</f>
        <v/>
      </c>
      <c r="Q17" s="29" t="str">
        <f>IF(E17="","",IF(②選手情報入力!I26="",0,1))</f>
        <v/>
      </c>
      <c r="R17" t="str">
        <f>IF(E17="","",IF(②選手情報入力!J26="","",IF(I17=1,VLOOKUP(②選手情報入力!J26,種目情報!$A$4:$C$39,3,FALSE),VLOOKUP(②選手情報入力!J26,種目情報!$E$4:$G$40,3,FALSE))))</f>
        <v/>
      </c>
      <c r="S17" t="str">
        <f>IF(E17="","",IF(②選手情報入力!M26="","",IF(I17=1,VLOOKUP(②選手情報入力!M26,種目情報!$A$4:$B$39,2,FALSE),VLOOKUP(②選手情報入力!M26,種目情報!$E$4:$F$40,2,FALSE))))</f>
        <v/>
      </c>
      <c r="T17" t="str">
        <f>IF(E17="","",IF(②選手情報入力!N26="","",②選手情報入力!N26))</f>
        <v/>
      </c>
      <c r="U17" s="29" t="str">
        <f>IF(E17="","",IF(②選手情報入力!L26="",0,1))</f>
        <v/>
      </c>
      <c r="V17" t="str">
        <f>IF(E17="","",IF(②選手情報入力!M26="","",IF(I17=1,VLOOKUP(②選手情報入力!M26,種目情報!$A$4:$C$39,3,FALSE),VLOOKUP(②選手情報入力!M26,種目情報!$E$4:$G$40,3,FALSE))))</f>
        <v/>
      </c>
      <c r="W17" t="str">
        <f>IF(E17="","",IF(②選手情報入力!P26="","",IF(I17=1,VLOOKUP(②選手情報入力!P26,種目情報!$A$4:$B$39,2,FALSE),VLOOKUP(②選手情報入力!P26,種目情報!$E$4:$F$40,2,FALSE))))</f>
        <v/>
      </c>
      <c r="X17" t="str">
        <f>IF(E17="","",IF(②選手情報入力!Q26="","",②選手情報入力!Q26))</f>
        <v/>
      </c>
      <c r="Y17" s="29" t="str">
        <f>IF(E17="","",IF(②選手情報入力!O26="",0,1))</f>
        <v/>
      </c>
      <c r="Z17" t="str">
        <f>IF(E17="","",IF(②選手情報入力!P26="","",IF(I17=1,VLOOKUP(②選手情報入力!P26,種目情報!$A$4:$C$39,3,FALSE),VLOOKUP(②選手情報入力!P26,種目情報!$E$4:$G$40,3,FALSE))))</f>
        <v/>
      </c>
      <c r="AA17" t="str">
        <f>IF(E17="","",IF(②選手情報入力!R26="","",IF(I17=1,種目情報!$J$4,種目情報!$J$6)))</f>
        <v/>
      </c>
      <c r="AB17" t="str">
        <f>IF(E17="","",IF(②選手情報入力!R26="","",IF(I17=1,IF(②選手情報入力!$S$6="","",②選手情報入力!$S$6),IF(②選手情報入力!$S$7="","",②選手情報入力!$S$7))))</f>
        <v/>
      </c>
      <c r="AC17" t="str">
        <f>IF(E17="","",IF(②選手情報入力!R26="","",IF(I17=1,IF(②選手情報入力!$R$6="",0,1),IF(②選手情報入力!$R$7="",0,1))))</f>
        <v/>
      </c>
      <c r="AD17" t="str">
        <f>IF(E17="","",IF(②選手情報入力!R26="","",2))</f>
        <v/>
      </c>
      <c r="AE17" t="str">
        <f>IF(E17="","",IF(②選手情報入力!T26="","",IF(I17=1,種目情報!$J$5,種目情報!$J$7)))</f>
        <v/>
      </c>
      <c r="AF17" t="str">
        <f>IF(E17="","",IF(②選手情報入力!T26="","",IF(I17=1,IF(②選手情報入力!$U$6="","",②選手情報入力!$U$6),IF(②選手情報入力!$U$7="","",②選手情報入力!$U$7))))</f>
        <v/>
      </c>
      <c r="AG17" t="str">
        <f>IF(E17="","",IF(②選手情報入力!T26="","",IF(I17=1,IF(②選手情報入力!$T$6="",0,1),IF(②選手情報入力!$T$7="",0,1))))</f>
        <v/>
      </c>
      <c r="AH17" t="str">
        <f>IF(E17="","",IF(②選手情報入力!T26="","",2))</f>
        <v/>
      </c>
    </row>
    <row r="18" spans="1:34">
      <c r="A18" t="str">
        <f>IF(E18="","",I18*1000000+①団体情報入力!$D$3*1000+②選手情報入力!A27)</f>
        <v/>
      </c>
      <c r="B18" t="str">
        <f>IF(E18="","",①団体情報入力!$D$3)</f>
        <v/>
      </c>
      <c r="D18" t="str">
        <f>IF(②選手情報入力!B27="","",②選手情報入力!B27)</f>
        <v/>
      </c>
      <c r="E18" t="str">
        <f>IF(②選手情報入力!C27="","",②選手情報入力!C27)</f>
        <v/>
      </c>
      <c r="F18" t="str">
        <f>IF(E18="","",②選手情報入力!D27)</f>
        <v/>
      </c>
      <c r="G18" t="str">
        <f>IF(E18="","",ASC(②選手情報入力!E27))</f>
        <v/>
      </c>
      <c r="H18" t="str">
        <f t="shared" si="0"/>
        <v/>
      </c>
      <c r="I18" t="str">
        <f>IF(E18="","",IF(②選手情報入力!G27="男",1,2))</f>
        <v/>
      </c>
      <c r="J18" t="str">
        <f>IF(E18="","",IF(②選手情報入力!H27="","",②選手情報入力!H27))</f>
        <v/>
      </c>
      <c r="L18" t="str">
        <f t="shared" si="1"/>
        <v/>
      </c>
      <c r="M18" t="str">
        <f t="shared" si="2"/>
        <v/>
      </c>
      <c r="O18" t="str">
        <f>IF(E18="","",IF(②選手情報入力!J27="","",IF(I18=1,VLOOKUP(②選手情報入力!J27,種目情報!$A$4:$B$35,2,FALSE),VLOOKUP(②選手情報入力!J27,種目情報!$E$4:$F$35,2,FALSE))))</f>
        <v/>
      </c>
      <c r="P18" t="str">
        <f>IF(E18="","",IF(②選手情報入力!K27="","",②選手情報入力!K27))</f>
        <v/>
      </c>
      <c r="Q18" s="29" t="str">
        <f>IF(E18="","",IF(②選手情報入力!I27="",0,1))</f>
        <v/>
      </c>
      <c r="R18" t="str">
        <f>IF(E18="","",IF(②選手情報入力!J27="","",IF(I18=1,VLOOKUP(②選手情報入力!J27,種目情報!$A$4:$C$39,3,FALSE),VLOOKUP(②選手情報入力!J27,種目情報!$E$4:$G$40,3,FALSE))))</f>
        <v/>
      </c>
      <c r="S18" t="str">
        <f>IF(E18="","",IF(②選手情報入力!M27="","",IF(I18=1,VLOOKUP(②選手情報入力!M27,種目情報!$A$4:$B$39,2,FALSE),VLOOKUP(②選手情報入力!M27,種目情報!$E$4:$F$40,2,FALSE))))</f>
        <v/>
      </c>
      <c r="T18" t="str">
        <f>IF(E18="","",IF(②選手情報入力!N27="","",②選手情報入力!N27))</f>
        <v/>
      </c>
      <c r="U18" s="29" t="str">
        <f>IF(E18="","",IF(②選手情報入力!L27="",0,1))</f>
        <v/>
      </c>
      <c r="V18" t="str">
        <f>IF(E18="","",IF(②選手情報入力!M27="","",IF(I18=1,VLOOKUP(②選手情報入力!M27,種目情報!$A$4:$C$39,3,FALSE),VLOOKUP(②選手情報入力!M27,種目情報!$E$4:$G$40,3,FALSE))))</f>
        <v/>
      </c>
      <c r="W18" t="str">
        <f>IF(E18="","",IF(②選手情報入力!P27="","",IF(I18=1,VLOOKUP(②選手情報入力!P27,種目情報!$A$4:$B$39,2,FALSE),VLOOKUP(②選手情報入力!P27,種目情報!$E$4:$F$40,2,FALSE))))</f>
        <v/>
      </c>
      <c r="X18" t="str">
        <f>IF(E18="","",IF(②選手情報入力!Q27="","",②選手情報入力!Q27))</f>
        <v/>
      </c>
      <c r="Y18" s="29" t="str">
        <f>IF(E18="","",IF(②選手情報入力!O27="",0,1))</f>
        <v/>
      </c>
      <c r="Z18" t="str">
        <f>IF(E18="","",IF(②選手情報入力!P27="","",IF(I18=1,VLOOKUP(②選手情報入力!P27,種目情報!$A$4:$C$39,3,FALSE),VLOOKUP(②選手情報入力!P27,種目情報!$E$4:$G$40,3,FALSE))))</f>
        <v/>
      </c>
      <c r="AA18" t="str">
        <f>IF(E18="","",IF(②選手情報入力!R27="","",IF(I18=1,種目情報!$J$4,種目情報!$J$6)))</f>
        <v/>
      </c>
      <c r="AB18" t="str">
        <f>IF(E18="","",IF(②選手情報入力!R27="","",IF(I18=1,IF(②選手情報入力!$S$6="","",②選手情報入力!$S$6),IF(②選手情報入力!$S$7="","",②選手情報入力!$S$7))))</f>
        <v/>
      </c>
      <c r="AC18" t="str">
        <f>IF(E18="","",IF(②選手情報入力!R27="","",IF(I18=1,IF(②選手情報入力!$R$6="",0,1),IF(②選手情報入力!$R$7="",0,1))))</f>
        <v/>
      </c>
      <c r="AD18" t="str">
        <f>IF(E18="","",IF(②選手情報入力!R27="","",2))</f>
        <v/>
      </c>
      <c r="AE18" t="str">
        <f>IF(E18="","",IF(②選手情報入力!T27="","",IF(I18=1,種目情報!$J$5,種目情報!$J$7)))</f>
        <v/>
      </c>
      <c r="AF18" t="str">
        <f>IF(E18="","",IF(②選手情報入力!T27="","",IF(I18=1,IF(②選手情報入力!$U$6="","",②選手情報入力!$U$6),IF(②選手情報入力!$U$7="","",②選手情報入力!$U$7))))</f>
        <v/>
      </c>
      <c r="AG18" t="str">
        <f>IF(E18="","",IF(②選手情報入力!T27="","",IF(I18=1,IF(②選手情報入力!$T$6="",0,1),IF(②選手情報入力!$T$7="",0,1))))</f>
        <v/>
      </c>
      <c r="AH18" t="str">
        <f>IF(E18="","",IF(②選手情報入力!T27="","",2))</f>
        <v/>
      </c>
    </row>
    <row r="19" spans="1:34">
      <c r="A19" t="str">
        <f>IF(E19="","",I19*1000000+①団体情報入力!$D$3*1000+②選手情報入力!A28)</f>
        <v/>
      </c>
      <c r="B19" t="str">
        <f>IF(E19="","",①団体情報入力!$D$3)</f>
        <v/>
      </c>
      <c r="D19" t="str">
        <f>IF(②選手情報入力!B28="","",②選手情報入力!B28)</f>
        <v/>
      </c>
      <c r="E19" t="str">
        <f>IF(②選手情報入力!C28="","",②選手情報入力!C28)</f>
        <v/>
      </c>
      <c r="F19" t="str">
        <f>IF(E19="","",②選手情報入力!D28)</f>
        <v/>
      </c>
      <c r="G19" t="str">
        <f>IF(E19="","",ASC(②選手情報入力!E28))</f>
        <v/>
      </c>
      <c r="H19" t="str">
        <f t="shared" si="0"/>
        <v/>
      </c>
      <c r="I19" t="str">
        <f>IF(E19="","",IF(②選手情報入力!G28="男",1,2))</f>
        <v/>
      </c>
      <c r="J19" t="str">
        <f>IF(E19="","",IF(②選手情報入力!H28="","",②選手情報入力!H28))</f>
        <v/>
      </c>
      <c r="L19" t="str">
        <f t="shared" si="1"/>
        <v/>
      </c>
      <c r="M19" t="str">
        <f t="shared" si="2"/>
        <v/>
      </c>
      <c r="O19" t="str">
        <f>IF(E19="","",IF(②選手情報入力!J28="","",IF(I19=1,VLOOKUP(②選手情報入力!J28,種目情報!$A$4:$B$35,2,FALSE),VLOOKUP(②選手情報入力!J28,種目情報!$E$4:$F$35,2,FALSE))))</f>
        <v/>
      </c>
      <c r="P19" t="str">
        <f>IF(E19="","",IF(②選手情報入力!K28="","",②選手情報入力!K28))</f>
        <v/>
      </c>
      <c r="Q19" s="29" t="str">
        <f>IF(E19="","",IF(②選手情報入力!I28="",0,1))</f>
        <v/>
      </c>
      <c r="R19" t="str">
        <f>IF(E19="","",IF(②選手情報入力!J28="","",IF(I19=1,VLOOKUP(②選手情報入力!J28,種目情報!$A$4:$C$39,3,FALSE),VLOOKUP(②選手情報入力!J28,種目情報!$E$4:$G$40,3,FALSE))))</f>
        <v/>
      </c>
      <c r="S19" t="str">
        <f>IF(E19="","",IF(②選手情報入力!M28="","",IF(I19=1,VLOOKUP(②選手情報入力!M28,種目情報!$A$4:$B$39,2,FALSE),VLOOKUP(②選手情報入力!M28,種目情報!$E$4:$F$40,2,FALSE))))</f>
        <v/>
      </c>
      <c r="T19" t="str">
        <f>IF(E19="","",IF(②選手情報入力!N28="","",②選手情報入力!N28))</f>
        <v/>
      </c>
      <c r="U19" s="29" t="str">
        <f>IF(E19="","",IF(②選手情報入力!L28="",0,1))</f>
        <v/>
      </c>
      <c r="V19" t="str">
        <f>IF(E19="","",IF(②選手情報入力!M28="","",IF(I19=1,VLOOKUP(②選手情報入力!M28,種目情報!$A$4:$C$39,3,FALSE),VLOOKUP(②選手情報入力!M28,種目情報!$E$4:$G$40,3,FALSE))))</f>
        <v/>
      </c>
      <c r="W19" t="str">
        <f>IF(E19="","",IF(②選手情報入力!P28="","",IF(I19=1,VLOOKUP(②選手情報入力!P28,種目情報!$A$4:$B$39,2,FALSE),VLOOKUP(②選手情報入力!P28,種目情報!$E$4:$F$40,2,FALSE))))</f>
        <v/>
      </c>
      <c r="X19" t="str">
        <f>IF(E19="","",IF(②選手情報入力!Q28="","",②選手情報入力!Q28))</f>
        <v/>
      </c>
      <c r="Y19" s="29" t="str">
        <f>IF(E19="","",IF(②選手情報入力!O28="",0,1))</f>
        <v/>
      </c>
      <c r="Z19" t="str">
        <f>IF(E19="","",IF(②選手情報入力!P28="","",IF(I19=1,VLOOKUP(②選手情報入力!P28,種目情報!$A$4:$C$39,3,FALSE),VLOOKUP(②選手情報入力!P28,種目情報!$E$4:$G$40,3,FALSE))))</f>
        <v/>
      </c>
      <c r="AA19" t="str">
        <f>IF(E19="","",IF(②選手情報入力!R28="","",IF(I19=1,種目情報!$J$4,種目情報!$J$6)))</f>
        <v/>
      </c>
      <c r="AB19" t="str">
        <f>IF(E19="","",IF(②選手情報入力!R28="","",IF(I19=1,IF(②選手情報入力!$S$6="","",②選手情報入力!$S$6),IF(②選手情報入力!$S$7="","",②選手情報入力!$S$7))))</f>
        <v/>
      </c>
      <c r="AC19" t="str">
        <f>IF(E19="","",IF(②選手情報入力!R28="","",IF(I19=1,IF(②選手情報入力!$R$6="",0,1),IF(②選手情報入力!$R$7="",0,1))))</f>
        <v/>
      </c>
      <c r="AD19" t="str">
        <f>IF(E19="","",IF(②選手情報入力!R28="","",2))</f>
        <v/>
      </c>
      <c r="AE19" t="str">
        <f>IF(E19="","",IF(②選手情報入力!T28="","",IF(I19=1,種目情報!$J$5,種目情報!$J$7)))</f>
        <v/>
      </c>
      <c r="AF19" t="str">
        <f>IF(E19="","",IF(②選手情報入力!T28="","",IF(I19=1,IF(②選手情報入力!$U$6="","",②選手情報入力!$U$6),IF(②選手情報入力!$U$7="","",②選手情報入力!$U$7))))</f>
        <v/>
      </c>
      <c r="AG19" t="str">
        <f>IF(E19="","",IF(②選手情報入力!T28="","",IF(I19=1,IF(②選手情報入力!$T$6="",0,1),IF(②選手情報入力!$T$7="",0,1))))</f>
        <v/>
      </c>
      <c r="AH19" t="str">
        <f>IF(E19="","",IF(②選手情報入力!T28="","",2))</f>
        <v/>
      </c>
    </row>
    <row r="20" spans="1:34">
      <c r="A20" t="str">
        <f>IF(E20="","",I20*1000000+①団体情報入力!$D$3*1000+②選手情報入力!A29)</f>
        <v/>
      </c>
      <c r="B20" t="str">
        <f>IF(E20="","",①団体情報入力!$D$3)</f>
        <v/>
      </c>
      <c r="D20" t="str">
        <f>IF(②選手情報入力!B29="","",②選手情報入力!B29)</f>
        <v/>
      </c>
      <c r="E20" t="str">
        <f>IF(②選手情報入力!C29="","",②選手情報入力!C29)</f>
        <v/>
      </c>
      <c r="F20" t="str">
        <f>IF(E20="","",②選手情報入力!D29)</f>
        <v/>
      </c>
      <c r="G20" t="str">
        <f>IF(E20="","",ASC(②選手情報入力!E29))</f>
        <v/>
      </c>
      <c r="H20" t="str">
        <f t="shared" si="0"/>
        <v/>
      </c>
      <c r="I20" t="str">
        <f>IF(E20="","",IF(②選手情報入力!G29="男",1,2))</f>
        <v/>
      </c>
      <c r="J20" t="str">
        <f>IF(E20="","",IF(②選手情報入力!H29="","",②選手情報入力!H29))</f>
        <v/>
      </c>
      <c r="L20" t="str">
        <f t="shared" si="1"/>
        <v/>
      </c>
      <c r="M20" t="str">
        <f t="shared" si="2"/>
        <v/>
      </c>
      <c r="O20" t="str">
        <f>IF(E20="","",IF(②選手情報入力!J29="","",IF(I20=1,VLOOKUP(②選手情報入力!J29,種目情報!$A$4:$B$35,2,FALSE),VLOOKUP(②選手情報入力!J29,種目情報!$E$4:$F$35,2,FALSE))))</f>
        <v/>
      </c>
      <c r="P20" t="str">
        <f>IF(E20="","",IF(②選手情報入力!K29="","",②選手情報入力!K29))</f>
        <v/>
      </c>
      <c r="Q20" s="29" t="str">
        <f>IF(E20="","",IF(②選手情報入力!I29="",0,1))</f>
        <v/>
      </c>
      <c r="R20" t="str">
        <f>IF(E20="","",IF(②選手情報入力!J29="","",IF(I20=1,VLOOKUP(②選手情報入力!J29,種目情報!$A$4:$C$39,3,FALSE),VLOOKUP(②選手情報入力!J29,種目情報!$E$4:$G$40,3,FALSE))))</f>
        <v/>
      </c>
      <c r="S20" t="str">
        <f>IF(E20="","",IF(②選手情報入力!M29="","",IF(I20=1,VLOOKUP(②選手情報入力!M29,種目情報!$A$4:$B$39,2,FALSE),VLOOKUP(②選手情報入力!M29,種目情報!$E$4:$F$40,2,FALSE))))</f>
        <v/>
      </c>
      <c r="T20" t="str">
        <f>IF(E20="","",IF(②選手情報入力!N29="","",②選手情報入力!N29))</f>
        <v/>
      </c>
      <c r="U20" s="29" t="str">
        <f>IF(E20="","",IF(②選手情報入力!L29="",0,1))</f>
        <v/>
      </c>
      <c r="V20" t="str">
        <f>IF(E20="","",IF(②選手情報入力!M29="","",IF(I20=1,VLOOKUP(②選手情報入力!M29,種目情報!$A$4:$C$39,3,FALSE),VLOOKUP(②選手情報入力!M29,種目情報!$E$4:$G$40,3,FALSE))))</f>
        <v/>
      </c>
      <c r="W20" t="str">
        <f>IF(E20="","",IF(②選手情報入力!P29="","",IF(I20=1,VLOOKUP(②選手情報入力!P29,種目情報!$A$4:$B$39,2,FALSE),VLOOKUP(②選手情報入力!P29,種目情報!$E$4:$F$40,2,FALSE))))</f>
        <v/>
      </c>
      <c r="X20" t="str">
        <f>IF(E20="","",IF(②選手情報入力!Q29="","",②選手情報入力!Q29))</f>
        <v/>
      </c>
      <c r="Y20" s="29" t="str">
        <f>IF(E20="","",IF(②選手情報入力!O29="",0,1))</f>
        <v/>
      </c>
      <c r="Z20" t="str">
        <f>IF(E20="","",IF(②選手情報入力!P29="","",IF(I20=1,VLOOKUP(②選手情報入力!P29,種目情報!$A$4:$C$39,3,FALSE),VLOOKUP(②選手情報入力!P29,種目情報!$E$4:$G$40,3,FALSE))))</f>
        <v/>
      </c>
      <c r="AA20" t="str">
        <f>IF(E20="","",IF(②選手情報入力!R29="","",IF(I20=1,種目情報!$J$4,種目情報!$J$6)))</f>
        <v/>
      </c>
      <c r="AB20" t="str">
        <f>IF(E20="","",IF(②選手情報入力!R29="","",IF(I20=1,IF(②選手情報入力!$S$6="","",②選手情報入力!$S$6),IF(②選手情報入力!$S$7="","",②選手情報入力!$S$7))))</f>
        <v/>
      </c>
      <c r="AC20" t="str">
        <f>IF(E20="","",IF(②選手情報入力!R29="","",IF(I20=1,IF(②選手情報入力!$R$6="",0,1),IF(②選手情報入力!$R$7="",0,1))))</f>
        <v/>
      </c>
      <c r="AD20" t="str">
        <f>IF(E20="","",IF(②選手情報入力!R29="","",2))</f>
        <v/>
      </c>
      <c r="AE20" t="str">
        <f>IF(E20="","",IF(②選手情報入力!T29="","",IF(I20=1,種目情報!$J$5,種目情報!$J$7)))</f>
        <v/>
      </c>
      <c r="AF20" t="str">
        <f>IF(E20="","",IF(②選手情報入力!T29="","",IF(I20=1,IF(②選手情報入力!$U$6="","",②選手情報入力!$U$6),IF(②選手情報入力!$U$7="","",②選手情報入力!$U$7))))</f>
        <v/>
      </c>
      <c r="AG20" t="str">
        <f>IF(E20="","",IF(②選手情報入力!T29="","",IF(I20=1,IF(②選手情報入力!$T$6="",0,1),IF(②選手情報入力!$T$7="",0,1))))</f>
        <v/>
      </c>
      <c r="AH20" t="str">
        <f>IF(E20="","",IF(②選手情報入力!T29="","",2))</f>
        <v/>
      </c>
    </row>
    <row r="21" spans="1:34">
      <c r="A21" t="str">
        <f>IF(E21="","",I21*1000000+①団体情報入力!$D$3*1000+②選手情報入力!A30)</f>
        <v/>
      </c>
      <c r="B21" t="str">
        <f>IF(E21="","",①団体情報入力!$D$3)</f>
        <v/>
      </c>
      <c r="D21" t="str">
        <f>IF(②選手情報入力!B30="","",②選手情報入力!B30)</f>
        <v/>
      </c>
      <c r="E21" t="str">
        <f>IF(②選手情報入力!C30="","",②選手情報入力!C30)</f>
        <v/>
      </c>
      <c r="F21" t="str">
        <f>IF(E21="","",②選手情報入力!D30)</f>
        <v/>
      </c>
      <c r="G21" t="str">
        <f>IF(E21="","",ASC(②選手情報入力!E30))</f>
        <v/>
      </c>
      <c r="H21" t="str">
        <f t="shared" si="0"/>
        <v/>
      </c>
      <c r="I21" t="str">
        <f>IF(E21="","",IF(②選手情報入力!G30="男",1,2))</f>
        <v/>
      </c>
      <c r="J21" t="str">
        <f>IF(E21="","",IF(②選手情報入力!H30="","",②選手情報入力!H30))</f>
        <v/>
      </c>
      <c r="L21" t="str">
        <f t="shared" si="1"/>
        <v/>
      </c>
      <c r="M21" t="str">
        <f t="shared" si="2"/>
        <v/>
      </c>
      <c r="O21" t="str">
        <f>IF(E21="","",IF(②選手情報入力!J30="","",IF(I21=1,VLOOKUP(②選手情報入力!J30,種目情報!$A$4:$B$35,2,FALSE),VLOOKUP(②選手情報入力!J30,種目情報!$E$4:$F$35,2,FALSE))))</f>
        <v/>
      </c>
      <c r="P21" t="str">
        <f>IF(E21="","",IF(②選手情報入力!K30="","",②選手情報入力!K30))</f>
        <v/>
      </c>
      <c r="Q21" s="29" t="str">
        <f>IF(E21="","",IF(②選手情報入力!I30="",0,1))</f>
        <v/>
      </c>
      <c r="R21" t="str">
        <f>IF(E21="","",IF(②選手情報入力!J30="","",IF(I21=1,VLOOKUP(②選手情報入力!J30,種目情報!$A$4:$C$39,3,FALSE),VLOOKUP(②選手情報入力!J30,種目情報!$E$4:$G$40,3,FALSE))))</f>
        <v/>
      </c>
      <c r="S21" t="str">
        <f>IF(E21="","",IF(②選手情報入力!M30="","",IF(I21=1,VLOOKUP(②選手情報入力!M30,種目情報!$A$4:$B$39,2,FALSE),VLOOKUP(②選手情報入力!M30,種目情報!$E$4:$F$40,2,FALSE))))</f>
        <v/>
      </c>
      <c r="T21" t="str">
        <f>IF(E21="","",IF(②選手情報入力!N30="","",②選手情報入力!N30))</f>
        <v/>
      </c>
      <c r="U21" s="29" t="str">
        <f>IF(E21="","",IF(②選手情報入力!L30="",0,1))</f>
        <v/>
      </c>
      <c r="V21" t="str">
        <f>IF(E21="","",IF(②選手情報入力!M30="","",IF(I21=1,VLOOKUP(②選手情報入力!M30,種目情報!$A$4:$C$39,3,FALSE),VLOOKUP(②選手情報入力!M30,種目情報!$E$4:$G$40,3,FALSE))))</f>
        <v/>
      </c>
      <c r="W21" t="str">
        <f>IF(E21="","",IF(②選手情報入力!P30="","",IF(I21=1,VLOOKUP(②選手情報入力!P30,種目情報!$A$4:$B$39,2,FALSE),VLOOKUP(②選手情報入力!P30,種目情報!$E$4:$F$40,2,FALSE))))</f>
        <v/>
      </c>
      <c r="X21" t="str">
        <f>IF(E21="","",IF(②選手情報入力!Q30="","",②選手情報入力!Q30))</f>
        <v/>
      </c>
      <c r="Y21" s="29" t="str">
        <f>IF(E21="","",IF(②選手情報入力!O30="",0,1))</f>
        <v/>
      </c>
      <c r="Z21" t="str">
        <f>IF(E21="","",IF(②選手情報入力!P30="","",IF(I21=1,VLOOKUP(②選手情報入力!P30,種目情報!$A$4:$C$39,3,FALSE),VLOOKUP(②選手情報入力!P30,種目情報!$E$4:$G$40,3,FALSE))))</f>
        <v/>
      </c>
      <c r="AA21" t="str">
        <f>IF(E21="","",IF(②選手情報入力!R30="","",IF(I21=1,種目情報!$J$4,種目情報!$J$6)))</f>
        <v/>
      </c>
      <c r="AB21" t="str">
        <f>IF(E21="","",IF(②選手情報入力!R30="","",IF(I21=1,IF(②選手情報入力!$S$6="","",②選手情報入力!$S$6),IF(②選手情報入力!$S$7="","",②選手情報入力!$S$7))))</f>
        <v/>
      </c>
      <c r="AC21" t="str">
        <f>IF(E21="","",IF(②選手情報入力!R30="","",IF(I21=1,IF(②選手情報入力!$R$6="",0,1),IF(②選手情報入力!$R$7="",0,1))))</f>
        <v/>
      </c>
      <c r="AD21" t="str">
        <f>IF(E21="","",IF(②選手情報入力!R30="","",2))</f>
        <v/>
      </c>
      <c r="AE21" t="str">
        <f>IF(E21="","",IF(②選手情報入力!T30="","",IF(I21=1,種目情報!$J$5,種目情報!$J$7)))</f>
        <v/>
      </c>
      <c r="AF21" t="str">
        <f>IF(E21="","",IF(②選手情報入力!T30="","",IF(I21=1,IF(②選手情報入力!$U$6="","",②選手情報入力!$U$6),IF(②選手情報入力!$U$7="","",②選手情報入力!$U$7))))</f>
        <v/>
      </c>
      <c r="AG21" t="str">
        <f>IF(E21="","",IF(②選手情報入力!T30="","",IF(I21=1,IF(②選手情報入力!$T$6="",0,1),IF(②選手情報入力!$T$7="",0,1))))</f>
        <v/>
      </c>
      <c r="AH21" t="str">
        <f>IF(E21="","",IF(②選手情報入力!T30="","",2))</f>
        <v/>
      </c>
    </row>
    <row r="22" spans="1:34">
      <c r="A22" t="str">
        <f>IF(E22="","",I22*1000000+①団体情報入力!$D$3*1000+②選手情報入力!A31)</f>
        <v/>
      </c>
      <c r="B22" t="str">
        <f>IF(E22="","",①団体情報入力!$D$3)</f>
        <v/>
      </c>
      <c r="D22" t="str">
        <f>IF(②選手情報入力!B31="","",②選手情報入力!B31)</f>
        <v/>
      </c>
      <c r="E22" t="str">
        <f>IF(②選手情報入力!C31="","",②選手情報入力!C31)</f>
        <v/>
      </c>
      <c r="F22" t="str">
        <f>IF(E22="","",②選手情報入力!D31)</f>
        <v/>
      </c>
      <c r="G22" t="str">
        <f>IF(E22="","",ASC(②選手情報入力!E31))</f>
        <v/>
      </c>
      <c r="H22" t="str">
        <f t="shared" si="0"/>
        <v/>
      </c>
      <c r="I22" t="str">
        <f>IF(E22="","",IF(②選手情報入力!G31="男",1,2))</f>
        <v/>
      </c>
      <c r="J22" t="str">
        <f>IF(E22="","",IF(②選手情報入力!H31="","",②選手情報入力!H31))</f>
        <v/>
      </c>
      <c r="L22" t="str">
        <f t="shared" si="1"/>
        <v/>
      </c>
      <c r="M22" t="str">
        <f t="shared" si="2"/>
        <v/>
      </c>
      <c r="O22" t="str">
        <f>IF(E22="","",IF(②選手情報入力!J31="","",IF(I22=1,VLOOKUP(②選手情報入力!J31,種目情報!$A$4:$B$35,2,FALSE),VLOOKUP(②選手情報入力!J31,種目情報!$E$4:$F$35,2,FALSE))))</f>
        <v/>
      </c>
      <c r="P22" t="str">
        <f>IF(E22="","",IF(②選手情報入力!K31="","",②選手情報入力!K31))</f>
        <v/>
      </c>
      <c r="Q22" s="29" t="str">
        <f>IF(E22="","",IF(②選手情報入力!I31="",0,1))</f>
        <v/>
      </c>
      <c r="R22" t="str">
        <f>IF(E22="","",IF(②選手情報入力!J31="","",IF(I22=1,VLOOKUP(②選手情報入力!J31,種目情報!$A$4:$C$39,3,FALSE),VLOOKUP(②選手情報入力!J31,種目情報!$E$4:$G$40,3,FALSE))))</f>
        <v/>
      </c>
      <c r="S22" t="str">
        <f>IF(E22="","",IF(②選手情報入力!M31="","",IF(I22=1,VLOOKUP(②選手情報入力!M31,種目情報!$A$4:$B$39,2,FALSE),VLOOKUP(②選手情報入力!M31,種目情報!$E$4:$F$40,2,FALSE))))</f>
        <v/>
      </c>
      <c r="T22" t="str">
        <f>IF(E22="","",IF(②選手情報入力!N31="","",②選手情報入力!N31))</f>
        <v/>
      </c>
      <c r="U22" s="29" t="str">
        <f>IF(E22="","",IF(②選手情報入力!L31="",0,1))</f>
        <v/>
      </c>
      <c r="V22" t="str">
        <f>IF(E22="","",IF(②選手情報入力!M31="","",IF(I22=1,VLOOKUP(②選手情報入力!M31,種目情報!$A$4:$C$39,3,FALSE),VLOOKUP(②選手情報入力!M31,種目情報!$E$4:$G$40,3,FALSE))))</f>
        <v/>
      </c>
      <c r="W22" t="str">
        <f>IF(E22="","",IF(②選手情報入力!P31="","",IF(I22=1,VLOOKUP(②選手情報入力!P31,種目情報!$A$4:$B$39,2,FALSE),VLOOKUP(②選手情報入力!P31,種目情報!$E$4:$F$40,2,FALSE))))</f>
        <v/>
      </c>
      <c r="X22" t="str">
        <f>IF(E22="","",IF(②選手情報入力!Q31="","",②選手情報入力!Q31))</f>
        <v/>
      </c>
      <c r="Y22" s="29" t="str">
        <f>IF(E22="","",IF(②選手情報入力!O31="",0,1))</f>
        <v/>
      </c>
      <c r="Z22" t="str">
        <f>IF(E22="","",IF(②選手情報入力!P31="","",IF(I22=1,VLOOKUP(②選手情報入力!P31,種目情報!$A$4:$C$39,3,FALSE),VLOOKUP(②選手情報入力!P31,種目情報!$E$4:$G$40,3,FALSE))))</f>
        <v/>
      </c>
      <c r="AA22" t="str">
        <f>IF(E22="","",IF(②選手情報入力!R31="","",IF(I22=1,種目情報!$J$4,種目情報!$J$6)))</f>
        <v/>
      </c>
      <c r="AB22" t="str">
        <f>IF(E22="","",IF(②選手情報入力!R31="","",IF(I22=1,IF(②選手情報入力!$S$6="","",②選手情報入力!$S$6),IF(②選手情報入力!$S$7="","",②選手情報入力!$S$7))))</f>
        <v/>
      </c>
      <c r="AC22" t="str">
        <f>IF(E22="","",IF(②選手情報入力!R31="","",IF(I22=1,IF(②選手情報入力!$R$6="",0,1),IF(②選手情報入力!$R$7="",0,1))))</f>
        <v/>
      </c>
      <c r="AD22" t="str">
        <f>IF(E22="","",IF(②選手情報入力!R31="","",2))</f>
        <v/>
      </c>
      <c r="AE22" t="str">
        <f>IF(E22="","",IF(②選手情報入力!T31="","",IF(I22=1,種目情報!$J$5,種目情報!$J$7)))</f>
        <v/>
      </c>
      <c r="AF22" t="str">
        <f>IF(E22="","",IF(②選手情報入力!T31="","",IF(I22=1,IF(②選手情報入力!$U$6="","",②選手情報入力!$U$6),IF(②選手情報入力!$U$7="","",②選手情報入力!$U$7))))</f>
        <v/>
      </c>
      <c r="AG22" t="str">
        <f>IF(E22="","",IF(②選手情報入力!T31="","",IF(I22=1,IF(②選手情報入力!$T$6="",0,1),IF(②選手情報入力!$T$7="",0,1))))</f>
        <v/>
      </c>
      <c r="AH22" t="str">
        <f>IF(E22="","",IF(②選手情報入力!T31="","",2))</f>
        <v/>
      </c>
    </row>
    <row r="23" spans="1:34">
      <c r="A23" t="str">
        <f>IF(E23="","",I23*1000000+①団体情報入力!$D$3*1000+②選手情報入力!A32)</f>
        <v/>
      </c>
      <c r="B23" t="str">
        <f>IF(E23="","",①団体情報入力!$D$3)</f>
        <v/>
      </c>
      <c r="D23" t="str">
        <f>IF(②選手情報入力!B32="","",②選手情報入力!B32)</f>
        <v/>
      </c>
      <c r="E23" t="str">
        <f>IF(②選手情報入力!C32="","",②選手情報入力!C32)</f>
        <v/>
      </c>
      <c r="F23" t="str">
        <f>IF(E23="","",②選手情報入力!D32)</f>
        <v/>
      </c>
      <c r="G23" t="str">
        <f>IF(E23="","",ASC(②選手情報入力!E32))</f>
        <v/>
      </c>
      <c r="H23" t="str">
        <f t="shared" si="0"/>
        <v/>
      </c>
      <c r="I23" t="str">
        <f>IF(E23="","",IF(②選手情報入力!G32="男",1,2))</f>
        <v/>
      </c>
      <c r="J23" t="str">
        <f>IF(E23="","",IF(②選手情報入力!H32="","",②選手情報入力!H32))</f>
        <v/>
      </c>
      <c r="L23" t="str">
        <f t="shared" si="1"/>
        <v/>
      </c>
      <c r="M23" t="str">
        <f t="shared" si="2"/>
        <v/>
      </c>
      <c r="O23" t="str">
        <f>IF(E23="","",IF(②選手情報入力!J32="","",IF(I23=1,VLOOKUP(②選手情報入力!J32,種目情報!$A$4:$B$35,2,FALSE),VLOOKUP(②選手情報入力!J32,種目情報!$E$4:$F$35,2,FALSE))))</f>
        <v/>
      </c>
      <c r="P23" t="str">
        <f>IF(E23="","",IF(②選手情報入力!K32="","",②選手情報入力!K32))</f>
        <v/>
      </c>
      <c r="Q23" s="29" t="str">
        <f>IF(E23="","",IF(②選手情報入力!I32="",0,1))</f>
        <v/>
      </c>
      <c r="R23" t="str">
        <f>IF(E23="","",IF(②選手情報入力!J32="","",IF(I23=1,VLOOKUP(②選手情報入力!J32,種目情報!$A$4:$C$39,3,FALSE),VLOOKUP(②選手情報入力!J32,種目情報!$E$4:$G$40,3,FALSE))))</f>
        <v/>
      </c>
      <c r="S23" t="str">
        <f>IF(E23="","",IF(②選手情報入力!M32="","",IF(I23=1,VLOOKUP(②選手情報入力!M32,種目情報!$A$4:$B$39,2,FALSE),VLOOKUP(②選手情報入力!M32,種目情報!$E$4:$F$40,2,FALSE))))</f>
        <v/>
      </c>
      <c r="T23" t="str">
        <f>IF(E23="","",IF(②選手情報入力!N32="","",②選手情報入力!N32))</f>
        <v/>
      </c>
      <c r="U23" s="29" t="str">
        <f>IF(E23="","",IF(②選手情報入力!L32="",0,1))</f>
        <v/>
      </c>
      <c r="V23" t="str">
        <f>IF(E23="","",IF(②選手情報入力!M32="","",IF(I23=1,VLOOKUP(②選手情報入力!M32,種目情報!$A$4:$C$39,3,FALSE),VLOOKUP(②選手情報入力!M32,種目情報!$E$4:$G$40,3,FALSE))))</f>
        <v/>
      </c>
      <c r="W23" t="str">
        <f>IF(E23="","",IF(②選手情報入力!P32="","",IF(I23=1,VLOOKUP(②選手情報入力!P32,種目情報!$A$4:$B$39,2,FALSE),VLOOKUP(②選手情報入力!P32,種目情報!$E$4:$F$40,2,FALSE))))</f>
        <v/>
      </c>
      <c r="X23" t="str">
        <f>IF(E23="","",IF(②選手情報入力!Q32="","",②選手情報入力!Q32))</f>
        <v/>
      </c>
      <c r="Y23" s="29" t="str">
        <f>IF(E23="","",IF(②選手情報入力!O32="",0,1))</f>
        <v/>
      </c>
      <c r="Z23" t="str">
        <f>IF(E23="","",IF(②選手情報入力!P32="","",IF(I23=1,VLOOKUP(②選手情報入力!P32,種目情報!$A$4:$C$39,3,FALSE),VLOOKUP(②選手情報入力!P32,種目情報!$E$4:$G$40,3,FALSE))))</f>
        <v/>
      </c>
      <c r="AA23" t="str">
        <f>IF(E23="","",IF(②選手情報入力!R32="","",IF(I23=1,種目情報!$J$4,種目情報!$J$6)))</f>
        <v/>
      </c>
      <c r="AB23" t="str">
        <f>IF(E23="","",IF(②選手情報入力!R32="","",IF(I23=1,IF(②選手情報入力!$S$6="","",②選手情報入力!$S$6),IF(②選手情報入力!$S$7="","",②選手情報入力!$S$7))))</f>
        <v/>
      </c>
      <c r="AC23" t="str">
        <f>IF(E23="","",IF(②選手情報入力!R32="","",IF(I23=1,IF(②選手情報入力!$R$6="",0,1),IF(②選手情報入力!$R$7="",0,1))))</f>
        <v/>
      </c>
      <c r="AD23" t="str">
        <f>IF(E23="","",IF(②選手情報入力!R32="","",2))</f>
        <v/>
      </c>
      <c r="AE23" t="str">
        <f>IF(E23="","",IF(②選手情報入力!T32="","",IF(I23=1,種目情報!$J$5,種目情報!$J$7)))</f>
        <v/>
      </c>
      <c r="AF23" t="str">
        <f>IF(E23="","",IF(②選手情報入力!T32="","",IF(I23=1,IF(②選手情報入力!$U$6="","",②選手情報入力!$U$6),IF(②選手情報入力!$U$7="","",②選手情報入力!$U$7))))</f>
        <v/>
      </c>
      <c r="AG23" t="str">
        <f>IF(E23="","",IF(②選手情報入力!T32="","",IF(I23=1,IF(②選手情報入力!$T$6="",0,1),IF(②選手情報入力!$T$7="",0,1))))</f>
        <v/>
      </c>
      <c r="AH23" t="str">
        <f>IF(E23="","",IF(②選手情報入力!T32="","",2))</f>
        <v/>
      </c>
    </row>
    <row r="24" spans="1:34">
      <c r="A24" t="str">
        <f>IF(E24="","",I24*1000000+①団体情報入力!$D$3*1000+②選手情報入力!A33)</f>
        <v/>
      </c>
      <c r="B24" t="str">
        <f>IF(E24="","",①団体情報入力!$D$3)</f>
        <v/>
      </c>
      <c r="D24" t="str">
        <f>IF(②選手情報入力!B33="","",②選手情報入力!B33)</f>
        <v/>
      </c>
      <c r="E24" t="str">
        <f>IF(②選手情報入力!C33="","",②選手情報入力!C33)</f>
        <v/>
      </c>
      <c r="F24" t="str">
        <f>IF(E24="","",②選手情報入力!D33)</f>
        <v/>
      </c>
      <c r="G24" t="str">
        <f>IF(E24="","",ASC(②選手情報入力!E33))</f>
        <v/>
      </c>
      <c r="H24" t="str">
        <f t="shared" si="0"/>
        <v/>
      </c>
      <c r="I24" t="str">
        <f>IF(E24="","",IF(②選手情報入力!G33="男",1,2))</f>
        <v/>
      </c>
      <c r="J24" t="str">
        <f>IF(E24="","",IF(②選手情報入力!H33="","",②選手情報入力!H33))</f>
        <v/>
      </c>
      <c r="L24" t="str">
        <f t="shared" si="1"/>
        <v/>
      </c>
      <c r="M24" t="str">
        <f t="shared" si="2"/>
        <v/>
      </c>
      <c r="O24" t="str">
        <f>IF(E24="","",IF(②選手情報入力!J33="","",IF(I24=1,VLOOKUP(②選手情報入力!J33,種目情報!$A$4:$B$35,2,FALSE),VLOOKUP(②選手情報入力!J33,種目情報!$E$4:$F$35,2,FALSE))))</f>
        <v/>
      </c>
      <c r="P24" t="str">
        <f>IF(E24="","",IF(②選手情報入力!K33="","",②選手情報入力!K33))</f>
        <v/>
      </c>
      <c r="Q24" s="29" t="str">
        <f>IF(E24="","",IF(②選手情報入力!I33="",0,1))</f>
        <v/>
      </c>
      <c r="R24" t="str">
        <f>IF(E24="","",IF(②選手情報入力!J33="","",IF(I24=1,VLOOKUP(②選手情報入力!J33,種目情報!$A$4:$C$39,3,FALSE),VLOOKUP(②選手情報入力!J33,種目情報!$E$4:$G$40,3,FALSE))))</f>
        <v/>
      </c>
      <c r="S24" t="str">
        <f>IF(E24="","",IF(②選手情報入力!M33="","",IF(I24=1,VLOOKUP(②選手情報入力!M33,種目情報!$A$4:$B$39,2,FALSE),VLOOKUP(②選手情報入力!M33,種目情報!$E$4:$F$40,2,FALSE))))</f>
        <v/>
      </c>
      <c r="T24" t="str">
        <f>IF(E24="","",IF(②選手情報入力!N33="","",②選手情報入力!N33))</f>
        <v/>
      </c>
      <c r="U24" s="29" t="str">
        <f>IF(E24="","",IF(②選手情報入力!L33="",0,1))</f>
        <v/>
      </c>
      <c r="V24" t="str">
        <f>IF(E24="","",IF(②選手情報入力!M33="","",IF(I24=1,VLOOKUP(②選手情報入力!M33,種目情報!$A$4:$C$39,3,FALSE),VLOOKUP(②選手情報入力!M33,種目情報!$E$4:$G$40,3,FALSE))))</f>
        <v/>
      </c>
      <c r="W24" t="str">
        <f>IF(E24="","",IF(②選手情報入力!P33="","",IF(I24=1,VLOOKUP(②選手情報入力!P33,種目情報!$A$4:$B$39,2,FALSE),VLOOKUP(②選手情報入力!P33,種目情報!$E$4:$F$40,2,FALSE))))</f>
        <v/>
      </c>
      <c r="X24" t="str">
        <f>IF(E24="","",IF(②選手情報入力!Q33="","",②選手情報入力!Q33))</f>
        <v/>
      </c>
      <c r="Y24" s="29" t="str">
        <f>IF(E24="","",IF(②選手情報入力!O33="",0,1))</f>
        <v/>
      </c>
      <c r="Z24" t="str">
        <f>IF(E24="","",IF(②選手情報入力!P33="","",IF(I24=1,VLOOKUP(②選手情報入力!P33,種目情報!$A$4:$C$39,3,FALSE),VLOOKUP(②選手情報入力!P33,種目情報!$E$4:$G$40,3,FALSE))))</f>
        <v/>
      </c>
      <c r="AA24" t="str">
        <f>IF(E24="","",IF(②選手情報入力!R33="","",IF(I24=1,種目情報!$J$4,種目情報!$J$6)))</f>
        <v/>
      </c>
      <c r="AB24" t="str">
        <f>IF(E24="","",IF(②選手情報入力!R33="","",IF(I24=1,IF(②選手情報入力!$S$6="","",②選手情報入力!$S$6),IF(②選手情報入力!$S$7="","",②選手情報入力!$S$7))))</f>
        <v/>
      </c>
      <c r="AC24" t="str">
        <f>IF(E24="","",IF(②選手情報入力!R33="","",IF(I24=1,IF(②選手情報入力!$R$6="",0,1),IF(②選手情報入力!$R$7="",0,1))))</f>
        <v/>
      </c>
      <c r="AD24" t="str">
        <f>IF(E24="","",IF(②選手情報入力!R33="","",2))</f>
        <v/>
      </c>
      <c r="AE24" t="str">
        <f>IF(E24="","",IF(②選手情報入力!T33="","",IF(I24=1,種目情報!$J$5,種目情報!$J$7)))</f>
        <v/>
      </c>
      <c r="AF24" t="str">
        <f>IF(E24="","",IF(②選手情報入力!T33="","",IF(I24=1,IF(②選手情報入力!$U$6="","",②選手情報入力!$U$6),IF(②選手情報入力!$U$7="","",②選手情報入力!$U$7))))</f>
        <v/>
      </c>
      <c r="AG24" t="str">
        <f>IF(E24="","",IF(②選手情報入力!T33="","",IF(I24=1,IF(②選手情報入力!$T$6="",0,1),IF(②選手情報入力!$T$7="",0,1))))</f>
        <v/>
      </c>
      <c r="AH24" t="str">
        <f>IF(E24="","",IF(②選手情報入力!T33="","",2))</f>
        <v/>
      </c>
    </row>
    <row r="25" spans="1:34">
      <c r="A25" t="str">
        <f>IF(E25="","",I25*1000000+①団体情報入力!$D$3*1000+②選手情報入力!A34)</f>
        <v/>
      </c>
      <c r="B25" t="str">
        <f>IF(E25="","",①団体情報入力!$D$3)</f>
        <v/>
      </c>
      <c r="D25" t="str">
        <f>IF(②選手情報入力!B34="","",②選手情報入力!B34)</f>
        <v/>
      </c>
      <c r="E25" t="str">
        <f>IF(②選手情報入力!C34="","",②選手情報入力!C34)</f>
        <v/>
      </c>
      <c r="F25" t="str">
        <f>IF(E25="","",②選手情報入力!D34)</f>
        <v/>
      </c>
      <c r="G25" t="str">
        <f>IF(E25="","",ASC(②選手情報入力!E34))</f>
        <v/>
      </c>
      <c r="H25" t="str">
        <f t="shared" si="0"/>
        <v/>
      </c>
      <c r="I25" t="str">
        <f>IF(E25="","",IF(②選手情報入力!G34="男",1,2))</f>
        <v/>
      </c>
      <c r="J25" t="str">
        <f>IF(E25="","",IF(②選手情報入力!H34="","",②選手情報入力!H34))</f>
        <v/>
      </c>
      <c r="L25" t="str">
        <f t="shared" si="1"/>
        <v/>
      </c>
      <c r="M25" t="str">
        <f t="shared" si="2"/>
        <v/>
      </c>
      <c r="O25" t="str">
        <f>IF(E25="","",IF(②選手情報入力!J34="","",IF(I25=1,VLOOKUP(②選手情報入力!J34,種目情報!$A$4:$B$35,2,FALSE),VLOOKUP(②選手情報入力!J34,種目情報!$E$4:$F$35,2,FALSE))))</f>
        <v/>
      </c>
      <c r="P25" t="str">
        <f>IF(E25="","",IF(②選手情報入力!K34="","",②選手情報入力!K34))</f>
        <v/>
      </c>
      <c r="Q25" s="29" t="str">
        <f>IF(E25="","",IF(②選手情報入力!I34="",0,1))</f>
        <v/>
      </c>
      <c r="R25" t="str">
        <f>IF(E25="","",IF(②選手情報入力!J34="","",IF(I25=1,VLOOKUP(②選手情報入力!J34,種目情報!$A$4:$C$39,3,FALSE),VLOOKUP(②選手情報入力!J34,種目情報!$E$4:$G$40,3,FALSE))))</f>
        <v/>
      </c>
      <c r="S25" t="str">
        <f>IF(E25="","",IF(②選手情報入力!M34="","",IF(I25=1,VLOOKUP(②選手情報入力!M34,種目情報!$A$4:$B$39,2,FALSE),VLOOKUP(②選手情報入力!M34,種目情報!$E$4:$F$40,2,FALSE))))</f>
        <v/>
      </c>
      <c r="T25" t="str">
        <f>IF(E25="","",IF(②選手情報入力!N34="","",②選手情報入力!N34))</f>
        <v/>
      </c>
      <c r="U25" s="29" t="str">
        <f>IF(E25="","",IF(②選手情報入力!L34="",0,1))</f>
        <v/>
      </c>
      <c r="V25" t="str">
        <f>IF(E25="","",IF(②選手情報入力!M34="","",IF(I25=1,VLOOKUP(②選手情報入力!M34,種目情報!$A$4:$C$39,3,FALSE),VLOOKUP(②選手情報入力!M34,種目情報!$E$4:$G$40,3,FALSE))))</f>
        <v/>
      </c>
      <c r="W25" t="str">
        <f>IF(E25="","",IF(②選手情報入力!P34="","",IF(I25=1,VLOOKUP(②選手情報入力!P34,種目情報!$A$4:$B$39,2,FALSE),VLOOKUP(②選手情報入力!P34,種目情報!$E$4:$F$40,2,FALSE))))</f>
        <v/>
      </c>
      <c r="X25" t="str">
        <f>IF(E25="","",IF(②選手情報入力!Q34="","",②選手情報入力!Q34))</f>
        <v/>
      </c>
      <c r="Y25" s="29" t="str">
        <f>IF(E25="","",IF(②選手情報入力!O34="",0,1))</f>
        <v/>
      </c>
      <c r="Z25" t="str">
        <f>IF(E25="","",IF(②選手情報入力!P34="","",IF(I25=1,VLOOKUP(②選手情報入力!P34,種目情報!$A$4:$C$39,3,FALSE),VLOOKUP(②選手情報入力!P34,種目情報!$E$4:$G$40,3,FALSE))))</f>
        <v/>
      </c>
      <c r="AA25" t="str">
        <f>IF(E25="","",IF(②選手情報入力!R34="","",IF(I25=1,種目情報!$J$4,種目情報!$J$6)))</f>
        <v/>
      </c>
      <c r="AB25" t="str">
        <f>IF(E25="","",IF(②選手情報入力!R34="","",IF(I25=1,IF(②選手情報入力!$S$6="","",②選手情報入力!$S$6),IF(②選手情報入力!$S$7="","",②選手情報入力!$S$7))))</f>
        <v/>
      </c>
      <c r="AC25" t="str">
        <f>IF(E25="","",IF(②選手情報入力!R34="","",IF(I25=1,IF(②選手情報入力!$R$6="",0,1),IF(②選手情報入力!$R$7="",0,1))))</f>
        <v/>
      </c>
      <c r="AD25" t="str">
        <f>IF(E25="","",IF(②選手情報入力!R34="","",2))</f>
        <v/>
      </c>
      <c r="AE25" t="str">
        <f>IF(E25="","",IF(②選手情報入力!T34="","",IF(I25=1,種目情報!$J$5,種目情報!$J$7)))</f>
        <v/>
      </c>
      <c r="AF25" t="str">
        <f>IF(E25="","",IF(②選手情報入力!T34="","",IF(I25=1,IF(②選手情報入力!$U$6="","",②選手情報入力!$U$6),IF(②選手情報入力!$U$7="","",②選手情報入力!$U$7))))</f>
        <v/>
      </c>
      <c r="AG25" t="str">
        <f>IF(E25="","",IF(②選手情報入力!T34="","",IF(I25=1,IF(②選手情報入力!$T$6="",0,1),IF(②選手情報入力!$T$7="",0,1))))</f>
        <v/>
      </c>
      <c r="AH25" t="str">
        <f>IF(E25="","",IF(②選手情報入力!T34="","",2))</f>
        <v/>
      </c>
    </row>
    <row r="26" spans="1:34">
      <c r="A26" t="str">
        <f>IF(E26="","",I26*1000000+①団体情報入力!$D$3*1000+②選手情報入力!A35)</f>
        <v/>
      </c>
      <c r="B26" t="str">
        <f>IF(E26="","",①団体情報入力!$D$3)</f>
        <v/>
      </c>
      <c r="D26" t="str">
        <f>IF(②選手情報入力!B35="","",②選手情報入力!B35)</f>
        <v/>
      </c>
      <c r="E26" t="str">
        <f>IF(②選手情報入力!C35="","",②選手情報入力!C35)</f>
        <v/>
      </c>
      <c r="F26" t="str">
        <f>IF(E26="","",②選手情報入力!D35)</f>
        <v/>
      </c>
      <c r="G26" t="str">
        <f>IF(E26="","",ASC(②選手情報入力!E35))</f>
        <v/>
      </c>
      <c r="H26" t="str">
        <f t="shared" si="0"/>
        <v/>
      </c>
      <c r="I26" t="str">
        <f>IF(E26="","",IF(②選手情報入力!G35="男",1,2))</f>
        <v/>
      </c>
      <c r="J26" t="str">
        <f>IF(E26="","",IF(②選手情報入力!H35="","",②選手情報入力!H35))</f>
        <v/>
      </c>
      <c r="L26" t="str">
        <f t="shared" si="1"/>
        <v/>
      </c>
      <c r="M26" t="str">
        <f t="shared" si="2"/>
        <v/>
      </c>
      <c r="O26" t="str">
        <f>IF(E26="","",IF(②選手情報入力!J35="","",IF(I26=1,VLOOKUP(②選手情報入力!J35,種目情報!$A$4:$B$35,2,FALSE),VLOOKUP(②選手情報入力!J35,種目情報!$E$4:$F$35,2,FALSE))))</f>
        <v/>
      </c>
      <c r="P26" t="str">
        <f>IF(E26="","",IF(②選手情報入力!K35="","",②選手情報入力!K35))</f>
        <v/>
      </c>
      <c r="Q26" s="29" t="str">
        <f>IF(E26="","",IF(②選手情報入力!I35="",0,1))</f>
        <v/>
      </c>
      <c r="R26" t="str">
        <f>IF(E26="","",IF(②選手情報入力!J35="","",IF(I26=1,VLOOKUP(②選手情報入力!J35,種目情報!$A$4:$C$39,3,FALSE),VLOOKUP(②選手情報入力!J35,種目情報!$E$4:$G$40,3,FALSE))))</f>
        <v/>
      </c>
      <c r="S26" t="str">
        <f>IF(E26="","",IF(②選手情報入力!M35="","",IF(I26=1,VLOOKUP(②選手情報入力!M35,種目情報!$A$4:$B$39,2,FALSE),VLOOKUP(②選手情報入力!M35,種目情報!$E$4:$F$40,2,FALSE))))</f>
        <v/>
      </c>
      <c r="T26" t="str">
        <f>IF(E26="","",IF(②選手情報入力!N35="","",②選手情報入力!N35))</f>
        <v/>
      </c>
      <c r="U26" s="29" t="str">
        <f>IF(E26="","",IF(②選手情報入力!L35="",0,1))</f>
        <v/>
      </c>
      <c r="V26" t="str">
        <f>IF(E26="","",IF(②選手情報入力!M35="","",IF(I26=1,VLOOKUP(②選手情報入力!M35,種目情報!$A$4:$C$39,3,FALSE),VLOOKUP(②選手情報入力!M35,種目情報!$E$4:$G$40,3,FALSE))))</f>
        <v/>
      </c>
      <c r="W26" t="str">
        <f>IF(E26="","",IF(②選手情報入力!P35="","",IF(I26=1,VLOOKUP(②選手情報入力!P35,種目情報!$A$4:$B$39,2,FALSE),VLOOKUP(②選手情報入力!P35,種目情報!$E$4:$F$40,2,FALSE))))</f>
        <v/>
      </c>
      <c r="X26" t="str">
        <f>IF(E26="","",IF(②選手情報入力!Q35="","",②選手情報入力!Q35))</f>
        <v/>
      </c>
      <c r="Y26" s="29" t="str">
        <f>IF(E26="","",IF(②選手情報入力!O35="",0,1))</f>
        <v/>
      </c>
      <c r="Z26" t="str">
        <f>IF(E26="","",IF(②選手情報入力!P35="","",IF(I26=1,VLOOKUP(②選手情報入力!P35,種目情報!$A$4:$C$39,3,FALSE),VLOOKUP(②選手情報入力!P35,種目情報!$E$4:$G$40,3,FALSE))))</f>
        <v/>
      </c>
      <c r="AA26" t="str">
        <f>IF(E26="","",IF(②選手情報入力!R35="","",IF(I26=1,種目情報!$J$4,種目情報!$J$6)))</f>
        <v/>
      </c>
      <c r="AB26" t="str">
        <f>IF(E26="","",IF(②選手情報入力!R35="","",IF(I26=1,IF(②選手情報入力!$S$6="","",②選手情報入力!$S$6),IF(②選手情報入力!$S$7="","",②選手情報入力!$S$7))))</f>
        <v/>
      </c>
      <c r="AC26" t="str">
        <f>IF(E26="","",IF(②選手情報入力!R35="","",IF(I26=1,IF(②選手情報入力!$R$6="",0,1),IF(②選手情報入力!$R$7="",0,1))))</f>
        <v/>
      </c>
      <c r="AD26" t="str">
        <f>IF(E26="","",IF(②選手情報入力!R35="","",2))</f>
        <v/>
      </c>
      <c r="AE26" t="str">
        <f>IF(E26="","",IF(②選手情報入力!T35="","",IF(I26=1,種目情報!$J$5,種目情報!$J$7)))</f>
        <v/>
      </c>
      <c r="AF26" t="str">
        <f>IF(E26="","",IF(②選手情報入力!T35="","",IF(I26=1,IF(②選手情報入力!$U$6="","",②選手情報入力!$U$6),IF(②選手情報入力!$U$7="","",②選手情報入力!$U$7))))</f>
        <v/>
      </c>
      <c r="AG26" t="str">
        <f>IF(E26="","",IF(②選手情報入力!T35="","",IF(I26=1,IF(②選手情報入力!$T$6="",0,1),IF(②選手情報入力!$T$7="",0,1))))</f>
        <v/>
      </c>
      <c r="AH26" t="str">
        <f>IF(E26="","",IF(②選手情報入力!T35="","",2))</f>
        <v/>
      </c>
    </row>
    <row r="27" spans="1:34">
      <c r="A27" t="str">
        <f>IF(E27="","",I27*1000000+①団体情報入力!$D$3*1000+②選手情報入力!A36)</f>
        <v/>
      </c>
      <c r="B27" t="str">
        <f>IF(E27="","",①団体情報入力!$D$3)</f>
        <v/>
      </c>
      <c r="D27" t="str">
        <f>IF(②選手情報入力!B36="","",②選手情報入力!B36)</f>
        <v/>
      </c>
      <c r="E27" t="str">
        <f>IF(②選手情報入力!C36="","",②選手情報入力!C36)</f>
        <v/>
      </c>
      <c r="F27" t="str">
        <f>IF(E27="","",②選手情報入力!D36)</f>
        <v/>
      </c>
      <c r="G27" t="str">
        <f>IF(E27="","",ASC(②選手情報入力!E36))</f>
        <v/>
      </c>
      <c r="H27" t="str">
        <f t="shared" si="0"/>
        <v/>
      </c>
      <c r="I27" t="str">
        <f>IF(E27="","",IF(②選手情報入力!G36="男",1,2))</f>
        <v/>
      </c>
      <c r="J27" t="str">
        <f>IF(E27="","",IF(②選手情報入力!H36="","",②選手情報入力!H36))</f>
        <v/>
      </c>
      <c r="L27" t="str">
        <f t="shared" si="1"/>
        <v/>
      </c>
      <c r="M27" t="str">
        <f t="shared" si="2"/>
        <v/>
      </c>
      <c r="O27" t="str">
        <f>IF(E27="","",IF(②選手情報入力!J36="","",IF(I27=1,VLOOKUP(②選手情報入力!J36,種目情報!$A$4:$B$35,2,FALSE),VLOOKUP(②選手情報入力!J36,種目情報!$E$4:$F$35,2,FALSE))))</f>
        <v/>
      </c>
      <c r="P27" t="str">
        <f>IF(E27="","",IF(②選手情報入力!K36="","",②選手情報入力!K36))</f>
        <v/>
      </c>
      <c r="Q27" s="29" t="str">
        <f>IF(E27="","",IF(②選手情報入力!I36="",0,1))</f>
        <v/>
      </c>
      <c r="R27" t="str">
        <f>IF(E27="","",IF(②選手情報入力!J36="","",IF(I27=1,VLOOKUP(②選手情報入力!J36,種目情報!$A$4:$C$39,3,FALSE),VLOOKUP(②選手情報入力!J36,種目情報!$E$4:$G$40,3,FALSE))))</f>
        <v/>
      </c>
      <c r="S27" t="str">
        <f>IF(E27="","",IF(②選手情報入力!M36="","",IF(I27=1,VLOOKUP(②選手情報入力!M36,種目情報!$A$4:$B$39,2,FALSE),VLOOKUP(②選手情報入力!M36,種目情報!$E$4:$F$40,2,FALSE))))</f>
        <v/>
      </c>
      <c r="T27" t="str">
        <f>IF(E27="","",IF(②選手情報入力!N36="","",②選手情報入力!N36))</f>
        <v/>
      </c>
      <c r="U27" s="29" t="str">
        <f>IF(E27="","",IF(②選手情報入力!L36="",0,1))</f>
        <v/>
      </c>
      <c r="V27" t="str">
        <f>IF(E27="","",IF(②選手情報入力!M36="","",IF(I27=1,VLOOKUP(②選手情報入力!M36,種目情報!$A$4:$C$39,3,FALSE),VLOOKUP(②選手情報入力!M36,種目情報!$E$4:$G$40,3,FALSE))))</f>
        <v/>
      </c>
      <c r="W27" t="str">
        <f>IF(E27="","",IF(②選手情報入力!P36="","",IF(I27=1,VLOOKUP(②選手情報入力!P36,種目情報!$A$4:$B$39,2,FALSE),VLOOKUP(②選手情報入力!P36,種目情報!$E$4:$F$40,2,FALSE))))</f>
        <v/>
      </c>
      <c r="X27" t="str">
        <f>IF(E27="","",IF(②選手情報入力!Q36="","",②選手情報入力!Q36))</f>
        <v/>
      </c>
      <c r="Y27" s="29" t="str">
        <f>IF(E27="","",IF(②選手情報入力!O36="",0,1))</f>
        <v/>
      </c>
      <c r="Z27" t="str">
        <f>IF(E27="","",IF(②選手情報入力!P36="","",IF(I27=1,VLOOKUP(②選手情報入力!P36,種目情報!$A$4:$C$39,3,FALSE),VLOOKUP(②選手情報入力!P36,種目情報!$E$4:$G$40,3,FALSE))))</f>
        <v/>
      </c>
      <c r="AA27" t="str">
        <f>IF(E27="","",IF(②選手情報入力!R36="","",IF(I27=1,種目情報!$J$4,種目情報!$J$6)))</f>
        <v/>
      </c>
      <c r="AB27" t="str">
        <f>IF(E27="","",IF(②選手情報入力!R36="","",IF(I27=1,IF(②選手情報入力!$S$6="","",②選手情報入力!$S$6),IF(②選手情報入力!$S$7="","",②選手情報入力!$S$7))))</f>
        <v/>
      </c>
      <c r="AC27" t="str">
        <f>IF(E27="","",IF(②選手情報入力!R36="","",IF(I27=1,IF(②選手情報入力!$R$6="",0,1),IF(②選手情報入力!$R$7="",0,1))))</f>
        <v/>
      </c>
      <c r="AD27" t="str">
        <f>IF(E27="","",IF(②選手情報入力!R36="","",2))</f>
        <v/>
      </c>
      <c r="AE27" t="str">
        <f>IF(E27="","",IF(②選手情報入力!T36="","",IF(I27=1,種目情報!$J$5,種目情報!$J$7)))</f>
        <v/>
      </c>
      <c r="AF27" t="str">
        <f>IF(E27="","",IF(②選手情報入力!T36="","",IF(I27=1,IF(②選手情報入力!$U$6="","",②選手情報入力!$U$6),IF(②選手情報入力!$U$7="","",②選手情報入力!$U$7))))</f>
        <v/>
      </c>
      <c r="AG27" t="str">
        <f>IF(E27="","",IF(②選手情報入力!T36="","",IF(I27=1,IF(②選手情報入力!$T$6="",0,1),IF(②選手情報入力!$T$7="",0,1))))</f>
        <v/>
      </c>
      <c r="AH27" t="str">
        <f>IF(E27="","",IF(②選手情報入力!T36="","",2))</f>
        <v/>
      </c>
    </row>
    <row r="28" spans="1:34">
      <c r="A28" t="str">
        <f>IF(E28="","",I28*1000000+①団体情報入力!$D$3*1000+②選手情報入力!A37)</f>
        <v/>
      </c>
      <c r="B28" t="str">
        <f>IF(E28="","",①団体情報入力!$D$3)</f>
        <v/>
      </c>
      <c r="D28" t="str">
        <f>IF(②選手情報入力!B37="","",②選手情報入力!B37)</f>
        <v/>
      </c>
      <c r="E28" t="str">
        <f>IF(②選手情報入力!C37="","",②選手情報入力!C37)</f>
        <v/>
      </c>
      <c r="F28" t="str">
        <f>IF(E28="","",②選手情報入力!D37)</f>
        <v/>
      </c>
      <c r="G28" t="str">
        <f>IF(E28="","",ASC(②選手情報入力!E37))</f>
        <v/>
      </c>
      <c r="H28" t="str">
        <f t="shared" si="0"/>
        <v/>
      </c>
      <c r="I28" t="str">
        <f>IF(E28="","",IF(②選手情報入力!G37="男",1,2))</f>
        <v/>
      </c>
      <c r="J28" t="str">
        <f>IF(E28="","",IF(②選手情報入力!H37="","",②選手情報入力!H37))</f>
        <v/>
      </c>
      <c r="L28" t="str">
        <f t="shared" si="1"/>
        <v/>
      </c>
      <c r="M28" t="str">
        <f t="shared" si="2"/>
        <v/>
      </c>
      <c r="O28" t="str">
        <f>IF(E28="","",IF(②選手情報入力!J37="","",IF(I28=1,VLOOKUP(②選手情報入力!J37,種目情報!$A$4:$B$35,2,FALSE),VLOOKUP(②選手情報入力!J37,種目情報!$E$4:$F$35,2,FALSE))))</f>
        <v/>
      </c>
      <c r="P28" t="str">
        <f>IF(E28="","",IF(②選手情報入力!K37="","",②選手情報入力!K37))</f>
        <v/>
      </c>
      <c r="Q28" s="29" t="str">
        <f>IF(E28="","",IF(②選手情報入力!I37="",0,1))</f>
        <v/>
      </c>
      <c r="R28" t="str">
        <f>IF(E28="","",IF(②選手情報入力!J37="","",IF(I28=1,VLOOKUP(②選手情報入力!J37,種目情報!$A$4:$C$39,3,FALSE),VLOOKUP(②選手情報入力!J37,種目情報!$E$4:$G$40,3,FALSE))))</f>
        <v/>
      </c>
      <c r="S28" t="str">
        <f>IF(E28="","",IF(②選手情報入力!M37="","",IF(I28=1,VLOOKUP(②選手情報入力!M37,種目情報!$A$4:$B$39,2,FALSE),VLOOKUP(②選手情報入力!M37,種目情報!$E$4:$F$40,2,FALSE))))</f>
        <v/>
      </c>
      <c r="T28" t="str">
        <f>IF(E28="","",IF(②選手情報入力!N37="","",②選手情報入力!N37))</f>
        <v/>
      </c>
      <c r="U28" s="29" t="str">
        <f>IF(E28="","",IF(②選手情報入力!L37="",0,1))</f>
        <v/>
      </c>
      <c r="V28" t="str">
        <f>IF(E28="","",IF(②選手情報入力!M37="","",IF(I28=1,VLOOKUP(②選手情報入力!M37,種目情報!$A$4:$C$39,3,FALSE),VLOOKUP(②選手情報入力!M37,種目情報!$E$4:$G$40,3,FALSE))))</f>
        <v/>
      </c>
      <c r="W28" t="str">
        <f>IF(E28="","",IF(②選手情報入力!P37="","",IF(I28=1,VLOOKUP(②選手情報入力!P37,種目情報!$A$4:$B$39,2,FALSE),VLOOKUP(②選手情報入力!P37,種目情報!$E$4:$F$40,2,FALSE))))</f>
        <v/>
      </c>
      <c r="X28" t="str">
        <f>IF(E28="","",IF(②選手情報入力!Q37="","",②選手情報入力!Q37))</f>
        <v/>
      </c>
      <c r="Y28" s="29" t="str">
        <f>IF(E28="","",IF(②選手情報入力!O37="",0,1))</f>
        <v/>
      </c>
      <c r="Z28" t="str">
        <f>IF(E28="","",IF(②選手情報入力!P37="","",IF(I28=1,VLOOKUP(②選手情報入力!P37,種目情報!$A$4:$C$39,3,FALSE),VLOOKUP(②選手情報入力!P37,種目情報!$E$4:$G$40,3,FALSE))))</f>
        <v/>
      </c>
      <c r="AA28" t="str">
        <f>IF(E28="","",IF(②選手情報入力!R37="","",IF(I28=1,種目情報!$J$4,種目情報!$J$6)))</f>
        <v/>
      </c>
      <c r="AB28" t="str">
        <f>IF(E28="","",IF(②選手情報入力!R37="","",IF(I28=1,IF(②選手情報入力!$S$6="","",②選手情報入力!$S$6),IF(②選手情報入力!$S$7="","",②選手情報入力!$S$7))))</f>
        <v/>
      </c>
      <c r="AC28" t="str">
        <f>IF(E28="","",IF(②選手情報入力!R37="","",IF(I28=1,IF(②選手情報入力!$R$6="",0,1),IF(②選手情報入力!$R$7="",0,1))))</f>
        <v/>
      </c>
      <c r="AD28" t="str">
        <f>IF(E28="","",IF(②選手情報入力!R37="","",2))</f>
        <v/>
      </c>
      <c r="AE28" t="str">
        <f>IF(E28="","",IF(②選手情報入力!T37="","",IF(I28=1,種目情報!$J$5,種目情報!$J$7)))</f>
        <v/>
      </c>
      <c r="AF28" t="str">
        <f>IF(E28="","",IF(②選手情報入力!T37="","",IF(I28=1,IF(②選手情報入力!$U$6="","",②選手情報入力!$U$6),IF(②選手情報入力!$U$7="","",②選手情報入力!$U$7))))</f>
        <v/>
      </c>
      <c r="AG28" t="str">
        <f>IF(E28="","",IF(②選手情報入力!T37="","",IF(I28=1,IF(②選手情報入力!$T$6="",0,1),IF(②選手情報入力!$T$7="",0,1))))</f>
        <v/>
      </c>
      <c r="AH28" t="str">
        <f>IF(E28="","",IF(②選手情報入力!T37="","",2))</f>
        <v/>
      </c>
    </row>
    <row r="29" spans="1:34">
      <c r="A29" t="str">
        <f>IF(E29="","",I29*1000000+①団体情報入力!$D$3*1000+②選手情報入力!A38)</f>
        <v/>
      </c>
      <c r="B29" t="str">
        <f>IF(E29="","",①団体情報入力!$D$3)</f>
        <v/>
      </c>
      <c r="D29" t="str">
        <f>IF(②選手情報入力!B38="","",②選手情報入力!B38)</f>
        <v/>
      </c>
      <c r="E29" t="str">
        <f>IF(②選手情報入力!C38="","",②選手情報入力!C38)</f>
        <v/>
      </c>
      <c r="F29" t="str">
        <f>IF(E29="","",②選手情報入力!D38)</f>
        <v/>
      </c>
      <c r="G29" t="str">
        <f>IF(E29="","",ASC(②選手情報入力!E38))</f>
        <v/>
      </c>
      <c r="H29" t="str">
        <f t="shared" si="0"/>
        <v/>
      </c>
      <c r="I29" t="str">
        <f>IF(E29="","",IF(②選手情報入力!G38="男",1,2))</f>
        <v/>
      </c>
      <c r="J29" t="str">
        <f>IF(E29="","",IF(②選手情報入力!H38="","",②選手情報入力!H38))</f>
        <v/>
      </c>
      <c r="L29" t="str">
        <f t="shared" si="1"/>
        <v/>
      </c>
      <c r="M29" t="str">
        <f t="shared" si="2"/>
        <v/>
      </c>
      <c r="O29" t="str">
        <f>IF(E29="","",IF(②選手情報入力!J38="","",IF(I29=1,VLOOKUP(②選手情報入力!J38,種目情報!$A$4:$B$35,2,FALSE),VLOOKUP(②選手情報入力!J38,種目情報!$E$4:$F$35,2,FALSE))))</f>
        <v/>
      </c>
      <c r="P29" t="str">
        <f>IF(E29="","",IF(②選手情報入力!K38="","",②選手情報入力!K38))</f>
        <v/>
      </c>
      <c r="Q29" s="29" t="str">
        <f>IF(E29="","",IF(②選手情報入力!I38="",0,1))</f>
        <v/>
      </c>
      <c r="R29" t="str">
        <f>IF(E29="","",IF(②選手情報入力!J38="","",IF(I29=1,VLOOKUP(②選手情報入力!J38,種目情報!$A$4:$C$39,3,FALSE),VLOOKUP(②選手情報入力!J38,種目情報!$E$4:$G$40,3,FALSE))))</f>
        <v/>
      </c>
      <c r="S29" t="str">
        <f>IF(E29="","",IF(②選手情報入力!M38="","",IF(I29=1,VLOOKUP(②選手情報入力!M38,種目情報!$A$4:$B$39,2,FALSE),VLOOKUP(②選手情報入力!M38,種目情報!$E$4:$F$40,2,FALSE))))</f>
        <v/>
      </c>
      <c r="T29" t="str">
        <f>IF(E29="","",IF(②選手情報入力!N38="","",②選手情報入力!N38))</f>
        <v/>
      </c>
      <c r="U29" s="29" t="str">
        <f>IF(E29="","",IF(②選手情報入力!L38="",0,1))</f>
        <v/>
      </c>
      <c r="V29" t="str">
        <f>IF(E29="","",IF(②選手情報入力!M38="","",IF(I29=1,VLOOKUP(②選手情報入力!M38,種目情報!$A$4:$C$39,3,FALSE),VLOOKUP(②選手情報入力!M38,種目情報!$E$4:$G$40,3,FALSE))))</f>
        <v/>
      </c>
      <c r="W29" t="str">
        <f>IF(E29="","",IF(②選手情報入力!P38="","",IF(I29=1,VLOOKUP(②選手情報入力!P38,種目情報!$A$4:$B$39,2,FALSE),VLOOKUP(②選手情報入力!P38,種目情報!$E$4:$F$40,2,FALSE))))</f>
        <v/>
      </c>
      <c r="X29" t="str">
        <f>IF(E29="","",IF(②選手情報入力!Q38="","",②選手情報入力!Q38))</f>
        <v/>
      </c>
      <c r="Y29" s="29" t="str">
        <f>IF(E29="","",IF(②選手情報入力!O38="",0,1))</f>
        <v/>
      </c>
      <c r="Z29" t="str">
        <f>IF(E29="","",IF(②選手情報入力!P38="","",IF(I29=1,VLOOKUP(②選手情報入力!P38,種目情報!$A$4:$C$39,3,FALSE),VLOOKUP(②選手情報入力!P38,種目情報!$E$4:$G$40,3,FALSE))))</f>
        <v/>
      </c>
      <c r="AA29" t="str">
        <f>IF(E29="","",IF(②選手情報入力!R38="","",IF(I29=1,種目情報!$J$4,種目情報!$J$6)))</f>
        <v/>
      </c>
      <c r="AB29" t="str">
        <f>IF(E29="","",IF(②選手情報入力!R38="","",IF(I29=1,IF(②選手情報入力!$S$6="","",②選手情報入力!$S$6),IF(②選手情報入力!$S$7="","",②選手情報入力!$S$7))))</f>
        <v/>
      </c>
      <c r="AC29" t="str">
        <f>IF(E29="","",IF(②選手情報入力!R38="","",IF(I29=1,IF(②選手情報入力!$R$6="",0,1),IF(②選手情報入力!$R$7="",0,1))))</f>
        <v/>
      </c>
      <c r="AD29" t="str">
        <f>IF(E29="","",IF(②選手情報入力!R38="","",2))</f>
        <v/>
      </c>
      <c r="AE29" t="str">
        <f>IF(E29="","",IF(②選手情報入力!T38="","",IF(I29=1,種目情報!$J$5,種目情報!$J$7)))</f>
        <v/>
      </c>
      <c r="AF29" t="str">
        <f>IF(E29="","",IF(②選手情報入力!T38="","",IF(I29=1,IF(②選手情報入力!$U$6="","",②選手情報入力!$U$6),IF(②選手情報入力!$U$7="","",②選手情報入力!$U$7))))</f>
        <v/>
      </c>
      <c r="AG29" t="str">
        <f>IF(E29="","",IF(②選手情報入力!T38="","",IF(I29=1,IF(②選手情報入力!$T$6="",0,1),IF(②選手情報入力!$T$7="",0,1))))</f>
        <v/>
      </c>
      <c r="AH29" t="str">
        <f>IF(E29="","",IF(②選手情報入力!T38="","",2))</f>
        <v/>
      </c>
    </row>
    <row r="30" spans="1:34">
      <c r="A30" t="str">
        <f>IF(E30="","",I30*1000000+①団体情報入力!$D$3*1000+②選手情報入力!A39)</f>
        <v/>
      </c>
      <c r="B30" t="str">
        <f>IF(E30="","",①団体情報入力!$D$3)</f>
        <v/>
      </c>
      <c r="D30" t="str">
        <f>IF(②選手情報入力!B39="","",②選手情報入力!B39)</f>
        <v/>
      </c>
      <c r="E30" t="str">
        <f>IF(②選手情報入力!C39="","",②選手情報入力!C39)</f>
        <v/>
      </c>
      <c r="F30" t="str">
        <f>IF(E30="","",②選手情報入力!D39)</f>
        <v/>
      </c>
      <c r="G30" t="str">
        <f>IF(E30="","",ASC(②選手情報入力!E39))</f>
        <v/>
      </c>
      <c r="H30" t="str">
        <f t="shared" si="0"/>
        <v/>
      </c>
      <c r="I30" t="str">
        <f>IF(E30="","",IF(②選手情報入力!G39="男",1,2))</f>
        <v/>
      </c>
      <c r="J30" t="str">
        <f>IF(E30="","",IF(②選手情報入力!H39="","",②選手情報入力!H39))</f>
        <v/>
      </c>
      <c r="L30" t="str">
        <f t="shared" si="1"/>
        <v/>
      </c>
      <c r="M30" t="str">
        <f t="shared" si="2"/>
        <v/>
      </c>
      <c r="O30" t="str">
        <f>IF(E30="","",IF(②選手情報入力!J39="","",IF(I30=1,VLOOKUP(②選手情報入力!J39,種目情報!$A$4:$B$35,2,FALSE),VLOOKUP(②選手情報入力!J39,種目情報!$E$4:$F$35,2,FALSE))))</f>
        <v/>
      </c>
      <c r="P30" t="str">
        <f>IF(E30="","",IF(②選手情報入力!K39="","",②選手情報入力!K39))</f>
        <v/>
      </c>
      <c r="Q30" s="29" t="str">
        <f>IF(E30="","",IF(②選手情報入力!I39="",0,1))</f>
        <v/>
      </c>
      <c r="R30" t="str">
        <f>IF(E30="","",IF(②選手情報入力!J39="","",IF(I30=1,VLOOKUP(②選手情報入力!J39,種目情報!$A$4:$C$39,3,FALSE),VLOOKUP(②選手情報入力!J39,種目情報!$E$4:$G$40,3,FALSE))))</f>
        <v/>
      </c>
      <c r="S30" t="str">
        <f>IF(E30="","",IF(②選手情報入力!M39="","",IF(I30=1,VLOOKUP(②選手情報入力!M39,種目情報!$A$4:$B$39,2,FALSE),VLOOKUP(②選手情報入力!M39,種目情報!$E$4:$F$40,2,FALSE))))</f>
        <v/>
      </c>
      <c r="T30" t="str">
        <f>IF(E30="","",IF(②選手情報入力!N39="","",②選手情報入力!N39))</f>
        <v/>
      </c>
      <c r="U30" s="29" t="str">
        <f>IF(E30="","",IF(②選手情報入力!L39="",0,1))</f>
        <v/>
      </c>
      <c r="V30" t="str">
        <f>IF(E30="","",IF(②選手情報入力!M39="","",IF(I30=1,VLOOKUP(②選手情報入力!M39,種目情報!$A$4:$C$39,3,FALSE),VLOOKUP(②選手情報入力!M39,種目情報!$E$4:$G$40,3,FALSE))))</f>
        <v/>
      </c>
      <c r="W30" t="str">
        <f>IF(E30="","",IF(②選手情報入力!P39="","",IF(I30=1,VLOOKUP(②選手情報入力!P39,種目情報!$A$4:$B$39,2,FALSE),VLOOKUP(②選手情報入力!P39,種目情報!$E$4:$F$40,2,FALSE))))</f>
        <v/>
      </c>
      <c r="X30" t="str">
        <f>IF(E30="","",IF(②選手情報入力!Q39="","",②選手情報入力!Q39))</f>
        <v/>
      </c>
      <c r="Y30" s="29" t="str">
        <f>IF(E30="","",IF(②選手情報入力!O39="",0,1))</f>
        <v/>
      </c>
      <c r="Z30" t="str">
        <f>IF(E30="","",IF(②選手情報入力!P39="","",IF(I30=1,VLOOKUP(②選手情報入力!P39,種目情報!$A$4:$C$39,3,FALSE),VLOOKUP(②選手情報入力!P39,種目情報!$E$4:$G$40,3,FALSE))))</f>
        <v/>
      </c>
      <c r="AA30" t="str">
        <f>IF(E30="","",IF(②選手情報入力!R39="","",IF(I30=1,種目情報!$J$4,種目情報!$J$6)))</f>
        <v/>
      </c>
      <c r="AB30" t="str">
        <f>IF(E30="","",IF(②選手情報入力!R39="","",IF(I30=1,IF(②選手情報入力!$S$6="","",②選手情報入力!$S$6),IF(②選手情報入力!$S$7="","",②選手情報入力!$S$7))))</f>
        <v/>
      </c>
      <c r="AC30" t="str">
        <f>IF(E30="","",IF(②選手情報入力!R39="","",IF(I30=1,IF(②選手情報入力!$R$6="",0,1),IF(②選手情報入力!$R$7="",0,1))))</f>
        <v/>
      </c>
      <c r="AD30" t="str">
        <f>IF(E30="","",IF(②選手情報入力!R39="","",2))</f>
        <v/>
      </c>
      <c r="AE30" t="str">
        <f>IF(E30="","",IF(②選手情報入力!T39="","",IF(I30=1,種目情報!$J$5,種目情報!$J$7)))</f>
        <v/>
      </c>
      <c r="AF30" t="str">
        <f>IF(E30="","",IF(②選手情報入力!T39="","",IF(I30=1,IF(②選手情報入力!$U$6="","",②選手情報入力!$U$6),IF(②選手情報入力!$U$7="","",②選手情報入力!$U$7))))</f>
        <v/>
      </c>
      <c r="AG30" t="str">
        <f>IF(E30="","",IF(②選手情報入力!T39="","",IF(I30=1,IF(②選手情報入力!$T$6="",0,1),IF(②選手情報入力!$T$7="",0,1))))</f>
        <v/>
      </c>
      <c r="AH30" t="str">
        <f>IF(E30="","",IF(②選手情報入力!T39="","",2))</f>
        <v/>
      </c>
    </row>
    <row r="31" spans="1:34">
      <c r="A31" t="str">
        <f>IF(E31="","",I31*1000000+①団体情報入力!$D$3*1000+②選手情報入力!A40)</f>
        <v/>
      </c>
      <c r="B31" t="str">
        <f>IF(E31="","",①団体情報入力!$D$3)</f>
        <v/>
      </c>
      <c r="D31" t="str">
        <f>IF(②選手情報入力!B40="","",②選手情報入力!B40)</f>
        <v/>
      </c>
      <c r="E31" t="str">
        <f>IF(②選手情報入力!C40="","",②選手情報入力!C40)</f>
        <v/>
      </c>
      <c r="F31" t="str">
        <f>IF(E31="","",②選手情報入力!D40)</f>
        <v/>
      </c>
      <c r="G31" t="str">
        <f>IF(E31="","",ASC(②選手情報入力!E40))</f>
        <v/>
      </c>
      <c r="H31" t="str">
        <f t="shared" si="0"/>
        <v/>
      </c>
      <c r="I31" t="str">
        <f>IF(E31="","",IF(②選手情報入力!G40="男",1,2))</f>
        <v/>
      </c>
      <c r="J31" t="str">
        <f>IF(E31="","",IF(②選手情報入力!H40="","",②選手情報入力!H40))</f>
        <v/>
      </c>
      <c r="L31" t="str">
        <f t="shared" si="1"/>
        <v/>
      </c>
      <c r="M31" t="str">
        <f t="shared" si="2"/>
        <v/>
      </c>
      <c r="O31" t="str">
        <f>IF(E31="","",IF(②選手情報入力!J40="","",IF(I31=1,VLOOKUP(②選手情報入力!J40,種目情報!$A$4:$B$35,2,FALSE),VLOOKUP(②選手情報入力!J40,種目情報!$E$4:$F$35,2,FALSE))))</f>
        <v/>
      </c>
      <c r="P31" t="str">
        <f>IF(E31="","",IF(②選手情報入力!K40="","",②選手情報入力!K40))</f>
        <v/>
      </c>
      <c r="Q31" s="29" t="str">
        <f>IF(E31="","",IF(②選手情報入力!I40="",0,1))</f>
        <v/>
      </c>
      <c r="R31" t="str">
        <f>IF(E31="","",IF(②選手情報入力!J40="","",IF(I31=1,VLOOKUP(②選手情報入力!J40,種目情報!$A$4:$C$39,3,FALSE),VLOOKUP(②選手情報入力!J40,種目情報!$E$4:$G$40,3,FALSE))))</f>
        <v/>
      </c>
      <c r="S31" t="str">
        <f>IF(E31="","",IF(②選手情報入力!M40="","",IF(I31=1,VLOOKUP(②選手情報入力!M40,種目情報!$A$4:$B$39,2,FALSE),VLOOKUP(②選手情報入力!M40,種目情報!$E$4:$F$40,2,FALSE))))</f>
        <v/>
      </c>
      <c r="T31" t="str">
        <f>IF(E31="","",IF(②選手情報入力!N40="","",②選手情報入力!N40))</f>
        <v/>
      </c>
      <c r="U31" s="29" t="str">
        <f>IF(E31="","",IF(②選手情報入力!L40="",0,1))</f>
        <v/>
      </c>
      <c r="V31" t="str">
        <f>IF(E31="","",IF(②選手情報入力!M40="","",IF(I31=1,VLOOKUP(②選手情報入力!M40,種目情報!$A$4:$C$39,3,FALSE),VLOOKUP(②選手情報入力!M40,種目情報!$E$4:$G$40,3,FALSE))))</f>
        <v/>
      </c>
      <c r="W31" t="str">
        <f>IF(E31="","",IF(②選手情報入力!P40="","",IF(I31=1,VLOOKUP(②選手情報入力!P40,種目情報!$A$4:$B$39,2,FALSE),VLOOKUP(②選手情報入力!P40,種目情報!$E$4:$F$40,2,FALSE))))</f>
        <v/>
      </c>
      <c r="X31" t="str">
        <f>IF(E31="","",IF(②選手情報入力!Q40="","",②選手情報入力!Q40))</f>
        <v/>
      </c>
      <c r="Y31" s="29" t="str">
        <f>IF(E31="","",IF(②選手情報入力!O40="",0,1))</f>
        <v/>
      </c>
      <c r="Z31" t="str">
        <f>IF(E31="","",IF(②選手情報入力!P40="","",IF(I31=1,VLOOKUP(②選手情報入力!P40,種目情報!$A$4:$C$39,3,FALSE),VLOOKUP(②選手情報入力!P40,種目情報!$E$4:$G$40,3,FALSE))))</f>
        <v/>
      </c>
      <c r="AA31" t="str">
        <f>IF(E31="","",IF(②選手情報入力!R40="","",IF(I31=1,種目情報!$J$4,種目情報!$J$6)))</f>
        <v/>
      </c>
      <c r="AB31" t="str">
        <f>IF(E31="","",IF(②選手情報入力!R40="","",IF(I31=1,IF(②選手情報入力!$S$6="","",②選手情報入力!$S$6),IF(②選手情報入力!$S$7="","",②選手情報入力!$S$7))))</f>
        <v/>
      </c>
      <c r="AC31" t="str">
        <f>IF(E31="","",IF(②選手情報入力!R40="","",IF(I31=1,IF(②選手情報入力!$R$6="",0,1),IF(②選手情報入力!$R$7="",0,1))))</f>
        <v/>
      </c>
      <c r="AD31" t="str">
        <f>IF(E31="","",IF(②選手情報入力!R40="","",2))</f>
        <v/>
      </c>
      <c r="AE31" t="str">
        <f>IF(E31="","",IF(②選手情報入力!T40="","",IF(I31=1,種目情報!$J$5,種目情報!$J$7)))</f>
        <v/>
      </c>
      <c r="AF31" t="str">
        <f>IF(E31="","",IF(②選手情報入力!T40="","",IF(I31=1,IF(②選手情報入力!$U$6="","",②選手情報入力!$U$6),IF(②選手情報入力!$U$7="","",②選手情報入力!$U$7))))</f>
        <v/>
      </c>
      <c r="AG31" t="str">
        <f>IF(E31="","",IF(②選手情報入力!T40="","",IF(I31=1,IF(②選手情報入力!$T$6="",0,1),IF(②選手情報入力!$T$7="",0,1))))</f>
        <v/>
      </c>
      <c r="AH31" t="str">
        <f>IF(E31="","",IF(②選手情報入力!T40="","",2))</f>
        <v/>
      </c>
    </row>
    <row r="32" spans="1:34">
      <c r="A32" t="str">
        <f>IF(E32="","",I32*1000000+①団体情報入力!$D$3*1000+②選手情報入力!A41)</f>
        <v/>
      </c>
      <c r="B32" t="str">
        <f>IF(E32="","",①団体情報入力!$D$3)</f>
        <v/>
      </c>
      <c r="D32" t="str">
        <f>IF(②選手情報入力!B41="","",②選手情報入力!B41)</f>
        <v/>
      </c>
      <c r="E32" t="str">
        <f>IF(②選手情報入力!C41="","",②選手情報入力!C41)</f>
        <v/>
      </c>
      <c r="F32" t="str">
        <f>IF(E32="","",②選手情報入力!D41)</f>
        <v/>
      </c>
      <c r="G32" t="str">
        <f>IF(E32="","",ASC(②選手情報入力!E41))</f>
        <v/>
      </c>
      <c r="H32" t="str">
        <f t="shared" si="0"/>
        <v/>
      </c>
      <c r="I32" t="str">
        <f>IF(E32="","",IF(②選手情報入力!G41="男",1,2))</f>
        <v/>
      </c>
      <c r="J32" t="str">
        <f>IF(E32="","",IF(②選手情報入力!H41="","",②選手情報入力!H41))</f>
        <v/>
      </c>
      <c r="L32" t="str">
        <f t="shared" si="1"/>
        <v/>
      </c>
      <c r="M32" t="str">
        <f t="shared" si="2"/>
        <v/>
      </c>
      <c r="O32" t="str">
        <f>IF(E32="","",IF(②選手情報入力!J41="","",IF(I32=1,VLOOKUP(②選手情報入力!J41,種目情報!$A$4:$B$35,2,FALSE),VLOOKUP(②選手情報入力!J41,種目情報!$E$4:$F$35,2,FALSE))))</f>
        <v/>
      </c>
      <c r="P32" t="str">
        <f>IF(E32="","",IF(②選手情報入力!K41="","",②選手情報入力!K41))</f>
        <v/>
      </c>
      <c r="Q32" s="29" t="str">
        <f>IF(E32="","",IF(②選手情報入力!I41="",0,1))</f>
        <v/>
      </c>
      <c r="R32" t="str">
        <f>IF(E32="","",IF(②選手情報入力!J41="","",IF(I32=1,VLOOKUP(②選手情報入力!J41,種目情報!$A$4:$C$39,3,FALSE),VLOOKUP(②選手情報入力!J41,種目情報!$E$4:$G$40,3,FALSE))))</f>
        <v/>
      </c>
      <c r="S32" t="str">
        <f>IF(E32="","",IF(②選手情報入力!M41="","",IF(I32=1,VLOOKUP(②選手情報入力!M41,種目情報!$A$4:$B$39,2,FALSE),VLOOKUP(②選手情報入力!M41,種目情報!$E$4:$F$40,2,FALSE))))</f>
        <v/>
      </c>
      <c r="T32" t="str">
        <f>IF(E32="","",IF(②選手情報入力!N41="","",②選手情報入力!N41))</f>
        <v/>
      </c>
      <c r="U32" s="29" t="str">
        <f>IF(E32="","",IF(②選手情報入力!L41="",0,1))</f>
        <v/>
      </c>
      <c r="V32" t="str">
        <f>IF(E32="","",IF(②選手情報入力!M41="","",IF(I32=1,VLOOKUP(②選手情報入力!M41,種目情報!$A$4:$C$39,3,FALSE),VLOOKUP(②選手情報入力!M41,種目情報!$E$4:$G$40,3,FALSE))))</f>
        <v/>
      </c>
      <c r="W32" t="str">
        <f>IF(E32="","",IF(②選手情報入力!P41="","",IF(I32=1,VLOOKUP(②選手情報入力!P41,種目情報!$A$4:$B$39,2,FALSE),VLOOKUP(②選手情報入力!P41,種目情報!$E$4:$F$40,2,FALSE))))</f>
        <v/>
      </c>
      <c r="X32" t="str">
        <f>IF(E32="","",IF(②選手情報入力!Q41="","",②選手情報入力!Q41))</f>
        <v/>
      </c>
      <c r="Y32" s="29" t="str">
        <f>IF(E32="","",IF(②選手情報入力!O41="",0,1))</f>
        <v/>
      </c>
      <c r="Z32" t="str">
        <f>IF(E32="","",IF(②選手情報入力!P41="","",IF(I32=1,VLOOKUP(②選手情報入力!P41,種目情報!$A$4:$C$39,3,FALSE),VLOOKUP(②選手情報入力!P41,種目情報!$E$4:$G$40,3,FALSE))))</f>
        <v/>
      </c>
      <c r="AA32" t="str">
        <f>IF(E32="","",IF(②選手情報入力!R41="","",IF(I32=1,種目情報!$J$4,種目情報!$J$6)))</f>
        <v/>
      </c>
      <c r="AB32" t="str">
        <f>IF(E32="","",IF(②選手情報入力!R41="","",IF(I32=1,IF(②選手情報入力!$S$6="","",②選手情報入力!$S$6),IF(②選手情報入力!$S$7="","",②選手情報入力!$S$7))))</f>
        <v/>
      </c>
      <c r="AC32" t="str">
        <f>IF(E32="","",IF(②選手情報入力!R41="","",IF(I32=1,IF(②選手情報入力!$R$6="",0,1),IF(②選手情報入力!$R$7="",0,1))))</f>
        <v/>
      </c>
      <c r="AD32" t="str">
        <f>IF(E32="","",IF(②選手情報入力!R41="","",2))</f>
        <v/>
      </c>
      <c r="AE32" t="str">
        <f>IF(E32="","",IF(②選手情報入力!T41="","",IF(I32=1,種目情報!$J$5,種目情報!$J$7)))</f>
        <v/>
      </c>
      <c r="AF32" t="str">
        <f>IF(E32="","",IF(②選手情報入力!T41="","",IF(I32=1,IF(②選手情報入力!$U$6="","",②選手情報入力!$U$6),IF(②選手情報入力!$U$7="","",②選手情報入力!$U$7))))</f>
        <v/>
      </c>
      <c r="AG32" t="str">
        <f>IF(E32="","",IF(②選手情報入力!T41="","",IF(I32=1,IF(②選手情報入力!$T$6="",0,1),IF(②選手情報入力!$T$7="",0,1))))</f>
        <v/>
      </c>
      <c r="AH32" t="str">
        <f>IF(E32="","",IF(②選手情報入力!T41="","",2))</f>
        <v/>
      </c>
    </row>
    <row r="33" spans="1:34">
      <c r="A33" t="str">
        <f>IF(E33="","",I33*1000000+①団体情報入力!$D$3*1000+②選手情報入力!A42)</f>
        <v/>
      </c>
      <c r="B33" t="str">
        <f>IF(E33="","",①団体情報入力!$D$3)</f>
        <v/>
      </c>
      <c r="D33" t="str">
        <f>IF(②選手情報入力!B42="","",②選手情報入力!B42)</f>
        <v/>
      </c>
      <c r="E33" t="str">
        <f>IF(②選手情報入力!C42="","",②選手情報入力!C42)</f>
        <v/>
      </c>
      <c r="F33" t="str">
        <f>IF(E33="","",②選手情報入力!D42)</f>
        <v/>
      </c>
      <c r="G33" t="str">
        <f>IF(E33="","",ASC(②選手情報入力!E42))</f>
        <v/>
      </c>
      <c r="H33" t="str">
        <f t="shared" si="0"/>
        <v/>
      </c>
      <c r="I33" t="str">
        <f>IF(E33="","",IF(②選手情報入力!G42="男",1,2))</f>
        <v/>
      </c>
      <c r="J33" t="str">
        <f>IF(E33="","",IF(②選手情報入力!H42="","",②選手情報入力!H42))</f>
        <v/>
      </c>
      <c r="L33" t="str">
        <f t="shared" si="1"/>
        <v/>
      </c>
      <c r="M33" t="str">
        <f t="shared" si="2"/>
        <v/>
      </c>
      <c r="O33" t="str">
        <f>IF(E33="","",IF(②選手情報入力!J42="","",IF(I33=1,VLOOKUP(②選手情報入力!J42,種目情報!$A$4:$B$35,2,FALSE),VLOOKUP(②選手情報入力!J42,種目情報!$E$4:$F$35,2,FALSE))))</f>
        <v/>
      </c>
      <c r="P33" t="str">
        <f>IF(E33="","",IF(②選手情報入力!K42="","",②選手情報入力!K42))</f>
        <v/>
      </c>
      <c r="Q33" s="29" t="str">
        <f>IF(E33="","",IF(②選手情報入力!I42="",0,1))</f>
        <v/>
      </c>
      <c r="R33" t="str">
        <f>IF(E33="","",IF(②選手情報入力!J42="","",IF(I33=1,VLOOKUP(②選手情報入力!J42,種目情報!$A$4:$C$39,3,FALSE),VLOOKUP(②選手情報入力!J42,種目情報!$E$4:$G$40,3,FALSE))))</f>
        <v/>
      </c>
      <c r="S33" t="str">
        <f>IF(E33="","",IF(②選手情報入力!M42="","",IF(I33=1,VLOOKUP(②選手情報入力!M42,種目情報!$A$4:$B$39,2,FALSE),VLOOKUP(②選手情報入力!M42,種目情報!$E$4:$F$40,2,FALSE))))</f>
        <v/>
      </c>
      <c r="T33" t="str">
        <f>IF(E33="","",IF(②選手情報入力!N42="","",②選手情報入力!N42))</f>
        <v/>
      </c>
      <c r="U33" s="29" t="str">
        <f>IF(E33="","",IF(②選手情報入力!L42="",0,1))</f>
        <v/>
      </c>
      <c r="V33" t="str">
        <f>IF(E33="","",IF(②選手情報入力!M42="","",IF(I33=1,VLOOKUP(②選手情報入力!M42,種目情報!$A$4:$C$39,3,FALSE),VLOOKUP(②選手情報入力!M42,種目情報!$E$4:$G$40,3,FALSE))))</f>
        <v/>
      </c>
      <c r="W33" t="str">
        <f>IF(E33="","",IF(②選手情報入力!P42="","",IF(I33=1,VLOOKUP(②選手情報入力!P42,種目情報!$A$4:$B$39,2,FALSE),VLOOKUP(②選手情報入力!P42,種目情報!$E$4:$F$40,2,FALSE))))</f>
        <v/>
      </c>
      <c r="X33" t="str">
        <f>IF(E33="","",IF(②選手情報入力!Q42="","",②選手情報入力!Q42))</f>
        <v/>
      </c>
      <c r="Y33" s="29" t="str">
        <f>IF(E33="","",IF(②選手情報入力!O42="",0,1))</f>
        <v/>
      </c>
      <c r="Z33" t="str">
        <f>IF(E33="","",IF(②選手情報入力!P42="","",IF(I33=1,VLOOKUP(②選手情報入力!P42,種目情報!$A$4:$C$39,3,FALSE),VLOOKUP(②選手情報入力!P42,種目情報!$E$4:$G$40,3,FALSE))))</f>
        <v/>
      </c>
      <c r="AA33" t="str">
        <f>IF(E33="","",IF(②選手情報入力!R42="","",IF(I33=1,種目情報!$J$4,種目情報!$J$6)))</f>
        <v/>
      </c>
      <c r="AB33" t="str">
        <f>IF(E33="","",IF(②選手情報入力!R42="","",IF(I33=1,IF(②選手情報入力!$S$6="","",②選手情報入力!$S$6),IF(②選手情報入力!$S$7="","",②選手情報入力!$S$7))))</f>
        <v/>
      </c>
      <c r="AC33" t="str">
        <f>IF(E33="","",IF(②選手情報入力!R42="","",IF(I33=1,IF(②選手情報入力!$R$6="",0,1),IF(②選手情報入力!$R$7="",0,1))))</f>
        <v/>
      </c>
      <c r="AD33" t="str">
        <f>IF(E33="","",IF(②選手情報入力!R42="","",2))</f>
        <v/>
      </c>
      <c r="AE33" t="str">
        <f>IF(E33="","",IF(②選手情報入力!T42="","",IF(I33=1,種目情報!$J$5,種目情報!$J$7)))</f>
        <v/>
      </c>
      <c r="AF33" t="str">
        <f>IF(E33="","",IF(②選手情報入力!T42="","",IF(I33=1,IF(②選手情報入力!$U$6="","",②選手情報入力!$U$6),IF(②選手情報入力!$U$7="","",②選手情報入力!$U$7))))</f>
        <v/>
      </c>
      <c r="AG33" t="str">
        <f>IF(E33="","",IF(②選手情報入力!T42="","",IF(I33=1,IF(②選手情報入力!$T$6="",0,1),IF(②選手情報入力!$T$7="",0,1))))</f>
        <v/>
      </c>
      <c r="AH33" t="str">
        <f>IF(E33="","",IF(②選手情報入力!T42="","",2))</f>
        <v/>
      </c>
    </row>
    <row r="34" spans="1:34">
      <c r="A34" t="str">
        <f>IF(E34="","",I34*1000000+①団体情報入力!$D$3*1000+②選手情報入力!A43)</f>
        <v/>
      </c>
      <c r="B34" t="str">
        <f>IF(E34="","",①団体情報入力!$D$3)</f>
        <v/>
      </c>
      <c r="D34" t="str">
        <f>IF(②選手情報入力!B43="","",②選手情報入力!B43)</f>
        <v/>
      </c>
      <c r="E34" t="str">
        <f>IF(②選手情報入力!C43="","",②選手情報入力!C43)</f>
        <v/>
      </c>
      <c r="F34" t="str">
        <f>IF(E34="","",②選手情報入力!D43)</f>
        <v/>
      </c>
      <c r="G34" t="str">
        <f>IF(E34="","",ASC(②選手情報入力!E43))</f>
        <v/>
      </c>
      <c r="H34" t="str">
        <f t="shared" si="0"/>
        <v/>
      </c>
      <c r="I34" t="str">
        <f>IF(E34="","",IF(②選手情報入力!G43="男",1,2))</f>
        <v/>
      </c>
      <c r="J34" t="str">
        <f>IF(E34="","",IF(②選手情報入力!H43="","",②選手情報入力!H43))</f>
        <v/>
      </c>
      <c r="L34" t="str">
        <f t="shared" si="1"/>
        <v/>
      </c>
      <c r="M34" t="str">
        <f t="shared" si="2"/>
        <v/>
      </c>
      <c r="O34" t="str">
        <f>IF(E34="","",IF(②選手情報入力!J43="","",IF(I34=1,VLOOKUP(②選手情報入力!J43,種目情報!$A$4:$B$35,2,FALSE),VLOOKUP(②選手情報入力!J43,種目情報!$E$4:$F$35,2,FALSE))))</f>
        <v/>
      </c>
      <c r="P34" t="str">
        <f>IF(E34="","",IF(②選手情報入力!K43="","",②選手情報入力!K43))</f>
        <v/>
      </c>
      <c r="Q34" s="29" t="str">
        <f>IF(E34="","",IF(②選手情報入力!I43="",0,1))</f>
        <v/>
      </c>
      <c r="R34" t="str">
        <f>IF(E34="","",IF(②選手情報入力!J43="","",IF(I34=1,VLOOKUP(②選手情報入力!J43,種目情報!$A$4:$C$39,3,FALSE),VLOOKUP(②選手情報入力!J43,種目情報!$E$4:$G$40,3,FALSE))))</f>
        <v/>
      </c>
      <c r="S34" t="str">
        <f>IF(E34="","",IF(②選手情報入力!M43="","",IF(I34=1,VLOOKUP(②選手情報入力!M43,種目情報!$A$4:$B$39,2,FALSE),VLOOKUP(②選手情報入力!M43,種目情報!$E$4:$F$40,2,FALSE))))</f>
        <v/>
      </c>
      <c r="T34" t="str">
        <f>IF(E34="","",IF(②選手情報入力!N43="","",②選手情報入力!N43))</f>
        <v/>
      </c>
      <c r="U34" s="29" t="str">
        <f>IF(E34="","",IF(②選手情報入力!L43="",0,1))</f>
        <v/>
      </c>
      <c r="V34" t="str">
        <f>IF(E34="","",IF(②選手情報入力!M43="","",IF(I34=1,VLOOKUP(②選手情報入力!M43,種目情報!$A$4:$C$39,3,FALSE),VLOOKUP(②選手情報入力!M43,種目情報!$E$4:$G$40,3,FALSE))))</f>
        <v/>
      </c>
      <c r="W34" t="str">
        <f>IF(E34="","",IF(②選手情報入力!P43="","",IF(I34=1,VLOOKUP(②選手情報入力!P43,種目情報!$A$4:$B$39,2,FALSE),VLOOKUP(②選手情報入力!P43,種目情報!$E$4:$F$40,2,FALSE))))</f>
        <v/>
      </c>
      <c r="X34" t="str">
        <f>IF(E34="","",IF(②選手情報入力!Q43="","",②選手情報入力!Q43))</f>
        <v/>
      </c>
      <c r="Y34" s="29" t="str">
        <f>IF(E34="","",IF(②選手情報入力!O43="",0,1))</f>
        <v/>
      </c>
      <c r="Z34" t="str">
        <f>IF(E34="","",IF(②選手情報入力!P43="","",IF(I34=1,VLOOKUP(②選手情報入力!P43,種目情報!$A$4:$C$39,3,FALSE),VLOOKUP(②選手情報入力!P43,種目情報!$E$4:$G$40,3,FALSE))))</f>
        <v/>
      </c>
      <c r="AA34" t="str">
        <f>IF(E34="","",IF(②選手情報入力!R43="","",IF(I34=1,種目情報!$J$4,種目情報!$J$6)))</f>
        <v/>
      </c>
      <c r="AB34" t="str">
        <f>IF(E34="","",IF(②選手情報入力!R43="","",IF(I34=1,IF(②選手情報入力!$S$6="","",②選手情報入力!$S$6),IF(②選手情報入力!$S$7="","",②選手情報入力!$S$7))))</f>
        <v/>
      </c>
      <c r="AC34" t="str">
        <f>IF(E34="","",IF(②選手情報入力!R43="","",IF(I34=1,IF(②選手情報入力!$R$6="",0,1),IF(②選手情報入力!$R$7="",0,1))))</f>
        <v/>
      </c>
      <c r="AD34" t="str">
        <f>IF(E34="","",IF(②選手情報入力!R43="","",2))</f>
        <v/>
      </c>
      <c r="AE34" t="str">
        <f>IF(E34="","",IF(②選手情報入力!T43="","",IF(I34=1,種目情報!$J$5,種目情報!$J$7)))</f>
        <v/>
      </c>
      <c r="AF34" t="str">
        <f>IF(E34="","",IF(②選手情報入力!T43="","",IF(I34=1,IF(②選手情報入力!$U$6="","",②選手情報入力!$U$6),IF(②選手情報入力!$U$7="","",②選手情報入力!$U$7))))</f>
        <v/>
      </c>
      <c r="AG34" t="str">
        <f>IF(E34="","",IF(②選手情報入力!T43="","",IF(I34=1,IF(②選手情報入力!$T$6="",0,1),IF(②選手情報入力!$T$7="",0,1))))</f>
        <v/>
      </c>
      <c r="AH34" t="str">
        <f>IF(E34="","",IF(②選手情報入力!T43="","",2))</f>
        <v/>
      </c>
    </row>
    <row r="35" spans="1:34">
      <c r="A35" t="str">
        <f>IF(E35="","",I35*1000000+①団体情報入力!$D$3*1000+②選手情報入力!A44)</f>
        <v/>
      </c>
      <c r="B35" t="str">
        <f>IF(E35="","",①団体情報入力!$D$3)</f>
        <v/>
      </c>
      <c r="D35" t="str">
        <f>IF(②選手情報入力!B44="","",②選手情報入力!B44)</f>
        <v/>
      </c>
      <c r="E35" t="str">
        <f>IF(②選手情報入力!C44="","",②選手情報入力!C44)</f>
        <v/>
      </c>
      <c r="F35" t="str">
        <f>IF(E35="","",②選手情報入力!D44)</f>
        <v/>
      </c>
      <c r="G35" t="str">
        <f>IF(E35="","",ASC(②選手情報入力!E44))</f>
        <v/>
      </c>
      <c r="H35" t="str">
        <f t="shared" si="0"/>
        <v/>
      </c>
      <c r="I35" t="str">
        <f>IF(E35="","",IF(②選手情報入力!G44="男",1,2))</f>
        <v/>
      </c>
      <c r="J35" t="str">
        <f>IF(E35="","",IF(②選手情報入力!H44="","",②選手情報入力!H44))</f>
        <v/>
      </c>
      <c r="L35" t="str">
        <f t="shared" si="1"/>
        <v/>
      </c>
      <c r="M35" t="str">
        <f t="shared" si="2"/>
        <v/>
      </c>
      <c r="O35" t="str">
        <f>IF(E35="","",IF(②選手情報入力!J44="","",IF(I35=1,VLOOKUP(②選手情報入力!J44,種目情報!$A$4:$B$35,2,FALSE),VLOOKUP(②選手情報入力!J44,種目情報!$E$4:$F$35,2,FALSE))))</f>
        <v/>
      </c>
      <c r="P35" t="str">
        <f>IF(E35="","",IF(②選手情報入力!K44="","",②選手情報入力!K44))</f>
        <v/>
      </c>
      <c r="Q35" s="29" t="str">
        <f>IF(E35="","",IF(②選手情報入力!I44="",0,1))</f>
        <v/>
      </c>
      <c r="R35" t="str">
        <f>IF(E35="","",IF(②選手情報入力!J44="","",IF(I35=1,VLOOKUP(②選手情報入力!J44,種目情報!$A$4:$C$39,3,FALSE),VLOOKUP(②選手情報入力!J44,種目情報!$E$4:$G$40,3,FALSE))))</f>
        <v/>
      </c>
      <c r="S35" t="str">
        <f>IF(E35="","",IF(②選手情報入力!M44="","",IF(I35=1,VLOOKUP(②選手情報入力!M44,種目情報!$A$4:$B$39,2,FALSE),VLOOKUP(②選手情報入力!M44,種目情報!$E$4:$F$40,2,FALSE))))</f>
        <v/>
      </c>
      <c r="T35" t="str">
        <f>IF(E35="","",IF(②選手情報入力!N44="","",②選手情報入力!N44))</f>
        <v/>
      </c>
      <c r="U35" s="29" t="str">
        <f>IF(E35="","",IF(②選手情報入力!L44="",0,1))</f>
        <v/>
      </c>
      <c r="V35" t="str">
        <f>IF(E35="","",IF(②選手情報入力!M44="","",IF(I35=1,VLOOKUP(②選手情報入力!M44,種目情報!$A$4:$C$39,3,FALSE),VLOOKUP(②選手情報入力!M44,種目情報!$E$4:$G$40,3,FALSE))))</f>
        <v/>
      </c>
      <c r="W35" t="str">
        <f>IF(E35="","",IF(②選手情報入力!P44="","",IF(I35=1,VLOOKUP(②選手情報入力!P44,種目情報!$A$4:$B$39,2,FALSE),VLOOKUP(②選手情報入力!P44,種目情報!$E$4:$F$40,2,FALSE))))</f>
        <v/>
      </c>
      <c r="X35" t="str">
        <f>IF(E35="","",IF(②選手情報入力!Q44="","",②選手情報入力!Q44))</f>
        <v/>
      </c>
      <c r="Y35" s="29" t="str">
        <f>IF(E35="","",IF(②選手情報入力!O44="",0,1))</f>
        <v/>
      </c>
      <c r="Z35" t="str">
        <f>IF(E35="","",IF(②選手情報入力!P44="","",IF(I35=1,VLOOKUP(②選手情報入力!P44,種目情報!$A$4:$C$39,3,FALSE),VLOOKUP(②選手情報入力!P44,種目情報!$E$4:$G$40,3,FALSE))))</f>
        <v/>
      </c>
      <c r="AA35" t="str">
        <f>IF(E35="","",IF(②選手情報入力!R44="","",IF(I35=1,種目情報!$J$4,種目情報!$J$6)))</f>
        <v/>
      </c>
      <c r="AB35" t="str">
        <f>IF(E35="","",IF(②選手情報入力!R44="","",IF(I35=1,IF(②選手情報入力!$S$6="","",②選手情報入力!$S$6),IF(②選手情報入力!$S$7="","",②選手情報入力!$S$7))))</f>
        <v/>
      </c>
      <c r="AC35" t="str">
        <f>IF(E35="","",IF(②選手情報入力!R44="","",IF(I35=1,IF(②選手情報入力!$R$6="",0,1),IF(②選手情報入力!$R$7="",0,1))))</f>
        <v/>
      </c>
      <c r="AD35" t="str">
        <f>IF(E35="","",IF(②選手情報入力!R44="","",2))</f>
        <v/>
      </c>
      <c r="AE35" t="str">
        <f>IF(E35="","",IF(②選手情報入力!T44="","",IF(I35=1,種目情報!$J$5,種目情報!$J$7)))</f>
        <v/>
      </c>
      <c r="AF35" t="str">
        <f>IF(E35="","",IF(②選手情報入力!T44="","",IF(I35=1,IF(②選手情報入力!$U$6="","",②選手情報入力!$U$6),IF(②選手情報入力!$U$7="","",②選手情報入力!$U$7))))</f>
        <v/>
      </c>
      <c r="AG35" t="str">
        <f>IF(E35="","",IF(②選手情報入力!T44="","",IF(I35=1,IF(②選手情報入力!$T$6="",0,1),IF(②選手情報入力!$T$7="",0,1))))</f>
        <v/>
      </c>
      <c r="AH35" t="str">
        <f>IF(E35="","",IF(②選手情報入力!T44="","",2))</f>
        <v/>
      </c>
    </row>
    <row r="36" spans="1:34">
      <c r="A36" t="str">
        <f>IF(E36="","",I36*1000000+①団体情報入力!$D$3*1000+②選手情報入力!A45)</f>
        <v/>
      </c>
      <c r="B36" t="str">
        <f>IF(E36="","",①団体情報入力!$D$3)</f>
        <v/>
      </c>
      <c r="D36" t="str">
        <f>IF(②選手情報入力!B45="","",②選手情報入力!B45)</f>
        <v/>
      </c>
      <c r="E36" t="str">
        <f>IF(②選手情報入力!C45="","",②選手情報入力!C45)</f>
        <v/>
      </c>
      <c r="F36" t="str">
        <f>IF(E36="","",②選手情報入力!D45)</f>
        <v/>
      </c>
      <c r="G36" t="str">
        <f>IF(E36="","",ASC(②選手情報入力!E45))</f>
        <v/>
      </c>
      <c r="H36" t="str">
        <f t="shared" si="0"/>
        <v/>
      </c>
      <c r="I36" t="str">
        <f>IF(E36="","",IF(②選手情報入力!G45="男",1,2))</f>
        <v/>
      </c>
      <c r="J36" t="str">
        <f>IF(E36="","",IF(②選手情報入力!H45="","",②選手情報入力!H45))</f>
        <v/>
      </c>
      <c r="L36" t="str">
        <f t="shared" si="1"/>
        <v/>
      </c>
      <c r="M36" t="str">
        <f t="shared" si="2"/>
        <v/>
      </c>
      <c r="O36" t="str">
        <f>IF(E36="","",IF(②選手情報入力!J45="","",IF(I36=1,VLOOKUP(②選手情報入力!J45,種目情報!$A$4:$B$35,2,FALSE),VLOOKUP(②選手情報入力!J45,種目情報!$E$4:$F$35,2,FALSE))))</f>
        <v/>
      </c>
      <c r="P36" t="str">
        <f>IF(E36="","",IF(②選手情報入力!K45="","",②選手情報入力!K45))</f>
        <v/>
      </c>
      <c r="Q36" s="29" t="str">
        <f>IF(E36="","",IF(②選手情報入力!I45="",0,1))</f>
        <v/>
      </c>
      <c r="R36" t="str">
        <f>IF(E36="","",IF(②選手情報入力!J45="","",IF(I36=1,VLOOKUP(②選手情報入力!J45,種目情報!$A$4:$C$39,3,FALSE),VLOOKUP(②選手情報入力!J45,種目情報!$E$4:$G$40,3,FALSE))))</f>
        <v/>
      </c>
      <c r="S36" t="str">
        <f>IF(E36="","",IF(②選手情報入力!M45="","",IF(I36=1,VLOOKUP(②選手情報入力!M45,種目情報!$A$4:$B$39,2,FALSE),VLOOKUP(②選手情報入力!M45,種目情報!$E$4:$F$40,2,FALSE))))</f>
        <v/>
      </c>
      <c r="T36" t="str">
        <f>IF(E36="","",IF(②選手情報入力!N45="","",②選手情報入力!N45))</f>
        <v/>
      </c>
      <c r="U36" s="29" t="str">
        <f>IF(E36="","",IF(②選手情報入力!L45="",0,1))</f>
        <v/>
      </c>
      <c r="V36" t="str">
        <f>IF(E36="","",IF(②選手情報入力!M45="","",IF(I36=1,VLOOKUP(②選手情報入力!M45,種目情報!$A$4:$C$39,3,FALSE),VLOOKUP(②選手情報入力!M45,種目情報!$E$4:$G$40,3,FALSE))))</f>
        <v/>
      </c>
      <c r="W36" t="str">
        <f>IF(E36="","",IF(②選手情報入力!P45="","",IF(I36=1,VLOOKUP(②選手情報入力!P45,種目情報!$A$4:$B$39,2,FALSE),VLOOKUP(②選手情報入力!P45,種目情報!$E$4:$F$40,2,FALSE))))</f>
        <v/>
      </c>
      <c r="X36" t="str">
        <f>IF(E36="","",IF(②選手情報入力!Q45="","",②選手情報入力!Q45))</f>
        <v/>
      </c>
      <c r="Y36" s="29" t="str">
        <f>IF(E36="","",IF(②選手情報入力!O45="",0,1))</f>
        <v/>
      </c>
      <c r="Z36" t="str">
        <f>IF(E36="","",IF(②選手情報入力!P45="","",IF(I36=1,VLOOKUP(②選手情報入力!P45,種目情報!$A$4:$C$39,3,FALSE),VLOOKUP(②選手情報入力!P45,種目情報!$E$4:$G$40,3,FALSE))))</f>
        <v/>
      </c>
      <c r="AA36" t="str">
        <f>IF(E36="","",IF(②選手情報入力!R45="","",IF(I36=1,種目情報!$J$4,種目情報!$J$6)))</f>
        <v/>
      </c>
      <c r="AB36" t="str">
        <f>IF(E36="","",IF(②選手情報入力!R45="","",IF(I36=1,IF(②選手情報入力!$S$6="","",②選手情報入力!$S$6),IF(②選手情報入力!$S$7="","",②選手情報入力!$S$7))))</f>
        <v/>
      </c>
      <c r="AC36" t="str">
        <f>IF(E36="","",IF(②選手情報入力!R45="","",IF(I36=1,IF(②選手情報入力!$R$6="",0,1),IF(②選手情報入力!$R$7="",0,1))))</f>
        <v/>
      </c>
      <c r="AD36" t="str">
        <f>IF(E36="","",IF(②選手情報入力!R45="","",2))</f>
        <v/>
      </c>
      <c r="AE36" t="str">
        <f>IF(E36="","",IF(②選手情報入力!T45="","",IF(I36=1,種目情報!$J$5,種目情報!$J$7)))</f>
        <v/>
      </c>
      <c r="AF36" t="str">
        <f>IF(E36="","",IF(②選手情報入力!T45="","",IF(I36=1,IF(②選手情報入力!$U$6="","",②選手情報入力!$U$6),IF(②選手情報入力!$U$7="","",②選手情報入力!$U$7))))</f>
        <v/>
      </c>
      <c r="AG36" t="str">
        <f>IF(E36="","",IF(②選手情報入力!T45="","",IF(I36=1,IF(②選手情報入力!$T$6="",0,1),IF(②選手情報入力!$T$7="",0,1))))</f>
        <v/>
      </c>
      <c r="AH36" t="str">
        <f>IF(E36="","",IF(②選手情報入力!T45="","",2))</f>
        <v/>
      </c>
    </row>
    <row r="37" spans="1:34">
      <c r="A37" t="str">
        <f>IF(E37="","",I37*1000000+①団体情報入力!$D$3*1000+②選手情報入力!A46)</f>
        <v/>
      </c>
      <c r="B37" t="str">
        <f>IF(E37="","",①団体情報入力!$D$3)</f>
        <v/>
      </c>
      <c r="D37" t="str">
        <f>IF(②選手情報入力!B46="","",②選手情報入力!B46)</f>
        <v/>
      </c>
      <c r="E37" t="str">
        <f>IF(②選手情報入力!C46="","",②選手情報入力!C46)</f>
        <v/>
      </c>
      <c r="F37" t="str">
        <f>IF(E37="","",②選手情報入力!D46)</f>
        <v/>
      </c>
      <c r="G37" t="str">
        <f>IF(E37="","",ASC(②選手情報入力!E46))</f>
        <v/>
      </c>
      <c r="H37" t="str">
        <f t="shared" si="0"/>
        <v/>
      </c>
      <c r="I37" t="str">
        <f>IF(E37="","",IF(②選手情報入力!G46="男",1,2))</f>
        <v/>
      </c>
      <c r="J37" t="str">
        <f>IF(E37="","",IF(②選手情報入力!H46="","",②選手情報入力!H46))</f>
        <v/>
      </c>
      <c r="L37" t="str">
        <f t="shared" si="1"/>
        <v/>
      </c>
      <c r="M37" t="str">
        <f t="shared" si="2"/>
        <v/>
      </c>
      <c r="O37" t="str">
        <f>IF(E37="","",IF(②選手情報入力!J46="","",IF(I37=1,VLOOKUP(②選手情報入力!J46,種目情報!$A$4:$B$35,2,FALSE),VLOOKUP(②選手情報入力!J46,種目情報!$E$4:$F$35,2,FALSE))))</f>
        <v/>
      </c>
      <c r="P37" t="str">
        <f>IF(E37="","",IF(②選手情報入力!K46="","",②選手情報入力!K46))</f>
        <v/>
      </c>
      <c r="Q37" s="29" t="str">
        <f>IF(E37="","",IF(②選手情報入力!I46="",0,1))</f>
        <v/>
      </c>
      <c r="R37" t="str">
        <f>IF(E37="","",IF(②選手情報入力!J46="","",IF(I37=1,VLOOKUP(②選手情報入力!J46,種目情報!$A$4:$C$39,3,FALSE),VLOOKUP(②選手情報入力!J46,種目情報!$E$4:$G$40,3,FALSE))))</f>
        <v/>
      </c>
      <c r="S37" t="str">
        <f>IF(E37="","",IF(②選手情報入力!M46="","",IF(I37=1,VLOOKUP(②選手情報入力!M46,種目情報!$A$4:$B$39,2,FALSE),VLOOKUP(②選手情報入力!M46,種目情報!$E$4:$F$40,2,FALSE))))</f>
        <v/>
      </c>
      <c r="T37" t="str">
        <f>IF(E37="","",IF(②選手情報入力!N46="","",②選手情報入力!N46))</f>
        <v/>
      </c>
      <c r="U37" s="29" t="str">
        <f>IF(E37="","",IF(②選手情報入力!L46="",0,1))</f>
        <v/>
      </c>
      <c r="V37" t="str">
        <f>IF(E37="","",IF(②選手情報入力!M46="","",IF(I37=1,VLOOKUP(②選手情報入力!M46,種目情報!$A$4:$C$39,3,FALSE),VLOOKUP(②選手情報入力!M46,種目情報!$E$4:$G$40,3,FALSE))))</f>
        <v/>
      </c>
      <c r="W37" t="str">
        <f>IF(E37="","",IF(②選手情報入力!P46="","",IF(I37=1,VLOOKUP(②選手情報入力!P46,種目情報!$A$4:$B$39,2,FALSE),VLOOKUP(②選手情報入力!P46,種目情報!$E$4:$F$40,2,FALSE))))</f>
        <v/>
      </c>
      <c r="X37" t="str">
        <f>IF(E37="","",IF(②選手情報入力!Q46="","",②選手情報入力!Q46))</f>
        <v/>
      </c>
      <c r="Y37" s="29" t="str">
        <f>IF(E37="","",IF(②選手情報入力!O46="",0,1))</f>
        <v/>
      </c>
      <c r="Z37" t="str">
        <f>IF(E37="","",IF(②選手情報入力!P46="","",IF(I37=1,VLOOKUP(②選手情報入力!P46,種目情報!$A$4:$C$39,3,FALSE),VLOOKUP(②選手情報入力!P46,種目情報!$E$4:$G$40,3,FALSE))))</f>
        <v/>
      </c>
      <c r="AA37" t="str">
        <f>IF(E37="","",IF(②選手情報入力!R46="","",IF(I37=1,種目情報!$J$4,種目情報!$J$6)))</f>
        <v/>
      </c>
      <c r="AB37" t="str">
        <f>IF(E37="","",IF(②選手情報入力!R46="","",IF(I37=1,IF(②選手情報入力!$S$6="","",②選手情報入力!$S$6),IF(②選手情報入力!$S$7="","",②選手情報入力!$S$7))))</f>
        <v/>
      </c>
      <c r="AC37" t="str">
        <f>IF(E37="","",IF(②選手情報入力!R46="","",IF(I37=1,IF(②選手情報入力!$R$6="",0,1),IF(②選手情報入力!$R$7="",0,1))))</f>
        <v/>
      </c>
      <c r="AD37" t="str">
        <f>IF(E37="","",IF(②選手情報入力!R46="","",2))</f>
        <v/>
      </c>
      <c r="AE37" t="str">
        <f>IF(E37="","",IF(②選手情報入力!T46="","",IF(I37=1,種目情報!$J$5,種目情報!$J$7)))</f>
        <v/>
      </c>
      <c r="AF37" t="str">
        <f>IF(E37="","",IF(②選手情報入力!T46="","",IF(I37=1,IF(②選手情報入力!$U$6="","",②選手情報入力!$U$6),IF(②選手情報入力!$U$7="","",②選手情報入力!$U$7))))</f>
        <v/>
      </c>
      <c r="AG37" t="str">
        <f>IF(E37="","",IF(②選手情報入力!T46="","",IF(I37=1,IF(②選手情報入力!$T$6="",0,1),IF(②選手情報入力!$T$7="",0,1))))</f>
        <v/>
      </c>
      <c r="AH37" t="str">
        <f>IF(E37="","",IF(②選手情報入力!T46="","",2))</f>
        <v/>
      </c>
    </row>
    <row r="38" spans="1:34">
      <c r="A38" t="str">
        <f>IF(E38="","",I38*1000000+①団体情報入力!$D$3*1000+②選手情報入力!A47)</f>
        <v/>
      </c>
      <c r="B38" t="str">
        <f>IF(E38="","",①団体情報入力!$D$3)</f>
        <v/>
      </c>
      <c r="D38" t="str">
        <f>IF(②選手情報入力!B47="","",②選手情報入力!B47)</f>
        <v/>
      </c>
      <c r="E38" t="str">
        <f>IF(②選手情報入力!C47="","",②選手情報入力!C47)</f>
        <v/>
      </c>
      <c r="F38" t="str">
        <f>IF(E38="","",②選手情報入力!D47)</f>
        <v/>
      </c>
      <c r="G38" t="str">
        <f>IF(E38="","",ASC(②選手情報入力!E47))</f>
        <v/>
      </c>
      <c r="H38" t="str">
        <f t="shared" si="0"/>
        <v/>
      </c>
      <c r="I38" t="str">
        <f>IF(E38="","",IF(②選手情報入力!G47="男",1,2))</f>
        <v/>
      </c>
      <c r="J38" t="str">
        <f>IF(E38="","",IF(②選手情報入力!H47="","",②選手情報入力!H47))</f>
        <v/>
      </c>
      <c r="L38" t="str">
        <f t="shared" si="1"/>
        <v/>
      </c>
      <c r="M38" t="str">
        <f t="shared" si="2"/>
        <v/>
      </c>
      <c r="O38" t="str">
        <f>IF(E38="","",IF(②選手情報入力!J47="","",IF(I38=1,VLOOKUP(②選手情報入力!J47,種目情報!$A$4:$B$35,2,FALSE),VLOOKUP(②選手情報入力!J47,種目情報!$E$4:$F$35,2,FALSE))))</f>
        <v/>
      </c>
      <c r="P38" t="str">
        <f>IF(E38="","",IF(②選手情報入力!K47="","",②選手情報入力!K47))</f>
        <v/>
      </c>
      <c r="Q38" s="29" t="str">
        <f>IF(E38="","",IF(②選手情報入力!I47="",0,1))</f>
        <v/>
      </c>
      <c r="R38" t="str">
        <f>IF(E38="","",IF(②選手情報入力!J47="","",IF(I38=1,VLOOKUP(②選手情報入力!J47,種目情報!$A$4:$C$39,3,FALSE),VLOOKUP(②選手情報入力!J47,種目情報!$E$4:$G$40,3,FALSE))))</f>
        <v/>
      </c>
      <c r="S38" t="str">
        <f>IF(E38="","",IF(②選手情報入力!M47="","",IF(I38=1,VLOOKUP(②選手情報入力!M47,種目情報!$A$4:$B$39,2,FALSE),VLOOKUP(②選手情報入力!M47,種目情報!$E$4:$F$40,2,FALSE))))</f>
        <v/>
      </c>
      <c r="T38" t="str">
        <f>IF(E38="","",IF(②選手情報入力!N47="","",②選手情報入力!N47))</f>
        <v/>
      </c>
      <c r="U38" s="29" t="str">
        <f>IF(E38="","",IF(②選手情報入力!L47="",0,1))</f>
        <v/>
      </c>
      <c r="V38" t="str">
        <f>IF(E38="","",IF(②選手情報入力!M47="","",IF(I38=1,VLOOKUP(②選手情報入力!M47,種目情報!$A$4:$C$39,3,FALSE),VLOOKUP(②選手情報入力!M47,種目情報!$E$4:$G$40,3,FALSE))))</f>
        <v/>
      </c>
      <c r="W38" t="str">
        <f>IF(E38="","",IF(②選手情報入力!P47="","",IF(I38=1,VLOOKUP(②選手情報入力!P47,種目情報!$A$4:$B$39,2,FALSE),VLOOKUP(②選手情報入力!P47,種目情報!$E$4:$F$40,2,FALSE))))</f>
        <v/>
      </c>
      <c r="X38" t="str">
        <f>IF(E38="","",IF(②選手情報入力!Q47="","",②選手情報入力!Q47))</f>
        <v/>
      </c>
      <c r="Y38" s="29" t="str">
        <f>IF(E38="","",IF(②選手情報入力!O47="",0,1))</f>
        <v/>
      </c>
      <c r="Z38" t="str">
        <f>IF(E38="","",IF(②選手情報入力!P47="","",IF(I38=1,VLOOKUP(②選手情報入力!P47,種目情報!$A$4:$C$39,3,FALSE),VLOOKUP(②選手情報入力!P47,種目情報!$E$4:$G$40,3,FALSE))))</f>
        <v/>
      </c>
      <c r="AA38" t="str">
        <f>IF(E38="","",IF(②選手情報入力!R47="","",IF(I38=1,種目情報!$J$4,種目情報!$J$6)))</f>
        <v/>
      </c>
      <c r="AB38" t="str">
        <f>IF(E38="","",IF(②選手情報入力!R47="","",IF(I38=1,IF(②選手情報入力!$S$6="","",②選手情報入力!$S$6),IF(②選手情報入力!$S$7="","",②選手情報入力!$S$7))))</f>
        <v/>
      </c>
      <c r="AC38" t="str">
        <f>IF(E38="","",IF(②選手情報入力!R47="","",IF(I38=1,IF(②選手情報入力!$R$6="",0,1),IF(②選手情報入力!$R$7="",0,1))))</f>
        <v/>
      </c>
      <c r="AD38" t="str">
        <f>IF(E38="","",IF(②選手情報入力!R47="","",2))</f>
        <v/>
      </c>
      <c r="AE38" t="str">
        <f>IF(E38="","",IF(②選手情報入力!T47="","",IF(I38=1,種目情報!$J$5,種目情報!$J$7)))</f>
        <v/>
      </c>
      <c r="AF38" t="str">
        <f>IF(E38="","",IF(②選手情報入力!T47="","",IF(I38=1,IF(②選手情報入力!$U$6="","",②選手情報入力!$U$6),IF(②選手情報入力!$U$7="","",②選手情報入力!$U$7))))</f>
        <v/>
      </c>
      <c r="AG38" t="str">
        <f>IF(E38="","",IF(②選手情報入力!T47="","",IF(I38=1,IF(②選手情報入力!$T$6="",0,1),IF(②選手情報入力!$T$7="",0,1))))</f>
        <v/>
      </c>
      <c r="AH38" t="str">
        <f>IF(E38="","",IF(②選手情報入力!T47="","",2))</f>
        <v/>
      </c>
    </row>
    <row r="39" spans="1:34">
      <c r="A39" t="str">
        <f>IF(E39="","",I39*1000000+①団体情報入力!$D$3*1000+②選手情報入力!A48)</f>
        <v/>
      </c>
      <c r="B39" t="str">
        <f>IF(E39="","",①団体情報入力!$D$3)</f>
        <v/>
      </c>
      <c r="D39" t="str">
        <f>IF(②選手情報入力!B48="","",②選手情報入力!B48)</f>
        <v/>
      </c>
      <c r="E39" t="str">
        <f>IF(②選手情報入力!C48="","",②選手情報入力!C48)</f>
        <v/>
      </c>
      <c r="F39" t="str">
        <f>IF(E39="","",②選手情報入力!D48)</f>
        <v/>
      </c>
      <c r="G39" t="str">
        <f>IF(E39="","",ASC(②選手情報入力!E48))</f>
        <v/>
      </c>
      <c r="H39" t="str">
        <f t="shared" si="0"/>
        <v/>
      </c>
      <c r="I39" t="str">
        <f>IF(E39="","",IF(②選手情報入力!G48="男",1,2))</f>
        <v/>
      </c>
      <c r="J39" t="str">
        <f>IF(E39="","",IF(②選手情報入力!H48="","",②選手情報入力!H48))</f>
        <v/>
      </c>
      <c r="L39" t="str">
        <f t="shared" si="1"/>
        <v/>
      </c>
      <c r="M39" t="str">
        <f t="shared" si="2"/>
        <v/>
      </c>
      <c r="O39" t="str">
        <f>IF(E39="","",IF(②選手情報入力!J48="","",IF(I39=1,VLOOKUP(②選手情報入力!J48,種目情報!$A$4:$B$35,2,FALSE),VLOOKUP(②選手情報入力!J48,種目情報!$E$4:$F$35,2,FALSE))))</f>
        <v/>
      </c>
      <c r="P39" t="str">
        <f>IF(E39="","",IF(②選手情報入力!K48="","",②選手情報入力!K48))</f>
        <v/>
      </c>
      <c r="Q39" s="29" t="str">
        <f>IF(E39="","",IF(②選手情報入力!I48="",0,1))</f>
        <v/>
      </c>
      <c r="R39" t="str">
        <f>IF(E39="","",IF(②選手情報入力!J48="","",IF(I39=1,VLOOKUP(②選手情報入力!J48,種目情報!$A$4:$C$39,3,FALSE),VLOOKUP(②選手情報入力!J48,種目情報!$E$4:$G$40,3,FALSE))))</f>
        <v/>
      </c>
      <c r="S39" t="str">
        <f>IF(E39="","",IF(②選手情報入力!M48="","",IF(I39=1,VLOOKUP(②選手情報入力!M48,種目情報!$A$4:$B$39,2,FALSE),VLOOKUP(②選手情報入力!M48,種目情報!$E$4:$F$40,2,FALSE))))</f>
        <v/>
      </c>
      <c r="T39" t="str">
        <f>IF(E39="","",IF(②選手情報入力!N48="","",②選手情報入力!N48))</f>
        <v/>
      </c>
      <c r="U39" s="29" t="str">
        <f>IF(E39="","",IF(②選手情報入力!L48="",0,1))</f>
        <v/>
      </c>
      <c r="V39" t="str">
        <f>IF(E39="","",IF(②選手情報入力!M48="","",IF(I39=1,VLOOKUP(②選手情報入力!M48,種目情報!$A$4:$C$39,3,FALSE),VLOOKUP(②選手情報入力!M48,種目情報!$E$4:$G$40,3,FALSE))))</f>
        <v/>
      </c>
      <c r="W39" t="str">
        <f>IF(E39="","",IF(②選手情報入力!P48="","",IF(I39=1,VLOOKUP(②選手情報入力!P48,種目情報!$A$4:$B$39,2,FALSE),VLOOKUP(②選手情報入力!P48,種目情報!$E$4:$F$40,2,FALSE))))</f>
        <v/>
      </c>
      <c r="X39" t="str">
        <f>IF(E39="","",IF(②選手情報入力!Q48="","",②選手情報入力!Q48))</f>
        <v/>
      </c>
      <c r="Y39" s="29" t="str">
        <f>IF(E39="","",IF(②選手情報入力!O48="",0,1))</f>
        <v/>
      </c>
      <c r="Z39" t="str">
        <f>IF(E39="","",IF(②選手情報入力!P48="","",IF(I39=1,VLOOKUP(②選手情報入力!P48,種目情報!$A$4:$C$39,3,FALSE),VLOOKUP(②選手情報入力!P48,種目情報!$E$4:$G$40,3,FALSE))))</f>
        <v/>
      </c>
      <c r="AA39" t="str">
        <f>IF(E39="","",IF(②選手情報入力!R48="","",IF(I39=1,種目情報!$J$4,種目情報!$J$6)))</f>
        <v/>
      </c>
      <c r="AB39" t="str">
        <f>IF(E39="","",IF(②選手情報入力!R48="","",IF(I39=1,IF(②選手情報入力!$S$6="","",②選手情報入力!$S$6),IF(②選手情報入力!$S$7="","",②選手情報入力!$S$7))))</f>
        <v/>
      </c>
      <c r="AC39" t="str">
        <f>IF(E39="","",IF(②選手情報入力!R48="","",IF(I39=1,IF(②選手情報入力!$R$6="",0,1),IF(②選手情報入力!$R$7="",0,1))))</f>
        <v/>
      </c>
      <c r="AD39" t="str">
        <f>IF(E39="","",IF(②選手情報入力!R48="","",2))</f>
        <v/>
      </c>
      <c r="AE39" t="str">
        <f>IF(E39="","",IF(②選手情報入力!T48="","",IF(I39=1,種目情報!$J$5,種目情報!$J$7)))</f>
        <v/>
      </c>
      <c r="AF39" t="str">
        <f>IF(E39="","",IF(②選手情報入力!T48="","",IF(I39=1,IF(②選手情報入力!$U$6="","",②選手情報入力!$U$6),IF(②選手情報入力!$U$7="","",②選手情報入力!$U$7))))</f>
        <v/>
      </c>
      <c r="AG39" t="str">
        <f>IF(E39="","",IF(②選手情報入力!T48="","",IF(I39=1,IF(②選手情報入力!$T$6="",0,1),IF(②選手情報入力!$T$7="",0,1))))</f>
        <v/>
      </c>
      <c r="AH39" t="str">
        <f>IF(E39="","",IF(②選手情報入力!T48="","",2))</f>
        <v/>
      </c>
    </row>
    <row r="40" spans="1:34">
      <c r="A40" t="str">
        <f>IF(E40="","",I40*1000000+①団体情報入力!$D$3*1000+②選手情報入力!A49)</f>
        <v/>
      </c>
      <c r="B40" t="str">
        <f>IF(E40="","",①団体情報入力!$D$3)</f>
        <v/>
      </c>
      <c r="D40" t="str">
        <f>IF(②選手情報入力!B49="","",②選手情報入力!B49)</f>
        <v/>
      </c>
      <c r="E40" t="str">
        <f>IF(②選手情報入力!C49="","",②選手情報入力!C49)</f>
        <v/>
      </c>
      <c r="F40" t="str">
        <f>IF(E40="","",②選手情報入力!D49)</f>
        <v/>
      </c>
      <c r="G40" t="str">
        <f>IF(E40="","",ASC(②選手情報入力!E49))</f>
        <v/>
      </c>
      <c r="H40" t="str">
        <f t="shared" si="0"/>
        <v/>
      </c>
      <c r="I40" t="str">
        <f>IF(E40="","",IF(②選手情報入力!G49="男",1,2))</f>
        <v/>
      </c>
      <c r="J40" t="str">
        <f>IF(E40="","",IF(②選手情報入力!H49="","",②選手情報入力!H49))</f>
        <v/>
      </c>
      <c r="L40" t="str">
        <f t="shared" si="1"/>
        <v/>
      </c>
      <c r="M40" t="str">
        <f t="shared" si="2"/>
        <v/>
      </c>
      <c r="O40" t="str">
        <f>IF(E40="","",IF(②選手情報入力!J49="","",IF(I40=1,VLOOKUP(②選手情報入力!J49,種目情報!$A$4:$B$35,2,FALSE),VLOOKUP(②選手情報入力!J49,種目情報!$E$4:$F$35,2,FALSE))))</f>
        <v/>
      </c>
      <c r="P40" t="str">
        <f>IF(E40="","",IF(②選手情報入力!K49="","",②選手情報入力!K49))</f>
        <v/>
      </c>
      <c r="Q40" s="29" t="str">
        <f>IF(E40="","",IF(②選手情報入力!I49="",0,1))</f>
        <v/>
      </c>
      <c r="R40" t="str">
        <f>IF(E40="","",IF(②選手情報入力!J49="","",IF(I40=1,VLOOKUP(②選手情報入力!J49,種目情報!$A$4:$C$39,3,FALSE),VLOOKUP(②選手情報入力!J49,種目情報!$E$4:$G$40,3,FALSE))))</f>
        <v/>
      </c>
      <c r="S40" t="str">
        <f>IF(E40="","",IF(②選手情報入力!M49="","",IF(I40=1,VLOOKUP(②選手情報入力!M49,種目情報!$A$4:$B$39,2,FALSE),VLOOKUP(②選手情報入力!M49,種目情報!$E$4:$F$40,2,FALSE))))</f>
        <v/>
      </c>
      <c r="T40" t="str">
        <f>IF(E40="","",IF(②選手情報入力!N49="","",②選手情報入力!N49))</f>
        <v/>
      </c>
      <c r="U40" s="29" t="str">
        <f>IF(E40="","",IF(②選手情報入力!L49="",0,1))</f>
        <v/>
      </c>
      <c r="V40" t="str">
        <f>IF(E40="","",IF(②選手情報入力!M49="","",IF(I40=1,VLOOKUP(②選手情報入力!M49,種目情報!$A$4:$C$39,3,FALSE),VLOOKUP(②選手情報入力!M49,種目情報!$E$4:$G$40,3,FALSE))))</f>
        <v/>
      </c>
      <c r="W40" t="str">
        <f>IF(E40="","",IF(②選手情報入力!P49="","",IF(I40=1,VLOOKUP(②選手情報入力!P49,種目情報!$A$4:$B$39,2,FALSE),VLOOKUP(②選手情報入力!P49,種目情報!$E$4:$F$40,2,FALSE))))</f>
        <v/>
      </c>
      <c r="X40" t="str">
        <f>IF(E40="","",IF(②選手情報入力!Q49="","",②選手情報入力!Q49))</f>
        <v/>
      </c>
      <c r="Y40" s="29" t="str">
        <f>IF(E40="","",IF(②選手情報入力!O49="",0,1))</f>
        <v/>
      </c>
      <c r="Z40" t="str">
        <f>IF(E40="","",IF(②選手情報入力!P49="","",IF(I40=1,VLOOKUP(②選手情報入力!P49,種目情報!$A$4:$C$39,3,FALSE),VLOOKUP(②選手情報入力!P49,種目情報!$E$4:$G$40,3,FALSE))))</f>
        <v/>
      </c>
      <c r="AA40" t="str">
        <f>IF(E40="","",IF(②選手情報入力!R49="","",IF(I40=1,種目情報!$J$4,種目情報!$J$6)))</f>
        <v/>
      </c>
      <c r="AB40" t="str">
        <f>IF(E40="","",IF(②選手情報入力!R49="","",IF(I40=1,IF(②選手情報入力!$S$6="","",②選手情報入力!$S$6),IF(②選手情報入力!$S$7="","",②選手情報入力!$S$7))))</f>
        <v/>
      </c>
      <c r="AC40" t="str">
        <f>IF(E40="","",IF(②選手情報入力!R49="","",IF(I40=1,IF(②選手情報入力!$R$6="",0,1),IF(②選手情報入力!$R$7="",0,1))))</f>
        <v/>
      </c>
      <c r="AD40" t="str">
        <f>IF(E40="","",IF(②選手情報入力!R49="","",2))</f>
        <v/>
      </c>
      <c r="AE40" t="str">
        <f>IF(E40="","",IF(②選手情報入力!T49="","",IF(I40=1,種目情報!$J$5,種目情報!$J$7)))</f>
        <v/>
      </c>
      <c r="AF40" t="str">
        <f>IF(E40="","",IF(②選手情報入力!T49="","",IF(I40=1,IF(②選手情報入力!$U$6="","",②選手情報入力!$U$6),IF(②選手情報入力!$U$7="","",②選手情報入力!$U$7))))</f>
        <v/>
      </c>
      <c r="AG40" t="str">
        <f>IF(E40="","",IF(②選手情報入力!T49="","",IF(I40=1,IF(②選手情報入力!$T$6="",0,1),IF(②選手情報入力!$T$7="",0,1))))</f>
        <v/>
      </c>
      <c r="AH40" t="str">
        <f>IF(E40="","",IF(②選手情報入力!T49="","",2))</f>
        <v/>
      </c>
    </row>
    <row r="41" spans="1:34">
      <c r="A41" t="str">
        <f>IF(E41="","",I41*1000000+①団体情報入力!$D$3*1000+②選手情報入力!A50)</f>
        <v/>
      </c>
      <c r="B41" t="str">
        <f>IF(E41="","",①団体情報入力!$D$3)</f>
        <v/>
      </c>
      <c r="D41" t="str">
        <f>IF(②選手情報入力!B50="","",②選手情報入力!B50)</f>
        <v/>
      </c>
      <c r="E41" t="str">
        <f>IF(②選手情報入力!C50="","",②選手情報入力!C50)</f>
        <v/>
      </c>
      <c r="F41" t="str">
        <f>IF(E41="","",②選手情報入力!D50)</f>
        <v/>
      </c>
      <c r="G41" t="str">
        <f>IF(E41="","",ASC(②選手情報入力!E50))</f>
        <v/>
      </c>
      <c r="H41" t="str">
        <f t="shared" si="0"/>
        <v/>
      </c>
      <c r="I41" t="str">
        <f>IF(E41="","",IF(②選手情報入力!G50="男",1,2))</f>
        <v/>
      </c>
      <c r="J41" t="str">
        <f>IF(E41="","",IF(②選手情報入力!H50="","",②選手情報入力!H50))</f>
        <v/>
      </c>
      <c r="L41" t="str">
        <f t="shared" si="1"/>
        <v/>
      </c>
      <c r="M41" t="str">
        <f t="shared" si="2"/>
        <v/>
      </c>
      <c r="O41" t="str">
        <f>IF(E41="","",IF(②選手情報入力!J50="","",IF(I41=1,VLOOKUP(②選手情報入力!J50,種目情報!$A$4:$B$35,2,FALSE),VLOOKUP(②選手情報入力!J50,種目情報!$E$4:$F$35,2,FALSE))))</f>
        <v/>
      </c>
      <c r="P41" t="str">
        <f>IF(E41="","",IF(②選手情報入力!K50="","",②選手情報入力!K50))</f>
        <v/>
      </c>
      <c r="Q41" s="29" t="str">
        <f>IF(E41="","",IF(②選手情報入力!I50="",0,1))</f>
        <v/>
      </c>
      <c r="R41" t="str">
        <f>IF(E41="","",IF(②選手情報入力!J50="","",IF(I41=1,VLOOKUP(②選手情報入力!J50,種目情報!$A$4:$C$39,3,FALSE),VLOOKUP(②選手情報入力!J50,種目情報!$E$4:$G$40,3,FALSE))))</f>
        <v/>
      </c>
      <c r="S41" t="str">
        <f>IF(E41="","",IF(②選手情報入力!M50="","",IF(I41=1,VLOOKUP(②選手情報入力!M50,種目情報!$A$4:$B$39,2,FALSE),VLOOKUP(②選手情報入力!M50,種目情報!$E$4:$F$40,2,FALSE))))</f>
        <v/>
      </c>
      <c r="T41" t="str">
        <f>IF(E41="","",IF(②選手情報入力!N50="","",②選手情報入力!N50))</f>
        <v/>
      </c>
      <c r="U41" s="29" t="str">
        <f>IF(E41="","",IF(②選手情報入力!L50="",0,1))</f>
        <v/>
      </c>
      <c r="V41" t="str">
        <f>IF(E41="","",IF(②選手情報入力!M50="","",IF(I41=1,VLOOKUP(②選手情報入力!M50,種目情報!$A$4:$C$39,3,FALSE),VLOOKUP(②選手情報入力!M50,種目情報!$E$4:$G$40,3,FALSE))))</f>
        <v/>
      </c>
      <c r="W41" t="str">
        <f>IF(E41="","",IF(②選手情報入力!P50="","",IF(I41=1,VLOOKUP(②選手情報入力!P50,種目情報!$A$4:$B$39,2,FALSE),VLOOKUP(②選手情報入力!P50,種目情報!$E$4:$F$40,2,FALSE))))</f>
        <v/>
      </c>
      <c r="X41" t="str">
        <f>IF(E41="","",IF(②選手情報入力!Q50="","",②選手情報入力!Q50))</f>
        <v/>
      </c>
      <c r="Y41" s="29" t="str">
        <f>IF(E41="","",IF(②選手情報入力!O50="",0,1))</f>
        <v/>
      </c>
      <c r="Z41" t="str">
        <f>IF(E41="","",IF(②選手情報入力!P50="","",IF(I41=1,VLOOKUP(②選手情報入力!P50,種目情報!$A$4:$C$39,3,FALSE),VLOOKUP(②選手情報入力!P50,種目情報!$E$4:$G$40,3,FALSE))))</f>
        <v/>
      </c>
      <c r="AA41" t="str">
        <f>IF(E41="","",IF(②選手情報入力!R50="","",IF(I41=1,種目情報!$J$4,種目情報!$J$6)))</f>
        <v/>
      </c>
      <c r="AB41" t="str">
        <f>IF(E41="","",IF(②選手情報入力!R50="","",IF(I41=1,IF(②選手情報入力!$S$6="","",②選手情報入力!$S$6),IF(②選手情報入力!$S$7="","",②選手情報入力!$S$7))))</f>
        <v/>
      </c>
      <c r="AC41" t="str">
        <f>IF(E41="","",IF(②選手情報入力!R50="","",IF(I41=1,IF(②選手情報入力!$R$6="",0,1),IF(②選手情報入力!$R$7="",0,1))))</f>
        <v/>
      </c>
      <c r="AD41" t="str">
        <f>IF(E41="","",IF(②選手情報入力!R50="","",2))</f>
        <v/>
      </c>
      <c r="AE41" t="str">
        <f>IF(E41="","",IF(②選手情報入力!T50="","",IF(I41=1,種目情報!$J$5,種目情報!$J$7)))</f>
        <v/>
      </c>
      <c r="AF41" t="str">
        <f>IF(E41="","",IF(②選手情報入力!T50="","",IF(I41=1,IF(②選手情報入力!$U$6="","",②選手情報入力!$U$6),IF(②選手情報入力!$U$7="","",②選手情報入力!$U$7))))</f>
        <v/>
      </c>
      <c r="AG41" t="str">
        <f>IF(E41="","",IF(②選手情報入力!T50="","",IF(I41=1,IF(②選手情報入力!$T$6="",0,1),IF(②選手情報入力!$T$7="",0,1))))</f>
        <v/>
      </c>
      <c r="AH41" t="str">
        <f>IF(E41="","",IF(②選手情報入力!T50="","",2))</f>
        <v/>
      </c>
    </row>
    <row r="42" spans="1:34">
      <c r="A42" t="str">
        <f>IF(E42="","",I42*1000000+①団体情報入力!$D$3*1000+②選手情報入力!A51)</f>
        <v/>
      </c>
      <c r="B42" t="str">
        <f>IF(E42="","",①団体情報入力!$D$3)</f>
        <v/>
      </c>
      <c r="D42" t="str">
        <f>IF(②選手情報入力!B51="","",②選手情報入力!B51)</f>
        <v/>
      </c>
      <c r="E42" t="str">
        <f>IF(②選手情報入力!C51="","",②選手情報入力!C51)</f>
        <v/>
      </c>
      <c r="F42" t="str">
        <f>IF(E42="","",②選手情報入力!D51)</f>
        <v/>
      </c>
      <c r="G42" t="str">
        <f>IF(E42="","",ASC(②選手情報入力!E51))</f>
        <v/>
      </c>
      <c r="H42" t="str">
        <f t="shared" si="0"/>
        <v/>
      </c>
      <c r="I42" t="str">
        <f>IF(E42="","",IF(②選手情報入力!G51="男",1,2))</f>
        <v/>
      </c>
      <c r="J42" t="str">
        <f>IF(E42="","",IF(②選手情報入力!H51="","",②選手情報入力!H51))</f>
        <v/>
      </c>
      <c r="L42" t="str">
        <f t="shared" si="1"/>
        <v/>
      </c>
      <c r="M42" t="str">
        <f t="shared" si="2"/>
        <v/>
      </c>
      <c r="O42" t="str">
        <f>IF(E42="","",IF(②選手情報入力!J51="","",IF(I42=1,VLOOKUP(②選手情報入力!J51,種目情報!$A$4:$B$35,2,FALSE),VLOOKUP(②選手情報入力!J51,種目情報!$E$4:$F$35,2,FALSE))))</f>
        <v/>
      </c>
      <c r="P42" t="str">
        <f>IF(E42="","",IF(②選手情報入力!K51="","",②選手情報入力!K51))</f>
        <v/>
      </c>
      <c r="Q42" s="29" t="str">
        <f>IF(E42="","",IF(②選手情報入力!I51="",0,1))</f>
        <v/>
      </c>
      <c r="R42" t="str">
        <f>IF(E42="","",IF(②選手情報入力!J51="","",IF(I42=1,VLOOKUP(②選手情報入力!J51,種目情報!$A$4:$C$39,3,FALSE),VLOOKUP(②選手情報入力!J51,種目情報!$E$4:$G$40,3,FALSE))))</f>
        <v/>
      </c>
      <c r="S42" t="str">
        <f>IF(E42="","",IF(②選手情報入力!M51="","",IF(I42=1,VLOOKUP(②選手情報入力!M51,種目情報!$A$4:$B$39,2,FALSE),VLOOKUP(②選手情報入力!M51,種目情報!$E$4:$F$40,2,FALSE))))</f>
        <v/>
      </c>
      <c r="T42" t="str">
        <f>IF(E42="","",IF(②選手情報入力!N51="","",②選手情報入力!N51))</f>
        <v/>
      </c>
      <c r="U42" s="29" t="str">
        <f>IF(E42="","",IF(②選手情報入力!L51="",0,1))</f>
        <v/>
      </c>
      <c r="V42" t="str">
        <f>IF(E42="","",IF(②選手情報入力!M51="","",IF(I42=1,VLOOKUP(②選手情報入力!M51,種目情報!$A$4:$C$39,3,FALSE),VLOOKUP(②選手情報入力!M51,種目情報!$E$4:$G$40,3,FALSE))))</f>
        <v/>
      </c>
      <c r="W42" t="str">
        <f>IF(E42="","",IF(②選手情報入力!P51="","",IF(I42=1,VLOOKUP(②選手情報入力!P51,種目情報!$A$4:$B$39,2,FALSE),VLOOKUP(②選手情報入力!P51,種目情報!$E$4:$F$40,2,FALSE))))</f>
        <v/>
      </c>
      <c r="X42" t="str">
        <f>IF(E42="","",IF(②選手情報入力!Q51="","",②選手情報入力!Q51))</f>
        <v/>
      </c>
      <c r="Y42" s="29" t="str">
        <f>IF(E42="","",IF(②選手情報入力!O51="",0,1))</f>
        <v/>
      </c>
      <c r="Z42" t="str">
        <f>IF(E42="","",IF(②選手情報入力!P51="","",IF(I42=1,VLOOKUP(②選手情報入力!P51,種目情報!$A$4:$C$39,3,FALSE),VLOOKUP(②選手情報入力!P51,種目情報!$E$4:$G$40,3,FALSE))))</f>
        <v/>
      </c>
      <c r="AA42" t="str">
        <f>IF(E42="","",IF(②選手情報入力!R51="","",IF(I42=1,種目情報!$J$4,種目情報!$J$6)))</f>
        <v/>
      </c>
      <c r="AB42" t="str">
        <f>IF(E42="","",IF(②選手情報入力!R51="","",IF(I42=1,IF(②選手情報入力!$S$6="","",②選手情報入力!$S$6),IF(②選手情報入力!$S$7="","",②選手情報入力!$S$7))))</f>
        <v/>
      </c>
      <c r="AC42" t="str">
        <f>IF(E42="","",IF(②選手情報入力!R51="","",IF(I42=1,IF(②選手情報入力!$R$6="",0,1),IF(②選手情報入力!$R$7="",0,1))))</f>
        <v/>
      </c>
      <c r="AD42" t="str">
        <f>IF(E42="","",IF(②選手情報入力!R51="","",2))</f>
        <v/>
      </c>
      <c r="AE42" t="str">
        <f>IF(E42="","",IF(②選手情報入力!T51="","",IF(I42=1,種目情報!$J$5,種目情報!$J$7)))</f>
        <v/>
      </c>
      <c r="AF42" t="str">
        <f>IF(E42="","",IF(②選手情報入力!T51="","",IF(I42=1,IF(②選手情報入力!$U$6="","",②選手情報入力!$U$6),IF(②選手情報入力!$U$7="","",②選手情報入力!$U$7))))</f>
        <v/>
      </c>
      <c r="AG42" t="str">
        <f>IF(E42="","",IF(②選手情報入力!T51="","",IF(I42=1,IF(②選手情報入力!$T$6="",0,1),IF(②選手情報入力!$T$7="",0,1))))</f>
        <v/>
      </c>
      <c r="AH42" t="str">
        <f>IF(E42="","",IF(②選手情報入力!T51="","",2))</f>
        <v/>
      </c>
    </row>
    <row r="43" spans="1:34">
      <c r="A43" t="str">
        <f>IF(E43="","",I43*1000000+①団体情報入力!$D$3*1000+②選手情報入力!A52)</f>
        <v/>
      </c>
      <c r="B43" t="str">
        <f>IF(E43="","",①団体情報入力!$D$3)</f>
        <v/>
      </c>
      <c r="D43" t="str">
        <f>IF(②選手情報入力!B52="","",②選手情報入力!B52)</f>
        <v/>
      </c>
      <c r="E43" t="str">
        <f>IF(②選手情報入力!C52="","",②選手情報入力!C52)</f>
        <v/>
      </c>
      <c r="F43" t="str">
        <f>IF(E43="","",②選手情報入力!D52)</f>
        <v/>
      </c>
      <c r="G43" t="str">
        <f>IF(E43="","",ASC(②選手情報入力!E52))</f>
        <v/>
      </c>
      <c r="H43" t="str">
        <f t="shared" si="0"/>
        <v/>
      </c>
      <c r="I43" t="str">
        <f>IF(E43="","",IF(②選手情報入力!G52="男",1,2))</f>
        <v/>
      </c>
      <c r="J43" t="str">
        <f>IF(E43="","",IF(②選手情報入力!H52="","",②選手情報入力!H52))</f>
        <v/>
      </c>
      <c r="L43" t="str">
        <f t="shared" si="1"/>
        <v/>
      </c>
      <c r="M43" t="str">
        <f t="shared" si="2"/>
        <v/>
      </c>
      <c r="O43" t="str">
        <f>IF(E43="","",IF(②選手情報入力!J52="","",IF(I43=1,VLOOKUP(②選手情報入力!J52,種目情報!$A$4:$B$35,2,FALSE),VLOOKUP(②選手情報入力!J52,種目情報!$E$4:$F$35,2,FALSE))))</f>
        <v/>
      </c>
      <c r="P43" t="str">
        <f>IF(E43="","",IF(②選手情報入力!K52="","",②選手情報入力!K52))</f>
        <v/>
      </c>
      <c r="Q43" s="29" t="str">
        <f>IF(E43="","",IF(②選手情報入力!I52="",0,1))</f>
        <v/>
      </c>
      <c r="R43" t="str">
        <f>IF(E43="","",IF(②選手情報入力!J52="","",IF(I43=1,VLOOKUP(②選手情報入力!J52,種目情報!$A$4:$C$39,3,FALSE),VLOOKUP(②選手情報入力!J52,種目情報!$E$4:$G$40,3,FALSE))))</f>
        <v/>
      </c>
      <c r="S43" t="str">
        <f>IF(E43="","",IF(②選手情報入力!M52="","",IF(I43=1,VLOOKUP(②選手情報入力!M52,種目情報!$A$4:$B$39,2,FALSE),VLOOKUP(②選手情報入力!M52,種目情報!$E$4:$F$40,2,FALSE))))</f>
        <v/>
      </c>
      <c r="T43" t="str">
        <f>IF(E43="","",IF(②選手情報入力!N52="","",②選手情報入力!N52))</f>
        <v/>
      </c>
      <c r="U43" s="29" t="str">
        <f>IF(E43="","",IF(②選手情報入力!L52="",0,1))</f>
        <v/>
      </c>
      <c r="V43" t="str">
        <f>IF(E43="","",IF(②選手情報入力!M52="","",IF(I43=1,VLOOKUP(②選手情報入力!M52,種目情報!$A$4:$C$39,3,FALSE),VLOOKUP(②選手情報入力!M52,種目情報!$E$4:$G$40,3,FALSE))))</f>
        <v/>
      </c>
      <c r="W43" t="str">
        <f>IF(E43="","",IF(②選手情報入力!P52="","",IF(I43=1,VLOOKUP(②選手情報入力!P52,種目情報!$A$4:$B$39,2,FALSE),VLOOKUP(②選手情報入力!P52,種目情報!$E$4:$F$40,2,FALSE))))</f>
        <v/>
      </c>
      <c r="X43" t="str">
        <f>IF(E43="","",IF(②選手情報入力!Q52="","",②選手情報入力!Q52))</f>
        <v/>
      </c>
      <c r="Y43" s="29" t="str">
        <f>IF(E43="","",IF(②選手情報入力!O52="",0,1))</f>
        <v/>
      </c>
      <c r="Z43" t="str">
        <f>IF(E43="","",IF(②選手情報入力!P52="","",IF(I43=1,VLOOKUP(②選手情報入力!P52,種目情報!$A$4:$C$39,3,FALSE),VLOOKUP(②選手情報入力!P52,種目情報!$E$4:$G$40,3,FALSE))))</f>
        <v/>
      </c>
      <c r="AA43" t="str">
        <f>IF(E43="","",IF(②選手情報入力!R52="","",IF(I43=1,種目情報!$J$4,種目情報!$J$6)))</f>
        <v/>
      </c>
      <c r="AB43" t="str">
        <f>IF(E43="","",IF(②選手情報入力!R52="","",IF(I43=1,IF(②選手情報入力!$S$6="","",②選手情報入力!$S$6),IF(②選手情報入力!$S$7="","",②選手情報入力!$S$7))))</f>
        <v/>
      </c>
      <c r="AC43" t="str">
        <f>IF(E43="","",IF(②選手情報入力!R52="","",IF(I43=1,IF(②選手情報入力!$R$6="",0,1),IF(②選手情報入力!$R$7="",0,1))))</f>
        <v/>
      </c>
      <c r="AD43" t="str">
        <f>IF(E43="","",IF(②選手情報入力!R52="","",2))</f>
        <v/>
      </c>
      <c r="AE43" t="str">
        <f>IF(E43="","",IF(②選手情報入力!T52="","",IF(I43=1,種目情報!$J$5,種目情報!$J$7)))</f>
        <v/>
      </c>
      <c r="AF43" t="str">
        <f>IF(E43="","",IF(②選手情報入力!T52="","",IF(I43=1,IF(②選手情報入力!$U$6="","",②選手情報入力!$U$6),IF(②選手情報入力!$U$7="","",②選手情報入力!$U$7))))</f>
        <v/>
      </c>
      <c r="AG43" t="str">
        <f>IF(E43="","",IF(②選手情報入力!T52="","",IF(I43=1,IF(②選手情報入力!$T$6="",0,1),IF(②選手情報入力!$T$7="",0,1))))</f>
        <v/>
      </c>
      <c r="AH43" t="str">
        <f>IF(E43="","",IF(②選手情報入力!T52="","",2))</f>
        <v/>
      </c>
    </row>
    <row r="44" spans="1:34">
      <c r="A44" t="str">
        <f>IF(E44="","",I44*1000000+①団体情報入力!$D$3*1000+②選手情報入力!A53)</f>
        <v/>
      </c>
      <c r="B44" t="str">
        <f>IF(E44="","",①団体情報入力!$D$3)</f>
        <v/>
      </c>
      <c r="D44" t="str">
        <f>IF(②選手情報入力!B53="","",②選手情報入力!B53)</f>
        <v/>
      </c>
      <c r="E44" t="str">
        <f>IF(②選手情報入力!C53="","",②選手情報入力!C53)</f>
        <v/>
      </c>
      <c r="F44" t="str">
        <f>IF(E44="","",②選手情報入力!D53)</f>
        <v/>
      </c>
      <c r="G44" t="str">
        <f>IF(E44="","",ASC(②選手情報入力!E53))</f>
        <v/>
      </c>
      <c r="H44" t="str">
        <f t="shared" si="0"/>
        <v/>
      </c>
      <c r="I44" t="str">
        <f>IF(E44="","",IF(②選手情報入力!G53="男",1,2))</f>
        <v/>
      </c>
      <c r="J44" t="str">
        <f>IF(E44="","",IF(②選手情報入力!H53="","",②選手情報入力!H53))</f>
        <v/>
      </c>
      <c r="L44" t="str">
        <f t="shared" si="1"/>
        <v/>
      </c>
      <c r="M44" t="str">
        <f t="shared" si="2"/>
        <v/>
      </c>
      <c r="O44" t="str">
        <f>IF(E44="","",IF(②選手情報入力!J53="","",IF(I44=1,VLOOKUP(②選手情報入力!J53,種目情報!$A$4:$B$35,2,FALSE),VLOOKUP(②選手情報入力!J53,種目情報!$E$4:$F$35,2,FALSE))))</f>
        <v/>
      </c>
      <c r="P44" t="str">
        <f>IF(E44="","",IF(②選手情報入力!K53="","",②選手情報入力!K53))</f>
        <v/>
      </c>
      <c r="Q44" s="29" t="str">
        <f>IF(E44="","",IF(②選手情報入力!I53="",0,1))</f>
        <v/>
      </c>
      <c r="R44" t="str">
        <f>IF(E44="","",IF(②選手情報入力!J53="","",IF(I44=1,VLOOKUP(②選手情報入力!J53,種目情報!$A$4:$C$39,3,FALSE),VLOOKUP(②選手情報入力!J53,種目情報!$E$4:$G$40,3,FALSE))))</f>
        <v/>
      </c>
      <c r="S44" t="str">
        <f>IF(E44="","",IF(②選手情報入力!M53="","",IF(I44=1,VLOOKUP(②選手情報入力!M53,種目情報!$A$4:$B$39,2,FALSE),VLOOKUP(②選手情報入力!M53,種目情報!$E$4:$F$40,2,FALSE))))</f>
        <v/>
      </c>
      <c r="T44" t="str">
        <f>IF(E44="","",IF(②選手情報入力!N53="","",②選手情報入力!N53))</f>
        <v/>
      </c>
      <c r="U44" s="29" t="str">
        <f>IF(E44="","",IF(②選手情報入力!L53="",0,1))</f>
        <v/>
      </c>
      <c r="V44" t="str">
        <f>IF(E44="","",IF(②選手情報入力!M53="","",IF(I44=1,VLOOKUP(②選手情報入力!M53,種目情報!$A$4:$C$39,3,FALSE),VLOOKUP(②選手情報入力!M53,種目情報!$E$4:$G$40,3,FALSE))))</f>
        <v/>
      </c>
      <c r="W44" t="str">
        <f>IF(E44="","",IF(②選手情報入力!P53="","",IF(I44=1,VLOOKUP(②選手情報入力!P53,種目情報!$A$4:$B$39,2,FALSE),VLOOKUP(②選手情報入力!P53,種目情報!$E$4:$F$40,2,FALSE))))</f>
        <v/>
      </c>
      <c r="X44" t="str">
        <f>IF(E44="","",IF(②選手情報入力!Q53="","",②選手情報入力!Q53))</f>
        <v/>
      </c>
      <c r="Y44" s="29" t="str">
        <f>IF(E44="","",IF(②選手情報入力!O53="",0,1))</f>
        <v/>
      </c>
      <c r="Z44" t="str">
        <f>IF(E44="","",IF(②選手情報入力!P53="","",IF(I44=1,VLOOKUP(②選手情報入力!P53,種目情報!$A$4:$C$39,3,FALSE),VLOOKUP(②選手情報入力!P53,種目情報!$E$4:$G$40,3,FALSE))))</f>
        <v/>
      </c>
      <c r="AA44" t="str">
        <f>IF(E44="","",IF(②選手情報入力!R53="","",IF(I44=1,種目情報!$J$4,種目情報!$J$6)))</f>
        <v/>
      </c>
      <c r="AB44" t="str">
        <f>IF(E44="","",IF(②選手情報入力!R53="","",IF(I44=1,IF(②選手情報入力!$S$6="","",②選手情報入力!$S$6),IF(②選手情報入力!$S$7="","",②選手情報入力!$S$7))))</f>
        <v/>
      </c>
      <c r="AC44" t="str">
        <f>IF(E44="","",IF(②選手情報入力!R53="","",IF(I44=1,IF(②選手情報入力!$R$6="",0,1),IF(②選手情報入力!$R$7="",0,1))))</f>
        <v/>
      </c>
      <c r="AD44" t="str">
        <f>IF(E44="","",IF(②選手情報入力!R53="","",2))</f>
        <v/>
      </c>
      <c r="AE44" t="str">
        <f>IF(E44="","",IF(②選手情報入力!T53="","",IF(I44=1,種目情報!$J$5,種目情報!$J$7)))</f>
        <v/>
      </c>
      <c r="AF44" t="str">
        <f>IF(E44="","",IF(②選手情報入力!T53="","",IF(I44=1,IF(②選手情報入力!$U$6="","",②選手情報入力!$U$6),IF(②選手情報入力!$U$7="","",②選手情報入力!$U$7))))</f>
        <v/>
      </c>
      <c r="AG44" t="str">
        <f>IF(E44="","",IF(②選手情報入力!T53="","",IF(I44=1,IF(②選手情報入力!$T$6="",0,1),IF(②選手情報入力!$T$7="",0,1))))</f>
        <v/>
      </c>
      <c r="AH44" t="str">
        <f>IF(E44="","",IF(②選手情報入力!T53="","",2))</f>
        <v/>
      </c>
    </row>
    <row r="45" spans="1:34">
      <c r="A45" t="str">
        <f>IF(E45="","",I45*1000000+①団体情報入力!$D$3*1000+②選手情報入力!A54)</f>
        <v/>
      </c>
      <c r="B45" t="str">
        <f>IF(E45="","",①団体情報入力!$D$3)</f>
        <v/>
      </c>
      <c r="D45" t="str">
        <f>IF(②選手情報入力!B54="","",②選手情報入力!B54)</f>
        <v/>
      </c>
      <c r="E45" t="str">
        <f>IF(②選手情報入力!C54="","",②選手情報入力!C54)</f>
        <v/>
      </c>
      <c r="F45" t="str">
        <f>IF(E45="","",②選手情報入力!D54)</f>
        <v/>
      </c>
      <c r="G45" t="str">
        <f>IF(E45="","",ASC(②選手情報入力!E54))</f>
        <v/>
      </c>
      <c r="H45" t="str">
        <f t="shared" si="0"/>
        <v/>
      </c>
      <c r="I45" t="str">
        <f>IF(E45="","",IF(②選手情報入力!G54="男",1,2))</f>
        <v/>
      </c>
      <c r="J45" t="str">
        <f>IF(E45="","",IF(②選手情報入力!H54="","",②選手情報入力!H54))</f>
        <v/>
      </c>
      <c r="L45" t="str">
        <f t="shared" si="1"/>
        <v/>
      </c>
      <c r="M45" t="str">
        <f t="shared" si="2"/>
        <v/>
      </c>
      <c r="O45" t="str">
        <f>IF(E45="","",IF(②選手情報入力!J54="","",IF(I45=1,VLOOKUP(②選手情報入力!J54,種目情報!$A$4:$B$35,2,FALSE),VLOOKUP(②選手情報入力!J54,種目情報!$E$4:$F$35,2,FALSE))))</f>
        <v/>
      </c>
      <c r="P45" t="str">
        <f>IF(E45="","",IF(②選手情報入力!K54="","",②選手情報入力!K54))</f>
        <v/>
      </c>
      <c r="Q45" s="29" t="str">
        <f>IF(E45="","",IF(②選手情報入力!I54="",0,1))</f>
        <v/>
      </c>
      <c r="R45" t="str">
        <f>IF(E45="","",IF(②選手情報入力!J54="","",IF(I45=1,VLOOKUP(②選手情報入力!J54,種目情報!$A$4:$C$39,3,FALSE),VLOOKUP(②選手情報入力!J54,種目情報!$E$4:$G$40,3,FALSE))))</f>
        <v/>
      </c>
      <c r="S45" t="str">
        <f>IF(E45="","",IF(②選手情報入力!M54="","",IF(I45=1,VLOOKUP(②選手情報入力!M54,種目情報!$A$4:$B$39,2,FALSE),VLOOKUP(②選手情報入力!M54,種目情報!$E$4:$F$40,2,FALSE))))</f>
        <v/>
      </c>
      <c r="T45" t="str">
        <f>IF(E45="","",IF(②選手情報入力!N54="","",②選手情報入力!N54))</f>
        <v/>
      </c>
      <c r="U45" s="29" t="str">
        <f>IF(E45="","",IF(②選手情報入力!L54="",0,1))</f>
        <v/>
      </c>
      <c r="V45" t="str">
        <f>IF(E45="","",IF(②選手情報入力!M54="","",IF(I45=1,VLOOKUP(②選手情報入力!M54,種目情報!$A$4:$C$39,3,FALSE),VLOOKUP(②選手情報入力!M54,種目情報!$E$4:$G$40,3,FALSE))))</f>
        <v/>
      </c>
      <c r="W45" t="str">
        <f>IF(E45="","",IF(②選手情報入力!P54="","",IF(I45=1,VLOOKUP(②選手情報入力!P54,種目情報!$A$4:$B$39,2,FALSE),VLOOKUP(②選手情報入力!P54,種目情報!$E$4:$F$40,2,FALSE))))</f>
        <v/>
      </c>
      <c r="X45" t="str">
        <f>IF(E45="","",IF(②選手情報入力!Q54="","",②選手情報入力!Q54))</f>
        <v/>
      </c>
      <c r="Y45" s="29" t="str">
        <f>IF(E45="","",IF(②選手情報入力!O54="",0,1))</f>
        <v/>
      </c>
      <c r="Z45" t="str">
        <f>IF(E45="","",IF(②選手情報入力!P54="","",IF(I45=1,VLOOKUP(②選手情報入力!P54,種目情報!$A$4:$C$39,3,FALSE),VLOOKUP(②選手情報入力!P54,種目情報!$E$4:$G$40,3,FALSE))))</f>
        <v/>
      </c>
      <c r="AA45" t="str">
        <f>IF(E45="","",IF(②選手情報入力!R54="","",IF(I45=1,種目情報!$J$4,種目情報!$J$6)))</f>
        <v/>
      </c>
      <c r="AB45" t="str">
        <f>IF(E45="","",IF(②選手情報入力!R54="","",IF(I45=1,IF(②選手情報入力!$S$6="","",②選手情報入力!$S$6),IF(②選手情報入力!$S$7="","",②選手情報入力!$S$7))))</f>
        <v/>
      </c>
      <c r="AC45" t="str">
        <f>IF(E45="","",IF(②選手情報入力!R54="","",IF(I45=1,IF(②選手情報入力!$R$6="",0,1),IF(②選手情報入力!$R$7="",0,1))))</f>
        <v/>
      </c>
      <c r="AD45" t="str">
        <f>IF(E45="","",IF(②選手情報入力!R54="","",2))</f>
        <v/>
      </c>
      <c r="AE45" t="str">
        <f>IF(E45="","",IF(②選手情報入力!T54="","",IF(I45=1,種目情報!$J$5,種目情報!$J$7)))</f>
        <v/>
      </c>
      <c r="AF45" t="str">
        <f>IF(E45="","",IF(②選手情報入力!T54="","",IF(I45=1,IF(②選手情報入力!$U$6="","",②選手情報入力!$U$6),IF(②選手情報入力!$U$7="","",②選手情報入力!$U$7))))</f>
        <v/>
      </c>
      <c r="AG45" t="str">
        <f>IF(E45="","",IF(②選手情報入力!T54="","",IF(I45=1,IF(②選手情報入力!$T$6="",0,1),IF(②選手情報入力!$T$7="",0,1))))</f>
        <v/>
      </c>
      <c r="AH45" t="str">
        <f>IF(E45="","",IF(②選手情報入力!T54="","",2))</f>
        <v/>
      </c>
    </row>
    <row r="46" spans="1:34">
      <c r="A46" t="str">
        <f>IF(E46="","",I46*1000000+①団体情報入力!$D$3*1000+②選手情報入力!A55)</f>
        <v/>
      </c>
      <c r="B46" t="str">
        <f>IF(E46="","",①団体情報入力!$D$3)</f>
        <v/>
      </c>
      <c r="D46" t="str">
        <f>IF(②選手情報入力!B55="","",②選手情報入力!B55)</f>
        <v/>
      </c>
      <c r="E46" t="str">
        <f>IF(②選手情報入力!C55="","",②選手情報入力!C55)</f>
        <v/>
      </c>
      <c r="F46" t="str">
        <f>IF(E46="","",②選手情報入力!D55)</f>
        <v/>
      </c>
      <c r="G46" t="str">
        <f>IF(E46="","",ASC(②選手情報入力!E55))</f>
        <v/>
      </c>
      <c r="H46" t="str">
        <f t="shared" si="0"/>
        <v/>
      </c>
      <c r="I46" t="str">
        <f>IF(E46="","",IF(②選手情報入力!G55="男",1,2))</f>
        <v/>
      </c>
      <c r="J46" t="str">
        <f>IF(E46="","",IF(②選手情報入力!H55="","",②選手情報入力!H55))</f>
        <v/>
      </c>
      <c r="L46" t="str">
        <f t="shared" si="1"/>
        <v/>
      </c>
      <c r="M46" t="str">
        <f t="shared" si="2"/>
        <v/>
      </c>
      <c r="O46" t="str">
        <f>IF(E46="","",IF(②選手情報入力!J55="","",IF(I46=1,VLOOKUP(②選手情報入力!J55,種目情報!$A$4:$B$35,2,FALSE),VLOOKUP(②選手情報入力!J55,種目情報!$E$4:$F$35,2,FALSE))))</f>
        <v/>
      </c>
      <c r="P46" t="str">
        <f>IF(E46="","",IF(②選手情報入力!K55="","",②選手情報入力!K55))</f>
        <v/>
      </c>
      <c r="Q46" s="29" t="str">
        <f>IF(E46="","",IF(②選手情報入力!I55="",0,1))</f>
        <v/>
      </c>
      <c r="R46" t="str">
        <f>IF(E46="","",IF(②選手情報入力!J55="","",IF(I46=1,VLOOKUP(②選手情報入力!J55,種目情報!$A$4:$C$39,3,FALSE),VLOOKUP(②選手情報入力!J55,種目情報!$E$4:$G$40,3,FALSE))))</f>
        <v/>
      </c>
      <c r="S46" t="str">
        <f>IF(E46="","",IF(②選手情報入力!M55="","",IF(I46=1,VLOOKUP(②選手情報入力!M55,種目情報!$A$4:$B$39,2,FALSE),VLOOKUP(②選手情報入力!M55,種目情報!$E$4:$F$40,2,FALSE))))</f>
        <v/>
      </c>
      <c r="T46" t="str">
        <f>IF(E46="","",IF(②選手情報入力!N55="","",②選手情報入力!N55))</f>
        <v/>
      </c>
      <c r="U46" s="29" t="str">
        <f>IF(E46="","",IF(②選手情報入力!L55="",0,1))</f>
        <v/>
      </c>
      <c r="V46" t="str">
        <f>IF(E46="","",IF(②選手情報入力!M55="","",IF(I46=1,VLOOKUP(②選手情報入力!M55,種目情報!$A$4:$C$39,3,FALSE),VLOOKUP(②選手情報入力!M55,種目情報!$E$4:$G$40,3,FALSE))))</f>
        <v/>
      </c>
      <c r="W46" t="str">
        <f>IF(E46="","",IF(②選手情報入力!P55="","",IF(I46=1,VLOOKUP(②選手情報入力!P55,種目情報!$A$4:$B$39,2,FALSE),VLOOKUP(②選手情報入力!P55,種目情報!$E$4:$F$40,2,FALSE))))</f>
        <v/>
      </c>
      <c r="X46" t="str">
        <f>IF(E46="","",IF(②選手情報入力!Q55="","",②選手情報入力!Q55))</f>
        <v/>
      </c>
      <c r="Y46" s="29" t="str">
        <f>IF(E46="","",IF(②選手情報入力!O55="",0,1))</f>
        <v/>
      </c>
      <c r="Z46" t="str">
        <f>IF(E46="","",IF(②選手情報入力!P55="","",IF(I46=1,VLOOKUP(②選手情報入力!P55,種目情報!$A$4:$C$39,3,FALSE),VLOOKUP(②選手情報入力!P55,種目情報!$E$4:$G$40,3,FALSE))))</f>
        <v/>
      </c>
      <c r="AA46" t="str">
        <f>IF(E46="","",IF(②選手情報入力!R55="","",IF(I46=1,種目情報!$J$4,種目情報!$J$6)))</f>
        <v/>
      </c>
      <c r="AB46" t="str">
        <f>IF(E46="","",IF(②選手情報入力!R55="","",IF(I46=1,IF(②選手情報入力!$S$6="","",②選手情報入力!$S$6),IF(②選手情報入力!$S$7="","",②選手情報入力!$S$7))))</f>
        <v/>
      </c>
      <c r="AC46" t="str">
        <f>IF(E46="","",IF(②選手情報入力!R55="","",IF(I46=1,IF(②選手情報入力!$R$6="",0,1),IF(②選手情報入力!$R$7="",0,1))))</f>
        <v/>
      </c>
      <c r="AD46" t="str">
        <f>IF(E46="","",IF(②選手情報入力!R55="","",2))</f>
        <v/>
      </c>
      <c r="AE46" t="str">
        <f>IF(E46="","",IF(②選手情報入力!T55="","",IF(I46=1,種目情報!$J$5,種目情報!$J$7)))</f>
        <v/>
      </c>
      <c r="AF46" t="str">
        <f>IF(E46="","",IF(②選手情報入力!T55="","",IF(I46=1,IF(②選手情報入力!$U$6="","",②選手情報入力!$U$6),IF(②選手情報入力!$U$7="","",②選手情報入力!$U$7))))</f>
        <v/>
      </c>
      <c r="AG46" t="str">
        <f>IF(E46="","",IF(②選手情報入力!T55="","",IF(I46=1,IF(②選手情報入力!$T$6="",0,1),IF(②選手情報入力!$T$7="",0,1))))</f>
        <v/>
      </c>
      <c r="AH46" t="str">
        <f>IF(E46="","",IF(②選手情報入力!T55="","",2))</f>
        <v/>
      </c>
    </row>
    <row r="47" spans="1:34">
      <c r="A47" t="str">
        <f>IF(E47="","",I47*1000000+①団体情報入力!$D$3*1000+②選手情報入力!A56)</f>
        <v/>
      </c>
      <c r="B47" t="str">
        <f>IF(E47="","",①団体情報入力!$D$3)</f>
        <v/>
      </c>
      <c r="D47" t="str">
        <f>IF(②選手情報入力!B56="","",②選手情報入力!B56)</f>
        <v/>
      </c>
      <c r="E47" t="str">
        <f>IF(②選手情報入力!C56="","",②選手情報入力!C56)</f>
        <v/>
      </c>
      <c r="F47" t="str">
        <f>IF(E47="","",②選手情報入力!D56)</f>
        <v/>
      </c>
      <c r="G47" t="str">
        <f>IF(E47="","",ASC(②選手情報入力!E56))</f>
        <v/>
      </c>
      <c r="H47" t="str">
        <f t="shared" si="0"/>
        <v/>
      </c>
      <c r="I47" t="str">
        <f>IF(E47="","",IF(②選手情報入力!G56="男",1,2))</f>
        <v/>
      </c>
      <c r="J47" t="str">
        <f>IF(E47="","",IF(②選手情報入力!H56="","",②選手情報入力!H56))</f>
        <v/>
      </c>
      <c r="L47" t="str">
        <f t="shared" si="1"/>
        <v/>
      </c>
      <c r="M47" t="str">
        <f t="shared" si="2"/>
        <v/>
      </c>
      <c r="O47" t="str">
        <f>IF(E47="","",IF(②選手情報入力!J56="","",IF(I47=1,VLOOKUP(②選手情報入力!J56,種目情報!$A$4:$B$35,2,FALSE),VLOOKUP(②選手情報入力!J56,種目情報!$E$4:$F$35,2,FALSE))))</f>
        <v/>
      </c>
      <c r="P47" t="str">
        <f>IF(E47="","",IF(②選手情報入力!K56="","",②選手情報入力!K56))</f>
        <v/>
      </c>
      <c r="Q47" s="29" t="str">
        <f>IF(E47="","",IF(②選手情報入力!I56="",0,1))</f>
        <v/>
      </c>
      <c r="R47" t="str">
        <f>IF(E47="","",IF(②選手情報入力!J56="","",IF(I47=1,VLOOKUP(②選手情報入力!J56,種目情報!$A$4:$C$39,3,FALSE),VLOOKUP(②選手情報入力!J56,種目情報!$E$4:$G$40,3,FALSE))))</f>
        <v/>
      </c>
      <c r="S47" t="str">
        <f>IF(E47="","",IF(②選手情報入力!M56="","",IF(I47=1,VLOOKUP(②選手情報入力!M56,種目情報!$A$4:$B$39,2,FALSE),VLOOKUP(②選手情報入力!M56,種目情報!$E$4:$F$40,2,FALSE))))</f>
        <v/>
      </c>
      <c r="T47" t="str">
        <f>IF(E47="","",IF(②選手情報入力!N56="","",②選手情報入力!N56))</f>
        <v/>
      </c>
      <c r="U47" s="29" t="str">
        <f>IF(E47="","",IF(②選手情報入力!L56="",0,1))</f>
        <v/>
      </c>
      <c r="V47" t="str">
        <f>IF(E47="","",IF(②選手情報入力!M56="","",IF(I47=1,VLOOKUP(②選手情報入力!M56,種目情報!$A$4:$C$39,3,FALSE),VLOOKUP(②選手情報入力!M56,種目情報!$E$4:$G$40,3,FALSE))))</f>
        <v/>
      </c>
      <c r="W47" t="str">
        <f>IF(E47="","",IF(②選手情報入力!P56="","",IF(I47=1,VLOOKUP(②選手情報入力!P56,種目情報!$A$4:$B$39,2,FALSE),VLOOKUP(②選手情報入力!P56,種目情報!$E$4:$F$40,2,FALSE))))</f>
        <v/>
      </c>
      <c r="X47" t="str">
        <f>IF(E47="","",IF(②選手情報入力!Q56="","",②選手情報入力!Q56))</f>
        <v/>
      </c>
      <c r="Y47" s="29" t="str">
        <f>IF(E47="","",IF(②選手情報入力!O56="",0,1))</f>
        <v/>
      </c>
      <c r="Z47" t="str">
        <f>IF(E47="","",IF(②選手情報入力!P56="","",IF(I47=1,VLOOKUP(②選手情報入力!P56,種目情報!$A$4:$C$39,3,FALSE),VLOOKUP(②選手情報入力!P56,種目情報!$E$4:$G$40,3,FALSE))))</f>
        <v/>
      </c>
      <c r="AA47" t="str">
        <f>IF(E47="","",IF(②選手情報入力!R56="","",IF(I47=1,種目情報!$J$4,種目情報!$J$6)))</f>
        <v/>
      </c>
      <c r="AB47" t="str">
        <f>IF(E47="","",IF(②選手情報入力!R56="","",IF(I47=1,IF(②選手情報入力!$S$6="","",②選手情報入力!$S$6),IF(②選手情報入力!$S$7="","",②選手情報入力!$S$7))))</f>
        <v/>
      </c>
      <c r="AC47" t="str">
        <f>IF(E47="","",IF(②選手情報入力!R56="","",IF(I47=1,IF(②選手情報入力!$R$6="",0,1),IF(②選手情報入力!$R$7="",0,1))))</f>
        <v/>
      </c>
      <c r="AD47" t="str">
        <f>IF(E47="","",IF(②選手情報入力!R56="","",2))</f>
        <v/>
      </c>
      <c r="AE47" t="str">
        <f>IF(E47="","",IF(②選手情報入力!T56="","",IF(I47=1,種目情報!$J$5,種目情報!$J$7)))</f>
        <v/>
      </c>
      <c r="AF47" t="str">
        <f>IF(E47="","",IF(②選手情報入力!T56="","",IF(I47=1,IF(②選手情報入力!$U$6="","",②選手情報入力!$U$6),IF(②選手情報入力!$U$7="","",②選手情報入力!$U$7))))</f>
        <v/>
      </c>
      <c r="AG47" t="str">
        <f>IF(E47="","",IF(②選手情報入力!T56="","",IF(I47=1,IF(②選手情報入力!$T$6="",0,1),IF(②選手情報入力!$T$7="",0,1))))</f>
        <v/>
      </c>
      <c r="AH47" t="str">
        <f>IF(E47="","",IF(②選手情報入力!T56="","",2))</f>
        <v/>
      </c>
    </row>
    <row r="48" spans="1:34">
      <c r="A48" t="str">
        <f>IF(E48="","",I48*1000000+①団体情報入力!$D$3*1000+②選手情報入力!A57)</f>
        <v/>
      </c>
      <c r="B48" t="str">
        <f>IF(E48="","",①団体情報入力!$D$3)</f>
        <v/>
      </c>
      <c r="D48" t="str">
        <f>IF(②選手情報入力!B57="","",②選手情報入力!B57)</f>
        <v/>
      </c>
      <c r="E48" t="str">
        <f>IF(②選手情報入力!C57="","",②選手情報入力!C57)</f>
        <v/>
      </c>
      <c r="F48" t="str">
        <f>IF(E48="","",②選手情報入力!D57)</f>
        <v/>
      </c>
      <c r="G48" t="str">
        <f>IF(E48="","",ASC(②選手情報入力!E57))</f>
        <v/>
      </c>
      <c r="H48" t="str">
        <f t="shared" si="0"/>
        <v/>
      </c>
      <c r="I48" t="str">
        <f>IF(E48="","",IF(②選手情報入力!G57="男",1,2))</f>
        <v/>
      </c>
      <c r="J48" t="str">
        <f>IF(E48="","",IF(②選手情報入力!H57="","",②選手情報入力!H57))</f>
        <v/>
      </c>
      <c r="L48" t="str">
        <f t="shared" si="1"/>
        <v/>
      </c>
      <c r="M48" t="str">
        <f t="shared" si="2"/>
        <v/>
      </c>
      <c r="O48" t="str">
        <f>IF(E48="","",IF(②選手情報入力!J57="","",IF(I48=1,VLOOKUP(②選手情報入力!J57,種目情報!$A$4:$B$35,2,FALSE),VLOOKUP(②選手情報入力!J57,種目情報!$E$4:$F$35,2,FALSE))))</f>
        <v/>
      </c>
      <c r="P48" t="str">
        <f>IF(E48="","",IF(②選手情報入力!K57="","",②選手情報入力!K57))</f>
        <v/>
      </c>
      <c r="Q48" s="29" t="str">
        <f>IF(E48="","",IF(②選手情報入力!I57="",0,1))</f>
        <v/>
      </c>
      <c r="R48" t="str">
        <f>IF(E48="","",IF(②選手情報入力!J57="","",IF(I48=1,VLOOKUP(②選手情報入力!J57,種目情報!$A$4:$C$39,3,FALSE),VLOOKUP(②選手情報入力!J57,種目情報!$E$4:$G$40,3,FALSE))))</f>
        <v/>
      </c>
      <c r="S48" t="str">
        <f>IF(E48="","",IF(②選手情報入力!M57="","",IF(I48=1,VLOOKUP(②選手情報入力!M57,種目情報!$A$4:$B$39,2,FALSE),VLOOKUP(②選手情報入力!M57,種目情報!$E$4:$F$40,2,FALSE))))</f>
        <v/>
      </c>
      <c r="T48" t="str">
        <f>IF(E48="","",IF(②選手情報入力!N57="","",②選手情報入力!N57))</f>
        <v/>
      </c>
      <c r="U48" s="29" t="str">
        <f>IF(E48="","",IF(②選手情報入力!L57="",0,1))</f>
        <v/>
      </c>
      <c r="V48" t="str">
        <f>IF(E48="","",IF(②選手情報入力!M57="","",IF(I48=1,VLOOKUP(②選手情報入力!M57,種目情報!$A$4:$C$39,3,FALSE),VLOOKUP(②選手情報入力!M57,種目情報!$E$4:$G$40,3,FALSE))))</f>
        <v/>
      </c>
      <c r="W48" t="str">
        <f>IF(E48="","",IF(②選手情報入力!P57="","",IF(I48=1,VLOOKUP(②選手情報入力!P57,種目情報!$A$4:$B$39,2,FALSE),VLOOKUP(②選手情報入力!P57,種目情報!$E$4:$F$40,2,FALSE))))</f>
        <v/>
      </c>
      <c r="X48" t="str">
        <f>IF(E48="","",IF(②選手情報入力!Q57="","",②選手情報入力!Q57))</f>
        <v/>
      </c>
      <c r="Y48" s="29" t="str">
        <f>IF(E48="","",IF(②選手情報入力!O57="",0,1))</f>
        <v/>
      </c>
      <c r="Z48" t="str">
        <f>IF(E48="","",IF(②選手情報入力!P57="","",IF(I48=1,VLOOKUP(②選手情報入力!P57,種目情報!$A$4:$C$39,3,FALSE),VLOOKUP(②選手情報入力!P57,種目情報!$E$4:$G$40,3,FALSE))))</f>
        <v/>
      </c>
      <c r="AA48" t="str">
        <f>IF(E48="","",IF(②選手情報入力!R57="","",IF(I48=1,種目情報!$J$4,種目情報!$J$6)))</f>
        <v/>
      </c>
      <c r="AB48" t="str">
        <f>IF(E48="","",IF(②選手情報入力!R57="","",IF(I48=1,IF(②選手情報入力!$S$6="","",②選手情報入力!$S$6),IF(②選手情報入力!$S$7="","",②選手情報入力!$S$7))))</f>
        <v/>
      </c>
      <c r="AC48" t="str">
        <f>IF(E48="","",IF(②選手情報入力!R57="","",IF(I48=1,IF(②選手情報入力!$R$6="",0,1),IF(②選手情報入力!$R$7="",0,1))))</f>
        <v/>
      </c>
      <c r="AD48" t="str">
        <f>IF(E48="","",IF(②選手情報入力!R57="","",2))</f>
        <v/>
      </c>
      <c r="AE48" t="str">
        <f>IF(E48="","",IF(②選手情報入力!T57="","",IF(I48=1,種目情報!$J$5,種目情報!$J$7)))</f>
        <v/>
      </c>
      <c r="AF48" t="str">
        <f>IF(E48="","",IF(②選手情報入力!T57="","",IF(I48=1,IF(②選手情報入力!$U$6="","",②選手情報入力!$U$6),IF(②選手情報入力!$U$7="","",②選手情報入力!$U$7))))</f>
        <v/>
      </c>
      <c r="AG48" t="str">
        <f>IF(E48="","",IF(②選手情報入力!T57="","",IF(I48=1,IF(②選手情報入力!$T$6="",0,1),IF(②選手情報入力!$T$7="",0,1))))</f>
        <v/>
      </c>
      <c r="AH48" t="str">
        <f>IF(E48="","",IF(②選手情報入力!T57="","",2))</f>
        <v/>
      </c>
    </row>
    <row r="49" spans="1:34">
      <c r="A49" t="str">
        <f>IF(E49="","",I49*1000000+①団体情報入力!$D$3*1000+②選手情報入力!A58)</f>
        <v/>
      </c>
      <c r="B49" t="str">
        <f>IF(E49="","",①団体情報入力!$D$3)</f>
        <v/>
      </c>
      <c r="D49" t="str">
        <f>IF(②選手情報入力!B58="","",②選手情報入力!B58)</f>
        <v/>
      </c>
      <c r="E49" t="str">
        <f>IF(②選手情報入力!C58="","",②選手情報入力!C58)</f>
        <v/>
      </c>
      <c r="F49" t="str">
        <f>IF(E49="","",②選手情報入力!D58)</f>
        <v/>
      </c>
      <c r="G49" t="str">
        <f>IF(E49="","",ASC(②選手情報入力!E58))</f>
        <v/>
      </c>
      <c r="H49" t="str">
        <f t="shared" si="0"/>
        <v/>
      </c>
      <c r="I49" t="str">
        <f>IF(E49="","",IF(②選手情報入力!G58="男",1,2))</f>
        <v/>
      </c>
      <c r="J49" t="str">
        <f>IF(E49="","",IF(②選手情報入力!H58="","",②選手情報入力!H58))</f>
        <v/>
      </c>
      <c r="L49" t="str">
        <f t="shared" si="1"/>
        <v/>
      </c>
      <c r="M49" t="str">
        <f t="shared" si="2"/>
        <v/>
      </c>
      <c r="O49" t="str">
        <f>IF(E49="","",IF(②選手情報入力!J58="","",IF(I49=1,VLOOKUP(②選手情報入力!J58,種目情報!$A$4:$B$35,2,FALSE),VLOOKUP(②選手情報入力!J58,種目情報!$E$4:$F$35,2,FALSE))))</f>
        <v/>
      </c>
      <c r="P49" t="str">
        <f>IF(E49="","",IF(②選手情報入力!K58="","",②選手情報入力!K58))</f>
        <v/>
      </c>
      <c r="Q49" s="29" t="str">
        <f>IF(E49="","",IF(②選手情報入力!I58="",0,1))</f>
        <v/>
      </c>
      <c r="R49" t="str">
        <f>IF(E49="","",IF(②選手情報入力!J58="","",IF(I49=1,VLOOKUP(②選手情報入力!J58,種目情報!$A$4:$C$39,3,FALSE),VLOOKUP(②選手情報入力!J58,種目情報!$E$4:$G$40,3,FALSE))))</f>
        <v/>
      </c>
      <c r="S49" t="str">
        <f>IF(E49="","",IF(②選手情報入力!M58="","",IF(I49=1,VLOOKUP(②選手情報入力!M58,種目情報!$A$4:$B$39,2,FALSE),VLOOKUP(②選手情報入力!M58,種目情報!$E$4:$F$40,2,FALSE))))</f>
        <v/>
      </c>
      <c r="T49" t="str">
        <f>IF(E49="","",IF(②選手情報入力!N58="","",②選手情報入力!N58))</f>
        <v/>
      </c>
      <c r="U49" s="29" t="str">
        <f>IF(E49="","",IF(②選手情報入力!L58="",0,1))</f>
        <v/>
      </c>
      <c r="V49" t="str">
        <f>IF(E49="","",IF(②選手情報入力!M58="","",IF(I49=1,VLOOKUP(②選手情報入力!M58,種目情報!$A$4:$C$39,3,FALSE),VLOOKUP(②選手情報入力!M58,種目情報!$E$4:$G$40,3,FALSE))))</f>
        <v/>
      </c>
      <c r="W49" t="str">
        <f>IF(E49="","",IF(②選手情報入力!P58="","",IF(I49=1,VLOOKUP(②選手情報入力!P58,種目情報!$A$4:$B$39,2,FALSE),VLOOKUP(②選手情報入力!P58,種目情報!$E$4:$F$40,2,FALSE))))</f>
        <v/>
      </c>
      <c r="X49" t="str">
        <f>IF(E49="","",IF(②選手情報入力!Q58="","",②選手情報入力!Q58))</f>
        <v/>
      </c>
      <c r="Y49" s="29" t="str">
        <f>IF(E49="","",IF(②選手情報入力!O58="",0,1))</f>
        <v/>
      </c>
      <c r="Z49" t="str">
        <f>IF(E49="","",IF(②選手情報入力!P58="","",IF(I49=1,VLOOKUP(②選手情報入力!P58,種目情報!$A$4:$C$39,3,FALSE),VLOOKUP(②選手情報入力!P58,種目情報!$E$4:$G$40,3,FALSE))))</f>
        <v/>
      </c>
      <c r="AA49" t="str">
        <f>IF(E49="","",IF(②選手情報入力!R58="","",IF(I49=1,種目情報!$J$4,種目情報!$J$6)))</f>
        <v/>
      </c>
      <c r="AB49" t="str">
        <f>IF(E49="","",IF(②選手情報入力!R58="","",IF(I49=1,IF(②選手情報入力!$S$6="","",②選手情報入力!$S$6),IF(②選手情報入力!$S$7="","",②選手情報入力!$S$7))))</f>
        <v/>
      </c>
      <c r="AC49" t="str">
        <f>IF(E49="","",IF(②選手情報入力!R58="","",IF(I49=1,IF(②選手情報入力!$R$6="",0,1),IF(②選手情報入力!$R$7="",0,1))))</f>
        <v/>
      </c>
      <c r="AD49" t="str">
        <f>IF(E49="","",IF(②選手情報入力!R58="","",2))</f>
        <v/>
      </c>
      <c r="AE49" t="str">
        <f>IF(E49="","",IF(②選手情報入力!T58="","",IF(I49=1,種目情報!$J$5,種目情報!$J$7)))</f>
        <v/>
      </c>
      <c r="AF49" t="str">
        <f>IF(E49="","",IF(②選手情報入力!T58="","",IF(I49=1,IF(②選手情報入力!$U$6="","",②選手情報入力!$U$6),IF(②選手情報入力!$U$7="","",②選手情報入力!$U$7))))</f>
        <v/>
      </c>
      <c r="AG49" t="str">
        <f>IF(E49="","",IF(②選手情報入力!T58="","",IF(I49=1,IF(②選手情報入力!$T$6="",0,1),IF(②選手情報入力!$T$7="",0,1))))</f>
        <v/>
      </c>
      <c r="AH49" t="str">
        <f>IF(E49="","",IF(②選手情報入力!T58="","",2))</f>
        <v/>
      </c>
    </row>
    <row r="50" spans="1:34">
      <c r="A50" t="str">
        <f>IF(E50="","",I50*1000000+①団体情報入力!$D$3*1000+②選手情報入力!A59)</f>
        <v/>
      </c>
      <c r="B50" t="str">
        <f>IF(E50="","",①団体情報入力!$D$3)</f>
        <v/>
      </c>
      <c r="D50" t="str">
        <f>IF(②選手情報入力!B59="","",②選手情報入力!B59)</f>
        <v/>
      </c>
      <c r="E50" t="str">
        <f>IF(②選手情報入力!C59="","",②選手情報入力!C59)</f>
        <v/>
      </c>
      <c r="F50" t="str">
        <f>IF(E50="","",②選手情報入力!D59)</f>
        <v/>
      </c>
      <c r="G50" t="str">
        <f>IF(E50="","",ASC(②選手情報入力!E59))</f>
        <v/>
      </c>
      <c r="H50" t="str">
        <f t="shared" si="0"/>
        <v/>
      </c>
      <c r="I50" t="str">
        <f>IF(E50="","",IF(②選手情報入力!G59="男",1,2))</f>
        <v/>
      </c>
      <c r="J50" t="str">
        <f>IF(E50="","",IF(②選手情報入力!H59="","",②選手情報入力!H59))</f>
        <v/>
      </c>
      <c r="L50" t="str">
        <f t="shared" si="1"/>
        <v/>
      </c>
      <c r="M50" t="str">
        <f t="shared" si="2"/>
        <v/>
      </c>
      <c r="O50" t="str">
        <f>IF(E50="","",IF(②選手情報入力!J59="","",IF(I50=1,VLOOKUP(②選手情報入力!J59,種目情報!$A$4:$B$35,2,FALSE),VLOOKUP(②選手情報入力!J59,種目情報!$E$4:$F$35,2,FALSE))))</f>
        <v/>
      </c>
      <c r="P50" t="str">
        <f>IF(E50="","",IF(②選手情報入力!K59="","",②選手情報入力!K59))</f>
        <v/>
      </c>
      <c r="Q50" s="29" t="str">
        <f>IF(E50="","",IF(②選手情報入力!I59="",0,1))</f>
        <v/>
      </c>
      <c r="R50" t="str">
        <f>IF(E50="","",IF(②選手情報入力!J59="","",IF(I50=1,VLOOKUP(②選手情報入力!J59,種目情報!$A$4:$C$39,3,FALSE),VLOOKUP(②選手情報入力!J59,種目情報!$E$4:$G$40,3,FALSE))))</f>
        <v/>
      </c>
      <c r="S50" t="str">
        <f>IF(E50="","",IF(②選手情報入力!M59="","",IF(I50=1,VLOOKUP(②選手情報入力!M59,種目情報!$A$4:$B$39,2,FALSE),VLOOKUP(②選手情報入力!M59,種目情報!$E$4:$F$40,2,FALSE))))</f>
        <v/>
      </c>
      <c r="T50" t="str">
        <f>IF(E50="","",IF(②選手情報入力!N59="","",②選手情報入力!N59))</f>
        <v/>
      </c>
      <c r="U50" s="29" t="str">
        <f>IF(E50="","",IF(②選手情報入力!L59="",0,1))</f>
        <v/>
      </c>
      <c r="V50" t="str">
        <f>IF(E50="","",IF(②選手情報入力!M59="","",IF(I50=1,VLOOKUP(②選手情報入力!M59,種目情報!$A$4:$C$39,3,FALSE),VLOOKUP(②選手情報入力!M59,種目情報!$E$4:$G$40,3,FALSE))))</f>
        <v/>
      </c>
      <c r="W50" t="str">
        <f>IF(E50="","",IF(②選手情報入力!P59="","",IF(I50=1,VLOOKUP(②選手情報入力!P59,種目情報!$A$4:$B$39,2,FALSE),VLOOKUP(②選手情報入力!P59,種目情報!$E$4:$F$40,2,FALSE))))</f>
        <v/>
      </c>
      <c r="X50" t="str">
        <f>IF(E50="","",IF(②選手情報入力!Q59="","",②選手情報入力!Q59))</f>
        <v/>
      </c>
      <c r="Y50" s="29" t="str">
        <f>IF(E50="","",IF(②選手情報入力!O59="",0,1))</f>
        <v/>
      </c>
      <c r="Z50" t="str">
        <f>IF(E50="","",IF(②選手情報入力!P59="","",IF(I50=1,VLOOKUP(②選手情報入力!P59,種目情報!$A$4:$C$39,3,FALSE),VLOOKUP(②選手情報入力!P59,種目情報!$E$4:$G$40,3,FALSE))))</f>
        <v/>
      </c>
      <c r="AA50" t="str">
        <f>IF(E50="","",IF(②選手情報入力!R59="","",IF(I50=1,種目情報!$J$4,種目情報!$J$6)))</f>
        <v/>
      </c>
      <c r="AB50" t="str">
        <f>IF(E50="","",IF(②選手情報入力!R59="","",IF(I50=1,IF(②選手情報入力!$S$6="","",②選手情報入力!$S$6),IF(②選手情報入力!$S$7="","",②選手情報入力!$S$7))))</f>
        <v/>
      </c>
      <c r="AC50" t="str">
        <f>IF(E50="","",IF(②選手情報入力!R59="","",IF(I50=1,IF(②選手情報入力!$R$6="",0,1),IF(②選手情報入力!$R$7="",0,1))))</f>
        <v/>
      </c>
      <c r="AD50" t="str">
        <f>IF(E50="","",IF(②選手情報入力!R59="","",2))</f>
        <v/>
      </c>
      <c r="AE50" t="str">
        <f>IF(E50="","",IF(②選手情報入力!T59="","",IF(I50=1,種目情報!$J$5,種目情報!$J$7)))</f>
        <v/>
      </c>
      <c r="AF50" t="str">
        <f>IF(E50="","",IF(②選手情報入力!T59="","",IF(I50=1,IF(②選手情報入力!$U$6="","",②選手情報入力!$U$6),IF(②選手情報入力!$U$7="","",②選手情報入力!$U$7))))</f>
        <v/>
      </c>
      <c r="AG50" t="str">
        <f>IF(E50="","",IF(②選手情報入力!T59="","",IF(I50=1,IF(②選手情報入力!$T$6="",0,1),IF(②選手情報入力!$T$7="",0,1))))</f>
        <v/>
      </c>
      <c r="AH50" t="str">
        <f>IF(E50="","",IF(②選手情報入力!T59="","",2))</f>
        <v/>
      </c>
    </row>
    <row r="51" spans="1:34">
      <c r="A51" t="str">
        <f>IF(E51="","",I51*1000000+①団体情報入力!$D$3*1000+②選手情報入力!A60)</f>
        <v/>
      </c>
      <c r="B51" t="str">
        <f>IF(E51="","",①団体情報入力!$D$3)</f>
        <v/>
      </c>
      <c r="D51" t="str">
        <f>IF(②選手情報入力!B60="","",②選手情報入力!B60)</f>
        <v/>
      </c>
      <c r="E51" t="str">
        <f>IF(②選手情報入力!C60="","",②選手情報入力!C60)</f>
        <v/>
      </c>
      <c r="F51" t="str">
        <f>IF(E51="","",②選手情報入力!D60)</f>
        <v/>
      </c>
      <c r="G51" t="str">
        <f>IF(E51="","",ASC(②選手情報入力!E60))</f>
        <v/>
      </c>
      <c r="H51" t="str">
        <f t="shared" si="0"/>
        <v/>
      </c>
      <c r="I51" t="str">
        <f>IF(E51="","",IF(②選手情報入力!G60="男",1,2))</f>
        <v/>
      </c>
      <c r="J51" t="str">
        <f>IF(E51="","",IF(②選手情報入力!H60="","",②選手情報入力!H60))</f>
        <v/>
      </c>
      <c r="L51" t="str">
        <f t="shared" si="1"/>
        <v/>
      </c>
      <c r="M51" t="str">
        <f t="shared" si="2"/>
        <v/>
      </c>
      <c r="O51" t="str">
        <f>IF(E51="","",IF(②選手情報入力!J60="","",IF(I51=1,VLOOKUP(②選手情報入力!J60,種目情報!$A$4:$B$35,2,FALSE),VLOOKUP(②選手情報入力!J60,種目情報!$E$4:$F$35,2,FALSE))))</f>
        <v/>
      </c>
      <c r="P51" t="str">
        <f>IF(E51="","",IF(②選手情報入力!K60="","",②選手情報入力!K60))</f>
        <v/>
      </c>
      <c r="Q51" s="29" t="str">
        <f>IF(E51="","",IF(②選手情報入力!I60="",0,1))</f>
        <v/>
      </c>
      <c r="R51" t="str">
        <f>IF(E51="","",IF(②選手情報入力!J60="","",IF(I51=1,VLOOKUP(②選手情報入力!J60,種目情報!$A$4:$C$39,3,FALSE),VLOOKUP(②選手情報入力!J60,種目情報!$E$4:$G$40,3,FALSE))))</f>
        <v/>
      </c>
      <c r="S51" t="str">
        <f>IF(E51="","",IF(②選手情報入力!M60="","",IF(I51=1,VLOOKUP(②選手情報入力!M60,種目情報!$A$4:$B$39,2,FALSE),VLOOKUP(②選手情報入力!M60,種目情報!$E$4:$F$40,2,FALSE))))</f>
        <v/>
      </c>
      <c r="T51" t="str">
        <f>IF(E51="","",IF(②選手情報入力!N60="","",②選手情報入力!N60))</f>
        <v/>
      </c>
      <c r="U51" s="29" t="str">
        <f>IF(E51="","",IF(②選手情報入力!L60="",0,1))</f>
        <v/>
      </c>
      <c r="V51" t="str">
        <f>IF(E51="","",IF(②選手情報入力!M60="","",IF(I51=1,VLOOKUP(②選手情報入力!M60,種目情報!$A$4:$C$39,3,FALSE),VLOOKUP(②選手情報入力!M60,種目情報!$E$4:$G$40,3,FALSE))))</f>
        <v/>
      </c>
      <c r="W51" t="str">
        <f>IF(E51="","",IF(②選手情報入力!P60="","",IF(I51=1,VLOOKUP(②選手情報入力!P60,種目情報!$A$4:$B$39,2,FALSE),VLOOKUP(②選手情報入力!P60,種目情報!$E$4:$F$40,2,FALSE))))</f>
        <v/>
      </c>
      <c r="X51" t="str">
        <f>IF(E51="","",IF(②選手情報入力!Q60="","",②選手情報入力!Q60))</f>
        <v/>
      </c>
      <c r="Y51" s="29" t="str">
        <f>IF(E51="","",IF(②選手情報入力!O60="",0,1))</f>
        <v/>
      </c>
      <c r="Z51" t="str">
        <f>IF(E51="","",IF(②選手情報入力!P60="","",IF(I51=1,VLOOKUP(②選手情報入力!P60,種目情報!$A$4:$C$39,3,FALSE),VLOOKUP(②選手情報入力!P60,種目情報!$E$4:$G$40,3,FALSE))))</f>
        <v/>
      </c>
      <c r="AA51" t="str">
        <f>IF(E51="","",IF(②選手情報入力!R60="","",IF(I51=1,種目情報!$J$4,種目情報!$J$6)))</f>
        <v/>
      </c>
      <c r="AB51" t="str">
        <f>IF(E51="","",IF(②選手情報入力!R60="","",IF(I51=1,IF(②選手情報入力!$S$6="","",②選手情報入力!$S$6),IF(②選手情報入力!$S$7="","",②選手情報入力!$S$7))))</f>
        <v/>
      </c>
      <c r="AC51" t="str">
        <f>IF(E51="","",IF(②選手情報入力!R60="","",IF(I51=1,IF(②選手情報入力!$R$6="",0,1),IF(②選手情報入力!$R$7="",0,1))))</f>
        <v/>
      </c>
      <c r="AD51" t="str">
        <f>IF(E51="","",IF(②選手情報入力!R60="","",2))</f>
        <v/>
      </c>
      <c r="AE51" t="str">
        <f>IF(E51="","",IF(②選手情報入力!T60="","",IF(I51=1,種目情報!$J$5,種目情報!$J$7)))</f>
        <v/>
      </c>
      <c r="AF51" t="str">
        <f>IF(E51="","",IF(②選手情報入力!T60="","",IF(I51=1,IF(②選手情報入力!$U$6="","",②選手情報入力!$U$6),IF(②選手情報入力!$U$7="","",②選手情報入力!$U$7))))</f>
        <v/>
      </c>
      <c r="AG51" t="str">
        <f>IF(E51="","",IF(②選手情報入力!T60="","",IF(I51=1,IF(②選手情報入力!$T$6="",0,1),IF(②選手情報入力!$T$7="",0,1))))</f>
        <v/>
      </c>
      <c r="AH51" t="str">
        <f>IF(E51="","",IF(②選手情報入力!T60="","",2))</f>
        <v/>
      </c>
    </row>
    <row r="52" spans="1:34">
      <c r="A52" t="str">
        <f>IF(E52="","",I52*1000000+①団体情報入力!$D$3*1000+②選手情報入力!A61)</f>
        <v/>
      </c>
      <c r="B52" t="str">
        <f>IF(E52="","",①団体情報入力!$D$3)</f>
        <v/>
      </c>
      <c r="D52" t="str">
        <f>IF(②選手情報入力!B61="","",②選手情報入力!B61)</f>
        <v/>
      </c>
      <c r="E52" t="str">
        <f>IF(②選手情報入力!C61="","",②選手情報入力!C61)</f>
        <v/>
      </c>
      <c r="F52" t="str">
        <f>IF(E52="","",②選手情報入力!D61)</f>
        <v/>
      </c>
      <c r="G52" t="str">
        <f>IF(E52="","",ASC(②選手情報入力!E61))</f>
        <v/>
      </c>
      <c r="H52" t="str">
        <f t="shared" si="0"/>
        <v/>
      </c>
      <c r="I52" t="str">
        <f>IF(E52="","",IF(②選手情報入力!G61="男",1,2))</f>
        <v/>
      </c>
      <c r="J52" t="str">
        <f>IF(E52="","",IF(②選手情報入力!H61="","",②選手情報入力!H61))</f>
        <v/>
      </c>
      <c r="L52" t="str">
        <f t="shared" si="1"/>
        <v/>
      </c>
      <c r="M52" t="str">
        <f t="shared" si="2"/>
        <v/>
      </c>
      <c r="O52" t="str">
        <f>IF(E52="","",IF(②選手情報入力!J61="","",IF(I52=1,VLOOKUP(②選手情報入力!J61,種目情報!$A$4:$B$35,2,FALSE),VLOOKUP(②選手情報入力!J61,種目情報!$E$4:$F$35,2,FALSE))))</f>
        <v/>
      </c>
      <c r="P52" t="str">
        <f>IF(E52="","",IF(②選手情報入力!K61="","",②選手情報入力!K61))</f>
        <v/>
      </c>
      <c r="Q52" s="29" t="str">
        <f>IF(E52="","",IF(②選手情報入力!I61="",0,1))</f>
        <v/>
      </c>
      <c r="R52" t="str">
        <f>IF(E52="","",IF(②選手情報入力!J61="","",IF(I52=1,VLOOKUP(②選手情報入力!J61,種目情報!$A$4:$C$39,3,FALSE),VLOOKUP(②選手情報入力!J61,種目情報!$E$4:$G$40,3,FALSE))))</f>
        <v/>
      </c>
      <c r="S52" t="str">
        <f>IF(E52="","",IF(②選手情報入力!M61="","",IF(I52=1,VLOOKUP(②選手情報入力!M61,種目情報!$A$4:$B$39,2,FALSE),VLOOKUP(②選手情報入力!M61,種目情報!$E$4:$F$40,2,FALSE))))</f>
        <v/>
      </c>
      <c r="T52" t="str">
        <f>IF(E52="","",IF(②選手情報入力!N61="","",②選手情報入力!N61))</f>
        <v/>
      </c>
      <c r="U52" s="29" t="str">
        <f>IF(E52="","",IF(②選手情報入力!L61="",0,1))</f>
        <v/>
      </c>
      <c r="V52" t="str">
        <f>IF(E52="","",IF(②選手情報入力!M61="","",IF(I52=1,VLOOKUP(②選手情報入力!M61,種目情報!$A$4:$C$39,3,FALSE),VLOOKUP(②選手情報入力!M61,種目情報!$E$4:$G$40,3,FALSE))))</f>
        <v/>
      </c>
      <c r="W52" t="str">
        <f>IF(E52="","",IF(②選手情報入力!P61="","",IF(I52=1,VLOOKUP(②選手情報入力!P61,種目情報!$A$4:$B$39,2,FALSE),VLOOKUP(②選手情報入力!P61,種目情報!$E$4:$F$40,2,FALSE))))</f>
        <v/>
      </c>
      <c r="X52" t="str">
        <f>IF(E52="","",IF(②選手情報入力!Q61="","",②選手情報入力!Q61))</f>
        <v/>
      </c>
      <c r="Y52" s="29" t="str">
        <f>IF(E52="","",IF(②選手情報入力!O61="",0,1))</f>
        <v/>
      </c>
      <c r="Z52" t="str">
        <f>IF(E52="","",IF(②選手情報入力!P61="","",IF(I52=1,VLOOKUP(②選手情報入力!P61,種目情報!$A$4:$C$39,3,FALSE),VLOOKUP(②選手情報入力!P61,種目情報!$E$4:$G$40,3,FALSE))))</f>
        <v/>
      </c>
      <c r="AA52" t="str">
        <f>IF(E52="","",IF(②選手情報入力!R61="","",IF(I52=1,種目情報!$J$4,種目情報!$J$6)))</f>
        <v/>
      </c>
      <c r="AB52" t="str">
        <f>IF(E52="","",IF(②選手情報入力!R61="","",IF(I52=1,IF(②選手情報入力!$S$6="","",②選手情報入力!$S$6),IF(②選手情報入力!$S$7="","",②選手情報入力!$S$7))))</f>
        <v/>
      </c>
      <c r="AC52" t="str">
        <f>IF(E52="","",IF(②選手情報入力!R61="","",IF(I52=1,IF(②選手情報入力!$R$6="",0,1),IF(②選手情報入力!$R$7="",0,1))))</f>
        <v/>
      </c>
      <c r="AD52" t="str">
        <f>IF(E52="","",IF(②選手情報入力!R61="","",2))</f>
        <v/>
      </c>
      <c r="AE52" t="str">
        <f>IF(E52="","",IF(②選手情報入力!T61="","",IF(I52=1,種目情報!$J$5,種目情報!$J$7)))</f>
        <v/>
      </c>
      <c r="AF52" t="str">
        <f>IF(E52="","",IF(②選手情報入力!T61="","",IF(I52=1,IF(②選手情報入力!$U$6="","",②選手情報入力!$U$6),IF(②選手情報入力!$U$7="","",②選手情報入力!$U$7))))</f>
        <v/>
      </c>
      <c r="AG52" t="str">
        <f>IF(E52="","",IF(②選手情報入力!T61="","",IF(I52=1,IF(②選手情報入力!$T$6="",0,1),IF(②選手情報入力!$T$7="",0,1))))</f>
        <v/>
      </c>
      <c r="AH52" t="str">
        <f>IF(E52="","",IF(②選手情報入力!T61="","",2))</f>
        <v/>
      </c>
    </row>
    <row r="53" spans="1:34">
      <c r="A53" t="str">
        <f>IF(E53="","",I53*1000000+①団体情報入力!$D$3*1000+②選手情報入力!A62)</f>
        <v/>
      </c>
      <c r="B53" t="str">
        <f>IF(E53="","",①団体情報入力!$D$3)</f>
        <v/>
      </c>
      <c r="D53" t="str">
        <f>IF(②選手情報入力!B62="","",②選手情報入力!B62)</f>
        <v/>
      </c>
      <c r="E53" t="str">
        <f>IF(②選手情報入力!C62="","",②選手情報入力!C62)</f>
        <v/>
      </c>
      <c r="F53" t="str">
        <f>IF(E53="","",②選手情報入力!D62)</f>
        <v/>
      </c>
      <c r="G53" t="str">
        <f>IF(E53="","",ASC(②選手情報入力!E62))</f>
        <v/>
      </c>
      <c r="H53" t="str">
        <f t="shared" si="0"/>
        <v/>
      </c>
      <c r="I53" t="str">
        <f>IF(E53="","",IF(②選手情報入力!G62="男",1,2))</f>
        <v/>
      </c>
      <c r="J53" t="str">
        <f>IF(E53="","",IF(②選手情報入力!H62="","",②選手情報入力!H62))</f>
        <v/>
      </c>
      <c r="L53" t="str">
        <f t="shared" si="1"/>
        <v/>
      </c>
      <c r="M53" t="str">
        <f t="shared" si="2"/>
        <v/>
      </c>
      <c r="O53" t="str">
        <f>IF(E53="","",IF(②選手情報入力!J62="","",IF(I53=1,VLOOKUP(②選手情報入力!J62,種目情報!$A$4:$B$35,2,FALSE),VLOOKUP(②選手情報入力!J62,種目情報!$E$4:$F$35,2,FALSE))))</f>
        <v/>
      </c>
      <c r="P53" t="str">
        <f>IF(E53="","",IF(②選手情報入力!K62="","",②選手情報入力!K62))</f>
        <v/>
      </c>
      <c r="Q53" s="29" t="str">
        <f>IF(E53="","",IF(②選手情報入力!I62="",0,1))</f>
        <v/>
      </c>
      <c r="R53" t="str">
        <f>IF(E53="","",IF(②選手情報入力!J62="","",IF(I53=1,VLOOKUP(②選手情報入力!J62,種目情報!$A$4:$C$39,3,FALSE),VLOOKUP(②選手情報入力!J62,種目情報!$E$4:$G$40,3,FALSE))))</f>
        <v/>
      </c>
      <c r="S53" t="str">
        <f>IF(E53="","",IF(②選手情報入力!M62="","",IF(I53=1,VLOOKUP(②選手情報入力!M62,種目情報!$A$4:$B$39,2,FALSE),VLOOKUP(②選手情報入力!M62,種目情報!$E$4:$F$40,2,FALSE))))</f>
        <v/>
      </c>
      <c r="T53" t="str">
        <f>IF(E53="","",IF(②選手情報入力!N62="","",②選手情報入力!N62))</f>
        <v/>
      </c>
      <c r="U53" s="29" t="str">
        <f>IF(E53="","",IF(②選手情報入力!L62="",0,1))</f>
        <v/>
      </c>
      <c r="V53" t="str">
        <f>IF(E53="","",IF(②選手情報入力!M62="","",IF(I53=1,VLOOKUP(②選手情報入力!M62,種目情報!$A$4:$C$39,3,FALSE),VLOOKUP(②選手情報入力!M62,種目情報!$E$4:$G$40,3,FALSE))))</f>
        <v/>
      </c>
      <c r="W53" t="str">
        <f>IF(E53="","",IF(②選手情報入力!P62="","",IF(I53=1,VLOOKUP(②選手情報入力!P62,種目情報!$A$4:$B$39,2,FALSE),VLOOKUP(②選手情報入力!P62,種目情報!$E$4:$F$40,2,FALSE))))</f>
        <v/>
      </c>
      <c r="X53" t="str">
        <f>IF(E53="","",IF(②選手情報入力!Q62="","",②選手情報入力!Q62))</f>
        <v/>
      </c>
      <c r="Y53" s="29" t="str">
        <f>IF(E53="","",IF(②選手情報入力!O62="",0,1))</f>
        <v/>
      </c>
      <c r="Z53" t="str">
        <f>IF(E53="","",IF(②選手情報入力!P62="","",IF(I53=1,VLOOKUP(②選手情報入力!P62,種目情報!$A$4:$C$39,3,FALSE),VLOOKUP(②選手情報入力!P62,種目情報!$E$4:$G$40,3,FALSE))))</f>
        <v/>
      </c>
      <c r="AA53" t="str">
        <f>IF(E53="","",IF(②選手情報入力!R62="","",IF(I53=1,種目情報!$J$4,種目情報!$J$6)))</f>
        <v/>
      </c>
      <c r="AB53" t="str">
        <f>IF(E53="","",IF(②選手情報入力!R62="","",IF(I53=1,IF(②選手情報入力!$S$6="","",②選手情報入力!$S$6),IF(②選手情報入力!$S$7="","",②選手情報入力!$S$7))))</f>
        <v/>
      </c>
      <c r="AC53" t="str">
        <f>IF(E53="","",IF(②選手情報入力!R62="","",IF(I53=1,IF(②選手情報入力!$R$6="",0,1),IF(②選手情報入力!$R$7="",0,1))))</f>
        <v/>
      </c>
      <c r="AD53" t="str">
        <f>IF(E53="","",IF(②選手情報入力!R62="","",2))</f>
        <v/>
      </c>
      <c r="AE53" t="str">
        <f>IF(E53="","",IF(②選手情報入力!T62="","",IF(I53=1,種目情報!$J$5,種目情報!$J$7)))</f>
        <v/>
      </c>
      <c r="AF53" t="str">
        <f>IF(E53="","",IF(②選手情報入力!T62="","",IF(I53=1,IF(②選手情報入力!$U$6="","",②選手情報入力!$U$6),IF(②選手情報入力!$U$7="","",②選手情報入力!$U$7))))</f>
        <v/>
      </c>
      <c r="AG53" t="str">
        <f>IF(E53="","",IF(②選手情報入力!T62="","",IF(I53=1,IF(②選手情報入力!$T$6="",0,1),IF(②選手情報入力!$T$7="",0,1))))</f>
        <v/>
      </c>
      <c r="AH53" t="str">
        <f>IF(E53="","",IF(②選手情報入力!T62="","",2))</f>
        <v/>
      </c>
    </row>
    <row r="54" spans="1:34">
      <c r="A54" t="str">
        <f>IF(E54="","",I54*1000000+①団体情報入力!$D$3*1000+②選手情報入力!A63)</f>
        <v/>
      </c>
      <c r="B54" t="str">
        <f>IF(E54="","",①団体情報入力!$D$3)</f>
        <v/>
      </c>
      <c r="D54" t="str">
        <f>IF(②選手情報入力!B63="","",②選手情報入力!B63)</f>
        <v/>
      </c>
      <c r="E54" t="str">
        <f>IF(②選手情報入力!C63="","",②選手情報入力!C63)</f>
        <v/>
      </c>
      <c r="F54" t="str">
        <f>IF(E54="","",②選手情報入力!D63)</f>
        <v/>
      </c>
      <c r="G54" t="str">
        <f>IF(E54="","",ASC(②選手情報入力!E63))</f>
        <v/>
      </c>
      <c r="H54" t="str">
        <f t="shared" si="0"/>
        <v/>
      </c>
      <c r="I54" t="str">
        <f>IF(E54="","",IF(②選手情報入力!G63="男",1,2))</f>
        <v/>
      </c>
      <c r="J54" t="str">
        <f>IF(E54="","",IF(②選手情報入力!H63="","",②選手情報入力!H63))</f>
        <v/>
      </c>
      <c r="L54" t="str">
        <f t="shared" si="1"/>
        <v/>
      </c>
      <c r="M54" t="str">
        <f t="shared" si="2"/>
        <v/>
      </c>
      <c r="O54" t="str">
        <f>IF(E54="","",IF(②選手情報入力!J63="","",IF(I54=1,VLOOKUP(②選手情報入力!J63,種目情報!$A$4:$B$35,2,FALSE),VLOOKUP(②選手情報入力!J63,種目情報!$E$4:$F$35,2,FALSE))))</f>
        <v/>
      </c>
      <c r="P54" t="str">
        <f>IF(E54="","",IF(②選手情報入力!K63="","",②選手情報入力!K63))</f>
        <v/>
      </c>
      <c r="Q54" s="29" t="str">
        <f>IF(E54="","",IF(②選手情報入力!I63="",0,1))</f>
        <v/>
      </c>
      <c r="R54" t="str">
        <f>IF(E54="","",IF(②選手情報入力!J63="","",IF(I54=1,VLOOKUP(②選手情報入力!J63,種目情報!$A$4:$C$39,3,FALSE),VLOOKUP(②選手情報入力!J63,種目情報!$E$4:$G$40,3,FALSE))))</f>
        <v/>
      </c>
      <c r="S54" t="str">
        <f>IF(E54="","",IF(②選手情報入力!M63="","",IF(I54=1,VLOOKUP(②選手情報入力!M63,種目情報!$A$4:$B$39,2,FALSE),VLOOKUP(②選手情報入力!M63,種目情報!$E$4:$F$40,2,FALSE))))</f>
        <v/>
      </c>
      <c r="T54" t="str">
        <f>IF(E54="","",IF(②選手情報入力!N63="","",②選手情報入力!N63))</f>
        <v/>
      </c>
      <c r="U54" s="29" t="str">
        <f>IF(E54="","",IF(②選手情報入力!L63="",0,1))</f>
        <v/>
      </c>
      <c r="V54" t="str">
        <f>IF(E54="","",IF(②選手情報入力!M63="","",IF(I54=1,VLOOKUP(②選手情報入力!M63,種目情報!$A$4:$C$39,3,FALSE),VLOOKUP(②選手情報入力!M63,種目情報!$E$4:$G$40,3,FALSE))))</f>
        <v/>
      </c>
      <c r="W54" t="str">
        <f>IF(E54="","",IF(②選手情報入力!P63="","",IF(I54=1,VLOOKUP(②選手情報入力!P63,種目情報!$A$4:$B$39,2,FALSE),VLOOKUP(②選手情報入力!P63,種目情報!$E$4:$F$40,2,FALSE))))</f>
        <v/>
      </c>
      <c r="X54" t="str">
        <f>IF(E54="","",IF(②選手情報入力!Q63="","",②選手情報入力!Q63))</f>
        <v/>
      </c>
      <c r="Y54" s="29" t="str">
        <f>IF(E54="","",IF(②選手情報入力!O63="",0,1))</f>
        <v/>
      </c>
      <c r="Z54" t="str">
        <f>IF(E54="","",IF(②選手情報入力!P63="","",IF(I54=1,VLOOKUP(②選手情報入力!P63,種目情報!$A$4:$C$39,3,FALSE),VLOOKUP(②選手情報入力!P63,種目情報!$E$4:$G$40,3,FALSE))))</f>
        <v/>
      </c>
      <c r="AA54" t="str">
        <f>IF(E54="","",IF(②選手情報入力!R63="","",IF(I54=1,種目情報!$J$4,種目情報!$J$6)))</f>
        <v/>
      </c>
      <c r="AB54" t="str">
        <f>IF(E54="","",IF(②選手情報入力!R63="","",IF(I54=1,IF(②選手情報入力!$S$6="","",②選手情報入力!$S$6),IF(②選手情報入力!$S$7="","",②選手情報入力!$S$7))))</f>
        <v/>
      </c>
      <c r="AC54" t="str">
        <f>IF(E54="","",IF(②選手情報入力!R63="","",IF(I54=1,IF(②選手情報入力!$R$6="",0,1),IF(②選手情報入力!$R$7="",0,1))))</f>
        <v/>
      </c>
      <c r="AD54" t="str">
        <f>IF(E54="","",IF(②選手情報入力!R63="","",2))</f>
        <v/>
      </c>
      <c r="AE54" t="str">
        <f>IF(E54="","",IF(②選手情報入力!T63="","",IF(I54=1,種目情報!$J$5,種目情報!$J$7)))</f>
        <v/>
      </c>
      <c r="AF54" t="str">
        <f>IF(E54="","",IF(②選手情報入力!T63="","",IF(I54=1,IF(②選手情報入力!$U$6="","",②選手情報入力!$U$6),IF(②選手情報入力!$U$7="","",②選手情報入力!$U$7))))</f>
        <v/>
      </c>
      <c r="AG54" t="str">
        <f>IF(E54="","",IF(②選手情報入力!T63="","",IF(I54=1,IF(②選手情報入力!$T$6="",0,1),IF(②選手情報入力!$T$7="",0,1))))</f>
        <v/>
      </c>
      <c r="AH54" t="str">
        <f>IF(E54="","",IF(②選手情報入力!T63="","",2))</f>
        <v/>
      </c>
    </row>
    <row r="55" spans="1:34">
      <c r="A55" t="str">
        <f>IF(E55="","",I55*1000000+①団体情報入力!$D$3*1000+②選手情報入力!A64)</f>
        <v/>
      </c>
      <c r="B55" t="str">
        <f>IF(E55="","",①団体情報入力!$D$3)</f>
        <v/>
      </c>
      <c r="D55" t="str">
        <f>IF(②選手情報入力!B64="","",②選手情報入力!B64)</f>
        <v/>
      </c>
      <c r="E55" t="str">
        <f>IF(②選手情報入力!C64="","",②選手情報入力!C64)</f>
        <v/>
      </c>
      <c r="F55" t="str">
        <f>IF(E55="","",②選手情報入力!D64)</f>
        <v/>
      </c>
      <c r="G55" t="str">
        <f>IF(E55="","",ASC(②選手情報入力!E64))</f>
        <v/>
      </c>
      <c r="H55" t="str">
        <f t="shared" si="0"/>
        <v/>
      </c>
      <c r="I55" t="str">
        <f>IF(E55="","",IF(②選手情報入力!G64="男",1,2))</f>
        <v/>
      </c>
      <c r="J55" t="str">
        <f>IF(E55="","",IF(②選手情報入力!H64="","",②選手情報入力!H64))</f>
        <v/>
      </c>
      <c r="L55" t="str">
        <f t="shared" si="1"/>
        <v/>
      </c>
      <c r="M55" t="str">
        <f t="shared" si="2"/>
        <v/>
      </c>
      <c r="O55" t="str">
        <f>IF(E55="","",IF(②選手情報入力!J64="","",IF(I55=1,VLOOKUP(②選手情報入力!J64,種目情報!$A$4:$B$35,2,FALSE),VLOOKUP(②選手情報入力!J64,種目情報!$E$4:$F$35,2,FALSE))))</f>
        <v/>
      </c>
      <c r="P55" t="str">
        <f>IF(E55="","",IF(②選手情報入力!K64="","",②選手情報入力!K64))</f>
        <v/>
      </c>
      <c r="Q55" s="29" t="str">
        <f>IF(E55="","",IF(②選手情報入力!I64="",0,1))</f>
        <v/>
      </c>
      <c r="R55" t="str">
        <f>IF(E55="","",IF(②選手情報入力!J64="","",IF(I55=1,VLOOKUP(②選手情報入力!J64,種目情報!$A$4:$C$39,3,FALSE),VLOOKUP(②選手情報入力!J64,種目情報!$E$4:$G$40,3,FALSE))))</f>
        <v/>
      </c>
      <c r="S55" t="str">
        <f>IF(E55="","",IF(②選手情報入力!M64="","",IF(I55=1,VLOOKUP(②選手情報入力!M64,種目情報!$A$4:$B$39,2,FALSE),VLOOKUP(②選手情報入力!M64,種目情報!$E$4:$F$40,2,FALSE))))</f>
        <v/>
      </c>
      <c r="T55" t="str">
        <f>IF(E55="","",IF(②選手情報入力!N64="","",②選手情報入力!N64))</f>
        <v/>
      </c>
      <c r="U55" s="29" t="str">
        <f>IF(E55="","",IF(②選手情報入力!L64="",0,1))</f>
        <v/>
      </c>
      <c r="V55" t="str">
        <f>IF(E55="","",IF(②選手情報入力!M64="","",IF(I55=1,VLOOKUP(②選手情報入力!M64,種目情報!$A$4:$C$39,3,FALSE),VLOOKUP(②選手情報入力!M64,種目情報!$E$4:$G$40,3,FALSE))))</f>
        <v/>
      </c>
      <c r="W55" t="str">
        <f>IF(E55="","",IF(②選手情報入力!P64="","",IF(I55=1,VLOOKUP(②選手情報入力!P64,種目情報!$A$4:$B$39,2,FALSE),VLOOKUP(②選手情報入力!P64,種目情報!$E$4:$F$40,2,FALSE))))</f>
        <v/>
      </c>
      <c r="X55" t="str">
        <f>IF(E55="","",IF(②選手情報入力!Q64="","",②選手情報入力!Q64))</f>
        <v/>
      </c>
      <c r="Y55" s="29" t="str">
        <f>IF(E55="","",IF(②選手情報入力!O64="",0,1))</f>
        <v/>
      </c>
      <c r="Z55" t="str">
        <f>IF(E55="","",IF(②選手情報入力!P64="","",IF(I55=1,VLOOKUP(②選手情報入力!P64,種目情報!$A$4:$C$39,3,FALSE),VLOOKUP(②選手情報入力!P64,種目情報!$E$4:$G$40,3,FALSE))))</f>
        <v/>
      </c>
      <c r="AA55" t="str">
        <f>IF(E55="","",IF(②選手情報入力!R64="","",IF(I55=1,種目情報!$J$4,種目情報!$J$6)))</f>
        <v/>
      </c>
      <c r="AB55" t="str">
        <f>IF(E55="","",IF(②選手情報入力!R64="","",IF(I55=1,IF(②選手情報入力!$S$6="","",②選手情報入力!$S$6),IF(②選手情報入力!$S$7="","",②選手情報入力!$S$7))))</f>
        <v/>
      </c>
      <c r="AC55" t="str">
        <f>IF(E55="","",IF(②選手情報入力!R64="","",IF(I55=1,IF(②選手情報入力!$R$6="",0,1),IF(②選手情報入力!$R$7="",0,1))))</f>
        <v/>
      </c>
      <c r="AD55" t="str">
        <f>IF(E55="","",IF(②選手情報入力!R64="","",2))</f>
        <v/>
      </c>
      <c r="AE55" t="str">
        <f>IF(E55="","",IF(②選手情報入力!T64="","",IF(I55=1,種目情報!$J$5,種目情報!$J$7)))</f>
        <v/>
      </c>
      <c r="AF55" t="str">
        <f>IF(E55="","",IF(②選手情報入力!T64="","",IF(I55=1,IF(②選手情報入力!$U$6="","",②選手情報入力!$U$6),IF(②選手情報入力!$U$7="","",②選手情報入力!$U$7))))</f>
        <v/>
      </c>
      <c r="AG55" t="str">
        <f>IF(E55="","",IF(②選手情報入力!T64="","",IF(I55=1,IF(②選手情報入力!$T$6="",0,1),IF(②選手情報入力!$T$7="",0,1))))</f>
        <v/>
      </c>
      <c r="AH55" t="str">
        <f>IF(E55="","",IF(②選手情報入力!T64="","",2))</f>
        <v/>
      </c>
    </row>
    <row r="56" spans="1:34">
      <c r="A56" t="str">
        <f>IF(E56="","",I56*1000000+①団体情報入力!$D$3*1000+②選手情報入力!A65)</f>
        <v/>
      </c>
      <c r="B56" t="str">
        <f>IF(E56="","",①団体情報入力!$D$3)</f>
        <v/>
      </c>
      <c r="D56" t="str">
        <f>IF(②選手情報入力!B65="","",②選手情報入力!B65)</f>
        <v/>
      </c>
      <c r="E56" t="str">
        <f>IF(②選手情報入力!C65="","",②選手情報入力!C65)</f>
        <v/>
      </c>
      <c r="F56" t="str">
        <f>IF(E56="","",②選手情報入力!D65)</f>
        <v/>
      </c>
      <c r="G56" t="str">
        <f>IF(E56="","",ASC(②選手情報入力!E65))</f>
        <v/>
      </c>
      <c r="H56" t="str">
        <f t="shared" si="0"/>
        <v/>
      </c>
      <c r="I56" t="str">
        <f>IF(E56="","",IF(②選手情報入力!G65="男",1,2))</f>
        <v/>
      </c>
      <c r="J56" t="str">
        <f>IF(E56="","",IF(②選手情報入力!H65="","",②選手情報入力!H65))</f>
        <v/>
      </c>
      <c r="L56" t="str">
        <f t="shared" si="1"/>
        <v/>
      </c>
      <c r="M56" t="str">
        <f t="shared" si="2"/>
        <v/>
      </c>
      <c r="O56" t="str">
        <f>IF(E56="","",IF(②選手情報入力!J65="","",IF(I56=1,VLOOKUP(②選手情報入力!J65,種目情報!$A$4:$B$35,2,FALSE),VLOOKUP(②選手情報入力!J65,種目情報!$E$4:$F$35,2,FALSE))))</f>
        <v/>
      </c>
      <c r="P56" t="str">
        <f>IF(E56="","",IF(②選手情報入力!K65="","",②選手情報入力!K65))</f>
        <v/>
      </c>
      <c r="Q56" s="29" t="str">
        <f>IF(E56="","",IF(②選手情報入力!I65="",0,1))</f>
        <v/>
      </c>
      <c r="R56" t="str">
        <f>IF(E56="","",IF(②選手情報入力!J65="","",IF(I56=1,VLOOKUP(②選手情報入力!J65,種目情報!$A$4:$C$39,3,FALSE),VLOOKUP(②選手情報入力!J65,種目情報!$E$4:$G$40,3,FALSE))))</f>
        <v/>
      </c>
      <c r="S56" t="str">
        <f>IF(E56="","",IF(②選手情報入力!M65="","",IF(I56=1,VLOOKUP(②選手情報入力!M65,種目情報!$A$4:$B$39,2,FALSE),VLOOKUP(②選手情報入力!M65,種目情報!$E$4:$F$40,2,FALSE))))</f>
        <v/>
      </c>
      <c r="T56" t="str">
        <f>IF(E56="","",IF(②選手情報入力!N65="","",②選手情報入力!N65))</f>
        <v/>
      </c>
      <c r="U56" s="29" t="str">
        <f>IF(E56="","",IF(②選手情報入力!L65="",0,1))</f>
        <v/>
      </c>
      <c r="V56" t="str">
        <f>IF(E56="","",IF(②選手情報入力!M65="","",IF(I56=1,VLOOKUP(②選手情報入力!M65,種目情報!$A$4:$C$39,3,FALSE),VLOOKUP(②選手情報入力!M65,種目情報!$E$4:$G$40,3,FALSE))))</f>
        <v/>
      </c>
      <c r="W56" t="str">
        <f>IF(E56="","",IF(②選手情報入力!P65="","",IF(I56=1,VLOOKUP(②選手情報入力!P65,種目情報!$A$4:$B$39,2,FALSE),VLOOKUP(②選手情報入力!P65,種目情報!$E$4:$F$40,2,FALSE))))</f>
        <v/>
      </c>
      <c r="X56" t="str">
        <f>IF(E56="","",IF(②選手情報入力!Q65="","",②選手情報入力!Q65))</f>
        <v/>
      </c>
      <c r="Y56" s="29" t="str">
        <f>IF(E56="","",IF(②選手情報入力!O65="",0,1))</f>
        <v/>
      </c>
      <c r="Z56" t="str">
        <f>IF(E56="","",IF(②選手情報入力!P65="","",IF(I56=1,VLOOKUP(②選手情報入力!P65,種目情報!$A$4:$C$39,3,FALSE),VLOOKUP(②選手情報入力!P65,種目情報!$E$4:$G$40,3,FALSE))))</f>
        <v/>
      </c>
      <c r="AA56" t="str">
        <f>IF(E56="","",IF(②選手情報入力!R65="","",IF(I56=1,種目情報!$J$4,種目情報!$J$6)))</f>
        <v/>
      </c>
      <c r="AB56" t="str">
        <f>IF(E56="","",IF(②選手情報入力!R65="","",IF(I56=1,IF(②選手情報入力!$S$6="","",②選手情報入力!$S$6),IF(②選手情報入力!$S$7="","",②選手情報入力!$S$7))))</f>
        <v/>
      </c>
      <c r="AC56" t="str">
        <f>IF(E56="","",IF(②選手情報入力!R65="","",IF(I56=1,IF(②選手情報入力!$R$6="",0,1),IF(②選手情報入力!$R$7="",0,1))))</f>
        <v/>
      </c>
      <c r="AD56" t="str">
        <f>IF(E56="","",IF(②選手情報入力!R65="","",2))</f>
        <v/>
      </c>
      <c r="AE56" t="str">
        <f>IF(E56="","",IF(②選手情報入力!T65="","",IF(I56=1,種目情報!$J$5,種目情報!$J$7)))</f>
        <v/>
      </c>
      <c r="AF56" t="str">
        <f>IF(E56="","",IF(②選手情報入力!T65="","",IF(I56=1,IF(②選手情報入力!$U$6="","",②選手情報入力!$U$6),IF(②選手情報入力!$U$7="","",②選手情報入力!$U$7))))</f>
        <v/>
      </c>
      <c r="AG56" t="str">
        <f>IF(E56="","",IF(②選手情報入力!T65="","",IF(I56=1,IF(②選手情報入力!$T$6="",0,1),IF(②選手情報入力!$T$7="",0,1))))</f>
        <v/>
      </c>
      <c r="AH56" t="str">
        <f>IF(E56="","",IF(②選手情報入力!T65="","",2))</f>
        <v/>
      </c>
    </row>
    <row r="57" spans="1:34">
      <c r="A57" t="str">
        <f>IF(E57="","",I57*1000000+①団体情報入力!$D$3*1000+②選手情報入力!A66)</f>
        <v/>
      </c>
      <c r="B57" t="str">
        <f>IF(E57="","",①団体情報入力!$D$3)</f>
        <v/>
      </c>
      <c r="D57" t="str">
        <f>IF(②選手情報入力!B66="","",②選手情報入力!B66)</f>
        <v/>
      </c>
      <c r="E57" t="str">
        <f>IF(②選手情報入力!C66="","",②選手情報入力!C66)</f>
        <v/>
      </c>
      <c r="F57" t="str">
        <f>IF(E57="","",②選手情報入力!D66)</f>
        <v/>
      </c>
      <c r="G57" t="str">
        <f>IF(E57="","",ASC(②選手情報入力!E66))</f>
        <v/>
      </c>
      <c r="H57" t="str">
        <f t="shared" si="0"/>
        <v/>
      </c>
      <c r="I57" t="str">
        <f>IF(E57="","",IF(②選手情報入力!G66="男",1,2))</f>
        <v/>
      </c>
      <c r="J57" t="str">
        <f>IF(E57="","",IF(②選手情報入力!H66="","",②選手情報入力!H66))</f>
        <v/>
      </c>
      <c r="L57" t="str">
        <f t="shared" si="1"/>
        <v/>
      </c>
      <c r="M57" t="str">
        <f t="shared" si="2"/>
        <v/>
      </c>
      <c r="O57" t="str">
        <f>IF(E57="","",IF(②選手情報入力!J66="","",IF(I57=1,VLOOKUP(②選手情報入力!J66,種目情報!$A$4:$B$35,2,FALSE),VLOOKUP(②選手情報入力!J66,種目情報!$E$4:$F$35,2,FALSE))))</f>
        <v/>
      </c>
      <c r="P57" t="str">
        <f>IF(E57="","",IF(②選手情報入力!K66="","",②選手情報入力!K66))</f>
        <v/>
      </c>
      <c r="Q57" s="29" t="str">
        <f>IF(E57="","",IF(②選手情報入力!I66="",0,1))</f>
        <v/>
      </c>
      <c r="R57" t="str">
        <f>IF(E57="","",IF(②選手情報入力!J66="","",IF(I57=1,VLOOKUP(②選手情報入力!J66,種目情報!$A$4:$C$39,3,FALSE),VLOOKUP(②選手情報入力!J66,種目情報!$E$4:$G$40,3,FALSE))))</f>
        <v/>
      </c>
      <c r="S57" t="str">
        <f>IF(E57="","",IF(②選手情報入力!M66="","",IF(I57=1,VLOOKUP(②選手情報入力!M66,種目情報!$A$4:$B$39,2,FALSE),VLOOKUP(②選手情報入力!M66,種目情報!$E$4:$F$40,2,FALSE))))</f>
        <v/>
      </c>
      <c r="T57" t="str">
        <f>IF(E57="","",IF(②選手情報入力!N66="","",②選手情報入力!N66))</f>
        <v/>
      </c>
      <c r="U57" s="29" t="str">
        <f>IF(E57="","",IF(②選手情報入力!L66="",0,1))</f>
        <v/>
      </c>
      <c r="V57" t="str">
        <f>IF(E57="","",IF(②選手情報入力!M66="","",IF(I57=1,VLOOKUP(②選手情報入力!M66,種目情報!$A$4:$C$39,3,FALSE),VLOOKUP(②選手情報入力!M66,種目情報!$E$4:$G$40,3,FALSE))))</f>
        <v/>
      </c>
      <c r="W57" t="str">
        <f>IF(E57="","",IF(②選手情報入力!P66="","",IF(I57=1,VLOOKUP(②選手情報入力!P66,種目情報!$A$4:$B$39,2,FALSE),VLOOKUP(②選手情報入力!P66,種目情報!$E$4:$F$40,2,FALSE))))</f>
        <v/>
      </c>
      <c r="X57" t="str">
        <f>IF(E57="","",IF(②選手情報入力!Q66="","",②選手情報入力!Q66))</f>
        <v/>
      </c>
      <c r="Y57" s="29" t="str">
        <f>IF(E57="","",IF(②選手情報入力!O66="",0,1))</f>
        <v/>
      </c>
      <c r="Z57" t="str">
        <f>IF(E57="","",IF(②選手情報入力!P66="","",IF(I57=1,VLOOKUP(②選手情報入力!P66,種目情報!$A$4:$C$39,3,FALSE),VLOOKUP(②選手情報入力!P66,種目情報!$E$4:$G$40,3,FALSE))))</f>
        <v/>
      </c>
      <c r="AA57" t="str">
        <f>IF(E57="","",IF(②選手情報入力!R66="","",IF(I57=1,種目情報!$J$4,種目情報!$J$6)))</f>
        <v/>
      </c>
      <c r="AB57" t="str">
        <f>IF(E57="","",IF(②選手情報入力!R66="","",IF(I57=1,IF(②選手情報入力!$S$6="","",②選手情報入力!$S$6),IF(②選手情報入力!$S$7="","",②選手情報入力!$S$7))))</f>
        <v/>
      </c>
      <c r="AC57" t="str">
        <f>IF(E57="","",IF(②選手情報入力!R66="","",IF(I57=1,IF(②選手情報入力!$R$6="",0,1),IF(②選手情報入力!$R$7="",0,1))))</f>
        <v/>
      </c>
      <c r="AD57" t="str">
        <f>IF(E57="","",IF(②選手情報入力!R66="","",2))</f>
        <v/>
      </c>
      <c r="AE57" t="str">
        <f>IF(E57="","",IF(②選手情報入力!T66="","",IF(I57=1,種目情報!$J$5,種目情報!$J$7)))</f>
        <v/>
      </c>
      <c r="AF57" t="str">
        <f>IF(E57="","",IF(②選手情報入力!T66="","",IF(I57=1,IF(②選手情報入力!$U$6="","",②選手情報入力!$U$6),IF(②選手情報入力!$U$7="","",②選手情報入力!$U$7))))</f>
        <v/>
      </c>
      <c r="AG57" t="str">
        <f>IF(E57="","",IF(②選手情報入力!T66="","",IF(I57=1,IF(②選手情報入力!$T$6="",0,1),IF(②選手情報入力!$T$7="",0,1))))</f>
        <v/>
      </c>
      <c r="AH57" t="str">
        <f>IF(E57="","",IF(②選手情報入力!T66="","",2))</f>
        <v/>
      </c>
    </row>
    <row r="58" spans="1:34">
      <c r="A58" t="str">
        <f>IF(E58="","",I58*1000000+①団体情報入力!$D$3*1000+②選手情報入力!A67)</f>
        <v/>
      </c>
      <c r="B58" t="str">
        <f>IF(E58="","",①団体情報入力!$D$3)</f>
        <v/>
      </c>
      <c r="D58" t="str">
        <f>IF(②選手情報入力!B67="","",②選手情報入力!B67)</f>
        <v/>
      </c>
      <c r="E58" t="str">
        <f>IF(②選手情報入力!C67="","",②選手情報入力!C67)</f>
        <v/>
      </c>
      <c r="F58" t="str">
        <f>IF(E58="","",②選手情報入力!D67)</f>
        <v/>
      </c>
      <c r="G58" t="str">
        <f>IF(E58="","",ASC(②選手情報入力!E67))</f>
        <v/>
      </c>
      <c r="H58" t="str">
        <f t="shared" si="0"/>
        <v/>
      </c>
      <c r="I58" t="str">
        <f>IF(E58="","",IF(②選手情報入力!G67="男",1,2))</f>
        <v/>
      </c>
      <c r="J58" t="str">
        <f>IF(E58="","",IF(②選手情報入力!H67="","",②選手情報入力!H67))</f>
        <v/>
      </c>
      <c r="L58" t="str">
        <f t="shared" si="1"/>
        <v/>
      </c>
      <c r="M58" t="str">
        <f t="shared" si="2"/>
        <v/>
      </c>
      <c r="O58" t="str">
        <f>IF(E58="","",IF(②選手情報入力!J67="","",IF(I58=1,VLOOKUP(②選手情報入力!J67,種目情報!$A$4:$B$35,2,FALSE),VLOOKUP(②選手情報入力!J67,種目情報!$E$4:$F$35,2,FALSE))))</f>
        <v/>
      </c>
      <c r="P58" t="str">
        <f>IF(E58="","",IF(②選手情報入力!K67="","",②選手情報入力!K67))</f>
        <v/>
      </c>
      <c r="Q58" s="29" t="str">
        <f>IF(E58="","",IF(②選手情報入力!I67="",0,1))</f>
        <v/>
      </c>
      <c r="R58" t="str">
        <f>IF(E58="","",IF(②選手情報入力!J67="","",IF(I58=1,VLOOKUP(②選手情報入力!J67,種目情報!$A$4:$C$39,3,FALSE),VLOOKUP(②選手情報入力!J67,種目情報!$E$4:$G$40,3,FALSE))))</f>
        <v/>
      </c>
      <c r="S58" t="str">
        <f>IF(E58="","",IF(②選手情報入力!M67="","",IF(I58=1,VLOOKUP(②選手情報入力!M67,種目情報!$A$4:$B$39,2,FALSE),VLOOKUP(②選手情報入力!M67,種目情報!$E$4:$F$40,2,FALSE))))</f>
        <v/>
      </c>
      <c r="T58" t="str">
        <f>IF(E58="","",IF(②選手情報入力!N67="","",②選手情報入力!N67))</f>
        <v/>
      </c>
      <c r="U58" s="29" t="str">
        <f>IF(E58="","",IF(②選手情報入力!L67="",0,1))</f>
        <v/>
      </c>
      <c r="V58" t="str">
        <f>IF(E58="","",IF(②選手情報入力!M67="","",IF(I58=1,VLOOKUP(②選手情報入力!M67,種目情報!$A$4:$C$39,3,FALSE),VLOOKUP(②選手情報入力!M67,種目情報!$E$4:$G$40,3,FALSE))))</f>
        <v/>
      </c>
      <c r="W58" t="str">
        <f>IF(E58="","",IF(②選手情報入力!P67="","",IF(I58=1,VLOOKUP(②選手情報入力!P67,種目情報!$A$4:$B$39,2,FALSE),VLOOKUP(②選手情報入力!P67,種目情報!$E$4:$F$40,2,FALSE))))</f>
        <v/>
      </c>
      <c r="X58" t="str">
        <f>IF(E58="","",IF(②選手情報入力!Q67="","",②選手情報入力!Q67))</f>
        <v/>
      </c>
      <c r="Y58" s="29" t="str">
        <f>IF(E58="","",IF(②選手情報入力!O67="",0,1))</f>
        <v/>
      </c>
      <c r="Z58" t="str">
        <f>IF(E58="","",IF(②選手情報入力!P67="","",IF(I58=1,VLOOKUP(②選手情報入力!P67,種目情報!$A$4:$C$39,3,FALSE),VLOOKUP(②選手情報入力!P67,種目情報!$E$4:$G$40,3,FALSE))))</f>
        <v/>
      </c>
      <c r="AA58" t="str">
        <f>IF(E58="","",IF(②選手情報入力!R67="","",IF(I58=1,種目情報!$J$4,種目情報!$J$6)))</f>
        <v/>
      </c>
      <c r="AB58" t="str">
        <f>IF(E58="","",IF(②選手情報入力!R67="","",IF(I58=1,IF(②選手情報入力!$S$6="","",②選手情報入力!$S$6),IF(②選手情報入力!$S$7="","",②選手情報入力!$S$7))))</f>
        <v/>
      </c>
      <c r="AC58" t="str">
        <f>IF(E58="","",IF(②選手情報入力!R67="","",IF(I58=1,IF(②選手情報入力!$R$6="",0,1),IF(②選手情報入力!$R$7="",0,1))))</f>
        <v/>
      </c>
      <c r="AD58" t="str">
        <f>IF(E58="","",IF(②選手情報入力!R67="","",2))</f>
        <v/>
      </c>
      <c r="AE58" t="str">
        <f>IF(E58="","",IF(②選手情報入力!T67="","",IF(I58=1,種目情報!$J$5,種目情報!$J$7)))</f>
        <v/>
      </c>
      <c r="AF58" t="str">
        <f>IF(E58="","",IF(②選手情報入力!T67="","",IF(I58=1,IF(②選手情報入力!$U$6="","",②選手情報入力!$U$6),IF(②選手情報入力!$U$7="","",②選手情報入力!$U$7))))</f>
        <v/>
      </c>
      <c r="AG58" t="str">
        <f>IF(E58="","",IF(②選手情報入力!T67="","",IF(I58=1,IF(②選手情報入力!$T$6="",0,1),IF(②選手情報入力!$T$7="",0,1))))</f>
        <v/>
      </c>
      <c r="AH58" t="str">
        <f>IF(E58="","",IF(②選手情報入力!T67="","",2))</f>
        <v/>
      </c>
    </row>
    <row r="59" spans="1:34">
      <c r="A59" t="str">
        <f>IF(E59="","",I59*1000000+①団体情報入力!$D$3*1000+②選手情報入力!A68)</f>
        <v/>
      </c>
      <c r="B59" t="str">
        <f>IF(E59="","",①団体情報入力!$D$3)</f>
        <v/>
      </c>
      <c r="D59" t="str">
        <f>IF(②選手情報入力!B68="","",②選手情報入力!B68)</f>
        <v/>
      </c>
      <c r="E59" t="str">
        <f>IF(②選手情報入力!C68="","",②選手情報入力!C68)</f>
        <v/>
      </c>
      <c r="F59" t="str">
        <f>IF(E59="","",②選手情報入力!D68)</f>
        <v/>
      </c>
      <c r="G59" t="str">
        <f>IF(E59="","",ASC(②選手情報入力!E68))</f>
        <v/>
      </c>
      <c r="H59" t="str">
        <f t="shared" si="0"/>
        <v/>
      </c>
      <c r="I59" t="str">
        <f>IF(E59="","",IF(②選手情報入力!G68="男",1,2))</f>
        <v/>
      </c>
      <c r="J59" t="str">
        <f>IF(E59="","",IF(②選手情報入力!H68="","",②選手情報入力!H68))</f>
        <v/>
      </c>
      <c r="L59" t="str">
        <f t="shared" si="1"/>
        <v/>
      </c>
      <c r="M59" t="str">
        <f t="shared" si="2"/>
        <v/>
      </c>
      <c r="O59" t="str">
        <f>IF(E59="","",IF(②選手情報入力!J68="","",IF(I59=1,VLOOKUP(②選手情報入力!J68,種目情報!$A$4:$B$35,2,FALSE),VLOOKUP(②選手情報入力!J68,種目情報!$E$4:$F$35,2,FALSE))))</f>
        <v/>
      </c>
      <c r="P59" t="str">
        <f>IF(E59="","",IF(②選手情報入力!K68="","",②選手情報入力!K68))</f>
        <v/>
      </c>
      <c r="Q59" s="29" t="str">
        <f>IF(E59="","",IF(②選手情報入力!I68="",0,1))</f>
        <v/>
      </c>
      <c r="R59" t="str">
        <f>IF(E59="","",IF(②選手情報入力!J68="","",IF(I59=1,VLOOKUP(②選手情報入力!J68,種目情報!$A$4:$C$39,3,FALSE),VLOOKUP(②選手情報入力!J68,種目情報!$E$4:$G$40,3,FALSE))))</f>
        <v/>
      </c>
      <c r="S59" t="str">
        <f>IF(E59="","",IF(②選手情報入力!M68="","",IF(I59=1,VLOOKUP(②選手情報入力!M68,種目情報!$A$4:$B$39,2,FALSE),VLOOKUP(②選手情報入力!M68,種目情報!$E$4:$F$40,2,FALSE))))</f>
        <v/>
      </c>
      <c r="T59" t="str">
        <f>IF(E59="","",IF(②選手情報入力!N68="","",②選手情報入力!N68))</f>
        <v/>
      </c>
      <c r="U59" s="29" t="str">
        <f>IF(E59="","",IF(②選手情報入力!L68="",0,1))</f>
        <v/>
      </c>
      <c r="V59" t="str">
        <f>IF(E59="","",IF(②選手情報入力!M68="","",IF(I59=1,VLOOKUP(②選手情報入力!M68,種目情報!$A$4:$C$39,3,FALSE),VLOOKUP(②選手情報入力!M68,種目情報!$E$4:$G$40,3,FALSE))))</f>
        <v/>
      </c>
      <c r="W59" t="str">
        <f>IF(E59="","",IF(②選手情報入力!P68="","",IF(I59=1,VLOOKUP(②選手情報入力!P68,種目情報!$A$4:$B$39,2,FALSE),VLOOKUP(②選手情報入力!P68,種目情報!$E$4:$F$40,2,FALSE))))</f>
        <v/>
      </c>
      <c r="X59" t="str">
        <f>IF(E59="","",IF(②選手情報入力!Q68="","",②選手情報入力!Q68))</f>
        <v/>
      </c>
      <c r="Y59" s="29" t="str">
        <f>IF(E59="","",IF(②選手情報入力!O68="",0,1))</f>
        <v/>
      </c>
      <c r="Z59" t="str">
        <f>IF(E59="","",IF(②選手情報入力!P68="","",IF(I59=1,VLOOKUP(②選手情報入力!P68,種目情報!$A$4:$C$39,3,FALSE),VLOOKUP(②選手情報入力!P68,種目情報!$E$4:$G$40,3,FALSE))))</f>
        <v/>
      </c>
      <c r="AA59" t="str">
        <f>IF(E59="","",IF(②選手情報入力!R68="","",IF(I59=1,種目情報!$J$4,種目情報!$J$6)))</f>
        <v/>
      </c>
      <c r="AB59" t="str">
        <f>IF(E59="","",IF(②選手情報入力!R68="","",IF(I59=1,IF(②選手情報入力!$S$6="","",②選手情報入力!$S$6),IF(②選手情報入力!$S$7="","",②選手情報入力!$S$7))))</f>
        <v/>
      </c>
      <c r="AC59" t="str">
        <f>IF(E59="","",IF(②選手情報入力!R68="","",IF(I59=1,IF(②選手情報入力!$R$6="",0,1),IF(②選手情報入力!$R$7="",0,1))))</f>
        <v/>
      </c>
      <c r="AD59" t="str">
        <f>IF(E59="","",IF(②選手情報入力!R68="","",2))</f>
        <v/>
      </c>
      <c r="AE59" t="str">
        <f>IF(E59="","",IF(②選手情報入力!T68="","",IF(I59=1,種目情報!$J$5,種目情報!$J$7)))</f>
        <v/>
      </c>
      <c r="AF59" t="str">
        <f>IF(E59="","",IF(②選手情報入力!T68="","",IF(I59=1,IF(②選手情報入力!$U$6="","",②選手情報入力!$U$6),IF(②選手情報入力!$U$7="","",②選手情報入力!$U$7))))</f>
        <v/>
      </c>
      <c r="AG59" t="str">
        <f>IF(E59="","",IF(②選手情報入力!T68="","",IF(I59=1,IF(②選手情報入力!$T$6="",0,1),IF(②選手情報入力!$T$7="",0,1))))</f>
        <v/>
      </c>
      <c r="AH59" t="str">
        <f>IF(E59="","",IF(②選手情報入力!T68="","",2))</f>
        <v/>
      </c>
    </row>
    <row r="60" spans="1:34">
      <c r="A60" t="str">
        <f>IF(E60="","",I60*1000000+①団体情報入力!$D$3*1000+②選手情報入力!A69)</f>
        <v/>
      </c>
      <c r="B60" t="str">
        <f>IF(E60="","",①団体情報入力!$D$3)</f>
        <v/>
      </c>
      <c r="D60" t="str">
        <f>IF(②選手情報入力!B69="","",②選手情報入力!B69)</f>
        <v/>
      </c>
      <c r="E60" t="str">
        <f>IF(②選手情報入力!C69="","",②選手情報入力!C69)</f>
        <v/>
      </c>
      <c r="F60" t="str">
        <f>IF(E60="","",②選手情報入力!D69)</f>
        <v/>
      </c>
      <c r="G60" t="str">
        <f>IF(E60="","",ASC(②選手情報入力!E69))</f>
        <v/>
      </c>
      <c r="H60" t="str">
        <f t="shared" si="0"/>
        <v/>
      </c>
      <c r="I60" t="str">
        <f>IF(E60="","",IF(②選手情報入力!G69="男",1,2))</f>
        <v/>
      </c>
      <c r="J60" t="str">
        <f>IF(E60="","",IF(②選手情報入力!H69="","",②選手情報入力!H69))</f>
        <v/>
      </c>
      <c r="L60" t="str">
        <f t="shared" si="1"/>
        <v/>
      </c>
      <c r="M60" t="str">
        <f t="shared" si="2"/>
        <v/>
      </c>
      <c r="O60" t="str">
        <f>IF(E60="","",IF(②選手情報入力!J69="","",IF(I60=1,VLOOKUP(②選手情報入力!J69,種目情報!$A$4:$B$35,2,FALSE),VLOOKUP(②選手情報入力!J69,種目情報!$E$4:$F$35,2,FALSE))))</f>
        <v/>
      </c>
      <c r="P60" t="str">
        <f>IF(E60="","",IF(②選手情報入力!K69="","",②選手情報入力!K69))</f>
        <v/>
      </c>
      <c r="Q60" s="29" t="str">
        <f>IF(E60="","",IF(②選手情報入力!I69="",0,1))</f>
        <v/>
      </c>
      <c r="R60" t="str">
        <f>IF(E60="","",IF(②選手情報入力!J69="","",IF(I60=1,VLOOKUP(②選手情報入力!J69,種目情報!$A$4:$C$39,3,FALSE),VLOOKUP(②選手情報入力!J69,種目情報!$E$4:$G$40,3,FALSE))))</f>
        <v/>
      </c>
      <c r="S60" t="str">
        <f>IF(E60="","",IF(②選手情報入力!M69="","",IF(I60=1,VLOOKUP(②選手情報入力!M69,種目情報!$A$4:$B$39,2,FALSE),VLOOKUP(②選手情報入力!M69,種目情報!$E$4:$F$40,2,FALSE))))</f>
        <v/>
      </c>
      <c r="T60" t="str">
        <f>IF(E60="","",IF(②選手情報入力!N69="","",②選手情報入力!N69))</f>
        <v/>
      </c>
      <c r="U60" s="29" t="str">
        <f>IF(E60="","",IF(②選手情報入力!L69="",0,1))</f>
        <v/>
      </c>
      <c r="V60" t="str">
        <f>IF(E60="","",IF(②選手情報入力!M69="","",IF(I60=1,VLOOKUP(②選手情報入力!M69,種目情報!$A$4:$C$39,3,FALSE),VLOOKUP(②選手情報入力!M69,種目情報!$E$4:$G$40,3,FALSE))))</f>
        <v/>
      </c>
      <c r="W60" t="str">
        <f>IF(E60="","",IF(②選手情報入力!P69="","",IF(I60=1,VLOOKUP(②選手情報入力!P69,種目情報!$A$4:$B$39,2,FALSE),VLOOKUP(②選手情報入力!P69,種目情報!$E$4:$F$40,2,FALSE))))</f>
        <v/>
      </c>
      <c r="X60" t="str">
        <f>IF(E60="","",IF(②選手情報入力!Q69="","",②選手情報入力!Q69))</f>
        <v/>
      </c>
      <c r="Y60" s="29" t="str">
        <f>IF(E60="","",IF(②選手情報入力!O69="",0,1))</f>
        <v/>
      </c>
      <c r="Z60" t="str">
        <f>IF(E60="","",IF(②選手情報入力!P69="","",IF(I60=1,VLOOKUP(②選手情報入力!P69,種目情報!$A$4:$C$39,3,FALSE),VLOOKUP(②選手情報入力!P69,種目情報!$E$4:$G$40,3,FALSE))))</f>
        <v/>
      </c>
      <c r="AA60" t="str">
        <f>IF(E60="","",IF(②選手情報入力!R69="","",IF(I60=1,種目情報!$J$4,種目情報!$J$6)))</f>
        <v/>
      </c>
      <c r="AB60" t="str">
        <f>IF(E60="","",IF(②選手情報入力!R69="","",IF(I60=1,IF(②選手情報入力!$S$6="","",②選手情報入力!$S$6),IF(②選手情報入力!$S$7="","",②選手情報入力!$S$7))))</f>
        <v/>
      </c>
      <c r="AC60" t="str">
        <f>IF(E60="","",IF(②選手情報入力!R69="","",IF(I60=1,IF(②選手情報入力!$R$6="",0,1),IF(②選手情報入力!$R$7="",0,1))))</f>
        <v/>
      </c>
      <c r="AD60" t="str">
        <f>IF(E60="","",IF(②選手情報入力!R69="","",2))</f>
        <v/>
      </c>
      <c r="AE60" t="str">
        <f>IF(E60="","",IF(②選手情報入力!T69="","",IF(I60=1,種目情報!$J$5,種目情報!$J$7)))</f>
        <v/>
      </c>
      <c r="AF60" t="str">
        <f>IF(E60="","",IF(②選手情報入力!T69="","",IF(I60=1,IF(②選手情報入力!$U$6="","",②選手情報入力!$U$6),IF(②選手情報入力!$U$7="","",②選手情報入力!$U$7))))</f>
        <v/>
      </c>
      <c r="AG60" t="str">
        <f>IF(E60="","",IF(②選手情報入力!T69="","",IF(I60=1,IF(②選手情報入力!$T$6="",0,1),IF(②選手情報入力!$T$7="",0,1))))</f>
        <v/>
      </c>
      <c r="AH60" t="str">
        <f>IF(E60="","",IF(②選手情報入力!T69="","",2))</f>
        <v/>
      </c>
    </row>
    <row r="61" spans="1:34">
      <c r="A61" t="str">
        <f>IF(E61="","",I61*1000000+①団体情報入力!$D$3*1000+②選手情報入力!A70)</f>
        <v/>
      </c>
      <c r="B61" t="str">
        <f>IF(E61="","",①団体情報入力!$D$3)</f>
        <v/>
      </c>
      <c r="D61" t="str">
        <f>IF(②選手情報入力!B70="","",②選手情報入力!B70)</f>
        <v/>
      </c>
      <c r="E61" t="str">
        <f>IF(②選手情報入力!C70="","",②選手情報入力!C70)</f>
        <v/>
      </c>
      <c r="F61" t="str">
        <f>IF(E61="","",②選手情報入力!D70)</f>
        <v/>
      </c>
      <c r="G61" t="str">
        <f>IF(E61="","",ASC(②選手情報入力!E70))</f>
        <v/>
      </c>
      <c r="H61" t="str">
        <f t="shared" si="0"/>
        <v/>
      </c>
      <c r="I61" t="str">
        <f>IF(E61="","",IF(②選手情報入力!G70="男",1,2))</f>
        <v/>
      </c>
      <c r="J61" t="str">
        <f>IF(E61="","",IF(②選手情報入力!H70="","",②選手情報入力!H70))</f>
        <v/>
      </c>
      <c r="L61" t="str">
        <f t="shared" si="1"/>
        <v/>
      </c>
      <c r="M61" t="str">
        <f t="shared" si="2"/>
        <v/>
      </c>
      <c r="O61" t="str">
        <f>IF(E61="","",IF(②選手情報入力!J70="","",IF(I61=1,VLOOKUP(②選手情報入力!J70,種目情報!$A$4:$B$35,2,FALSE),VLOOKUP(②選手情報入力!J70,種目情報!$E$4:$F$35,2,FALSE))))</f>
        <v/>
      </c>
      <c r="P61" t="str">
        <f>IF(E61="","",IF(②選手情報入力!K70="","",②選手情報入力!K70))</f>
        <v/>
      </c>
      <c r="Q61" s="29" t="str">
        <f>IF(E61="","",IF(②選手情報入力!I70="",0,1))</f>
        <v/>
      </c>
      <c r="R61" t="str">
        <f>IF(E61="","",IF(②選手情報入力!J70="","",IF(I61=1,VLOOKUP(②選手情報入力!J70,種目情報!$A$4:$C$39,3,FALSE),VLOOKUP(②選手情報入力!J70,種目情報!$E$4:$G$40,3,FALSE))))</f>
        <v/>
      </c>
      <c r="S61" t="str">
        <f>IF(E61="","",IF(②選手情報入力!M70="","",IF(I61=1,VLOOKUP(②選手情報入力!M70,種目情報!$A$4:$B$39,2,FALSE),VLOOKUP(②選手情報入力!M70,種目情報!$E$4:$F$40,2,FALSE))))</f>
        <v/>
      </c>
      <c r="T61" t="str">
        <f>IF(E61="","",IF(②選手情報入力!N70="","",②選手情報入力!N70))</f>
        <v/>
      </c>
      <c r="U61" s="29" t="str">
        <f>IF(E61="","",IF(②選手情報入力!L70="",0,1))</f>
        <v/>
      </c>
      <c r="V61" t="str">
        <f>IF(E61="","",IF(②選手情報入力!M70="","",IF(I61=1,VLOOKUP(②選手情報入力!M70,種目情報!$A$4:$C$39,3,FALSE),VLOOKUP(②選手情報入力!M70,種目情報!$E$4:$G$40,3,FALSE))))</f>
        <v/>
      </c>
      <c r="W61" t="str">
        <f>IF(E61="","",IF(②選手情報入力!P70="","",IF(I61=1,VLOOKUP(②選手情報入力!P70,種目情報!$A$4:$B$39,2,FALSE),VLOOKUP(②選手情報入力!P70,種目情報!$E$4:$F$40,2,FALSE))))</f>
        <v/>
      </c>
      <c r="X61" t="str">
        <f>IF(E61="","",IF(②選手情報入力!Q70="","",②選手情報入力!Q70))</f>
        <v/>
      </c>
      <c r="Y61" s="29" t="str">
        <f>IF(E61="","",IF(②選手情報入力!O70="",0,1))</f>
        <v/>
      </c>
      <c r="Z61" t="str">
        <f>IF(E61="","",IF(②選手情報入力!P70="","",IF(I61=1,VLOOKUP(②選手情報入力!P70,種目情報!$A$4:$C$39,3,FALSE),VLOOKUP(②選手情報入力!P70,種目情報!$E$4:$G$40,3,FALSE))))</f>
        <v/>
      </c>
      <c r="AA61" t="str">
        <f>IF(E61="","",IF(②選手情報入力!R70="","",IF(I61=1,種目情報!$J$4,種目情報!$J$6)))</f>
        <v/>
      </c>
      <c r="AB61" t="str">
        <f>IF(E61="","",IF(②選手情報入力!R70="","",IF(I61=1,IF(②選手情報入力!$S$6="","",②選手情報入力!$S$6),IF(②選手情報入力!$S$7="","",②選手情報入力!$S$7))))</f>
        <v/>
      </c>
      <c r="AC61" t="str">
        <f>IF(E61="","",IF(②選手情報入力!R70="","",IF(I61=1,IF(②選手情報入力!$R$6="",0,1),IF(②選手情報入力!$R$7="",0,1))))</f>
        <v/>
      </c>
      <c r="AD61" t="str">
        <f>IF(E61="","",IF(②選手情報入力!R70="","",2))</f>
        <v/>
      </c>
      <c r="AE61" t="str">
        <f>IF(E61="","",IF(②選手情報入力!T70="","",IF(I61=1,種目情報!$J$5,種目情報!$J$7)))</f>
        <v/>
      </c>
      <c r="AF61" t="str">
        <f>IF(E61="","",IF(②選手情報入力!T70="","",IF(I61=1,IF(②選手情報入力!$U$6="","",②選手情報入力!$U$6),IF(②選手情報入力!$U$7="","",②選手情報入力!$U$7))))</f>
        <v/>
      </c>
      <c r="AG61" t="str">
        <f>IF(E61="","",IF(②選手情報入力!T70="","",IF(I61=1,IF(②選手情報入力!$T$6="",0,1),IF(②選手情報入力!$T$7="",0,1))))</f>
        <v/>
      </c>
      <c r="AH61" t="str">
        <f>IF(E61="","",IF(②選手情報入力!T70="","",2))</f>
        <v/>
      </c>
    </row>
    <row r="62" spans="1:34">
      <c r="A62" t="str">
        <f>IF(E62="","",I62*1000000+①団体情報入力!$D$3*1000+②選手情報入力!A71)</f>
        <v/>
      </c>
      <c r="B62" t="str">
        <f>IF(E62="","",①団体情報入力!$D$3)</f>
        <v/>
      </c>
      <c r="D62" t="str">
        <f>IF(②選手情報入力!B71="","",②選手情報入力!B71)</f>
        <v/>
      </c>
      <c r="E62" t="str">
        <f>IF(②選手情報入力!C71="","",②選手情報入力!C71)</f>
        <v/>
      </c>
      <c r="F62" t="str">
        <f>IF(E62="","",②選手情報入力!D71)</f>
        <v/>
      </c>
      <c r="G62" t="str">
        <f>IF(E62="","",ASC(②選手情報入力!E71))</f>
        <v/>
      </c>
      <c r="H62" t="str">
        <f t="shared" si="0"/>
        <v/>
      </c>
      <c r="I62" t="str">
        <f>IF(E62="","",IF(②選手情報入力!G71="男",1,2))</f>
        <v/>
      </c>
      <c r="J62" t="str">
        <f>IF(E62="","",IF(②選手情報入力!H71="","",②選手情報入力!H71))</f>
        <v/>
      </c>
      <c r="L62" t="str">
        <f t="shared" si="1"/>
        <v/>
      </c>
      <c r="M62" t="str">
        <f t="shared" si="2"/>
        <v/>
      </c>
      <c r="O62" t="str">
        <f>IF(E62="","",IF(②選手情報入力!J71="","",IF(I62=1,VLOOKUP(②選手情報入力!J71,種目情報!$A$4:$B$35,2,FALSE),VLOOKUP(②選手情報入力!J71,種目情報!$E$4:$F$35,2,FALSE))))</f>
        <v/>
      </c>
      <c r="P62" t="str">
        <f>IF(E62="","",IF(②選手情報入力!K71="","",②選手情報入力!K71))</f>
        <v/>
      </c>
      <c r="Q62" s="29" t="str">
        <f>IF(E62="","",IF(②選手情報入力!I71="",0,1))</f>
        <v/>
      </c>
      <c r="R62" t="str">
        <f>IF(E62="","",IF(②選手情報入力!J71="","",IF(I62=1,VLOOKUP(②選手情報入力!J71,種目情報!$A$4:$C$39,3,FALSE),VLOOKUP(②選手情報入力!J71,種目情報!$E$4:$G$40,3,FALSE))))</f>
        <v/>
      </c>
      <c r="S62" t="str">
        <f>IF(E62="","",IF(②選手情報入力!M71="","",IF(I62=1,VLOOKUP(②選手情報入力!M71,種目情報!$A$4:$B$39,2,FALSE),VLOOKUP(②選手情報入力!M71,種目情報!$E$4:$F$40,2,FALSE))))</f>
        <v/>
      </c>
      <c r="T62" t="str">
        <f>IF(E62="","",IF(②選手情報入力!N71="","",②選手情報入力!N71))</f>
        <v/>
      </c>
      <c r="U62" s="29" t="str">
        <f>IF(E62="","",IF(②選手情報入力!L71="",0,1))</f>
        <v/>
      </c>
      <c r="V62" t="str">
        <f>IF(E62="","",IF(②選手情報入力!M71="","",IF(I62=1,VLOOKUP(②選手情報入力!M71,種目情報!$A$4:$C$39,3,FALSE),VLOOKUP(②選手情報入力!M71,種目情報!$E$4:$G$40,3,FALSE))))</f>
        <v/>
      </c>
      <c r="W62" t="str">
        <f>IF(E62="","",IF(②選手情報入力!P71="","",IF(I62=1,VLOOKUP(②選手情報入力!P71,種目情報!$A$4:$B$39,2,FALSE),VLOOKUP(②選手情報入力!P71,種目情報!$E$4:$F$40,2,FALSE))))</f>
        <v/>
      </c>
      <c r="X62" t="str">
        <f>IF(E62="","",IF(②選手情報入力!Q71="","",②選手情報入力!Q71))</f>
        <v/>
      </c>
      <c r="Y62" s="29" t="str">
        <f>IF(E62="","",IF(②選手情報入力!O71="",0,1))</f>
        <v/>
      </c>
      <c r="Z62" t="str">
        <f>IF(E62="","",IF(②選手情報入力!P71="","",IF(I62=1,VLOOKUP(②選手情報入力!P71,種目情報!$A$4:$C$39,3,FALSE),VLOOKUP(②選手情報入力!P71,種目情報!$E$4:$G$40,3,FALSE))))</f>
        <v/>
      </c>
      <c r="AA62" t="str">
        <f>IF(E62="","",IF(②選手情報入力!R71="","",IF(I62=1,種目情報!$J$4,種目情報!$J$6)))</f>
        <v/>
      </c>
      <c r="AB62" t="str">
        <f>IF(E62="","",IF(②選手情報入力!R71="","",IF(I62=1,IF(②選手情報入力!$S$6="","",②選手情報入力!$S$6),IF(②選手情報入力!$S$7="","",②選手情報入力!$S$7))))</f>
        <v/>
      </c>
      <c r="AC62" t="str">
        <f>IF(E62="","",IF(②選手情報入力!R71="","",IF(I62=1,IF(②選手情報入力!$R$6="",0,1),IF(②選手情報入力!$R$7="",0,1))))</f>
        <v/>
      </c>
      <c r="AD62" t="str">
        <f>IF(E62="","",IF(②選手情報入力!R71="","",2))</f>
        <v/>
      </c>
      <c r="AE62" t="str">
        <f>IF(E62="","",IF(②選手情報入力!T71="","",IF(I62=1,種目情報!$J$5,種目情報!$J$7)))</f>
        <v/>
      </c>
      <c r="AF62" t="str">
        <f>IF(E62="","",IF(②選手情報入力!T71="","",IF(I62=1,IF(②選手情報入力!$U$6="","",②選手情報入力!$U$6),IF(②選手情報入力!$U$7="","",②選手情報入力!$U$7))))</f>
        <v/>
      </c>
      <c r="AG62" t="str">
        <f>IF(E62="","",IF(②選手情報入力!T71="","",IF(I62=1,IF(②選手情報入力!$T$6="",0,1),IF(②選手情報入力!$T$7="",0,1))))</f>
        <v/>
      </c>
      <c r="AH62" t="str">
        <f>IF(E62="","",IF(②選手情報入力!T71="","",2))</f>
        <v/>
      </c>
    </row>
    <row r="63" spans="1:34">
      <c r="A63" t="str">
        <f>IF(E63="","",I63*1000000+①団体情報入力!$D$3*1000+②選手情報入力!A72)</f>
        <v/>
      </c>
      <c r="B63" t="str">
        <f>IF(E63="","",①団体情報入力!$D$3)</f>
        <v/>
      </c>
      <c r="D63" t="str">
        <f>IF(②選手情報入力!B72="","",②選手情報入力!B72)</f>
        <v/>
      </c>
      <c r="E63" t="str">
        <f>IF(②選手情報入力!C72="","",②選手情報入力!C72)</f>
        <v/>
      </c>
      <c r="F63" t="str">
        <f>IF(E63="","",②選手情報入力!D72)</f>
        <v/>
      </c>
      <c r="G63" t="str">
        <f>IF(E63="","",ASC(②選手情報入力!E72))</f>
        <v/>
      </c>
      <c r="H63" t="str">
        <f t="shared" si="0"/>
        <v/>
      </c>
      <c r="I63" t="str">
        <f>IF(E63="","",IF(②選手情報入力!G72="男",1,2))</f>
        <v/>
      </c>
      <c r="J63" t="str">
        <f>IF(E63="","",IF(②選手情報入力!H72="","",②選手情報入力!H72))</f>
        <v/>
      </c>
      <c r="L63" t="str">
        <f t="shared" si="1"/>
        <v/>
      </c>
      <c r="M63" t="str">
        <f t="shared" si="2"/>
        <v/>
      </c>
      <c r="O63" t="str">
        <f>IF(E63="","",IF(②選手情報入力!J72="","",IF(I63=1,VLOOKUP(②選手情報入力!J72,種目情報!$A$4:$B$35,2,FALSE),VLOOKUP(②選手情報入力!J72,種目情報!$E$4:$F$35,2,FALSE))))</f>
        <v/>
      </c>
      <c r="P63" t="str">
        <f>IF(E63="","",IF(②選手情報入力!K72="","",②選手情報入力!K72))</f>
        <v/>
      </c>
      <c r="Q63" s="29" t="str">
        <f>IF(E63="","",IF(②選手情報入力!I72="",0,1))</f>
        <v/>
      </c>
      <c r="R63" t="str">
        <f>IF(E63="","",IF(②選手情報入力!J72="","",IF(I63=1,VLOOKUP(②選手情報入力!J72,種目情報!$A$4:$C$39,3,FALSE),VLOOKUP(②選手情報入力!J72,種目情報!$E$4:$G$40,3,FALSE))))</f>
        <v/>
      </c>
      <c r="S63" t="str">
        <f>IF(E63="","",IF(②選手情報入力!M72="","",IF(I63=1,VLOOKUP(②選手情報入力!M72,種目情報!$A$4:$B$39,2,FALSE),VLOOKUP(②選手情報入力!M72,種目情報!$E$4:$F$40,2,FALSE))))</f>
        <v/>
      </c>
      <c r="T63" t="str">
        <f>IF(E63="","",IF(②選手情報入力!N72="","",②選手情報入力!N72))</f>
        <v/>
      </c>
      <c r="U63" s="29" t="str">
        <f>IF(E63="","",IF(②選手情報入力!L72="",0,1))</f>
        <v/>
      </c>
      <c r="V63" t="str">
        <f>IF(E63="","",IF(②選手情報入力!M72="","",IF(I63=1,VLOOKUP(②選手情報入力!M72,種目情報!$A$4:$C$39,3,FALSE),VLOOKUP(②選手情報入力!M72,種目情報!$E$4:$G$40,3,FALSE))))</f>
        <v/>
      </c>
      <c r="W63" t="str">
        <f>IF(E63="","",IF(②選手情報入力!P72="","",IF(I63=1,VLOOKUP(②選手情報入力!P72,種目情報!$A$4:$B$39,2,FALSE),VLOOKUP(②選手情報入力!P72,種目情報!$E$4:$F$40,2,FALSE))))</f>
        <v/>
      </c>
      <c r="X63" t="str">
        <f>IF(E63="","",IF(②選手情報入力!Q72="","",②選手情報入力!Q72))</f>
        <v/>
      </c>
      <c r="Y63" s="29" t="str">
        <f>IF(E63="","",IF(②選手情報入力!O72="",0,1))</f>
        <v/>
      </c>
      <c r="Z63" t="str">
        <f>IF(E63="","",IF(②選手情報入力!P72="","",IF(I63=1,VLOOKUP(②選手情報入力!P72,種目情報!$A$4:$C$39,3,FALSE),VLOOKUP(②選手情報入力!P72,種目情報!$E$4:$G$40,3,FALSE))))</f>
        <v/>
      </c>
      <c r="AA63" t="str">
        <f>IF(E63="","",IF(②選手情報入力!R72="","",IF(I63=1,種目情報!$J$4,種目情報!$J$6)))</f>
        <v/>
      </c>
      <c r="AB63" t="str">
        <f>IF(E63="","",IF(②選手情報入力!R72="","",IF(I63=1,IF(②選手情報入力!$S$6="","",②選手情報入力!$S$6),IF(②選手情報入力!$S$7="","",②選手情報入力!$S$7))))</f>
        <v/>
      </c>
      <c r="AC63" t="str">
        <f>IF(E63="","",IF(②選手情報入力!R72="","",IF(I63=1,IF(②選手情報入力!$R$6="",0,1),IF(②選手情報入力!$R$7="",0,1))))</f>
        <v/>
      </c>
      <c r="AD63" t="str">
        <f>IF(E63="","",IF(②選手情報入力!R72="","",2))</f>
        <v/>
      </c>
      <c r="AE63" t="str">
        <f>IF(E63="","",IF(②選手情報入力!T72="","",IF(I63=1,種目情報!$J$5,種目情報!$J$7)))</f>
        <v/>
      </c>
      <c r="AF63" t="str">
        <f>IF(E63="","",IF(②選手情報入力!T72="","",IF(I63=1,IF(②選手情報入力!$U$6="","",②選手情報入力!$U$6),IF(②選手情報入力!$U$7="","",②選手情報入力!$U$7))))</f>
        <v/>
      </c>
      <c r="AG63" t="str">
        <f>IF(E63="","",IF(②選手情報入力!T72="","",IF(I63=1,IF(②選手情報入力!$T$6="",0,1),IF(②選手情報入力!$T$7="",0,1))))</f>
        <v/>
      </c>
      <c r="AH63" t="str">
        <f>IF(E63="","",IF(②選手情報入力!T72="","",2))</f>
        <v/>
      </c>
    </row>
    <row r="64" spans="1:34">
      <c r="A64" t="str">
        <f>IF(E64="","",I64*1000000+①団体情報入力!$D$3*1000+②選手情報入力!A73)</f>
        <v/>
      </c>
      <c r="B64" t="str">
        <f>IF(E64="","",①団体情報入力!$D$3)</f>
        <v/>
      </c>
      <c r="D64" t="str">
        <f>IF(②選手情報入力!B73="","",②選手情報入力!B73)</f>
        <v/>
      </c>
      <c r="E64" t="str">
        <f>IF(②選手情報入力!C73="","",②選手情報入力!C73)</f>
        <v/>
      </c>
      <c r="F64" t="str">
        <f>IF(E64="","",②選手情報入力!D73)</f>
        <v/>
      </c>
      <c r="G64" t="str">
        <f>IF(E64="","",ASC(②選手情報入力!E73))</f>
        <v/>
      </c>
      <c r="H64" t="str">
        <f t="shared" si="0"/>
        <v/>
      </c>
      <c r="I64" t="str">
        <f>IF(E64="","",IF(②選手情報入力!G73="男",1,2))</f>
        <v/>
      </c>
      <c r="J64" t="str">
        <f>IF(E64="","",IF(②選手情報入力!H73="","",②選手情報入力!H73))</f>
        <v/>
      </c>
      <c r="L64" t="str">
        <f t="shared" si="1"/>
        <v/>
      </c>
      <c r="M64" t="str">
        <f t="shared" si="2"/>
        <v/>
      </c>
      <c r="O64" t="str">
        <f>IF(E64="","",IF(②選手情報入力!J73="","",IF(I64=1,VLOOKUP(②選手情報入力!J73,種目情報!$A$4:$B$35,2,FALSE),VLOOKUP(②選手情報入力!J73,種目情報!$E$4:$F$35,2,FALSE))))</f>
        <v/>
      </c>
      <c r="P64" t="str">
        <f>IF(E64="","",IF(②選手情報入力!K73="","",②選手情報入力!K73))</f>
        <v/>
      </c>
      <c r="Q64" s="29" t="str">
        <f>IF(E64="","",IF(②選手情報入力!I73="",0,1))</f>
        <v/>
      </c>
      <c r="R64" t="str">
        <f>IF(E64="","",IF(②選手情報入力!J73="","",IF(I64=1,VLOOKUP(②選手情報入力!J73,種目情報!$A$4:$C$39,3,FALSE),VLOOKUP(②選手情報入力!J73,種目情報!$E$4:$G$40,3,FALSE))))</f>
        <v/>
      </c>
      <c r="S64" t="str">
        <f>IF(E64="","",IF(②選手情報入力!M73="","",IF(I64=1,VLOOKUP(②選手情報入力!M73,種目情報!$A$4:$B$39,2,FALSE),VLOOKUP(②選手情報入力!M73,種目情報!$E$4:$F$40,2,FALSE))))</f>
        <v/>
      </c>
      <c r="T64" t="str">
        <f>IF(E64="","",IF(②選手情報入力!N73="","",②選手情報入力!N73))</f>
        <v/>
      </c>
      <c r="U64" s="29" t="str">
        <f>IF(E64="","",IF(②選手情報入力!L73="",0,1))</f>
        <v/>
      </c>
      <c r="V64" t="str">
        <f>IF(E64="","",IF(②選手情報入力!M73="","",IF(I64=1,VLOOKUP(②選手情報入力!M73,種目情報!$A$4:$C$39,3,FALSE),VLOOKUP(②選手情報入力!M73,種目情報!$E$4:$G$40,3,FALSE))))</f>
        <v/>
      </c>
      <c r="W64" t="str">
        <f>IF(E64="","",IF(②選手情報入力!P73="","",IF(I64=1,VLOOKUP(②選手情報入力!P73,種目情報!$A$4:$B$39,2,FALSE),VLOOKUP(②選手情報入力!P73,種目情報!$E$4:$F$40,2,FALSE))))</f>
        <v/>
      </c>
      <c r="X64" t="str">
        <f>IF(E64="","",IF(②選手情報入力!Q73="","",②選手情報入力!Q73))</f>
        <v/>
      </c>
      <c r="Y64" s="29" t="str">
        <f>IF(E64="","",IF(②選手情報入力!O73="",0,1))</f>
        <v/>
      </c>
      <c r="Z64" t="str">
        <f>IF(E64="","",IF(②選手情報入力!P73="","",IF(I64=1,VLOOKUP(②選手情報入力!P73,種目情報!$A$4:$C$39,3,FALSE),VLOOKUP(②選手情報入力!P73,種目情報!$E$4:$G$40,3,FALSE))))</f>
        <v/>
      </c>
      <c r="AA64" t="str">
        <f>IF(E64="","",IF(②選手情報入力!R73="","",IF(I64=1,種目情報!$J$4,種目情報!$J$6)))</f>
        <v/>
      </c>
      <c r="AB64" t="str">
        <f>IF(E64="","",IF(②選手情報入力!R73="","",IF(I64=1,IF(②選手情報入力!$S$6="","",②選手情報入力!$S$6),IF(②選手情報入力!$S$7="","",②選手情報入力!$S$7))))</f>
        <v/>
      </c>
      <c r="AC64" t="str">
        <f>IF(E64="","",IF(②選手情報入力!R73="","",IF(I64=1,IF(②選手情報入力!$R$6="",0,1),IF(②選手情報入力!$R$7="",0,1))))</f>
        <v/>
      </c>
      <c r="AD64" t="str">
        <f>IF(E64="","",IF(②選手情報入力!R73="","",2))</f>
        <v/>
      </c>
      <c r="AE64" t="str">
        <f>IF(E64="","",IF(②選手情報入力!T73="","",IF(I64=1,種目情報!$J$5,種目情報!$J$7)))</f>
        <v/>
      </c>
      <c r="AF64" t="str">
        <f>IF(E64="","",IF(②選手情報入力!T73="","",IF(I64=1,IF(②選手情報入力!$U$6="","",②選手情報入力!$U$6),IF(②選手情報入力!$U$7="","",②選手情報入力!$U$7))))</f>
        <v/>
      </c>
      <c r="AG64" t="str">
        <f>IF(E64="","",IF(②選手情報入力!T73="","",IF(I64=1,IF(②選手情報入力!$T$6="",0,1),IF(②選手情報入力!$T$7="",0,1))))</f>
        <v/>
      </c>
      <c r="AH64" t="str">
        <f>IF(E64="","",IF(②選手情報入力!T73="","",2))</f>
        <v/>
      </c>
    </row>
    <row r="65" spans="1:34">
      <c r="A65" t="str">
        <f>IF(E65="","",I65*1000000+①団体情報入力!$D$3*1000+②選手情報入力!A74)</f>
        <v/>
      </c>
      <c r="B65" t="str">
        <f>IF(E65="","",①団体情報入力!$D$3)</f>
        <v/>
      </c>
      <c r="D65" t="str">
        <f>IF(②選手情報入力!B74="","",②選手情報入力!B74)</f>
        <v/>
      </c>
      <c r="E65" t="str">
        <f>IF(②選手情報入力!C74="","",②選手情報入力!C74)</f>
        <v/>
      </c>
      <c r="F65" t="str">
        <f>IF(E65="","",②選手情報入力!D74)</f>
        <v/>
      </c>
      <c r="G65" t="str">
        <f>IF(E65="","",ASC(②選手情報入力!E74))</f>
        <v/>
      </c>
      <c r="H65" t="str">
        <f t="shared" si="0"/>
        <v/>
      </c>
      <c r="I65" t="str">
        <f>IF(E65="","",IF(②選手情報入力!G74="男",1,2))</f>
        <v/>
      </c>
      <c r="J65" t="str">
        <f>IF(E65="","",IF(②選手情報入力!H74="","",②選手情報入力!H74))</f>
        <v/>
      </c>
      <c r="L65" t="str">
        <f t="shared" si="1"/>
        <v/>
      </c>
      <c r="M65" t="str">
        <f t="shared" si="2"/>
        <v/>
      </c>
      <c r="O65" t="str">
        <f>IF(E65="","",IF(②選手情報入力!J74="","",IF(I65=1,VLOOKUP(②選手情報入力!J74,種目情報!$A$4:$B$35,2,FALSE),VLOOKUP(②選手情報入力!J74,種目情報!$E$4:$F$35,2,FALSE))))</f>
        <v/>
      </c>
      <c r="P65" t="str">
        <f>IF(E65="","",IF(②選手情報入力!K74="","",②選手情報入力!K74))</f>
        <v/>
      </c>
      <c r="Q65" s="29" t="str">
        <f>IF(E65="","",IF(②選手情報入力!I74="",0,1))</f>
        <v/>
      </c>
      <c r="R65" t="str">
        <f>IF(E65="","",IF(②選手情報入力!J74="","",IF(I65=1,VLOOKUP(②選手情報入力!J74,種目情報!$A$4:$C$39,3,FALSE),VLOOKUP(②選手情報入力!J74,種目情報!$E$4:$G$40,3,FALSE))))</f>
        <v/>
      </c>
      <c r="S65" t="str">
        <f>IF(E65="","",IF(②選手情報入力!M74="","",IF(I65=1,VLOOKUP(②選手情報入力!M74,種目情報!$A$4:$B$39,2,FALSE),VLOOKUP(②選手情報入力!M74,種目情報!$E$4:$F$40,2,FALSE))))</f>
        <v/>
      </c>
      <c r="T65" t="str">
        <f>IF(E65="","",IF(②選手情報入力!N74="","",②選手情報入力!N74))</f>
        <v/>
      </c>
      <c r="U65" s="29" t="str">
        <f>IF(E65="","",IF(②選手情報入力!L74="",0,1))</f>
        <v/>
      </c>
      <c r="V65" t="str">
        <f>IF(E65="","",IF(②選手情報入力!M74="","",IF(I65=1,VLOOKUP(②選手情報入力!M74,種目情報!$A$4:$C$39,3,FALSE),VLOOKUP(②選手情報入力!M74,種目情報!$E$4:$G$40,3,FALSE))))</f>
        <v/>
      </c>
      <c r="W65" t="str">
        <f>IF(E65="","",IF(②選手情報入力!P74="","",IF(I65=1,VLOOKUP(②選手情報入力!P74,種目情報!$A$4:$B$39,2,FALSE),VLOOKUP(②選手情報入力!P74,種目情報!$E$4:$F$40,2,FALSE))))</f>
        <v/>
      </c>
      <c r="X65" t="str">
        <f>IF(E65="","",IF(②選手情報入力!Q74="","",②選手情報入力!Q74))</f>
        <v/>
      </c>
      <c r="Y65" s="29" t="str">
        <f>IF(E65="","",IF(②選手情報入力!O74="",0,1))</f>
        <v/>
      </c>
      <c r="Z65" t="str">
        <f>IF(E65="","",IF(②選手情報入力!P74="","",IF(I65=1,VLOOKUP(②選手情報入力!P74,種目情報!$A$4:$C$39,3,FALSE),VLOOKUP(②選手情報入力!P74,種目情報!$E$4:$G$40,3,FALSE))))</f>
        <v/>
      </c>
      <c r="AA65" t="str">
        <f>IF(E65="","",IF(②選手情報入力!R74="","",IF(I65=1,種目情報!$J$4,種目情報!$J$6)))</f>
        <v/>
      </c>
      <c r="AB65" t="str">
        <f>IF(E65="","",IF(②選手情報入力!R74="","",IF(I65=1,IF(②選手情報入力!$S$6="","",②選手情報入力!$S$6),IF(②選手情報入力!$S$7="","",②選手情報入力!$S$7))))</f>
        <v/>
      </c>
      <c r="AC65" t="str">
        <f>IF(E65="","",IF(②選手情報入力!R74="","",IF(I65=1,IF(②選手情報入力!$R$6="",0,1),IF(②選手情報入力!$R$7="",0,1))))</f>
        <v/>
      </c>
      <c r="AD65" t="str">
        <f>IF(E65="","",IF(②選手情報入力!R74="","",2))</f>
        <v/>
      </c>
      <c r="AE65" t="str">
        <f>IF(E65="","",IF(②選手情報入力!T74="","",IF(I65=1,種目情報!$J$5,種目情報!$J$7)))</f>
        <v/>
      </c>
      <c r="AF65" t="str">
        <f>IF(E65="","",IF(②選手情報入力!T74="","",IF(I65=1,IF(②選手情報入力!$U$6="","",②選手情報入力!$U$6),IF(②選手情報入力!$U$7="","",②選手情報入力!$U$7))))</f>
        <v/>
      </c>
      <c r="AG65" t="str">
        <f>IF(E65="","",IF(②選手情報入力!T74="","",IF(I65=1,IF(②選手情報入力!$T$6="",0,1),IF(②選手情報入力!$T$7="",0,1))))</f>
        <v/>
      </c>
      <c r="AH65" t="str">
        <f>IF(E65="","",IF(②選手情報入力!T74="","",2))</f>
        <v/>
      </c>
    </row>
    <row r="66" spans="1:34">
      <c r="A66" t="str">
        <f>IF(E66="","",I66*1000000+①団体情報入力!$D$3*1000+②選手情報入力!A75)</f>
        <v/>
      </c>
      <c r="B66" t="str">
        <f>IF(E66="","",①団体情報入力!$D$3)</f>
        <v/>
      </c>
      <c r="D66" t="str">
        <f>IF(②選手情報入力!B75="","",②選手情報入力!B75)</f>
        <v/>
      </c>
      <c r="E66" t="str">
        <f>IF(②選手情報入力!C75="","",②選手情報入力!C75)</f>
        <v/>
      </c>
      <c r="F66" t="str">
        <f>IF(E66="","",②選手情報入力!D75)</f>
        <v/>
      </c>
      <c r="G66" t="str">
        <f>IF(E66="","",ASC(②選手情報入力!E75))</f>
        <v/>
      </c>
      <c r="H66" t="str">
        <f t="shared" si="0"/>
        <v/>
      </c>
      <c r="I66" t="str">
        <f>IF(E66="","",IF(②選手情報入力!G75="男",1,2))</f>
        <v/>
      </c>
      <c r="J66" t="str">
        <f>IF(E66="","",IF(②選手情報入力!H75="","",②選手情報入力!H75))</f>
        <v/>
      </c>
      <c r="L66" t="str">
        <f t="shared" si="1"/>
        <v/>
      </c>
      <c r="M66" t="str">
        <f t="shared" si="2"/>
        <v/>
      </c>
      <c r="O66" t="str">
        <f>IF(E66="","",IF(②選手情報入力!J75="","",IF(I66=1,VLOOKUP(②選手情報入力!J75,種目情報!$A$4:$B$35,2,FALSE),VLOOKUP(②選手情報入力!J75,種目情報!$E$4:$F$35,2,FALSE))))</f>
        <v/>
      </c>
      <c r="P66" t="str">
        <f>IF(E66="","",IF(②選手情報入力!K75="","",②選手情報入力!K75))</f>
        <v/>
      </c>
      <c r="Q66" s="29" t="str">
        <f>IF(E66="","",IF(②選手情報入力!I75="",0,1))</f>
        <v/>
      </c>
      <c r="R66" t="str">
        <f>IF(E66="","",IF(②選手情報入力!J75="","",IF(I66=1,VLOOKUP(②選手情報入力!J75,種目情報!$A$4:$C$39,3,FALSE),VLOOKUP(②選手情報入力!J75,種目情報!$E$4:$G$40,3,FALSE))))</f>
        <v/>
      </c>
      <c r="S66" t="str">
        <f>IF(E66="","",IF(②選手情報入力!M75="","",IF(I66=1,VLOOKUP(②選手情報入力!M75,種目情報!$A$4:$B$39,2,FALSE),VLOOKUP(②選手情報入力!M75,種目情報!$E$4:$F$40,2,FALSE))))</f>
        <v/>
      </c>
      <c r="T66" t="str">
        <f>IF(E66="","",IF(②選手情報入力!N75="","",②選手情報入力!N75))</f>
        <v/>
      </c>
      <c r="U66" s="29" t="str">
        <f>IF(E66="","",IF(②選手情報入力!L75="",0,1))</f>
        <v/>
      </c>
      <c r="V66" t="str">
        <f>IF(E66="","",IF(②選手情報入力!M75="","",IF(I66=1,VLOOKUP(②選手情報入力!M75,種目情報!$A$4:$C$39,3,FALSE),VLOOKUP(②選手情報入力!M75,種目情報!$E$4:$G$40,3,FALSE))))</f>
        <v/>
      </c>
      <c r="W66" t="str">
        <f>IF(E66="","",IF(②選手情報入力!P75="","",IF(I66=1,VLOOKUP(②選手情報入力!P75,種目情報!$A$4:$B$39,2,FALSE),VLOOKUP(②選手情報入力!P75,種目情報!$E$4:$F$40,2,FALSE))))</f>
        <v/>
      </c>
      <c r="X66" t="str">
        <f>IF(E66="","",IF(②選手情報入力!Q75="","",②選手情報入力!Q75))</f>
        <v/>
      </c>
      <c r="Y66" s="29" t="str">
        <f>IF(E66="","",IF(②選手情報入力!O75="",0,1))</f>
        <v/>
      </c>
      <c r="Z66" t="str">
        <f>IF(E66="","",IF(②選手情報入力!P75="","",IF(I66=1,VLOOKUP(②選手情報入力!P75,種目情報!$A$4:$C$39,3,FALSE),VLOOKUP(②選手情報入力!P75,種目情報!$E$4:$G$40,3,FALSE))))</f>
        <v/>
      </c>
      <c r="AA66" t="str">
        <f>IF(E66="","",IF(②選手情報入力!R75="","",IF(I66=1,種目情報!$J$4,種目情報!$J$6)))</f>
        <v/>
      </c>
      <c r="AB66" t="str">
        <f>IF(E66="","",IF(②選手情報入力!R75="","",IF(I66=1,IF(②選手情報入力!$S$6="","",②選手情報入力!$S$6),IF(②選手情報入力!$S$7="","",②選手情報入力!$S$7))))</f>
        <v/>
      </c>
      <c r="AC66" t="str">
        <f>IF(E66="","",IF(②選手情報入力!R75="","",IF(I66=1,IF(②選手情報入力!$R$6="",0,1),IF(②選手情報入力!$R$7="",0,1))))</f>
        <v/>
      </c>
      <c r="AD66" t="str">
        <f>IF(E66="","",IF(②選手情報入力!R75="","",2))</f>
        <v/>
      </c>
      <c r="AE66" t="str">
        <f>IF(E66="","",IF(②選手情報入力!T75="","",IF(I66=1,種目情報!$J$5,種目情報!$J$7)))</f>
        <v/>
      </c>
      <c r="AF66" t="str">
        <f>IF(E66="","",IF(②選手情報入力!T75="","",IF(I66=1,IF(②選手情報入力!$U$6="","",②選手情報入力!$U$6),IF(②選手情報入力!$U$7="","",②選手情報入力!$U$7))))</f>
        <v/>
      </c>
      <c r="AG66" t="str">
        <f>IF(E66="","",IF(②選手情報入力!T75="","",IF(I66=1,IF(②選手情報入力!$T$6="",0,1),IF(②選手情報入力!$T$7="",0,1))))</f>
        <v/>
      </c>
      <c r="AH66" t="str">
        <f>IF(E66="","",IF(②選手情報入力!T75="","",2))</f>
        <v/>
      </c>
    </row>
    <row r="67" spans="1:34">
      <c r="A67" t="str">
        <f>IF(E67="","",I67*1000000+①団体情報入力!$D$3*1000+②選手情報入力!A76)</f>
        <v/>
      </c>
      <c r="B67" t="str">
        <f>IF(E67="","",①団体情報入力!$D$3)</f>
        <v/>
      </c>
      <c r="D67" t="str">
        <f>IF(②選手情報入力!B76="","",②選手情報入力!B76)</f>
        <v/>
      </c>
      <c r="E67" t="str">
        <f>IF(②選手情報入力!C76="","",②選手情報入力!C76)</f>
        <v/>
      </c>
      <c r="F67" t="str">
        <f>IF(E67="","",②選手情報入力!D76)</f>
        <v/>
      </c>
      <c r="G67" t="str">
        <f>IF(E67="","",ASC(②選手情報入力!E76))</f>
        <v/>
      </c>
      <c r="H67" t="str">
        <f t="shared" ref="H67:H91" si="3">IF(E67="","",F67)</f>
        <v/>
      </c>
      <c r="I67" t="str">
        <f>IF(E67="","",IF(②選手情報入力!G76="男",1,2))</f>
        <v/>
      </c>
      <c r="J67" t="str">
        <f>IF(E67="","",IF(②選手情報入力!H76="","",②選手情報入力!H76))</f>
        <v/>
      </c>
      <c r="L67" t="str">
        <f t="shared" ref="L67:L91" si="4">IF(E67="","",0)</f>
        <v/>
      </c>
      <c r="M67" t="str">
        <f t="shared" ref="M67:M91" si="5">IF(E67="","","愛知")</f>
        <v/>
      </c>
      <c r="O67" t="str">
        <f>IF(E67="","",IF(②選手情報入力!J76="","",IF(I67=1,VLOOKUP(②選手情報入力!J76,種目情報!$A$4:$B$35,2,FALSE),VLOOKUP(②選手情報入力!J76,種目情報!$E$4:$F$35,2,FALSE))))</f>
        <v/>
      </c>
      <c r="P67" t="str">
        <f>IF(E67="","",IF(②選手情報入力!K76="","",②選手情報入力!K76))</f>
        <v/>
      </c>
      <c r="Q67" s="29" t="str">
        <f>IF(E67="","",IF(②選手情報入力!I76="",0,1))</f>
        <v/>
      </c>
      <c r="R67" t="str">
        <f>IF(E67="","",IF(②選手情報入力!J76="","",IF(I67=1,VLOOKUP(②選手情報入力!J76,種目情報!$A$4:$C$39,3,FALSE),VLOOKUP(②選手情報入力!J76,種目情報!$E$4:$G$40,3,FALSE))))</f>
        <v/>
      </c>
      <c r="S67" t="str">
        <f>IF(E67="","",IF(②選手情報入力!M76="","",IF(I67=1,VLOOKUP(②選手情報入力!M76,種目情報!$A$4:$B$39,2,FALSE),VLOOKUP(②選手情報入力!M76,種目情報!$E$4:$F$40,2,FALSE))))</f>
        <v/>
      </c>
      <c r="T67" t="str">
        <f>IF(E67="","",IF(②選手情報入力!N76="","",②選手情報入力!N76))</f>
        <v/>
      </c>
      <c r="U67" s="29" t="str">
        <f>IF(E67="","",IF(②選手情報入力!L76="",0,1))</f>
        <v/>
      </c>
      <c r="V67" t="str">
        <f>IF(E67="","",IF(②選手情報入力!M76="","",IF(I67=1,VLOOKUP(②選手情報入力!M76,種目情報!$A$4:$C$39,3,FALSE),VLOOKUP(②選手情報入力!M76,種目情報!$E$4:$G$40,3,FALSE))))</f>
        <v/>
      </c>
      <c r="W67" t="str">
        <f>IF(E67="","",IF(②選手情報入力!P76="","",IF(I67=1,VLOOKUP(②選手情報入力!P76,種目情報!$A$4:$B$39,2,FALSE),VLOOKUP(②選手情報入力!P76,種目情報!$E$4:$F$40,2,FALSE))))</f>
        <v/>
      </c>
      <c r="X67" t="str">
        <f>IF(E67="","",IF(②選手情報入力!Q76="","",②選手情報入力!Q76))</f>
        <v/>
      </c>
      <c r="Y67" s="29" t="str">
        <f>IF(E67="","",IF(②選手情報入力!O76="",0,1))</f>
        <v/>
      </c>
      <c r="Z67" t="str">
        <f>IF(E67="","",IF(②選手情報入力!P76="","",IF(I67=1,VLOOKUP(②選手情報入力!P76,種目情報!$A$4:$C$39,3,FALSE),VLOOKUP(②選手情報入力!P76,種目情報!$E$4:$G$40,3,FALSE))))</f>
        <v/>
      </c>
      <c r="AA67" t="str">
        <f>IF(E67="","",IF(②選手情報入力!R76="","",IF(I67=1,種目情報!$J$4,種目情報!$J$6)))</f>
        <v/>
      </c>
      <c r="AB67" t="str">
        <f>IF(E67="","",IF(②選手情報入力!R76="","",IF(I67=1,IF(②選手情報入力!$S$6="","",②選手情報入力!$S$6),IF(②選手情報入力!$S$7="","",②選手情報入力!$S$7))))</f>
        <v/>
      </c>
      <c r="AC67" t="str">
        <f>IF(E67="","",IF(②選手情報入力!R76="","",IF(I67=1,IF(②選手情報入力!$R$6="",0,1),IF(②選手情報入力!$R$7="",0,1))))</f>
        <v/>
      </c>
      <c r="AD67" t="str">
        <f>IF(E67="","",IF(②選手情報入力!R76="","",2))</f>
        <v/>
      </c>
      <c r="AE67" t="str">
        <f>IF(E67="","",IF(②選手情報入力!T76="","",IF(I67=1,種目情報!$J$5,種目情報!$J$7)))</f>
        <v/>
      </c>
      <c r="AF67" t="str">
        <f>IF(E67="","",IF(②選手情報入力!T76="","",IF(I67=1,IF(②選手情報入力!$U$6="","",②選手情報入力!$U$6),IF(②選手情報入力!$U$7="","",②選手情報入力!$U$7))))</f>
        <v/>
      </c>
      <c r="AG67" t="str">
        <f>IF(E67="","",IF(②選手情報入力!T76="","",IF(I67=1,IF(②選手情報入力!$T$6="",0,1),IF(②選手情報入力!$T$7="",0,1))))</f>
        <v/>
      </c>
      <c r="AH67" t="str">
        <f>IF(E67="","",IF(②選手情報入力!T76="","",2))</f>
        <v/>
      </c>
    </row>
    <row r="68" spans="1:34">
      <c r="A68" t="str">
        <f>IF(E68="","",I68*1000000+①団体情報入力!$D$3*1000+②選手情報入力!A77)</f>
        <v/>
      </c>
      <c r="B68" t="str">
        <f>IF(E68="","",①団体情報入力!$D$3)</f>
        <v/>
      </c>
      <c r="D68" t="str">
        <f>IF(②選手情報入力!B77="","",②選手情報入力!B77)</f>
        <v/>
      </c>
      <c r="E68" t="str">
        <f>IF(②選手情報入力!C77="","",②選手情報入力!C77)</f>
        <v/>
      </c>
      <c r="F68" t="str">
        <f>IF(E68="","",②選手情報入力!D77)</f>
        <v/>
      </c>
      <c r="G68" t="str">
        <f>IF(E68="","",ASC(②選手情報入力!E77))</f>
        <v/>
      </c>
      <c r="H68" t="str">
        <f t="shared" si="3"/>
        <v/>
      </c>
      <c r="I68" t="str">
        <f>IF(E68="","",IF(②選手情報入力!G77="男",1,2))</f>
        <v/>
      </c>
      <c r="J68" t="str">
        <f>IF(E68="","",IF(②選手情報入力!H77="","",②選手情報入力!H77))</f>
        <v/>
      </c>
      <c r="L68" t="str">
        <f t="shared" si="4"/>
        <v/>
      </c>
      <c r="M68" t="str">
        <f t="shared" si="5"/>
        <v/>
      </c>
      <c r="O68" t="str">
        <f>IF(E68="","",IF(②選手情報入力!J77="","",IF(I68=1,VLOOKUP(②選手情報入力!J77,種目情報!$A$4:$B$35,2,FALSE),VLOOKUP(②選手情報入力!J77,種目情報!$E$4:$F$35,2,FALSE))))</f>
        <v/>
      </c>
      <c r="P68" t="str">
        <f>IF(E68="","",IF(②選手情報入力!K77="","",②選手情報入力!K77))</f>
        <v/>
      </c>
      <c r="Q68" s="29" t="str">
        <f>IF(E68="","",IF(②選手情報入力!I77="",0,1))</f>
        <v/>
      </c>
      <c r="R68" t="str">
        <f>IF(E68="","",IF(②選手情報入力!J77="","",IF(I68=1,VLOOKUP(②選手情報入力!J77,種目情報!$A$4:$C$39,3,FALSE),VLOOKUP(②選手情報入力!J77,種目情報!$E$4:$G$40,3,FALSE))))</f>
        <v/>
      </c>
      <c r="S68" t="str">
        <f>IF(E68="","",IF(②選手情報入力!M77="","",IF(I68=1,VLOOKUP(②選手情報入力!M77,種目情報!$A$4:$B$39,2,FALSE),VLOOKUP(②選手情報入力!M77,種目情報!$E$4:$F$40,2,FALSE))))</f>
        <v/>
      </c>
      <c r="T68" t="str">
        <f>IF(E68="","",IF(②選手情報入力!N77="","",②選手情報入力!N77))</f>
        <v/>
      </c>
      <c r="U68" s="29" t="str">
        <f>IF(E68="","",IF(②選手情報入力!L77="",0,1))</f>
        <v/>
      </c>
      <c r="V68" t="str">
        <f>IF(E68="","",IF(②選手情報入力!M77="","",IF(I68=1,VLOOKUP(②選手情報入力!M77,種目情報!$A$4:$C$39,3,FALSE),VLOOKUP(②選手情報入力!M77,種目情報!$E$4:$G$40,3,FALSE))))</f>
        <v/>
      </c>
      <c r="W68" t="str">
        <f>IF(E68="","",IF(②選手情報入力!P77="","",IF(I68=1,VLOOKUP(②選手情報入力!P77,種目情報!$A$4:$B$39,2,FALSE),VLOOKUP(②選手情報入力!P77,種目情報!$E$4:$F$40,2,FALSE))))</f>
        <v/>
      </c>
      <c r="X68" t="str">
        <f>IF(E68="","",IF(②選手情報入力!Q77="","",②選手情報入力!Q77))</f>
        <v/>
      </c>
      <c r="Y68" s="29" t="str">
        <f>IF(E68="","",IF(②選手情報入力!O77="",0,1))</f>
        <v/>
      </c>
      <c r="Z68" t="str">
        <f>IF(E68="","",IF(②選手情報入力!P77="","",IF(I68=1,VLOOKUP(②選手情報入力!P77,種目情報!$A$4:$C$39,3,FALSE),VLOOKUP(②選手情報入力!P77,種目情報!$E$4:$G$40,3,FALSE))))</f>
        <v/>
      </c>
      <c r="AA68" t="str">
        <f>IF(E68="","",IF(②選手情報入力!R77="","",IF(I68=1,種目情報!$J$4,種目情報!$J$6)))</f>
        <v/>
      </c>
      <c r="AB68" t="str">
        <f>IF(E68="","",IF(②選手情報入力!R77="","",IF(I68=1,IF(②選手情報入力!$S$6="","",②選手情報入力!$S$6),IF(②選手情報入力!$S$7="","",②選手情報入力!$S$7))))</f>
        <v/>
      </c>
      <c r="AC68" t="str">
        <f>IF(E68="","",IF(②選手情報入力!R77="","",IF(I68=1,IF(②選手情報入力!$R$6="",0,1),IF(②選手情報入力!$R$7="",0,1))))</f>
        <v/>
      </c>
      <c r="AD68" t="str">
        <f>IF(E68="","",IF(②選手情報入力!R77="","",2))</f>
        <v/>
      </c>
      <c r="AE68" t="str">
        <f>IF(E68="","",IF(②選手情報入力!T77="","",IF(I68=1,種目情報!$J$5,種目情報!$J$7)))</f>
        <v/>
      </c>
      <c r="AF68" t="str">
        <f>IF(E68="","",IF(②選手情報入力!T77="","",IF(I68=1,IF(②選手情報入力!$U$6="","",②選手情報入力!$U$6),IF(②選手情報入力!$U$7="","",②選手情報入力!$U$7))))</f>
        <v/>
      </c>
      <c r="AG68" t="str">
        <f>IF(E68="","",IF(②選手情報入力!T77="","",IF(I68=1,IF(②選手情報入力!$T$6="",0,1),IF(②選手情報入力!$T$7="",0,1))))</f>
        <v/>
      </c>
      <c r="AH68" t="str">
        <f>IF(E68="","",IF(②選手情報入力!T77="","",2))</f>
        <v/>
      </c>
    </row>
    <row r="69" spans="1:34">
      <c r="A69" t="str">
        <f>IF(E69="","",I69*1000000+①団体情報入力!$D$3*1000+②選手情報入力!A78)</f>
        <v/>
      </c>
      <c r="B69" t="str">
        <f>IF(E69="","",①団体情報入力!$D$3)</f>
        <v/>
      </c>
      <c r="D69" t="str">
        <f>IF(②選手情報入力!B78="","",②選手情報入力!B78)</f>
        <v/>
      </c>
      <c r="E69" t="str">
        <f>IF(②選手情報入力!C78="","",②選手情報入力!C78)</f>
        <v/>
      </c>
      <c r="F69" t="str">
        <f>IF(E69="","",②選手情報入力!D78)</f>
        <v/>
      </c>
      <c r="G69" t="str">
        <f>IF(E69="","",ASC(②選手情報入力!E78))</f>
        <v/>
      </c>
      <c r="H69" t="str">
        <f t="shared" si="3"/>
        <v/>
      </c>
      <c r="I69" t="str">
        <f>IF(E69="","",IF(②選手情報入力!G78="男",1,2))</f>
        <v/>
      </c>
      <c r="J69" t="str">
        <f>IF(E69="","",IF(②選手情報入力!H78="","",②選手情報入力!H78))</f>
        <v/>
      </c>
      <c r="L69" t="str">
        <f t="shared" si="4"/>
        <v/>
      </c>
      <c r="M69" t="str">
        <f t="shared" si="5"/>
        <v/>
      </c>
      <c r="O69" t="str">
        <f>IF(E69="","",IF(②選手情報入力!J78="","",IF(I69=1,VLOOKUP(②選手情報入力!J78,種目情報!$A$4:$B$35,2,FALSE),VLOOKUP(②選手情報入力!J78,種目情報!$E$4:$F$35,2,FALSE))))</f>
        <v/>
      </c>
      <c r="P69" t="str">
        <f>IF(E69="","",IF(②選手情報入力!K78="","",②選手情報入力!K78))</f>
        <v/>
      </c>
      <c r="Q69" s="29" t="str">
        <f>IF(E69="","",IF(②選手情報入力!I78="",0,1))</f>
        <v/>
      </c>
      <c r="R69" t="str">
        <f>IF(E69="","",IF(②選手情報入力!J78="","",IF(I69=1,VLOOKUP(②選手情報入力!J78,種目情報!$A$4:$C$39,3,FALSE),VLOOKUP(②選手情報入力!J78,種目情報!$E$4:$G$40,3,FALSE))))</f>
        <v/>
      </c>
      <c r="S69" t="str">
        <f>IF(E69="","",IF(②選手情報入力!M78="","",IF(I69=1,VLOOKUP(②選手情報入力!M78,種目情報!$A$4:$B$39,2,FALSE),VLOOKUP(②選手情報入力!M78,種目情報!$E$4:$F$40,2,FALSE))))</f>
        <v/>
      </c>
      <c r="T69" t="str">
        <f>IF(E69="","",IF(②選手情報入力!N78="","",②選手情報入力!N78))</f>
        <v/>
      </c>
      <c r="U69" s="29" t="str">
        <f>IF(E69="","",IF(②選手情報入力!L78="",0,1))</f>
        <v/>
      </c>
      <c r="V69" t="str">
        <f>IF(E69="","",IF(②選手情報入力!M78="","",IF(I69=1,VLOOKUP(②選手情報入力!M78,種目情報!$A$4:$C$39,3,FALSE),VLOOKUP(②選手情報入力!M78,種目情報!$E$4:$G$40,3,FALSE))))</f>
        <v/>
      </c>
      <c r="W69" t="str">
        <f>IF(E69="","",IF(②選手情報入力!P78="","",IF(I69=1,VLOOKUP(②選手情報入力!P78,種目情報!$A$4:$B$39,2,FALSE),VLOOKUP(②選手情報入力!P78,種目情報!$E$4:$F$40,2,FALSE))))</f>
        <v/>
      </c>
      <c r="X69" t="str">
        <f>IF(E69="","",IF(②選手情報入力!Q78="","",②選手情報入力!Q78))</f>
        <v/>
      </c>
      <c r="Y69" s="29" t="str">
        <f>IF(E69="","",IF(②選手情報入力!O78="",0,1))</f>
        <v/>
      </c>
      <c r="Z69" t="str">
        <f>IF(E69="","",IF(②選手情報入力!P78="","",IF(I69=1,VLOOKUP(②選手情報入力!P78,種目情報!$A$4:$C$39,3,FALSE),VLOOKUP(②選手情報入力!P78,種目情報!$E$4:$G$40,3,FALSE))))</f>
        <v/>
      </c>
      <c r="AA69" t="str">
        <f>IF(E69="","",IF(②選手情報入力!R78="","",IF(I69=1,種目情報!$J$4,種目情報!$J$6)))</f>
        <v/>
      </c>
      <c r="AB69" t="str">
        <f>IF(E69="","",IF(②選手情報入力!R78="","",IF(I69=1,IF(②選手情報入力!$S$6="","",②選手情報入力!$S$6),IF(②選手情報入力!$S$7="","",②選手情報入力!$S$7))))</f>
        <v/>
      </c>
      <c r="AC69" t="str">
        <f>IF(E69="","",IF(②選手情報入力!R78="","",IF(I69=1,IF(②選手情報入力!$R$6="",0,1),IF(②選手情報入力!$R$7="",0,1))))</f>
        <v/>
      </c>
      <c r="AD69" t="str">
        <f>IF(E69="","",IF(②選手情報入力!R78="","",2))</f>
        <v/>
      </c>
      <c r="AE69" t="str">
        <f>IF(E69="","",IF(②選手情報入力!T78="","",IF(I69=1,種目情報!$J$5,種目情報!$J$7)))</f>
        <v/>
      </c>
      <c r="AF69" t="str">
        <f>IF(E69="","",IF(②選手情報入力!T78="","",IF(I69=1,IF(②選手情報入力!$U$6="","",②選手情報入力!$U$6),IF(②選手情報入力!$U$7="","",②選手情報入力!$U$7))))</f>
        <v/>
      </c>
      <c r="AG69" t="str">
        <f>IF(E69="","",IF(②選手情報入力!T78="","",IF(I69=1,IF(②選手情報入力!$T$6="",0,1),IF(②選手情報入力!$T$7="",0,1))))</f>
        <v/>
      </c>
      <c r="AH69" t="str">
        <f>IF(E69="","",IF(②選手情報入力!T78="","",2))</f>
        <v/>
      </c>
    </row>
    <row r="70" spans="1:34">
      <c r="A70" t="str">
        <f>IF(E70="","",I70*1000000+①団体情報入力!$D$3*1000+②選手情報入力!A79)</f>
        <v/>
      </c>
      <c r="B70" t="str">
        <f>IF(E70="","",①団体情報入力!$D$3)</f>
        <v/>
      </c>
      <c r="D70" t="str">
        <f>IF(②選手情報入力!B79="","",②選手情報入力!B79)</f>
        <v/>
      </c>
      <c r="E70" t="str">
        <f>IF(②選手情報入力!C79="","",②選手情報入力!C79)</f>
        <v/>
      </c>
      <c r="F70" t="str">
        <f>IF(E70="","",②選手情報入力!D79)</f>
        <v/>
      </c>
      <c r="G70" t="str">
        <f>IF(E70="","",ASC(②選手情報入力!E79))</f>
        <v/>
      </c>
      <c r="H70" t="str">
        <f t="shared" si="3"/>
        <v/>
      </c>
      <c r="I70" t="str">
        <f>IF(E70="","",IF(②選手情報入力!G79="男",1,2))</f>
        <v/>
      </c>
      <c r="J70" t="str">
        <f>IF(E70="","",IF(②選手情報入力!H79="","",②選手情報入力!H79))</f>
        <v/>
      </c>
      <c r="L70" t="str">
        <f t="shared" si="4"/>
        <v/>
      </c>
      <c r="M70" t="str">
        <f t="shared" si="5"/>
        <v/>
      </c>
      <c r="O70" t="str">
        <f>IF(E70="","",IF(②選手情報入力!J79="","",IF(I70=1,VLOOKUP(②選手情報入力!J79,種目情報!$A$4:$B$35,2,FALSE),VLOOKUP(②選手情報入力!J79,種目情報!$E$4:$F$35,2,FALSE))))</f>
        <v/>
      </c>
      <c r="P70" t="str">
        <f>IF(E70="","",IF(②選手情報入力!K79="","",②選手情報入力!K79))</f>
        <v/>
      </c>
      <c r="Q70" s="29" t="str">
        <f>IF(E70="","",IF(②選手情報入力!I79="",0,1))</f>
        <v/>
      </c>
      <c r="R70" t="str">
        <f>IF(E70="","",IF(②選手情報入力!J79="","",IF(I70=1,VLOOKUP(②選手情報入力!J79,種目情報!$A$4:$C$39,3,FALSE),VLOOKUP(②選手情報入力!J79,種目情報!$E$4:$G$40,3,FALSE))))</f>
        <v/>
      </c>
      <c r="S70" t="str">
        <f>IF(E70="","",IF(②選手情報入力!M79="","",IF(I70=1,VLOOKUP(②選手情報入力!M79,種目情報!$A$4:$B$39,2,FALSE),VLOOKUP(②選手情報入力!M79,種目情報!$E$4:$F$40,2,FALSE))))</f>
        <v/>
      </c>
      <c r="T70" t="str">
        <f>IF(E70="","",IF(②選手情報入力!N79="","",②選手情報入力!N79))</f>
        <v/>
      </c>
      <c r="U70" s="29" t="str">
        <f>IF(E70="","",IF(②選手情報入力!L79="",0,1))</f>
        <v/>
      </c>
      <c r="V70" t="str">
        <f>IF(E70="","",IF(②選手情報入力!M79="","",IF(I70=1,VLOOKUP(②選手情報入力!M79,種目情報!$A$4:$C$39,3,FALSE),VLOOKUP(②選手情報入力!M79,種目情報!$E$4:$G$40,3,FALSE))))</f>
        <v/>
      </c>
      <c r="W70" t="str">
        <f>IF(E70="","",IF(②選手情報入力!P79="","",IF(I70=1,VLOOKUP(②選手情報入力!P79,種目情報!$A$4:$B$39,2,FALSE),VLOOKUP(②選手情報入力!P79,種目情報!$E$4:$F$40,2,FALSE))))</f>
        <v/>
      </c>
      <c r="X70" t="str">
        <f>IF(E70="","",IF(②選手情報入力!Q79="","",②選手情報入力!Q79))</f>
        <v/>
      </c>
      <c r="Y70" s="29" t="str">
        <f>IF(E70="","",IF(②選手情報入力!O79="",0,1))</f>
        <v/>
      </c>
      <c r="Z70" t="str">
        <f>IF(E70="","",IF(②選手情報入力!P79="","",IF(I70=1,VLOOKUP(②選手情報入力!P79,種目情報!$A$4:$C$39,3,FALSE),VLOOKUP(②選手情報入力!P79,種目情報!$E$4:$G$40,3,FALSE))))</f>
        <v/>
      </c>
      <c r="AA70" t="str">
        <f>IF(E70="","",IF(②選手情報入力!R79="","",IF(I70=1,種目情報!$J$4,種目情報!$J$6)))</f>
        <v/>
      </c>
      <c r="AB70" t="str">
        <f>IF(E70="","",IF(②選手情報入力!R79="","",IF(I70=1,IF(②選手情報入力!$S$6="","",②選手情報入力!$S$6),IF(②選手情報入力!$S$7="","",②選手情報入力!$S$7))))</f>
        <v/>
      </c>
      <c r="AC70" t="str">
        <f>IF(E70="","",IF(②選手情報入力!R79="","",IF(I70=1,IF(②選手情報入力!$R$6="",0,1),IF(②選手情報入力!$R$7="",0,1))))</f>
        <v/>
      </c>
      <c r="AD70" t="str">
        <f>IF(E70="","",IF(②選手情報入力!R79="","",2))</f>
        <v/>
      </c>
      <c r="AE70" t="str">
        <f>IF(E70="","",IF(②選手情報入力!T79="","",IF(I70=1,種目情報!$J$5,種目情報!$J$7)))</f>
        <v/>
      </c>
      <c r="AF70" t="str">
        <f>IF(E70="","",IF(②選手情報入力!T79="","",IF(I70=1,IF(②選手情報入力!$U$6="","",②選手情報入力!$U$6),IF(②選手情報入力!$U$7="","",②選手情報入力!$U$7))))</f>
        <v/>
      </c>
      <c r="AG70" t="str">
        <f>IF(E70="","",IF(②選手情報入力!T79="","",IF(I70=1,IF(②選手情報入力!$T$6="",0,1),IF(②選手情報入力!$T$7="",0,1))))</f>
        <v/>
      </c>
      <c r="AH70" t="str">
        <f>IF(E70="","",IF(②選手情報入力!T79="","",2))</f>
        <v/>
      </c>
    </row>
    <row r="71" spans="1:34">
      <c r="A71" t="str">
        <f>IF(E71="","",I71*1000000+①団体情報入力!$D$3*1000+②選手情報入力!A80)</f>
        <v/>
      </c>
      <c r="B71" t="str">
        <f>IF(E71="","",①団体情報入力!$D$3)</f>
        <v/>
      </c>
      <c r="D71" t="str">
        <f>IF(②選手情報入力!B80="","",②選手情報入力!B80)</f>
        <v/>
      </c>
      <c r="E71" t="str">
        <f>IF(②選手情報入力!C80="","",②選手情報入力!C80)</f>
        <v/>
      </c>
      <c r="F71" t="str">
        <f>IF(E71="","",②選手情報入力!D80)</f>
        <v/>
      </c>
      <c r="G71" t="str">
        <f>IF(E71="","",ASC(②選手情報入力!E80))</f>
        <v/>
      </c>
      <c r="H71" t="str">
        <f t="shared" si="3"/>
        <v/>
      </c>
      <c r="I71" t="str">
        <f>IF(E71="","",IF(②選手情報入力!G80="男",1,2))</f>
        <v/>
      </c>
      <c r="J71" t="str">
        <f>IF(E71="","",IF(②選手情報入力!H80="","",②選手情報入力!H80))</f>
        <v/>
      </c>
      <c r="L71" t="str">
        <f t="shared" si="4"/>
        <v/>
      </c>
      <c r="M71" t="str">
        <f t="shared" si="5"/>
        <v/>
      </c>
      <c r="O71" t="str">
        <f>IF(E71="","",IF(②選手情報入力!J80="","",IF(I71=1,VLOOKUP(②選手情報入力!J80,種目情報!$A$4:$B$35,2,FALSE),VLOOKUP(②選手情報入力!J80,種目情報!$E$4:$F$35,2,FALSE))))</f>
        <v/>
      </c>
      <c r="P71" t="str">
        <f>IF(E71="","",IF(②選手情報入力!K80="","",②選手情報入力!K80))</f>
        <v/>
      </c>
      <c r="Q71" s="29" t="str">
        <f>IF(E71="","",IF(②選手情報入力!I80="",0,1))</f>
        <v/>
      </c>
      <c r="R71" t="str">
        <f>IF(E71="","",IF(②選手情報入力!J80="","",IF(I71=1,VLOOKUP(②選手情報入力!J80,種目情報!$A$4:$C$39,3,FALSE),VLOOKUP(②選手情報入力!J80,種目情報!$E$4:$G$40,3,FALSE))))</f>
        <v/>
      </c>
      <c r="S71" t="str">
        <f>IF(E71="","",IF(②選手情報入力!M80="","",IF(I71=1,VLOOKUP(②選手情報入力!M80,種目情報!$A$4:$B$39,2,FALSE),VLOOKUP(②選手情報入力!M80,種目情報!$E$4:$F$40,2,FALSE))))</f>
        <v/>
      </c>
      <c r="T71" t="str">
        <f>IF(E71="","",IF(②選手情報入力!N80="","",②選手情報入力!N80))</f>
        <v/>
      </c>
      <c r="U71" s="29" t="str">
        <f>IF(E71="","",IF(②選手情報入力!L80="",0,1))</f>
        <v/>
      </c>
      <c r="V71" t="str">
        <f>IF(E71="","",IF(②選手情報入力!M80="","",IF(I71=1,VLOOKUP(②選手情報入力!M80,種目情報!$A$4:$C$39,3,FALSE),VLOOKUP(②選手情報入力!M80,種目情報!$E$4:$G$40,3,FALSE))))</f>
        <v/>
      </c>
      <c r="W71" t="str">
        <f>IF(E71="","",IF(②選手情報入力!P80="","",IF(I71=1,VLOOKUP(②選手情報入力!P80,種目情報!$A$4:$B$39,2,FALSE),VLOOKUP(②選手情報入力!P80,種目情報!$E$4:$F$40,2,FALSE))))</f>
        <v/>
      </c>
      <c r="X71" t="str">
        <f>IF(E71="","",IF(②選手情報入力!Q80="","",②選手情報入力!Q80))</f>
        <v/>
      </c>
      <c r="Y71" s="29" t="str">
        <f>IF(E71="","",IF(②選手情報入力!O80="",0,1))</f>
        <v/>
      </c>
      <c r="Z71" t="str">
        <f>IF(E71="","",IF(②選手情報入力!P80="","",IF(I71=1,VLOOKUP(②選手情報入力!P80,種目情報!$A$4:$C$39,3,FALSE),VLOOKUP(②選手情報入力!P80,種目情報!$E$4:$G$40,3,FALSE))))</f>
        <v/>
      </c>
      <c r="AA71" t="str">
        <f>IF(E71="","",IF(②選手情報入力!R80="","",IF(I71=1,種目情報!$J$4,種目情報!$J$6)))</f>
        <v/>
      </c>
      <c r="AB71" t="str">
        <f>IF(E71="","",IF(②選手情報入力!R80="","",IF(I71=1,IF(②選手情報入力!$S$6="","",②選手情報入力!$S$6),IF(②選手情報入力!$S$7="","",②選手情報入力!$S$7))))</f>
        <v/>
      </c>
      <c r="AC71" t="str">
        <f>IF(E71="","",IF(②選手情報入力!R80="","",IF(I71=1,IF(②選手情報入力!$R$6="",0,1),IF(②選手情報入力!$R$7="",0,1))))</f>
        <v/>
      </c>
      <c r="AD71" t="str">
        <f>IF(E71="","",IF(②選手情報入力!R80="","",2))</f>
        <v/>
      </c>
      <c r="AE71" t="str">
        <f>IF(E71="","",IF(②選手情報入力!T80="","",IF(I71=1,種目情報!$J$5,種目情報!$J$7)))</f>
        <v/>
      </c>
      <c r="AF71" t="str">
        <f>IF(E71="","",IF(②選手情報入力!T80="","",IF(I71=1,IF(②選手情報入力!$U$6="","",②選手情報入力!$U$6),IF(②選手情報入力!$U$7="","",②選手情報入力!$U$7))))</f>
        <v/>
      </c>
      <c r="AG71" t="str">
        <f>IF(E71="","",IF(②選手情報入力!T80="","",IF(I71=1,IF(②選手情報入力!$T$6="",0,1),IF(②選手情報入力!$T$7="",0,1))))</f>
        <v/>
      </c>
      <c r="AH71" t="str">
        <f>IF(E71="","",IF(②選手情報入力!T80="","",2))</f>
        <v/>
      </c>
    </row>
    <row r="72" spans="1:34">
      <c r="A72" t="str">
        <f>IF(E72="","",I72*1000000+①団体情報入力!$D$3*1000+②選手情報入力!A81)</f>
        <v/>
      </c>
      <c r="B72" t="str">
        <f>IF(E72="","",①団体情報入力!$D$3)</f>
        <v/>
      </c>
      <c r="D72" t="str">
        <f>IF(②選手情報入力!B81="","",②選手情報入力!B81)</f>
        <v/>
      </c>
      <c r="E72" t="str">
        <f>IF(②選手情報入力!C81="","",②選手情報入力!C81)</f>
        <v/>
      </c>
      <c r="F72" t="str">
        <f>IF(E72="","",②選手情報入力!D81)</f>
        <v/>
      </c>
      <c r="G72" t="str">
        <f>IF(E72="","",ASC(②選手情報入力!E81))</f>
        <v/>
      </c>
      <c r="H72" t="str">
        <f t="shared" si="3"/>
        <v/>
      </c>
      <c r="I72" t="str">
        <f>IF(E72="","",IF(②選手情報入力!G81="男",1,2))</f>
        <v/>
      </c>
      <c r="J72" t="str">
        <f>IF(E72="","",IF(②選手情報入力!H81="","",②選手情報入力!H81))</f>
        <v/>
      </c>
      <c r="L72" t="str">
        <f t="shared" si="4"/>
        <v/>
      </c>
      <c r="M72" t="str">
        <f t="shared" si="5"/>
        <v/>
      </c>
      <c r="O72" t="str">
        <f>IF(E72="","",IF(②選手情報入力!J81="","",IF(I72=1,VLOOKUP(②選手情報入力!J81,種目情報!$A$4:$B$35,2,FALSE),VLOOKUP(②選手情報入力!J81,種目情報!$E$4:$F$35,2,FALSE))))</f>
        <v/>
      </c>
      <c r="P72" t="str">
        <f>IF(E72="","",IF(②選手情報入力!K81="","",②選手情報入力!K81))</f>
        <v/>
      </c>
      <c r="Q72" s="29" t="str">
        <f>IF(E72="","",IF(②選手情報入力!I81="",0,1))</f>
        <v/>
      </c>
      <c r="R72" t="str">
        <f>IF(E72="","",IF(②選手情報入力!J81="","",IF(I72=1,VLOOKUP(②選手情報入力!J81,種目情報!$A$4:$C$39,3,FALSE),VLOOKUP(②選手情報入力!J81,種目情報!$E$4:$G$40,3,FALSE))))</f>
        <v/>
      </c>
      <c r="S72" t="str">
        <f>IF(E72="","",IF(②選手情報入力!M81="","",IF(I72=1,VLOOKUP(②選手情報入力!M81,種目情報!$A$4:$B$39,2,FALSE),VLOOKUP(②選手情報入力!M81,種目情報!$E$4:$F$40,2,FALSE))))</f>
        <v/>
      </c>
      <c r="T72" t="str">
        <f>IF(E72="","",IF(②選手情報入力!N81="","",②選手情報入力!N81))</f>
        <v/>
      </c>
      <c r="U72" s="29" t="str">
        <f>IF(E72="","",IF(②選手情報入力!L81="",0,1))</f>
        <v/>
      </c>
      <c r="V72" t="str">
        <f>IF(E72="","",IF(②選手情報入力!M81="","",IF(I72=1,VLOOKUP(②選手情報入力!M81,種目情報!$A$4:$C$39,3,FALSE),VLOOKUP(②選手情報入力!M81,種目情報!$E$4:$G$40,3,FALSE))))</f>
        <v/>
      </c>
      <c r="W72" t="str">
        <f>IF(E72="","",IF(②選手情報入力!P81="","",IF(I72=1,VLOOKUP(②選手情報入力!P81,種目情報!$A$4:$B$39,2,FALSE),VLOOKUP(②選手情報入力!P81,種目情報!$E$4:$F$40,2,FALSE))))</f>
        <v/>
      </c>
      <c r="X72" t="str">
        <f>IF(E72="","",IF(②選手情報入力!Q81="","",②選手情報入力!Q81))</f>
        <v/>
      </c>
      <c r="Y72" s="29" t="str">
        <f>IF(E72="","",IF(②選手情報入力!O81="",0,1))</f>
        <v/>
      </c>
      <c r="Z72" t="str">
        <f>IF(E72="","",IF(②選手情報入力!P81="","",IF(I72=1,VLOOKUP(②選手情報入力!P81,種目情報!$A$4:$C$39,3,FALSE),VLOOKUP(②選手情報入力!P81,種目情報!$E$4:$G$40,3,FALSE))))</f>
        <v/>
      </c>
      <c r="AA72" t="str">
        <f>IF(E72="","",IF(②選手情報入力!R81="","",IF(I72=1,種目情報!$J$4,種目情報!$J$6)))</f>
        <v/>
      </c>
      <c r="AB72" t="str">
        <f>IF(E72="","",IF(②選手情報入力!R81="","",IF(I72=1,IF(②選手情報入力!$S$6="","",②選手情報入力!$S$6),IF(②選手情報入力!$S$7="","",②選手情報入力!$S$7))))</f>
        <v/>
      </c>
      <c r="AC72" t="str">
        <f>IF(E72="","",IF(②選手情報入力!R81="","",IF(I72=1,IF(②選手情報入力!$R$6="",0,1),IF(②選手情報入力!$R$7="",0,1))))</f>
        <v/>
      </c>
      <c r="AD72" t="str">
        <f>IF(E72="","",IF(②選手情報入力!R81="","",2))</f>
        <v/>
      </c>
      <c r="AE72" t="str">
        <f>IF(E72="","",IF(②選手情報入力!T81="","",IF(I72=1,種目情報!$J$5,種目情報!$J$7)))</f>
        <v/>
      </c>
      <c r="AF72" t="str">
        <f>IF(E72="","",IF(②選手情報入力!T81="","",IF(I72=1,IF(②選手情報入力!$U$6="","",②選手情報入力!$U$6),IF(②選手情報入力!$U$7="","",②選手情報入力!$U$7))))</f>
        <v/>
      </c>
      <c r="AG72" t="str">
        <f>IF(E72="","",IF(②選手情報入力!T81="","",IF(I72=1,IF(②選手情報入力!$T$6="",0,1),IF(②選手情報入力!$T$7="",0,1))))</f>
        <v/>
      </c>
      <c r="AH72" t="str">
        <f>IF(E72="","",IF(②選手情報入力!T81="","",2))</f>
        <v/>
      </c>
    </row>
    <row r="73" spans="1:34">
      <c r="A73" t="str">
        <f>IF(E73="","",I73*1000000+①団体情報入力!$D$3*1000+②選手情報入力!A82)</f>
        <v/>
      </c>
      <c r="B73" t="str">
        <f>IF(E73="","",①団体情報入力!$D$3)</f>
        <v/>
      </c>
      <c r="D73" t="str">
        <f>IF(②選手情報入力!B82="","",②選手情報入力!B82)</f>
        <v/>
      </c>
      <c r="E73" t="str">
        <f>IF(②選手情報入力!C82="","",②選手情報入力!C82)</f>
        <v/>
      </c>
      <c r="F73" t="str">
        <f>IF(E73="","",②選手情報入力!D82)</f>
        <v/>
      </c>
      <c r="G73" t="str">
        <f>IF(E73="","",ASC(②選手情報入力!E82))</f>
        <v/>
      </c>
      <c r="H73" t="str">
        <f t="shared" si="3"/>
        <v/>
      </c>
      <c r="I73" t="str">
        <f>IF(E73="","",IF(②選手情報入力!G82="男",1,2))</f>
        <v/>
      </c>
      <c r="J73" t="str">
        <f>IF(E73="","",IF(②選手情報入力!H82="","",②選手情報入力!H82))</f>
        <v/>
      </c>
      <c r="L73" t="str">
        <f t="shared" si="4"/>
        <v/>
      </c>
      <c r="M73" t="str">
        <f t="shared" si="5"/>
        <v/>
      </c>
      <c r="O73" t="str">
        <f>IF(E73="","",IF(②選手情報入力!J82="","",IF(I73=1,VLOOKUP(②選手情報入力!J82,種目情報!$A$4:$B$35,2,FALSE),VLOOKUP(②選手情報入力!J82,種目情報!$E$4:$F$35,2,FALSE))))</f>
        <v/>
      </c>
      <c r="P73" t="str">
        <f>IF(E73="","",IF(②選手情報入力!K82="","",②選手情報入力!K82))</f>
        <v/>
      </c>
      <c r="Q73" s="29" t="str">
        <f>IF(E73="","",IF(②選手情報入力!I82="",0,1))</f>
        <v/>
      </c>
      <c r="R73" t="str">
        <f>IF(E73="","",IF(②選手情報入力!J82="","",IF(I73=1,VLOOKUP(②選手情報入力!J82,種目情報!$A$4:$C$39,3,FALSE),VLOOKUP(②選手情報入力!J82,種目情報!$E$4:$G$40,3,FALSE))))</f>
        <v/>
      </c>
      <c r="S73" t="str">
        <f>IF(E73="","",IF(②選手情報入力!M82="","",IF(I73=1,VLOOKUP(②選手情報入力!M82,種目情報!$A$4:$B$39,2,FALSE),VLOOKUP(②選手情報入力!M82,種目情報!$E$4:$F$40,2,FALSE))))</f>
        <v/>
      </c>
      <c r="T73" t="str">
        <f>IF(E73="","",IF(②選手情報入力!N82="","",②選手情報入力!N82))</f>
        <v/>
      </c>
      <c r="U73" s="29" t="str">
        <f>IF(E73="","",IF(②選手情報入力!L82="",0,1))</f>
        <v/>
      </c>
      <c r="V73" t="str">
        <f>IF(E73="","",IF(②選手情報入力!M82="","",IF(I73=1,VLOOKUP(②選手情報入力!M82,種目情報!$A$4:$C$39,3,FALSE),VLOOKUP(②選手情報入力!M82,種目情報!$E$4:$G$40,3,FALSE))))</f>
        <v/>
      </c>
      <c r="W73" t="str">
        <f>IF(E73="","",IF(②選手情報入力!P82="","",IF(I73=1,VLOOKUP(②選手情報入力!P82,種目情報!$A$4:$B$39,2,FALSE),VLOOKUP(②選手情報入力!P82,種目情報!$E$4:$F$40,2,FALSE))))</f>
        <v/>
      </c>
      <c r="X73" t="str">
        <f>IF(E73="","",IF(②選手情報入力!Q82="","",②選手情報入力!Q82))</f>
        <v/>
      </c>
      <c r="Y73" s="29" t="str">
        <f>IF(E73="","",IF(②選手情報入力!O82="",0,1))</f>
        <v/>
      </c>
      <c r="Z73" t="str">
        <f>IF(E73="","",IF(②選手情報入力!P82="","",IF(I73=1,VLOOKUP(②選手情報入力!P82,種目情報!$A$4:$C$39,3,FALSE),VLOOKUP(②選手情報入力!P82,種目情報!$E$4:$G$40,3,FALSE))))</f>
        <v/>
      </c>
      <c r="AA73" t="str">
        <f>IF(E73="","",IF(②選手情報入力!R82="","",IF(I73=1,種目情報!$J$4,種目情報!$J$6)))</f>
        <v/>
      </c>
      <c r="AB73" t="str">
        <f>IF(E73="","",IF(②選手情報入力!R82="","",IF(I73=1,IF(②選手情報入力!$S$6="","",②選手情報入力!$S$6),IF(②選手情報入力!$S$7="","",②選手情報入力!$S$7))))</f>
        <v/>
      </c>
      <c r="AC73" t="str">
        <f>IF(E73="","",IF(②選手情報入力!R82="","",IF(I73=1,IF(②選手情報入力!$R$6="",0,1),IF(②選手情報入力!$R$7="",0,1))))</f>
        <v/>
      </c>
      <c r="AD73" t="str">
        <f>IF(E73="","",IF(②選手情報入力!R82="","",2))</f>
        <v/>
      </c>
      <c r="AE73" t="str">
        <f>IF(E73="","",IF(②選手情報入力!T82="","",IF(I73=1,種目情報!$J$5,種目情報!$J$7)))</f>
        <v/>
      </c>
      <c r="AF73" t="str">
        <f>IF(E73="","",IF(②選手情報入力!T82="","",IF(I73=1,IF(②選手情報入力!$U$6="","",②選手情報入力!$U$6),IF(②選手情報入力!$U$7="","",②選手情報入力!$U$7))))</f>
        <v/>
      </c>
      <c r="AG73" t="str">
        <f>IF(E73="","",IF(②選手情報入力!T82="","",IF(I73=1,IF(②選手情報入力!$T$6="",0,1),IF(②選手情報入力!$T$7="",0,1))))</f>
        <v/>
      </c>
      <c r="AH73" t="str">
        <f>IF(E73="","",IF(②選手情報入力!T82="","",2))</f>
        <v/>
      </c>
    </row>
    <row r="74" spans="1:34">
      <c r="A74" t="str">
        <f>IF(E74="","",I74*1000000+①団体情報入力!$D$3*1000+②選手情報入力!A83)</f>
        <v/>
      </c>
      <c r="B74" t="str">
        <f>IF(E74="","",①団体情報入力!$D$3)</f>
        <v/>
      </c>
      <c r="D74" t="str">
        <f>IF(②選手情報入力!B83="","",②選手情報入力!B83)</f>
        <v/>
      </c>
      <c r="E74" t="str">
        <f>IF(②選手情報入力!C83="","",②選手情報入力!C83)</f>
        <v/>
      </c>
      <c r="F74" t="str">
        <f>IF(E74="","",②選手情報入力!D83)</f>
        <v/>
      </c>
      <c r="G74" t="str">
        <f>IF(E74="","",ASC(②選手情報入力!E83))</f>
        <v/>
      </c>
      <c r="H74" t="str">
        <f t="shared" si="3"/>
        <v/>
      </c>
      <c r="I74" t="str">
        <f>IF(E74="","",IF(②選手情報入力!G83="男",1,2))</f>
        <v/>
      </c>
      <c r="J74" t="str">
        <f>IF(E74="","",IF(②選手情報入力!H83="","",②選手情報入力!H83))</f>
        <v/>
      </c>
      <c r="L74" t="str">
        <f t="shared" si="4"/>
        <v/>
      </c>
      <c r="M74" t="str">
        <f t="shared" si="5"/>
        <v/>
      </c>
      <c r="O74" t="str">
        <f>IF(E74="","",IF(②選手情報入力!J83="","",IF(I74=1,VLOOKUP(②選手情報入力!J83,種目情報!$A$4:$B$35,2,FALSE),VLOOKUP(②選手情報入力!J83,種目情報!$E$4:$F$35,2,FALSE))))</f>
        <v/>
      </c>
      <c r="P74" t="str">
        <f>IF(E74="","",IF(②選手情報入力!K83="","",②選手情報入力!K83))</f>
        <v/>
      </c>
      <c r="Q74" s="29" t="str">
        <f>IF(E74="","",IF(②選手情報入力!I83="",0,1))</f>
        <v/>
      </c>
      <c r="R74" t="str">
        <f>IF(E74="","",IF(②選手情報入力!J83="","",IF(I74=1,VLOOKUP(②選手情報入力!J83,種目情報!$A$4:$C$39,3,FALSE),VLOOKUP(②選手情報入力!J83,種目情報!$E$4:$G$40,3,FALSE))))</f>
        <v/>
      </c>
      <c r="S74" t="str">
        <f>IF(E74="","",IF(②選手情報入力!M83="","",IF(I74=1,VLOOKUP(②選手情報入力!M83,種目情報!$A$4:$B$39,2,FALSE),VLOOKUP(②選手情報入力!M83,種目情報!$E$4:$F$40,2,FALSE))))</f>
        <v/>
      </c>
      <c r="T74" t="str">
        <f>IF(E74="","",IF(②選手情報入力!N83="","",②選手情報入力!N83))</f>
        <v/>
      </c>
      <c r="U74" s="29" t="str">
        <f>IF(E74="","",IF(②選手情報入力!L83="",0,1))</f>
        <v/>
      </c>
      <c r="V74" t="str">
        <f>IF(E74="","",IF(②選手情報入力!M83="","",IF(I74=1,VLOOKUP(②選手情報入力!M83,種目情報!$A$4:$C$39,3,FALSE),VLOOKUP(②選手情報入力!M83,種目情報!$E$4:$G$40,3,FALSE))))</f>
        <v/>
      </c>
      <c r="W74" t="str">
        <f>IF(E74="","",IF(②選手情報入力!P83="","",IF(I74=1,VLOOKUP(②選手情報入力!P83,種目情報!$A$4:$B$39,2,FALSE),VLOOKUP(②選手情報入力!P83,種目情報!$E$4:$F$40,2,FALSE))))</f>
        <v/>
      </c>
      <c r="X74" t="str">
        <f>IF(E74="","",IF(②選手情報入力!Q83="","",②選手情報入力!Q83))</f>
        <v/>
      </c>
      <c r="Y74" s="29" t="str">
        <f>IF(E74="","",IF(②選手情報入力!O83="",0,1))</f>
        <v/>
      </c>
      <c r="Z74" t="str">
        <f>IF(E74="","",IF(②選手情報入力!P83="","",IF(I74=1,VLOOKUP(②選手情報入力!P83,種目情報!$A$4:$C$39,3,FALSE),VLOOKUP(②選手情報入力!P83,種目情報!$E$4:$G$40,3,FALSE))))</f>
        <v/>
      </c>
      <c r="AA74" t="str">
        <f>IF(E74="","",IF(②選手情報入力!R83="","",IF(I74=1,種目情報!$J$4,種目情報!$J$6)))</f>
        <v/>
      </c>
      <c r="AB74" t="str">
        <f>IF(E74="","",IF(②選手情報入力!R83="","",IF(I74=1,IF(②選手情報入力!$S$6="","",②選手情報入力!$S$6),IF(②選手情報入力!$S$7="","",②選手情報入力!$S$7))))</f>
        <v/>
      </c>
      <c r="AC74" t="str">
        <f>IF(E74="","",IF(②選手情報入力!R83="","",IF(I74=1,IF(②選手情報入力!$R$6="",0,1),IF(②選手情報入力!$R$7="",0,1))))</f>
        <v/>
      </c>
      <c r="AD74" t="str">
        <f>IF(E74="","",IF(②選手情報入力!R83="","",2))</f>
        <v/>
      </c>
      <c r="AE74" t="str">
        <f>IF(E74="","",IF(②選手情報入力!T83="","",IF(I74=1,種目情報!$J$5,種目情報!$J$7)))</f>
        <v/>
      </c>
      <c r="AF74" t="str">
        <f>IF(E74="","",IF(②選手情報入力!T83="","",IF(I74=1,IF(②選手情報入力!$U$6="","",②選手情報入力!$U$6),IF(②選手情報入力!$U$7="","",②選手情報入力!$U$7))))</f>
        <v/>
      </c>
      <c r="AG74" t="str">
        <f>IF(E74="","",IF(②選手情報入力!T83="","",IF(I74=1,IF(②選手情報入力!$T$6="",0,1),IF(②選手情報入力!$T$7="",0,1))))</f>
        <v/>
      </c>
      <c r="AH74" t="str">
        <f>IF(E74="","",IF(②選手情報入力!T83="","",2))</f>
        <v/>
      </c>
    </row>
    <row r="75" spans="1:34">
      <c r="A75" t="str">
        <f>IF(E75="","",I75*1000000+①団体情報入力!$D$3*1000+②選手情報入力!A84)</f>
        <v/>
      </c>
      <c r="B75" t="str">
        <f>IF(E75="","",①団体情報入力!$D$3)</f>
        <v/>
      </c>
      <c r="D75" t="str">
        <f>IF(②選手情報入力!B84="","",②選手情報入力!B84)</f>
        <v/>
      </c>
      <c r="E75" t="str">
        <f>IF(②選手情報入力!C84="","",②選手情報入力!C84)</f>
        <v/>
      </c>
      <c r="F75" t="str">
        <f>IF(E75="","",②選手情報入力!D84)</f>
        <v/>
      </c>
      <c r="G75" t="str">
        <f>IF(E75="","",ASC(②選手情報入力!E84))</f>
        <v/>
      </c>
      <c r="H75" t="str">
        <f t="shared" si="3"/>
        <v/>
      </c>
      <c r="I75" t="str">
        <f>IF(E75="","",IF(②選手情報入力!G84="男",1,2))</f>
        <v/>
      </c>
      <c r="J75" t="str">
        <f>IF(E75="","",IF(②選手情報入力!H84="","",②選手情報入力!H84))</f>
        <v/>
      </c>
      <c r="L75" t="str">
        <f t="shared" si="4"/>
        <v/>
      </c>
      <c r="M75" t="str">
        <f t="shared" si="5"/>
        <v/>
      </c>
      <c r="O75" t="str">
        <f>IF(E75="","",IF(②選手情報入力!J84="","",IF(I75=1,VLOOKUP(②選手情報入力!J84,種目情報!$A$4:$B$35,2,FALSE),VLOOKUP(②選手情報入力!J84,種目情報!$E$4:$F$35,2,FALSE))))</f>
        <v/>
      </c>
      <c r="P75" t="str">
        <f>IF(E75="","",IF(②選手情報入力!K84="","",②選手情報入力!K84))</f>
        <v/>
      </c>
      <c r="Q75" s="29" t="str">
        <f>IF(E75="","",IF(②選手情報入力!I84="",0,1))</f>
        <v/>
      </c>
      <c r="R75" t="str">
        <f>IF(E75="","",IF(②選手情報入力!J84="","",IF(I75=1,VLOOKUP(②選手情報入力!J84,種目情報!$A$4:$C$39,3,FALSE),VLOOKUP(②選手情報入力!J84,種目情報!$E$4:$G$40,3,FALSE))))</f>
        <v/>
      </c>
      <c r="S75" t="str">
        <f>IF(E75="","",IF(②選手情報入力!M84="","",IF(I75=1,VLOOKUP(②選手情報入力!M84,種目情報!$A$4:$B$39,2,FALSE),VLOOKUP(②選手情報入力!M84,種目情報!$E$4:$F$40,2,FALSE))))</f>
        <v/>
      </c>
      <c r="T75" t="str">
        <f>IF(E75="","",IF(②選手情報入力!N84="","",②選手情報入力!N84))</f>
        <v/>
      </c>
      <c r="U75" s="29" t="str">
        <f>IF(E75="","",IF(②選手情報入力!L84="",0,1))</f>
        <v/>
      </c>
      <c r="V75" t="str">
        <f>IF(E75="","",IF(②選手情報入力!M84="","",IF(I75=1,VLOOKUP(②選手情報入力!M84,種目情報!$A$4:$C$39,3,FALSE),VLOOKUP(②選手情報入力!M84,種目情報!$E$4:$G$40,3,FALSE))))</f>
        <v/>
      </c>
      <c r="W75" t="str">
        <f>IF(E75="","",IF(②選手情報入力!P84="","",IF(I75=1,VLOOKUP(②選手情報入力!P84,種目情報!$A$4:$B$39,2,FALSE),VLOOKUP(②選手情報入力!P84,種目情報!$E$4:$F$40,2,FALSE))))</f>
        <v/>
      </c>
      <c r="X75" t="str">
        <f>IF(E75="","",IF(②選手情報入力!Q84="","",②選手情報入力!Q84))</f>
        <v/>
      </c>
      <c r="Y75" s="29" t="str">
        <f>IF(E75="","",IF(②選手情報入力!O84="",0,1))</f>
        <v/>
      </c>
      <c r="Z75" t="str">
        <f>IF(E75="","",IF(②選手情報入力!P84="","",IF(I75=1,VLOOKUP(②選手情報入力!P84,種目情報!$A$4:$C$39,3,FALSE),VLOOKUP(②選手情報入力!P84,種目情報!$E$4:$G$40,3,FALSE))))</f>
        <v/>
      </c>
      <c r="AA75" t="str">
        <f>IF(E75="","",IF(②選手情報入力!R84="","",IF(I75=1,種目情報!$J$4,種目情報!$J$6)))</f>
        <v/>
      </c>
      <c r="AB75" t="str">
        <f>IF(E75="","",IF(②選手情報入力!R84="","",IF(I75=1,IF(②選手情報入力!$S$6="","",②選手情報入力!$S$6),IF(②選手情報入力!$S$7="","",②選手情報入力!$S$7))))</f>
        <v/>
      </c>
      <c r="AC75" t="str">
        <f>IF(E75="","",IF(②選手情報入力!R84="","",IF(I75=1,IF(②選手情報入力!$R$6="",0,1),IF(②選手情報入力!$R$7="",0,1))))</f>
        <v/>
      </c>
      <c r="AD75" t="str">
        <f>IF(E75="","",IF(②選手情報入力!R84="","",2))</f>
        <v/>
      </c>
      <c r="AE75" t="str">
        <f>IF(E75="","",IF(②選手情報入力!T84="","",IF(I75=1,種目情報!$J$5,種目情報!$J$7)))</f>
        <v/>
      </c>
      <c r="AF75" t="str">
        <f>IF(E75="","",IF(②選手情報入力!T84="","",IF(I75=1,IF(②選手情報入力!$U$6="","",②選手情報入力!$U$6),IF(②選手情報入力!$U$7="","",②選手情報入力!$U$7))))</f>
        <v/>
      </c>
      <c r="AG75" t="str">
        <f>IF(E75="","",IF(②選手情報入力!T84="","",IF(I75=1,IF(②選手情報入力!$T$6="",0,1),IF(②選手情報入力!$T$7="",0,1))))</f>
        <v/>
      </c>
      <c r="AH75" t="str">
        <f>IF(E75="","",IF(②選手情報入力!T84="","",2))</f>
        <v/>
      </c>
    </row>
    <row r="76" spans="1:34">
      <c r="A76" t="str">
        <f>IF(E76="","",I76*1000000+①団体情報入力!$D$3*1000+②選手情報入力!A85)</f>
        <v/>
      </c>
      <c r="B76" t="str">
        <f>IF(E76="","",①団体情報入力!$D$3)</f>
        <v/>
      </c>
      <c r="D76" t="str">
        <f>IF(②選手情報入力!B85="","",②選手情報入力!B85)</f>
        <v/>
      </c>
      <c r="E76" t="str">
        <f>IF(②選手情報入力!C85="","",②選手情報入力!C85)</f>
        <v/>
      </c>
      <c r="F76" t="str">
        <f>IF(E76="","",②選手情報入力!D85)</f>
        <v/>
      </c>
      <c r="G76" t="str">
        <f>IF(E76="","",ASC(②選手情報入力!E85))</f>
        <v/>
      </c>
      <c r="H76" t="str">
        <f t="shared" si="3"/>
        <v/>
      </c>
      <c r="I76" t="str">
        <f>IF(E76="","",IF(②選手情報入力!G85="男",1,2))</f>
        <v/>
      </c>
      <c r="J76" t="str">
        <f>IF(E76="","",IF(②選手情報入力!H85="","",②選手情報入力!H85))</f>
        <v/>
      </c>
      <c r="L76" t="str">
        <f t="shared" si="4"/>
        <v/>
      </c>
      <c r="M76" t="str">
        <f t="shared" si="5"/>
        <v/>
      </c>
      <c r="O76" t="str">
        <f>IF(E76="","",IF(②選手情報入力!J85="","",IF(I76=1,VLOOKUP(②選手情報入力!J85,種目情報!$A$4:$B$35,2,FALSE),VLOOKUP(②選手情報入力!J85,種目情報!$E$4:$F$35,2,FALSE))))</f>
        <v/>
      </c>
      <c r="P76" t="str">
        <f>IF(E76="","",IF(②選手情報入力!K85="","",②選手情報入力!K85))</f>
        <v/>
      </c>
      <c r="Q76" s="29" t="str">
        <f>IF(E76="","",IF(②選手情報入力!I85="",0,1))</f>
        <v/>
      </c>
      <c r="R76" t="str">
        <f>IF(E76="","",IF(②選手情報入力!J85="","",IF(I76=1,VLOOKUP(②選手情報入力!J85,種目情報!$A$4:$C$39,3,FALSE),VLOOKUP(②選手情報入力!J85,種目情報!$E$4:$G$40,3,FALSE))))</f>
        <v/>
      </c>
      <c r="S76" t="str">
        <f>IF(E76="","",IF(②選手情報入力!M85="","",IF(I76=1,VLOOKUP(②選手情報入力!M85,種目情報!$A$4:$B$39,2,FALSE),VLOOKUP(②選手情報入力!M85,種目情報!$E$4:$F$40,2,FALSE))))</f>
        <v/>
      </c>
      <c r="T76" t="str">
        <f>IF(E76="","",IF(②選手情報入力!N85="","",②選手情報入力!N85))</f>
        <v/>
      </c>
      <c r="U76" s="29" t="str">
        <f>IF(E76="","",IF(②選手情報入力!L85="",0,1))</f>
        <v/>
      </c>
      <c r="V76" t="str">
        <f>IF(E76="","",IF(②選手情報入力!M85="","",IF(I76=1,VLOOKUP(②選手情報入力!M85,種目情報!$A$4:$C$39,3,FALSE),VLOOKUP(②選手情報入力!M85,種目情報!$E$4:$G$40,3,FALSE))))</f>
        <v/>
      </c>
      <c r="W76" t="str">
        <f>IF(E76="","",IF(②選手情報入力!P85="","",IF(I76=1,VLOOKUP(②選手情報入力!P85,種目情報!$A$4:$B$39,2,FALSE),VLOOKUP(②選手情報入力!P85,種目情報!$E$4:$F$40,2,FALSE))))</f>
        <v/>
      </c>
      <c r="X76" t="str">
        <f>IF(E76="","",IF(②選手情報入力!Q85="","",②選手情報入力!Q85))</f>
        <v/>
      </c>
      <c r="Y76" s="29" t="str">
        <f>IF(E76="","",IF(②選手情報入力!O85="",0,1))</f>
        <v/>
      </c>
      <c r="Z76" t="str">
        <f>IF(E76="","",IF(②選手情報入力!P85="","",IF(I76=1,VLOOKUP(②選手情報入力!P85,種目情報!$A$4:$C$39,3,FALSE),VLOOKUP(②選手情報入力!P85,種目情報!$E$4:$G$40,3,FALSE))))</f>
        <v/>
      </c>
      <c r="AA76" t="str">
        <f>IF(E76="","",IF(②選手情報入力!R85="","",IF(I76=1,種目情報!$J$4,種目情報!$J$6)))</f>
        <v/>
      </c>
      <c r="AB76" t="str">
        <f>IF(E76="","",IF(②選手情報入力!R85="","",IF(I76=1,IF(②選手情報入力!$S$6="","",②選手情報入力!$S$6),IF(②選手情報入力!$S$7="","",②選手情報入力!$S$7))))</f>
        <v/>
      </c>
      <c r="AC76" t="str">
        <f>IF(E76="","",IF(②選手情報入力!R85="","",IF(I76=1,IF(②選手情報入力!$R$6="",0,1),IF(②選手情報入力!$R$7="",0,1))))</f>
        <v/>
      </c>
      <c r="AD76" t="str">
        <f>IF(E76="","",IF(②選手情報入力!R85="","",2))</f>
        <v/>
      </c>
      <c r="AE76" t="str">
        <f>IF(E76="","",IF(②選手情報入力!T85="","",IF(I76=1,種目情報!$J$5,種目情報!$J$7)))</f>
        <v/>
      </c>
      <c r="AF76" t="str">
        <f>IF(E76="","",IF(②選手情報入力!T85="","",IF(I76=1,IF(②選手情報入力!$U$6="","",②選手情報入力!$U$6),IF(②選手情報入力!$U$7="","",②選手情報入力!$U$7))))</f>
        <v/>
      </c>
      <c r="AG76" t="str">
        <f>IF(E76="","",IF(②選手情報入力!T85="","",IF(I76=1,IF(②選手情報入力!$T$6="",0,1),IF(②選手情報入力!$T$7="",0,1))))</f>
        <v/>
      </c>
      <c r="AH76" t="str">
        <f>IF(E76="","",IF(②選手情報入力!T85="","",2))</f>
        <v/>
      </c>
    </row>
    <row r="77" spans="1:34">
      <c r="A77" t="str">
        <f>IF(E77="","",I77*1000000+①団体情報入力!$D$3*1000+②選手情報入力!A86)</f>
        <v/>
      </c>
      <c r="B77" t="str">
        <f>IF(E77="","",①団体情報入力!$D$3)</f>
        <v/>
      </c>
      <c r="D77" t="str">
        <f>IF(②選手情報入力!B86="","",②選手情報入力!B86)</f>
        <v/>
      </c>
      <c r="E77" t="str">
        <f>IF(②選手情報入力!C86="","",②選手情報入力!C86)</f>
        <v/>
      </c>
      <c r="F77" t="str">
        <f>IF(E77="","",②選手情報入力!D86)</f>
        <v/>
      </c>
      <c r="G77" t="str">
        <f>IF(E77="","",ASC(②選手情報入力!E86))</f>
        <v/>
      </c>
      <c r="H77" t="str">
        <f t="shared" si="3"/>
        <v/>
      </c>
      <c r="I77" t="str">
        <f>IF(E77="","",IF(②選手情報入力!G86="男",1,2))</f>
        <v/>
      </c>
      <c r="J77" t="str">
        <f>IF(E77="","",IF(②選手情報入力!H86="","",②選手情報入力!H86))</f>
        <v/>
      </c>
      <c r="L77" t="str">
        <f t="shared" si="4"/>
        <v/>
      </c>
      <c r="M77" t="str">
        <f t="shared" si="5"/>
        <v/>
      </c>
      <c r="O77" t="str">
        <f>IF(E77="","",IF(②選手情報入力!J86="","",IF(I77=1,VLOOKUP(②選手情報入力!J86,種目情報!$A$4:$B$35,2,FALSE),VLOOKUP(②選手情報入力!J86,種目情報!$E$4:$F$35,2,FALSE))))</f>
        <v/>
      </c>
      <c r="P77" t="str">
        <f>IF(E77="","",IF(②選手情報入力!K86="","",②選手情報入力!K86))</f>
        <v/>
      </c>
      <c r="Q77" s="29" t="str">
        <f>IF(E77="","",IF(②選手情報入力!I86="",0,1))</f>
        <v/>
      </c>
      <c r="R77" t="str">
        <f>IF(E77="","",IF(②選手情報入力!J86="","",IF(I77=1,VLOOKUP(②選手情報入力!J86,種目情報!$A$4:$C$39,3,FALSE),VLOOKUP(②選手情報入力!J86,種目情報!$E$4:$G$40,3,FALSE))))</f>
        <v/>
      </c>
      <c r="S77" t="str">
        <f>IF(E77="","",IF(②選手情報入力!M86="","",IF(I77=1,VLOOKUP(②選手情報入力!M86,種目情報!$A$4:$B$39,2,FALSE),VLOOKUP(②選手情報入力!M86,種目情報!$E$4:$F$40,2,FALSE))))</f>
        <v/>
      </c>
      <c r="T77" t="str">
        <f>IF(E77="","",IF(②選手情報入力!N86="","",②選手情報入力!N86))</f>
        <v/>
      </c>
      <c r="U77" s="29" t="str">
        <f>IF(E77="","",IF(②選手情報入力!L86="",0,1))</f>
        <v/>
      </c>
      <c r="V77" t="str">
        <f>IF(E77="","",IF(②選手情報入力!M86="","",IF(I77=1,VLOOKUP(②選手情報入力!M86,種目情報!$A$4:$C$39,3,FALSE),VLOOKUP(②選手情報入力!M86,種目情報!$E$4:$G$40,3,FALSE))))</f>
        <v/>
      </c>
      <c r="W77" t="str">
        <f>IF(E77="","",IF(②選手情報入力!P86="","",IF(I77=1,VLOOKUP(②選手情報入力!P86,種目情報!$A$4:$B$39,2,FALSE),VLOOKUP(②選手情報入力!P86,種目情報!$E$4:$F$40,2,FALSE))))</f>
        <v/>
      </c>
      <c r="X77" t="str">
        <f>IF(E77="","",IF(②選手情報入力!Q86="","",②選手情報入力!Q86))</f>
        <v/>
      </c>
      <c r="Y77" s="29" t="str">
        <f>IF(E77="","",IF(②選手情報入力!O86="",0,1))</f>
        <v/>
      </c>
      <c r="Z77" t="str">
        <f>IF(E77="","",IF(②選手情報入力!P86="","",IF(I77=1,VLOOKUP(②選手情報入力!P86,種目情報!$A$4:$C$39,3,FALSE),VLOOKUP(②選手情報入力!P86,種目情報!$E$4:$G$40,3,FALSE))))</f>
        <v/>
      </c>
      <c r="AA77" t="str">
        <f>IF(E77="","",IF(②選手情報入力!R86="","",IF(I77=1,種目情報!$J$4,種目情報!$J$6)))</f>
        <v/>
      </c>
      <c r="AB77" t="str">
        <f>IF(E77="","",IF(②選手情報入力!R86="","",IF(I77=1,IF(②選手情報入力!$S$6="","",②選手情報入力!$S$6),IF(②選手情報入力!$S$7="","",②選手情報入力!$S$7))))</f>
        <v/>
      </c>
      <c r="AC77" t="str">
        <f>IF(E77="","",IF(②選手情報入力!R86="","",IF(I77=1,IF(②選手情報入力!$R$6="",0,1),IF(②選手情報入力!$R$7="",0,1))))</f>
        <v/>
      </c>
      <c r="AD77" t="str">
        <f>IF(E77="","",IF(②選手情報入力!R86="","",2))</f>
        <v/>
      </c>
      <c r="AE77" t="str">
        <f>IF(E77="","",IF(②選手情報入力!T86="","",IF(I77=1,種目情報!$J$5,種目情報!$J$7)))</f>
        <v/>
      </c>
      <c r="AF77" t="str">
        <f>IF(E77="","",IF(②選手情報入力!T86="","",IF(I77=1,IF(②選手情報入力!$U$6="","",②選手情報入力!$U$6),IF(②選手情報入力!$U$7="","",②選手情報入力!$U$7))))</f>
        <v/>
      </c>
      <c r="AG77" t="str">
        <f>IF(E77="","",IF(②選手情報入力!T86="","",IF(I77=1,IF(②選手情報入力!$T$6="",0,1),IF(②選手情報入力!$T$7="",0,1))))</f>
        <v/>
      </c>
      <c r="AH77" t="str">
        <f>IF(E77="","",IF(②選手情報入力!T86="","",2))</f>
        <v/>
      </c>
    </row>
    <row r="78" spans="1:34">
      <c r="A78" t="str">
        <f>IF(E78="","",I78*1000000+①団体情報入力!$D$3*1000+②選手情報入力!A87)</f>
        <v/>
      </c>
      <c r="B78" t="str">
        <f>IF(E78="","",①団体情報入力!$D$3)</f>
        <v/>
      </c>
      <c r="D78" t="str">
        <f>IF(②選手情報入力!B87="","",②選手情報入力!B87)</f>
        <v/>
      </c>
      <c r="E78" t="str">
        <f>IF(②選手情報入力!C87="","",②選手情報入力!C87)</f>
        <v/>
      </c>
      <c r="F78" t="str">
        <f>IF(E78="","",②選手情報入力!D87)</f>
        <v/>
      </c>
      <c r="G78" t="str">
        <f>IF(E78="","",ASC(②選手情報入力!E87))</f>
        <v/>
      </c>
      <c r="H78" t="str">
        <f t="shared" si="3"/>
        <v/>
      </c>
      <c r="I78" t="str">
        <f>IF(E78="","",IF(②選手情報入力!G87="男",1,2))</f>
        <v/>
      </c>
      <c r="J78" t="str">
        <f>IF(E78="","",IF(②選手情報入力!H87="","",②選手情報入力!H87))</f>
        <v/>
      </c>
      <c r="L78" t="str">
        <f t="shared" si="4"/>
        <v/>
      </c>
      <c r="M78" t="str">
        <f t="shared" si="5"/>
        <v/>
      </c>
      <c r="O78" t="str">
        <f>IF(E78="","",IF(②選手情報入力!J87="","",IF(I78=1,VLOOKUP(②選手情報入力!J87,種目情報!$A$4:$B$35,2,FALSE),VLOOKUP(②選手情報入力!J87,種目情報!$E$4:$F$35,2,FALSE))))</f>
        <v/>
      </c>
      <c r="P78" t="str">
        <f>IF(E78="","",IF(②選手情報入力!K87="","",②選手情報入力!K87))</f>
        <v/>
      </c>
      <c r="Q78" s="29" t="str">
        <f>IF(E78="","",IF(②選手情報入力!I87="",0,1))</f>
        <v/>
      </c>
      <c r="R78" t="str">
        <f>IF(E78="","",IF(②選手情報入力!J87="","",IF(I78=1,VLOOKUP(②選手情報入力!J87,種目情報!$A$4:$C$39,3,FALSE),VLOOKUP(②選手情報入力!J87,種目情報!$E$4:$G$40,3,FALSE))))</f>
        <v/>
      </c>
      <c r="S78" t="str">
        <f>IF(E78="","",IF(②選手情報入力!M87="","",IF(I78=1,VLOOKUP(②選手情報入力!M87,種目情報!$A$4:$B$39,2,FALSE),VLOOKUP(②選手情報入力!M87,種目情報!$E$4:$F$40,2,FALSE))))</f>
        <v/>
      </c>
      <c r="T78" t="str">
        <f>IF(E78="","",IF(②選手情報入力!N87="","",②選手情報入力!N87))</f>
        <v/>
      </c>
      <c r="U78" s="29" t="str">
        <f>IF(E78="","",IF(②選手情報入力!L87="",0,1))</f>
        <v/>
      </c>
      <c r="V78" t="str">
        <f>IF(E78="","",IF(②選手情報入力!M87="","",IF(I78=1,VLOOKUP(②選手情報入力!M87,種目情報!$A$4:$C$39,3,FALSE),VLOOKUP(②選手情報入力!M87,種目情報!$E$4:$G$40,3,FALSE))))</f>
        <v/>
      </c>
      <c r="W78" t="str">
        <f>IF(E78="","",IF(②選手情報入力!P87="","",IF(I78=1,VLOOKUP(②選手情報入力!P87,種目情報!$A$4:$B$39,2,FALSE),VLOOKUP(②選手情報入力!P87,種目情報!$E$4:$F$40,2,FALSE))))</f>
        <v/>
      </c>
      <c r="X78" t="str">
        <f>IF(E78="","",IF(②選手情報入力!Q87="","",②選手情報入力!Q87))</f>
        <v/>
      </c>
      <c r="Y78" s="29" t="str">
        <f>IF(E78="","",IF(②選手情報入力!O87="",0,1))</f>
        <v/>
      </c>
      <c r="Z78" t="str">
        <f>IF(E78="","",IF(②選手情報入力!P87="","",IF(I78=1,VLOOKUP(②選手情報入力!P87,種目情報!$A$4:$C$39,3,FALSE),VLOOKUP(②選手情報入力!P87,種目情報!$E$4:$G$40,3,FALSE))))</f>
        <v/>
      </c>
      <c r="AA78" t="str">
        <f>IF(E78="","",IF(②選手情報入力!R87="","",IF(I78=1,種目情報!$J$4,種目情報!$J$6)))</f>
        <v/>
      </c>
      <c r="AB78" t="str">
        <f>IF(E78="","",IF(②選手情報入力!R87="","",IF(I78=1,IF(②選手情報入力!$S$6="","",②選手情報入力!$S$6),IF(②選手情報入力!$S$7="","",②選手情報入力!$S$7))))</f>
        <v/>
      </c>
      <c r="AC78" t="str">
        <f>IF(E78="","",IF(②選手情報入力!R87="","",IF(I78=1,IF(②選手情報入力!$R$6="",0,1),IF(②選手情報入力!$R$7="",0,1))))</f>
        <v/>
      </c>
      <c r="AD78" t="str">
        <f>IF(E78="","",IF(②選手情報入力!R87="","",2))</f>
        <v/>
      </c>
      <c r="AE78" t="str">
        <f>IF(E78="","",IF(②選手情報入力!T87="","",IF(I78=1,種目情報!$J$5,種目情報!$J$7)))</f>
        <v/>
      </c>
      <c r="AF78" t="str">
        <f>IF(E78="","",IF(②選手情報入力!T87="","",IF(I78=1,IF(②選手情報入力!$U$6="","",②選手情報入力!$U$6),IF(②選手情報入力!$U$7="","",②選手情報入力!$U$7))))</f>
        <v/>
      </c>
      <c r="AG78" t="str">
        <f>IF(E78="","",IF(②選手情報入力!T87="","",IF(I78=1,IF(②選手情報入力!$T$6="",0,1),IF(②選手情報入力!$T$7="",0,1))))</f>
        <v/>
      </c>
      <c r="AH78" t="str">
        <f>IF(E78="","",IF(②選手情報入力!T87="","",2))</f>
        <v/>
      </c>
    </row>
    <row r="79" spans="1:34">
      <c r="A79" t="str">
        <f>IF(E79="","",I79*1000000+①団体情報入力!$D$3*1000+②選手情報入力!A88)</f>
        <v/>
      </c>
      <c r="B79" t="str">
        <f>IF(E79="","",①団体情報入力!$D$3)</f>
        <v/>
      </c>
      <c r="D79" t="str">
        <f>IF(②選手情報入力!B88="","",②選手情報入力!B88)</f>
        <v/>
      </c>
      <c r="E79" t="str">
        <f>IF(②選手情報入力!C88="","",②選手情報入力!C88)</f>
        <v/>
      </c>
      <c r="F79" t="str">
        <f>IF(E79="","",②選手情報入力!D88)</f>
        <v/>
      </c>
      <c r="G79" t="str">
        <f>IF(E79="","",ASC(②選手情報入力!E88))</f>
        <v/>
      </c>
      <c r="H79" t="str">
        <f t="shared" si="3"/>
        <v/>
      </c>
      <c r="I79" t="str">
        <f>IF(E79="","",IF(②選手情報入力!G88="男",1,2))</f>
        <v/>
      </c>
      <c r="J79" t="str">
        <f>IF(E79="","",IF(②選手情報入力!H88="","",②選手情報入力!H88))</f>
        <v/>
      </c>
      <c r="L79" t="str">
        <f t="shared" si="4"/>
        <v/>
      </c>
      <c r="M79" t="str">
        <f t="shared" si="5"/>
        <v/>
      </c>
      <c r="O79" t="str">
        <f>IF(E79="","",IF(②選手情報入力!J88="","",IF(I79=1,VLOOKUP(②選手情報入力!J88,種目情報!$A$4:$B$35,2,FALSE),VLOOKUP(②選手情報入力!J88,種目情報!$E$4:$F$35,2,FALSE))))</f>
        <v/>
      </c>
      <c r="P79" t="str">
        <f>IF(E79="","",IF(②選手情報入力!K88="","",②選手情報入力!K88))</f>
        <v/>
      </c>
      <c r="Q79" s="29" t="str">
        <f>IF(E79="","",IF(②選手情報入力!I88="",0,1))</f>
        <v/>
      </c>
      <c r="R79" t="str">
        <f>IF(E79="","",IF(②選手情報入力!J88="","",IF(I79=1,VLOOKUP(②選手情報入力!J88,種目情報!$A$4:$C$39,3,FALSE),VLOOKUP(②選手情報入力!J88,種目情報!$E$4:$G$40,3,FALSE))))</f>
        <v/>
      </c>
      <c r="S79" t="str">
        <f>IF(E79="","",IF(②選手情報入力!M88="","",IF(I79=1,VLOOKUP(②選手情報入力!M88,種目情報!$A$4:$B$39,2,FALSE),VLOOKUP(②選手情報入力!M88,種目情報!$E$4:$F$40,2,FALSE))))</f>
        <v/>
      </c>
      <c r="T79" t="str">
        <f>IF(E79="","",IF(②選手情報入力!N88="","",②選手情報入力!N88))</f>
        <v/>
      </c>
      <c r="U79" s="29" t="str">
        <f>IF(E79="","",IF(②選手情報入力!L88="",0,1))</f>
        <v/>
      </c>
      <c r="V79" t="str">
        <f>IF(E79="","",IF(②選手情報入力!M88="","",IF(I79=1,VLOOKUP(②選手情報入力!M88,種目情報!$A$4:$C$39,3,FALSE),VLOOKUP(②選手情報入力!M88,種目情報!$E$4:$G$40,3,FALSE))))</f>
        <v/>
      </c>
      <c r="W79" t="str">
        <f>IF(E79="","",IF(②選手情報入力!P88="","",IF(I79=1,VLOOKUP(②選手情報入力!P88,種目情報!$A$4:$B$39,2,FALSE),VLOOKUP(②選手情報入力!P88,種目情報!$E$4:$F$40,2,FALSE))))</f>
        <v/>
      </c>
      <c r="X79" t="str">
        <f>IF(E79="","",IF(②選手情報入力!Q88="","",②選手情報入力!Q88))</f>
        <v/>
      </c>
      <c r="Y79" s="29" t="str">
        <f>IF(E79="","",IF(②選手情報入力!O88="",0,1))</f>
        <v/>
      </c>
      <c r="Z79" t="str">
        <f>IF(E79="","",IF(②選手情報入力!P88="","",IF(I79=1,VLOOKUP(②選手情報入力!P88,種目情報!$A$4:$C$39,3,FALSE),VLOOKUP(②選手情報入力!P88,種目情報!$E$4:$G$40,3,FALSE))))</f>
        <v/>
      </c>
      <c r="AA79" t="str">
        <f>IF(E79="","",IF(②選手情報入力!R88="","",IF(I79=1,種目情報!$J$4,種目情報!$J$6)))</f>
        <v/>
      </c>
      <c r="AB79" t="str">
        <f>IF(E79="","",IF(②選手情報入力!R88="","",IF(I79=1,IF(②選手情報入力!$S$6="","",②選手情報入力!$S$6),IF(②選手情報入力!$S$7="","",②選手情報入力!$S$7))))</f>
        <v/>
      </c>
      <c r="AC79" t="str">
        <f>IF(E79="","",IF(②選手情報入力!R88="","",IF(I79=1,IF(②選手情報入力!$R$6="",0,1),IF(②選手情報入力!$R$7="",0,1))))</f>
        <v/>
      </c>
      <c r="AD79" t="str">
        <f>IF(E79="","",IF(②選手情報入力!R88="","",2))</f>
        <v/>
      </c>
      <c r="AE79" t="str">
        <f>IF(E79="","",IF(②選手情報入力!T88="","",IF(I79=1,種目情報!$J$5,種目情報!$J$7)))</f>
        <v/>
      </c>
      <c r="AF79" t="str">
        <f>IF(E79="","",IF(②選手情報入力!T88="","",IF(I79=1,IF(②選手情報入力!$U$6="","",②選手情報入力!$U$6),IF(②選手情報入力!$U$7="","",②選手情報入力!$U$7))))</f>
        <v/>
      </c>
      <c r="AG79" t="str">
        <f>IF(E79="","",IF(②選手情報入力!T88="","",IF(I79=1,IF(②選手情報入力!$T$6="",0,1),IF(②選手情報入力!$T$7="",0,1))))</f>
        <v/>
      </c>
      <c r="AH79" t="str">
        <f>IF(E79="","",IF(②選手情報入力!T88="","",2))</f>
        <v/>
      </c>
    </row>
    <row r="80" spans="1:34">
      <c r="A80" t="str">
        <f>IF(E80="","",I80*1000000+①団体情報入力!$D$3*1000+②選手情報入力!A89)</f>
        <v/>
      </c>
      <c r="B80" t="str">
        <f>IF(E80="","",①団体情報入力!$D$3)</f>
        <v/>
      </c>
      <c r="D80" t="str">
        <f>IF(②選手情報入力!B89="","",②選手情報入力!B89)</f>
        <v/>
      </c>
      <c r="E80" t="str">
        <f>IF(②選手情報入力!C89="","",②選手情報入力!C89)</f>
        <v/>
      </c>
      <c r="F80" t="str">
        <f>IF(E80="","",②選手情報入力!D89)</f>
        <v/>
      </c>
      <c r="G80" t="str">
        <f>IF(E80="","",ASC(②選手情報入力!E89))</f>
        <v/>
      </c>
      <c r="H80" t="str">
        <f t="shared" si="3"/>
        <v/>
      </c>
      <c r="I80" t="str">
        <f>IF(E80="","",IF(②選手情報入力!G89="男",1,2))</f>
        <v/>
      </c>
      <c r="J80" t="str">
        <f>IF(E80="","",IF(②選手情報入力!H89="","",②選手情報入力!H89))</f>
        <v/>
      </c>
      <c r="L80" t="str">
        <f t="shared" si="4"/>
        <v/>
      </c>
      <c r="M80" t="str">
        <f t="shared" si="5"/>
        <v/>
      </c>
      <c r="O80" t="str">
        <f>IF(E80="","",IF(②選手情報入力!J89="","",IF(I80=1,VLOOKUP(②選手情報入力!J89,種目情報!$A$4:$B$35,2,FALSE),VLOOKUP(②選手情報入力!J89,種目情報!$E$4:$F$35,2,FALSE))))</f>
        <v/>
      </c>
      <c r="P80" t="str">
        <f>IF(E80="","",IF(②選手情報入力!K89="","",②選手情報入力!K89))</f>
        <v/>
      </c>
      <c r="Q80" s="29" t="str">
        <f>IF(E80="","",IF(②選手情報入力!I89="",0,1))</f>
        <v/>
      </c>
      <c r="R80" t="str">
        <f>IF(E80="","",IF(②選手情報入力!J89="","",IF(I80=1,VLOOKUP(②選手情報入力!J89,種目情報!$A$4:$C$39,3,FALSE),VLOOKUP(②選手情報入力!J89,種目情報!$E$4:$G$40,3,FALSE))))</f>
        <v/>
      </c>
      <c r="S80" t="str">
        <f>IF(E80="","",IF(②選手情報入力!M89="","",IF(I80=1,VLOOKUP(②選手情報入力!M89,種目情報!$A$4:$B$39,2,FALSE),VLOOKUP(②選手情報入力!M89,種目情報!$E$4:$F$40,2,FALSE))))</f>
        <v/>
      </c>
      <c r="T80" t="str">
        <f>IF(E80="","",IF(②選手情報入力!N89="","",②選手情報入力!N89))</f>
        <v/>
      </c>
      <c r="U80" s="29" t="str">
        <f>IF(E80="","",IF(②選手情報入力!L89="",0,1))</f>
        <v/>
      </c>
      <c r="V80" t="str">
        <f>IF(E80="","",IF(②選手情報入力!M89="","",IF(I80=1,VLOOKUP(②選手情報入力!M89,種目情報!$A$4:$C$39,3,FALSE),VLOOKUP(②選手情報入力!M89,種目情報!$E$4:$G$40,3,FALSE))))</f>
        <v/>
      </c>
      <c r="W80" t="str">
        <f>IF(E80="","",IF(②選手情報入力!P89="","",IF(I80=1,VLOOKUP(②選手情報入力!P89,種目情報!$A$4:$B$39,2,FALSE),VLOOKUP(②選手情報入力!P89,種目情報!$E$4:$F$40,2,FALSE))))</f>
        <v/>
      </c>
      <c r="X80" t="str">
        <f>IF(E80="","",IF(②選手情報入力!Q89="","",②選手情報入力!Q89))</f>
        <v/>
      </c>
      <c r="Y80" s="29" t="str">
        <f>IF(E80="","",IF(②選手情報入力!O89="",0,1))</f>
        <v/>
      </c>
      <c r="Z80" t="str">
        <f>IF(E80="","",IF(②選手情報入力!P89="","",IF(I80=1,VLOOKUP(②選手情報入力!P89,種目情報!$A$4:$C$39,3,FALSE),VLOOKUP(②選手情報入力!P89,種目情報!$E$4:$G$40,3,FALSE))))</f>
        <v/>
      </c>
      <c r="AA80" t="str">
        <f>IF(E80="","",IF(②選手情報入力!R89="","",IF(I80=1,種目情報!$J$4,種目情報!$J$6)))</f>
        <v/>
      </c>
      <c r="AB80" t="str">
        <f>IF(E80="","",IF(②選手情報入力!R89="","",IF(I80=1,IF(②選手情報入力!$S$6="","",②選手情報入力!$S$6),IF(②選手情報入力!$S$7="","",②選手情報入力!$S$7))))</f>
        <v/>
      </c>
      <c r="AC80" t="str">
        <f>IF(E80="","",IF(②選手情報入力!R89="","",IF(I80=1,IF(②選手情報入力!$R$6="",0,1),IF(②選手情報入力!$R$7="",0,1))))</f>
        <v/>
      </c>
      <c r="AD80" t="str">
        <f>IF(E80="","",IF(②選手情報入力!R89="","",2))</f>
        <v/>
      </c>
      <c r="AE80" t="str">
        <f>IF(E80="","",IF(②選手情報入力!T89="","",IF(I80=1,種目情報!$J$5,種目情報!$J$7)))</f>
        <v/>
      </c>
      <c r="AF80" t="str">
        <f>IF(E80="","",IF(②選手情報入力!T89="","",IF(I80=1,IF(②選手情報入力!$U$6="","",②選手情報入力!$U$6),IF(②選手情報入力!$U$7="","",②選手情報入力!$U$7))))</f>
        <v/>
      </c>
      <c r="AG80" t="str">
        <f>IF(E80="","",IF(②選手情報入力!T89="","",IF(I80=1,IF(②選手情報入力!$T$6="",0,1),IF(②選手情報入力!$T$7="",0,1))))</f>
        <v/>
      </c>
      <c r="AH80" t="str">
        <f>IF(E80="","",IF(②選手情報入力!T89="","",2))</f>
        <v/>
      </c>
    </row>
    <row r="81" spans="1:35">
      <c r="A81" t="str">
        <f>IF(E81="","",I81*1000000+①団体情報入力!$D$3*1000+②選手情報入力!A90)</f>
        <v/>
      </c>
      <c r="B81" t="str">
        <f>IF(E81="","",①団体情報入力!$D$3)</f>
        <v/>
      </c>
      <c r="D81" t="str">
        <f>IF(②選手情報入力!B90="","",②選手情報入力!B90)</f>
        <v/>
      </c>
      <c r="E81" t="str">
        <f>IF(②選手情報入力!C90="","",②選手情報入力!C90)</f>
        <v/>
      </c>
      <c r="F81" t="str">
        <f>IF(E81="","",②選手情報入力!D90)</f>
        <v/>
      </c>
      <c r="G81" t="str">
        <f>IF(E81="","",ASC(②選手情報入力!E90))</f>
        <v/>
      </c>
      <c r="H81" t="str">
        <f t="shared" si="3"/>
        <v/>
      </c>
      <c r="I81" t="str">
        <f>IF(E81="","",IF(②選手情報入力!G90="男",1,2))</f>
        <v/>
      </c>
      <c r="J81" t="str">
        <f>IF(E81="","",IF(②選手情報入力!H90="","",②選手情報入力!H90))</f>
        <v/>
      </c>
      <c r="L81" t="str">
        <f t="shared" si="4"/>
        <v/>
      </c>
      <c r="M81" t="str">
        <f t="shared" si="5"/>
        <v/>
      </c>
      <c r="O81" t="str">
        <f>IF(E81="","",IF(②選手情報入力!J90="","",IF(I81=1,VLOOKUP(②選手情報入力!J90,種目情報!$A$4:$B$35,2,FALSE),VLOOKUP(②選手情報入力!J90,種目情報!$E$4:$F$35,2,FALSE))))</f>
        <v/>
      </c>
      <c r="P81" t="str">
        <f>IF(E81="","",IF(②選手情報入力!K90="","",②選手情報入力!K90))</f>
        <v/>
      </c>
      <c r="Q81" s="29" t="str">
        <f>IF(E81="","",IF(②選手情報入力!I90="",0,1))</f>
        <v/>
      </c>
      <c r="R81" t="str">
        <f>IF(E81="","",IF(②選手情報入力!J90="","",IF(I81=1,VLOOKUP(②選手情報入力!J90,種目情報!$A$4:$C$39,3,FALSE),VLOOKUP(②選手情報入力!J90,種目情報!$E$4:$G$40,3,FALSE))))</f>
        <v/>
      </c>
      <c r="S81" t="str">
        <f>IF(E81="","",IF(②選手情報入力!M90="","",IF(I81=1,VLOOKUP(②選手情報入力!M90,種目情報!$A$4:$B$39,2,FALSE),VLOOKUP(②選手情報入力!M90,種目情報!$E$4:$F$40,2,FALSE))))</f>
        <v/>
      </c>
      <c r="T81" t="str">
        <f>IF(E81="","",IF(②選手情報入力!N90="","",②選手情報入力!N90))</f>
        <v/>
      </c>
      <c r="U81" s="29" t="str">
        <f>IF(E81="","",IF(②選手情報入力!L90="",0,1))</f>
        <v/>
      </c>
      <c r="V81" t="str">
        <f>IF(E81="","",IF(②選手情報入力!M90="","",IF(I81=1,VLOOKUP(②選手情報入力!M90,種目情報!$A$4:$C$39,3,FALSE),VLOOKUP(②選手情報入力!M90,種目情報!$E$4:$G$40,3,FALSE))))</f>
        <v/>
      </c>
      <c r="W81" t="str">
        <f>IF(E81="","",IF(②選手情報入力!P90="","",IF(I81=1,VLOOKUP(②選手情報入力!P90,種目情報!$A$4:$B$39,2,FALSE),VLOOKUP(②選手情報入力!P90,種目情報!$E$4:$F$40,2,FALSE))))</f>
        <v/>
      </c>
      <c r="X81" t="str">
        <f>IF(E81="","",IF(②選手情報入力!Q90="","",②選手情報入力!Q90))</f>
        <v/>
      </c>
      <c r="Y81" s="29" t="str">
        <f>IF(E81="","",IF(②選手情報入力!O90="",0,1))</f>
        <v/>
      </c>
      <c r="Z81" t="str">
        <f>IF(E81="","",IF(②選手情報入力!P90="","",IF(I81=1,VLOOKUP(②選手情報入力!P90,種目情報!$A$4:$C$39,3,FALSE),VLOOKUP(②選手情報入力!P90,種目情報!$E$4:$G$40,3,FALSE))))</f>
        <v/>
      </c>
      <c r="AA81" t="str">
        <f>IF(E81="","",IF(②選手情報入力!R90="","",IF(I81=1,種目情報!$J$4,種目情報!$J$6)))</f>
        <v/>
      </c>
      <c r="AB81" t="str">
        <f>IF(E81="","",IF(②選手情報入力!R90="","",IF(I81=1,IF(②選手情報入力!$S$6="","",②選手情報入力!$S$6),IF(②選手情報入力!$S$7="","",②選手情報入力!$S$7))))</f>
        <v/>
      </c>
      <c r="AC81" t="str">
        <f>IF(E81="","",IF(②選手情報入力!R90="","",IF(I81=1,IF(②選手情報入力!$R$6="",0,1),IF(②選手情報入力!$R$7="",0,1))))</f>
        <v/>
      </c>
      <c r="AD81" t="str">
        <f>IF(E81="","",IF(②選手情報入力!R90="","",2))</f>
        <v/>
      </c>
      <c r="AE81" t="str">
        <f>IF(E81="","",IF(②選手情報入力!T90="","",IF(I81=1,種目情報!$J$5,種目情報!$J$7)))</f>
        <v/>
      </c>
      <c r="AF81" t="str">
        <f>IF(E81="","",IF(②選手情報入力!T90="","",IF(I81=1,IF(②選手情報入力!$U$6="","",②選手情報入力!$U$6),IF(②選手情報入力!$U$7="","",②選手情報入力!$U$7))))</f>
        <v/>
      </c>
      <c r="AG81" t="str">
        <f>IF(E81="","",IF(②選手情報入力!T90="","",IF(I81=1,IF(②選手情報入力!$T$6="",0,1),IF(②選手情報入力!$T$7="",0,1))))</f>
        <v/>
      </c>
      <c r="AH81" t="str">
        <f>IF(E81="","",IF(②選手情報入力!T90="","",2))</f>
        <v/>
      </c>
    </row>
    <row r="82" spans="1:35">
      <c r="A82" t="str">
        <f>IF(E82="","",I82*1000000+①団体情報入力!$D$3*1000+②選手情報入力!A91)</f>
        <v/>
      </c>
      <c r="B82" t="str">
        <f>IF(E82="","",①団体情報入力!$D$3)</f>
        <v/>
      </c>
      <c r="D82" t="str">
        <f>IF(②選手情報入力!B91="","",②選手情報入力!B91)</f>
        <v/>
      </c>
      <c r="E82" t="str">
        <f>IF(②選手情報入力!C91="","",②選手情報入力!C91)</f>
        <v/>
      </c>
      <c r="F82" t="str">
        <f>IF(E82="","",②選手情報入力!D91)</f>
        <v/>
      </c>
      <c r="G82" t="str">
        <f>IF(E82="","",ASC(②選手情報入力!E91))</f>
        <v/>
      </c>
      <c r="H82" t="str">
        <f t="shared" si="3"/>
        <v/>
      </c>
      <c r="I82" t="str">
        <f>IF(E82="","",IF(②選手情報入力!G91="男",1,2))</f>
        <v/>
      </c>
      <c r="J82" t="str">
        <f>IF(E82="","",IF(②選手情報入力!H91="","",②選手情報入力!H91))</f>
        <v/>
      </c>
      <c r="L82" t="str">
        <f t="shared" si="4"/>
        <v/>
      </c>
      <c r="M82" t="str">
        <f t="shared" si="5"/>
        <v/>
      </c>
      <c r="O82" t="str">
        <f>IF(E82="","",IF(②選手情報入力!J91="","",IF(I82=1,VLOOKUP(②選手情報入力!J91,種目情報!$A$4:$B$35,2,FALSE),VLOOKUP(②選手情報入力!J91,種目情報!$E$4:$F$35,2,FALSE))))</f>
        <v/>
      </c>
      <c r="P82" t="str">
        <f>IF(E82="","",IF(②選手情報入力!K91="","",②選手情報入力!K91))</f>
        <v/>
      </c>
      <c r="Q82" s="29" t="str">
        <f>IF(E82="","",IF(②選手情報入力!I91="",0,1))</f>
        <v/>
      </c>
      <c r="R82" t="str">
        <f>IF(E82="","",IF(②選手情報入力!J91="","",IF(I82=1,VLOOKUP(②選手情報入力!J91,種目情報!$A$4:$C$39,3,FALSE),VLOOKUP(②選手情報入力!J91,種目情報!$E$4:$G$40,3,FALSE))))</f>
        <v/>
      </c>
      <c r="S82" t="str">
        <f>IF(E82="","",IF(②選手情報入力!M91="","",IF(I82=1,VLOOKUP(②選手情報入力!M91,種目情報!$A$4:$B$39,2,FALSE),VLOOKUP(②選手情報入力!M91,種目情報!$E$4:$F$40,2,FALSE))))</f>
        <v/>
      </c>
      <c r="T82" t="str">
        <f>IF(E82="","",IF(②選手情報入力!N91="","",②選手情報入力!N91))</f>
        <v/>
      </c>
      <c r="U82" s="29" t="str">
        <f>IF(E82="","",IF(②選手情報入力!L91="",0,1))</f>
        <v/>
      </c>
      <c r="V82" t="str">
        <f>IF(E82="","",IF(②選手情報入力!M91="","",IF(I82=1,VLOOKUP(②選手情報入力!M91,種目情報!$A$4:$C$39,3,FALSE),VLOOKUP(②選手情報入力!M91,種目情報!$E$4:$G$40,3,FALSE))))</f>
        <v/>
      </c>
      <c r="W82" t="str">
        <f>IF(E82="","",IF(②選手情報入力!P91="","",IF(I82=1,VLOOKUP(②選手情報入力!P91,種目情報!$A$4:$B$39,2,FALSE),VLOOKUP(②選手情報入力!P91,種目情報!$E$4:$F$40,2,FALSE))))</f>
        <v/>
      </c>
      <c r="X82" t="str">
        <f>IF(E82="","",IF(②選手情報入力!Q91="","",②選手情報入力!Q91))</f>
        <v/>
      </c>
      <c r="Y82" s="29" t="str">
        <f>IF(E82="","",IF(②選手情報入力!O91="",0,1))</f>
        <v/>
      </c>
      <c r="Z82" t="str">
        <f>IF(E82="","",IF(②選手情報入力!P91="","",IF(I82=1,VLOOKUP(②選手情報入力!P91,種目情報!$A$4:$C$39,3,FALSE),VLOOKUP(②選手情報入力!P91,種目情報!$E$4:$G$40,3,FALSE))))</f>
        <v/>
      </c>
      <c r="AA82" t="str">
        <f>IF(E82="","",IF(②選手情報入力!R91="","",IF(I82=1,種目情報!$J$4,種目情報!$J$6)))</f>
        <v/>
      </c>
      <c r="AB82" t="str">
        <f>IF(E82="","",IF(②選手情報入力!R91="","",IF(I82=1,IF(②選手情報入力!$S$6="","",②選手情報入力!$S$6),IF(②選手情報入力!$S$7="","",②選手情報入力!$S$7))))</f>
        <v/>
      </c>
      <c r="AC82" t="str">
        <f>IF(E82="","",IF(②選手情報入力!R91="","",IF(I82=1,IF(②選手情報入力!$R$6="",0,1),IF(②選手情報入力!$R$7="",0,1))))</f>
        <v/>
      </c>
      <c r="AD82" t="str">
        <f>IF(E82="","",IF(②選手情報入力!R91="","",2))</f>
        <v/>
      </c>
      <c r="AE82" t="str">
        <f>IF(E82="","",IF(②選手情報入力!T91="","",IF(I82=1,種目情報!$J$5,種目情報!$J$7)))</f>
        <v/>
      </c>
      <c r="AF82" t="str">
        <f>IF(E82="","",IF(②選手情報入力!T91="","",IF(I82=1,IF(②選手情報入力!$U$6="","",②選手情報入力!$U$6),IF(②選手情報入力!$U$7="","",②選手情報入力!$U$7))))</f>
        <v/>
      </c>
      <c r="AG82" t="str">
        <f>IF(E82="","",IF(②選手情報入力!T91="","",IF(I82=1,IF(②選手情報入力!$T$6="",0,1),IF(②選手情報入力!$T$7="",0,1))))</f>
        <v/>
      </c>
      <c r="AH82" t="str">
        <f>IF(E82="","",IF(②選手情報入力!T91="","",2))</f>
        <v/>
      </c>
    </row>
    <row r="83" spans="1:35">
      <c r="A83" t="str">
        <f>IF(E83="","",I83*1000000+①団体情報入力!$D$3*1000+②選手情報入力!A92)</f>
        <v/>
      </c>
      <c r="B83" t="str">
        <f>IF(E83="","",①団体情報入力!$D$3)</f>
        <v/>
      </c>
      <c r="D83" t="str">
        <f>IF(②選手情報入力!B92="","",②選手情報入力!B92)</f>
        <v/>
      </c>
      <c r="E83" t="str">
        <f>IF(②選手情報入力!C92="","",②選手情報入力!C92)</f>
        <v/>
      </c>
      <c r="F83" t="str">
        <f>IF(E83="","",②選手情報入力!D92)</f>
        <v/>
      </c>
      <c r="G83" t="str">
        <f>IF(E83="","",ASC(②選手情報入力!E92))</f>
        <v/>
      </c>
      <c r="H83" t="str">
        <f t="shared" si="3"/>
        <v/>
      </c>
      <c r="I83" t="str">
        <f>IF(E83="","",IF(②選手情報入力!G92="男",1,2))</f>
        <v/>
      </c>
      <c r="J83" t="str">
        <f>IF(E83="","",IF(②選手情報入力!H92="","",②選手情報入力!H92))</f>
        <v/>
      </c>
      <c r="L83" t="str">
        <f t="shared" si="4"/>
        <v/>
      </c>
      <c r="M83" t="str">
        <f t="shared" si="5"/>
        <v/>
      </c>
      <c r="O83" t="str">
        <f>IF(E83="","",IF(②選手情報入力!J92="","",IF(I83=1,VLOOKUP(②選手情報入力!J92,種目情報!$A$4:$B$35,2,FALSE),VLOOKUP(②選手情報入力!J92,種目情報!$E$4:$F$35,2,FALSE))))</f>
        <v/>
      </c>
      <c r="P83" t="str">
        <f>IF(E83="","",IF(②選手情報入力!K92="","",②選手情報入力!K92))</f>
        <v/>
      </c>
      <c r="Q83" s="29" t="str">
        <f>IF(E83="","",IF(②選手情報入力!I92="",0,1))</f>
        <v/>
      </c>
      <c r="R83" t="str">
        <f>IF(E83="","",IF(②選手情報入力!J92="","",IF(I83=1,VLOOKUP(②選手情報入力!J92,種目情報!$A$4:$C$39,3,FALSE),VLOOKUP(②選手情報入力!J92,種目情報!$E$4:$G$40,3,FALSE))))</f>
        <v/>
      </c>
      <c r="S83" t="str">
        <f>IF(E83="","",IF(②選手情報入力!M92="","",IF(I83=1,VLOOKUP(②選手情報入力!M92,種目情報!$A$4:$B$39,2,FALSE),VLOOKUP(②選手情報入力!M92,種目情報!$E$4:$F$40,2,FALSE))))</f>
        <v/>
      </c>
      <c r="T83" t="str">
        <f>IF(E83="","",IF(②選手情報入力!N92="","",②選手情報入力!N92))</f>
        <v/>
      </c>
      <c r="U83" s="29" t="str">
        <f>IF(E83="","",IF(②選手情報入力!L92="",0,1))</f>
        <v/>
      </c>
      <c r="V83" t="str">
        <f>IF(E83="","",IF(②選手情報入力!M92="","",IF(I83=1,VLOOKUP(②選手情報入力!M92,種目情報!$A$4:$C$39,3,FALSE),VLOOKUP(②選手情報入力!M92,種目情報!$E$4:$G$40,3,FALSE))))</f>
        <v/>
      </c>
      <c r="W83" t="str">
        <f>IF(E83="","",IF(②選手情報入力!P92="","",IF(I83=1,VLOOKUP(②選手情報入力!P92,種目情報!$A$4:$B$39,2,FALSE),VLOOKUP(②選手情報入力!P92,種目情報!$E$4:$F$40,2,FALSE))))</f>
        <v/>
      </c>
      <c r="X83" t="str">
        <f>IF(E83="","",IF(②選手情報入力!Q92="","",②選手情報入力!Q92))</f>
        <v/>
      </c>
      <c r="Y83" s="29" t="str">
        <f>IF(E83="","",IF(②選手情報入力!O92="",0,1))</f>
        <v/>
      </c>
      <c r="Z83" t="str">
        <f>IF(E83="","",IF(②選手情報入力!P92="","",IF(I83=1,VLOOKUP(②選手情報入力!P92,種目情報!$A$4:$C$39,3,FALSE),VLOOKUP(②選手情報入力!P92,種目情報!$E$4:$G$40,3,FALSE))))</f>
        <v/>
      </c>
      <c r="AA83" t="str">
        <f>IF(E83="","",IF(②選手情報入力!R92="","",IF(I83=1,種目情報!$J$4,種目情報!$J$6)))</f>
        <v/>
      </c>
      <c r="AB83" t="str">
        <f>IF(E83="","",IF(②選手情報入力!R92="","",IF(I83=1,IF(②選手情報入力!$S$6="","",②選手情報入力!$S$6),IF(②選手情報入力!$S$7="","",②選手情報入力!$S$7))))</f>
        <v/>
      </c>
      <c r="AC83" t="str">
        <f>IF(E83="","",IF(②選手情報入力!R92="","",IF(I83=1,IF(②選手情報入力!$R$6="",0,1),IF(②選手情報入力!$R$7="",0,1))))</f>
        <v/>
      </c>
      <c r="AD83" t="str">
        <f>IF(E83="","",IF(②選手情報入力!R92="","",2))</f>
        <v/>
      </c>
      <c r="AE83" t="str">
        <f>IF(E83="","",IF(②選手情報入力!T92="","",IF(I83=1,種目情報!$J$5,種目情報!$J$7)))</f>
        <v/>
      </c>
      <c r="AF83" t="str">
        <f>IF(E83="","",IF(②選手情報入力!T92="","",IF(I83=1,IF(②選手情報入力!$U$6="","",②選手情報入力!$U$6),IF(②選手情報入力!$U$7="","",②選手情報入力!$U$7))))</f>
        <v/>
      </c>
      <c r="AG83" t="str">
        <f>IF(E83="","",IF(②選手情報入力!T92="","",IF(I83=1,IF(②選手情報入力!$T$6="",0,1),IF(②選手情報入力!$T$7="",0,1))))</f>
        <v/>
      </c>
      <c r="AH83" t="str">
        <f>IF(E83="","",IF(②選手情報入力!T92="","",2))</f>
        <v/>
      </c>
    </row>
    <row r="84" spans="1:35">
      <c r="A84" t="str">
        <f>IF(E84="","",I84*1000000+①団体情報入力!$D$3*1000+②選手情報入力!A93)</f>
        <v/>
      </c>
      <c r="B84" t="str">
        <f>IF(E84="","",①団体情報入力!$D$3)</f>
        <v/>
      </c>
      <c r="D84" t="str">
        <f>IF(②選手情報入力!B93="","",②選手情報入力!B93)</f>
        <v/>
      </c>
      <c r="E84" t="str">
        <f>IF(②選手情報入力!C93="","",②選手情報入力!C93)</f>
        <v/>
      </c>
      <c r="F84" t="str">
        <f>IF(E84="","",②選手情報入力!D93)</f>
        <v/>
      </c>
      <c r="G84" t="str">
        <f>IF(E84="","",ASC(②選手情報入力!E93))</f>
        <v/>
      </c>
      <c r="H84" t="str">
        <f t="shared" si="3"/>
        <v/>
      </c>
      <c r="I84" t="str">
        <f>IF(E84="","",IF(②選手情報入力!G93="男",1,2))</f>
        <v/>
      </c>
      <c r="J84" t="str">
        <f>IF(E84="","",IF(②選手情報入力!H93="","",②選手情報入力!H93))</f>
        <v/>
      </c>
      <c r="L84" t="str">
        <f t="shared" si="4"/>
        <v/>
      </c>
      <c r="M84" t="str">
        <f t="shared" si="5"/>
        <v/>
      </c>
      <c r="O84" t="str">
        <f>IF(E84="","",IF(②選手情報入力!J93="","",IF(I84=1,VLOOKUP(②選手情報入力!J93,種目情報!$A$4:$B$35,2,FALSE),VLOOKUP(②選手情報入力!J93,種目情報!$E$4:$F$35,2,FALSE))))</f>
        <v/>
      </c>
      <c r="P84" t="str">
        <f>IF(E84="","",IF(②選手情報入力!K93="","",②選手情報入力!K93))</f>
        <v/>
      </c>
      <c r="Q84" s="29" t="str">
        <f>IF(E84="","",IF(②選手情報入力!I93="",0,1))</f>
        <v/>
      </c>
      <c r="R84" t="str">
        <f>IF(E84="","",IF(②選手情報入力!J93="","",IF(I84=1,VLOOKUP(②選手情報入力!J93,種目情報!$A$4:$C$39,3,FALSE),VLOOKUP(②選手情報入力!J93,種目情報!$E$4:$G$40,3,FALSE))))</f>
        <v/>
      </c>
      <c r="S84" t="str">
        <f>IF(E84="","",IF(②選手情報入力!M93="","",IF(I84=1,VLOOKUP(②選手情報入力!M93,種目情報!$A$4:$B$39,2,FALSE),VLOOKUP(②選手情報入力!M93,種目情報!$E$4:$F$40,2,FALSE))))</f>
        <v/>
      </c>
      <c r="T84" t="str">
        <f>IF(E84="","",IF(②選手情報入力!N93="","",②選手情報入力!N93))</f>
        <v/>
      </c>
      <c r="U84" s="29" t="str">
        <f>IF(E84="","",IF(②選手情報入力!L93="",0,1))</f>
        <v/>
      </c>
      <c r="V84" t="str">
        <f>IF(E84="","",IF(②選手情報入力!M93="","",IF(I84=1,VLOOKUP(②選手情報入力!M93,種目情報!$A$4:$C$39,3,FALSE),VLOOKUP(②選手情報入力!M93,種目情報!$E$4:$G$40,3,FALSE))))</f>
        <v/>
      </c>
      <c r="W84" t="str">
        <f>IF(E84="","",IF(②選手情報入力!P93="","",IF(I84=1,VLOOKUP(②選手情報入力!P93,種目情報!$A$4:$B$39,2,FALSE),VLOOKUP(②選手情報入力!P93,種目情報!$E$4:$F$40,2,FALSE))))</f>
        <v/>
      </c>
      <c r="X84" t="str">
        <f>IF(E84="","",IF(②選手情報入力!Q93="","",②選手情報入力!Q93))</f>
        <v/>
      </c>
      <c r="Y84" s="29" t="str">
        <f>IF(E84="","",IF(②選手情報入力!O93="",0,1))</f>
        <v/>
      </c>
      <c r="Z84" t="str">
        <f>IF(E84="","",IF(②選手情報入力!P93="","",IF(I84=1,VLOOKUP(②選手情報入力!P93,種目情報!$A$4:$C$39,3,FALSE),VLOOKUP(②選手情報入力!P93,種目情報!$E$4:$G$40,3,FALSE))))</f>
        <v/>
      </c>
      <c r="AA84" t="str">
        <f>IF(E84="","",IF(②選手情報入力!R93="","",IF(I84=1,種目情報!$J$4,種目情報!$J$6)))</f>
        <v/>
      </c>
      <c r="AB84" t="str">
        <f>IF(E84="","",IF(②選手情報入力!R93="","",IF(I84=1,IF(②選手情報入力!$S$6="","",②選手情報入力!$S$6),IF(②選手情報入力!$S$7="","",②選手情報入力!$S$7))))</f>
        <v/>
      </c>
      <c r="AC84" t="str">
        <f>IF(E84="","",IF(②選手情報入力!R93="","",IF(I84=1,IF(②選手情報入力!$R$6="",0,1),IF(②選手情報入力!$R$7="",0,1))))</f>
        <v/>
      </c>
      <c r="AD84" t="str">
        <f>IF(E84="","",IF(②選手情報入力!R93="","",2))</f>
        <v/>
      </c>
      <c r="AE84" t="str">
        <f>IF(E84="","",IF(②選手情報入力!T93="","",IF(I84=1,種目情報!$J$5,種目情報!$J$7)))</f>
        <v/>
      </c>
      <c r="AF84" t="str">
        <f>IF(E84="","",IF(②選手情報入力!T93="","",IF(I84=1,IF(②選手情報入力!$U$6="","",②選手情報入力!$U$6),IF(②選手情報入力!$U$7="","",②選手情報入力!$U$7))))</f>
        <v/>
      </c>
      <c r="AG84" t="str">
        <f>IF(E84="","",IF(②選手情報入力!T93="","",IF(I84=1,IF(②選手情報入力!$T$6="",0,1),IF(②選手情報入力!$T$7="",0,1))))</f>
        <v/>
      </c>
      <c r="AH84" t="str">
        <f>IF(E84="","",IF(②選手情報入力!T93="","",2))</f>
        <v/>
      </c>
    </row>
    <row r="85" spans="1:35">
      <c r="A85" t="str">
        <f>IF(E85="","",I85*1000000+①団体情報入力!$D$3*1000+②選手情報入力!A94)</f>
        <v/>
      </c>
      <c r="B85" t="str">
        <f>IF(E85="","",①団体情報入力!$D$3)</f>
        <v/>
      </c>
      <c r="D85" t="str">
        <f>IF(②選手情報入力!B94="","",②選手情報入力!B94)</f>
        <v/>
      </c>
      <c r="E85" t="str">
        <f>IF(②選手情報入力!C94="","",②選手情報入力!C94)</f>
        <v/>
      </c>
      <c r="F85" t="str">
        <f>IF(E85="","",②選手情報入力!D94)</f>
        <v/>
      </c>
      <c r="G85" t="str">
        <f>IF(E85="","",ASC(②選手情報入力!E94))</f>
        <v/>
      </c>
      <c r="H85" t="str">
        <f t="shared" si="3"/>
        <v/>
      </c>
      <c r="I85" t="str">
        <f>IF(E85="","",IF(②選手情報入力!G94="男",1,2))</f>
        <v/>
      </c>
      <c r="J85" t="str">
        <f>IF(E85="","",IF(②選手情報入力!H94="","",②選手情報入力!H94))</f>
        <v/>
      </c>
      <c r="L85" t="str">
        <f t="shared" si="4"/>
        <v/>
      </c>
      <c r="M85" t="str">
        <f t="shared" si="5"/>
        <v/>
      </c>
      <c r="O85" t="str">
        <f>IF(E85="","",IF(②選手情報入力!J94="","",IF(I85=1,VLOOKUP(②選手情報入力!J94,種目情報!$A$4:$B$35,2,FALSE),VLOOKUP(②選手情報入力!J94,種目情報!$E$4:$F$35,2,FALSE))))</f>
        <v/>
      </c>
      <c r="P85" t="str">
        <f>IF(E85="","",IF(②選手情報入力!K94="","",②選手情報入力!K94))</f>
        <v/>
      </c>
      <c r="Q85" s="29" t="str">
        <f>IF(E85="","",IF(②選手情報入力!I94="",0,1))</f>
        <v/>
      </c>
      <c r="R85" t="str">
        <f>IF(E85="","",IF(②選手情報入力!J94="","",IF(I85=1,VLOOKUP(②選手情報入力!J94,種目情報!$A$4:$C$39,3,FALSE),VLOOKUP(②選手情報入力!J94,種目情報!$E$4:$G$40,3,FALSE))))</f>
        <v/>
      </c>
      <c r="S85" t="str">
        <f>IF(E85="","",IF(②選手情報入力!M94="","",IF(I85=1,VLOOKUP(②選手情報入力!M94,種目情報!$A$4:$B$39,2,FALSE),VLOOKUP(②選手情報入力!M94,種目情報!$E$4:$F$40,2,FALSE))))</f>
        <v/>
      </c>
      <c r="T85" t="str">
        <f>IF(E85="","",IF(②選手情報入力!N94="","",②選手情報入力!N94))</f>
        <v/>
      </c>
      <c r="U85" s="29" t="str">
        <f>IF(E85="","",IF(②選手情報入力!L94="",0,1))</f>
        <v/>
      </c>
      <c r="V85" t="str">
        <f>IF(E85="","",IF(②選手情報入力!M94="","",IF(I85=1,VLOOKUP(②選手情報入力!M94,種目情報!$A$4:$C$39,3,FALSE),VLOOKUP(②選手情報入力!M94,種目情報!$E$4:$G$40,3,FALSE))))</f>
        <v/>
      </c>
      <c r="W85" t="str">
        <f>IF(E85="","",IF(②選手情報入力!P94="","",IF(I85=1,VLOOKUP(②選手情報入力!P94,種目情報!$A$4:$B$39,2,FALSE),VLOOKUP(②選手情報入力!P94,種目情報!$E$4:$F$40,2,FALSE))))</f>
        <v/>
      </c>
      <c r="X85" t="str">
        <f>IF(E85="","",IF(②選手情報入力!Q94="","",②選手情報入力!Q94))</f>
        <v/>
      </c>
      <c r="Y85" s="29" t="str">
        <f>IF(E85="","",IF(②選手情報入力!O94="",0,1))</f>
        <v/>
      </c>
      <c r="Z85" t="str">
        <f>IF(E85="","",IF(②選手情報入力!P94="","",IF(I85=1,VLOOKUP(②選手情報入力!P94,種目情報!$A$4:$C$39,3,FALSE),VLOOKUP(②選手情報入力!P94,種目情報!$E$4:$G$40,3,FALSE))))</f>
        <v/>
      </c>
      <c r="AA85" t="str">
        <f>IF(E85="","",IF(②選手情報入力!R94="","",IF(I85=1,種目情報!$J$4,種目情報!$J$6)))</f>
        <v/>
      </c>
      <c r="AB85" t="str">
        <f>IF(E85="","",IF(②選手情報入力!R94="","",IF(I85=1,IF(②選手情報入力!$S$6="","",②選手情報入力!$S$6),IF(②選手情報入力!$S$7="","",②選手情報入力!$S$7))))</f>
        <v/>
      </c>
      <c r="AC85" t="str">
        <f>IF(E85="","",IF(②選手情報入力!R94="","",IF(I85=1,IF(②選手情報入力!$R$6="",0,1),IF(②選手情報入力!$R$7="",0,1))))</f>
        <v/>
      </c>
      <c r="AD85" t="str">
        <f>IF(E85="","",IF(②選手情報入力!R94="","",2))</f>
        <v/>
      </c>
      <c r="AE85" t="str">
        <f>IF(E85="","",IF(②選手情報入力!T94="","",IF(I85=1,種目情報!$J$5,種目情報!$J$7)))</f>
        <v/>
      </c>
      <c r="AF85" t="str">
        <f>IF(E85="","",IF(②選手情報入力!T94="","",IF(I85=1,IF(②選手情報入力!$U$6="","",②選手情報入力!$U$6),IF(②選手情報入力!$U$7="","",②選手情報入力!$U$7))))</f>
        <v/>
      </c>
      <c r="AG85" t="str">
        <f>IF(E85="","",IF(②選手情報入力!T94="","",IF(I85=1,IF(②選手情報入力!$T$6="",0,1),IF(②選手情報入力!$T$7="",0,1))))</f>
        <v/>
      </c>
      <c r="AH85" t="str">
        <f>IF(E85="","",IF(②選手情報入力!T94="","",2))</f>
        <v/>
      </c>
    </row>
    <row r="86" spans="1:35">
      <c r="A86" t="str">
        <f>IF(E86="","",I86*1000000+①団体情報入力!$D$3*1000+②選手情報入力!A95)</f>
        <v/>
      </c>
      <c r="B86" t="str">
        <f>IF(E86="","",①団体情報入力!$D$3)</f>
        <v/>
      </c>
      <c r="D86" t="str">
        <f>IF(②選手情報入力!B95="","",②選手情報入力!B95)</f>
        <v/>
      </c>
      <c r="E86" t="str">
        <f>IF(②選手情報入力!C95="","",②選手情報入力!C95)</f>
        <v/>
      </c>
      <c r="F86" t="str">
        <f>IF(E86="","",②選手情報入力!D95)</f>
        <v/>
      </c>
      <c r="G86" t="str">
        <f>IF(E86="","",ASC(②選手情報入力!E95))</f>
        <v/>
      </c>
      <c r="H86" t="str">
        <f t="shared" si="3"/>
        <v/>
      </c>
      <c r="I86" t="str">
        <f>IF(E86="","",IF(②選手情報入力!G95="男",1,2))</f>
        <v/>
      </c>
      <c r="J86" t="str">
        <f>IF(E86="","",IF(②選手情報入力!H95="","",②選手情報入力!H95))</f>
        <v/>
      </c>
      <c r="L86" t="str">
        <f t="shared" si="4"/>
        <v/>
      </c>
      <c r="M86" t="str">
        <f t="shared" si="5"/>
        <v/>
      </c>
      <c r="O86" t="str">
        <f>IF(E86="","",IF(②選手情報入力!J95="","",IF(I86=1,VLOOKUP(②選手情報入力!J95,種目情報!$A$4:$B$35,2,FALSE),VLOOKUP(②選手情報入力!J95,種目情報!$E$4:$F$35,2,FALSE))))</f>
        <v/>
      </c>
      <c r="P86" t="str">
        <f>IF(E86="","",IF(②選手情報入力!K95="","",②選手情報入力!K95))</f>
        <v/>
      </c>
      <c r="Q86" s="29" t="str">
        <f>IF(E86="","",IF(②選手情報入力!I95="",0,1))</f>
        <v/>
      </c>
      <c r="R86" t="str">
        <f>IF(E86="","",IF(②選手情報入力!J95="","",IF(I86=1,VLOOKUP(②選手情報入力!J95,種目情報!$A$4:$C$39,3,FALSE),VLOOKUP(②選手情報入力!J95,種目情報!$E$4:$G$40,3,FALSE))))</f>
        <v/>
      </c>
      <c r="S86" t="str">
        <f>IF(E86="","",IF(②選手情報入力!M95="","",IF(I86=1,VLOOKUP(②選手情報入力!M95,種目情報!$A$4:$B$39,2,FALSE),VLOOKUP(②選手情報入力!M95,種目情報!$E$4:$F$40,2,FALSE))))</f>
        <v/>
      </c>
      <c r="T86" t="str">
        <f>IF(E86="","",IF(②選手情報入力!N95="","",②選手情報入力!N95))</f>
        <v/>
      </c>
      <c r="U86" s="29" t="str">
        <f>IF(E86="","",IF(②選手情報入力!L95="",0,1))</f>
        <v/>
      </c>
      <c r="V86" t="str">
        <f>IF(E86="","",IF(②選手情報入力!M95="","",IF(I86=1,VLOOKUP(②選手情報入力!M95,種目情報!$A$4:$C$39,3,FALSE),VLOOKUP(②選手情報入力!M95,種目情報!$E$4:$G$40,3,FALSE))))</f>
        <v/>
      </c>
      <c r="W86" t="str">
        <f>IF(E86="","",IF(②選手情報入力!P95="","",IF(I86=1,VLOOKUP(②選手情報入力!P95,種目情報!$A$4:$B$39,2,FALSE),VLOOKUP(②選手情報入力!P95,種目情報!$E$4:$F$40,2,FALSE))))</f>
        <v/>
      </c>
      <c r="X86" t="str">
        <f>IF(E86="","",IF(②選手情報入力!Q95="","",②選手情報入力!Q95))</f>
        <v/>
      </c>
      <c r="Y86" s="29" t="str">
        <f>IF(E86="","",IF(②選手情報入力!O95="",0,1))</f>
        <v/>
      </c>
      <c r="Z86" t="str">
        <f>IF(E86="","",IF(②選手情報入力!P95="","",IF(I86=1,VLOOKUP(②選手情報入力!P95,種目情報!$A$4:$C$39,3,FALSE),VLOOKUP(②選手情報入力!P95,種目情報!$E$4:$G$40,3,FALSE))))</f>
        <v/>
      </c>
      <c r="AA86" t="str">
        <f>IF(E86="","",IF(②選手情報入力!R95="","",IF(I86=1,種目情報!$J$4,種目情報!$J$6)))</f>
        <v/>
      </c>
      <c r="AB86" t="str">
        <f>IF(E86="","",IF(②選手情報入力!R95="","",IF(I86=1,IF(②選手情報入力!$S$6="","",②選手情報入力!$S$6),IF(②選手情報入力!$S$7="","",②選手情報入力!$S$7))))</f>
        <v/>
      </c>
      <c r="AC86" t="str">
        <f>IF(E86="","",IF(②選手情報入力!R95="","",IF(I86=1,IF(②選手情報入力!$R$6="",0,1),IF(②選手情報入力!$R$7="",0,1))))</f>
        <v/>
      </c>
      <c r="AD86" t="str">
        <f>IF(E86="","",IF(②選手情報入力!R95="","",2))</f>
        <v/>
      </c>
      <c r="AE86" t="str">
        <f>IF(E86="","",IF(②選手情報入力!T95="","",IF(I86=1,種目情報!$J$5,種目情報!$J$7)))</f>
        <v/>
      </c>
      <c r="AF86" t="str">
        <f>IF(E86="","",IF(②選手情報入力!T95="","",IF(I86=1,IF(②選手情報入力!$U$6="","",②選手情報入力!$U$6),IF(②選手情報入力!$U$7="","",②選手情報入力!$U$7))))</f>
        <v/>
      </c>
      <c r="AG86" t="str">
        <f>IF(E86="","",IF(②選手情報入力!T95="","",IF(I86=1,IF(②選手情報入力!$T$6="",0,1),IF(②選手情報入力!$T$7="",0,1))))</f>
        <v/>
      </c>
      <c r="AH86" t="str">
        <f>IF(E86="","",IF(②選手情報入力!T95="","",2))</f>
        <v/>
      </c>
    </row>
    <row r="87" spans="1:35">
      <c r="A87" t="str">
        <f>IF(E87="","",I87*1000000+①団体情報入力!$D$3*1000+②選手情報入力!A96)</f>
        <v/>
      </c>
      <c r="B87" t="str">
        <f>IF(E87="","",①団体情報入力!$D$3)</f>
        <v/>
      </c>
      <c r="D87" t="str">
        <f>IF(②選手情報入力!B96="","",②選手情報入力!B96)</f>
        <v/>
      </c>
      <c r="E87" t="str">
        <f>IF(②選手情報入力!C96="","",②選手情報入力!C96)</f>
        <v/>
      </c>
      <c r="F87" t="str">
        <f>IF(E87="","",②選手情報入力!D96)</f>
        <v/>
      </c>
      <c r="G87" t="str">
        <f>IF(E87="","",ASC(②選手情報入力!E96))</f>
        <v/>
      </c>
      <c r="H87" t="str">
        <f t="shared" si="3"/>
        <v/>
      </c>
      <c r="I87" t="str">
        <f>IF(E87="","",IF(②選手情報入力!G96="男",1,2))</f>
        <v/>
      </c>
      <c r="J87" t="str">
        <f>IF(E87="","",IF(②選手情報入力!H96="","",②選手情報入力!H96))</f>
        <v/>
      </c>
      <c r="L87" t="str">
        <f t="shared" si="4"/>
        <v/>
      </c>
      <c r="M87" t="str">
        <f t="shared" si="5"/>
        <v/>
      </c>
      <c r="O87" t="str">
        <f>IF(E87="","",IF(②選手情報入力!J96="","",IF(I87=1,VLOOKUP(②選手情報入力!J96,種目情報!$A$4:$B$35,2,FALSE),VLOOKUP(②選手情報入力!J96,種目情報!$E$4:$F$35,2,FALSE))))</f>
        <v/>
      </c>
      <c r="P87" t="str">
        <f>IF(E87="","",IF(②選手情報入力!K96="","",②選手情報入力!K96))</f>
        <v/>
      </c>
      <c r="Q87" s="29" t="str">
        <f>IF(E87="","",IF(②選手情報入力!I96="",0,1))</f>
        <v/>
      </c>
      <c r="R87" t="str">
        <f>IF(E87="","",IF(②選手情報入力!J96="","",IF(I87=1,VLOOKUP(②選手情報入力!J96,種目情報!$A$4:$C$39,3,FALSE),VLOOKUP(②選手情報入力!J96,種目情報!$E$4:$G$40,3,FALSE))))</f>
        <v/>
      </c>
      <c r="S87" t="str">
        <f>IF(E87="","",IF(②選手情報入力!M96="","",IF(I87=1,VLOOKUP(②選手情報入力!M96,種目情報!$A$4:$B$39,2,FALSE),VLOOKUP(②選手情報入力!M96,種目情報!$E$4:$F$40,2,FALSE))))</f>
        <v/>
      </c>
      <c r="T87" t="str">
        <f>IF(E87="","",IF(②選手情報入力!N96="","",②選手情報入力!N96))</f>
        <v/>
      </c>
      <c r="U87" s="29" t="str">
        <f>IF(E87="","",IF(②選手情報入力!L96="",0,1))</f>
        <v/>
      </c>
      <c r="V87" t="str">
        <f>IF(E87="","",IF(②選手情報入力!M96="","",IF(I87=1,VLOOKUP(②選手情報入力!M96,種目情報!$A$4:$C$39,3,FALSE),VLOOKUP(②選手情報入力!M96,種目情報!$E$4:$G$40,3,FALSE))))</f>
        <v/>
      </c>
      <c r="W87" t="str">
        <f>IF(E87="","",IF(②選手情報入力!P96="","",IF(I87=1,VLOOKUP(②選手情報入力!P96,種目情報!$A$4:$B$39,2,FALSE),VLOOKUP(②選手情報入力!P96,種目情報!$E$4:$F$40,2,FALSE))))</f>
        <v/>
      </c>
      <c r="X87" t="str">
        <f>IF(E87="","",IF(②選手情報入力!Q96="","",②選手情報入力!Q96))</f>
        <v/>
      </c>
      <c r="Y87" s="29" t="str">
        <f>IF(E87="","",IF(②選手情報入力!O96="",0,1))</f>
        <v/>
      </c>
      <c r="Z87" t="str">
        <f>IF(E87="","",IF(②選手情報入力!P96="","",IF(I87=1,VLOOKUP(②選手情報入力!P96,種目情報!$A$4:$C$39,3,FALSE),VLOOKUP(②選手情報入力!P96,種目情報!$E$4:$G$40,3,FALSE))))</f>
        <v/>
      </c>
      <c r="AA87" t="str">
        <f>IF(E87="","",IF(②選手情報入力!R96="","",IF(I87=1,種目情報!$J$4,種目情報!$J$6)))</f>
        <v/>
      </c>
      <c r="AB87" t="str">
        <f>IF(E87="","",IF(②選手情報入力!R96="","",IF(I87=1,IF(②選手情報入力!$S$6="","",②選手情報入力!$S$6),IF(②選手情報入力!$S$7="","",②選手情報入力!$S$7))))</f>
        <v/>
      </c>
      <c r="AC87" t="str">
        <f>IF(E87="","",IF(②選手情報入力!R96="","",IF(I87=1,IF(②選手情報入力!$R$6="",0,1),IF(②選手情報入力!$R$7="",0,1))))</f>
        <v/>
      </c>
      <c r="AD87" t="str">
        <f>IF(E87="","",IF(②選手情報入力!R96="","",2))</f>
        <v/>
      </c>
      <c r="AE87" t="str">
        <f>IF(E87="","",IF(②選手情報入力!T96="","",IF(I87=1,種目情報!$J$5,種目情報!$J$7)))</f>
        <v/>
      </c>
      <c r="AF87" t="str">
        <f>IF(E87="","",IF(②選手情報入力!T96="","",IF(I87=1,IF(②選手情報入力!$U$6="","",②選手情報入力!$U$6),IF(②選手情報入力!$U$7="","",②選手情報入力!$U$7))))</f>
        <v/>
      </c>
      <c r="AG87" t="str">
        <f>IF(E87="","",IF(②選手情報入力!T96="","",IF(I87=1,IF(②選手情報入力!$T$6="",0,1),IF(②選手情報入力!$T$7="",0,1))))</f>
        <v/>
      </c>
      <c r="AH87" t="str">
        <f>IF(E87="","",IF(②選手情報入力!T96="","",2))</f>
        <v/>
      </c>
    </row>
    <row r="88" spans="1:35">
      <c r="A88" t="str">
        <f>IF(E88="","",I88*1000000+①団体情報入力!$D$3*1000+②選手情報入力!A97)</f>
        <v/>
      </c>
      <c r="B88" t="str">
        <f>IF(E88="","",①団体情報入力!$D$3)</f>
        <v/>
      </c>
      <c r="D88" t="str">
        <f>IF(②選手情報入力!B97="","",②選手情報入力!B97)</f>
        <v/>
      </c>
      <c r="E88" t="str">
        <f>IF(②選手情報入力!C97="","",②選手情報入力!C97)</f>
        <v/>
      </c>
      <c r="F88" t="str">
        <f>IF(E88="","",②選手情報入力!D97)</f>
        <v/>
      </c>
      <c r="G88" t="str">
        <f>IF(E88="","",ASC(②選手情報入力!E97))</f>
        <v/>
      </c>
      <c r="H88" t="str">
        <f t="shared" si="3"/>
        <v/>
      </c>
      <c r="I88" t="str">
        <f>IF(E88="","",IF(②選手情報入力!G97="男",1,2))</f>
        <v/>
      </c>
      <c r="J88" t="str">
        <f>IF(E88="","",IF(②選手情報入力!H97="","",②選手情報入力!H97))</f>
        <v/>
      </c>
      <c r="L88" t="str">
        <f t="shared" si="4"/>
        <v/>
      </c>
      <c r="M88" t="str">
        <f t="shared" si="5"/>
        <v/>
      </c>
      <c r="O88" t="str">
        <f>IF(E88="","",IF(②選手情報入力!J97="","",IF(I88=1,VLOOKUP(②選手情報入力!J97,種目情報!$A$4:$B$35,2,FALSE),VLOOKUP(②選手情報入力!J97,種目情報!$E$4:$F$35,2,FALSE))))</f>
        <v/>
      </c>
      <c r="P88" t="str">
        <f>IF(E88="","",IF(②選手情報入力!K97="","",②選手情報入力!K97))</f>
        <v/>
      </c>
      <c r="Q88" s="29" t="str">
        <f>IF(E88="","",IF(②選手情報入力!I97="",0,1))</f>
        <v/>
      </c>
      <c r="R88" t="str">
        <f>IF(E88="","",IF(②選手情報入力!J97="","",IF(I88=1,VLOOKUP(②選手情報入力!J97,種目情報!$A$4:$C$39,3,FALSE),VLOOKUP(②選手情報入力!J97,種目情報!$E$4:$G$40,3,FALSE))))</f>
        <v/>
      </c>
      <c r="S88" t="str">
        <f>IF(E88="","",IF(②選手情報入力!M97="","",IF(I88=1,VLOOKUP(②選手情報入力!M97,種目情報!$A$4:$B$39,2,FALSE),VLOOKUP(②選手情報入力!M97,種目情報!$E$4:$F$40,2,FALSE))))</f>
        <v/>
      </c>
      <c r="T88" t="str">
        <f>IF(E88="","",IF(②選手情報入力!N97="","",②選手情報入力!N97))</f>
        <v/>
      </c>
      <c r="U88" s="29" t="str">
        <f>IF(E88="","",IF(②選手情報入力!L97="",0,1))</f>
        <v/>
      </c>
      <c r="V88" t="str">
        <f>IF(E88="","",IF(②選手情報入力!M97="","",IF(I88=1,VLOOKUP(②選手情報入力!M97,種目情報!$A$4:$C$39,3,FALSE),VLOOKUP(②選手情報入力!M97,種目情報!$E$4:$G$40,3,FALSE))))</f>
        <v/>
      </c>
      <c r="W88" t="str">
        <f>IF(E88="","",IF(②選手情報入力!P97="","",IF(I88=1,VLOOKUP(②選手情報入力!P97,種目情報!$A$4:$B$39,2,FALSE),VLOOKUP(②選手情報入力!P97,種目情報!$E$4:$F$40,2,FALSE))))</f>
        <v/>
      </c>
      <c r="X88" t="str">
        <f>IF(E88="","",IF(②選手情報入力!Q97="","",②選手情報入力!Q97))</f>
        <v/>
      </c>
      <c r="Y88" s="29" t="str">
        <f>IF(E88="","",IF(②選手情報入力!O97="",0,1))</f>
        <v/>
      </c>
      <c r="Z88" t="str">
        <f>IF(E88="","",IF(②選手情報入力!P97="","",IF(I88=1,VLOOKUP(②選手情報入力!P97,種目情報!$A$4:$C$39,3,FALSE),VLOOKUP(②選手情報入力!P97,種目情報!$E$4:$G$40,3,FALSE))))</f>
        <v/>
      </c>
      <c r="AA88" t="str">
        <f>IF(E88="","",IF(②選手情報入力!R97="","",IF(I88=1,種目情報!$J$4,種目情報!$J$6)))</f>
        <v/>
      </c>
      <c r="AB88" t="str">
        <f>IF(E88="","",IF(②選手情報入力!R97="","",IF(I88=1,IF(②選手情報入力!$S$6="","",②選手情報入力!$S$6),IF(②選手情報入力!$S$7="","",②選手情報入力!$S$7))))</f>
        <v/>
      </c>
      <c r="AC88" t="str">
        <f>IF(E88="","",IF(②選手情報入力!R97="","",IF(I88=1,IF(②選手情報入力!$R$6="",0,1),IF(②選手情報入力!$R$7="",0,1))))</f>
        <v/>
      </c>
      <c r="AD88" t="str">
        <f>IF(E88="","",IF(②選手情報入力!R97="","",2))</f>
        <v/>
      </c>
      <c r="AE88" t="str">
        <f>IF(E88="","",IF(②選手情報入力!T97="","",IF(I88=1,種目情報!$J$5,種目情報!$J$7)))</f>
        <v/>
      </c>
      <c r="AF88" t="str">
        <f>IF(E88="","",IF(②選手情報入力!T97="","",IF(I88=1,IF(②選手情報入力!$U$6="","",②選手情報入力!$U$6),IF(②選手情報入力!$U$7="","",②選手情報入力!$U$7))))</f>
        <v/>
      </c>
      <c r="AG88" t="str">
        <f>IF(E88="","",IF(②選手情報入力!T97="","",IF(I88=1,IF(②選手情報入力!$T$6="",0,1),IF(②選手情報入力!$T$7="",0,1))))</f>
        <v/>
      </c>
      <c r="AH88" t="str">
        <f>IF(E88="","",IF(②選手情報入力!T97="","",2))</f>
        <v/>
      </c>
    </row>
    <row r="89" spans="1:35">
      <c r="A89" t="str">
        <f>IF(E89="","",I89*1000000+①団体情報入力!$D$3*1000+②選手情報入力!A98)</f>
        <v/>
      </c>
      <c r="B89" t="str">
        <f>IF(E89="","",①団体情報入力!$D$3)</f>
        <v/>
      </c>
      <c r="D89" t="str">
        <f>IF(②選手情報入力!B98="","",②選手情報入力!B98)</f>
        <v/>
      </c>
      <c r="E89" t="str">
        <f>IF(②選手情報入力!C98="","",②選手情報入力!C98)</f>
        <v/>
      </c>
      <c r="F89" t="str">
        <f>IF(E89="","",②選手情報入力!D98)</f>
        <v/>
      </c>
      <c r="G89" t="str">
        <f>IF(E89="","",ASC(②選手情報入力!E98))</f>
        <v/>
      </c>
      <c r="H89" t="str">
        <f t="shared" si="3"/>
        <v/>
      </c>
      <c r="I89" t="str">
        <f>IF(E89="","",IF(②選手情報入力!G98="男",1,2))</f>
        <v/>
      </c>
      <c r="J89" t="str">
        <f>IF(E89="","",IF(②選手情報入力!H98="","",②選手情報入力!H98))</f>
        <v/>
      </c>
      <c r="L89" t="str">
        <f t="shared" si="4"/>
        <v/>
      </c>
      <c r="M89" t="str">
        <f t="shared" si="5"/>
        <v/>
      </c>
      <c r="O89" t="str">
        <f>IF(E89="","",IF(②選手情報入力!J98="","",IF(I89=1,VLOOKUP(②選手情報入力!J98,種目情報!$A$4:$B$35,2,FALSE),VLOOKUP(②選手情報入力!J98,種目情報!$E$4:$F$35,2,FALSE))))</f>
        <v/>
      </c>
      <c r="P89" t="str">
        <f>IF(E89="","",IF(②選手情報入力!K98="","",②選手情報入力!K98))</f>
        <v/>
      </c>
      <c r="Q89" s="29" t="str">
        <f>IF(E89="","",IF(②選手情報入力!I98="",0,1))</f>
        <v/>
      </c>
      <c r="R89" t="str">
        <f>IF(E89="","",IF(②選手情報入力!J98="","",IF(I89=1,VLOOKUP(②選手情報入力!J98,種目情報!$A$4:$C$39,3,FALSE),VLOOKUP(②選手情報入力!J98,種目情報!$E$4:$G$40,3,FALSE))))</f>
        <v/>
      </c>
      <c r="S89" t="str">
        <f>IF(E89="","",IF(②選手情報入力!M98="","",IF(I89=1,VLOOKUP(②選手情報入力!M98,種目情報!$A$4:$B$39,2,FALSE),VLOOKUP(②選手情報入力!M98,種目情報!$E$4:$F$40,2,FALSE))))</f>
        <v/>
      </c>
      <c r="T89" t="str">
        <f>IF(E89="","",IF(②選手情報入力!N98="","",②選手情報入力!N98))</f>
        <v/>
      </c>
      <c r="U89" s="29" t="str">
        <f>IF(E89="","",IF(②選手情報入力!L98="",0,1))</f>
        <v/>
      </c>
      <c r="V89" t="str">
        <f>IF(E89="","",IF(②選手情報入力!M98="","",IF(I89=1,VLOOKUP(②選手情報入力!M98,種目情報!$A$4:$C$39,3,FALSE),VLOOKUP(②選手情報入力!M98,種目情報!$E$4:$G$40,3,FALSE))))</f>
        <v/>
      </c>
      <c r="W89" t="str">
        <f>IF(E89="","",IF(②選手情報入力!P98="","",IF(I89=1,VLOOKUP(②選手情報入力!P98,種目情報!$A$4:$B$39,2,FALSE),VLOOKUP(②選手情報入力!P98,種目情報!$E$4:$F$40,2,FALSE))))</f>
        <v/>
      </c>
      <c r="X89" t="str">
        <f>IF(E89="","",IF(②選手情報入力!Q98="","",②選手情報入力!Q98))</f>
        <v/>
      </c>
      <c r="Y89" s="29" t="str">
        <f>IF(E89="","",IF(②選手情報入力!O98="",0,1))</f>
        <v/>
      </c>
      <c r="Z89" t="str">
        <f>IF(E89="","",IF(②選手情報入力!P98="","",IF(I89=1,VLOOKUP(②選手情報入力!P98,種目情報!$A$4:$C$39,3,FALSE),VLOOKUP(②選手情報入力!P98,種目情報!$E$4:$G$40,3,FALSE))))</f>
        <v/>
      </c>
      <c r="AA89" t="str">
        <f>IF(E89="","",IF(②選手情報入力!R98="","",IF(I89=1,種目情報!$J$4,種目情報!$J$6)))</f>
        <v/>
      </c>
      <c r="AB89" t="str">
        <f>IF(E89="","",IF(②選手情報入力!R98="","",IF(I89=1,IF(②選手情報入力!$S$6="","",②選手情報入力!$S$6),IF(②選手情報入力!$S$7="","",②選手情報入力!$S$7))))</f>
        <v/>
      </c>
      <c r="AC89" t="str">
        <f>IF(E89="","",IF(②選手情報入力!R98="","",IF(I89=1,IF(②選手情報入力!$R$6="",0,1),IF(②選手情報入力!$R$7="",0,1))))</f>
        <v/>
      </c>
      <c r="AD89" t="str">
        <f>IF(E89="","",IF(②選手情報入力!R98="","",2))</f>
        <v/>
      </c>
      <c r="AE89" t="str">
        <f>IF(E89="","",IF(②選手情報入力!T98="","",IF(I89=1,種目情報!$J$5,種目情報!$J$7)))</f>
        <v/>
      </c>
      <c r="AF89" t="str">
        <f>IF(E89="","",IF(②選手情報入力!T98="","",IF(I89=1,IF(②選手情報入力!$U$6="","",②選手情報入力!$U$6),IF(②選手情報入力!$U$7="","",②選手情報入力!$U$7))))</f>
        <v/>
      </c>
      <c r="AG89" t="str">
        <f>IF(E89="","",IF(②選手情報入力!T98="","",IF(I89=1,IF(②選手情報入力!$T$6="",0,1),IF(②選手情報入力!$T$7="",0,1))))</f>
        <v/>
      </c>
      <c r="AH89" t="str">
        <f>IF(E89="","",IF(②選手情報入力!T98="","",2))</f>
        <v/>
      </c>
    </row>
    <row r="90" spans="1:35">
      <c r="A90" t="str">
        <f>IF(E90="","",I90*1000000+①団体情報入力!$D$3*1000+②選手情報入力!A99)</f>
        <v/>
      </c>
      <c r="B90" t="str">
        <f>IF(E90="","",①団体情報入力!$D$3)</f>
        <v/>
      </c>
      <c r="D90" t="str">
        <f>IF(②選手情報入力!B99="","",②選手情報入力!B99)</f>
        <v/>
      </c>
      <c r="E90" t="str">
        <f>IF(②選手情報入力!C99="","",②選手情報入力!C99)</f>
        <v/>
      </c>
      <c r="F90" t="str">
        <f>IF(E90="","",②選手情報入力!D99)</f>
        <v/>
      </c>
      <c r="G90" t="str">
        <f>IF(E90="","",ASC(②選手情報入力!E99))</f>
        <v/>
      </c>
      <c r="H90" t="str">
        <f t="shared" si="3"/>
        <v/>
      </c>
      <c r="I90" t="str">
        <f>IF(E90="","",IF(②選手情報入力!G99="男",1,2))</f>
        <v/>
      </c>
      <c r="J90" t="str">
        <f>IF(E90="","",IF(②選手情報入力!H99="","",②選手情報入力!H99))</f>
        <v/>
      </c>
      <c r="L90" t="str">
        <f t="shared" si="4"/>
        <v/>
      </c>
      <c r="M90" t="str">
        <f t="shared" si="5"/>
        <v/>
      </c>
      <c r="O90" t="str">
        <f>IF(E90="","",IF(②選手情報入力!J99="","",IF(I90=1,VLOOKUP(②選手情報入力!J99,種目情報!$A$4:$B$35,2,FALSE),VLOOKUP(②選手情報入力!J99,種目情報!$E$4:$F$35,2,FALSE))))</f>
        <v/>
      </c>
      <c r="P90" t="str">
        <f>IF(E90="","",IF(②選手情報入力!K99="","",②選手情報入力!K99))</f>
        <v/>
      </c>
      <c r="Q90" s="29" t="str">
        <f>IF(E90="","",IF(②選手情報入力!I99="",0,1))</f>
        <v/>
      </c>
      <c r="R90" t="str">
        <f>IF(E90="","",IF(②選手情報入力!J99="","",IF(I90=1,VLOOKUP(②選手情報入力!J99,種目情報!$A$4:$C$39,3,FALSE),VLOOKUP(②選手情報入力!J99,種目情報!$E$4:$G$40,3,FALSE))))</f>
        <v/>
      </c>
      <c r="S90" t="str">
        <f>IF(E90="","",IF(②選手情報入力!M99="","",IF(I90=1,VLOOKUP(②選手情報入力!M99,種目情報!$A$4:$B$39,2,FALSE),VLOOKUP(②選手情報入力!M99,種目情報!$E$4:$F$40,2,FALSE))))</f>
        <v/>
      </c>
      <c r="T90" t="str">
        <f>IF(E90="","",IF(②選手情報入力!N99="","",②選手情報入力!N99))</f>
        <v/>
      </c>
      <c r="U90" s="29" t="str">
        <f>IF(E90="","",IF(②選手情報入力!L99="",0,1))</f>
        <v/>
      </c>
      <c r="V90" t="str">
        <f>IF(E90="","",IF(②選手情報入力!M99="","",IF(I90=1,VLOOKUP(②選手情報入力!M99,種目情報!$A$4:$C$39,3,FALSE),VLOOKUP(②選手情報入力!M99,種目情報!$E$4:$G$40,3,FALSE))))</f>
        <v/>
      </c>
      <c r="W90" t="str">
        <f>IF(E90="","",IF(②選手情報入力!P99="","",IF(I90=1,VLOOKUP(②選手情報入力!P99,種目情報!$A$4:$B$39,2,FALSE),VLOOKUP(②選手情報入力!P99,種目情報!$E$4:$F$40,2,FALSE))))</f>
        <v/>
      </c>
      <c r="X90" t="str">
        <f>IF(E90="","",IF(②選手情報入力!Q99="","",②選手情報入力!Q99))</f>
        <v/>
      </c>
      <c r="Y90" s="29" t="str">
        <f>IF(E90="","",IF(②選手情報入力!O99="",0,1))</f>
        <v/>
      </c>
      <c r="Z90" t="str">
        <f>IF(E90="","",IF(②選手情報入力!P99="","",IF(I90=1,VLOOKUP(②選手情報入力!P99,種目情報!$A$4:$C$39,3,FALSE),VLOOKUP(②選手情報入力!P99,種目情報!$E$4:$G$40,3,FALSE))))</f>
        <v/>
      </c>
      <c r="AA90" t="str">
        <f>IF(E90="","",IF(②選手情報入力!R99="","",IF(I90=1,種目情報!$J$4,種目情報!$J$6)))</f>
        <v/>
      </c>
      <c r="AB90" t="str">
        <f>IF(E90="","",IF(②選手情報入力!R99="","",IF(I90=1,IF(②選手情報入力!$S$6="","",②選手情報入力!$S$6),IF(②選手情報入力!$S$7="","",②選手情報入力!$S$7))))</f>
        <v/>
      </c>
      <c r="AC90" t="str">
        <f>IF(E90="","",IF(②選手情報入力!R99="","",IF(I90=1,IF(②選手情報入力!$R$6="",0,1),IF(②選手情報入力!$R$7="",0,1))))</f>
        <v/>
      </c>
      <c r="AD90" t="str">
        <f>IF(E90="","",IF(②選手情報入力!R99="","",2))</f>
        <v/>
      </c>
      <c r="AE90" t="str">
        <f>IF(E90="","",IF(②選手情報入力!T99="","",IF(I90=1,種目情報!$J$5,種目情報!$J$7)))</f>
        <v/>
      </c>
      <c r="AF90" t="str">
        <f>IF(E90="","",IF(②選手情報入力!T99="","",IF(I90=1,IF(②選手情報入力!$U$6="","",②選手情報入力!$U$6),IF(②選手情報入力!$U$7="","",②選手情報入力!$U$7))))</f>
        <v/>
      </c>
      <c r="AG90" t="str">
        <f>IF(E90="","",IF(②選手情報入力!T99="","",IF(I90=1,IF(②選手情報入力!$T$6="",0,1),IF(②選手情報入力!$T$7="",0,1))))</f>
        <v/>
      </c>
      <c r="AH90" t="str">
        <f>IF(E90="","",IF(②選手情報入力!T99="","",2))</f>
        <v/>
      </c>
    </row>
    <row r="91" spans="1:35">
      <c r="A91" t="str">
        <f>IF(E91="","",I91*1000000+①団体情報入力!$D$3*1000+②選手情報入力!A100)</f>
        <v/>
      </c>
      <c r="B91" t="str">
        <f>IF(E91="","",①団体情報入力!$D$3)</f>
        <v/>
      </c>
      <c r="D91" t="str">
        <f>IF(②選手情報入力!B100="","",②選手情報入力!B100)</f>
        <v/>
      </c>
      <c r="E91" t="str">
        <f>IF(②選手情報入力!C100="","",②選手情報入力!C100)</f>
        <v/>
      </c>
      <c r="F91" t="str">
        <f>IF(E91="","",②選手情報入力!D100)</f>
        <v/>
      </c>
      <c r="G91" t="str">
        <f>IF(E91="","",ASC(②選手情報入力!E100))</f>
        <v/>
      </c>
      <c r="H91" t="str">
        <f t="shared" si="3"/>
        <v/>
      </c>
      <c r="I91" t="str">
        <f>IF(E91="","",IF(②選手情報入力!G100="男",1,2))</f>
        <v/>
      </c>
      <c r="J91" t="str">
        <f>IF(E91="","",IF(②選手情報入力!H100="","",②選手情報入力!H100))</f>
        <v/>
      </c>
      <c r="L91" t="str">
        <f t="shared" si="4"/>
        <v/>
      </c>
      <c r="M91" t="str">
        <f t="shared" si="5"/>
        <v/>
      </c>
      <c r="O91" t="str">
        <f>IF(E91="","",IF(②選手情報入力!J100="","",IF(I91=1,VLOOKUP(②選手情報入力!J100,種目情報!$A$4:$B$35,2,FALSE),VLOOKUP(②選手情報入力!J100,種目情報!$E$4:$F$35,2,FALSE))))</f>
        <v/>
      </c>
      <c r="P91" t="str">
        <f>IF(E91="","",IF(②選手情報入力!K100="","",②選手情報入力!K100))</f>
        <v/>
      </c>
      <c r="Q91" s="29" t="str">
        <f>IF(E91="","",IF(②選手情報入力!I100="",0,1))</f>
        <v/>
      </c>
      <c r="R91" t="str">
        <f>IF(E91="","",IF(②選手情報入力!J100="","",IF(I91=1,VLOOKUP(②選手情報入力!J100,種目情報!$A$4:$C$39,3,FALSE),VLOOKUP(②選手情報入力!J100,種目情報!$E$4:$G$40,3,FALSE))))</f>
        <v/>
      </c>
      <c r="S91" t="str">
        <f>IF(E91="","",IF(②選手情報入力!M100="","",IF(I91=1,VLOOKUP(②選手情報入力!M100,種目情報!$A$4:$B$39,2,FALSE),VLOOKUP(②選手情報入力!M100,種目情報!$E$4:$F$40,2,FALSE))))</f>
        <v/>
      </c>
      <c r="T91" t="str">
        <f>IF(E91="","",IF(②選手情報入力!N100="","",②選手情報入力!N100))</f>
        <v/>
      </c>
      <c r="U91" s="29" t="str">
        <f>IF(E91="","",IF(②選手情報入力!L100="",0,1))</f>
        <v/>
      </c>
      <c r="V91" t="str">
        <f>IF(E91="","",IF(②選手情報入力!M100="","",IF(I91=1,VLOOKUP(②選手情報入力!M100,種目情報!$A$4:$C$39,3,FALSE),VLOOKUP(②選手情報入力!M100,種目情報!$E$4:$G$40,3,FALSE))))</f>
        <v/>
      </c>
      <c r="W91" t="str">
        <f>IF(E91="","",IF(②選手情報入力!P100="","",IF(I91=1,VLOOKUP(②選手情報入力!P100,種目情報!$A$4:$B$39,2,FALSE),VLOOKUP(②選手情報入力!P100,種目情報!$E$4:$F$40,2,FALSE))))</f>
        <v/>
      </c>
      <c r="X91" t="str">
        <f>IF(E91="","",IF(②選手情報入力!Q100="","",②選手情報入力!Q100))</f>
        <v/>
      </c>
      <c r="Y91" s="29" t="str">
        <f>IF(E91="","",IF(②選手情報入力!O100="",0,1))</f>
        <v/>
      </c>
      <c r="Z91" t="str">
        <f>IF(E91="","",IF(②選手情報入力!P100="","",IF(I91=1,VLOOKUP(②選手情報入力!P100,種目情報!$A$4:$C$39,3,FALSE),VLOOKUP(②選手情報入力!P100,種目情報!$E$4:$G$40,3,FALSE))))</f>
        <v/>
      </c>
      <c r="AA91" t="str">
        <f>IF(E91="","",IF(②選手情報入力!R100="","",IF(I91=1,種目情報!$J$4,種目情報!$J$6)))</f>
        <v/>
      </c>
      <c r="AB91" t="str">
        <f>IF(E91="","",IF(②選手情報入力!R100="","",IF(I91=1,IF(②選手情報入力!$S$6="","",②選手情報入力!$S$6),IF(②選手情報入力!$S$7="","",②選手情報入力!$S$7))))</f>
        <v/>
      </c>
      <c r="AC91" t="str">
        <f>IF(E91="","",IF(②選手情報入力!R100="","",IF(I91=1,IF(②選手情報入力!$R$6="",0,1),IF(②選手情報入力!$R$7="",0,1))))</f>
        <v/>
      </c>
      <c r="AD91" t="str">
        <f>IF(E91="","",IF(②選手情報入力!R100="","",2))</f>
        <v/>
      </c>
      <c r="AE91" t="str">
        <f>IF(E91="","",IF(②選手情報入力!T100="","",IF(I91=1,種目情報!$J$5,種目情報!$J$7)))</f>
        <v/>
      </c>
      <c r="AF91" t="str">
        <f>IF(E91="","",IF(②選手情報入力!T100="","",IF(I91=1,IF(②選手情報入力!$U$6="","",②選手情報入力!$U$6),IF(②選手情報入力!$U$7="","",②選手情報入力!$U$7))))</f>
        <v/>
      </c>
      <c r="AG91" t="str">
        <f>IF(E91="","",IF(②選手情報入力!T100="","",IF(I91=1,IF(②選手情報入力!$T$6="",0,1),IF(②選手情報入力!$T$7="",0,1))))</f>
        <v/>
      </c>
      <c r="AH91" t="str">
        <f>IF(E91="","",IF(②選手情報入力!T100="","",2))</f>
        <v/>
      </c>
    </row>
    <row r="92" spans="1: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注意事項</vt:lpstr>
      <vt:lpstr>①団体情報入力</vt:lpstr>
      <vt:lpstr>②選手情報入力</vt:lpstr>
      <vt:lpstr>③リレー情報確認</vt:lpstr>
      <vt:lpstr>④種目別人数</vt:lpstr>
      <vt:lpstr>⑤申込一覧表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⑤申込一覧表!Print_Titles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MATE02</cp:lastModifiedBy>
  <cp:lastPrinted>2017-04-20T18:26:44Z</cp:lastPrinted>
  <dcterms:created xsi:type="dcterms:W3CDTF">2013-01-03T14:12:28Z</dcterms:created>
  <dcterms:modified xsi:type="dcterms:W3CDTF">2017-05-02T02:18:53Z</dcterms:modified>
  <cp:contentStatus/>
</cp:coreProperties>
</file>