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Nagoya\Desktop\2017市スポ\申込ファイル\"/>
    </mc:Choice>
  </mc:AlternateContent>
  <bookViews>
    <workbookView xWindow="0" yWindow="4080" windowWidth="19200" windowHeight="9675" tabRatio="905" activeTab="1"/>
  </bookViews>
  <sheets>
    <sheet name="市スポ" sheetId="25" r:id="rId1"/>
    <sheet name="注意事項" sheetId="4" r:id="rId2"/>
    <sheet name="①団体情報入力" sheetId="7" r:id="rId3"/>
    <sheet name="②選手情報入力" sheetId="3" r:id="rId4"/>
    <sheet name="③リレー情報確認" sheetId="5" r:id="rId5"/>
    <sheet name="④種目別人数" sheetId="17" r:id="rId6"/>
    <sheet name="⑤申込一覧表" sheetId="21" r:id="rId7"/>
    <sheet name="　　　　　" sheetId="14" r:id="rId8"/>
    <sheet name="種目情報" sheetId="18" r:id="rId9"/>
    <sheet name="data_kyogisha" sheetId="2" r:id="rId10"/>
    <sheet name="data_team" sheetId="19" r:id="rId11"/>
  </sheets>
  <externalReferences>
    <externalReference r:id="rId12"/>
    <externalReference r:id="rId13"/>
    <externalReference r:id="rId14"/>
  </externalReferences>
  <definedNames>
    <definedName name="otoko">[1]一覧表!#REF!</definedName>
    <definedName name="_xlnm.Print_Area" localSheetId="5">④種目別人数!$A$1:$H$26</definedName>
    <definedName name="_xlnm.Print_Area" localSheetId="6">⑤申込一覧表!$A$1:$M$102</definedName>
    <definedName name="_xlnm.Print_Titles" localSheetId="6">⑤申込一覧表!$1:$4</definedName>
    <definedName name="sin">[1]一覧表!#REF!</definedName>
    <definedName name="X">[1]一覧表!#REF!</definedName>
    <definedName name="おもて">[1]一覧表!#REF!</definedName>
    <definedName name="リレー" localSheetId="0">[1]一覧表!#REF!</definedName>
    <definedName name="リレー">[2]一覧表!$R$13</definedName>
    <definedName name="女子種目">[3]一覧表!$U$13:$U$28</definedName>
    <definedName name="性別" localSheetId="0">[1]一覧表!#REF!</definedName>
    <definedName name="性別">[2]一覧表!$S$13:$S$14</definedName>
    <definedName name="団体カテゴリー">[1]一覧表!#REF!</definedName>
    <definedName name="男子種目">[2]一覧表!$T$13:$T$32</definedName>
    <definedName name="男種目">[3]一覧表!$T$13:$T$32</definedName>
  </definedNames>
  <calcPr calcId="152511" concurrentCalc="0"/>
</workbook>
</file>

<file path=xl/calcChain.xml><?xml version="1.0" encoding="utf-8"?>
<calcChain xmlns="http://schemas.openxmlformats.org/spreadsheetml/2006/main">
  <c r="Y13" i="3" l="1"/>
  <c r="Y14" i="3"/>
  <c r="Y15" i="3"/>
  <c r="Y16" i="3"/>
  <c r="Y17" i="3"/>
  <c r="Y18" i="3"/>
  <c r="Y19" i="3"/>
  <c r="X13" i="3"/>
  <c r="X14" i="3"/>
  <c r="X15" i="3"/>
  <c r="X16" i="3"/>
  <c r="X17" i="3"/>
  <c r="X18" i="3"/>
  <c r="X19" i="3"/>
  <c r="M16" i="17"/>
  <c r="M10" i="17"/>
  <c r="M11" i="17"/>
  <c r="M12" i="17"/>
  <c r="M13" i="17"/>
  <c r="M14" i="17"/>
  <c r="M15" i="17"/>
  <c r="K10" i="17"/>
  <c r="K11" i="17"/>
  <c r="K12" i="17"/>
  <c r="K13" i="17"/>
  <c r="K14" i="17"/>
  <c r="K15" i="17"/>
  <c r="K16" i="17"/>
  <c r="G20" i="17"/>
  <c r="E2" i="2"/>
  <c r="A2"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2" i="2"/>
  <c r="E3" i="2"/>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I2" i="2"/>
  <c r="B2" i="2"/>
  <c r="F2" i="2"/>
  <c r="G2" i="2"/>
  <c r="H2" i="2"/>
  <c r="J2" i="2"/>
  <c r="L2" i="2"/>
  <c r="M2" i="2"/>
  <c r="O2" i="2"/>
  <c r="P2" i="2"/>
  <c r="Q2" i="2"/>
  <c r="R2" i="2"/>
  <c r="S2" i="2"/>
  <c r="T2" i="2"/>
  <c r="U2" i="2"/>
  <c r="V2" i="2"/>
  <c r="W2" i="2"/>
  <c r="X2" i="2"/>
  <c r="Y2" i="2"/>
  <c r="Z2" i="2"/>
  <c r="AA2" i="2"/>
  <c r="AB2" i="2"/>
  <c r="AC2" i="2"/>
  <c r="AD2" i="2"/>
  <c r="AE2" i="2"/>
  <c r="AF2" i="2"/>
  <c r="AG2" i="2"/>
  <c r="AH2" i="2"/>
  <c r="I3" i="2"/>
  <c r="A3" i="2"/>
  <c r="B3" i="2"/>
  <c r="F3" i="2"/>
  <c r="G3" i="2"/>
  <c r="H3" i="2"/>
  <c r="J3" i="2"/>
  <c r="L3" i="2"/>
  <c r="M3" i="2"/>
  <c r="O3" i="2"/>
  <c r="P3" i="2"/>
  <c r="Q3" i="2"/>
  <c r="R3" i="2"/>
  <c r="S3" i="2"/>
  <c r="T3" i="2"/>
  <c r="U3" i="2"/>
  <c r="V3" i="2"/>
  <c r="W3" i="2"/>
  <c r="X3" i="2"/>
  <c r="Y3" i="2"/>
  <c r="Z3" i="2"/>
  <c r="AA3" i="2"/>
  <c r="AB3" i="2"/>
  <c r="AC3" i="2"/>
  <c r="AD3" i="2"/>
  <c r="AE3" i="2"/>
  <c r="AF3" i="2"/>
  <c r="AG3" i="2"/>
  <c r="AH3" i="2"/>
  <c r="I4" i="2"/>
  <c r="A4" i="2"/>
  <c r="B4" i="2"/>
  <c r="F4" i="2"/>
  <c r="G4" i="2"/>
  <c r="H4" i="2"/>
  <c r="J4" i="2"/>
  <c r="L4" i="2"/>
  <c r="M4" i="2"/>
  <c r="O4" i="2"/>
  <c r="P4" i="2"/>
  <c r="Q4" i="2"/>
  <c r="R4" i="2"/>
  <c r="S4" i="2"/>
  <c r="T4" i="2"/>
  <c r="U4" i="2"/>
  <c r="V4" i="2"/>
  <c r="W4" i="2"/>
  <c r="X4" i="2"/>
  <c r="Y4" i="2"/>
  <c r="Z4" i="2"/>
  <c r="AA4" i="2"/>
  <c r="AB4" i="2"/>
  <c r="AC4" i="2"/>
  <c r="AD4" i="2"/>
  <c r="AE4" i="2"/>
  <c r="AF4" i="2"/>
  <c r="AG4" i="2"/>
  <c r="AH4" i="2"/>
  <c r="I5" i="2"/>
  <c r="A5" i="2"/>
  <c r="B5" i="2"/>
  <c r="F5" i="2"/>
  <c r="G5" i="2"/>
  <c r="H5" i="2"/>
  <c r="J5" i="2"/>
  <c r="L5" i="2"/>
  <c r="M5" i="2"/>
  <c r="O5" i="2"/>
  <c r="P5" i="2"/>
  <c r="Q5" i="2"/>
  <c r="R5" i="2"/>
  <c r="S5" i="2"/>
  <c r="T5" i="2"/>
  <c r="U5" i="2"/>
  <c r="V5" i="2"/>
  <c r="W5" i="2"/>
  <c r="X5" i="2"/>
  <c r="Y5" i="2"/>
  <c r="Z5" i="2"/>
  <c r="AA5" i="2"/>
  <c r="AB5" i="2"/>
  <c r="AC5" i="2"/>
  <c r="AD5" i="2"/>
  <c r="AE5" i="2"/>
  <c r="AF5" i="2"/>
  <c r="AG5" i="2"/>
  <c r="AH5" i="2"/>
  <c r="I6" i="2"/>
  <c r="A6" i="2"/>
  <c r="B6" i="2"/>
  <c r="F6" i="2"/>
  <c r="G6" i="2"/>
  <c r="H6" i="2"/>
  <c r="J6" i="2"/>
  <c r="L6" i="2"/>
  <c r="M6" i="2"/>
  <c r="O6" i="2"/>
  <c r="P6" i="2"/>
  <c r="Q6" i="2"/>
  <c r="R6" i="2"/>
  <c r="S6" i="2"/>
  <c r="T6" i="2"/>
  <c r="U6" i="2"/>
  <c r="V6" i="2"/>
  <c r="W6" i="2"/>
  <c r="X6" i="2"/>
  <c r="Y6" i="2"/>
  <c r="Z6" i="2"/>
  <c r="AA6" i="2"/>
  <c r="AB6" i="2"/>
  <c r="AC6" i="2"/>
  <c r="AD6" i="2"/>
  <c r="AE6" i="2"/>
  <c r="AF6" i="2"/>
  <c r="AG6" i="2"/>
  <c r="AH6" i="2"/>
  <c r="I7" i="2"/>
  <c r="A7" i="2"/>
  <c r="B7" i="2"/>
  <c r="F7" i="2"/>
  <c r="G7" i="2"/>
  <c r="H7" i="2"/>
  <c r="J7" i="2"/>
  <c r="L7" i="2"/>
  <c r="M7" i="2"/>
  <c r="O7" i="2"/>
  <c r="P7" i="2"/>
  <c r="Q7" i="2"/>
  <c r="R7" i="2"/>
  <c r="S7" i="2"/>
  <c r="T7" i="2"/>
  <c r="U7" i="2"/>
  <c r="V7" i="2"/>
  <c r="W7" i="2"/>
  <c r="X7" i="2"/>
  <c r="Y7" i="2"/>
  <c r="Z7" i="2"/>
  <c r="AA7" i="2"/>
  <c r="AB7" i="2"/>
  <c r="AC7" i="2"/>
  <c r="AD7" i="2"/>
  <c r="AE7" i="2"/>
  <c r="AF7" i="2"/>
  <c r="AG7" i="2"/>
  <c r="AH7" i="2"/>
  <c r="I8" i="2"/>
  <c r="A8" i="2"/>
  <c r="I9" i="2"/>
  <c r="A9" i="2"/>
  <c r="I10" i="2"/>
  <c r="A10" i="2"/>
  <c r="I11" i="2"/>
  <c r="A11" i="2"/>
  <c r="I12" i="2"/>
  <c r="A12" i="2"/>
  <c r="I13"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H8" i="21"/>
  <c r="D8" i="21"/>
  <c r="F6" i="21"/>
  <c r="L14" i="21"/>
  <c r="M14" i="21"/>
  <c r="L15" i="21"/>
  <c r="M15" i="21"/>
  <c r="L16" i="21"/>
  <c r="M16" i="21"/>
  <c r="L17" i="21"/>
  <c r="M17" i="21"/>
  <c r="L18" i="21"/>
  <c r="M18" i="21"/>
  <c r="L19" i="21"/>
  <c r="M19" i="21"/>
  <c r="L20" i="21"/>
  <c r="M20" i="21"/>
  <c r="L21" i="21"/>
  <c r="M21" i="21"/>
  <c r="L22" i="21"/>
  <c r="M22" i="21"/>
  <c r="L23" i="21"/>
  <c r="M23" i="21"/>
  <c r="L24" i="21"/>
  <c r="M24" i="21"/>
  <c r="L25" i="21"/>
  <c r="M25" i="21"/>
  <c r="L26" i="21"/>
  <c r="M26" i="21"/>
  <c r="L27" i="21"/>
  <c r="M27" i="21"/>
  <c r="L28" i="21"/>
  <c r="M28" i="21"/>
  <c r="L29" i="21"/>
  <c r="M29" i="21"/>
  <c r="L30" i="21"/>
  <c r="M30" i="21"/>
  <c r="L31" i="21"/>
  <c r="M31" i="21"/>
  <c r="L32" i="21"/>
  <c r="M32" i="21"/>
  <c r="L33" i="21"/>
  <c r="M33" i="21"/>
  <c r="L34" i="21"/>
  <c r="M34" i="21"/>
  <c r="L35" i="21"/>
  <c r="M35" i="21"/>
  <c r="L36" i="21"/>
  <c r="M36" i="21"/>
  <c r="L37" i="21"/>
  <c r="M37" i="21"/>
  <c r="L38" i="21"/>
  <c r="M38" i="21"/>
  <c r="L39" i="21"/>
  <c r="M39" i="21"/>
  <c r="L40" i="21"/>
  <c r="M40" i="21"/>
  <c r="L41" i="21"/>
  <c r="M41" i="21"/>
  <c r="L42" i="21"/>
  <c r="M42" i="21"/>
  <c r="L43" i="21"/>
  <c r="M43" i="21"/>
  <c r="L44" i="21"/>
  <c r="M44" i="21"/>
  <c r="L45" i="21"/>
  <c r="M45" i="21"/>
  <c r="L46" i="21"/>
  <c r="M46" i="21"/>
  <c r="L47" i="21"/>
  <c r="M47" i="21"/>
  <c r="L48" i="21"/>
  <c r="M48" i="21"/>
  <c r="L49" i="21"/>
  <c r="M49" i="21"/>
  <c r="L50" i="21"/>
  <c r="M50" i="21"/>
  <c r="L51" i="21"/>
  <c r="M51" i="21"/>
  <c r="L52" i="21"/>
  <c r="M52" i="21"/>
  <c r="L53" i="21"/>
  <c r="M53" i="21"/>
  <c r="L54" i="21"/>
  <c r="M54" i="21"/>
  <c r="L55" i="21"/>
  <c r="M55" i="21"/>
  <c r="L56" i="21"/>
  <c r="M56" i="21"/>
  <c r="L57" i="21"/>
  <c r="M57" i="21"/>
  <c r="L58" i="21"/>
  <c r="M58" i="21"/>
  <c r="L59" i="21"/>
  <c r="M59" i="21"/>
  <c r="L60" i="21"/>
  <c r="M60" i="21"/>
  <c r="L61" i="21"/>
  <c r="M61" i="21"/>
  <c r="L62" i="21"/>
  <c r="M62" i="21"/>
  <c r="L63" i="21"/>
  <c r="M63" i="21"/>
  <c r="L64" i="21"/>
  <c r="M64" i="21"/>
  <c r="L65" i="21"/>
  <c r="M65" i="21"/>
  <c r="L66" i="21"/>
  <c r="M66" i="21"/>
  <c r="L67" i="21"/>
  <c r="M67" i="21"/>
  <c r="L68" i="21"/>
  <c r="M68" i="21"/>
  <c r="L69" i="21"/>
  <c r="M69" i="21"/>
  <c r="L70" i="21"/>
  <c r="M70" i="21"/>
  <c r="L71" i="21"/>
  <c r="M71" i="21"/>
  <c r="L72" i="21"/>
  <c r="M72" i="21"/>
  <c r="L73" i="21"/>
  <c r="M73" i="21"/>
  <c r="L74" i="21"/>
  <c r="M74" i="21"/>
  <c r="L75" i="21"/>
  <c r="M75" i="21"/>
  <c r="L76" i="21"/>
  <c r="M76" i="21"/>
  <c r="L77" i="21"/>
  <c r="M77" i="21"/>
  <c r="L78" i="21"/>
  <c r="M78" i="21"/>
  <c r="L79" i="21"/>
  <c r="M79" i="21"/>
  <c r="L80" i="21"/>
  <c r="M80" i="21"/>
  <c r="L81" i="21"/>
  <c r="M81" i="21"/>
  <c r="L82" i="21"/>
  <c r="M82" i="21"/>
  <c r="L83" i="21"/>
  <c r="M83" i="21"/>
  <c r="L84" i="21"/>
  <c r="M84" i="21"/>
  <c r="L85" i="21"/>
  <c r="M85" i="21"/>
  <c r="L86" i="21"/>
  <c r="M86" i="21"/>
  <c r="L87" i="21"/>
  <c r="M87" i="21"/>
  <c r="L88" i="21"/>
  <c r="M88" i="21"/>
  <c r="L89" i="21"/>
  <c r="M89" i="21"/>
  <c r="L90" i="21"/>
  <c r="M90" i="21"/>
  <c r="L91" i="21"/>
  <c r="M91" i="21"/>
  <c r="L92" i="21"/>
  <c r="M92" i="21"/>
  <c r="L93" i="21"/>
  <c r="M93" i="21"/>
  <c r="L94" i="21"/>
  <c r="M94" i="21"/>
  <c r="L95" i="21"/>
  <c r="M95" i="21"/>
  <c r="L96" i="21"/>
  <c r="M96" i="21"/>
  <c r="L97" i="21"/>
  <c r="M97" i="21"/>
  <c r="L98" i="21"/>
  <c r="M98" i="21"/>
  <c r="L99" i="21"/>
  <c r="M99" i="21"/>
  <c r="L100" i="21"/>
  <c r="M100" i="21"/>
  <c r="L101" i="21"/>
  <c r="M101" i="21"/>
  <c r="L102" i="21"/>
  <c r="M102" i="21"/>
  <c r="L13" i="21"/>
  <c r="M13" i="21"/>
  <c r="V18" i="2"/>
  <c r="K17" i="17"/>
  <c r="K18" i="17"/>
  <c r="J102" i="21"/>
  <c r="J101" i="21"/>
  <c r="J100" i="21"/>
  <c r="J99" i="21"/>
  <c r="J98" i="21"/>
  <c r="J97" i="21"/>
  <c r="J96" i="21"/>
  <c r="J95" i="21"/>
  <c r="J94" i="21"/>
  <c r="J93" i="21"/>
  <c r="J92" i="21"/>
  <c r="J91" i="21"/>
  <c r="J90" i="21"/>
  <c r="J89" i="21"/>
  <c r="J88" i="21"/>
  <c r="J87" i="21"/>
  <c r="J86" i="21"/>
  <c r="J85" i="21"/>
  <c r="J84" i="21"/>
  <c r="J83" i="21"/>
  <c r="J82" i="21"/>
  <c r="J81" i="21"/>
  <c r="J80" i="21"/>
  <c r="J79" i="21"/>
  <c r="J78" i="21"/>
  <c r="J77" i="21"/>
  <c r="J76" i="21"/>
  <c r="J75" i="21"/>
  <c r="J74" i="21"/>
  <c r="J73" i="21"/>
  <c r="J72" i="21"/>
  <c r="J71" i="21"/>
  <c r="J70" i="21"/>
  <c r="J69" i="21"/>
  <c r="J68" i="21"/>
  <c r="J67" i="21"/>
  <c r="J66" i="21"/>
  <c r="J65" i="21"/>
  <c r="J64" i="21"/>
  <c r="J63" i="21"/>
  <c r="J62" i="21"/>
  <c r="J61" i="21"/>
  <c r="J60" i="21"/>
  <c r="J59" i="21"/>
  <c r="J58" i="21"/>
  <c r="J57" i="21"/>
  <c r="J56" i="21"/>
  <c r="J55" i="21"/>
  <c r="J54" i="21"/>
  <c r="J53" i="21"/>
  <c r="J52" i="21"/>
  <c r="J51" i="21"/>
  <c r="J50" i="21"/>
  <c r="J49" i="21"/>
  <c r="J48" i="21"/>
  <c r="J47" i="21"/>
  <c r="J46" i="21"/>
  <c r="J45" i="21"/>
  <c r="J44" i="21"/>
  <c r="J43" i="21"/>
  <c r="J42" i="21"/>
  <c r="J41" i="21"/>
  <c r="J40" i="21"/>
  <c r="J39" i="21"/>
  <c r="J38" i="21"/>
  <c r="J37" i="21"/>
  <c r="J36" i="21"/>
  <c r="J35" i="21"/>
  <c r="J34" i="21"/>
  <c r="J33" i="21"/>
  <c r="J32" i="21"/>
  <c r="J31" i="21"/>
  <c r="J30" i="21"/>
  <c r="J29" i="21"/>
  <c r="J28" i="21"/>
  <c r="J27" i="21"/>
  <c r="J26" i="21"/>
  <c r="J25" i="21"/>
  <c r="J24" i="21"/>
  <c r="J23" i="21"/>
  <c r="J22" i="21"/>
  <c r="J21" i="21"/>
  <c r="J20" i="21"/>
  <c r="J19" i="21"/>
  <c r="J18" i="21"/>
  <c r="J17" i="21"/>
  <c r="J16" i="21"/>
  <c r="J15" i="21"/>
  <c r="J14" i="21"/>
  <c r="I11" i="21"/>
  <c r="I101" i="3"/>
  <c r="L101" i="3"/>
  <c r="O101" i="3"/>
  <c r="F101" i="3"/>
  <c r="I13" i="21"/>
  <c r="J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H44" i="2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H78" i="21"/>
  <c r="H79" i="21"/>
  <c r="H80" i="21"/>
  <c r="H81" i="21"/>
  <c r="H82" i="21"/>
  <c r="H83" i="21"/>
  <c r="H84" i="21"/>
  <c r="H85" i="21"/>
  <c r="H86" i="21"/>
  <c r="H87" i="21"/>
  <c r="H88" i="21"/>
  <c r="H89" i="21"/>
  <c r="H90" i="21"/>
  <c r="H91" i="21"/>
  <c r="H92" i="21"/>
  <c r="H93" i="21"/>
  <c r="H94" i="21"/>
  <c r="H95" i="21"/>
  <c r="H96" i="21"/>
  <c r="H97" i="21"/>
  <c r="H98" i="21"/>
  <c r="H99" i="21"/>
  <c r="H100" i="21"/>
  <c r="H101" i="21"/>
  <c r="H102" i="21"/>
  <c r="H13" i="21"/>
  <c r="F102" i="21"/>
  <c r="F101" i="21"/>
  <c r="F100" i="21"/>
  <c r="F99" i="21"/>
  <c r="F98" i="21"/>
  <c r="F97" i="21"/>
  <c r="F96" i="21"/>
  <c r="F95" i="21"/>
  <c r="F94" i="21"/>
  <c r="F93" i="21"/>
  <c r="F92" i="21"/>
  <c r="F91" i="21"/>
  <c r="F90" i="21"/>
  <c r="F89" i="21"/>
  <c r="F88" i="21"/>
  <c r="F87" i="21"/>
  <c r="F86" i="21"/>
  <c r="F85" i="21"/>
  <c r="F84" i="21"/>
  <c r="F83" i="21"/>
  <c r="F82" i="21"/>
  <c r="F81" i="21"/>
  <c r="F80" i="21"/>
  <c r="F79" i="21"/>
  <c r="F78" i="21"/>
  <c r="F77" i="21"/>
  <c r="F76" i="21"/>
  <c r="F75" i="21"/>
  <c r="F74" i="21"/>
  <c r="F73" i="21"/>
  <c r="F72" i="21"/>
  <c r="F71" i="21"/>
  <c r="F70" i="21"/>
  <c r="F69" i="21"/>
  <c r="F68" i="21"/>
  <c r="F67" i="21"/>
  <c r="F66" i="21"/>
  <c r="F65" i="21"/>
  <c r="F64" i="21"/>
  <c r="F63" i="21"/>
  <c r="F62" i="21"/>
  <c r="F61" i="21"/>
  <c r="F60" i="21"/>
  <c r="F59" i="21"/>
  <c r="F58" i="21"/>
  <c r="F57" i="21"/>
  <c r="F56" i="21"/>
  <c r="F55" i="21"/>
  <c r="F54" i="21"/>
  <c r="F53" i="21"/>
  <c r="F52" i="21"/>
  <c r="F51" i="21"/>
  <c r="F50" i="21"/>
  <c r="F49" i="21"/>
  <c r="F48" i="21"/>
  <c r="F47" i="21"/>
  <c r="F46" i="21"/>
  <c r="F45" i="21"/>
  <c r="F44" i="21"/>
  <c r="F43" i="21"/>
  <c r="F42" i="21"/>
  <c r="F41" i="21"/>
  <c r="F40" i="21"/>
  <c r="F39" i="21"/>
  <c r="F38" i="21"/>
  <c r="F37" i="21"/>
  <c r="F36" i="21"/>
  <c r="F35" i="21"/>
  <c r="F34" i="21"/>
  <c r="F33" i="21"/>
  <c r="F32" i="21"/>
  <c r="F31" i="21"/>
  <c r="F30" i="21"/>
  <c r="F29" i="21"/>
  <c r="F28" i="21"/>
  <c r="F27" i="21"/>
  <c r="F26" i="21"/>
  <c r="F25" i="21"/>
  <c r="F24" i="21"/>
  <c r="F23" i="21"/>
  <c r="F22" i="21"/>
  <c r="F21" i="21"/>
  <c r="F20" i="21"/>
  <c r="F19" i="21"/>
  <c r="F18" i="21"/>
  <c r="F17" i="21"/>
  <c r="F16" i="21"/>
  <c r="F15" i="21"/>
  <c r="F14" i="21"/>
  <c r="F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02" i="21"/>
  <c r="B13" i="21"/>
  <c r="AK13" i="3"/>
  <c r="AT14" i="3"/>
  <c r="AJ16" i="3"/>
  <c r="AR17" i="3"/>
  <c r="AT18" i="3"/>
  <c r="AA19" i="3"/>
  <c r="AC20" i="3"/>
  <c r="AD21" i="3"/>
  <c r="AI22" i="3"/>
  <c r="AG23" i="3"/>
  <c r="AJ24" i="3"/>
  <c r="AL25" i="3"/>
  <c r="AJ26" i="3"/>
  <c r="AB27" i="3"/>
  <c r="AE27" i="3"/>
  <c r="D30" i="21"/>
  <c r="AT30" i="3"/>
  <c r="AA31" i="3"/>
  <c r="AG32" i="3"/>
  <c r="AB33" i="3"/>
  <c r="AA34" i="3"/>
  <c r="AF35" i="3"/>
  <c r="D38" i="21"/>
  <c r="AF37" i="3"/>
  <c r="AF38" i="3"/>
  <c r="AN39" i="3"/>
  <c r="D42" i="21"/>
  <c r="AL41" i="3"/>
  <c r="D44" i="21"/>
  <c r="AA43" i="3"/>
  <c r="AI44" i="3"/>
  <c r="AK45" i="3"/>
  <c r="D48" i="21"/>
  <c r="AC47" i="3"/>
  <c r="AE48" i="3"/>
  <c r="D51" i="21"/>
  <c r="AT50" i="3"/>
  <c r="AA51" i="3"/>
  <c r="AB52" i="3"/>
  <c r="AF53" i="3"/>
  <c r="AT54" i="3"/>
  <c r="AN55" i="3"/>
  <c r="AG56" i="3"/>
  <c r="AL57" i="3"/>
  <c r="AE58" i="3"/>
  <c r="AL59" i="3"/>
  <c r="AE60" i="3"/>
  <c r="AE61" i="3"/>
  <c r="AT62" i="3"/>
  <c r="AA63" i="3"/>
  <c r="AG64" i="3"/>
  <c r="AB65" i="3"/>
  <c r="AT66" i="3"/>
  <c r="AG67" i="3"/>
  <c r="D70" i="21"/>
  <c r="AG69" i="3"/>
  <c r="AE70" i="3"/>
  <c r="AF71" i="3"/>
  <c r="D74" i="21"/>
  <c r="AE73" i="3"/>
  <c r="AT74" i="3"/>
  <c r="AA75" i="3"/>
  <c r="AC76" i="3"/>
  <c r="AP77" i="3"/>
  <c r="AR78" i="3"/>
  <c r="AA79" i="3"/>
  <c r="AK80" i="3"/>
  <c r="AR81" i="3"/>
  <c r="D84" i="21"/>
  <c r="AP83" i="3"/>
  <c r="AJ84" i="3"/>
  <c r="AA85" i="3"/>
  <c r="AT86" i="3"/>
  <c r="AA87" i="3"/>
  <c r="AC88" i="3"/>
  <c r="AL89" i="3"/>
  <c r="AI90" i="3"/>
  <c r="AT91" i="3"/>
  <c r="AT92" i="3"/>
  <c r="AA93" i="3"/>
  <c r="D96" i="21"/>
  <c r="AA95" i="3"/>
  <c r="AT96" i="3"/>
  <c r="AP97" i="3"/>
  <c r="D100" i="21"/>
  <c r="AT99" i="3"/>
  <c r="AC100" i="3"/>
  <c r="AP11" i="3"/>
  <c r="AR62" i="3"/>
  <c r="X23" i="3"/>
  <c r="X24" i="3"/>
  <c r="X25" i="3"/>
  <c r="X26" i="3"/>
  <c r="X27" i="3"/>
  <c r="X28" i="3"/>
  <c r="X29" i="3"/>
  <c r="X30" i="3"/>
  <c r="X31" i="3"/>
  <c r="X32" i="3"/>
  <c r="X20" i="3"/>
  <c r="X21" i="3"/>
  <c r="X22" i="3"/>
  <c r="Y9" i="2"/>
  <c r="AA13" i="2"/>
  <c r="M14" i="2"/>
  <c r="M20" i="2"/>
  <c r="P21" i="2"/>
  <c r="J22" i="2"/>
  <c r="Z23" i="2"/>
  <c r="U24" i="2"/>
  <c r="X26" i="2"/>
  <c r="AA27" i="2"/>
  <c r="R28" i="2"/>
  <c r="R30" i="2"/>
  <c r="H31" i="2"/>
  <c r="Z32" i="2"/>
  <c r="I33" i="2"/>
  <c r="AF34" i="2"/>
  <c r="U38" i="2"/>
  <c r="T41" i="2"/>
  <c r="H42" i="2"/>
  <c r="AE44" i="2"/>
  <c r="L45" i="2"/>
  <c r="AF46" i="2"/>
  <c r="T47" i="2"/>
  <c r="W48" i="2"/>
  <c r="AH50" i="2"/>
  <c r="R51" i="2"/>
  <c r="V52" i="2"/>
  <c r="X55" i="2"/>
  <c r="S56" i="2"/>
  <c r="U57" i="2"/>
  <c r="G58" i="2"/>
  <c r="I59" i="2"/>
  <c r="AA60" i="2"/>
  <c r="O61" i="2"/>
  <c r="J62" i="2"/>
  <c r="R63" i="2"/>
  <c r="J64" i="2"/>
  <c r="S68" i="2"/>
  <c r="V69" i="2"/>
  <c r="AD71" i="2"/>
  <c r="P72" i="2"/>
  <c r="AC73" i="2"/>
  <c r="R75" i="2"/>
  <c r="J76" i="2"/>
  <c r="R77" i="2"/>
  <c r="AB78" i="2"/>
  <c r="S79" i="2"/>
  <c r="Y80" i="2"/>
  <c r="F81" i="2"/>
  <c r="AG81" i="2"/>
  <c r="AB82" i="2"/>
  <c r="AA83" i="2"/>
  <c r="Y84" i="2"/>
  <c r="M87" i="2"/>
  <c r="AH89" i="2"/>
  <c r="P90" i="2"/>
  <c r="AA38" i="3"/>
  <c r="AA58" i="3"/>
  <c r="E102" i="21"/>
  <c r="C102" i="21"/>
  <c r="E101" i="21"/>
  <c r="C101" i="21"/>
  <c r="E100" i="21"/>
  <c r="C100" i="21"/>
  <c r="E99" i="21"/>
  <c r="C99" i="21"/>
  <c r="E98" i="21"/>
  <c r="C98" i="21"/>
  <c r="E97" i="21"/>
  <c r="C97" i="21"/>
  <c r="E96" i="21"/>
  <c r="C96" i="21"/>
  <c r="E95" i="21"/>
  <c r="C95" i="21"/>
  <c r="E94" i="21"/>
  <c r="C94" i="21"/>
  <c r="E93" i="21"/>
  <c r="C93" i="21"/>
  <c r="E92" i="21"/>
  <c r="C92" i="21"/>
  <c r="E91" i="21"/>
  <c r="C91" i="21"/>
  <c r="E90" i="21"/>
  <c r="C90" i="21"/>
  <c r="E89" i="21"/>
  <c r="C89" i="21"/>
  <c r="E88" i="21"/>
  <c r="C88" i="21"/>
  <c r="E87" i="21"/>
  <c r="C87" i="21"/>
  <c r="E86" i="21"/>
  <c r="C86" i="21"/>
  <c r="E85" i="21"/>
  <c r="C85" i="21"/>
  <c r="E84" i="21"/>
  <c r="C84" i="21"/>
  <c r="E83" i="21"/>
  <c r="C83" i="21"/>
  <c r="E82" i="21"/>
  <c r="C82" i="21"/>
  <c r="E81" i="21"/>
  <c r="C81" i="21"/>
  <c r="E80" i="21"/>
  <c r="C80" i="21"/>
  <c r="E79" i="21"/>
  <c r="C79" i="21"/>
  <c r="E78" i="21"/>
  <c r="C78" i="21"/>
  <c r="E77" i="21"/>
  <c r="C77" i="21"/>
  <c r="E76" i="21"/>
  <c r="C76" i="21"/>
  <c r="E75" i="21"/>
  <c r="C75" i="21"/>
  <c r="E74" i="21"/>
  <c r="C74" i="21"/>
  <c r="E73" i="21"/>
  <c r="C73" i="21"/>
  <c r="E72" i="21"/>
  <c r="C72" i="21"/>
  <c r="E71" i="21"/>
  <c r="C71" i="21"/>
  <c r="E70" i="21"/>
  <c r="C70" i="21"/>
  <c r="E69" i="21"/>
  <c r="C69" i="21"/>
  <c r="E68" i="21"/>
  <c r="C68" i="21"/>
  <c r="E67" i="21"/>
  <c r="C67" i="21"/>
  <c r="E66" i="21"/>
  <c r="C66" i="21"/>
  <c r="E65" i="21"/>
  <c r="C65" i="21"/>
  <c r="E64" i="21"/>
  <c r="C64" i="21"/>
  <c r="E63" i="21"/>
  <c r="C63" i="21"/>
  <c r="E62" i="21"/>
  <c r="C62" i="21"/>
  <c r="E61" i="21"/>
  <c r="C61" i="21"/>
  <c r="E60" i="21"/>
  <c r="C60" i="21"/>
  <c r="E59" i="21"/>
  <c r="C59" i="21"/>
  <c r="E58" i="21"/>
  <c r="C58" i="21"/>
  <c r="C57" i="21"/>
  <c r="E56" i="21"/>
  <c r="C56" i="21"/>
  <c r="E55" i="21"/>
  <c r="C55" i="21"/>
  <c r="E54" i="21"/>
  <c r="C54" i="21"/>
  <c r="E53" i="21"/>
  <c r="C53" i="21"/>
  <c r="E52" i="21"/>
  <c r="C52" i="21"/>
  <c r="E51" i="21"/>
  <c r="C51" i="21"/>
  <c r="E50" i="21"/>
  <c r="C50" i="21"/>
  <c r="E49" i="21"/>
  <c r="C49" i="21"/>
  <c r="E48" i="21"/>
  <c r="C48" i="21"/>
  <c r="E47" i="21"/>
  <c r="C47" i="21"/>
  <c r="E46" i="21"/>
  <c r="C46" i="21"/>
  <c r="E45" i="21"/>
  <c r="C45" i="21"/>
  <c r="E44" i="21"/>
  <c r="C44" i="21"/>
  <c r="E43" i="21"/>
  <c r="C43" i="21"/>
  <c r="E42" i="21"/>
  <c r="C42" i="21"/>
  <c r="E41" i="21"/>
  <c r="C41" i="21"/>
  <c r="E40" i="21"/>
  <c r="C40" i="21"/>
  <c r="E39" i="21"/>
  <c r="C39" i="21"/>
  <c r="E38" i="21"/>
  <c r="C38" i="21"/>
  <c r="E37" i="21"/>
  <c r="C37" i="21"/>
  <c r="E36" i="21"/>
  <c r="C36" i="21"/>
  <c r="E35" i="21"/>
  <c r="C35" i="21"/>
  <c r="E34" i="21"/>
  <c r="C34" i="21"/>
  <c r="E33" i="21"/>
  <c r="C33" i="21"/>
  <c r="E32" i="21"/>
  <c r="C32" i="21"/>
  <c r="E31" i="21"/>
  <c r="C31" i="21"/>
  <c r="E30" i="21"/>
  <c r="C30" i="21"/>
  <c r="E29" i="21"/>
  <c r="G18" i="2"/>
  <c r="C29" i="21"/>
  <c r="E28" i="21"/>
  <c r="C28" i="21"/>
  <c r="E27" i="21"/>
  <c r="C27" i="21"/>
  <c r="J15" i="2"/>
  <c r="G15" i="2"/>
  <c r="C26" i="21"/>
  <c r="E25" i="21"/>
  <c r="AH23" i="3"/>
  <c r="E24" i="21"/>
  <c r="G13" i="2"/>
  <c r="AH22" i="3"/>
  <c r="C24" i="21"/>
  <c r="E23" i="21"/>
  <c r="C23" i="21"/>
  <c r="E22" i="21"/>
  <c r="C22" i="21"/>
  <c r="E21" i="21"/>
  <c r="G10" i="2"/>
  <c r="C21" i="21"/>
  <c r="AE18" i="3"/>
  <c r="AC18" i="3"/>
  <c r="C20" i="21"/>
  <c r="E19" i="21"/>
  <c r="C19" i="21"/>
  <c r="E18" i="21"/>
  <c r="AC16" i="3"/>
  <c r="AB16" i="3"/>
  <c r="E17" i="21"/>
  <c r="C17" i="21"/>
  <c r="E16" i="21"/>
  <c r="AC14" i="3"/>
  <c r="C16" i="21"/>
  <c r="E15" i="21"/>
  <c r="C15" i="21"/>
  <c r="E14" i="21"/>
  <c r="C14" i="21"/>
  <c r="E13" i="21"/>
  <c r="C13" i="21"/>
  <c r="AG26" i="3"/>
  <c r="AG46" i="3"/>
  <c r="AG70" i="3"/>
  <c r="AG79" i="3"/>
  <c r="K19" i="17"/>
  <c r="K20" i="17"/>
  <c r="K21" i="17"/>
  <c r="N16" i="17"/>
  <c r="N15" i="17"/>
  <c r="G15" i="17"/>
  <c r="N14" i="17"/>
  <c r="G14" i="17"/>
  <c r="N13" i="17"/>
  <c r="G13" i="17"/>
  <c r="N12" i="17"/>
  <c r="G12" i="17"/>
  <c r="N11" i="17"/>
  <c r="G11" i="17"/>
  <c r="N10" i="17"/>
  <c r="G10" i="17"/>
  <c r="M9" i="17"/>
  <c r="N9" i="17"/>
  <c r="G9" i="17"/>
  <c r="L16" i="17"/>
  <c r="L15" i="17"/>
  <c r="C15" i="17"/>
  <c r="L14" i="17"/>
  <c r="C14" i="17"/>
  <c r="L13" i="17"/>
  <c r="C13" i="17"/>
  <c r="L12" i="17"/>
  <c r="C12" i="17"/>
  <c r="L11" i="17"/>
  <c r="C11" i="17"/>
  <c r="L10" i="17"/>
  <c r="C10" i="17"/>
  <c r="K9" i="17"/>
  <c r="L9" i="17"/>
  <c r="C9" i="17"/>
  <c r="Y20" i="3"/>
  <c r="Y21" i="3"/>
  <c r="Y22" i="3"/>
  <c r="Y23" i="3"/>
  <c r="Y24" i="3"/>
  <c r="Y25" i="3"/>
  <c r="Y26" i="3"/>
  <c r="Y27" i="3"/>
  <c r="Y28" i="3"/>
  <c r="A3" i="17"/>
  <c r="C5" i="17"/>
  <c r="D6" i="17"/>
  <c r="C22" i="17"/>
  <c r="C26" i="17"/>
  <c r="C25" i="17"/>
  <c r="B26" i="17"/>
  <c r="B25" i="17"/>
  <c r="D1" i="3"/>
  <c r="P1" i="5"/>
  <c r="B6" i="17"/>
  <c r="X8" i="5"/>
  <c r="R8" i="5"/>
  <c r="L8" i="5"/>
  <c r="F8" i="5"/>
  <c r="C2" i="21"/>
  <c r="M17" i="17"/>
  <c r="M19" i="17"/>
  <c r="D72" i="21"/>
  <c r="E57" i="21"/>
  <c r="D52" i="21"/>
  <c r="D32" i="21"/>
  <c r="K10" i="21"/>
  <c r="K9" i="21"/>
  <c r="I10" i="21"/>
  <c r="I9" i="21"/>
  <c r="G14" i="21"/>
  <c r="I14" i="21"/>
  <c r="K14" i="21"/>
  <c r="G15" i="21"/>
  <c r="I15" i="21"/>
  <c r="K15" i="21"/>
  <c r="G16" i="21"/>
  <c r="I16" i="21"/>
  <c r="K16" i="21"/>
  <c r="G17" i="21"/>
  <c r="I17" i="21"/>
  <c r="K17" i="21"/>
  <c r="G18" i="21"/>
  <c r="I18" i="21"/>
  <c r="K18" i="21"/>
  <c r="G19" i="21"/>
  <c r="I19" i="21"/>
  <c r="K19" i="21"/>
  <c r="G20" i="21"/>
  <c r="I20" i="21"/>
  <c r="K20" i="21"/>
  <c r="G21" i="21"/>
  <c r="I21" i="21"/>
  <c r="K21" i="21"/>
  <c r="G22" i="21"/>
  <c r="I22" i="21"/>
  <c r="K22" i="21"/>
  <c r="G23" i="21"/>
  <c r="I23" i="21"/>
  <c r="K23" i="21"/>
  <c r="G24" i="21"/>
  <c r="I24" i="21"/>
  <c r="K24" i="21"/>
  <c r="G25" i="21"/>
  <c r="I25" i="21"/>
  <c r="K25" i="21"/>
  <c r="G26" i="21"/>
  <c r="I26" i="21"/>
  <c r="K26" i="21"/>
  <c r="G27" i="21"/>
  <c r="I27" i="21"/>
  <c r="K27" i="21"/>
  <c r="G28" i="21"/>
  <c r="I28" i="21"/>
  <c r="K28" i="21"/>
  <c r="G29" i="21"/>
  <c r="I29" i="21"/>
  <c r="K29" i="21"/>
  <c r="G30" i="21"/>
  <c r="I30" i="21"/>
  <c r="K30" i="21"/>
  <c r="G31" i="21"/>
  <c r="I31" i="21"/>
  <c r="K31" i="21"/>
  <c r="G32" i="21"/>
  <c r="I32" i="21"/>
  <c r="K32" i="21"/>
  <c r="G33" i="21"/>
  <c r="I33" i="21"/>
  <c r="K33" i="21"/>
  <c r="G34" i="21"/>
  <c r="I34" i="21"/>
  <c r="K34" i="21"/>
  <c r="G35" i="21"/>
  <c r="I35" i="21"/>
  <c r="K35" i="21"/>
  <c r="G36" i="21"/>
  <c r="I36" i="21"/>
  <c r="K36" i="21"/>
  <c r="G37" i="21"/>
  <c r="I37" i="21"/>
  <c r="K37" i="21"/>
  <c r="G38" i="21"/>
  <c r="I38" i="21"/>
  <c r="K38" i="21"/>
  <c r="G39" i="21"/>
  <c r="I39" i="21"/>
  <c r="K39" i="21"/>
  <c r="G40" i="21"/>
  <c r="I40" i="21"/>
  <c r="K40" i="21"/>
  <c r="G41" i="21"/>
  <c r="I41" i="21"/>
  <c r="K41" i="21"/>
  <c r="G42" i="21"/>
  <c r="I42" i="21"/>
  <c r="K42" i="21"/>
  <c r="G43" i="21"/>
  <c r="I43" i="21"/>
  <c r="K43" i="21"/>
  <c r="G44" i="21"/>
  <c r="I44" i="21"/>
  <c r="K44" i="21"/>
  <c r="G45" i="21"/>
  <c r="I45" i="21"/>
  <c r="K45" i="21"/>
  <c r="G46" i="21"/>
  <c r="I46" i="21"/>
  <c r="K46" i="21"/>
  <c r="G47" i="21"/>
  <c r="I47" i="21"/>
  <c r="K47" i="21"/>
  <c r="G48" i="21"/>
  <c r="I48" i="21"/>
  <c r="K48" i="21"/>
  <c r="G49" i="21"/>
  <c r="I49" i="21"/>
  <c r="K49" i="21"/>
  <c r="G50" i="21"/>
  <c r="I50" i="21"/>
  <c r="K50" i="21"/>
  <c r="G51" i="21"/>
  <c r="I51" i="21"/>
  <c r="K51" i="21"/>
  <c r="G52" i="21"/>
  <c r="I52" i="21"/>
  <c r="K52" i="21"/>
  <c r="G53" i="21"/>
  <c r="I53" i="21"/>
  <c r="K53" i="21"/>
  <c r="G54" i="21"/>
  <c r="I54" i="21"/>
  <c r="K54" i="21"/>
  <c r="G55" i="21"/>
  <c r="I55" i="21"/>
  <c r="K55" i="21"/>
  <c r="G56" i="21"/>
  <c r="I56" i="21"/>
  <c r="K56" i="21"/>
  <c r="G57" i="21"/>
  <c r="I57" i="21"/>
  <c r="K57" i="21"/>
  <c r="G58" i="21"/>
  <c r="I58" i="21"/>
  <c r="K58" i="21"/>
  <c r="G59" i="21"/>
  <c r="I59" i="21"/>
  <c r="K59" i="21"/>
  <c r="G60" i="21"/>
  <c r="I60" i="21"/>
  <c r="K60" i="21"/>
  <c r="G61" i="21"/>
  <c r="I61" i="21"/>
  <c r="K61" i="21"/>
  <c r="G62" i="21"/>
  <c r="I62" i="21"/>
  <c r="K62" i="21"/>
  <c r="G63" i="21"/>
  <c r="I63" i="21"/>
  <c r="K63" i="21"/>
  <c r="G64" i="21"/>
  <c r="I64" i="21"/>
  <c r="K64" i="21"/>
  <c r="G65" i="21"/>
  <c r="I65" i="21"/>
  <c r="K65" i="21"/>
  <c r="G66" i="21"/>
  <c r="I66" i="21"/>
  <c r="K66" i="21"/>
  <c r="G67" i="21"/>
  <c r="I67" i="21"/>
  <c r="K67" i="21"/>
  <c r="G68" i="21"/>
  <c r="I68" i="21"/>
  <c r="K68" i="21"/>
  <c r="G69" i="21"/>
  <c r="I69" i="21"/>
  <c r="K69" i="21"/>
  <c r="G70" i="21"/>
  <c r="I70" i="21"/>
  <c r="K70" i="21"/>
  <c r="G71" i="21"/>
  <c r="I71" i="21"/>
  <c r="K71" i="21"/>
  <c r="G72" i="21"/>
  <c r="I72" i="21"/>
  <c r="K72" i="21"/>
  <c r="G73" i="21"/>
  <c r="I73" i="21"/>
  <c r="K73" i="21"/>
  <c r="G74" i="21"/>
  <c r="I74" i="21"/>
  <c r="K74" i="21"/>
  <c r="G75" i="21"/>
  <c r="I75" i="21"/>
  <c r="K75" i="21"/>
  <c r="G76" i="21"/>
  <c r="I76" i="21"/>
  <c r="K76" i="21"/>
  <c r="G77" i="21"/>
  <c r="I77" i="21"/>
  <c r="K77" i="21"/>
  <c r="G78" i="21"/>
  <c r="I78" i="21"/>
  <c r="K78" i="21"/>
  <c r="G79" i="21"/>
  <c r="I79" i="21"/>
  <c r="K79" i="21"/>
  <c r="G80" i="21"/>
  <c r="I80" i="21"/>
  <c r="K80" i="21"/>
  <c r="G81" i="21"/>
  <c r="I81" i="21"/>
  <c r="K81" i="21"/>
  <c r="G82" i="21"/>
  <c r="I82" i="21"/>
  <c r="K82" i="21"/>
  <c r="G83" i="21"/>
  <c r="I83" i="21"/>
  <c r="K83" i="21"/>
  <c r="G84" i="21"/>
  <c r="I84" i="21"/>
  <c r="K84" i="21"/>
  <c r="G85" i="21"/>
  <c r="I85" i="21"/>
  <c r="K85" i="21"/>
  <c r="G86" i="21"/>
  <c r="I86" i="21"/>
  <c r="K86" i="21"/>
  <c r="G87" i="21"/>
  <c r="I87" i="21"/>
  <c r="K87" i="21"/>
  <c r="G88" i="21"/>
  <c r="I88" i="21"/>
  <c r="K88" i="21"/>
  <c r="G89" i="21"/>
  <c r="I89" i="21"/>
  <c r="K89" i="21"/>
  <c r="G90" i="21"/>
  <c r="I90" i="21"/>
  <c r="K90" i="21"/>
  <c r="G91" i="21"/>
  <c r="I91" i="21"/>
  <c r="K91" i="21"/>
  <c r="G92" i="21"/>
  <c r="I92" i="21"/>
  <c r="K92" i="21"/>
  <c r="G93" i="21"/>
  <c r="I93" i="21"/>
  <c r="K93" i="21"/>
  <c r="G94" i="21"/>
  <c r="I94" i="21"/>
  <c r="K94" i="21"/>
  <c r="G95" i="21"/>
  <c r="I95" i="21"/>
  <c r="K95" i="21"/>
  <c r="G96" i="21"/>
  <c r="I96" i="21"/>
  <c r="K96" i="21"/>
  <c r="G97" i="21"/>
  <c r="I97" i="21"/>
  <c r="K97" i="21"/>
  <c r="G98" i="21"/>
  <c r="I98" i="21"/>
  <c r="K98" i="21"/>
  <c r="G99" i="21"/>
  <c r="I99" i="21"/>
  <c r="K99" i="21"/>
  <c r="G100" i="21"/>
  <c r="I100" i="21"/>
  <c r="K100" i="21"/>
  <c r="G101" i="21"/>
  <c r="I101" i="21"/>
  <c r="K101" i="21"/>
  <c r="G102" i="21"/>
  <c r="I102" i="21"/>
  <c r="K102" i="21"/>
  <c r="G13" i="21"/>
  <c r="K13" i="21"/>
  <c r="F24" i="17"/>
  <c r="N17" i="17"/>
  <c r="N19" i="17"/>
  <c r="L17" i="17"/>
  <c r="L19" i="17"/>
  <c r="J1" i="5"/>
  <c r="Y12" i="3"/>
  <c r="X12" i="3"/>
  <c r="AI14" i="3"/>
  <c r="AI38" i="3"/>
  <c r="AI58" i="3"/>
  <c r="AI74" i="3"/>
  <c r="AI86" i="3"/>
  <c r="AC30" i="3"/>
  <c r="AC46" i="3"/>
  <c r="AC62" i="3"/>
  <c r="AC95" i="3"/>
  <c r="AK14" i="3"/>
  <c r="AK30" i="3"/>
  <c r="AK46" i="3"/>
  <c r="AK62" i="3"/>
  <c r="AK91" i="3"/>
  <c r="AE22" i="3"/>
  <c r="AE38" i="3"/>
  <c r="AE54" i="3"/>
  <c r="AE67" i="3"/>
  <c r="AE75" i="3"/>
  <c r="AE78" i="3"/>
  <c r="AE89" i="3"/>
  <c r="AE90" i="3"/>
  <c r="AE91" i="3"/>
  <c r="AJ83" i="3"/>
  <c r="AJ62" i="3"/>
  <c r="AJ50" i="3"/>
  <c r="AJ34" i="3"/>
  <c r="AJ18" i="3"/>
  <c r="AH99" i="3"/>
  <c r="AH98" i="3"/>
  <c r="AH82" i="3"/>
  <c r="AH70" i="3"/>
  <c r="AH54" i="3"/>
  <c r="AH38" i="3"/>
  <c r="AB12" i="3"/>
  <c r="AB14" i="3"/>
  <c r="AB22" i="3"/>
  <c r="AD34" i="3"/>
  <c r="AD37" i="3"/>
  <c r="AB42" i="3"/>
  <c r="AB50" i="3"/>
  <c r="AB58" i="3"/>
  <c r="AB66" i="3"/>
  <c r="AD70" i="3"/>
  <c r="AB75" i="3"/>
  <c r="AB78" i="3"/>
  <c r="AB90" i="3"/>
  <c r="AB91" i="3"/>
  <c r="AD94" i="3"/>
  <c r="AD95" i="3"/>
  <c r="I2" i="21"/>
  <c r="AK12" i="3"/>
  <c r="AF12" i="3"/>
  <c r="W8" i="2"/>
  <c r="AM11" i="3"/>
  <c r="AI81" i="3"/>
  <c r="AB89" i="3"/>
  <c r="AH77" i="3"/>
  <c r="AJ11" i="3"/>
  <c r="AJ57" i="3"/>
  <c r="AJ93" i="3"/>
  <c r="AK77" i="3"/>
  <c r="AB85" i="3"/>
  <c r="AD69" i="3"/>
  <c r="AK97" i="3"/>
  <c r="AI93" i="3"/>
  <c r="AB8" i="2"/>
  <c r="AG62" i="3"/>
  <c r="AA54" i="3"/>
  <c r="AA30" i="3"/>
  <c r="AF70" i="3"/>
  <c r="AD98" i="3"/>
  <c r="AB94" i="3"/>
  <c r="AD62" i="3"/>
  <c r="AD46" i="3"/>
  <c r="AB34" i="3"/>
  <c r="AD26" i="3"/>
  <c r="AD18" i="3"/>
  <c r="AH26" i="3"/>
  <c r="AJ38" i="3"/>
  <c r="AJ66" i="3"/>
  <c r="AE98" i="3"/>
  <c r="AE66" i="3"/>
  <c r="AC42" i="3"/>
  <c r="AI94" i="3"/>
  <c r="AI54" i="3"/>
  <c r="AG42" i="3"/>
  <c r="AB98" i="3"/>
  <c r="AD86" i="3"/>
  <c r="AB82" i="3"/>
  <c r="AD74" i="3"/>
  <c r="AB62" i="3"/>
  <c r="AB54" i="3"/>
  <c r="AB46" i="3"/>
  <c r="AB38" i="3"/>
  <c r="AD30" i="3"/>
  <c r="AB26" i="3"/>
  <c r="AB18" i="3"/>
  <c r="AH14" i="3"/>
  <c r="AH30" i="3"/>
  <c r="AH46" i="3"/>
  <c r="AH62" i="3"/>
  <c r="AH90" i="3"/>
  <c r="AJ42" i="3"/>
  <c r="AJ70" i="3"/>
  <c r="AE94" i="3"/>
  <c r="AE86" i="3"/>
  <c r="AE74" i="3"/>
  <c r="AE62" i="3"/>
  <c r="AE46" i="3"/>
  <c r="AE30" i="3"/>
  <c r="AE14" i="3"/>
  <c r="AK70" i="3"/>
  <c r="AK54" i="3"/>
  <c r="AK38" i="3"/>
  <c r="AC70" i="3"/>
  <c r="AC54" i="3"/>
  <c r="AC38" i="3"/>
  <c r="AC22" i="3"/>
  <c r="AI66" i="3"/>
  <c r="AI46" i="3"/>
  <c r="D24" i="21"/>
  <c r="D60" i="21"/>
  <c r="AG58" i="3"/>
  <c r="AG34" i="3"/>
  <c r="AG18" i="3"/>
  <c r="AA70" i="3"/>
  <c r="AA46" i="3"/>
  <c r="AF62" i="3"/>
  <c r="AD82" i="3"/>
  <c r="AB70" i="3"/>
  <c r="AD54" i="3"/>
  <c r="AD38" i="3"/>
  <c r="AH42" i="3"/>
  <c r="AH58" i="3"/>
  <c r="AH74" i="3"/>
  <c r="AH86" i="3"/>
  <c r="AJ22" i="3"/>
  <c r="AJ54" i="3"/>
  <c r="AE50" i="3"/>
  <c r="AE34" i="3"/>
  <c r="AK58" i="3"/>
  <c r="AK42" i="3"/>
  <c r="AC58" i="3"/>
  <c r="AC26" i="3"/>
  <c r="AI82" i="3"/>
  <c r="AI70" i="3"/>
  <c r="AI30" i="3"/>
  <c r="D16" i="21"/>
  <c r="D40" i="21"/>
  <c r="D80" i="21"/>
  <c r="AG22" i="3"/>
  <c r="AD90" i="3"/>
  <c r="AB86" i="3"/>
  <c r="AD78" i="3"/>
  <c r="AB74" i="3"/>
  <c r="AD66" i="3"/>
  <c r="AD58" i="3"/>
  <c r="AD50" i="3"/>
  <c r="AD42" i="3"/>
  <c r="AB30" i="3"/>
  <c r="AD22" i="3"/>
  <c r="AD14" i="3"/>
  <c r="AH18" i="3"/>
  <c r="AH34" i="3"/>
  <c r="AH50" i="3"/>
  <c r="AH66" i="3"/>
  <c r="AH78" i="3"/>
  <c r="AH94" i="3"/>
  <c r="AJ14" i="3"/>
  <c r="AJ30" i="3"/>
  <c r="AJ46" i="3"/>
  <c r="AJ58" i="3"/>
  <c r="AE82" i="3"/>
  <c r="AE42" i="3"/>
  <c r="AE26" i="3"/>
  <c r="AK66" i="3"/>
  <c r="AK50" i="3"/>
  <c r="AK34" i="3"/>
  <c r="AK18" i="3"/>
  <c r="AC66" i="3"/>
  <c r="AC50" i="3"/>
  <c r="AC34" i="3"/>
  <c r="AI78" i="3"/>
  <c r="AI62" i="3"/>
  <c r="AI42" i="3"/>
  <c r="AI18" i="3"/>
  <c r="D64" i="21"/>
  <c r="AG50" i="3"/>
  <c r="AG30" i="3"/>
  <c r="AG14" i="3"/>
  <c r="AA62" i="3"/>
  <c r="AA42" i="3"/>
  <c r="AA22" i="3"/>
  <c r="AF14" i="3"/>
  <c r="AD97" i="3"/>
  <c r="AB49" i="3"/>
  <c r="AH57" i="3"/>
  <c r="AH89" i="3"/>
  <c r="AH97" i="3"/>
  <c r="AJ81" i="3"/>
  <c r="AE11" i="3"/>
  <c r="AE93" i="3"/>
  <c r="AE77" i="3"/>
  <c r="AB11" i="3"/>
  <c r="AC93" i="3"/>
  <c r="D87" i="21"/>
  <c r="AO11" i="3"/>
  <c r="AO12" i="3"/>
  <c r="AO13" i="3"/>
  <c r="AO14" i="3"/>
  <c r="AO15" i="3"/>
  <c r="AO16" i="3"/>
  <c r="AO17" i="3"/>
  <c r="AO18" i="3"/>
  <c r="AO19" i="3"/>
  <c r="AO20" i="3"/>
  <c r="AO21" i="3"/>
  <c r="AO22" i="3"/>
  <c r="AO23" i="3"/>
  <c r="AO24" i="3"/>
  <c r="AO25" i="3"/>
  <c r="AO26" i="3"/>
  <c r="AG11" i="3"/>
  <c r="AB77" i="3"/>
  <c r="AK89" i="3"/>
  <c r="AK69" i="3"/>
  <c r="AC11" i="3"/>
  <c r="AC85" i="3"/>
  <c r="AI77" i="3"/>
  <c r="AS11" i="3"/>
  <c r="AS12" i="3"/>
  <c r="AS13" i="3"/>
  <c r="AS14" i="3"/>
  <c r="AS15" i="3"/>
  <c r="AS16" i="3"/>
  <c r="AS17" i="3"/>
  <c r="AS18" i="3"/>
  <c r="AS19" i="3"/>
  <c r="AS20" i="3"/>
  <c r="AG93" i="3"/>
  <c r="AN13" i="3"/>
  <c r="AD11" i="3"/>
  <c r="AB97" i="3"/>
  <c r="AD93" i="3"/>
  <c r="AD53" i="3"/>
  <c r="AB17" i="3"/>
  <c r="AH73" i="3"/>
  <c r="AB93" i="3"/>
  <c r="AD89" i="3"/>
  <c r="AD85" i="3"/>
  <c r="AB81" i="3"/>
  <c r="AH85" i="3"/>
  <c r="AH93" i="3"/>
  <c r="AJ89" i="3"/>
  <c r="AE97" i="3"/>
  <c r="AE81" i="3"/>
  <c r="AK85" i="3"/>
  <c r="AI11" i="3"/>
  <c r="AC77" i="3"/>
  <c r="AG89" i="3"/>
  <c r="AA97" i="3"/>
  <c r="AF89" i="3"/>
  <c r="AC28" i="3"/>
  <c r="AP12" i="3"/>
  <c r="AB32" i="3"/>
  <c r="AH87" i="3"/>
  <c r="AC51" i="3"/>
  <c r="P8" i="2"/>
  <c r="AB59" i="3"/>
  <c r="AH52" i="3"/>
  <c r="AH60" i="3"/>
  <c r="AJ28" i="3"/>
  <c r="AK84" i="3"/>
  <c r="AC79" i="3"/>
  <c r="AI60" i="3"/>
  <c r="AH81" i="2"/>
  <c r="M10" i="2"/>
  <c r="AJ20" i="3"/>
  <c r="AJ52" i="3"/>
  <c r="AE56" i="3"/>
  <c r="AE40" i="3"/>
  <c r="AI28" i="3"/>
  <c r="D22" i="21"/>
  <c r="D86" i="21"/>
  <c r="AB87" i="3"/>
  <c r="AJ12" i="3"/>
  <c r="AJ44" i="3"/>
  <c r="AE64" i="3"/>
  <c r="AE55" i="3"/>
  <c r="AI95" i="3"/>
  <c r="D54" i="21"/>
  <c r="AE59" i="2"/>
  <c r="AR95" i="3"/>
  <c r="D49" i="21"/>
  <c r="AB99" i="3"/>
  <c r="AB83" i="3"/>
  <c r="AD79" i="3"/>
  <c r="AB76" i="3"/>
  <c r="AD72" i="3"/>
  <c r="AB43" i="3"/>
  <c r="AB28" i="3"/>
  <c r="AD24" i="3"/>
  <c r="AH20" i="3"/>
  <c r="AH68" i="3"/>
  <c r="AH75" i="3"/>
  <c r="AJ36" i="3"/>
  <c r="AE43" i="3"/>
  <c r="AE35" i="3"/>
  <c r="AE23" i="3"/>
  <c r="AC87" i="3"/>
  <c r="AC71" i="3"/>
  <c r="AI75" i="3"/>
  <c r="AI50" i="3"/>
  <c r="AI34" i="3"/>
  <c r="D20" i="21"/>
  <c r="D36" i="21"/>
  <c r="D56" i="21"/>
  <c r="D68" i="21"/>
  <c r="D76" i="21"/>
  <c r="D101" i="21"/>
  <c r="AG66" i="3"/>
  <c r="AG54" i="3"/>
  <c r="AG38" i="3"/>
  <c r="AG24" i="3"/>
  <c r="AA66" i="3"/>
  <c r="AA50" i="3"/>
  <c r="AA18" i="3"/>
  <c r="AF78" i="3"/>
  <c r="AB84" i="3"/>
  <c r="AD68" i="3"/>
  <c r="AB24" i="3"/>
  <c r="AH44" i="3"/>
  <c r="AJ72" i="3"/>
  <c r="AE68" i="3"/>
  <c r="AK68" i="3"/>
  <c r="AK60" i="3"/>
  <c r="AK52" i="3"/>
  <c r="AK44" i="3"/>
  <c r="AK36" i="3"/>
  <c r="AK28" i="3"/>
  <c r="AK20" i="3"/>
  <c r="AC68" i="3"/>
  <c r="AC60" i="3"/>
  <c r="AC44" i="3"/>
  <c r="AC36" i="3"/>
  <c r="AI68" i="3"/>
  <c r="AI36" i="3"/>
  <c r="D18" i="21"/>
  <c r="D62" i="21"/>
  <c r="AM12" i="3"/>
  <c r="AM13" i="3"/>
  <c r="AM14" i="3"/>
  <c r="AM15" i="3"/>
  <c r="AM16" i="3"/>
  <c r="AA68" i="3"/>
  <c r="I70" i="2"/>
  <c r="P70" i="2"/>
  <c r="U70" i="2"/>
  <c r="AG100" i="3"/>
  <c r="AD100" i="3"/>
  <c r="AT88" i="3"/>
  <c r="AG88" i="3"/>
  <c r="AG80" i="3"/>
  <c r="D82" i="21"/>
  <c r="AJ80" i="3"/>
  <c r="AN72" i="3"/>
  <c r="AI72" i="3"/>
  <c r="AC72" i="3"/>
  <c r="AK72" i="3"/>
  <c r="AE72" i="3"/>
  <c r="AA64" i="3"/>
  <c r="AI64" i="3"/>
  <c r="AB64" i="3"/>
  <c r="AL56" i="3"/>
  <c r="AI56" i="3"/>
  <c r="AH56" i="3"/>
  <c r="AD56" i="3"/>
  <c r="AA48" i="3"/>
  <c r="D50" i="21"/>
  <c r="AI48" i="3"/>
  <c r="AH48" i="3"/>
  <c r="AN40" i="3"/>
  <c r="AI40" i="3"/>
  <c r="AH40" i="3"/>
  <c r="AB40" i="3"/>
  <c r="AA32" i="3"/>
  <c r="D34" i="21"/>
  <c r="AI32" i="3"/>
  <c r="AC32" i="3"/>
  <c r="AE32" i="3"/>
  <c r="AH32" i="3"/>
  <c r="AN28" i="3"/>
  <c r="AG28" i="3"/>
  <c r="AA28" i="3"/>
  <c r="AA20" i="3"/>
  <c r="AG20" i="3"/>
  <c r="AB20" i="3"/>
  <c r="AL12" i="3"/>
  <c r="AA12" i="3"/>
  <c r="AG12" i="3"/>
  <c r="AC12" i="3"/>
  <c r="AD12" i="3"/>
  <c r="AB72" i="3"/>
  <c r="AD60" i="3"/>
  <c r="AB56" i="3"/>
  <c r="AD52" i="3"/>
  <c r="AD20" i="3"/>
  <c r="AH12" i="3"/>
  <c r="AD88" i="3"/>
  <c r="AD80" i="3"/>
  <c r="AB68" i="3"/>
  <c r="AD64" i="3"/>
  <c r="AD48" i="3"/>
  <c r="AD44" i="3"/>
  <c r="AH36" i="3"/>
  <c r="AH64" i="3"/>
  <c r="AH72" i="3"/>
  <c r="AJ32" i="3"/>
  <c r="AJ40" i="3"/>
  <c r="AJ48" i="3"/>
  <c r="AJ56" i="3"/>
  <c r="AJ64" i="3"/>
  <c r="AJ76" i="3"/>
  <c r="AJ88" i="3"/>
  <c r="AE36" i="3"/>
  <c r="AE28" i="3"/>
  <c r="AE20" i="3"/>
  <c r="AK88" i="3"/>
  <c r="AC96" i="3"/>
  <c r="AI12" i="3"/>
  <c r="AG72" i="3"/>
  <c r="AG40" i="3"/>
  <c r="T37" i="2"/>
  <c r="O37" i="2"/>
  <c r="AA84" i="3"/>
  <c r="AC84" i="3"/>
  <c r="AD84" i="3"/>
  <c r="AA76" i="3"/>
  <c r="AD76" i="3"/>
  <c r="AT68" i="3"/>
  <c r="AG68" i="3"/>
  <c r="AJ68" i="3"/>
  <c r="AN60" i="3"/>
  <c r="AG60" i="3"/>
  <c r="AJ60" i="3"/>
  <c r="AB60" i="3"/>
  <c r="AA52" i="3"/>
  <c r="AG52" i="3"/>
  <c r="AC52" i="3"/>
  <c r="AE52" i="3"/>
  <c r="AA44" i="3"/>
  <c r="AG44" i="3"/>
  <c r="D46" i="21"/>
  <c r="AE44" i="3"/>
  <c r="AT36" i="3"/>
  <c r="AG36" i="3"/>
  <c r="AD36" i="3"/>
  <c r="AP24" i="3"/>
  <c r="AE24" i="3"/>
  <c r="AH24" i="3"/>
  <c r="AN24" i="3"/>
  <c r="AI16" i="3"/>
  <c r="AH16" i="3"/>
  <c r="AD16" i="3"/>
  <c r="AA16" i="3"/>
  <c r="AD96" i="3"/>
  <c r="AB88" i="3"/>
  <c r="AB80" i="3"/>
  <c r="AB48" i="3"/>
  <c r="AB44" i="3"/>
  <c r="AD40" i="3"/>
  <c r="AB36" i="3"/>
  <c r="AD32" i="3"/>
  <c r="AD28" i="3"/>
  <c r="AH28" i="3"/>
  <c r="AK64" i="3"/>
  <c r="AK56" i="3"/>
  <c r="AK48" i="3"/>
  <c r="AK40" i="3"/>
  <c r="AK32" i="3"/>
  <c r="AK16" i="3"/>
  <c r="AC64" i="3"/>
  <c r="AC56" i="3"/>
  <c r="AC48" i="3"/>
  <c r="AC40" i="3"/>
  <c r="AC24" i="3"/>
  <c r="AI52" i="3"/>
  <c r="AI20" i="3"/>
  <c r="D14" i="21"/>
  <c r="D26" i="21"/>
  <c r="D58" i="21"/>
  <c r="D66" i="21"/>
  <c r="D90" i="21"/>
  <c r="AG48" i="3"/>
  <c r="AG16" i="3"/>
  <c r="J91" i="2"/>
  <c r="Z91" i="2"/>
  <c r="AE70" i="2"/>
  <c r="AJ87" i="3"/>
  <c r="AJ95" i="3"/>
  <c r="AC99" i="3"/>
  <c r="AC91" i="3"/>
  <c r="AC59" i="3"/>
  <c r="AC39" i="3"/>
  <c r="AC19" i="3"/>
  <c r="D25" i="21"/>
  <c r="D73" i="21"/>
  <c r="D77" i="21"/>
  <c r="AG99" i="3"/>
  <c r="AF54" i="3"/>
  <c r="AD75" i="3"/>
  <c r="AB67" i="3"/>
  <c r="AB55" i="3"/>
  <c r="AB47" i="3"/>
  <c r="AB35" i="3"/>
  <c r="AH83" i="3"/>
  <c r="AJ99" i="3"/>
  <c r="AE83" i="3"/>
  <c r="AE71" i="3"/>
  <c r="AE59" i="3"/>
  <c r="AE19" i="3"/>
  <c r="AK83" i="3"/>
  <c r="AK75" i="3"/>
  <c r="AC35" i="3"/>
  <c r="AC23" i="3"/>
  <c r="AI99" i="3"/>
  <c r="D81" i="21"/>
  <c r="D85" i="21"/>
  <c r="D89" i="21"/>
  <c r="D93" i="21"/>
  <c r="AG95" i="3"/>
  <c r="G70" i="2"/>
  <c r="AB59" i="2"/>
  <c r="Z56" i="2"/>
  <c r="AH55" i="2"/>
  <c r="AA91" i="3"/>
  <c r="W59" i="2"/>
  <c r="J56" i="2"/>
  <c r="M55" i="2"/>
  <c r="AG24" i="2"/>
  <c r="AD99" i="3"/>
  <c r="AB95" i="3"/>
  <c r="AD87" i="3"/>
  <c r="AD83" i="3"/>
  <c r="AB79" i="3"/>
  <c r="AB71" i="3"/>
  <c r="AB63" i="3"/>
  <c r="AB51" i="3"/>
  <c r="AB39" i="3"/>
  <c r="AB31" i="3"/>
  <c r="AH79" i="3"/>
  <c r="AH91" i="3"/>
  <c r="AJ79" i="3"/>
  <c r="AE99" i="3"/>
  <c r="AE87" i="3"/>
  <c r="AE51" i="3"/>
  <c r="AE39" i="3"/>
  <c r="AK95" i="3"/>
  <c r="AK79" i="3"/>
  <c r="AC83" i="3"/>
  <c r="AC67" i="3"/>
  <c r="AC55" i="3"/>
  <c r="AC43" i="3"/>
  <c r="AI83" i="3"/>
  <c r="D97" i="21"/>
  <c r="AG75" i="3"/>
  <c r="AB100" i="3"/>
  <c r="AB96" i="3"/>
  <c r="AH41" i="3"/>
  <c r="AH81" i="3"/>
  <c r="AJ73" i="3"/>
  <c r="AJ85" i="3"/>
  <c r="AJ100" i="3"/>
  <c r="AE85" i="3"/>
  <c r="AK96" i="3"/>
  <c r="AK81" i="3"/>
  <c r="AC89" i="3"/>
  <c r="AI89" i="3"/>
  <c r="AI69" i="3"/>
  <c r="D91" i="21"/>
  <c r="AG96" i="3"/>
  <c r="AG37" i="3"/>
  <c r="AA100" i="3"/>
  <c r="AA89" i="3"/>
  <c r="V81" i="2"/>
  <c r="T35" i="2"/>
  <c r="Q24" i="2"/>
  <c r="AL81" i="3"/>
  <c r="AF85" i="3"/>
  <c r="AF66" i="3"/>
  <c r="AN89" i="3"/>
  <c r="AP81" i="3"/>
  <c r="AR85" i="3"/>
  <c r="D98" i="21"/>
  <c r="D102" i="21"/>
  <c r="AG85" i="3"/>
  <c r="X41" i="2"/>
  <c r="AF20" i="2"/>
  <c r="AL13" i="3"/>
  <c r="AN81" i="3"/>
  <c r="AJ41" i="3"/>
  <c r="AJ77" i="3"/>
  <c r="AJ96" i="3"/>
  <c r="AK100" i="3"/>
  <c r="AK57" i="3"/>
  <c r="AC92" i="3"/>
  <c r="AI85" i="3"/>
  <c r="D83" i="21"/>
  <c r="AG81" i="3"/>
  <c r="AA96" i="3"/>
  <c r="Y37" i="2"/>
  <c r="AF77" i="3"/>
  <c r="AT89" i="3"/>
  <c r="AD91" i="3"/>
  <c r="AD81" i="3"/>
  <c r="AD77" i="3"/>
  <c r="AH95" i="3"/>
  <c r="AJ75" i="3"/>
  <c r="AJ91" i="3"/>
  <c r="AJ97" i="3"/>
  <c r="AK11" i="3"/>
  <c r="AE95" i="3"/>
  <c r="AE79" i="3"/>
  <c r="AE63" i="3"/>
  <c r="AE47" i="3"/>
  <c r="AE31" i="3"/>
  <c r="AE15" i="3"/>
  <c r="AK99" i="3"/>
  <c r="AK93" i="3"/>
  <c r="AH11" i="3"/>
  <c r="AC97" i="3"/>
  <c r="AC81" i="3"/>
  <c r="AC75" i="3"/>
  <c r="AC63" i="3"/>
  <c r="AC31" i="3"/>
  <c r="AC15" i="3"/>
  <c r="AI97" i="3"/>
  <c r="AI91" i="3"/>
  <c r="AI79" i="3"/>
  <c r="AI37" i="3"/>
  <c r="D13" i="21"/>
  <c r="D37" i="21"/>
  <c r="D61" i="21"/>
  <c r="D79" i="21"/>
  <c r="D88" i="21"/>
  <c r="D95" i="21"/>
  <c r="D99" i="21"/>
  <c r="AQ11" i="3"/>
  <c r="AQ12" i="3"/>
  <c r="AQ13" i="3"/>
  <c r="AQ14" i="3"/>
  <c r="AQ15" i="3"/>
  <c r="AQ16" i="3"/>
  <c r="AQ17" i="3"/>
  <c r="AQ18" i="3"/>
  <c r="AQ19" i="3"/>
  <c r="AQ20" i="3"/>
  <c r="AG97" i="3"/>
  <c r="AG91" i="3"/>
  <c r="AG84" i="3"/>
  <c r="AG77" i="3"/>
  <c r="V91" i="2"/>
  <c r="J84" i="2"/>
  <c r="Q81" i="2"/>
  <c r="AF70" i="2"/>
  <c r="T70" i="2"/>
  <c r="AH60" i="2"/>
  <c r="P35" i="2"/>
  <c r="AF8" i="2"/>
  <c r="R8" i="2"/>
  <c r="AL99" i="3"/>
  <c r="AL77" i="3"/>
  <c r="AN99" i="3"/>
  <c r="AN77" i="3"/>
  <c r="AP99" i="3"/>
  <c r="AR91" i="3"/>
  <c r="AR49" i="3"/>
  <c r="AA88" i="3"/>
  <c r="AA81" i="3"/>
  <c r="AF91" i="2"/>
  <c r="I91" i="2"/>
  <c r="F73" i="2"/>
  <c r="AG35" i="2"/>
  <c r="AC14" i="2"/>
  <c r="AL91" i="3"/>
  <c r="AF99" i="3"/>
  <c r="AF81" i="3"/>
  <c r="AF25" i="3"/>
  <c r="AN91" i="3"/>
  <c r="AN61" i="3"/>
  <c r="AP91" i="3"/>
  <c r="AA99" i="3"/>
  <c r="AA77" i="3"/>
  <c r="AA91" i="2"/>
  <c r="AA70" i="2"/>
  <c r="B60" i="2"/>
  <c r="Y35" i="2"/>
  <c r="AF31" i="2"/>
  <c r="AE24" i="2"/>
  <c r="Y10" i="2"/>
  <c r="Z8" i="2"/>
  <c r="O8" i="2"/>
  <c r="AL83" i="3"/>
  <c r="AL19" i="3"/>
  <c r="AF91" i="3"/>
  <c r="AR99" i="3"/>
  <c r="AR77" i="3"/>
  <c r="AT81" i="3"/>
  <c r="AE76" i="2"/>
  <c r="Q54" i="2"/>
  <c r="AG54" i="2"/>
  <c r="AN69" i="3"/>
  <c r="AF69" i="3"/>
  <c r="AT57" i="3"/>
  <c r="AR57" i="3"/>
  <c r="AF57" i="3"/>
  <c r="AP57" i="3"/>
  <c r="AN57" i="3"/>
  <c r="AA57" i="3"/>
  <c r="AP45" i="3"/>
  <c r="AL45" i="3"/>
  <c r="D47" i="21"/>
  <c r="AC45" i="3"/>
  <c r="AF45" i="3"/>
  <c r="AG45" i="3"/>
  <c r="AI45" i="3"/>
  <c r="AA45" i="3"/>
  <c r="AT33" i="3"/>
  <c r="AN33" i="3"/>
  <c r="AG33" i="3"/>
  <c r="AI33" i="3"/>
  <c r="AC33" i="3"/>
  <c r="AR33" i="3"/>
  <c r="AP33" i="3"/>
  <c r="AF33" i="3"/>
  <c r="AL33" i="3"/>
  <c r="D35" i="21"/>
  <c r="AK33" i="3"/>
  <c r="AA33" i="3"/>
  <c r="AN21" i="3"/>
  <c r="AA21" i="3"/>
  <c r="AD73" i="3"/>
  <c r="AB69" i="3"/>
  <c r="AD57" i="3"/>
  <c r="AB53" i="3"/>
  <c r="AD41" i="3"/>
  <c r="AH53" i="3"/>
  <c r="AK73" i="3"/>
  <c r="AK61" i="3"/>
  <c r="AI41" i="3"/>
  <c r="D15" i="21"/>
  <c r="D19" i="21"/>
  <c r="AG73" i="3"/>
  <c r="AG41" i="3"/>
  <c r="W76" i="2"/>
  <c r="AN45" i="3"/>
  <c r="AP61" i="3"/>
  <c r="AT98" i="3"/>
  <c r="AI98" i="3"/>
  <c r="AT90" i="3"/>
  <c r="D92" i="21"/>
  <c r="AG87" i="3"/>
  <c r="AI87" i="3"/>
  <c r="AK87" i="3"/>
  <c r="AT83" i="3"/>
  <c r="AA83" i="3"/>
  <c r="AN83" i="3"/>
  <c r="AF83" i="3"/>
  <c r="AG83" i="3"/>
  <c r="AR83" i="3"/>
  <c r="AC80" i="3"/>
  <c r="AA80" i="3"/>
  <c r="AT76" i="3"/>
  <c r="AG76" i="3"/>
  <c r="D78" i="21"/>
  <c r="AK76" i="3"/>
  <c r="AT65" i="3"/>
  <c r="AP65" i="3"/>
  <c r="AN65" i="3"/>
  <c r="AF65" i="3"/>
  <c r="AA65" i="3"/>
  <c r="AG65" i="3"/>
  <c r="AI65" i="3"/>
  <c r="AK65" i="3"/>
  <c r="AR65" i="3"/>
  <c r="AL65" i="3"/>
  <c r="AA53" i="3"/>
  <c r="AP53" i="3"/>
  <c r="AN53" i="3"/>
  <c r="AL53" i="3"/>
  <c r="AT41" i="3"/>
  <c r="AF41" i="3"/>
  <c r="D43" i="21"/>
  <c r="AC41" i="3"/>
  <c r="AR41" i="3"/>
  <c r="AN41" i="3"/>
  <c r="AF29" i="3"/>
  <c r="AL29" i="3"/>
  <c r="AC29" i="3"/>
  <c r="AG29" i="3"/>
  <c r="D31" i="21"/>
  <c r="AI29" i="3"/>
  <c r="AT17" i="3"/>
  <c r="AN17" i="3"/>
  <c r="AL17" i="3"/>
  <c r="AG17" i="3"/>
  <c r="AI17" i="3"/>
  <c r="AC17" i="3"/>
  <c r="AP17" i="3"/>
  <c r="AF17" i="3"/>
  <c r="AK17" i="3"/>
  <c r="AB37" i="3"/>
  <c r="AD25" i="3"/>
  <c r="AH37" i="3"/>
  <c r="AH69" i="3"/>
  <c r="AJ37" i="3"/>
  <c r="AJ53" i="3"/>
  <c r="AJ69" i="3"/>
  <c r="AI73" i="3"/>
  <c r="AB73" i="3"/>
  <c r="AD61" i="3"/>
  <c r="AB57" i="3"/>
  <c r="AD45" i="3"/>
  <c r="AB41" i="3"/>
  <c r="AD29" i="3"/>
  <c r="AB25" i="3"/>
  <c r="AD13" i="3"/>
  <c r="AH17" i="3"/>
  <c r="AH33" i="3"/>
  <c r="AH49" i="3"/>
  <c r="AH65" i="3"/>
  <c r="AJ17" i="3"/>
  <c r="AJ33" i="3"/>
  <c r="AJ49" i="3"/>
  <c r="AJ65" i="3"/>
  <c r="AE69" i="3"/>
  <c r="AE65" i="3"/>
  <c r="AE57" i="3"/>
  <c r="AE53" i="3"/>
  <c r="AE49" i="3"/>
  <c r="AE45" i="3"/>
  <c r="AE41" i="3"/>
  <c r="AE37" i="3"/>
  <c r="AE33" i="3"/>
  <c r="AE29" i="3"/>
  <c r="AE25" i="3"/>
  <c r="AE17" i="3"/>
  <c r="AE13" i="3"/>
  <c r="AK37" i="3"/>
  <c r="AK25" i="3"/>
  <c r="AI53" i="3"/>
  <c r="D55" i="21"/>
  <c r="D59" i="21"/>
  <c r="AG53" i="3"/>
  <c r="AA41" i="3"/>
  <c r="AA29" i="3"/>
  <c r="P83" i="2"/>
  <c r="V83" i="2"/>
  <c r="P55" i="2"/>
  <c r="Z55" i="2"/>
  <c r="F55" i="2"/>
  <c r="R55" i="2"/>
  <c r="AD55" i="2"/>
  <c r="H55" i="2"/>
  <c r="V55" i="2"/>
  <c r="AF55" i="2"/>
  <c r="U25" i="2"/>
  <c r="L25" i="2"/>
  <c r="T19" i="2"/>
  <c r="U19" i="2"/>
  <c r="AN29" i="3"/>
  <c r="AP41" i="3"/>
  <c r="AR69" i="3"/>
  <c r="X85" i="2"/>
  <c r="AH85" i="2"/>
  <c r="O76" i="2"/>
  <c r="X76" i="2"/>
  <c r="AG76" i="2"/>
  <c r="F76" i="2"/>
  <c r="Q76" i="2"/>
  <c r="Y76" i="2"/>
  <c r="G76" i="2"/>
  <c r="S76" i="2"/>
  <c r="AC76" i="2"/>
  <c r="AT73" i="3"/>
  <c r="AR73" i="3"/>
  <c r="AL73" i="3"/>
  <c r="D75" i="21"/>
  <c r="AP73" i="3"/>
  <c r="AF73" i="3"/>
  <c r="AA73" i="3"/>
  <c r="AN73" i="3"/>
  <c r="AL61" i="3"/>
  <c r="AA61" i="3"/>
  <c r="AG61" i="3"/>
  <c r="AI61" i="3"/>
  <c r="AF61" i="3"/>
  <c r="AN49" i="3"/>
  <c r="AG49" i="3"/>
  <c r="AI49" i="3"/>
  <c r="AC49" i="3"/>
  <c r="AL49" i="3"/>
  <c r="AA49" i="3"/>
  <c r="AK49" i="3"/>
  <c r="AF49" i="3"/>
  <c r="D39" i="21"/>
  <c r="AC37" i="3"/>
  <c r="AA37" i="3"/>
  <c r="AP37" i="3"/>
  <c r="AL37" i="3"/>
  <c r="AR25" i="3"/>
  <c r="AA25" i="3"/>
  <c r="AC25" i="3"/>
  <c r="D27" i="21"/>
  <c r="AP13" i="3"/>
  <c r="AA13" i="3"/>
  <c r="AC13" i="3"/>
  <c r="AG13" i="3"/>
  <c r="AI13" i="3"/>
  <c r="AF13" i="3"/>
  <c r="AD65" i="3"/>
  <c r="AB61" i="3"/>
  <c r="AD49" i="3"/>
  <c r="AB45" i="3"/>
  <c r="AD33" i="3"/>
  <c r="AB29" i="3"/>
  <c r="AD17" i="3"/>
  <c r="AB13" i="3"/>
  <c r="AH13" i="3"/>
  <c r="AH29" i="3"/>
  <c r="AH45" i="3"/>
  <c r="AH61" i="3"/>
  <c r="AJ13" i="3"/>
  <c r="AJ29" i="3"/>
  <c r="AJ45" i="3"/>
  <c r="AJ61" i="3"/>
  <c r="AK53" i="3"/>
  <c r="AK41" i="3"/>
  <c r="AK29" i="3"/>
  <c r="AC73" i="3"/>
  <c r="AC69" i="3"/>
  <c r="AC65" i="3"/>
  <c r="AC61" i="3"/>
  <c r="AC57" i="3"/>
  <c r="AC53" i="3"/>
  <c r="AI57" i="3"/>
  <c r="D63" i="21"/>
  <c r="D67" i="21"/>
  <c r="D71" i="21"/>
  <c r="AG57" i="3"/>
  <c r="AG25" i="3"/>
  <c r="AA69" i="3"/>
  <c r="AA17" i="3"/>
  <c r="Z75" i="2"/>
  <c r="I75" i="2"/>
  <c r="AB75" i="2"/>
  <c r="O75" i="2"/>
  <c r="AF75" i="2"/>
  <c r="P34" i="2"/>
  <c r="Z34" i="2"/>
  <c r="AL69" i="3"/>
  <c r="AA11" i="3"/>
  <c r="AB81" i="2"/>
  <c r="L81" i="2"/>
  <c r="T71" i="2"/>
  <c r="AC68" i="2"/>
  <c r="Z63" i="2"/>
  <c r="AG45" i="2"/>
  <c r="X20" i="2"/>
  <c r="V14" i="2"/>
  <c r="AN11" i="3"/>
  <c r="AN36" i="3"/>
  <c r="AA60" i="3"/>
  <c r="AA36" i="3"/>
  <c r="X81" i="2"/>
  <c r="J81" i="2"/>
  <c r="U73" i="2"/>
  <c r="F71" i="2"/>
  <c r="T63" i="2"/>
  <c r="G14" i="2"/>
  <c r="AE8" i="2"/>
  <c r="V8" i="2"/>
  <c r="U86" i="2"/>
  <c r="L39" i="2"/>
  <c r="P39" i="2"/>
  <c r="AB39" i="2"/>
  <c r="B16" i="2"/>
  <c r="P16" i="2"/>
  <c r="AE16" i="2"/>
  <c r="J86" i="2"/>
  <c r="H67" i="2"/>
  <c r="Z67" i="2"/>
  <c r="J60" i="2"/>
  <c r="R60" i="2"/>
  <c r="L41" i="2"/>
  <c r="AA41" i="2"/>
  <c r="AF39" i="2"/>
  <c r="J39" i="2"/>
  <c r="B24" i="2"/>
  <c r="O24" i="2"/>
  <c r="Z24" i="2"/>
  <c r="AF16" i="2"/>
  <c r="M16" i="2"/>
  <c r="X10" i="2"/>
  <c r="AR97" i="3"/>
  <c r="AT97" i="3"/>
  <c r="AL97" i="3"/>
  <c r="AN97" i="3"/>
  <c r="AP93" i="3"/>
  <c r="AR93" i="3"/>
  <c r="AN93" i="3"/>
  <c r="AF93" i="3"/>
  <c r="AR75" i="3"/>
  <c r="AF75" i="3"/>
  <c r="AL75" i="3"/>
  <c r="AP75" i="3"/>
  <c r="AN75" i="3"/>
  <c r="AT64" i="3"/>
  <c r="AL64" i="3"/>
  <c r="AT52" i="3"/>
  <c r="AN52" i="3"/>
  <c r="AT44" i="3"/>
  <c r="AL44" i="3"/>
  <c r="AP44" i="3"/>
  <c r="AT32" i="3"/>
  <c r="AP32" i="3"/>
  <c r="AT24" i="3"/>
  <c r="AL24" i="3"/>
  <c r="AG39" i="2"/>
  <c r="T39" i="2"/>
  <c r="G19" i="2"/>
  <c r="AE19" i="2"/>
  <c r="T16" i="2"/>
  <c r="J10" i="2"/>
  <c r="V10" i="2"/>
  <c r="AD10" i="2"/>
  <c r="AD89" i="2"/>
  <c r="AC86" i="2"/>
  <c r="G86" i="2"/>
  <c r="T82" i="2"/>
  <c r="B68" i="2"/>
  <c r="J68" i="2"/>
  <c r="AG68" i="2"/>
  <c r="T60" i="2"/>
  <c r="AC49" i="2"/>
  <c r="F49" i="2"/>
  <c r="P41" i="2"/>
  <c r="Y39" i="2"/>
  <c r="G39" i="2"/>
  <c r="L35" i="2"/>
  <c r="G35" i="2"/>
  <c r="X35" i="2"/>
  <c r="AA24" i="2"/>
  <c r="I24" i="2"/>
  <c r="AE23" i="2"/>
  <c r="AD22" i="2"/>
  <c r="Y21" i="2"/>
  <c r="I20" i="2"/>
  <c r="Z20" i="2"/>
  <c r="P19" i="2"/>
  <c r="Z16" i="2"/>
  <c r="AG10" i="2"/>
  <c r="R10" i="2"/>
  <c r="F10" i="2"/>
  <c r="H10" i="2"/>
  <c r="AL32" i="3"/>
  <c r="AR89" i="3"/>
  <c r="AP89" i="3"/>
  <c r="AP85" i="3"/>
  <c r="AL85" i="3"/>
  <c r="AN85" i="3"/>
  <c r="AA72" i="3"/>
  <c r="AA56" i="3"/>
  <c r="AA40" i="3"/>
  <c r="AA24" i="3"/>
  <c r="AE91" i="2"/>
  <c r="P91" i="2"/>
  <c r="G89" i="2"/>
  <c r="Y86" i="2"/>
  <c r="B83" i="2"/>
  <c r="I83" i="2"/>
  <c r="AF83" i="2"/>
  <c r="B75" i="2"/>
  <c r="V75" i="2"/>
  <c r="M73" i="2"/>
  <c r="B70" i="2"/>
  <c r="O70" i="2"/>
  <c r="Y70" i="2"/>
  <c r="W68" i="2"/>
  <c r="AH67" i="2"/>
  <c r="B55" i="2"/>
  <c r="J55" i="2"/>
  <c r="T55" i="2"/>
  <c r="AB55" i="2"/>
  <c r="AE41" i="2"/>
  <c r="G41" i="2"/>
  <c r="X39" i="2"/>
  <c r="Q37" i="2"/>
  <c r="G37" i="2"/>
  <c r="AE37" i="2"/>
  <c r="AF35" i="2"/>
  <c r="J35" i="2"/>
  <c r="V24" i="2"/>
  <c r="H24" i="2"/>
  <c r="I23" i="2"/>
  <c r="Q22" i="2"/>
  <c r="T20" i="2"/>
  <c r="AF19" i="2"/>
  <c r="X16" i="2"/>
  <c r="AC10" i="2"/>
  <c r="Q10" i="2"/>
  <c r="B8" i="2"/>
  <c r="J8" i="2"/>
  <c r="T8" i="2"/>
  <c r="AA8" i="2"/>
  <c r="AH8" i="2"/>
  <c r="AL93" i="3"/>
  <c r="AL39" i="3"/>
  <c r="AF97" i="3"/>
  <c r="AP64" i="3"/>
  <c r="AF50" i="3"/>
  <c r="AF30" i="3"/>
  <c r="AF18" i="3"/>
  <c r="Z40" i="2"/>
  <c r="H40" i="2"/>
  <c r="T40" i="2"/>
  <c r="AT71" i="3"/>
  <c r="AN71" i="3"/>
  <c r="AR71" i="3"/>
  <c r="AL71" i="3"/>
  <c r="AT59" i="3"/>
  <c r="AR59" i="3"/>
  <c r="AN59" i="3"/>
  <c r="AP59" i="3"/>
  <c r="AF59" i="3"/>
  <c r="AT47" i="3"/>
  <c r="AL47" i="3"/>
  <c r="AP47" i="3"/>
  <c r="AF47" i="3"/>
  <c r="AP35" i="3"/>
  <c r="AT35" i="3"/>
  <c r="AN35" i="3"/>
  <c r="AL35" i="3"/>
  <c r="AR27" i="3"/>
  <c r="AF27" i="3"/>
  <c r="AP15" i="3"/>
  <c r="AT15" i="3"/>
  <c r="AN15" i="3"/>
  <c r="AL15" i="3"/>
  <c r="AD92" i="3"/>
  <c r="AJ15" i="3"/>
  <c r="AJ19" i="3"/>
  <c r="AJ23" i="3"/>
  <c r="AJ31" i="3"/>
  <c r="AJ35" i="3"/>
  <c r="AJ39" i="3"/>
  <c r="AJ43" i="3"/>
  <c r="AJ47" i="3"/>
  <c r="AJ51" i="3"/>
  <c r="AJ55" i="3"/>
  <c r="AJ59" i="3"/>
  <c r="AJ63" i="3"/>
  <c r="AJ67" i="3"/>
  <c r="AJ71" i="3"/>
  <c r="AJ92" i="3"/>
  <c r="D41" i="21"/>
  <c r="D53" i="21"/>
  <c r="D65" i="21"/>
  <c r="AG92" i="3"/>
  <c r="AG71" i="3"/>
  <c r="AG63" i="3"/>
  <c r="AG59" i="3"/>
  <c r="AG55" i="3"/>
  <c r="AG51" i="3"/>
  <c r="AG47" i="3"/>
  <c r="AG43" i="3"/>
  <c r="AG39" i="3"/>
  <c r="AG35" i="3"/>
  <c r="AG31" i="3"/>
  <c r="AG27" i="3"/>
  <c r="AG19" i="3"/>
  <c r="AG15" i="3"/>
  <c r="Z83" i="2"/>
  <c r="O83" i="2"/>
  <c r="AC81" i="2"/>
  <c r="R81" i="2"/>
  <c r="B54" i="2"/>
  <c r="R54" i="2"/>
  <c r="Z54" i="2"/>
  <c r="J54" i="2"/>
  <c r="AF54" i="2"/>
  <c r="O36" i="2"/>
  <c r="T36" i="2"/>
  <c r="AN47" i="3"/>
  <c r="AR35" i="3"/>
  <c r="AR15" i="3"/>
  <c r="AT95" i="3"/>
  <c r="AP95" i="3"/>
  <c r="AF95" i="3"/>
  <c r="AN95" i="3"/>
  <c r="AL95" i="3"/>
  <c r="AN84" i="3"/>
  <c r="AT84" i="3"/>
  <c r="Z66" i="2"/>
  <c r="M66" i="2"/>
  <c r="F11" i="2"/>
  <c r="H11" i="2"/>
  <c r="AE11" i="2"/>
  <c r="AR67" i="3"/>
  <c r="AT67" i="3"/>
  <c r="AF67" i="3"/>
  <c r="AL67" i="3"/>
  <c r="AP67" i="3"/>
  <c r="AN67" i="3"/>
  <c r="AT55" i="3"/>
  <c r="AP55" i="3"/>
  <c r="AF55" i="3"/>
  <c r="AL55" i="3"/>
  <c r="AR55" i="3"/>
  <c r="AT39" i="3"/>
  <c r="AR39" i="3"/>
  <c r="AP39" i="3"/>
  <c r="AF39" i="3"/>
  <c r="AP23" i="3"/>
  <c r="AT23" i="3"/>
  <c r="AF23" i="3"/>
  <c r="AL23" i="3"/>
  <c r="AR23" i="3"/>
  <c r="AH15" i="3"/>
  <c r="AH19" i="3"/>
  <c r="AH31" i="3"/>
  <c r="AH35" i="3"/>
  <c r="AH39" i="3"/>
  <c r="AH43" i="3"/>
  <c r="AH47" i="3"/>
  <c r="AH51" i="3"/>
  <c r="AH55" i="3"/>
  <c r="AH59" i="3"/>
  <c r="AH63" i="3"/>
  <c r="AH67" i="3"/>
  <c r="AH71" i="3"/>
  <c r="AK92" i="3"/>
  <c r="AK71" i="3"/>
  <c r="AK67" i="3"/>
  <c r="AK63" i="3"/>
  <c r="AK59" i="3"/>
  <c r="AK55" i="3"/>
  <c r="AK51" i="3"/>
  <c r="AK47" i="3"/>
  <c r="AK43" i="3"/>
  <c r="AK39" i="3"/>
  <c r="AK35" i="3"/>
  <c r="AK31" i="3"/>
  <c r="AK23" i="3"/>
  <c r="AK19" i="3"/>
  <c r="AK15" i="3"/>
  <c r="AI71" i="3"/>
  <c r="AI67" i="3"/>
  <c r="AI63" i="3"/>
  <c r="AI59" i="3"/>
  <c r="AI55" i="3"/>
  <c r="AI51" i="3"/>
  <c r="AI47" i="3"/>
  <c r="AI43" i="3"/>
  <c r="AI39" i="3"/>
  <c r="AI35" i="3"/>
  <c r="AI31" i="3"/>
  <c r="AI23" i="3"/>
  <c r="AI19" i="3"/>
  <c r="AI15" i="3"/>
  <c r="D17" i="21"/>
  <c r="D45" i="21"/>
  <c r="D57" i="21"/>
  <c r="D94" i="21"/>
  <c r="AA92" i="3"/>
  <c r="AA71" i="3"/>
  <c r="AA67" i="3"/>
  <c r="AA59" i="3"/>
  <c r="AA55" i="3"/>
  <c r="AA47" i="3"/>
  <c r="AA39" i="3"/>
  <c r="AA35" i="3"/>
  <c r="AA23" i="3"/>
  <c r="AA15" i="3"/>
  <c r="J83" i="2"/>
  <c r="R83" i="2"/>
  <c r="W83" i="2"/>
  <c r="AB83" i="2"/>
  <c r="AH83" i="2"/>
  <c r="F83" i="2"/>
  <c r="M83" i="2"/>
  <c r="S83" i="2"/>
  <c r="X83" i="2"/>
  <c r="AD83" i="2"/>
  <c r="AB77" i="2"/>
  <c r="L77" i="2"/>
  <c r="P65" i="2"/>
  <c r="AE65" i="2"/>
  <c r="B51" i="2"/>
  <c r="V51" i="2"/>
  <c r="H51" i="2"/>
  <c r="Z51" i="2"/>
  <c r="M51" i="2"/>
  <c r="AD51" i="2"/>
  <c r="Q45" i="2"/>
  <c r="Y45" i="2"/>
  <c r="G45" i="2"/>
  <c r="S45" i="2"/>
  <c r="AB45" i="2"/>
  <c r="J45" i="2"/>
  <c r="T45" i="2"/>
  <c r="AE45" i="2"/>
  <c r="AE40" i="2"/>
  <c r="X12" i="2"/>
  <c r="AE12" i="2"/>
  <c r="AT87" i="3"/>
  <c r="AR87" i="3"/>
  <c r="AF87" i="3"/>
  <c r="AP87" i="3"/>
  <c r="AN87" i="3"/>
  <c r="AL87" i="3"/>
  <c r="AG13" i="2"/>
  <c r="O13" i="2"/>
  <c r="P13" i="2"/>
  <c r="AP63" i="3"/>
  <c r="AT63" i="3"/>
  <c r="AN63" i="3"/>
  <c r="AF63" i="3"/>
  <c r="AL63" i="3"/>
  <c r="AR63" i="3"/>
  <c r="AN51" i="3"/>
  <c r="AT51" i="3"/>
  <c r="AR51" i="3"/>
  <c r="AF51" i="3"/>
  <c r="AP51" i="3"/>
  <c r="AL51" i="3"/>
  <c r="AP43" i="3"/>
  <c r="AN43" i="3"/>
  <c r="AT43" i="3"/>
  <c r="AF43" i="3"/>
  <c r="AL43" i="3"/>
  <c r="AR43" i="3"/>
  <c r="AN31" i="3"/>
  <c r="AT31" i="3"/>
  <c r="AR31" i="3"/>
  <c r="AP31" i="3"/>
  <c r="AF31" i="3"/>
  <c r="AL31" i="3"/>
  <c r="AN19" i="3"/>
  <c r="AT19" i="3"/>
  <c r="AP19" i="3"/>
  <c r="AR19" i="3"/>
  <c r="AF19" i="3"/>
  <c r="AB92" i="3"/>
  <c r="AD71" i="3"/>
  <c r="AD67" i="3"/>
  <c r="AD63" i="3"/>
  <c r="AD59" i="3"/>
  <c r="AD55" i="3"/>
  <c r="AD51" i="3"/>
  <c r="AD47" i="3"/>
  <c r="AD43" i="3"/>
  <c r="AD39" i="3"/>
  <c r="AD35" i="3"/>
  <c r="AD31" i="3"/>
  <c r="AD23" i="3"/>
  <c r="AD19" i="3"/>
  <c r="AD15" i="3"/>
  <c r="D21" i="21"/>
  <c r="D33" i="21"/>
  <c r="D69" i="21"/>
  <c r="AE83" i="2"/>
  <c r="T83" i="2"/>
  <c r="H83" i="2"/>
  <c r="G81" i="2"/>
  <c r="M81" i="2"/>
  <c r="T81" i="2"/>
  <c r="Y81" i="2"/>
  <c r="AD81" i="2"/>
  <c r="B81" i="2"/>
  <c r="H81" i="2"/>
  <c r="P81" i="2"/>
  <c r="U81" i="2"/>
  <c r="Z81" i="2"/>
  <c r="AF81" i="2"/>
  <c r="AC77" i="2"/>
  <c r="AC53" i="2"/>
  <c r="F53" i="2"/>
  <c r="X53" i="2"/>
  <c r="AH51" i="2"/>
  <c r="X45" i="2"/>
  <c r="B38" i="2"/>
  <c r="AC38" i="2"/>
  <c r="H38" i="2"/>
  <c r="P38" i="2"/>
  <c r="Z36" i="2"/>
  <c r="O17" i="2"/>
  <c r="AG17" i="2"/>
  <c r="AN23" i="3"/>
  <c r="AP71" i="3"/>
  <c r="AR47" i="3"/>
  <c r="AN100" i="3"/>
  <c r="AT100" i="3"/>
  <c r="AT79" i="3"/>
  <c r="AF79" i="3"/>
  <c r="AR79" i="3"/>
  <c r="AN79" i="3"/>
  <c r="AP79" i="3"/>
  <c r="AL79" i="3"/>
  <c r="AR11" i="3"/>
  <c r="AF94" i="3"/>
  <c r="AT94" i="3"/>
  <c r="AC78" i="3"/>
  <c r="AT78" i="3"/>
  <c r="AT75" i="3"/>
  <c r="AR70" i="3"/>
  <c r="AT70" i="3"/>
  <c r="AR58" i="3"/>
  <c r="AT58" i="3"/>
  <c r="AF46" i="3"/>
  <c r="AT46" i="3"/>
  <c r="AF42" i="3"/>
  <c r="AT42" i="3"/>
  <c r="AR38" i="3"/>
  <c r="AT38" i="3"/>
  <c r="AF34" i="3"/>
  <c r="AT34" i="3"/>
  <c r="AF26" i="3"/>
  <c r="AT26" i="3"/>
  <c r="AR22" i="3"/>
  <c r="AT22" i="3"/>
  <c r="B91" i="2"/>
  <c r="L86" i="2"/>
  <c r="AG82" i="2"/>
  <c r="AC70" i="2"/>
  <c r="X70" i="2"/>
  <c r="S70" i="2"/>
  <c r="L70" i="2"/>
  <c r="F70" i="2"/>
  <c r="R67" i="2"/>
  <c r="O63" i="2"/>
  <c r="AG62" i="2"/>
  <c r="AC61" i="2"/>
  <c r="AE57" i="2"/>
  <c r="AB47" i="2"/>
  <c r="U31" i="2"/>
  <c r="AB28" i="2"/>
  <c r="AD24" i="2"/>
  <c r="Y24" i="2"/>
  <c r="S24" i="2"/>
  <c r="M24" i="2"/>
  <c r="G24" i="2"/>
  <c r="AT11" i="3"/>
  <c r="AT93" i="3"/>
  <c r="AT85" i="3"/>
  <c r="AP80" i="3"/>
  <c r="AT80" i="3"/>
  <c r="AT77" i="3"/>
  <c r="AP72" i="3"/>
  <c r="AT72" i="3"/>
  <c r="AP69" i="3"/>
  <c r="AT69" i="3"/>
  <c r="AR61" i="3"/>
  <c r="AT61" i="3"/>
  <c r="AR53" i="3"/>
  <c r="AT53" i="3"/>
  <c r="AP49" i="3"/>
  <c r="AT49" i="3"/>
  <c r="AR45" i="3"/>
  <c r="AT45" i="3"/>
  <c r="AR37" i="3"/>
  <c r="AN37" i="3"/>
  <c r="AT37" i="3"/>
  <c r="AR29" i="3"/>
  <c r="AP29" i="3"/>
  <c r="AT29" i="3"/>
  <c r="AN25" i="3"/>
  <c r="AT25" i="3"/>
  <c r="AR21" i="3"/>
  <c r="AR13" i="3"/>
  <c r="AT13" i="3"/>
  <c r="AG70" i="2"/>
  <c r="AB70" i="2"/>
  <c r="W70" i="2"/>
  <c r="Q70" i="2"/>
  <c r="J70" i="2"/>
  <c r="AE63" i="2"/>
  <c r="H63" i="2"/>
  <c r="AF62" i="2"/>
  <c r="AF60" i="2"/>
  <c r="R56" i="2"/>
  <c r="Q39" i="2"/>
  <c r="F39" i="2"/>
  <c r="AB35" i="2"/>
  <c r="Q35" i="2"/>
  <c r="F35" i="2"/>
  <c r="AH24" i="2"/>
  <c r="AC24" i="2"/>
  <c r="W24" i="2"/>
  <c r="R24" i="2"/>
  <c r="L24" i="2"/>
  <c r="T23" i="2"/>
  <c r="AA16" i="2"/>
  <c r="S16" i="2"/>
  <c r="AC82" i="3"/>
  <c r="AT82" i="3"/>
  <c r="AP60" i="3"/>
  <c r="AT60" i="3"/>
  <c r="AT56" i="3"/>
  <c r="AP56" i="3"/>
  <c r="AP48" i="3"/>
  <c r="AT48" i="3"/>
  <c r="AP40" i="3"/>
  <c r="AT40" i="3"/>
  <c r="AP28" i="3"/>
  <c r="AT28" i="3"/>
  <c r="AN20" i="3"/>
  <c r="AT20" i="3"/>
  <c r="AP16" i="3"/>
  <c r="AT16" i="3"/>
  <c r="AR12" i="3"/>
  <c r="AT12" i="3"/>
  <c r="T90" i="2"/>
  <c r="O84" i="2"/>
  <c r="X84" i="2"/>
  <c r="AG84" i="2"/>
  <c r="G74" i="2"/>
  <c r="AG74" i="2"/>
  <c r="J73" i="2"/>
  <c r="Q73" i="2"/>
  <c r="V73" i="2"/>
  <c r="AB73" i="2"/>
  <c r="AG73" i="2"/>
  <c r="T72" i="2"/>
  <c r="AF72" i="2"/>
  <c r="Q69" i="2"/>
  <c r="R69" i="2"/>
  <c r="AG69" i="2"/>
  <c r="J69" i="2"/>
  <c r="X69" i="2"/>
  <c r="G67" i="2"/>
  <c r="L67" i="2"/>
  <c r="Q67" i="2"/>
  <c r="U67" i="2"/>
  <c r="Y67" i="2"/>
  <c r="AC67" i="2"/>
  <c r="AG67" i="2"/>
  <c r="I67" i="2"/>
  <c r="O67" i="2"/>
  <c r="S67" i="2"/>
  <c r="W67" i="2"/>
  <c r="AA67" i="2"/>
  <c r="AE67" i="2"/>
  <c r="F65" i="2"/>
  <c r="O65" i="2"/>
  <c r="U65" i="2"/>
  <c r="AC65" i="2"/>
  <c r="I65" i="2"/>
  <c r="S65" i="2"/>
  <c r="Y65" i="2"/>
  <c r="AF65" i="2"/>
  <c r="G61" i="2"/>
  <c r="Q61" i="2"/>
  <c r="X61" i="2"/>
  <c r="AE61" i="2"/>
  <c r="L61" i="2"/>
  <c r="T61" i="2"/>
  <c r="AB61" i="2"/>
  <c r="R48" i="2"/>
  <c r="T48" i="2"/>
  <c r="AH48" i="2"/>
  <c r="J48" i="2"/>
  <c r="Z48" i="2"/>
  <c r="AE43" i="2"/>
  <c r="W43" i="2"/>
  <c r="I31" i="2"/>
  <c r="O31" i="2"/>
  <c r="S31" i="2"/>
  <c r="W31" i="2"/>
  <c r="AA31" i="2"/>
  <c r="AE31" i="2"/>
  <c r="G31" i="2"/>
  <c r="M31" i="2"/>
  <c r="T31" i="2"/>
  <c r="Y31" i="2"/>
  <c r="AD31" i="2"/>
  <c r="J31" i="2"/>
  <c r="Q31" i="2"/>
  <c r="V31" i="2"/>
  <c r="AB31" i="2"/>
  <c r="AG31" i="2"/>
  <c r="AF90" i="2"/>
  <c r="J90" i="2"/>
  <c r="Q86" i="2"/>
  <c r="AB86" i="2"/>
  <c r="W84" i="2"/>
  <c r="G84" i="2"/>
  <c r="F82" i="2"/>
  <c r="J82" i="2"/>
  <c r="AH75" i="2"/>
  <c r="AA75" i="2"/>
  <c r="T75" i="2"/>
  <c r="J75" i="2"/>
  <c r="AH73" i="2"/>
  <c r="Z73" i="2"/>
  <c r="T73" i="2"/>
  <c r="L73" i="2"/>
  <c r="AE72" i="2"/>
  <c r="I72" i="2"/>
  <c r="L69" i="2"/>
  <c r="AF67" i="2"/>
  <c r="X67" i="2"/>
  <c r="P67" i="2"/>
  <c r="F67" i="2"/>
  <c r="AA65" i="2"/>
  <c r="L65" i="2"/>
  <c r="AB63" i="2"/>
  <c r="Y61" i="2"/>
  <c r="J61" i="2"/>
  <c r="O57" i="2"/>
  <c r="X57" i="2"/>
  <c r="AB51" i="2"/>
  <c r="T51" i="2"/>
  <c r="J51" i="2"/>
  <c r="O48" i="2"/>
  <c r="G47" i="2"/>
  <c r="Y47" i="2"/>
  <c r="Q47" i="2"/>
  <c r="AG47" i="2"/>
  <c r="AH44" i="2"/>
  <c r="AB43" i="2"/>
  <c r="AB37" i="2"/>
  <c r="R36" i="2"/>
  <c r="AB36" i="2"/>
  <c r="J36" i="2"/>
  <c r="W36" i="2"/>
  <c r="AH36" i="2"/>
  <c r="H34" i="2"/>
  <c r="AC34" i="2"/>
  <c r="U34" i="2"/>
  <c r="AC31" i="2"/>
  <c r="R31" i="2"/>
  <c r="F31" i="2"/>
  <c r="W28" i="2"/>
  <c r="Z28" i="2"/>
  <c r="O28" i="2"/>
  <c r="AH28" i="2"/>
  <c r="I27" i="2"/>
  <c r="Z27" i="2"/>
  <c r="B27" i="2"/>
  <c r="V27" i="2"/>
  <c r="O27" i="2"/>
  <c r="AF27" i="2"/>
  <c r="B12" i="2"/>
  <c r="P12" i="2"/>
  <c r="Z12" i="2"/>
  <c r="AB90" i="2"/>
  <c r="F90" i="2"/>
  <c r="L89" i="2"/>
  <c r="X89" i="2"/>
  <c r="AE84" i="2"/>
  <c r="S84" i="2"/>
  <c r="F84" i="2"/>
  <c r="F77" i="2"/>
  <c r="X77" i="2"/>
  <c r="F75" i="2"/>
  <c r="M75" i="2"/>
  <c r="S75" i="2"/>
  <c r="X75" i="2"/>
  <c r="AD75" i="2"/>
  <c r="AF73" i="2"/>
  <c r="Y73" i="2"/>
  <c r="R73" i="2"/>
  <c r="H73" i="2"/>
  <c r="B73" i="2"/>
  <c r="AA72" i="2"/>
  <c r="G72" i="2"/>
  <c r="O71" i="2"/>
  <c r="H71" i="2"/>
  <c r="X71" i="2"/>
  <c r="S71" i="2"/>
  <c r="AE71" i="2"/>
  <c r="AH69" i="2"/>
  <c r="F69" i="2"/>
  <c r="AD67" i="2"/>
  <c r="V67" i="2"/>
  <c r="M67" i="2"/>
  <c r="X65" i="2"/>
  <c r="G65" i="2"/>
  <c r="B63" i="2"/>
  <c r="I63" i="2"/>
  <c r="P63" i="2"/>
  <c r="V63" i="2"/>
  <c r="AA63" i="2"/>
  <c r="AF63" i="2"/>
  <c r="F63" i="2"/>
  <c r="M63" i="2"/>
  <c r="S63" i="2"/>
  <c r="X63" i="2"/>
  <c r="AD63" i="2"/>
  <c r="W61" i="2"/>
  <c r="F61" i="2"/>
  <c r="S53" i="2"/>
  <c r="L53" i="2"/>
  <c r="Y53" i="2"/>
  <c r="I51" i="2"/>
  <c r="O51" i="2"/>
  <c r="S51" i="2"/>
  <c r="W51" i="2"/>
  <c r="AA51" i="2"/>
  <c r="AE51" i="2"/>
  <c r="G51" i="2"/>
  <c r="L51" i="2"/>
  <c r="Q51" i="2"/>
  <c r="U51" i="2"/>
  <c r="Y51" i="2"/>
  <c r="AC51" i="2"/>
  <c r="AG51" i="2"/>
  <c r="O49" i="2"/>
  <c r="AE49" i="2"/>
  <c r="U49" i="2"/>
  <c r="H48" i="2"/>
  <c r="O44" i="2"/>
  <c r="O43" i="2"/>
  <c r="R40" i="2"/>
  <c r="AB40" i="2"/>
  <c r="J40" i="2"/>
  <c r="W40" i="2"/>
  <c r="AH40" i="2"/>
  <c r="I37" i="2"/>
  <c r="P37" i="2"/>
  <c r="U37" i="2"/>
  <c r="AA37" i="2"/>
  <c r="AF37" i="2"/>
  <c r="F37" i="2"/>
  <c r="L37" i="2"/>
  <c r="S37" i="2"/>
  <c r="X37" i="2"/>
  <c r="AC37" i="2"/>
  <c r="Z31" i="2"/>
  <c r="P31" i="2"/>
  <c r="O23" i="2"/>
  <c r="V23" i="2"/>
  <c r="AB23" i="2"/>
  <c r="H23" i="2"/>
  <c r="R23" i="2"/>
  <c r="AA23" i="2"/>
  <c r="B23" i="2"/>
  <c r="J23" i="2"/>
  <c r="W23" i="2"/>
  <c r="AF23" i="2"/>
  <c r="Z11" i="2"/>
  <c r="W11" i="2"/>
  <c r="P11" i="2"/>
  <c r="AF11" i="2"/>
  <c r="AG9" i="2"/>
  <c r="X90" i="2"/>
  <c r="P89" i="2"/>
  <c r="AG86" i="2"/>
  <c r="T86" i="2"/>
  <c r="L85" i="2"/>
  <c r="AC84" i="2"/>
  <c r="Q84" i="2"/>
  <c r="AH77" i="2"/>
  <c r="Q77" i="2"/>
  <c r="AE75" i="2"/>
  <c r="W75" i="2"/>
  <c r="P75" i="2"/>
  <c r="H75" i="2"/>
  <c r="AD73" i="2"/>
  <c r="X73" i="2"/>
  <c r="P73" i="2"/>
  <c r="G73" i="2"/>
  <c r="U72" i="2"/>
  <c r="M71" i="2"/>
  <c r="AC69" i="2"/>
  <c r="AB67" i="2"/>
  <c r="T67" i="2"/>
  <c r="J67" i="2"/>
  <c r="B67" i="2"/>
  <c r="T65" i="2"/>
  <c r="AH63" i="2"/>
  <c r="W63" i="2"/>
  <c r="J63" i="2"/>
  <c r="AG61" i="2"/>
  <c r="S61" i="2"/>
  <c r="L57" i="2"/>
  <c r="I55" i="2"/>
  <c r="O55" i="2"/>
  <c r="S55" i="2"/>
  <c r="W55" i="2"/>
  <c r="AA55" i="2"/>
  <c r="AE55" i="2"/>
  <c r="G55" i="2"/>
  <c r="L55" i="2"/>
  <c r="Q55" i="2"/>
  <c r="U55" i="2"/>
  <c r="Y55" i="2"/>
  <c r="AC55" i="2"/>
  <c r="AG55" i="2"/>
  <c r="O53" i="2"/>
  <c r="AF51" i="2"/>
  <c r="X51" i="2"/>
  <c r="P51" i="2"/>
  <c r="F51" i="2"/>
  <c r="L50" i="2"/>
  <c r="P49" i="2"/>
  <c r="AE48" i="2"/>
  <c r="J47" i="2"/>
  <c r="I41" i="2"/>
  <c r="S41" i="2"/>
  <c r="Y41" i="2"/>
  <c r="AF41" i="2"/>
  <c r="F41" i="2"/>
  <c r="O41" i="2"/>
  <c r="U41" i="2"/>
  <c r="AC41" i="2"/>
  <c r="O40" i="2"/>
  <c r="AG37" i="2"/>
  <c r="W37" i="2"/>
  <c r="J37" i="2"/>
  <c r="AE36" i="2"/>
  <c r="H36" i="2"/>
  <c r="F34" i="2"/>
  <c r="AH31" i="2"/>
  <c r="X31" i="2"/>
  <c r="L31" i="2"/>
  <c r="B31" i="2"/>
  <c r="J28" i="2"/>
  <c r="P27" i="2"/>
  <c r="X25" i="2"/>
  <c r="AE25" i="2"/>
  <c r="O25" i="2"/>
  <c r="AG23" i="2"/>
  <c r="P23" i="2"/>
  <c r="R11" i="2"/>
  <c r="AH70" i="2"/>
  <c r="AD70" i="2"/>
  <c r="Z70" i="2"/>
  <c r="V70" i="2"/>
  <c r="R70" i="2"/>
  <c r="M70" i="2"/>
  <c r="H70" i="2"/>
  <c r="X68" i="2"/>
  <c r="I68" i="2"/>
  <c r="W64" i="2"/>
  <c r="O59" i="2"/>
  <c r="AC45" i="2"/>
  <c r="W45" i="2"/>
  <c r="O45" i="2"/>
  <c r="F45" i="2"/>
  <c r="AC39" i="2"/>
  <c r="U39" i="2"/>
  <c r="Z38" i="2"/>
  <c r="F38" i="2"/>
  <c r="AC35" i="2"/>
  <c r="U35" i="2"/>
  <c r="Y22" i="2"/>
  <c r="AA21" i="2"/>
  <c r="I21" i="2"/>
  <c r="B20" i="2"/>
  <c r="P20" i="2"/>
  <c r="AE20" i="2"/>
  <c r="I19" i="2"/>
  <c r="AA19" i="2"/>
  <c r="S17" i="2"/>
  <c r="Q14" i="2"/>
  <c r="X14" i="2"/>
  <c r="L10" i="2"/>
  <c r="T10" i="2"/>
  <c r="AB10" i="2"/>
  <c r="AH10" i="2"/>
  <c r="AL72" i="3"/>
  <c r="AL60" i="3"/>
  <c r="AL48" i="3"/>
  <c r="AF22" i="3"/>
  <c r="AN12" i="3"/>
  <c r="P80" i="2"/>
  <c r="AF80" i="2"/>
  <c r="U80" i="2"/>
  <c r="G78" i="2"/>
  <c r="L78" i="2"/>
  <c r="Q78" i="2"/>
  <c r="U78" i="2"/>
  <c r="Y78" i="2"/>
  <c r="AC78" i="2"/>
  <c r="AG78" i="2"/>
  <c r="B78" i="2"/>
  <c r="H78" i="2"/>
  <c r="M78" i="2"/>
  <c r="R78" i="2"/>
  <c r="V78" i="2"/>
  <c r="Z78" i="2"/>
  <c r="AD78" i="2"/>
  <c r="AH78" i="2"/>
  <c r="Y74" i="2"/>
  <c r="T78" i="2"/>
  <c r="J78" i="2"/>
  <c r="B74" i="2"/>
  <c r="H74" i="2"/>
  <c r="M74" i="2"/>
  <c r="R74" i="2"/>
  <c r="V74" i="2"/>
  <c r="Z74" i="2"/>
  <c r="AD74" i="2"/>
  <c r="AH74" i="2"/>
  <c r="I74" i="2"/>
  <c r="O74" i="2"/>
  <c r="S74" i="2"/>
  <c r="W74" i="2"/>
  <c r="AA74" i="2"/>
  <c r="AE74" i="2"/>
  <c r="S33" i="2"/>
  <c r="J29" i="2"/>
  <c r="Q29" i="2"/>
  <c r="W29" i="2"/>
  <c r="AB29" i="2"/>
  <c r="AG29" i="2"/>
  <c r="L29" i="2"/>
  <c r="T29" i="2"/>
  <c r="AA29" i="2"/>
  <c r="F29" i="2"/>
  <c r="O29" i="2"/>
  <c r="U29" i="2"/>
  <c r="AC29" i="2"/>
  <c r="F26" i="2"/>
  <c r="R26" i="2"/>
  <c r="AC26" i="2"/>
  <c r="B26" i="2"/>
  <c r="P26" i="2"/>
  <c r="AF26" i="2"/>
  <c r="U26" i="2"/>
  <c r="AH26" i="2"/>
  <c r="L15" i="2"/>
  <c r="Q15" i="2"/>
  <c r="U15" i="2"/>
  <c r="Y15" i="2"/>
  <c r="AC15" i="2"/>
  <c r="AG15" i="2"/>
  <c r="R15" i="2"/>
  <c r="W15" i="2"/>
  <c r="AB15" i="2"/>
  <c r="AH15" i="2"/>
  <c r="F15" i="2"/>
  <c r="H15" i="2"/>
  <c r="M15" i="2"/>
  <c r="S15" i="2"/>
  <c r="X15" i="2"/>
  <c r="AD15" i="2"/>
  <c r="P15" i="2"/>
  <c r="AA15" i="2"/>
  <c r="T15" i="2"/>
  <c r="AE15" i="2"/>
  <c r="T91" i="2"/>
  <c r="H91" i="2"/>
  <c r="AA90" i="2"/>
  <c r="U89" i="2"/>
  <c r="F89" i="2"/>
  <c r="Q82" i="2"/>
  <c r="G82" i="2"/>
  <c r="O80" i="2"/>
  <c r="S78" i="2"/>
  <c r="F74" i="2"/>
  <c r="S64" i="2"/>
  <c r="J59" i="2"/>
  <c r="B47" i="2"/>
  <c r="H47" i="2"/>
  <c r="M47" i="2"/>
  <c r="R47" i="2"/>
  <c r="V47" i="2"/>
  <c r="Z47" i="2"/>
  <c r="AD47" i="2"/>
  <c r="AH47" i="2"/>
  <c r="I47" i="2"/>
  <c r="O47" i="2"/>
  <c r="S47" i="2"/>
  <c r="W47" i="2"/>
  <c r="AA47" i="2"/>
  <c r="AE47" i="2"/>
  <c r="G43" i="2"/>
  <c r="L43" i="2"/>
  <c r="Q43" i="2"/>
  <c r="U43" i="2"/>
  <c r="Y43" i="2"/>
  <c r="AC43" i="2"/>
  <c r="AG43" i="2"/>
  <c r="B43" i="2"/>
  <c r="H43" i="2"/>
  <c r="M43" i="2"/>
  <c r="R43" i="2"/>
  <c r="V43" i="2"/>
  <c r="Z43" i="2"/>
  <c r="AD43" i="2"/>
  <c r="AH43" i="2"/>
  <c r="AE33" i="2"/>
  <c r="X29" i="2"/>
  <c r="L26" i="2"/>
  <c r="J18" i="2"/>
  <c r="AC18" i="2"/>
  <c r="AF15" i="2"/>
  <c r="I15" i="2"/>
  <c r="AR98" i="3"/>
  <c r="AF98" i="3"/>
  <c r="AP96" i="3"/>
  <c r="AL96" i="3"/>
  <c r="AP92" i="3"/>
  <c r="AN92" i="3"/>
  <c r="AF90" i="3"/>
  <c r="AR90" i="3"/>
  <c r="AN88" i="3"/>
  <c r="AL88" i="3"/>
  <c r="AP88" i="3"/>
  <c r="AR86" i="3"/>
  <c r="AF86" i="3"/>
  <c r="AN76" i="3"/>
  <c r="AL76" i="3"/>
  <c r="AP76" i="3"/>
  <c r="AF74" i="3"/>
  <c r="AR74" i="3"/>
  <c r="Q74" i="2"/>
  <c r="F33" i="2"/>
  <c r="O33" i="2"/>
  <c r="U33" i="2"/>
  <c r="AC33" i="2"/>
  <c r="L33" i="2"/>
  <c r="X33" i="2"/>
  <c r="AF33" i="2"/>
  <c r="P33" i="2"/>
  <c r="Y33" i="2"/>
  <c r="Y29" i="2"/>
  <c r="I29" i="2"/>
  <c r="O15" i="2"/>
  <c r="W90" i="2"/>
  <c r="AC89" i="2"/>
  <c r="M89" i="2"/>
  <c r="Y82" i="2"/>
  <c r="AD79" i="2"/>
  <c r="AA78" i="2"/>
  <c r="AF74" i="2"/>
  <c r="P74" i="2"/>
  <c r="T59" i="2"/>
  <c r="T43" i="2"/>
  <c r="J43" i="2"/>
  <c r="G29" i="2"/>
  <c r="AH76" i="3"/>
  <c r="AH80" i="3"/>
  <c r="AH84" i="3"/>
  <c r="AH88" i="3"/>
  <c r="AH92" i="3"/>
  <c r="AH96" i="3"/>
  <c r="AH100" i="3"/>
  <c r="AJ74" i="3"/>
  <c r="AJ78" i="3"/>
  <c r="AJ82" i="3"/>
  <c r="AJ86" i="3"/>
  <c r="AJ90" i="3"/>
  <c r="AJ94" i="3"/>
  <c r="AJ98" i="3"/>
  <c r="AK98" i="3"/>
  <c r="AK94" i="3"/>
  <c r="AK90" i="3"/>
  <c r="AK86" i="3"/>
  <c r="AK82" i="3"/>
  <c r="AK78" i="3"/>
  <c r="AK74" i="3"/>
  <c r="AI100" i="3"/>
  <c r="AI96" i="3"/>
  <c r="AI92" i="3"/>
  <c r="AI88" i="3"/>
  <c r="AI84" i="3"/>
  <c r="AI80" i="3"/>
  <c r="AI76" i="3"/>
  <c r="AG98" i="3"/>
  <c r="AG94" i="3"/>
  <c r="AG90" i="3"/>
  <c r="AG86" i="3"/>
  <c r="AG82" i="3"/>
  <c r="AG78" i="3"/>
  <c r="AG74" i="3"/>
  <c r="AA98" i="3"/>
  <c r="AA94" i="3"/>
  <c r="AA90" i="3"/>
  <c r="AA86" i="3"/>
  <c r="AA82" i="3"/>
  <c r="AA78" i="3"/>
  <c r="AA74" i="3"/>
  <c r="AD91" i="2"/>
  <c r="X91" i="2"/>
  <c r="S91" i="2"/>
  <c r="M91" i="2"/>
  <c r="F91" i="2"/>
  <c r="AH90" i="2"/>
  <c r="AD90" i="2"/>
  <c r="Z90" i="2"/>
  <c r="V90" i="2"/>
  <c r="R90" i="2"/>
  <c r="M90" i="2"/>
  <c r="H90" i="2"/>
  <c r="B90" i="2"/>
  <c r="AG89" i="2"/>
  <c r="Z89" i="2"/>
  <c r="T89" i="2"/>
  <c r="B86" i="2"/>
  <c r="H86" i="2"/>
  <c r="M86" i="2"/>
  <c r="R86" i="2"/>
  <c r="V86" i="2"/>
  <c r="Z86" i="2"/>
  <c r="AD86" i="2"/>
  <c r="AH86" i="2"/>
  <c r="I86" i="2"/>
  <c r="O86" i="2"/>
  <c r="S86" i="2"/>
  <c r="W86" i="2"/>
  <c r="AA86" i="2"/>
  <c r="AE86" i="2"/>
  <c r="AF82" i="2"/>
  <c r="X82" i="2"/>
  <c r="P82" i="2"/>
  <c r="I80" i="2"/>
  <c r="AF78" i="2"/>
  <c r="X78" i="2"/>
  <c r="P78" i="2"/>
  <c r="F78" i="2"/>
  <c r="AC74" i="2"/>
  <c r="U74" i="2"/>
  <c r="L74" i="2"/>
  <c r="AE64" i="2"/>
  <c r="B62" i="2"/>
  <c r="R62" i="2"/>
  <c r="Z62" i="2"/>
  <c r="O60" i="2"/>
  <c r="V60" i="2"/>
  <c r="AB60" i="2"/>
  <c r="H60" i="2"/>
  <c r="P60" i="2"/>
  <c r="W60" i="2"/>
  <c r="AE60" i="2"/>
  <c r="AA59" i="2"/>
  <c r="S59" i="2"/>
  <c r="X58" i="2"/>
  <c r="L54" i="2"/>
  <c r="U54" i="2"/>
  <c r="AB54" i="2"/>
  <c r="AH54" i="2"/>
  <c r="F54" i="2"/>
  <c r="P54" i="2"/>
  <c r="V54" i="2"/>
  <c r="AC54" i="2"/>
  <c r="I53" i="2"/>
  <c r="P53" i="2"/>
  <c r="U53" i="2"/>
  <c r="AA53" i="2"/>
  <c r="AF53" i="2"/>
  <c r="J53" i="2"/>
  <c r="Q53" i="2"/>
  <c r="W53" i="2"/>
  <c r="AB53" i="2"/>
  <c r="AG53" i="2"/>
  <c r="I49" i="2"/>
  <c r="S49" i="2"/>
  <c r="Y49" i="2"/>
  <c r="AF49" i="2"/>
  <c r="L49" i="2"/>
  <c r="T49" i="2"/>
  <c r="AA49" i="2"/>
  <c r="AF47" i="2"/>
  <c r="X47" i="2"/>
  <c r="P47" i="2"/>
  <c r="F47" i="2"/>
  <c r="R44" i="2"/>
  <c r="H44" i="2"/>
  <c r="W44" i="2"/>
  <c r="J44" i="2"/>
  <c r="Z44" i="2"/>
  <c r="AA43" i="2"/>
  <c r="S43" i="2"/>
  <c r="I43" i="2"/>
  <c r="AF42" i="2"/>
  <c r="AA33" i="2"/>
  <c r="G33" i="2"/>
  <c r="AF29" i="2"/>
  <c r="S29" i="2"/>
  <c r="G27" i="2"/>
  <c r="L27" i="2"/>
  <c r="Q27" i="2"/>
  <c r="U27" i="2"/>
  <c r="Y27" i="2"/>
  <c r="AC27" i="2"/>
  <c r="AG27" i="2"/>
  <c r="J27" i="2"/>
  <c r="R27" i="2"/>
  <c r="W27" i="2"/>
  <c r="AB27" i="2"/>
  <c r="AH27" i="2"/>
  <c r="F27" i="2"/>
  <c r="M27" i="2"/>
  <c r="S27" i="2"/>
  <c r="X27" i="2"/>
  <c r="AD27" i="2"/>
  <c r="H26" i="2"/>
  <c r="Y18" i="2"/>
  <c r="Z15" i="2"/>
  <c r="AF82" i="3"/>
  <c r="O91" i="2"/>
  <c r="AE90" i="2"/>
  <c r="S90" i="2"/>
  <c r="O90" i="2"/>
  <c r="I90" i="2"/>
  <c r="J89" i="2"/>
  <c r="Q89" i="2"/>
  <c r="V89" i="2"/>
  <c r="AB89" i="2"/>
  <c r="B82" i="2"/>
  <c r="H82" i="2"/>
  <c r="M82" i="2"/>
  <c r="R82" i="2"/>
  <c r="V82" i="2"/>
  <c r="Z82" i="2"/>
  <c r="AD82" i="2"/>
  <c r="AH82" i="2"/>
  <c r="I82" i="2"/>
  <c r="O82" i="2"/>
  <c r="S82" i="2"/>
  <c r="W82" i="2"/>
  <c r="AA82" i="2"/>
  <c r="AE82" i="2"/>
  <c r="F79" i="2"/>
  <c r="X79" i="2"/>
  <c r="M79" i="2"/>
  <c r="Z79" i="2"/>
  <c r="I78" i="2"/>
  <c r="X74" i="2"/>
  <c r="M64" i="2"/>
  <c r="O64" i="2"/>
  <c r="X64" i="2"/>
  <c r="AH64" i="2"/>
  <c r="F64" i="2"/>
  <c r="R64" i="2"/>
  <c r="Z64" i="2"/>
  <c r="G59" i="2"/>
  <c r="L59" i="2"/>
  <c r="Q59" i="2"/>
  <c r="U59" i="2"/>
  <c r="Y59" i="2"/>
  <c r="AC59" i="2"/>
  <c r="AG59" i="2"/>
  <c r="B59" i="2"/>
  <c r="H59" i="2"/>
  <c r="M59" i="2"/>
  <c r="R59" i="2"/>
  <c r="V59" i="2"/>
  <c r="Z59" i="2"/>
  <c r="AD59" i="2"/>
  <c r="AH59" i="2"/>
  <c r="AE100" i="3"/>
  <c r="AE96" i="3"/>
  <c r="AE92" i="3"/>
  <c r="AE88" i="3"/>
  <c r="AE84" i="3"/>
  <c r="AE80" i="3"/>
  <c r="AE76" i="3"/>
  <c r="AC98" i="3"/>
  <c r="AC94" i="3"/>
  <c r="AC90" i="3"/>
  <c r="AC86" i="3"/>
  <c r="AC74" i="3"/>
  <c r="AL11" i="3"/>
  <c r="AH91" i="2"/>
  <c r="AB91" i="2"/>
  <c r="W91" i="2"/>
  <c r="R91" i="2"/>
  <c r="AG90" i="2"/>
  <c r="AC90" i="2"/>
  <c r="Y90" i="2"/>
  <c r="U90" i="2"/>
  <c r="Q90" i="2"/>
  <c r="L90" i="2"/>
  <c r="G90" i="2"/>
  <c r="AF89" i="2"/>
  <c r="Y89" i="2"/>
  <c r="R89" i="2"/>
  <c r="H89" i="2"/>
  <c r="B89" i="2"/>
  <c r="I88" i="2"/>
  <c r="AF88" i="2"/>
  <c r="AF86" i="2"/>
  <c r="X86" i="2"/>
  <c r="P86" i="2"/>
  <c r="F86" i="2"/>
  <c r="AC82" i="2"/>
  <c r="U82" i="2"/>
  <c r="L82" i="2"/>
  <c r="AA80" i="2"/>
  <c r="O79" i="2"/>
  <c r="AE78" i="2"/>
  <c r="W78" i="2"/>
  <c r="O78" i="2"/>
  <c r="AB74" i="2"/>
  <c r="T74" i="2"/>
  <c r="J74" i="2"/>
  <c r="T66" i="2"/>
  <c r="AC66" i="2"/>
  <c r="L66" i="2"/>
  <c r="AD64" i="2"/>
  <c r="H64" i="2"/>
  <c r="Q62" i="2"/>
  <c r="Z60" i="2"/>
  <c r="I60" i="2"/>
  <c r="AF59" i="2"/>
  <c r="X59" i="2"/>
  <c r="P59" i="2"/>
  <c r="F59" i="2"/>
  <c r="F57" i="2"/>
  <c r="P57" i="2"/>
  <c r="AA57" i="2"/>
  <c r="G57" i="2"/>
  <c r="T57" i="2"/>
  <c r="AC57" i="2"/>
  <c r="X54" i="2"/>
  <c r="H54" i="2"/>
  <c r="AE53" i="2"/>
  <c r="T53" i="2"/>
  <c r="G53" i="2"/>
  <c r="X49" i="2"/>
  <c r="G49" i="2"/>
  <c r="AC47" i="2"/>
  <c r="U47" i="2"/>
  <c r="L47" i="2"/>
  <c r="T44" i="2"/>
  <c r="AF43" i="2"/>
  <c r="X43" i="2"/>
  <c r="P43" i="2"/>
  <c r="F43" i="2"/>
  <c r="B39" i="2"/>
  <c r="H39" i="2"/>
  <c r="M39" i="2"/>
  <c r="R39" i="2"/>
  <c r="V39" i="2"/>
  <c r="Z39" i="2"/>
  <c r="AD39" i="2"/>
  <c r="AH39" i="2"/>
  <c r="I39" i="2"/>
  <c r="O39" i="2"/>
  <c r="S39" i="2"/>
  <c r="W39" i="2"/>
  <c r="AA39" i="2"/>
  <c r="AE39" i="2"/>
  <c r="B35" i="2"/>
  <c r="H35" i="2"/>
  <c r="M35" i="2"/>
  <c r="R35" i="2"/>
  <c r="V35" i="2"/>
  <c r="Z35" i="2"/>
  <c r="AD35" i="2"/>
  <c r="AH35" i="2"/>
  <c r="I35" i="2"/>
  <c r="O35" i="2"/>
  <c r="S35" i="2"/>
  <c r="W35" i="2"/>
  <c r="AA35" i="2"/>
  <c r="AE35" i="2"/>
  <c r="T33" i="2"/>
  <c r="AB32" i="2"/>
  <c r="O32" i="2"/>
  <c r="R32" i="2"/>
  <c r="AE29" i="2"/>
  <c r="P29" i="2"/>
  <c r="AE27" i="2"/>
  <c r="T27" i="2"/>
  <c r="H27" i="2"/>
  <c r="Z26" i="2"/>
  <c r="I25" i="2"/>
  <c r="S25" i="2"/>
  <c r="Y25" i="2"/>
  <c r="AF25" i="2"/>
  <c r="F25" i="2"/>
  <c r="P25" i="2"/>
  <c r="AA25" i="2"/>
  <c r="G25" i="2"/>
  <c r="T25" i="2"/>
  <c r="AC25" i="2"/>
  <c r="B22" i="2"/>
  <c r="H22" i="2"/>
  <c r="P22" i="2"/>
  <c r="U22" i="2"/>
  <c r="Z22" i="2"/>
  <c r="AF22" i="2"/>
  <c r="L22" i="2"/>
  <c r="T22" i="2"/>
  <c r="AB22" i="2"/>
  <c r="AH22" i="2"/>
  <c r="F22" i="2"/>
  <c r="M22" i="2"/>
  <c r="V22" i="2"/>
  <c r="AC22" i="2"/>
  <c r="R22" i="2"/>
  <c r="AG22" i="2"/>
  <c r="G22" i="2"/>
  <c r="X22" i="2"/>
  <c r="V15" i="2"/>
  <c r="B15" i="2"/>
  <c r="AB84" i="2"/>
  <c r="T84" i="2"/>
  <c r="L84" i="2"/>
  <c r="AB76" i="2"/>
  <c r="T76" i="2"/>
  <c r="L76" i="2"/>
  <c r="Y72" i="2"/>
  <c r="O72" i="2"/>
  <c r="Z71" i="2"/>
  <c r="AB69" i="2"/>
  <c r="AB68" i="2"/>
  <c r="Q68" i="2"/>
  <c r="AG63" i="2"/>
  <c r="AC63" i="2"/>
  <c r="Y63" i="2"/>
  <c r="U63" i="2"/>
  <c r="Q63" i="2"/>
  <c r="L63" i="2"/>
  <c r="G63" i="2"/>
  <c r="AF61" i="2"/>
  <c r="AA61" i="2"/>
  <c r="U61" i="2"/>
  <c r="P61" i="2"/>
  <c r="I61" i="2"/>
  <c r="AE56" i="2"/>
  <c r="AF45" i="2"/>
  <c r="AA45" i="2"/>
  <c r="U45" i="2"/>
  <c r="P45" i="2"/>
  <c r="I45" i="2"/>
  <c r="AF38" i="2"/>
  <c r="R38" i="2"/>
  <c r="B34" i="2"/>
  <c r="R34" i="2"/>
  <c r="B28" i="2"/>
  <c r="H28" i="2"/>
  <c r="T28" i="2"/>
  <c r="AE28" i="2"/>
  <c r="Y19" i="2"/>
  <c r="O19" i="2"/>
  <c r="L17" i="2"/>
  <c r="J17" i="2"/>
  <c r="Y17" i="2"/>
  <c r="W17" i="2"/>
  <c r="F17" i="2"/>
  <c r="AC17" i="2"/>
  <c r="AD14" i="2"/>
  <c r="W13" i="2"/>
  <c r="G11" i="2"/>
  <c r="L11" i="2"/>
  <c r="Q11" i="2"/>
  <c r="U11" i="2"/>
  <c r="Y11" i="2"/>
  <c r="AC11" i="2"/>
  <c r="AG11" i="2"/>
  <c r="M11" i="2"/>
  <c r="S11" i="2"/>
  <c r="X11" i="2"/>
  <c r="AD11" i="2"/>
  <c r="B11" i="2"/>
  <c r="J11" i="2"/>
  <c r="T11" i="2"/>
  <c r="AA11" i="2"/>
  <c r="AH11" i="2"/>
  <c r="O11" i="2"/>
  <c r="V11" i="2"/>
  <c r="AB11" i="2"/>
  <c r="J21" i="2"/>
  <c r="W21" i="2"/>
  <c r="AF21" i="2"/>
  <c r="Q21" i="2"/>
  <c r="AE21" i="2"/>
  <c r="G21" i="2"/>
  <c r="T21" i="2"/>
  <c r="AG21" i="2"/>
  <c r="B19" i="2"/>
  <c r="H19" i="2"/>
  <c r="M19" i="2"/>
  <c r="R19" i="2"/>
  <c r="V19" i="2"/>
  <c r="Z19" i="2"/>
  <c r="AD19" i="2"/>
  <c r="AH19" i="2"/>
  <c r="J19" i="2"/>
  <c r="Q19" i="2"/>
  <c r="W19" i="2"/>
  <c r="AB19" i="2"/>
  <c r="AG19" i="2"/>
  <c r="F19" i="2"/>
  <c r="L19" i="2"/>
  <c r="S19" i="2"/>
  <c r="X19" i="2"/>
  <c r="AC19" i="2"/>
  <c r="B14" i="2"/>
  <c r="P14" i="2"/>
  <c r="U14" i="2"/>
  <c r="Z14" i="2"/>
  <c r="AF14" i="2"/>
  <c r="J14" i="2"/>
  <c r="R14" i="2"/>
  <c r="Y14" i="2"/>
  <c r="AG14" i="2"/>
  <c r="L14" i="2"/>
  <c r="T14" i="2"/>
  <c r="AB14" i="2"/>
  <c r="AH14" i="2"/>
  <c r="Q13" i="2"/>
  <c r="Y13" i="2"/>
  <c r="AF13" i="2"/>
  <c r="T13" i="2"/>
  <c r="AB13" i="2"/>
  <c r="U13" i="2"/>
  <c r="AE13" i="2"/>
  <c r="G23" i="2"/>
  <c r="L23" i="2"/>
  <c r="Q23" i="2"/>
  <c r="U23" i="2"/>
  <c r="Y23" i="2"/>
  <c r="AC23" i="2"/>
  <c r="F20" i="2"/>
  <c r="O20" i="2"/>
  <c r="V20" i="2"/>
  <c r="AD20" i="2"/>
  <c r="J16" i="2"/>
  <c r="R16" i="2"/>
  <c r="W16" i="2"/>
  <c r="AB16" i="2"/>
  <c r="AH16" i="2"/>
  <c r="AF24" i="2"/>
  <c r="AB24" i="2"/>
  <c r="X24" i="2"/>
  <c r="T24" i="2"/>
  <c r="P24" i="2"/>
  <c r="J24" i="2"/>
  <c r="F24" i="2"/>
  <c r="AH23" i="2"/>
  <c r="AD23" i="2"/>
  <c r="X23" i="2"/>
  <c r="S23" i="2"/>
  <c r="M23" i="2"/>
  <c r="F23" i="2"/>
  <c r="AA20" i="2"/>
  <c r="S20" i="2"/>
  <c r="H20" i="2"/>
  <c r="AD16" i="2"/>
  <c r="V16" i="2"/>
  <c r="O16" i="2"/>
  <c r="S12" i="2"/>
  <c r="AF12" i="2"/>
  <c r="F8" i="2"/>
  <c r="H8" i="2"/>
  <c r="M8" i="2"/>
  <c r="S8" i="2"/>
  <c r="X8" i="2"/>
  <c r="AD8" i="2"/>
  <c r="AF58" i="3"/>
  <c r="U88" i="2"/>
  <c r="X87" i="2"/>
  <c r="B88" i="2"/>
  <c r="H88" i="2"/>
  <c r="M88" i="2"/>
  <c r="R88" i="2"/>
  <c r="V88" i="2"/>
  <c r="Z88" i="2"/>
  <c r="AD88" i="2"/>
  <c r="AH88" i="2"/>
  <c r="J88" i="2"/>
  <c r="Q88" i="2"/>
  <c r="W88" i="2"/>
  <c r="AB88" i="2"/>
  <c r="AG88" i="2"/>
  <c r="F88" i="2"/>
  <c r="L88" i="2"/>
  <c r="S88" i="2"/>
  <c r="X88" i="2"/>
  <c r="AC88" i="2"/>
  <c r="O88" i="2"/>
  <c r="Y88" i="2"/>
  <c r="P88" i="2"/>
  <c r="AA88" i="2"/>
  <c r="G88" i="2"/>
  <c r="T88" i="2"/>
  <c r="AE88" i="2"/>
  <c r="G87" i="2"/>
  <c r="L87" i="2"/>
  <c r="Q87" i="2"/>
  <c r="U87" i="2"/>
  <c r="Y87" i="2"/>
  <c r="AC87" i="2"/>
  <c r="AG87" i="2"/>
  <c r="B87" i="2"/>
  <c r="I87" i="2"/>
  <c r="P87" i="2"/>
  <c r="V87" i="2"/>
  <c r="AA87" i="2"/>
  <c r="AF87" i="2"/>
  <c r="J87" i="2"/>
  <c r="R87" i="2"/>
  <c r="W87" i="2"/>
  <c r="AB87" i="2"/>
  <c r="AH87" i="2"/>
  <c r="O87" i="2"/>
  <c r="Z87" i="2"/>
  <c r="F87" i="2"/>
  <c r="S87" i="2"/>
  <c r="AD87" i="2"/>
  <c r="H87" i="2"/>
  <c r="T87" i="2"/>
  <c r="AE87" i="2"/>
  <c r="I85" i="2"/>
  <c r="O85" i="2"/>
  <c r="S85" i="2"/>
  <c r="W85" i="2"/>
  <c r="AA85" i="2"/>
  <c r="AE85" i="2"/>
  <c r="G85" i="2"/>
  <c r="M85" i="2"/>
  <c r="T85" i="2"/>
  <c r="Y85" i="2"/>
  <c r="AD85" i="2"/>
  <c r="B85" i="2"/>
  <c r="H85" i="2"/>
  <c r="P85" i="2"/>
  <c r="U85" i="2"/>
  <c r="Z85" i="2"/>
  <c r="AF85" i="2"/>
  <c r="I58" i="2"/>
  <c r="O58" i="2"/>
  <c r="S58" i="2"/>
  <c r="W58" i="2"/>
  <c r="AA58" i="2"/>
  <c r="AE58" i="2"/>
  <c r="J58" i="2"/>
  <c r="Q58" i="2"/>
  <c r="V58" i="2"/>
  <c r="AB58" i="2"/>
  <c r="AG58" i="2"/>
  <c r="B58" i="2"/>
  <c r="H58" i="2"/>
  <c r="R58" i="2"/>
  <c r="Y58" i="2"/>
  <c r="AF58" i="2"/>
  <c r="L58" i="2"/>
  <c r="T58" i="2"/>
  <c r="Z58" i="2"/>
  <c r="AH58" i="2"/>
  <c r="G52" i="2"/>
  <c r="L52" i="2"/>
  <c r="Q52" i="2"/>
  <c r="U52" i="2"/>
  <c r="Y52" i="2"/>
  <c r="AC52" i="2"/>
  <c r="AG52" i="2"/>
  <c r="F52" i="2"/>
  <c r="M52" i="2"/>
  <c r="S52" i="2"/>
  <c r="X52" i="2"/>
  <c r="AD52" i="2"/>
  <c r="B52" i="2"/>
  <c r="I52" i="2"/>
  <c r="P52" i="2"/>
  <c r="R52" i="2"/>
  <c r="Z52" i="2"/>
  <c r="AF52" i="2"/>
  <c r="H52" i="2"/>
  <c r="T52" i="2"/>
  <c r="AA52" i="2"/>
  <c r="AH52" i="2"/>
  <c r="I50" i="2"/>
  <c r="O50" i="2"/>
  <c r="S50" i="2"/>
  <c r="W50" i="2"/>
  <c r="AA50" i="2"/>
  <c r="AE50" i="2"/>
  <c r="J50" i="2"/>
  <c r="Q50" i="2"/>
  <c r="V50" i="2"/>
  <c r="AB50" i="2"/>
  <c r="AG50" i="2"/>
  <c r="G50" i="2"/>
  <c r="M50" i="2"/>
  <c r="T50" i="2"/>
  <c r="Y50" i="2"/>
  <c r="AD50" i="2"/>
  <c r="P50" i="2"/>
  <c r="Z50" i="2"/>
  <c r="F50" i="2"/>
  <c r="R50" i="2"/>
  <c r="AC50" i="2"/>
  <c r="I46" i="2"/>
  <c r="O46" i="2"/>
  <c r="S46" i="2"/>
  <c r="W46" i="2"/>
  <c r="AA46" i="2"/>
  <c r="AE46" i="2"/>
  <c r="G46" i="2"/>
  <c r="M46" i="2"/>
  <c r="T46" i="2"/>
  <c r="Y46" i="2"/>
  <c r="AD46" i="2"/>
  <c r="J46" i="2"/>
  <c r="Q46" i="2"/>
  <c r="V46" i="2"/>
  <c r="AB46" i="2"/>
  <c r="AG46" i="2"/>
  <c r="B46" i="2"/>
  <c r="L46" i="2"/>
  <c r="X46" i="2"/>
  <c r="AH46" i="2"/>
  <c r="P46" i="2"/>
  <c r="Z46" i="2"/>
  <c r="F46" i="2"/>
  <c r="R46" i="2"/>
  <c r="AC46" i="2"/>
  <c r="AG85" i="2"/>
  <c r="V85" i="2"/>
  <c r="J85" i="2"/>
  <c r="B80" i="2"/>
  <c r="H80" i="2"/>
  <c r="M80" i="2"/>
  <c r="R80" i="2"/>
  <c r="V80" i="2"/>
  <c r="Z80" i="2"/>
  <c r="AD80" i="2"/>
  <c r="AH80" i="2"/>
  <c r="J80" i="2"/>
  <c r="Q80" i="2"/>
  <c r="W80" i="2"/>
  <c r="AB80" i="2"/>
  <c r="AG80" i="2"/>
  <c r="F80" i="2"/>
  <c r="L80" i="2"/>
  <c r="S80" i="2"/>
  <c r="X80" i="2"/>
  <c r="AC80" i="2"/>
  <c r="G79" i="2"/>
  <c r="L79" i="2"/>
  <c r="Q79" i="2"/>
  <c r="U79" i="2"/>
  <c r="Y79" i="2"/>
  <c r="AC79" i="2"/>
  <c r="AG79" i="2"/>
  <c r="B79" i="2"/>
  <c r="I79" i="2"/>
  <c r="P79" i="2"/>
  <c r="V79" i="2"/>
  <c r="AA79" i="2"/>
  <c r="AF79" i="2"/>
  <c r="J79" i="2"/>
  <c r="R79" i="2"/>
  <c r="W79" i="2"/>
  <c r="AB79" i="2"/>
  <c r="AH79" i="2"/>
  <c r="I77" i="2"/>
  <c r="O77" i="2"/>
  <c r="S77" i="2"/>
  <c r="W77" i="2"/>
  <c r="AA77" i="2"/>
  <c r="AE77" i="2"/>
  <c r="G77" i="2"/>
  <c r="M77" i="2"/>
  <c r="T77" i="2"/>
  <c r="Y77" i="2"/>
  <c r="AD77" i="2"/>
  <c r="B77" i="2"/>
  <c r="H77" i="2"/>
  <c r="P77" i="2"/>
  <c r="U77" i="2"/>
  <c r="Z77" i="2"/>
  <c r="AF77" i="2"/>
  <c r="U66" i="2"/>
  <c r="F66" i="2"/>
  <c r="I62" i="2"/>
  <c r="O62" i="2"/>
  <c r="S62" i="2"/>
  <c r="W62" i="2"/>
  <c r="AA62" i="2"/>
  <c r="AE62" i="2"/>
  <c r="G62" i="2"/>
  <c r="M62" i="2"/>
  <c r="T62" i="2"/>
  <c r="Y62" i="2"/>
  <c r="AD62" i="2"/>
  <c r="L62" i="2"/>
  <c r="U62" i="2"/>
  <c r="AB62" i="2"/>
  <c r="AH62" i="2"/>
  <c r="F62" i="2"/>
  <c r="P62" i="2"/>
  <c r="V62" i="2"/>
  <c r="AC62" i="2"/>
  <c r="U58" i="2"/>
  <c r="F58" i="2"/>
  <c r="X56" i="2"/>
  <c r="H56" i="2"/>
  <c r="AE52" i="2"/>
  <c r="O52" i="2"/>
  <c r="AF50" i="2"/>
  <c r="H50" i="2"/>
  <c r="U46" i="2"/>
  <c r="I42" i="2"/>
  <c r="O42" i="2"/>
  <c r="S42" i="2"/>
  <c r="W42" i="2"/>
  <c r="AA42" i="2"/>
  <c r="AE42" i="2"/>
  <c r="J42" i="2"/>
  <c r="Q42" i="2"/>
  <c r="V42" i="2"/>
  <c r="AB42" i="2"/>
  <c r="AG42" i="2"/>
  <c r="G42" i="2"/>
  <c r="M42" i="2"/>
  <c r="T42" i="2"/>
  <c r="Y42" i="2"/>
  <c r="AD42" i="2"/>
  <c r="B42" i="2"/>
  <c r="L42" i="2"/>
  <c r="X42" i="2"/>
  <c r="AH42" i="2"/>
  <c r="P42" i="2"/>
  <c r="Z42" i="2"/>
  <c r="F42" i="2"/>
  <c r="R42" i="2"/>
  <c r="AC42" i="2"/>
  <c r="AC85" i="2"/>
  <c r="R85" i="2"/>
  <c r="F85" i="2"/>
  <c r="AE80" i="2"/>
  <c r="T80" i="2"/>
  <c r="G80" i="2"/>
  <c r="AE79" i="2"/>
  <c r="T79" i="2"/>
  <c r="H79" i="2"/>
  <c r="AG77" i="2"/>
  <c r="V77" i="2"/>
  <c r="J77" i="2"/>
  <c r="B72" i="2"/>
  <c r="H72" i="2"/>
  <c r="M72" i="2"/>
  <c r="R72" i="2"/>
  <c r="V72" i="2"/>
  <c r="Z72" i="2"/>
  <c r="AD72" i="2"/>
  <c r="AH72" i="2"/>
  <c r="J72" i="2"/>
  <c r="Q72" i="2"/>
  <c r="W72" i="2"/>
  <c r="AB72" i="2"/>
  <c r="AG72" i="2"/>
  <c r="F72" i="2"/>
  <c r="L72" i="2"/>
  <c r="S72" i="2"/>
  <c r="X72" i="2"/>
  <c r="AC72" i="2"/>
  <c r="G71" i="2"/>
  <c r="L71" i="2"/>
  <c r="Q71" i="2"/>
  <c r="U71" i="2"/>
  <c r="Y71" i="2"/>
  <c r="AC71" i="2"/>
  <c r="AG71" i="2"/>
  <c r="B71" i="2"/>
  <c r="I71" i="2"/>
  <c r="P71" i="2"/>
  <c r="V71" i="2"/>
  <c r="AA71" i="2"/>
  <c r="AF71" i="2"/>
  <c r="J71" i="2"/>
  <c r="R71" i="2"/>
  <c r="W71" i="2"/>
  <c r="AB71" i="2"/>
  <c r="AH71" i="2"/>
  <c r="I69" i="2"/>
  <c r="O69" i="2"/>
  <c r="S69" i="2"/>
  <c r="W69" i="2"/>
  <c r="AA69" i="2"/>
  <c r="AE69" i="2"/>
  <c r="G69" i="2"/>
  <c r="M69" i="2"/>
  <c r="T69" i="2"/>
  <c r="Y69" i="2"/>
  <c r="AD69" i="2"/>
  <c r="B69" i="2"/>
  <c r="H69" i="2"/>
  <c r="P69" i="2"/>
  <c r="U69" i="2"/>
  <c r="Z69" i="2"/>
  <c r="AF69" i="2"/>
  <c r="G68" i="2"/>
  <c r="L68" i="2"/>
  <c r="F68" i="2"/>
  <c r="M68" i="2"/>
  <c r="R68" i="2"/>
  <c r="V68" i="2"/>
  <c r="Z68" i="2"/>
  <c r="AD68" i="2"/>
  <c r="AH68" i="2"/>
  <c r="O68" i="2"/>
  <c r="T68" i="2"/>
  <c r="Y68" i="2"/>
  <c r="AE68" i="2"/>
  <c r="H68" i="2"/>
  <c r="P68" i="2"/>
  <c r="U68" i="2"/>
  <c r="AA68" i="2"/>
  <c r="AF68" i="2"/>
  <c r="AH66" i="2"/>
  <c r="X62" i="2"/>
  <c r="H62" i="2"/>
  <c r="AD58" i="2"/>
  <c r="P58" i="2"/>
  <c r="AH56" i="2"/>
  <c r="AB52" i="2"/>
  <c r="J52" i="2"/>
  <c r="X50" i="2"/>
  <c r="H46" i="2"/>
  <c r="U42" i="2"/>
  <c r="AB85" i="2"/>
  <c r="Q85" i="2"/>
  <c r="I66" i="2"/>
  <c r="O66" i="2"/>
  <c r="S66" i="2"/>
  <c r="W66" i="2"/>
  <c r="AA66" i="2"/>
  <c r="AE66" i="2"/>
  <c r="J66" i="2"/>
  <c r="Q66" i="2"/>
  <c r="V66" i="2"/>
  <c r="AB66" i="2"/>
  <c r="AG66" i="2"/>
  <c r="G66" i="2"/>
  <c r="P66" i="2"/>
  <c r="X66" i="2"/>
  <c r="AD66" i="2"/>
  <c r="B66" i="2"/>
  <c r="H66" i="2"/>
  <c r="R66" i="2"/>
  <c r="Y66" i="2"/>
  <c r="AF66" i="2"/>
  <c r="AC58" i="2"/>
  <c r="M58" i="2"/>
  <c r="G56" i="2"/>
  <c r="L56" i="2"/>
  <c r="Q56" i="2"/>
  <c r="U56" i="2"/>
  <c r="Y56" i="2"/>
  <c r="AC56" i="2"/>
  <c r="AG56" i="2"/>
  <c r="B56" i="2"/>
  <c r="I56" i="2"/>
  <c r="P56" i="2"/>
  <c r="V56" i="2"/>
  <c r="AA56" i="2"/>
  <c r="AF56" i="2"/>
  <c r="M56" i="2"/>
  <c r="T56" i="2"/>
  <c r="AB56" i="2"/>
  <c r="F56" i="2"/>
  <c r="O56" i="2"/>
  <c r="W56" i="2"/>
  <c r="AD56" i="2"/>
  <c r="W52" i="2"/>
  <c r="U50" i="2"/>
  <c r="B50" i="2"/>
  <c r="I30" i="2"/>
  <c r="O30" i="2"/>
  <c r="S30" i="2"/>
  <c r="W30" i="2"/>
  <c r="AA30" i="2"/>
  <c r="AE30" i="2"/>
  <c r="G30" i="2"/>
  <c r="M30" i="2"/>
  <c r="T30" i="2"/>
  <c r="Y30" i="2"/>
  <c r="AD30" i="2"/>
  <c r="B30" i="2"/>
  <c r="H30" i="2"/>
  <c r="P30" i="2"/>
  <c r="U30" i="2"/>
  <c r="Z30" i="2"/>
  <c r="AF30" i="2"/>
  <c r="J30" i="2"/>
  <c r="Q30" i="2"/>
  <c r="V30" i="2"/>
  <c r="AB30" i="2"/>
  <c r="AG30" i="2"/>
  <c r="G32" i="2"/>
  <c r="L32" i="2"/>
  <c r="Q32" i="2"/>
  <c r="U32" i="2"/>
  <c r="Y32" i="2"/>
  <c r="AC32" i="2"/>
  <c r="AG32" i="2"/>
  <c r="B32" i="2"/>
  <c r="I32" i="2"/>
  <c r="P32" i="2"/>
  <c r="V32" i="2"/>
  <c r="AA32" i="2"/>
  <c r="AF32" i="2"/>
  <c r="F32" i="2"/>
  <c r="M32" i="2"/>
  <c r="S32" i="2"/>
  <c r="X32" i="2"/>
  <c r="AD32" i="2"/>
  <c r="AH30" i="2"/>
  <c r="L30" i="2"/>
  <c r="B9" i="2"/>
  <c r="F9" i="2"/>
  <c r="H9" i="2"/>
  <c r="M9" i="2"/>
  <c r="R9" i="2"/>
  <c r="V9" i="2"/>
  <c r="Z9" i="2"/>
  <c r="AD9" i="2"/>
  <c r="AH9" i="2"/>
  <c r="P9" i="2"/>
  <c r="U9" i="2"/>
  <c r="AA9" i="2"/>
  <c r="AF9" i="2"/>
  <c r="L9" i="2"/>
  <c r="T9" i="2"/>
  <c r="AB9" i="2"/>
  <c r="O9" i="2"/>
  <c r="W9" i="2"/>
  <c r="AC9" i="2"/>
  <c r="Q9" i="2"/>
  <c r="X9" i="2"/>
  <c r="AE9" i="2"/>
  <c r="G91" i="2"/>
  <c r="L91" i="2"/>
  <c r="Q91" i="2"/>
  <c r="U91" i="2"/>
  <c r="Y91" i="2"/>
  <c r="AC91" i="2"/>
  <c r="AG91" i="2"/>
  <c r="I89" i="2"/>
  <c r="O89" i="2"/>
  <c r="S89" i="2"/>
  <c r="W89" i="2"/>
  <c r="AA89" i="2"/>
  <c r="AE89" i="2"/>
  <c r="AF84" i="2"/>
  <c r="AA84" i="2"/>
  <c r="U84" i="2"/>
  <c r="P84" i="2"/>
  <c r="I84" i="2"/>
  <c r="G83" i="2"/>
  <c r="L83" i="2"/>
  <c r="Q83" i="2"/>
  <c r="U83" i="2"/>
  <c r="Y83" i="2"/>
  <c r="AC83" i="2"/>
  <c r="AG83" i="2"/>
  <c r="I81" i="2"/>
  <c r="O81" i="2"/>
  <c r="S81" i="2"/>
  <c r="W81" i="2"/>
  <c r="AA81" i="2"/>
  <c r="AE81" i="2"/>
  <c r="AF76" i="2"/>
  <c r="AA76" i="2"/>
  <c r="U76" i="2"/>
  <c r="P76" i="2"/>
  <c r="I76" i="2"/>
  <c r="G75" i="2"/>
  <c r="L75" i="2"/>
  <c r="Q75" i="2"/>
  <c r="U75" i="2"/>
  <c r="Y75" i="2"/>
  <c r="AC75" i="2"/>
  <c r="AG75" i="2"/>
  <c r="I73" i="2"/>
  <c r="O73" i="2"/>
  <c r="S73" i="2"/>
  <c r="W73" i="2"/>
  <c r="AA73" i="2"/>
  <c r="AE73" i="2"/>
  <c r="B65" i="2"/>
  <c r="H65" i="2"/>
  <c r="M65" i="2"/>
  <c r="R65" i="2"/>
  <c r="V65" i="2"/>
  <c r="Z65" i="2"/>
  <c r="AD65" i="2"/>
  <c r="AH65" i="2"/>
  <c r="J65" i="2"/>
  <c r="Q65" i="2"/>
  <c r="W65" i="2"/>
  <c r="AB65" i="2"/>
  <c r="AG65" i="2"/>
  <c r="AB64" i="2"/>
  <c r="T64" i="2"/>
  <c r="G60" i="2"/>
  <c r="L60" i="2"/>
  <c r="Q60" i="2"/>
  <c r="U60" i="2"/>
  <c r="Y60" i="2"/>
  <c r="AC60" i="2"/>
  <c r="AG60" i="2"/>
  <c r="F60" i="2"/>
  <c r="M60" i="2"/>
  <c r="S60" i="2"/>
  <c r="X60" i="2"/>
  <c r="AD60" i="2"/>
  <c r="AF57" i="2"/>
  <c r="Y57" i="2"/>
  <c r="S57" i="2"/>
  <c r="I57" i="2"/>
  <c r="I54" i="2"/>
  <c r="O54" i="2"/>
  <c r="S54" i="2"/>
  <c r="W54" i="2"/>
  <c r="AA54" i="2"/>
  <c r="AE54" i="2"/>
  <c r="G54" i="2"/>
  <c r="M54" i="2"/>
  <c r="T54" i="2"/>
  <c r="Y54" i="2"/>
  <c r="AD54" i="2"/>
  <c r="AB48" i="2"/>
  <c r="AB44" i="2"/>
  <c r="G40" i="2"/>
  <c r="L40" i="2"/>
  <c r="Q40" i="2"/>
  <c r="U40" i="2"/>
  <c r="Y40" i="2"/>
  <c r="AC40" i="2"/>
  <c r="AG40" i="2"/>
  <c r="B40" i="2"/>
  <c r="I40" i="2"/>
  <c r="P40" i="2"/>
  <c r="V40" i="2"/>
  <c r="AA40" i="2"/>
  <c r="AF40" i="2"/>
  <c r="F40" i="2"/>
  <c r="M40" i="2"/>
  <c r="S40" i="2"/>
  <c r="X40" i="2"/>
  <c r="AD40" i="2"/>
  <c r="AH38" i="2"/>
  <c r="X38" i="2"/>
  <c r="L38" i="2"/>
  <c r="G36" i="2"/>
  <c r="L36" i="2"/>
  <c r="Q36" i="2"/>
  <c r="U36" i="2"/>
  <c r="Y36" i="2"/>
  <c r="AC36" i="2"/>
  <c r="AG36" i="2"/>
  <c r="F36" i="2"/>
  <c r="M36" i="2"/>
  <c r="S36" i="2"/>
  <c r="X36" i="2"/>
  <c r="AD36" i="2"/>
  <c r="B36" i="2"/>
  <c r="I36" i="2"/>
  <c r="P36" i="2"/>
  <c r="V36" i="2"/>
  <c r="AA36" i="2"/>
  <c r="AF36" i="2"/>
  <c r="AH34" i="2"/>
  <c r="X34" i="2"/>
  <c r="L34" i="2"/>
  <c r="AH32" i="2"/>
  <c r="W32" i="2"/>
  <c r="J32" i="2"/>
  <c r="AC30" i="2"/>
  <c r="F30" i="2"/>
  <c r="S9" i="2"/>
  <c r="B84" i="2"/>
  <c r="H84" i="2"/>
  <c r="M84" i="2"/>
  <c r="R84" i="2"/>
  <c r="V84" i="2"/>
  <c r="Z84" i="2"/>
  <c r="AD84" i="2"/>
  <c r="AH84" i="2"/>
  <c r="B76" i="2"/>
  <c r="H76" i="2"/>
  <c r="M76" i="2"/>
  <c r="R76" i="2"/>
  <c r="V76" i="2"/>
  <c r="Z76" i="2"/>
  <c r="AD76" i="2"/>
  <c r="AH76" i="2"/>
  <c r="G64" i="2"/>
  <c r="L64" i="2"/>
  <c r="Q64" i="2"/>
  <c r="U64" i="2"/>
  <c r="Y64" i="2"/>
  <c r="AC64" i="2"/>
  <c r="AG64" i="2"/>
  <c r="B64" i="2"/>
  <c r="I64" i="2"/>
  <c r="P64" i="2"/>
  <c r="V64" i="2"/>
  <c r="AA64" i="2"/>
  <c r="AF64" i="2"/>
  <c r="B57" i="2"/>
  <c r="H57" i="2"/>
  <c r="M57" i="2"/>
  <c r="R57" i="2"/>
  <c r="V57" i="2"/>
  <c r="Z57" i="2"/>
  <c r="AD57" i="2"/>
  <c r="AH57" i="2"/>
  <c r="J57" i="2"/>
  <c r="Q57" i="2"/>
  <c r="W57" i="2"/>
  <c r="AB57" i="2"/>
  <c r="AG57" i="2"/>
  <c r="G48" i="2"/>
  <c r="L48" i="2"/>
  <c r="Q48" i="2"/>
  <c r="U48" i="2"/>
  <c r="Y48" i="2"/>
  <c r="AC48" i="2"/>
  <c r="AG48" i="2"/>
  <c r="B48" i="2"/>
  <c r="I48" i="2"/>
  <c r="P48" i="2"/>
  <c r="V48" i="2"/>
  <c r="AA48" i="2"/>
  <c r="AF48" i="2"/>
  <c r="F48" i="2"/>
  <c r="M48" i="2"/>
  <c r="S48" i="2"/>
  <c r="X48" i="2"/>
  <c r="AD48" i="2"/>
  <c r="G44" i="2"/>
  <c r="L44" i="2"/>
  <c r="Q44" i="2"/>
  <c r="U44" i="2"/>
  <c r="Y44" i="2"/>
  <c r="AC44" i="2"/>
  <c r="AG44" i="2"/>
  <c r="F44" i="2"/>
  <c r="M44" i="2"/>
  <c r="S44" i="2"/>
  <c r="X44" i="2"/>
  <c r="AD44" i="2"/>
  <c r="B44" i="2"/>
  <c r="I44" i="2"/>
  <c r="P44" i="2"/>
  <c r="V44" i="2"/>
  <c r="AA44" i="2"/>
  <c r="AF44" i="2"/>
  <c r="I38" i="2"/>
  <c r="O38" i="2"/>
  <c r="S38" i="2"/>
  <c r="W38" i="2"/>
  <c r="AA38" i="2"/>
  <c r="AE38" i="2"/>
  <c r="G38" i="2"/>
  <c r="M38" i="2"/>
  <c r="T38" i="2"/>
  <c r="Y38" i="2"/>
  <c r="AD38" i="2"/>
  <c r="J38" i="2"/>
  <c r="Q38" i="2"/>
  <c r="V38" i="2"/>
  <c r="AB38" i="2"/>
  <c r="AG38" i="2"/>
  <c r="I34" i="2"/>
  <c r="O34" i="2"/>
  <c r="S34" i="2"/>
  <c r="W34" i="2"/>
  <c r="AA34" i="2"/>
  <c r="AE34" i="2"/>
  <c r="J34" i="2"/>
  <c r="Q34" i="2"/>
  <c r="V34" i="2"/>
  <c r="AB34" i="2"/>
  <c r="AG34" i="2"/>
  <c r="G34" i="2"/>
  <c r="M34" i="2"/>
  <c r="T34" i="2"/>
  <c r="Y34" i="2"/>
  <c r="AD34" i="2"/>
  <c r="AE32" i="2"/>
  <c r="T32" i="2"/>
  <c r="H32" i="2"/>
  <c r="X30" i="2"/>
  <c r="B49" i="2"/>
  <c r="H49" i="2"/>
  <c r="M49" i="2"/>
  <c r="R49" i="2"/>
  <c r="V49" i="2"/>
  <c r="Z49" i="2"/>
  <c r="AD49" i="2"/>
  <c r="AH49" i="2"/>
  <c r="B41" i="2"/>
  <c r="H41" i="2"/>
  <c r="M41" i="2"/>
  <c r="R41" i="2"/>
  <c r="V41" i="2"/>
  <c r="Z41" i="2"/>
  <c r="AD41" i="2"/>
  <c r="AH41" i="2"/>
  <c r="B33" i="2"/>
  <c r="H33" i="2"/>
  <c r="M33" i="2"/>
  <c r="R33" i="2"/>
  <c r="V33" i="2"/>
  <c r="Z33" i="2"/>
  <c r="AD33" i="2"/>
  <c r="AH33" i="2"/>
  <c r="AF28" i="2"/>
  <c r="AA28" i="2"/>
  <c r="V28" i="2"/>
  <c r="P28" i="2"/>
  <c r="I28" i="2"/>
  <c r="AD26" i="2"/>
  <c r="Y26" i="2"/>
  <c r="T26" i="2"/>
  <c r="M26" i="2"/>
  <c r="G26" i="2"/>
  <c r="B25" i="2"/>
  <c r="H25" i="2"/>
  <c r="M25" i="2"/>
  <c r="R25" i="2"/>
  <c r="V25" i="2"/>
  <c r="Z25" i="2"/>
  <c r="AD25" i="2"/>
  <c r="AH25" i="2"/>
  <c r="B21" i="2"/>
  <c r="H21" i="2"/>
  <c r="M21" i="2"/>
  <c r="R21" i="2"/>
  <c r="V21" i="2"/>
  <c r="Z21" i="2"/>
  <c r="AD21" i="2"/>
  <c r="AH21" i="2"/>
  <c r="F21" i="2"/>
  <c r="L21" i="2"/>
  <c r="S21" i="2"/>
  <c r="X21" i="2"/>
  <c r="AC21" i="2"/>
  <c r="I18" i="2"/>
  <c r="W18" i="2"/>
  <c r="AA18" i="2"/>
  <c r="P18" i="2"/>
  <c r="AF18" i="2"/>
  <c r="AB17" i="2"/>
  <c r="T17" i="2"/>
  <c r="G12" i="2"/>
  <c r="L12" i="2"/>
  <c r="Q12" i="2"/>
  <c r="U12" i="2"/>
  <c r="Y12" i="2"/>
  <c r="AC12" i="2"/>
  <c r="AG12" i="2"/>
  <c r="J12" i="2"/>
  <c r="R12" i="2"/>
  <c r="W12" i="2"/>
  <c r="AB12" i="2"/>
  <c r="AH12" i="2"/>
  <c r="G28" i="2"/>
  <c r="L28" i="2"/>
  <c r="Q28" i="2"/>
  <c r="U28" i="2"/>
  <c r="Y28" i="2"/>
  <c r="AC28" i="2"/>
  <c r="AG28" i="2"/>
  <c r="I26" i="2"/>
  <c r="O26" i="2"/>
  <c r="S26" i="2"/>
  <c r="W26" i="2"/>
  <c r="AA26" i="2"/>
  <c r="AE26" i="2"/>
  <c r="B17" i="2"/>
  <c r="H17" i="2"/>
  <c r="M17" i="2"/>
  <c r="R17" i="2"/>
  <c r="V17" i="2"/>
  <c r="Z17" i="2"/>
  <c r="AD17" i="2"/>
  <c r="AH17" i="2"/>
  <c r="I17" i="2"/>
  <c r="P17" i="2"/>
  <c r="U17" i="2"/>
  <c r="AA17" i="2"/>
  <c r="AF17" i="2"/>
  <c r="AD12" i="2"/>
  <c r="V12" i="2"/>
  <c r="O12" i="2"/>
  <c r="B61" i="2"/>
  <c r="H61" i="2"/>
  <c r="M61" i="2"/>
  <c r="R61" i="2"/>
  <c r="V61" i="2"/>
  <c r="Z61" i="2"/>
  <c r="AD61" i="2"/>
  <c r="AH61" i="2"/>
  <c r="B53" i="2"/>
  <c r="H53" i="2"/>
  <c r="M53" i="2"/>
  <c r="R53" i="2"/>
  <c r="V53" i="2"/>
  <c r="Z53" i="2"/>
  <c r="AD53" i="2"/>
  <c r="AH53" i="2"/>
  <c r="AG49" i="2"/>
  <c r="AB49" i="2"/>
  <c r="W49" i="2"/>
  <c r="Q49" i="2"/>
  <c r="J49" i="2"/>
  <c r="B45" i="2"/>
  <c r="H45" i="2"/>
  <c r="M45" i="2"/>
  <c r="R45" i="2"/>
  <c r="V45" i="2"/>
  <c r="Z45" i="2"/>
  <c r="AD45" i="2"/>
  <c r="AH45" i="2"/>
  <c r="AG41" i="2"/>
  <c r="AB41" i="2"/>
  <c r="W41" i="2"/>
  <c r="Q41" i="2"/>
  <c r="J41" i="2"/>
  <c r="B37" i="2"/>
  <c r="H37" i="2"/>
  <c r="M37" i="2"/>
  <c r="R37" i="2"/>
  <c r="V37" i="2"/>
  <c r="Z37" i="2"/>
  <c r="AD37" i="2"/>
  <c r="AH37" i="2"/>
  <c r="AG33" i="2"/>
  <c r="AB33" i="2"/>
  <c r="W33" i="2"/>
  <c r="Q33" i="2"/>
  <c r="J33" i="2"/>
  <c r="B29" i="2"/>
  <c r="H29" i="2"/>
  <c r="M29" i="2"/>
  <c r="R29" i="2"/>
  <c r="V29" i="2"/>
  <c r="Z29" i="2"/>
  <c r="AD29" i="2"/>
  <c r="AH29" i="2"/>
  <c r="AD28" i="2"/>
  <c r="X28" i="2"/>
  <c r="S28" i="2"/>
  <c r="M28" i="2"/>
  <c r="F28" i="2"/>
  <c r="AG26" i="2"/>
  <c r="AB26" i="2"/>
  <c r="V26" i="2"/>
  <c r="Q26" i="2"/>
  <c r="J26" i="2"/>
  <c r="AG25" i="2"/>
  <c r="AB25" i="2"/>
  <c r="W25" i="2"/>
  <c r="Q25" i="2"/>
  <c r="J25" i="2"/>
  <c r="AB21" i="2"/>
  <c r="U21" i="2"/>
  <c r="O21" i="2"/>
  <c r="G20" i="2"/>
  <c r="L20" i="2"/>
  <c r="Q20" i="2"/>
  <c r="U20" i="2"/>
  <c r="Y20" i="2"/>
  <c r="AC20" i="2"/>
  <c r="AG20" i="2"/>
  <c r="J20" i="2"/>
  <c r="R20" i="2"/>
  <c r="W20" i="2"/>
  <c r="AB20" i="2"/>
  <c r="AH20" i="2"/>
  <c r="AH18" i="2"/>
  <c r="L18" i="2"/>
  <c r="AE17" i="2"/>
  <c r="X17" i="2"/>
  <c r="Q17" i="2"/>
  <c r="G17" i="2"/>
  <c r="B13" i="2"/>
  <c r="M13" i="2"/>
  <c r="R13" i="2"/>
  <c r="V13" i="2"/>
  <c r="Z13" i="2"/>
  <c r="AD13" i="2"/>
  <c r="AH13" i="2"/>
  <c r="F13" i="2"/>
  <c r="H13" i="2"/>
  <c r="L13" i="2"/>
  <c r="S13" i="2"/>
  <c r="X13" i="2"/>
  <c r="AC13" i="2"/>
  <c r="AA12" i="2"/>
  <c r="T12" i="2"/>
  <c r="M12" i="2"/>
  <c r="O10" i="2"/>
  <c r="S10" i="2"/>
  <c r="W10" i="2"/>
  <c r="AA10" i="2"/>
  <c r="AE10" i="2"/>
  <c r="B10" i="2"/>
  <c r="P10" i="2"/>
  <c r="U10" i="2"/>
  <c r="Z10" i="2"/>
  <c r="AF10" i="2"/>
  <c r="AR100" i="3"/>
  <c r="AL100" i="3"/>
  <c r="AP100" i="3"/>
  <c r="AF100" i="3"/>
  <c r="AN98" i="3"/>
  <c r="AL98" i="3"/>
  <c r="AP98" i="3"/>
  <c r="AR96" i="3"/>
  <c r="AN96" i="3"/>
  <c r="AF96" i="3"/>
  <c r="AN94" i="3"/>
  <c r="AL94" i="3"/>
  <c r="AP94" i="3"/>
  <c r="AR94" i="3"/>
  <c r="AR92" i="3"/>
  <c r="AF92" i="3"/>
  <c r="AL92" i="3"/>
  <c r="AN90" i="3"/>
  <c r="AL90" i="3"/>
  <c r="AP90" i="3"/>
  <c r="AR88" i="3"/>
  <c r="AF88" i="3"/>
  <c r="AN86" i="3"/>
  <c r="AL86" i="3"/>
  <c r="AP86" i="3"/>
  <c r="AR84" i="3"/>
  <c r="AL84" i="3"/>
  <c r="AP84" i="3"/>
  <c r="AF84" i="3"/>
  <c r="AR82" i="3"/>
  <c r="AN82" i="3"/>
  <c r="AL82" i="3"/>
  <c r="AP82" i="3"/>
  <c r="AR80" i="3"/>
  <c r="AN80" i="3"/>
  <c r="AF80" i="3"/>
  <c r="AL80" i="3"/>
  <c r="AN78" i="3"/>
  <c r="AL78" i="3"/>
  <c r="AP78" i="3"/>
  <c r="AR76" i="3"/>
  <c r="AF76" i="3"/>
  <c r="AN74" i="3"/>
  <c r="AL74" i="3"/>
  <c r="AP74" i="3"/>
  <c r="AR72" i="3"/>
  <c r="AF72" i="3"/>
  <c r="AN70" i="3"/>
  <c r="AL70" i="3"/>
  <c r="AP70" i="3"/>
  <c r="AR68" i="3"/>
  <c r="AL68" i="3"/>
  <c r="AP68" i="3"/>
  <c r="AN68" i="3"/>
  <c r="AF68" i="3"/>
  <c r="AR66" i="3"/>
  <c r="AN66" i="3"/>
  <c r="AL66" i="3"/>
  <c r="AP66" i="3"/>
  <c r="AR64" i="3"/>
  <c r="AN64" i="3"/>
  <c r="AF64" i="3"/>
  <c r="AN62" i="3"/>
  <c r="AL62" i="3"/>
  <c r="AP62" i="3"/>
  <c r="AR60" i="3"/>
  <c r="AF60" i="3"/>
  <c r="AN58" i="3"/>
  <c r="AL58" i="3"/>
  <c r="AP58" i="3"/>
  <c r="AR56" i="3"/>
  <c r="AN56" i="3"/>
  <c r="AF56" i="3"/>
  <c r="AN54" i="3"/>
  <c r="AL54" i="3"/>
  <c r="AR54" i="3"/>
  <c r="AP54" i="3"/>
  <c r="AR52" i="3"/>
  <c r="AL52" i="3"/>
  <c r="AP52" i="3"/>
  <c r="AF52" i="3"/>
  <c r="AR50" i="3"/>
  <c r="AN50" i="3"/>
  <c r="AL50" i="3"/>
  <c r="AP50" i="3"/>
  <c r="AR48" i="3"/>
  <c r="AN48" i="3"/>
  <c r="AF48" i="3"/>
  <c r="AN46" i="3"/>
  <c r="AL46" i="3"/>
  <c r="AP46" i="3"/>
  <c r="AR46" i="3"/>
  <c r="AR44" i="3"/>
  <c r="AN44" i="3"/>
  <c r="AF44" i="3"/>
  <c r="AN42" i="3"/>
  <c r="AL42" i="3"/>
  <c r="AR42" i="3"/>
  <c r="AP42" i="3"/>
  <c r="AR40" i="3"/>
  <c r="AF40" i="3"/>
  <c r="AL40" i="3"/>
  <c r="AN38" i="3"/>
  <c r="AL38" i="3"/>
  <c r="AP38" i="3"/>
  <c r="AR36" i="3"/>
  <c r="AL36" i="3"/>
  <c r="AP36" i="3"/>
  <c r="AF36" i="3"/>
  <c r="AR34" i="3"/>
  <c r="AN34" i="3"/>
  <c r="AL34" i="3"/>
  <c r="AP34" i="3"/>
  <c r="AR32" i="3"/>
  <c r="AN32" i="3"/>
  <c r="AF32" i="3"/>
  <c r="AN30" i="3"/>
  <c r="AL30" i="3"/>
  <c r="AR30" i="3"/>
  <c r="AP30" i="3"/>
  <c r="AR28" i="3"/>
  <c r="AF28" i="3"/>
  <c r="AL28" i="3"/>
  <c r="AN26" i="3"/>
  <c r="AL26" i="3"/>
  <c r="AP26" i="3"/>
  <c r="AR26" i="3"/>
  <c r="AR24" i="3"/>
  <c r="AF24" i="3"/>
  <c r="AN22" i="3"/>
  <c r="AL22" i="3"/>
  <c r="AP22" i="3"/>
  <c r="AR20" i="3"/>
  <c r="AL20" i="3"/>
  <c r="AP20" i="3"/>
  <c r="AF20" i="3"/>
  <c r="AR18" i="3"/>
  <c r="AN18" i="3"/>
  <c r="AL18" i="3"/>
  <c r="AP18" i="3"/>
  <c r="AR16" i="3"/>
  <c r="AN16" i="3"/>
  <c r="AF16" i="3"/>
  <c r="AL16" i="3"/>
  <c r="AN14" i="3"/>
  <c r="AL14" i="3"/>
  <c r="AP14" i="3"/>
  <c r="I22" i="2"/>
  <c r="O22" i="2"/>
  <c r="S22" i="2"/>
  <c r="W22" i="2"/>
  <c r="AA22" i="2"/>
  <c r="AE22" i="2"/>
  <c r="G16" i="2"/>
  <c r="L16" i="2"/>
  <c r="Q16" i="2"/>
  <c r="U16" i="2"/>
  <c r="Y16" i="2"/>
  <c r="AC16" i="2"/>
  <c r="AG16" i="2"/>
  <c r="I14" i="2"/>
  <c r="O14" i="2"/>
  <c r="S14" i="2"/>
  <c r="W14" i="2"/>
  <c r="AA14" i="2"/>
  <c r="AE14" i="2"/>
  <c r="G8" i="2"/>
  <c r="L8" i="2"/>
  <c r="Q8" i="2"/>
  <c r="U8" i="2"/>
  <c r="Y8" i="2"/>
  <c r="AC8" i="2"/>
  <c r="AG8" i="2"/>
  <c r="AR14" i="3"/>
  <c r="AF11" i="3"/>
  <c r="G21" i="17"/>
  <c r="G3" i="17"/>
  <c r="AG18" i="2"/>
  <c r="AA27" i="3"/>
  <c r="AK27" i="3"/>
  <c r="AH27" i="3"/>
  <c r="AT27" i="3"/>
  <c r="AC27" i="3"/>
  <c r="T18" i="2"/>
  <c r="Z18" i="2"/>
  <c r="B18" i="2"/>
  <c r="S18" i="2"/>
  <c r="X18" i="2"/>
  <c r="R18" i="2"/>
  <c r="AD18" i="2"/>
  <c r="AI27" i="3"/>
  <c r="AL27" i="3"/>
  <c r="Q18" i="2"/>
  <c r="AD27" i="3"/>
  <c r="D29" i="21"/>
  <c r="AN27" i="3"/>
  <c r="AB18" i="2"/>
  <c r="U18" i="2"/>
  <c r="AE18" i="2"/>
  <c r="O18" i="2"/>
  <c r="M18" i="2"/>
  <c r="F18" i="2"/>
  <c r="H18" i="2"/>
  <c r="AJ27" i="3"/>
  <c r="AP27"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100" i="3"/>
  <c r="AH25" i="3"/>
  <c r="AK24" i="3"/>
  <c r="C25" i="21"/>
  <c r="E26" i="21"/>
  <c r="D28" i="21"/>
  <c r="J13" i="2"/>
  <c r="AI24" i="3"/>
  <c r="AK22" i="3"/>
  <c r="F16" i="2"/>
  <c r="H16" i="2"/>
  <c r="F14" i="2"/>
  <c r="H14" i="2"/>
  <c r="F104" i="3"/>
  <c r="D10" i="21"/>
  <c r="I16" i="2"/>
  <c r="AI25" i="3"/>
  <c r="AP25" i="3"/>
  <c r="AJ25" i="3"/>
  <c r="AB23" i="3"/>
  <c r="AK26" i="3"/>
  <c r="AA26" i="3"/>
  <c r="AI26" i="3"/>
  <c r="AE21" i="3"/>
  <c r="AH21" i="3"/>
  <c r="AL21" i="3"/>
  <c r="AC21" i="3"/>
  <c r="AK21" i="3"/>
  <c r="AJ21" i="3"/>
  <c r="AB21" i="3"/>
  <c r="AF21"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F12" i="2"/>
  <c r="H12" i="2"/>
  <c r="AT21" i="3"/>
  <c r="F103" i="3"/>
  <c r="D9" i="21"/>
  <c r="AG21" i="3"/>
  <c r="AI21" i="3"/>
  <c r="D23" i="21"/>
  <c r="AP21"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E20" i="21"/>
  <c r="AE16" i="3"/>
  <c r="C18" i="21"/>
  <c r="G9" i="2"/>
  <c r="J9" i="2"/>
  <c r="AB19" i="3"/>
  <c r="C20" i="17"/>
  <c r="D11" i="21"/>
  <c r="AN10"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C11" i="5"/>
  <c r="AT10" i="3"/>
  <c r="U11" i="5"/>
  <c r="V11" i="5"/>
  <c r="AF15" i="3"/>
  <c r="AR10" i="3"/>
  <c r="AA14" i="3"/>
  <c r="AB15" i="3"/>
  <c r="AE12" i="3"/>
  <c r="AP10" i="3"/>
  <c r="I11" i="5"/>
  <c r="O13" i="5"/>
  <c r="A19" i="19"/>
  <c r="U13" i="5"/>
  <c r="U9" i="5"/>
  <c r="U10" i="5"/>
  <c r="W10" i="5"/>
  <c r="A23" i="19"/>
  <c r="X14" i="5"/>
  <c r="G18" i="17"/>
  <c r="W11" i="5"/>
  <c r="U12" i="5"/>
  <c r="F105" i="3"/>
  <c r="G22" i="17"/>
  <c r="I13" i="5"/>
  <c r="A13" i="19"/>
  <c r="L14" i="5"/>
  <c r="C18" i="17"/>
  <c r="I8" i="5"/>
  <c r="I9" i="5"/>
  <c r="A9" i="19"/>
  <c r="M9" i="19"/>
  <c r="I10" i="5"/>
  <c r="K10" i="5"/>
  <c r="U8" i="5"/>
  <c r="F14" i="5"/>
  <c r="C12" i="5"/>
  <c r="C8" i="5"/>
  <c r="E8" i="5"/>
  <c r="C9" i="5"/>
  <c r="C10" i="5"/>
  <c r="C13" i="5"/>
  <c r="K13" i="5"/>
  <c r="O12" i="5"/>
  <c r="Q12" i="5"/>
  <c r="O8" i="5"/>
  <c r="R14" i="5"/>
  <c r="G17" i="17"/>
  <c r="O10" i="5"/>
  <c r="O11" i="5"/>
  <c r="O9" i="5"/>
  <c r="Q9" i="5"/>
  <c r="J9" i="5"/>
  <c r="I9" i="19"/>
  <c r="A22" i="19"/>
  <c r="V10" i="5"/>
  <c r="J9" i="19"/>
  <c r="L9" i="19"/>
  <c r="C9" i="19"/>
  <c r="V8" i="5"/>
  <c r="W8" i="5"/>
  <c r="A20" i="19"/>
  <c r="A10" i="19"/>
  <c r="A8" i="19"/>
  <c r="K8" i="5"/>
  <c r="J8" i="5"/>
  <c r="W9" i="5"/>
  <c r="V9" i="5"/>
  <c r="A21" i="19"/>
  <c r="W13" i="5"/>
  <c r="V13" i="5"/>
  <c r="A25" i="19"/>
  <c r="V12" i="5"/>
  <c r="W12" i="5"/>
  <c r="A24" i="19"/>
  <c r="K23" i="19"/>
  <c r="H23" i="19"/>
  <c r="L23" i="19"/>
  <c r="C23" i="19"/>
  <c r="J23" i="19"/>
  <c r="I23" i="19"/>
  <c r="D23" i="19"/>
  <c r="B23" i="19"/>
  <c r="M23" i="19"/>
  <c r="P13" i="5"/>
  <c r="I19" i="19"/>
  <c r="Q13" i="5"/>
  <c r="H19" i="19"/>
  <c r="A18" i="19"/>
  <c r="P12" i="5"/>
  <c r="P9" i="5"/>
  <c r="C17" i="17"/>
  <c r="K19" i="19"/>
  <c r="M19" i="19"/>
  <c r="B19" i="19"/>
  <c r="C19" i="19"/>
  <c r="D19" i="19"/>
  <c r="L19" i="19"/>
  <c r="J19" i="19"/>
  <c r="J10" i="5"/>
  <c r="F102" i="3"/>
  <c r="C21" i="17"/>
  <c r="I12" i="5"/>
  <c r="A15" i="19"/>
  <c r="A2" i="19"/>
  <c r="L2" i="19"/>
  <c r="B9" i="19"/>
  <c r="K9" i="19"/>
  <c r="K9" i="5"/>
  <c r="H9" i="19"/>
  <c r="J13" i="5"/>
  <c r="D9" i="19"/>
  <c r="J2" i="19"/>
  <c r="D8" i="5"/>
  <c r="I2" i="19"/>
  <c r="A11" i="19"/>
  <c r="K11" i="5"/>
  <c r="J11" i="5"/>
  <c r="C2" i="19"/>
  <c r="A16" i="19"/>
  <c r="P10" i="5"/>
  <c r="Q10" i="5"/>
  <c r="A17" i="19"/>
  <c r="Q11" i="5"/>
  <c r="P11" i="5"/>
  <c r="P8" i="5"/>
  <c r="A14" i="19"/>
  <c r="Q8" i="5"/>
  <c r="I13" i="19"/>
  <c r="J13" i="19"/>
  <c r="L13" i="19"/>
  <c r="K13" i="19"/>
  <c r="B13" i="19"/>
  <c r="M13" i="19"/>
  <c r="C13" i="19"/>
  <c r="H13" i="19"/>
  <c r="D13" i="19"/>
  <c r="I21" i="19"/>
  <c r="H21" i="19"/>
  <c r="C21" i="19"/>
  <c r="K21" i="19"/>
  <c r="M21" i="19"/>
  <c r="D21" i="19"/>
  <c r="J21" i="19"/>
  <c r="B21" i="19"/>
  <c r="L21" i="19"/>
  <c r="D25" i="19"/>
  <c r="L25" i="19"/>
  <c r="H25" i="19"/>
  <c r="B25" i="19"/>
  <c r="I25" i="19"/>
  <c r="C25" i="19"/>
  <c r="M25" i="19"/>
  <c r="K25" i="19"/>
  <c r="J25" i="19"/>
  <c r="J8" i="19"/>
  <c r="H8" i="19"/>
  <c r="M8" i="19"/>
  <c r="D8" i="19"/>
  <c r="L8" i="19"/>
  <c r="C8" i="19"/>
  <c r="B8" i="19"/>
  <c r="K8" i="19"/>
  <c r="I8" i="19"/>
  <c r="C20" i="19"/>
  <c r="J20" i="19"/>
  <c r="I20" i="19"/>
  <c r="H20" i="19"/>
  <c r="M20" i="19"/>
  <c r="L20" i="19"/>
  <c r="B20" i="19"/>
  <c r="K20" i="19"/>
  <c r="D20" i="19"/>
  <c r="C24" i="19"/>
  <c r="J24" i="19"/>
  <c r="L24" i="19"/>
  <c r="M24" i="19"/>
  <c r="D24" i="19"/>
  <c r="B24" i="19"/>
  <c r="H24" i="19"/>
  <c r="K24" i="19"/>
  <c r="I24" i="19"/>
  <c r="D22" i="19"/>
  <c r="M22" i="19"/>
  <c r="I22" i="19"/>
  <c r="B22" i="19"/>
  <c r="L22" i="19"/>
  <c r="H22" i="19"/>
  <c r="C22" i="19"/>
  <c r="K22" i="19"/>
  <c r="J22" i="19"/>
  <c r="L10" i="19"/>
  <c r="M10" i="19"/>
  <c r="D10" i="19"/>
  <c r="B10" i="19"/>
  <c r="J10" i="19"/>
  <c r="C10" i="19"/>
  <c r="K10" i="19"/>
  <c r="I10" i="19"/>
  <c r="H10" i="19"/>
  <c r="H15" i="19"/>
  <c r="J15" i="19"/>
  <c r="L15" i="19"/>
  <c r="M15" i="19"/>
  <c r="C15" i="19"/>
  <c r="K15" i="19"/>
  <c r="B15" i="19"/>
  <c r="D15" i="19"/>
  <c r="I15" i="19"/>
  <c r="K18" i="19"/>
  <c r="D18" i="19"/>
  <c r="M18" i="19"/>
  <c r="I18" i="19"/>
  <c r="C18" i="19"/>
  <c r="H18" i="19"/>
  <c r="B18" i="19"/>
  <c r="L18" i="19"/>
  <c r="J18" i="19"/>
  <c r="E10" i="5"/>
  <c r="D10" i="5"/>
  <c r="A4" i="19"/>
  <c r="A7" i="19"/>
  <c r="D13" i="5"/>
  <c r="E13" i="5"/>
  <c r="D9" i="5"/>
  <c r="A3" i="19"/>
  <c r="E9" i="5"/>
  <c r="A6" i="19"/>
  <c r="E12" i="5"/>
  <c r="D12" i="5"/>
  <c r="D11" i="5"/>
  <c r="E11" i="5"/>
  <c r="A5" i="19"/>
  <c r="K2" i="19"/>
  <c r="A12" i="19"/>
  <c r="J12" i="5"/>
  <c r="I12" i="19"/>
  <c r="K12" i="5"/>
  <c r="H12" i="19"/>
  <c r="D2" i="19"/>
  <c r="M2" i="19"/>
  <c r="H2" i="19"/>
  <c r="B2" i="19"/>
  <c r="I11" i="19"/>
  <c r="H11" i="19"/>
  <c r="B11" i="19"/>
  <c r="C11" i="19"/>
  <c r="M11" i="19"/>
  <c r="L11" i="19"/>
  <c r="J11" i="19"/>
  <c r="K11" i="19"/>
  <c r="D11" i="19"/>
  <c r="J16" i="19"/>
  <c r="D16" i="19"/>
  <c r="I16" i="19"/>
  <c r="H16" i="19"/>
  <c r="L16" i="19"/>
  <c r="C16" i="19"/>
  <c r="K16" i="19"/>
  <c r="B16" i="19"/>
  <c r="M16" i="19"/>
  <c r="L14" i="19"/>
  <c r="D14" i="19"/>
  <c r="M14" i="19"/>
  <c r="I14" i="19"/>
  <c r="K14" i="19"/>
  <c r="C14" i="19"/>
  <c r="B14" i="19"/>
  <c r="J14" i="19"/>
  <c r="H14" i="19"/>
  <c r="H17" i="19"/>
  <c r="D17" i="19"/>
  <c r="L17" i="19"/>
  <c r="I17" i="19"/>
  <c r="J17" i="19"/>
  <c r="B17" i="19"/>
  <c r="K17" i="19"/>
  <c r="C17" i="19"/>
  <c r="M17" i="19"/>
  <c r="L5" i="19"/>
  <c r="C5" i="19"/>
  <c r="K5" i="19"/>
  <c r="B5" i="19"/>
  <c r="M5" i="19"/>
  <c r="H5" i="19"/>
  <c r="I5" i="19"/>
  <c r="J5" i="19"/>
  <c r="D5" i="19"/>
  <c r="D4" i="19"/>
  <c r="M4" i="19"/>
  <c r="C4" i="19"/>
  <c r="K4" i="19"/>
  <c r="B4" i="19"/>
  <c r="J4" i="19"/>
  <c r="I4" i="19"/>
  <c r="L4" i="19"/>
  <c r="H4" i="19"/>
  <c r="K3" i="19"/>
  <c r="B3" i="19"/>
  <c r="C3" i="19"/>
  <c r="J3" i="19"/>
  <c r="I3" i="19"/>
  <c r="M3" i="19"/>
  <c r="L3" i="19"/>
  <c r="D3" i="19"/>
  <c r="H3" i="19"/>
  <c r="K6" i="19"/>
  <c r="J6" i="19"/>
  <c r="L6" i="19"/>
  <c r="B6" i="19"/>
  <c r="D6" i="19"/>
  <c r="H6" i="19"/>
  <c r="M6" i="19"/>
  <c r="C6" i="19"/>
  <c r="I6" i="19"/>
  <c r="I7" i="19"/>
  <c r="K7" i="19"/>
  <c r="M7" i="19"/>
  <c r="B7" i="19"/>
  <c r="J7" i="19"/>
  <c r="L7" i="19"/>
  <c r="D7" i="19"/>
  <c r="C7" i="19"/>
  <c r="H7" i="19"/>
  <c r="M12" i="19"/>
  <c r="C12" i="19"/>
  <c r="K12" i="19"/>
  <c r="L12" i="19"/>
  <c r="J12" i="19"/>
  <c r="B12" i="19"/>
  <c r="D12" i="19"/>
</calcChain>
</file>

<file path=xl/comments1.xml><?xml version="1.0" encoding="utf-8"?>
<comments xmlns="http://schemas.openxmlformats.org/spreadsheetml/2006/main">
  <authors>
    <author>KATSUMI</author>
  </authors>
  <commentList>
    <comment ref="D5" authorId="0" shapeId="0">
      <text>
        <r>
          <rPr>
            <sz val="9"/>
            <color indexed="81"/>
            <rFont val="ＭＳ Ｐゴシック"/>
            <family val="3"/>
            <charset val="128"/>
          </rPr>
          <t xml:space="preserve">大学名を省略しすぎないでください。
例）名古屋大学
　○名古屋大
　☓名大
</t>
        </r>
      </text>
    </comment>
    <comment ref="D6" authorId="0" shapeId="0">
      <text>
        <r>
          <rPr>
            <b/>
            <sz val="9"/>
            <color indexed="81"/>
            <rFont val="ＭＳ Ｐゴシック"/>
            <family val="3"/>
            <charset val="128"/>
          </rPr>
          <t xml:space="preserve">略称に対するヨミガナを半角カタカナで入力してください。
</t>
        </r>
      </text>
    </comment>
    <comment ref="D11"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KATSUMI</author>
    <author>fumiaki</author>
  </authors>
  <commentList>
    <comment ref="Q6" authorId="0" shapeId="0">
      <text>
        <r>
          <rPr>
            <sz val="11"/>
            <color indexed="81"/>
            <rFont val="ＭＳ Ｐゴシック"/>
            <family val="3"/>
            <charset val="128"/>
          </rPr>
          <t>県選手権の出場資格がある場合には、OPを選択してください！</t>
        </r>
      </text>
    </comment>
    <comment ref="R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S6" authorId="0" shapeId="0">
      <text>
        <r>
          <rPr>
            <sz val="11"/>
            <color indexed="81"/>
            <rFont val="ＭＳ Ｐゴシック"/>
            <family val="3"/>
            <charset val="128"/>
          </rPr>
          <t>県選手権の出場資格がある場合には、OPを選択してください！</t>
        </r>
      </text>
    </comment>
    <comment ref="T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Q7" authorId="0" shapeId="0">
      <text>
        <r>
          <rPr>
            <sz val="11"/>
            <color indexed="81"/>
            <rFont val="ＭＳ Ｐゴシック"/>
            <family val="3"/>
            <charset val="128"/>
          </rPr>
          <t>県選手権の出場資格がある場合には、OPを選択してください！</t>
        </r>
      </text>
    </comment>
    <comment ref="R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S7" authorId="0" shapeId="0">
      <text>
        <r>
          <rPr>
            <sz val="11"/>
            <color indexed="81"/>
            <rFont val="ＭＳ Ｐゴシック"/>
            <family val="3"/>
            <charset val="128"/>
          </rPr>
          <t>県選手権の出場資格がある場合には、OPを選択してください！</t>
        </r>
      </text>
    </comment>
    <comment ref="T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1" authorId="0" shapeId="0">
      <text>
        <r>
          <rPr>
            <b/>
            <sz val="11"/>
            <color indexed="81"/>
            <rFont val="ＭＳ Ｐゴシック"/>
            <family val="3"/>
            <charset val="128"/>
          </rPr>
          <t xml:space="preserve">アルファベットは大文字で入力してください。
小文字ではエラーになります。
</t>
        </r>
      </text>
    </comment>
    <comment ref="E11" authorId="1" shapeId="0">
      <text>
        <r>
          <rPr>
            <b/>
            <sz val="9"/>
            <color indexed="81"/>
            <rFont val="ＭＳ ゴシック"/>
            <family val="3"/>
            <charset val="128"/>
          </rPr>
          <t>入力の必要はありません</t>
        </r>
      </text>
    </comment>
    <comment ref="H11" authorId="0" shapeId="0">
      <text>
        <r>
          <rPr>
            <sz val="11"/>
            <color indexed="81"/>
            <rFont val="ＭＳ Ｐゴシック"/>
            <family val="3"/>
            <charset val="128"/>
          </rPr>
          <t>県選手権の出場資格がある場合には、OPを選択してください！</t>
        </r>
      </text>
    </comment>
    <comment ref="J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sz val="11"/>
            <color indexed="81"/>
            <rFont val="ＭＳ Ｐゴシック"/>
            <family val="3"/>
            <charset val="128"/>
          </rPr>
          <t>県選手権の出場資格がある場合には、OPを選択してください！</t>
        </r>
      </text>
    </comment>
    <comment ref="M1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1" authorId="0" shapeId="0">
      <text>
        <r>
          <rPr>
            <sz val="11"/>
            <color indexed="81"/>
            <rFont val="ＭＳ Ｐゴシック"/>
            <family val="3"/>
            <charset val="128"/>
          </rPr>
          <t>県選手権の出場資格がある場合には、OPを選択してください！</t>
        </r>
      </text>
    </comment>
    <comment ref="H12" authorId="0" shapeId="0">
      <text>
        <r>
          <rPr>
            <sz val="11"/>
            <color indexed="81"/>
            <rFont val="ＭＳ Ｐゴシック"/>
            <family val="3"/>
            <charset val="128"/>
          </rPr>
          <t>県選手権の出場資格がある場合には、OPを選択してください！</t>
        </r>
      </text>
    </comment>
    <comment ref="J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sz val="11"/>
            <color indexed="81"/>
            <rFont val="ＭＳ Ｐゴシック"/>
            <family val="3"/>
            <charset val="128"/>
          </rPr>
          <t>県選手権の出場資格がある場合には、OPを選択してください！</t>
        </r>
      </text>
    </comment>
    <comment ref="M1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2" authorId="0" shapeId="0">
      <text>
        <r>
          <rPr>
            <sz val="11"/>
            <color indexed="81"/>
            <rFont val="ＭＳ Ｐゴシック"/>
            <family val="3"/>
            <charset val="128"/>
          </rPr>
          <t>県選手権の出場資格がある場合には、OPを選択してください！</t>
        </r>
      </text>
    </comment>
    <comment ref="H13" authorId="0" shapeId="0">
      <text>
        <r>
          <rPr>
            <sz val="11"/>
            <color indexed="81"/>
            <rFont val="ＭＳ Ｐゴシック"/>
            <family val="3"/>
            <charset val="128"/>
          </rPr>
          <t>県選手権の出場資格がある場合には、OPを選択してください！</t>
        </r>
      </text>
    </comment>
    <comment ref="J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sz val="11"/>
            <color indexed="81"/>
            <rFont val="ＭＳ Ｐゴシック"/>
            <family val="3"/>
            <charset val="128"/>
          </rPr>
          <t>県選手権の出場資格がある場合には、OPを選択してください！</t>
        </r>
      </text>
    </comment>
    <comment ref="M1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3" authorId="0" shapeId="0">
      <text>
        <r>
          <rPr>
            <sz val="11"/>
            <color indexed="81"/>
            <rFont val="ＭＳ Ｐゴシック"/>
            <family val="3"/>
            <charset val="128"/>
          </rPr>
          <t>県選手権の出場資格がある場合には、OPを選択してください！</t>
        </r>
      </text>
    </comment>
    <comment ref="H14" authorId="0" shapeId="0">
      <text>
        <r>
          <rPr>
            <sz val="11"/>
            <color indexed="81"/>
            <rFont val="ＭＳ Ｐゴシック"/>
            <family val="3"/>
            <charset val="128"/>
          </rPr>
          <t>県選手権の出場資格がある場合には、OPを選択してください！</t>
        </r>
      </text>
    </comment>
    <comment ref="J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sz val="11"/>
            <color indexed="81"/>
            <rFont val="ＭＳ Ｐゴシック"/>
            <family val="3"/>
            <charset val="128"/>
          </rPr>
          <t>県選手権の出場資格がある場合には、OPを選択してください！</t>
        </r>
      </text>
    </comment>
    <comment ref="M1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4" authorId="0" shapeId="0">
      <text>
        <r>
          <rPr>
            <sz val="11"/>
            <color indexed="81"/>
            <rFont val="ＭＳ Ｐゴシック"/>
            <family val="3"/>
            <charset val="128"/>
          </rPr>
          <t>県選手権の出場資格がある場合には、OPを選択してください！</t>
        </r>
      </text>
    </comment>
    <comment ref="H15" authorId="0" shapeId="0">
      <text>
        <r>
          <rPr>
            <sz val="11"/>
            <color indexed="81"/>
            <rFont val="ＭＳ Ｐゴシック"/>
            <family val="3"/>
            <charset val="128"/>
          </rPr>
          <t>県選手権の出場資格がある場合には、OPを選択してください！</t>
        </r>
      </text>
    </comment>
    <comment ref="J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sz val="11"/>
            <color indexed="81"/>
            <rFont val="ＭＳ Ｐゴシック"/>
            <family val="3"/>
            <charset val="128"/>
          </rPr>
          <t>県選手権の出場資格がある場合には、OPを選択してください！</t>
        </r>
      </text>
    </comment>
    <comment ref="M1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5" authorId="0" shapeId="0">
      <text>
        <r>
          <rPr>
            <sz val="11"/>
            <color indexed="81"/>
            <rFont val="ＭＳ Ｐゴシック"/>
            <family val="3"/>
            <charset val="128"/>
          </rPr>
          <t>県選手権の出場資格がある場合には、OPを選択してください！</t>
        </r>
      </text>
    </comment>
    <comment ref="H16" authorId="0" shapeId="0">
      <text>
        <r>
          <rPr>
            <sz val="11"/>
            <color indexed="81"/>
            <rFont val="ＭＳ Ｐゴシック"/>
            <family val="3"/>
            <charset val="128"/>
          </rPr>
          <t>県選手権の出場資格がある場合には、OPを選択してください！</t>
        </r>
      </text>
    </comment>
    <comment ref="J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sz val="11"/>
            <color indexed="81"/>
            <rFont val="ＭＳ Ｐゴシック"/>
            <family val="3"/>
            <charset val="128"/>
          </rPr>
          <t>県選手権の出場資格がある場合には、OPを選択してください！</t>
        </r>
      </text>
    </comment>
    <comment ref="M1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6" authorId="0" shapeId="0">
      <text>
        <r>
          <rPr>
            <sz val="11"/>
            <color indexed="81"/>
            <rFont val="ＭＳ Ｐゴシック"/>
            <family val="3"/>
            <charset val="128"/>
          </rPr>
          <t>県選手権の出場資格がある場合には、OPを選択してください！</t>
        </r>
      </text>
    </comment>
    <comment ref="H17" authorId="0" shapeId="0">
      <text>
        <r>
          <rPr>
            <sz val="11"/>
            <color indexed="81"/>
            <rFont val="ＭＳ Ｐゴシック"/>
            <family val="3"/>
            <charset val="128"/>
          </rPr>
          <t>県選手権の出場資格がある場合には、OPを選択してください！</t>
        </r>
      </text>
    </comment>
    <comment ref="J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sz val="11"/>
            <color indexed="81"/>
            <rFont val="ＭＳ Ｐゴシック"/>
            <family val="3"/>
            <charset val="128"/>
          </rPr>
          <t>県選手権の出場資格がある場合には、OPを選択してください！</t>
        </r>
      </text>
    </comment>
    <comment ref="M1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7" authorId="0" shapeId="0">
      <text>
        <r>
          <rPr>
            <sz val="11"/>
            <color indexed="81"/>
            <rFont val="ＭＳ Ｐゴシック"/>
            <family val="3"/>
            <charset val="128"/>
          </rPr>
          <t>県選手権の出場資格がある場合には、OPを選択してください！</t>
        </r>
      </text>
    </comment>
    <comment ref="H18" authorId="0" shapeId="0">
      <text>
        <r>
          <rPr>
            <sz val="11"/>
            <color indexed="81"/>
            <rFont val="ＭＳ Ｐゴシック"/>
            <family val="3"/>
            <charset val="128"/>
          </rPr>
          <t>県選手権の出場資格がある場合には、OPを選択してください！</t>
        </r>
      </text>
    </comment>
    <comment ref="J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sz val="11"/>
            <color indexed="81"/>
            <rFont val="ＭＳ Ｐゴシック"/>
            <family val="3"/>
            <charset val="128"/>
          </rPr>
          <t>県選手権の出場資格がある場合には、OPを選択してください！</t>
        </r>
      </text>
    </comment>
    <comment ref="M1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8" authorId="0" shapeId="0">
      <text>
        <r>
          <rPr>
            <sz val="11"/>
            <color indexed="81"/>
            <rFont val="ＭＳ Ｐゴシック"/>
            <family val="3"/>
            <charset val="128"/>
          </rPr>
          <t>県選手権の出場資格がある場合には、OPを選択してください！</t>
        </r>
      </text>
    </comment>
    <comment ref="H19" authorId="0" shapeId="0">
      <text>
        <r>
          <rPr>
            <sz val="11"/>
            <color indexed="81"/>
            <rFont val="ＭＳ Ｐゴシック"/>
            <family val="3"/>
            <charset val="128"/>
          </rPr>
          <t>県選手権の出場資格がある場合には、OPを選択してください！</t>
        </r>
      </text>
    </comment>
    <comment ref="J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sz val="11"/>
            <color indexed="81"/>
            <rFont val="ＭＳ Ｐゴシック"/>
            <family val="3"/>
            <charset val="128"/>
          </rPr>
          <t>県選手権の出場資格がある場合には、OPを選択してください！</t>
        </r>
      </text>
    </comment>
    <comment ref="M1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9" authorId="0" shapeId="0">
      <text>
        <r>
          <rPr>
            <sz val="11"/>
            <color indexed="81"/>
            <rFont val="ＭＳ Ｐゴシック"/>
            <family val="3"/>
            <charset val="128"/>
          </rPr>
          <t>県選手権の出場資格がある場合には、OPを選択してください！</t>
        </r>
      </text>
    </comment>
    <comment ref="H20" authorId="0" shapeId="0">
      <text>
        <r>
          <rPr>
            <sz val="11"/>
            <color indexed="81"/>
            <rFont val="ＭＳ Ｐゴシック"/>
            <family val="3"/>
            <charset val="128"/>
          </rPr>
          <t>県選手権の出場資格がある場合には、OPを選択してください！</t>
        </r>
      </text>
    </comment>
    <comment ref="J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sz val="11"/>
            <color indexed="81"/>
            <rFont val="ＭＳ Ｐゴシック"/>
            <family val="3"/>
            <charset val="128"/>
          </rPr>
          <t>県選手権の出場資格がある場合には、OPを選択してください！</t>
        </r>
      </text>
    </comment>
    <comment ref="M2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0" authorId="0" shapeId="0">
      <text>
        <r>
          <rPr>
            <sz val="11"/>
            <color indexed="81"/>
            <rFont val="ＭＳ Ｐゴシック"/>
            <family val="3"/>
            <charset val="128"/>
          </rPr>
          <t>県選手権の出場資格がある場合には、OPを選択してください！</t>
        </r>
      </text>
    </comment>
    <comment ref="H21" authorId="0" shapeId="0">
      <text>
        <r>
          <rPr>
            <sz val="11"/>
            <color indexed="81"/>
            <rFont val="ＭＳ Ｐゴシック"/>
            <family val="3"/>
            <charset val="128"/>
          </rPr>
          <t>県選手権の出場資格がある場合には、OPを選択してください！</t>
        </r>
      </text>
    </comment>
    <comment ref="J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sz val="11"/>
            <color indexed="81"/>
            <rFont val="ＭＳ Ｐゴシック"/>
            <family val="3"/>
            <charset val="128"/>
          </rPr>
          <t>県選手権の出場資格がある場合には、OPを選択してください！</t>
        </r>
      </text>
    </comment>
    <comment ref="M2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1" authorId="0" shapeId="0">
      <text>
        <r>
          <rPr>
            <sz val="11"/>
            <color indexed="81"/>
            <rFont val="ＭＳ Ｐゴシック"/>
            <family val="3"/>
            <charset val="128"/>
          </rPr>
          <t>県選手権の出場資格がある場合には、OPを選択してください！</t>
        </r>
      </text>
    </comment>
    <comment ref="H22" authorId="0" shapeId="0">
      <text>
        <r>
          <rPr>
            <sz val="11"/>
            <color indexed="81"/>
            <rFont val="ＭＳ Ｐゴシック"/>
            <family val="3"/>
            <charset val="128"/>
          </rPr>
          <t>県選手権の出場資格がある場合には、OPを選択してください！</t>
        </r>
      </text>
    </comment>
    <comment ref="J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sz val="11"/>
            <color indexed="81"/>
            <rFont val="ＭＳ Ｐゴシック"/>
            <family val="3"/>
            <charset val="128"/>
          </rPr>
          <t>県選手権の出場資格がある場合には、OPを選択してください！</t>
        </r>
      </text>
    </comment>
    <comment ref="M2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2" authorId="0" shapeId="0">
      <text>
        <r>
          <rPr>
            <sz val="11"/>
            <color indexed="81"/>
            <rFont val="ＭＳ Ｐゴシック"/>
            <family val="3"/>
            <charset val="128"/>
          </rPr>
          <t>県選手権の出場資格がある場合には、OPを選択してください！</t>
        </r>
      </text>
    </comment>
    <comment ref="H23" authorId="0" shapeId="0">
      <text>
        <r>
          <rPr>
            <sz val="11"/>
            <color indexed="81"/>
            <rFont val="ＭＳ Ｐゴシック"/>
            <family val="3"/>
            <charset val="128"/>
          </rPr>
          <t>県選手権の出場資格がある場合には、OPを選択してください！</t>
        </r>
      </text>
    </comment>
    <comment ref="J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sz val="11"/>
            <color indexed="81"/>
            <rFont val="ＭＳ Ｐゴシック"/>
            <family val="3"/>
            <charset val="128"/>
          </rPr>
          <t>県選手権の出場資格がある場合には、OPを選択してください！</t>
        </r>
      </text>
    </comment>
    <comment ref="M2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3" authorId="0" shapeId="0">
      <text>
        <r>
          <rPr>
            <sz val="11"/>
            <color indexed="81"/>
            <rFont val="ＭＳ Ｐゴシック"/>
            <family val="3"/>
            <charset val="128"/>
          </rPr>
          <t>県選手権の出場資格がある場合には、OPを選択してください！</t>
        </r>
      </text>
    </comment>
    <comment ref="H24" authorId="0" shapeId="0">
      <text>
        <r>
          <rPr>
            <sz val="11"/>
            <color indexed="81"/>
            <rFont val="ＭＳ Ｐゴシック"/>
            <family val="3"/>
            <charset val="128"/>
          </rPr>
          <t>県選手権の出場資格がある場合には、OPを選択してください！</t>
        </r>
      </text>
    </comment>
    <comment ref="J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sz val="11"/>
            <color indexed="81"/>
            <rFont val="ＭＳ Ｐゴシック"/>
            <family val="3"/>
            <charset val="128"/>
          </rPr>
          <t>県選手権の出場資格がある場合には、OPを選択してください！</t>
        </r>
      </text>
    </comment>
    <comment ref="M2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4" authorId="0" shapeId="0">
      <text>
        <r>
          <rPr>
            <sz val="11"/>
            <color indexed="81"/>
            <rFont val="ＭＳ Ｐゴシック"/>
            <family val="3"/>
            <charset val="128"/>
          </rPr>
          <t>県選手権の出場資格がある場合には、OPを選択してください！</t>
        </r>
      </text>
    </comment>
    <comment ref="H25" authorId="0" shapeId="0">
      <text>
        <r>
          <rPr>
            <sz val="11"/>
            <color indexed="81"/>
            <rFont val="ＭＳ Ｐゴシック"/>
            <family val="3"/>
            <charset val="128"/>
          </rPr>
          <t>県選手権の出場資格がある場合には、OPを選択してください！</t>
        </r>
      </text>
    </comment>
    <comment ref="J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sz val="11"/>
            <color indexed="81"/>
            <rFont val="ＭＳ Ｐゴシック"/>
            <family val="3"/>
            <charset val="128"/>
          </rPr>
          <t>県選手権の出場資格がある場合には、OPを選択してください！</t>
        </r>
      </text>
    </comment>
    <comment ref="M2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5" authorId="0" shapeId="0">
      <text>
        <r>
          <rPr>
            <sz val="11"/>
            <color indexed="81"/>
            <rFont val="ＭＳ Ｐゴシック"/>
            <family val="3"/>
            <charset val="128"/>
          </rPr>
          <t>県選手権の出場資格がある場合には、OPを選択してください！</t>
        </r>
      </text>
    </comment>
    <comment ref="H26" authorId="0" shapeId="0">
      <text>
        <r>
          <rPr>
            <sz val="11"/>
            <color indexed="81"/>
            <rFont val="ＭＳ Ｐゴシック"/>
            <family val="3"/>
            <charset val="128"/>
          </rPr>
          <t>県選手権の出場資格がある場合には、OPを選択してください！</t>
        </r>
      </text>
    </comment>
    <comment ref="J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sz val="11"/>
            <color indexed="81"/>
            <rFont val="ＭＳ Ｐゴシック"/>
            <family val="3"/>
            <charset val="128"/>
          </rPr>
          <t>県選手権の出場資格がある場合には、OPを選択してください！</t>
        </r>
      </text>
    </comment>
    <comment ref="M2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6" authorId="0" shapeId="0">
      <text>
        <r>
          <rPr>
            <sz val="11"/>
            <color indexed="81"/>
            <rFont val="ＭＳ Ｐゴシック"/>
            <family val="3"/>
            <charset val="128"/>
          </rPr>
          <t>県選手権の出場資格がある場合には、OPを選択してください！</t>
        </r>
      </text>
    </comment>
    <comment ref="H27" authorId="0" shapeId="0">
      <text>
        <r>
          <rPr>
            <sz val="11"/>
            <color indexed="81"/>
            <rFont val="ＭＳ Ｐゴシック"/>
            <family val="3"/>
            <charset val="128"/>
          </rPr>
          <t>県選手権の出場資格がある場合には、OPを選択してください！</t>
        </r>
      </text>
    </comment>
    <comment ref="J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sz val="11"/>
            <color indexed="81"/>
            <rFont val="ＭＳ Ｐゴシック"/>
            <family val="3"/>
            <charset val="128"/>
          </rPr>
          <t>県選手権の出場資格がある場合には、OPを選択してください！</t>
        </r>
      </text>
    </comment>
    <comment ref="M2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7" authorId="0" shapeId="0">
      <text>
        <r>
          <rPr>
            <sz val="11"/>
            <color indexed="81"/>
            <rFont val="ＭＳ Ｐゴシック"/>
            <family val="3"/>
            <charset val="128"/>
          </rPr>
          <t>県選手権の出場資格がある場合には、OPを選択してください！</t>
        </r>
      </text>
    </comment>
    <comment ref="H28" authorId="0" shapeId="0">
      <text>
        <r>
          <rPr>
            <sz val="11"/>
            <color indexed="81"/>
            <rFont val="ＭＳ Ｐゴシック"/>
            <family val="3"/>
            <charset val="128"/>
          </rPr>
          <t>県選手権の出場資格がある場合には、OPを選択してください！</t>
        </r>
      </text>
    </comment>
    <comment ref="J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sz val="11"/>
            <color indexed="81"/>
            <rFont val="ＭＳ Ｐゴシック"/>
            <family val="3"/>
            <charset val="128"/>
          </rPr>
          <t>県選手権の出場資格がある場合には、OPを選択してください！</t>
        </r>
      </text>
    </comment>
    <comment ref="M2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8" authorId="0" shapeId="0">
      <text>
        <r>
          <rPr>
            <sz val="11"/>
            <color indexed="81"/>
            <rFont val="ＭＳ Ｐゴシック"/>
            <family val="3"/>
            <charset val="128"/>
          </rPr>
          <t>県選手権の出場資格がある場合には、OPを選択してください！</t>
        </r>
      </text>
    </comment>
    <comment ref="H29" authorId="0" shapeId="0">
      <text>
        <r>
          <rPr>
            <sz val="11"/>
            <color indexed="81"/>
            <rFont val="ＭＳ Ｐゴシック"/>
            <family val="3"/>
            <charset val="128"/>
          </rPr>
          <t>県選手権の出場資格がある場合には、OPを選択してください！</t>
        </r>
      </text>
    </comment>
    <comment ref="J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sz val="11"/>
            <color indexed="81"/>
            <rFont val="ＭＳ Ｐゴシック"/>
            <family val="3"/>
            <charset val="128"/>
          </rPr>
          <t>県選手権の出場資格がある場合には、OPを選択してください！</t>
        </r>
      </text>
    </comment>
    <comment ref="M2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29" authorId="0" shapeId="0">
      <text>
        <r>
          <rPr>
            <sz val="11"/>
            <color indexed="81"/>
            <rFont val="ＭＳ Ｐゴシック"/>
            <family val="3"/>
            <charset val="128"/>
          </rPr>
          <t>県選手権の出場資格がある場合には、OPを選択してください！</t>
        </r>
      </text>
    </comment>
    <comment ref="H30" authorId="0" shapeId="0">
      <text>
        <r>
          <rPr>
            <sz val="11"/>
            <color indexed="81"/>
            <rFont val="ＭＳ Ｐゴシック"/>
            <family val="3"/>
            <charset val="128"/>
          </rPr>
          <t>県選手権の出場資格がある場合には、OPを選択してください！</t>
        </r>
      </text>
    </comment>
    <comment ref="J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sz val="11"/>
            <color indexed="81"/>
            <rFont val="ＭＳ Ｐゴシック"/>
            <family val="3"/>
            <charset val="128"/>
          </rPr>
          <t>県選手権の出場資格がある場合には、OPを選択してください！</t>
        </r>
      </text>
    </comment>
    <comment ref="M3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0" authorId="0" shapeId="0">
      <text>
        <r>
          <rPr>
            <sz val="11"/>
            <color indexed="81"/>
            <rFont val="ＭＳ Ｐゴシック"/>
            <family val="3"/>
            <charset val="128"/>
          </rPr>
          <t>県選手権の出場資格がある場合には、OPを選択してください！</t>
        </r>
      </text>
    </comment>
    <comment ref="H31" authorId="0" shapeId="0">
      <text>
        <r>
          <rPr>
            <sz val="11"/>
            <color indexed="81"/>
            <rFont val="ＭＳ Ｐゴシック"/>
            <family val="3"/>
            <charset val="128"/>
          </rPr>
          <t>県選手権の出場資格がある場合には、OPを選択してください！</t>
        </r>
      </text>
    </comment>
    <comment ref="J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sz val="11"/>
            <color indexed="81"/>
            <rFont val="ＭＳ Ｐゴシック"/>
            <family val="3"/>
            <charset val="128"/>
          </rPr>
          <t>県選手権の出場資格がある場合には、OPを選択してください！</t>
        </r>
      </text>
    </comment>
    <comment ref="M3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1" authorId="0" shapeId="0">
      <text>
        <r>
          <rPr>
            <sz val="11"/>
            <color indexed="81"/>
            <rFont val="ＭＳ Ｐゴシック"/>
            <family val="3"/>
            <charset val="128"/>
          </rPr>
          <t>県選手権の出場資格がある場合には、OPを選択してください！</t>
        </r>
      </text>
    </comment>
    <comment ref="H32" authorId="0" shapeId="0">
      <text>
        <r>
          <rPr>
            <sz val="11"/>
            <color indexed="81"/>
            <rFont val="ＭＳ Ｐゴシック"/>
            <family val="3"/>
            <charset val="128"/>
          </rPr>
          <t>県選手権の出場資格がある場合には、OPを選択してください！</t>
        </r>
      </text>
    </comment>
    <comment ref="J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sz val="11"/>
            <color indexed="81"/>
            <rFont val="ＭＳ Ｐゴシック"/>
            <family val="3"/>
            <charset val="128"/>
          </rPr>
          <t>県選手権の出場資格がある場合には、OPを選択してください！</t>
        </r>
      </text>
    </comment>
    <comment ref="M3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2" authorId="0" shapeId="0">
      <text>
        <r>
          <rPr>
            <sz val="11"/>
            <color indexed="81"/>
            <rFont val="ＭＳ Ｐゴシック"/>
            <family val="3"/>
            <charset val="128"/>
          </rPr>
          <t>県選手権の出場資格がある場合には、OPを選択してください！</t>
        </r>
      </text>
    </comment>
    <comment ref="H33" authorId="0" shapeId="0">
      <text>
        <r>
          <rPr>
            <sz val="11"/>
            <color indexed="81"/>
            <rFont val="ＭＳ Ｐゴシック"/>
            <family val="3"/>
            <charset val="128"/>
          </rPr>
          <t>県選手権の出場資格がある場合には、OPを選択してください！</t>
        </r>
      </text>
    </comment>
    <comment ref="J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sz val="11"/>
            <color indexed="81"/>
            <rFont val="ＭＳ Ｐゴシック"/>
            <family val="3"/>
            <charset val="128"/>
          </rPr>
          <t>県選手権の出場資格がある場合には、OPを選択してください！</t>
        </r>
      </text>
    </comment>
    <comment ref="M3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3" authorId="0" shapeId="0">
      <text>
        <r>
          <rPr>
            <sz val="11"/>
            <color indexed="81"/>
            <rFont val="ＭＳ Ｐゴシック"/>
            <family val="3"/>
            <charset val="128"/>
          </rPr>
          <t>県選手権の出場資格がある場合には、OPを選択してください！</t>
        </r>
      </text>
    </comment>
    <comment ref="H34" authorId="0" shapeId="0">
      <text>
        <r>
          <rPr>
            <sz val="11"/>
            <color indexed="81"/>
            <rFont val="ＭＳ Ｐゴシック"/>
            <family val="3"/>
            <charset val="128"/>
          </rPr>
          <t>県選手権の出場資格がある場合には、OPを選択してください！</t>
        </r>
      </text>
    </comment>
    <comment ref="J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sz val="11"/>
            <color indexed="81"/>
            <rFont val="ＭＳ Ｐゴシック"/>
            <family val="3"/>
            <charset val="128"/>
          </rPr>
          <t>県選手権の出場資格がある場合には、OPを選択してください！</t>
        </r>
      </text>
    </comment>
    <comment ref="M3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4" authorId="0" shapeId="0">
      <text>
        <r>
          <rPr>
            <sz val="11"/>
            <color indexed="81"/>
            <rFont val="ＭＳ Ｐゴシック"/>
            <family val="3"/>
            <charset val="128"/>
          </rPr>
          <t>県選手権の出場資格がある場合には、OPを選択してください！</t>
        </r>
      </text>
    </comment>
    <comment ref="H35" authorId="0" shapeId="0">
      <text>
        <r>
          <rPr>
            <sz val="11"/>
            <color indexed="81"/>
            <rFont val="ＭＳ Ｐゴシック"/>
            <family val="3"/>
            <charset val="128"/>
          </rPr>
          <t>県選手権の出場資格がある場合には、OPを選択してください！</t>
        </r>
      </text>
    </comment>
    <comment ref="J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sz val="11"/>
            <color indexed="81"/>
            <rFont val="ＭＳ Ｐゴシック"/>
            <family val="3"/>
            <charset val="128"/>
          </rPr>
          <t>県選手権の出場資格がある場合には、OPを選択してください！</t>
        </r>
      </text>
    </comment>
    <comment ref="M3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5" authorId="0" shapeId="0">
      <text>
        <r>
          <rPr>
            <sz val="11"/>
            <color indexed="81"/>
            <rFont val="ＭＳ Ｐゴシック"/>
            <family val="3"/>
            <charset val="128"/>
          </rPr>
          <t>県選手権の出場資格がある場合には、OPを選択してください！</t>
        </r>
      </text>
    </comment>
    <comment ref="H36" authorId="0" shapeId="0">
      <text>
        <r>
          <rPr>
            <sz val="11"/>
            <color indexed="81"/>
            <rFont val="ＭＳ Ｐゴシック"/>
            <family val="3"/>
            <charset val="128"/>
          </rPr>
          <t>県選手権の出場資格がある場合には、OPを選択してください！</t>
        </r>
      </text>
    </comment>
    <comment ref="J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sz val="11"/>
            <color indexed="81"/>
            <rFont val="ＭＳ Ｐゴシック"/>
            <family val="3"/>
            <charset val="128"/>
          </rPr>
          <t>県選手権の出場資格がある場合には、OPを選択してください！</t>
        </r>
      </text>
    </comment>
    <comment ref="M3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6" authorId="0" shapeId="0">
      <text>
        <r>
          <rPr>
            <sz val="11"/>
            <color indexed="81"/>
            <rFont val="ＭＳ Ｐゴシック"/>
            <family val="3"/>
            <charset val="128"/>
          </rPr>
          <t>県選手権の出場資格がある場合には、OPを選択してください！</t>
        </r>
      </text>
    </comment>
    <comment ref="H37" authorId="0" shapeId="0">
      <text>
        <r>
          <rPr>
            <sz val="11"/>
            <color indexed="81"/>
            <rFont val="ＭＳ Ｐゴシック"/>
            <family val="3"/>
            <charset val="128"/>
          </rPr>
          <t>県選手権の出場資格がある場合には、OPを選択してください！</t>
        </r>
      </text>
    </comment>
    <comment ref="J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sz val="11"/>
            <color indexed="81"/>
            <rFont val="ＭＳ Ｐゴシック"/>
            <family val="3"/>
            <charset val="128"/>
          </rPr>
          <t>県選手権の出場資格がある場合には、OPを選択してください！</t>
        </r>
      </text>
    </comment>
    <comment ref="M3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7" authorId="0" shapeId="0">
      <text>
        <r>
          <rPr>
            <sz val="11"/>
            <color indexed="81"/>
            <rFont val="ＭＳ Ｐゴシック"/>
            <family val="3"/>
            <charset val="128"/>
          </rPr>
          <t>県選手権の出場資格がある場合には、OPを選択してください！</t>
        </r>
      </text>
    </comment>
    <comment ref="H38" authorId="0" shapeId="0">
      <text>
        <r>
          <rPr>
            <sz val="11"/>
            <color indexed="81"/>
            <rFont val="ＭＳ Ｐゴシック"/>
            <family val="3"/>
            <charset val="128"/>
          </rPr>
          <t>県選手権の出場資格がある場合には、OPを選択してください！</t>
        </r>
      </text>
    </comment>
    <comment ref="J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sz val="11"/>
            <color indexed="81"/>
            <rFont val="ＭＳ Ｐゴシック"/>
            <family val="3"/>
            <charset val="128"/>
          </rPr>
          <t>県選手権の出場資格がある場合には、OPを選択してください！</t>
        </r>
      </text>
    </comment>
    <comment ref="M3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8" authorId="0" shapeId="0">
      <text>
        <r>
          <rPr>
            <sz val="11"/>
            <color indexed="81"/>
            <rFont val="ＭＳ Ｐゴシック"/>
            <family val="3"/>
            <charset val="128"/>
          </rPr>
          <t>県選手権の出場資格がある場合には、OPを選択してください！</t>
        </r>
      </text>
    </comment>
    <comment ref="H39" authorId="0" shapeId="0">
      <text>
        <r>
          <rPr>
            <sz val="11"/>
            <color indexed="81"/>
            <rFont val="ＭＳ Ｐゴシック"/>
            <family val="3"/>
            <charset val="128"/>
          </rPr>
          <t>県選手権の出場資格がある場合には、OPを選択してください！</t>
        </r>
      </text>
    </comment>
    <comment ref="J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sz val="11"/>
            <color indexed="81"/>
            <rFont val="ＭＳ Ｐゴシック"/>
            <family val="3"/>
            <charset val="128"/>
          </rPr>
          <t>県選手権の出場資格がある場合には、OPを選択してください！</t>
        </r>
      </text>
    </comment>
    <comment ref="M3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39" authorId="0" shapeId="0">
      <text>
        <r>
          <rPr>
            <sz val="11"/>
            <color indexed="81"/>
            <rFont val="ＭＳ Ｐゴシック"/>
            <family val="3"/>
            <charset val="128"/>
          </rPr>
          <t>県選手権の出場資格がある場合には、OPを選択してください！</t>
        </r>
      </text>
    </comment>
    <comment ref="H40" authorId="0" shapeId="0">
      <text>
        <r>
          <rPr>
            <sz val="11"/>
            <color indexed="81"/>
            <rFont val="ＭＳ Ｐゴシック"/>
            <family val="3"/>
            <charset val="128"/>
          </rPr>
          <t>県選手権の出場資格がある場合には、OPを選択してください！</t>
        </r>
      </text>
    </comment>
    <comment ref="J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sz val="11"/>
            <color indexed="81"/>
            <rFont val="ＭＳ Ｐゴシック"/>
            <family val="3"/>
            <charset val="128"/>
          </rPr>
          <t>県選手権の出場資格がある場合には、OPを選択してください！</t>
        </r>
      </text>
    </comment>
    <comment ref="M4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0" authorId="0" shapeId="0">
      <text>
        <r>
          <rPr>
            <sz val="11"/>
            <color indexed="81"/>
            <rFont val="ＭＳ Ｐゴシック"/>
            <family val="3"/>
            <charset val="128"/>
          </rPr>
          <t>県選手権の出場資格がある場合には、OPを選択してください！</t>
        </r>
      </text>
    </comment>
    <comment ref="H41" authorId="0" shapeId="0">
      <text>
        <r>
          <rPr>
            <sz val="11"/>
            <color indexed="81"/>
            <rFont val="ＭＳ Ｐゴシック"/>
            <family val="3"/>
            <charset val="128"/>
          </rPr>
          <t>県選手権の出場資格がある場合には、OPを選択してください！</t>
        </r>
      </text>
    </comment>
    <comment ref="J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sz val="11"/>
            <color indexed="81"/>
            <rFont val="ＭＳ Ｐゴシック"/>
            <family val="3"/>
            <charset val="128"/>
          </rPr>
          <t>県選手権の出場資格がある場合には、OPを選択してください！</t>
        </r>
      </text>
    </comment>
    <comment ref="M4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1" authorId="0" shapeId="0">
      <text>
        <r>
          <rPr>
            <sz val="11"/>
            <color indexed="81"/>
            <rFont val="ＭＳ Ｐゴシック"/>
            <family val="3"/>
            <charset val="128"/>
          </rPr>
          <t>県選手権の出場資格がある場合には、OPを選択してください！</t>
        </r>
      </text>
    </comment>
    <comment ref="H42" authorId="0" shapeId="0">
      <text>
        <r>
          <rPr>
            <sz val="11"/>
            <color indexed="81"/>
            <rFont val="ＭＳ Ｐゴシック"/>
            <family val="3"/>
            <charset val="128"/>
          </rPr>
          <t>県選手権の出場資格がある場合には、OPを選択してください！</t>
        </r>
      </text>
    </comment>
    <comment ref="J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sz val="11"/>
            <color indexed="81"/>
            <rFont val="ＭＳ Ｐゴシック"/>
            <family val="3"/>
            <charset val="128"/>
          </rPr>
          <t>県選手権の出場資格がある場合には、OPを選択してください！</t>
        </r>
      </text>
    </comment>
    <comment ref="M4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2" authorId="0" shapeId="0">
      <text>
        <r>
          <rPr>
            <sz val="11"/>
            <color indexed="81"/>
            <rFont val="ＭＳ Ｐゴシック"/>
            <family val="3"/>
            <charset val="128"/>
          </rPr>
          <t>県選手権の出場資格がある場合には、OPを選択してください！</t>
        </r>
      </text>
    </comment>
    <comment ref="H43" authorId="0" shapeId="0">
      <text>
        <r>
          <rPr>
            <sz val="11"/>
            <color indexed="81"/>
            <rFont val="ＭＳ Ｐゴシック"/>
            <family val="3"/>
            <charset val="128"/>
          </rPr>
          <t>県選手権の出場資格がある場合には、OPを選択してください！</t>
        </r>
      </text>
    </comment>
    <comment ref="J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sz val="11"/>
            <color indexed="81"/>
            <rFont val="ＭＳ Ｐゴシック"/>
            <family val="3"/>
            <charset val="128"/>
          </rPr>
          <t>県選手権の出場資格がある場合には、OPを選択してください！</t>
        </r>
      </text>
    </comment>
    <comment ref="M4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3" authorId="0" shapeId="0">
      <text>
        <r>
          <rPr>
            <sz val="11"/>
            <color indexed="81"/>
            <rFont val="ＭＳ Ｐゴシック"/>
            <family val="3"/>
            <charset val="128"/>
          </rPr>
          <t>県選手権の出場資格がある場合には、OPを選択してください！</t>
        </r>
      </text>
    </comment>
    <comment ref="H44" authorId="0" shapeId="0">
      <text>
        <r>
          <rPr>
            <sz val="11"/>
            <color indexed="81"/>
            <rFont val="ＭＳ Ｐゴシック"/>
            <family val="3"/>
            <charset val="128"/>
          </rPr>
          <t>県選手権の出場資格がある場合には、OPを選択してください！</t>
        </r>
      </text>
    </comment>
    <comment ref="J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sz val="11"/>
            <color indexed="81"/>
            <rFont val="ＭＳ Ｐゴシック"/>
            <family val="3"/>
            <charset val="128"/>
          </rPr>
          <t>県選手権の出場資格がある場合には、OPを選択してください！</t>
        </r>
      </text>
    </comment>
    <comment ref="M4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4" authorId="0" shapeId="0">
      <text>
        <r>
          <rPr>
            <sz val="11"/>
            <color indexed="81"/>
            <rFont val="ＭＳ Ｐゴシック"/>
            <family val="3"/>
            <charset val="128"/>
          </rPr>
          <t>県選手権の出場資格がある場合には、OPを選択してください！</t>
        </r>
      </text>
    </comment>
    <comment ref="H45" authorId="0" shapeId="0">
      <text>
        <r>
          <rPr>
            <sz val="11"/>
            <color indexed="81"/>
            <rFont val="ＭＳ Ｐゴシック"/>
            <family val="3"/>
            <charset val="128"/>
          </rPr>
          <t>県選手権の出場資格がある場合には、OPを選択してください！</t>
        </r>
      </text>
    </comment>
    <comment ref="J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sz val="11"/>
            <color indexed="81"/>
            <rFont val="ＭＳ Ｐゴシック"/>
            <family val="3"/>
            <charset val="128"/>
          </rPr>
          <t>県選手権の出場資格がある場合には、OPを選択してください！</t>
        </r>
      </text>
    </comment>
    <comment ref="M4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5" authorId="0" shapeId="0">
      <text>
        <r>
          <rPr>
            <sz val="11"/>
            <color indexed="81"/>
            <rFont val="ＭＳ Ｐゴシック"/>
            <family val="3"/>
            <charset val="128"/>
          </rPr>
          <t>県選手権の出場資格がある場合には、OPを選択してください！</t>
        </r>
      </text>
    </comment>
    <comment ref="H46" authorId="0" shapeId="0">
      <text>
        <r>
          <rPr>
            <sz val="11"/>
            <color indexed="81"/>
            <rFont val="ＭＳ Ｐゴシック"/>
            <family val="3"/>
            <charset val="128"/>
          </rPr>
          <t>県選手権の出場資格がある場合には、OPを選択してください！</t>
        </r>
      </text>
    </comment>
    <comment ref="J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sz val="11"/>
            <color indexed="81"/>
            <rFont val="ＭＳ Ｐゴシック"/>
            <family val="3"/>
            <charset val="128"/>
          </rPr>
          <t>県選手権の出場資格がある場合には、OPを選択してください！</t>
        </r>
      </text>
    </comment>
    <comment ref="M4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6" authorId="0" shapeId="0">
      <text>
        <r>
          <rPr>
            <sz val="11"/>
            <color indexed="81"/>
            <rFont val="ＭＳ Ｐゴシック"/>
            <family val="3"/>
            <charset val="128"/>
          </rPr>
          <t>県選手権の出場資格がある場合には、OPを選択してください！</t>
        </r>
      </text>
    </comment>
    <comment ref="H47" authorId="0" shapeId="0">
      <text>
        <r>
          <rPr>
            <sz val="11"/>
            <color indexed="81"/>
            <rFont val="ＭＳ Ｐゴシック"/>
            <family val="3"/>
            <charset val="128"/>
          </rPr>
          <t>県選手権の出場資格がある場合には、OPを選択してください！</t>
        </r>
      </text>
    </comment>
    <comment ref="J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sz val="11"/>
            <color indexed="81"/>
            <rFont val="ＭＳ Ｐゴシック"/>
            <family val="3"/>
            <charset val="128"/>
          </rPr>
          <t>県選手権の出場資格がある場合には、OPを選択してください！</t>
        </r>
      </text>
    </comment>
    <comment ref="M4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7" authorId="0" shapeId="0">
      <text>
        <r>
          <rPr>
            <sz val="11"/>
            <color indexed="81"/>
            <rFont val="ＭＳ Ｐゴシック"/>
            <family val="3"/>
            <charset val="128"/>
          </rPr>
          <t>県選手権の出場資格がある場合には、OPを選択してください！</t>
        </r>
      </text>
    </comment>
    <comment ref="H48" authorId="0" shapeId="0">
      <text>
        <r>
          <rPr>
            <sz val="11"/>
            <color indexed="81"/>
            <rFont val="ＭＳ Ｐゴシック"/>
            <family val="3"/>
            <charset val="128"/>
          </rPr>
          <t>県選手権の出場資格がある場合には、OPを選択してください！</t>
        </r>
      </text>
    </comment>
    <comment ref="J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sz val="11"/>
            <color indexed="81"/>
            <rFont val="ＭＳ Ｐゴシック"/>
            <family val="3"/>
            <charset val="128"/>
          </rPr>
          <t>県選手権の出場資格がある場合には、OPを選択してください！</t>
        </r>
      </text>
    </comment>
    <comment ref="M4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8" authorId="0" shapeId="0">
      <text>
        <r>
          <rPr>
            <sz val="11"/>
            <color indexed="81"/>
            <rFont val="ＭＳ Ｐゴシック"/>
            <family val="3"/>
            <charset val="128"/>
          </rPr>
          <t>県選手権の出場資格がある場合には、OPを選択してください！</t>
        </r>
      </text>
    </comment>
    <comment ref="H49" authorId="0" shapeId="0">
      <text>
        <r>
          <rPr>
            <sz val="11"/>
            <color indexed="81"/>
            <rFont val="ＭＳ Ｐゴシック"/>
            <family val="3"/>
            <charset val="128"/>
          </rPr>
          <t>県選手権の出場資格がある場合には、OPを選択してください！</t>
        </r>
      </text>
    </comment>
    <comment ref="J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sz val="11"/>
            <color indexed="81"/>
            <rFont val="ＭＳ Ｐゴシック"/>
            <family val="3"/>
            <charset val="128"/>
          </rPr>
          <t>県選手権の出場資格がある場合には、OPを選択してください！</t>
        </r>
      </text>
    </comment>
    <comment ref="M4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49" authorId="0" shapeId="0">
      <text>
        <r>
          <rPr>
            <sz val="11"/>
            <color indexed="81"/>
            <rFont val="ＭＳ Ｐゴシック"/>
            <family val="3"/>
            <charset val="128"/>
          </rPr>
          <t>県選手権の出場資格がある場合には、OPを選択してください！</t>
        </r>
      </text>
    </comment>
    <comment ref="H50" authorId="0" shapeId="0">
      <text>
        <r>
          <rPr>
            <sz val="11"/>
            <color indexed="81"/>
            <rFont val="ＭＳ Ｐゴシック"/>
            <family val="3"/>
            <charset val="128"/>
          </rPr>
          <t>県選手権の出場資格がある場合には、OPを選択してください！</t>
        </r>
      </text>
    </comment>
    <comment ref="J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sz val="11"/>
            <color indexed="81"/>
            <rFont val="ＭＳ Ｐゴシック"/>
            <family val="3"/>
            <charset val="128"/>
          </rPr>
          <t>県選手権の出場資格がある場合には、OPを選択してください！</t>
        </r>
      </text>
    </comment>
    <comment ref="M5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0" authorId="0" shapeId="0">
      <text>
        <r>
          <rPr>
            <sz val="11"/>
            <color indexed="81"/>
            <rFont val="ＭＳ Ｐゴシック"/>
            <family val="3"/>
            <charset val="128"/>
          </rPr>
          <t>県選手権の出場資格がある場合には、OPを選択してください！</t>
        </r>
      </text>
    </comment>
    <comment ref="H51" authorId="0" shapeId="0">
      <text>
        <r>
          <rPr>
            <sz val="11"/>
            <color indexed="81"/>
            <rFont val="ＭＳ Ｐゴシック"/>
            <family val="3"/>
            <charset val="128"/>
          </rPr>
          <t>県選手権の出場資格がある場合には、OPを選択してください！</t>
        </r>
      </text>
    </comment>
    <comment ref="J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sz val="11"/>
            <color indexed="81"/>
            <rFont val="ＭＳ Ｐゴシック"/>
            <family val="3"/>
            <charset val="128"/>
          </rPr>
          <t>県選手権の出場資格がある場合には、OPを選択してください！</t>
        </r>
      </text>
    </comment>
    <comment ref="M5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1" authorId="0" shapeId="0">
      <text>
        <r>
          <rPr>
            <sz val="11"/>
            <color indexed="81"/>
            <rFont val="ＭＳ Ｐゴシック"/>
            <family val="3"/>
            <charset val="128"/>
          </rPr>
          <t>県選手権の出場資格がある場合には、OPを選択してください！</t>
        </r>
      </text>
    </comment>
    <comment ref="H52" authorId="0" shapeId="0">
      <text>
        <r>
          <rPr>
            <sz val="11"/>
            <color indexed="81"/>
            <rFont val="ＭＳ Ｐゴシック"/>
            <family val="3"/>
            <charset val="128"/>
          </rPr>
          <t>県選手権の出場資格がある場合には、OPを選択してください！</t>
        </r>
      </text>
    </comment>
    <comment ref="J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sz val="11"/>
            <color indexed="81"/>
            <rFont val="ＭＳ Ｐゴシック"/>
            <family val="3"/>
            <charset val="128"/>
          </rPr>
          <t>県選手権の出場資格がある場合には、OPを選択してください！</t>
        </r>
      </text>
    </comment>
    <comment ref="M5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2" authorId="0" shapeId="0">
      <text>
        <r>
          <rPr>
            <sz val="11"/>
            <color indexed="81"/>
            <rFont val="ＭＳ Ｐゴシック"/>
            <family val="3"/>
            <charset val="128"/>
          </rPr>
          <t>県選手権の出場資格がある場合には、OPを選択してください！</t>
        </r>
      </text>
    </comment>
    <comment ref="H53" authorId="0" shapeId="0">
      <text>
        <r>
          <rPr>
            <sz val="11"/>
            <color indexed="81"/>
            <rFont val="ＭＳ Ｐゴシック"/>
            <family val="3"/>
            <charset val="128"/>
          </rPr>
          <t>県選手権の出場資格がある場合には、OPを選択してください！</t>
        </r>
      </text>
    </comment>
    <comment ref="J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sz val="11"/>
            <color indexed="81"/>
            <rFont val="ＭＳ Ｐゴシック"/>
            <family val="3"/>
            <charset val="128"/>
          </rPr>
          <t>県選手権の出場資格がある場合には、OPを選択してください！</t>
        </r>
      </text>
    </comment>
    <comment ref="M5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3" authorId="0" shapeId="0">
      <text>
        <r>
          <rPr>
            <sz val="11"/>
            <color indexed="81"/>
            <rFont val="ＭＳ Ｐゴシック"/>
            <family val="3"/>
            <charset val="128"/>
          </rPr>
          <t>県選手権の出場資格がある場合には、OPを選択してください！</t>
        </r>
      </text>
    </comment>
    <comment ref="H54" authorId="0" shapeId="0">
      <text>
        <r>
          <rPr>
            <sz val="11"/>
            <color indexed="81"/>
            <rFont val="ＭＳ Ｐゴシック"/>
            <family val="3"/>
            <charset val="128"/>
          </rPr>
          <t>県選手権の出場資格がある場合には、OPを選択してください！</t>
        </r>
      </text>
    </comment>
    <comment ref="J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sz val="11"/>
            <color indexed="81"/>
            <rFont val="ＭＳ Ｐゴシック"/>
            <family val="3"/>
            <charset val="128"/>
          </rPr>
          <t>県選手権の出場資格がある場合には、OPを選択してください！</t>
        </r>
      </text>
    </comment>
    <comment ref="M5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4" authorId="0" shapeId="0">
      <text>
        <r>
          <rPr>
            <sz val="11"/>
            <color indexed="81"/>
            <rFont val="ＭＳ Ｐゴシック"/>
            <family val="3"/>
            <charset val="128"/>
          </rPr>
          <t>県選手権の出場資格がある場合には、OPを選択してください！</t>
        </r>
      </text>
    </comment>
    <comment ref="H55" authorId="0" shapeId="0">
      <text>
        <r>
          <rPr>
            <sz val="11"/>
            <color indexed="81"/>
            <rFont val="ＭＳ Ｐゴシック"/>
            <family val="3"/>
            <charset val="128"/>
          </rPr>
          <t>県選手権の出場資格がある場合には、OPを選択してください！</t>
        </r>
      </text>
    </comment>
    <comment ref="J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sz val="11"/>
            <color indexed="81"/>
            <rFont val="ＭＳ Ｐゴシック"/>
            <family val="3"/>
            <charset val="128"/>
          </rPr>
          <t>県選手権の出場資格がある場合には、OPを選択してください！</t>
        </r>
      </text>
    </comment>
    <comment ref="M5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5" authorId="0" shapeId="0">
      <text>
        <r>
          <rPr>
            <sz val="11"/>
            <color indexed="81"/>
            <rFont val="ＭＳ Ｐゴシック"/>
            <family val="3"/>
            <charset val="128"/>
          </rPr>
          <t>県選手権の出場資格がある場合には、OPを選択してください！</t>
        </r>
      </text>
    </comment>
    <comment ref="H56" authorId="0" shapeId="0">
      <text>
        <r>
          <rPr>
            <sz val="11"/>
            <color indexed="81"/>
            <rFont val="ＭＳ Ｐゴシック"/>
            <family val="3"/>
            <charset val="128"/>
          </rPr>
          <t>県選手権の出場資格がある場合には、OPを選択してください！</t>
        </r>
      </text>
    </comment>
    <comment ref="J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sz val="11"/>
            <color indexed="81"/>
            <rFont val="ＭＳ Ｐゴシック"/>
            <family val="3"/>
            <charset val="128"/>
          </rPr>
          <t>県選手権の出場資格がある場合には、OPを選択してください！</t>
        </r>
      </text>
    </comment>
    <comment ref="M5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6" authorId="0" shapeId="0">
      <text>
        <r>
          <rPr>
            <sz val="11"/>
            <color indexed="81"/>
            <rFont val="ＭＳ Ｐゴシック"/>
            <family val="3"/>
            <charset val="128"/>
          </rPr>
          <t>県選手権の出場資格がある場合には、OPを選択してください！</t>
        </r>
      </text>
    </comment>
    <comment ref="H57" authorId="0" shapeId="0">
      <text>
        <r>
          <rPr>
            <sz val="11"/>
            <color indexed="81"/>
            <rFont val="ＭＳ Ｐゴシック"/>
            <family val="3"/>
            <charset val="128"/>
          </rPr>
          <t>県選手権の出場資格がある場合には、OPを選択してください！</t>
        </r>
      </text>
    </comment>
    <comment ref="J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sz val="11"/>
            <color indexed="81"/>
            <rFont val="ＭＳ Ｐゴシック"/>
            <family val="3"/>
            <charset val="128"/>
          </rPr>
          <t>県選手権の出場資格がある場合には、OPを選択してください！</t>
        </r>
      </text>
    </comment>
    <comment ref="M5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7" authorId="0" shapeId="0">
      <text>
        <r>
          <rPr>
            <sz val="11"/>
            <color indexed="81"/>
            <rFont val="ＭＳ Ｐゴシック"/>
            <family val="3"/>
            <charset val="128"/>
          </rPr>
          <t>県選手権の出場資格がある場合には、OPを選択してください！</t>
        </r>
      </text>
    </comment>
    <comment ref="H58" authorId="0" shapeId="0">
      <text>
        <r>
          <rPr>
            <sz val="11"/>
            <color indexed="81"/>
            <rFont val="ＭＳ Ｐゴシック"/>
            <family val="3"/>
            <charset val="128"/>
          </rPr>
          <t>県選手権の出場資格がある場合には、OPを選択してください！</t>
        </r>
      </text>
    </comment>
    <comment ref="J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sz val="11"/>
            <color indexed="81"/>
            <rFont val="ＭＳ Ｐゴシック"/>
            <family val="3"/>
            <charset val="128"/>
          </rPr>
          <t>県選手権の出場資格がある場合には、OPを選択してください！</t>
        </r>
      </text>
    </comment>
    <comment ref="M5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8" authorId="0" shapeId="0">
      <text>
        <r>
          <rPr>
            <sz val="11"/>
            <color indexed="81"/>
            <rFont val="ＭＳ Ｐゴシック"/>
            <family val="3"/>
            <charset val="128"/>
          </rPr>
          <t>県選手権の出場資格がある場合には、OPを選択してください！</t>
        </r>
      </text>
    </comment>
    <comment ref="H59" authorId="0" shapeId="0">
      <text>
        <r>
          <rPr>
            <sz val="11"/>
            <color indexed="81"/>
            <rFont val="ＭＳ Ｐゴシック"/>
            <family val="3"/>
            <charset val="128"/>
          </rPr>
          <t>県選手権の出場資格がある場合には、OPを選択してください！</t>
        </r>
      </text>
    </comment>
    <comment ref="J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sz val="11"/>
            <color indexed="81"/>
            <rFont val="ＭＳ Ｐゴシック"/>
            <family val="3"/>
            <charset val="128"/>
          </rPr>
          <t>県選手権の出場資格がある場合には、OPを選択してください！</t>
        </r>
      </text>
    </comment>
    <comment ref="M5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59" authorId="0" shapeId="0">
      <text>
        <r>
          <rPr>
            <sz val="11"/>
            <color indexed="81"/>
            <rFont val="ＭＳ Ｐゴシック"/>
            <family val="3"/>
            <charset val="128"/>
          </rPr>
          <t>県選手権の出場資格がある場合には、OPを選択してください！</t>
        </r>
      </text>
    </comment>
    <comment ref="H60" authorId="0" shapeId="0">
      <text>
        <r>
          <rPr>
            <sz val="11"/>
            <color indexed="81"/>
            <rFont val="ＭＳ Ｐゴシック"/>
            <family val="3"/>
            <charset val="128"/>
          </rPr>
          <t>県選手権の出場資格がある場合には、OPを選択してください！</t>
        </r>
      </text>
    </comment>
    <comment ref="J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sz val="11"/>
            <color indexed="81"/>
            <rFont val="ＭＳ Ｐゴシック"/>
            <family val="3"/>
            <charset val="128"/>
          </rPr>
          <t>県選手権の出場資格がある場合には、OPを選択してください！</t>
        </r>
      </text>
    </comment>
    <comment ref="M6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0" authorId="0" shapeId="0">
      <text>
        <r>
          <rPr>
            <sz val="11"/>
            <color indexed="81"/>
            <rFont val="ＭＳ Ｐゴシック"/>
            <family val="3"/>
            <charset val="128"/>
          </rPr>
          <t>県選手権の出場資格がある場合には、OPを選択してください！</t>
        </r>
      </text>
    </comment>
    <comment ref="H61" authorId="0" shapeId="0">
      <text>
        <r>
          <rPr>
            <sz val="11"/>
            <color indexed="81"/>
            <rFont val="ＭＳ Ｐゴシック"/>
            <family val="3"/>
            <charset val="128"/>
          </rPr>
          <t>県選手権の出場資格がある場合には、OPを選択してください！</t>
        </r>
      </text>
    </comment>
    <comment ref="J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sz val="11"/>
            <color indexed="81"/>
            <rFont val="ＭＳ Ｐゴシック"/>
            <family val="3"/>
            <charset val="128"/>
          </rPr>
          <t>県選手権の出場資格がある場合には、OPを選択してください！</t>
        </r>
      </text>
    </comment>
    <comment ref="M6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1" authorId="0" shapeId="0">
      <text>
        <r>
          <rPr>
            <sz val="11"/>
            <color indexed="81"/>
            <rFont val="ＭＳ Ｐゴシック"/>
            <family val="3"/>
            <charset val="128"/>
          </rPr>
          <t>県選手権の出場資格がある場合には、OPを選択してください！</t>
        </r>
      </text>
    </comment>
    <comment ref="H62" authorId="0" shapeId="0">
      <text>
        <r>
          <rPr>
            <sz val="11"/>
            <color indexed="81"/>
            <rFont val="ＭＳ Ｐゴシック"/>
            <family val="3"/>
            <charset val="128"/>
          </rPr>
          <t>県選手権の出場資格がある場合には、OPを選択してください！</t>
        </r>
      </text>
    </comment>
    <comment ref="J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sz val="11"/>
            <color indexed="81"/>
            <rFont val="ＭＳ Ｐゴシック"/>
            <family val="3"/>
            <charset val="128"/>
          </rPr>
          <t>県選手権の出場資格がある場合には、OPを選択してください！</t>
        </r>
      </text>
    </comment>
    <comment ref="M6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2" authorId="0" shapeId="0">
      <text>
        <r>
          <rPr>
            <sz val="11"/>
            <color indexed="81"/>
            <rFont val="ＭＳ Ｐゴシック"/>
            <family val="3"/>
            <charset val="128"/>
          </rPr>
          <t>県選手権の出場資格がある場合には、OPを選択してください！</t>
        </r>
      </text>
    </comment>
    <comment ref="H63" authorId="0" shapeId="0">
      <text>
        <r>
          <rPr>
            <sz val="11"/>
            <color indexed="81"/>
            <rFont val="ＭＳ Ｐゴシック"/>
            <family val="3"/>
            <charset val="128"/>
          </rPr>
          <t>県選手権の出場資格がある場合には、OPを選択してください！</t>
        </r>
      </text>
    </comment>
    <comment ref="J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sz val="11"/>
            <color indexed="81"/>
            <rFont val="ＭＳ Ｐゴシック"/>
            <family val="3"/>
            <charset val="128"/>
          </rPr>
          <t>県選手権の出場資格がある場合には、OPを選択してください！</t>
        </r>
      </text>
    </comment>
    <comment ref="M6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3" authorId="0" shapeId="0">
      <text>
        <r>
          <rPr>
            <sz val="11"/>
            <color indexed="81"/>
            <rFont val="ＭＳ Ｐゴシック"/>
            <family val="3"/>
            <charset val="128"/>
          </rPr>
          <t>県選手権の出場資格がある場合には、OPを選択してください！</t>
        </r>
      </text>
    </comment>
    <comment ref="H64" authorId="0" shapeId="0">
      <text>
        <r>
          <rPr>
            <sz val="11"/>
            <color indexed="81"/>
            <rFont val="ＭＳ Ｐゴシック"/>
            <family val="3"/>
            <charset val="128"/>
          </rPr>
          <t>県選手権の出場資格がある場合には、OPを選択してください！</t>
        </r>
      </text>
    </comment>
    <comment ref="J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sz val="11"/>
            <color indexed="81"/>
            <rFont val="ＭＳ Ｐゴシック"/>
            <family val="3"/>
            <charset val="128"/>
          </rPr>
          <t>県選手権の出場資格がある場合には、OPを選択してください！</t>
        </r>
      </text>
    </comment>
    <comment ref="M6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4" authorId="0" shapeId="0">
      <text>
        <r>
          <rPr>
            <sz val="11"/>
            <color indexed="81"/>
            <rFont val="ＭＳ Ｐゴシック"/>
            <family val="3"/>
            <charset val="128"/>
          </rPr>
          <t>県選手権の出場資格がある場合には、OPを選択してください！</t>
        </r>
      </text>
    </comment>
    <comment ref="H65" authorId="0" shapeId="0">
      <text>
        <r>
          <rPr>
            <sz val="11"/>
            <color indexed="81"/>
            <rFont val="ＭＳ Ｐゴシック"/>
            <family val="3"/>
            <charset val="128"/>
          </rPr>
          <t>県選手権の出場資格がある場合には、OPを選択してください！</t>
        </r>
      </text>
    </comment>
    <comment ref="J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sz val="11"/>
            <color indexed="81"/>
            <rFont val="ＭＳ Ｐゴシック"/>
            <family val="3"/>
            <charset val="128"/>
          </rPr>
          <t>県選手権の出場資格がある場合には、OPを選択してください！</t>
        </r>
      </text>
    </comment>
    <comment ref="M6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5" authorId="0" shapeId="0">
      <text>
        <r>
          <rPr>
            <sz val="11"/>
            <color indexed="81"/>
            <rFont val="ＭＳ Ｐゴシック"/>
            <family val="3"/>
            <charset val="128"/>
          </rPr>
          <t>県選手権の出場資格がある場合には、OPを選択してください！</t>
        </r>
      </text>
    </comment>
    <comment ref="H66" authorId="0" shapeId="0">
      <text>
        <r>
          <rPr>
            <sz val="11"/>
            <color indexed="81"/>
            <rFont val="ＭＳ Ｐゴシック"/>
            <family val="3"/>
            <charset val="128"/>
          </rPr>
          <t>県選手権の出場資格がある場合には、OPを選択してください！</t>
        </r>
      </text>
    </comment>
    <comment ref="J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sz val="11"/>
            <color indexed="81"/>
            <rFont val="ＭＳ Ｐゴシック"/>
            <family val="3"/>
            <charset val="128"/>
          </rPr>
          <t>県選手権の出場資格がある場合には、OPを選択してください！</t>
        </r>
      </text>
    </comment>
    <comment ref="M6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6" authorId="0" shapeId="0">
      <text>
        <r>
          <rPr>
            <sz val="11"/>
            <color indexed="81"/>
            <rFont val="ＭＳ Ｐゴシック"/>
            <family val="3"/>
            <charset val="128"/>
          </rPr>
          <t>県選手権の出場資格がある場合には、OPを選択してください！</t>
        </r>
      </text>
    </comment>
    <comment ref="H67" authorId="0" shapeId="0">
      <text>
        <r>
          <rPr>
            <sz val="11"/>
            <color indexed="81"/>
            <rFont val="ＭＳ Ｐゴシック"/>
            <family val="3"/>
            <charset val="128"/>
          </rPr>
          <t>県選手権の出場資格がある場合には、OPを選択してください！</t>
        </r>
      </text>
    </comment>
    <comment ref="J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sz val="11"/>
            <color indexed="81"/>
            <rFont val="ＭＳ Ｐゴシック"/>
            <family val="3"/>
            <charset val="128"/>
          </rPr>
          <t>県選手権の出場資格がある場合には、OPを選択してください！</t>
        </r>
      </text>
    </comment>
    <comment ref="M6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7" authorId="0" shapeId="0">
      <text>
        <r>
          <rPr>
            <sz val="11"/>
            <color indexed="81"/>
            <rFont val="ＭＳ Ｐゴシック"/>
            <family val="3"/>
            <charset val="128"/>
          </rPr>
          <t>県選手権の出場資格がある場合には、OPを選択してください！</t>
        </r>
      </text>
    </comment>
    <comment ref="H68" authorId="0" shapeId="0">
      <text>
        <r>
          <rPr>
            <sz val="11"/>
            <color indexed="81"/>
            <rFont val="ＭＳ Ｐゴシック"/>
            <family val="3"/>
            <charset val="128"/>
          </rPr>
          <t>県選手権の出場資格がある場合には、OPを選択してください！</t>
        </r>
      </text>
    </comment>
    <comment ref="J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sz val="11"/>
            <color indexed="81"/>
            <rFont val="ＭＳ Ｐゴシック"/>
            <family val="3"/>
            <charset val="128"/>
          </rPr>
          <t>県選手権の出場資格がある場合には、OPを選択してください！</t>
        </r>
      </text>
    </comment>
    <comment ref="M6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8" authorId="0" shapeId="0">
      <text>
        <r>
          <rPr>
            <sz val="11"/>
            <color indexed="81"/>
            <rFont val="ＭＳ Ｐゴシック"/>
            <family val="3"/>
            <charset val="128"/>
          </rPr>
          <t>県選手権の出場資格がある場合には、OPを選択してください！</t>
        </r>
      </text>
    </comment>
    <comment ref="H69" authorId="0" shapeId="0">
      <text>
        <r>
          <rPr>
            <sz val="11"/>
            <color indexed="81"/>
            <rFont val="ＭＳ Ｐゴシック"/>
            <family val="3"/>
            <charset val="128"/>
          </rPr>
          <t>県選手権の出場資格がある場合には、OPを選択してください！</t>
        </r>
      </text>
    </comment>
    <comment ref="J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sz val="11"/>
            <color indexed="81"/>
            <rFont val="ＭＳ Ｐゴシック"/>
            <family val="3"/>
            <charset val="128"/>
          </rPr>
          <t>県選手権の出場資格がある場合には、OPを選択してください！</t>
        </r>
      </text>
    </comment>
    <comment ref="M6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69" authorId="0" shapeId="0">
      <text>
        <r>
          <rPr>
            <sz val="11"/>
            <color indexed="81"/>
            <rFont val="ＭＳ Ｐゴシック"/>
            <family val="3"/>
            <charset val="128"/>
          </rPr>
          <t>県選手権の出場資格がある場合には、OPを選択してください！</t>
        </r>
      </text>
    </comment>
    <comment ref="H70" authorId="0" shapeId="0">
      <text>
        <r>
          <rPr>
            <sz val="11"/>
            <color indexed="81"/>
            <rFont val="ＭＳ Ｐゴシック"/>
            <family val="3"/>
            <charset val="128"/>
          </rPr>
          <t>県選手権の出場資格がある場合には、OPを選択してください！</t>
        </r>
      </text>
    </comment>
    <comment ref="J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sz val="11"/>
            <color indexed="81"/>
            <rFont val="ＭＳ Ｐゴシック"/>
            <family val="3"/>
            <charset val="128"/>
          </rPr>
          <t>県選手権の出場資格がある場合には、OPを選択してください！</t>
        </r>
      </text>
    </comment>
    <comment ref="M7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0" authorId="0" shapeId="0">
      <text>
        <r>
          <rPr>
            <sz val="11"/>
            <color indexed="81"/>
            <rFont val="ＭＳ Ｐゴシック"/>
            <family val="3"/>
            <charset val="128"/>
          </rPr>
          <t>県選手権の出場資格がある場合には、OPを選択してください！</t>
        </r>
      </text>
    </comment>
    <comment ref="H71" authorId="0" shapeId="0">
      <text>
        <r>
          <rPr>
            <sz val="11"/>
            <color indexed="81"/>
            <rFont val="ＭＳ Ｐゴシック"/>
            <family val="3"/>
            <charset val="128"/>
          </rPr>
          <t>県選手権の出場資格がある場合には、OPを選択してください！</t>
        </r>
      </text>
    </comment>
    <comment ref="J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sz val="11"/>
            <color indexed="81"/>
            <rFont val="ＭＳ Ｐゴシック"/>
            <family val="3"/>
            <charset val="128"/>
          </rPr>
          <t>県選手権の出場資格がある場合には、OPを選択してください！</t>
        </r>
      </text>
    </comment>
    <comment ref="M7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1" authorId="0" shapeId="0">
      <text>
        <r>
          <rPr>
            <sz val="11"/>
            <color indexed="81"/>
            <rFont val="ＭＳ Ｐゴシック"/>
            <family val="3"/>
            <charset val="128"/>
          </rPr>
          <t>県選手権の出場資格がある場合には、OPを選択してください！</t>
        </r>
      </text>
    </comment>
    <comment ref="H72" authorId="0" shapeId="0">
      <text>
        <r>
          <rPr>
            <sz val="11"/>
            <color indexed="81"/>
            <rFont val="ＭＳ Ｐゴシック"/>
            <family val="3"/>
            <charset val="128"/>
          </rPr>
          <t>県選手権の出場資格がある場合には、OPを選択してください！</t>
        </r>
      </text>
    </comment>
    <comment ref="J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sz val="11"/>
            <color indexed="81"/>
            <rFont val="ＭＳ Ｐゴシック"/>
            <family val="3"/>
            <charset val="128"/>
          </rPr>
          <t>県選手権の出場資格がある場合には、OPを選択してください！</t>
        </r>
      </text>
    </comment>
    <comment ref="M7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2" authorId="0" shapeId="0">
      <text>
        <r>
          <rPr>
            <sz val="11"/>
            <color indexed="81"/>
            <rFont val="ＭＳ Ｐゴシック"/>
            <family val="3"/>
            <charset val="128"/>
          </rPr>
          <t>県選手権の出場資格がある場合には、OPを選択してください！</t>
        </r>
      </text>
    </comment>
    <comment ref="H73" authorId="0" shapeId="0">
      <text>
        <r>
          <rPr>
            <sz val="11"/>
            <color indexed="81"/>
            <rFont val="ＭＳ Ｐゴシック"/>
            <family val="3"/>
            <charset val="128"/>
          </rPr>
          <t>県選手権の出場資格がある場合には、OPを選択してください！</t>
        </r>
      </text>
    </comment>
    <comment ref="J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sz val="11"/>
            <color indexed="81"/>
            <rFont val="ＭＳ Ｐゴシック"/>
            <family val="3"/>
            <charset val="128"/>
          </rPr>
          <t>県選手権の出場資格がある場合には、OPを選択してください！</t>
        </r>
      </text>
    </comment>
    <comment ref="M7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3" authorId="0" shapeId="0">
      <text>
        <r>
          <rPr>
            <sz val="11"/>
            <color indexed="81"/>
            <rFont val="ＭＳ Ｐゴシック"/>
            <family val="3"/>
            <charset val="128"/>
          </rPr>
          <t>県選手権の出場資格がある場合には、OPを選択してください！</t>
        </r>
      </text>
    </comment>
    <comment ref="H74" authorId="0" shapeId="0">
      <text>
        <r>
          <rPr>
            <sz val="11"/>
            <color indexed="81"/>
            <rFont val="ＭＳ Ｐゴシック"/>
            <family val="3"/>
            <charset val="128"/>
          </rPr>
          <t>県選手権の出場資格がある場合には、OPを選択してください！</t>
        </r>
      </text>
    </comment>
    <comment ref="J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sz val="11"/>
            <color indexed="81"/>
            <rFont val="ＭＳ Ｐゴシック"/>
            <family val="3"/>
            <charset val="128"/>
          </rPr>
          <t>県選手権の出場資格がある場合には、OPを選択してください！</t>
        </r>
      </text>
    </comment>
    <comment ref="M7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4" authorId="0" shapeId="0">
      <text>
        <r>
          <rPr>
            <sz val="11"/>
            <color indexed="81"/>
            <rFont val="ＭＳ Ｐゴシック"/>
            <family val="3"/>
            <charset val="128"/>
          </rPr>
          <t>県選手権の出場資格がある場合には、OPを選択してください！</t>
        </r>
      </text>
    </comment>
    <comment ref="H75" authorId="0" shapeId="0">
      <text>
        <r>
          <rPr>
            <sz val="11"/>
            <color indexed="81"/>
            <rFont val="ＭＳ Ｐゴシック"/>
            <family val="3"/>
            <charset val="128"/>
          </rPr>
          <t>県選手権の出場資格がある場合には、OPを選択してください！</t>
        </r>
      </text>
    </comment>
    <comment ref="J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sz val="11"/>
            <color indexed="81"/>
            <rFont val="ＭＳ Ｐゴシック"/>
            <family val="3"/>
            <charset val="128"/>
          </rPr>
          <t>県選手権の出場資格がある場合には、OPを選択してください！</t>
        </r>
      </text>
    </comment>
    <comment ref="M7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5" authorId="0" shapeId="0">
      <text>
        <r>
          <rPr>
            <sz val="11"/>
            <color indexed="81"/>
            <rFont val="ＭＳ Ｐゴシック"/>
            <family val="3"/>
            <charset val="128"/>
          </rPr>
          <t>県選手権の出場資格がある場合には、OPを選択してください！</t>
        </r>
      </text>
    </comment>
    <comment ref="H76" authorId="0" shapeId="0">
      <text>
        <r>
          <rPr>
            <sz val="11"/>
            <color indexed="81"/>
            <rFont val="ＭＳ Ｐゴシック"/>
            <family val="3"/>
            <charset val="128"/>
          </rPr>
          <t>県選手権の出場資格がある場合には、OPを選択してください！</t>
        </r>
      </text>
    </comment>
    <comment ref="J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sz val="11"/>
            <color indexed="81"/>
            <rFont val="ＭＳ Ｐゴシック"/>
            <family val="3"/>
            <charset val="128"/>
          </rPr>
          <t>県選手権の出場資格がある場合には、OPを選択してください！</t>
        </r>
      </text>
    </comment>
    <comment ref="M7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6" authorId="0" shapeId="0">
      <text>
        <r>
          <rPr>
            <sz val="11"/>
            <color indexed="81"/>
            <rFont val="ＭＳ Ｐゴシック"/>
            <family val="3"/>
            <charset val="128"/>
          </rPr>
          <t>県選手権の出場資格がある場合には、OPを選択してください！</t>
        </r>
      </text>
    </comment>
    <comment ref="H77" authorId="0" shapeId="0">
      <text>
        <r>
          <rPr>
            <sz val="11"/>
            <color indexed="81"/>
            <rFont val="ＭＳ Ｐゴシック"/>
            <family val="3"/>
            <charset val="128"/>
          </rPr>
          <t>県選手権の出場資格がある場合には、OPを選択してください！</t>
        </r>
      </text>
    </comment>
    <comment ref="J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sz val="11"/>
            <color indexed="81"/>
            <rFont val="ＭＳ Ｐゴシック"/>
            <family val="3"/>
            <charset val="128"/>
          </rPr>
          <t>県選手権の出場資格がある場合には、OPを選択してください！</t>
        </r>
      </text>
    </comment>
    <comment ref="M7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7" authorId="0" shapeId="0">
      <text>
        <r>
          <rPr>
            <sz val="11"/>
            <color indexed="81"/>
            <rFont val="ＭＳ Ｐゴシック"/>
            <family val="3"/>
            <charset val="128"/>
          </rPr>
          <t>県選手権の出場資格がある場合には、OPを選択してください！</t>
        </r>
      </text>
    </comment>
    <comment ref="H78" authorId="0" shapeId="0">
      <text>
        <r>
          <rPr>
            <sz val="11"/>
            <color indexed="81"/>
            <rFont val="ＭＳ Ｐゴシック"/>
            <family val="3"/>
            <charset val="128"/>
          </rPr>
          <t>県選手権の出場資格がある場合には、OPを選択してください！</t>
        </r>
      </text>
    </comment>
    <comment ref="J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sz val="11"/>
            <color indexed="81"/>
            <rFont val="ＭＳ Ｐゴシック"/>
            <family val="3"/>
            <charset val="128"/>
          </rPr>
          <t>県選手権の出場資格がある場合には、OPを選択してください！</t>
        </r>
      </text>
    </comment>
    <comment ref="M7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8" authorId="0" shapeId="0">
      <text>
        <r>
          <rPr>
            <sz val="11"/>
            <color indexed="81"/>
            <rFont val="ＭＳ Ｐゴシック"/>
            <family val="3"/>
            <charset val="128"/>
          </rPr>
          <t>県選手権の出場資格がある場合には、OPを選択してください！</t>
        </r>
      </text>
    </comment>
    <comment ref="H79" authorId="0" shapeId="0">
      <text>
        <r>
          <rPr>
            <sz val="11"/>
            <color indexed="81"/>
            <rFont val="ＭＳ Ｐゴシック"/>
            <family val="3"/>
            <charset val="128"/>
          </rPr>
          <t>県選手権の出場資格がある場合には、OPを選択してください！</t>
        </r>
      </text>
    </comment>
    <comment ref="J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sz val="11"/>
            <color indexed="81"/>
            <rFont val="ＭＳ Ｐゴシック"/>
            <family val="3"/>
            <charset val="128"/>
          </rPr>
          <t>県選手権の出場資格がある場合には、OPを選択してください！</t>
        </r>
      </text>
    </comment>
    <comment ref="M7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79" authorId="0" shapeId="0">
      <text>
        <r>
          <rPr>
            <sz val="11"/>
            <color indexed="81"/>
            <rFont val="ＭＳ Ｐゴシック"/>
            <family val="3"/>
            <charset val="128"/>
          </rPr>
          <t>県選手権の出場資格がある場合には、OPを選択してください！</t>
        </r>
      </text>
    </comment>
    <comment ref="H80" authorId="0" shapeId="0">
      <text>
        <r>
          <rPr>
            <sz val="11"/>
            <color indexed="81"/>
            <rFont val="ＭＳ Ｐゴシック"/>
            <family val="3"/>
            <charset val="128"/>
          </rPr>
          <t>県選手権の出場資格がある場合には、OPを選択してください！</t>
        </r>
      </text>
    </comment>
    <comment ref="J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sz val="11"/>
            <color indexed="81"/>
            <rFont val="ＭＳ Ｐゴシック"/>
            <family val="3"/>
            <charset val="128"/>
          </rPr>
          <t>県選手権の出場資格がある場合には、OPを選択してください！</t>
        </r>
      </text>
    </comment>
    <comment ref="M8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0" authorId="0" shapeId="0">
      <text>
        <r>
          <rPr>
            <sz val="11"/>
            <color indexed="81"/>
            <rFont val="ＭＳ Ｐゴシック"/>
            <family val="3"/>
            <charset val="128"/>
          </rPr>
          <t>県選手権の出場資格がある場合には、OPを選択してください！</t>
        </r>
      </text>
    </comment>
    <comment ref="H81" authorId="0" shapeId="0">
      <text>
        <r>
          <rPr>
            <sz val="11"/>
            <color indexed="81"/>
            <rFont val="ＭＳ Ｐゴシック"/>
            <family val="3"/>
            <charset val="128"/>
          </rPr>
          <t>県選手権の出場資格がある場合には、OPを選択してください！</t>
        </r>
      </text>
    </comment>
    <comment ref="J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sz val="11"/>
            <color indexed="81"/>
            <rFont val="ＭＳ Ｐゴシック"/>
            <family val="3"/>
            <charset val="128"/>
          </rPr>
          <t>県選手権の出場資格がある場合には、OPを選択してください！</t>
        </r>
      </text>
    </comment>
    <comment ref="M8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1" authorId="0" shapeId="0">
      <text>
        <r>
          <rPr>
            <sz val="11"/>
            <color indexed="81"/>
            <rFont val="ＭＳ Ｐゴシック"/>
            <family val="3"/>
            <charset val="128"/>
          </rPr>
          <t>県選手権の出場資格がある場合には、OPを選択してください！</t>
        </r>
      </text>
    </comment>
    <comment ref="H82" authorId="0" shapeId="0">
      <text>
        <r>
          <rPr>
            <sz val="11"/>
            <color indexed="81"/>
            <rFont val="ＭＳ Ｐゴシック"/>
            <family val="3"/>
            <charset val="128"/>
          </rPr>
          <t>県選手権の出場資格がある場合には、OPを選択してください！</t>
        </r>
      </text>
    </comment>
    <comment ref="J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sz val="11"/>
            <color indexed="81"/>
            <rFont val="ＭＳ Ｐゴシック"/>
            <family val="3"/>
            <charset val="128"/>
          </rPr>
          <t>県選手権の出場資格がある場合には、OPを選択してください！</t>
        </r>
      </text>
    </comment>
    <comment ref="M8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2" authorId="0" shapeId="0">
      <text>
        <r>
          <rPr>
            <sz val="11"/>
            <color indexed="81"/>
            <rFont val="ＭＳ Ｐゴシック"/>
            <family val="3"/>
            <charset val="128"/>
          </rPr>
          <t>県選手権の出場資格がある場合には、OPを選択してください！</t>
        </r>
      </text>
    </comment>
    <comment ref="H83" authorId="0" shapeId="0">
      <text>
        <r>
          <rPr>
            <sz val="11"/>
            <color indexed="81"/>
            <rFont val="ＭＳ Ｐゴシック"/>
            <family val="3"/>
            <charset val="128"/>
          </rPr>
          <t>県選手権の出場資格がある場合には、OPを選択してください！</t>
        </r>
      </text>
    </comment>
    <comment ref="J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sz val="11"/>
            <color indexed="81"/>
            <rFont val="ＭＳ Ｐゴシック"/>
            <family val="3"/>
            <charset val="128"/>
          </rPr>
          <t>県選手権の出場資格がある場合には、OPを選択してください！</t>
        </r>
      </text>
    </comment>
    <comment ref="M8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3" authorId="0" shapeId="0">
      <text>
        <r>
          <rPr>
            <sz val="11"/>
            <color indexed="81"/>
            <rFont val="ＭＳ Ｐゴシック"/>
            <family val="3"/>
            <charset val="128"/>
          </rPr>
          <t>県選手権の出場資格がある場合には、OPを選択してください！</t>
        </r>
      </text>
    </comment>
    <comment ref="H84" authorId="0" shapeId="0">
      <text>
        <r>
          <rPr>
            <sz val="11"/>
            <color indexed="81"/>
            <rFont val="ＭＳ Ｐゴシック"/>
            <family val="3"/>
            <charset val="128"/>
          </rPr>
          <t>県選手権の出場資格がある場合には、OPを選択してください！</t>
        </r>
      </text>
    </comment>
    <comment ref="J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sz val="11"/>
            <color indexed="81"/>
            <rFont val="ＭＳ Ｐゴシック"/>
            <family val="3"/>
            <charset val="128"/>
          </rPr>
          <t>県選手権の出場資格がある場合には、OPを選択してください！</t>
        </r>
      </text>
    </comment>
    <comment ref="M8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4" authorId="0" shapeId="0">
      <text>
        <r>
          <rPr>
            <sz val="11"/>
            <color indexed="81"/>
            <rFont val="ＭＳ Ｐゴシック"/>
            <family val="3"/>
            <charset val="128"/>
          </rPr>
          <t>県選手権の出場資格がある場合には、OPを選択してください！</t>
        </r>
      </text>
    </comment>
    <comment ref="H85" authorId="0" shapeId="0">
      <text>
        <r>
          <rPr>
            <sz val="11"/>
            <color indexed="81"/>
            <rFont val="ＭＳ Ｐゴシック"/>
            <family val="3"/>
            <charset val="128"/>
          </rPr>
          <t>県選手権の出場資格がある場合には、OPを選択してください！</t>
        </r>
      </text>
    </comment>
    <comment ref="J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sz val="11"/>
            <color indexed="81"/>
            <rFont val="ＭＳ Ｐゴシック"/>
            <family val="3"/>
            <charset val="128"/>
          </rPr>
          <t>県選手権の出場資格がある場合には、OPを選択してください！</t>
        </r>
      </text>
    </comment>
    <comment ref="M8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5" authorId="0" shapeId="0">
      <text>
        <r>
          <rPr>
            <sz val="11"/>
            <color indexed="81"/>
            <rFont val="ＭＳ Ｐゴシック"/>
            <family val="3"/>
            <charset val="128"/>
          </rPr>
          <t>県選手権の出場資格がある場合には、OPを選択してください！</t>
        </r>
      </text>
    </comment>
    <comment ref="H86" authorId="0" shapeId="0">
      <text>
        <r>
          <rPr>
            <sz val="11"/>
            <color indexed="81"/>
            <rFont val="ＭＳ Ｐゴシック"/>
            <family val="3"/>
            <charset val="128"/>
          </rPr>
          <t>県選手権の出場資格がある場合には、OPを選択してください！</t>
        </r>
      </text>
    </comment>
    <comment ref="J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sz val="11"/>
            <color indexed="81"/>
            <rFont val="ＭＳ Ｐゴシック"/>
            <family val="3"/>
            <charset val="128"/>
          </rPr>
          <t>県選手権の出場資格がある場合には、OPを選択してください！</t>
        </r>
      </text>
    </comment>
    <comment ref="M8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6" authorId="0" shapeId="0">
      <text>
        <r>
          <rPr>
            <sz val="11"/>
            <color indexed="81"/>
            <rFont val="ＭＳ Ｐゴシック"/>
            <family val="3"/>
            <charset val="128"/>
          </rPr>
          <t>県選手権の出場資格がある場合には、OPを選択してください！</t>
        </r>
      </text>
    </comment>
    <comment ref="H87" authorId="0" shapeId="0">
      <text>
        <r>
          <rPr>
            <sz val="11"/>
            <color indexed="81"/>
            <rFont val="ＭＳ Ｐゴシック"/>
            <family val="3"/>
            <charset val="128"/>
          </rPr>
          <t>県選手権の出場資格がある場合には、OPを選択してください！</t>
        </r>
      </text>
    </comment>
    <comment ref="J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sz val="11"/>
            <color indexed="81"/>
            <rFont val="ＭＳ Ｐゴシック"/>
            <family val="3"/>
            <charset val="128"/>
          </rPr>
          <t>県選手権の出場資格がある場合には、OPを選択してください！</t>
        </r>
      </text>
    </comment>
    <comment ref="M8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7" authorId="0" shapeId="0">
      <text>
        <r>
          <rPr>
            <sz val="11"/>
            <color indexed="81"/>
            <rFont val="ＭＳ Ｐゴシック"/>
            <family val="3"/>
            <charset val="128"/>
          </rPr>
          <t>県選手権の出場資格がある場合には、OPを選択してください！</t>
        </r>
      </text>
    </comment>
    <comment ref="H88" authorId="0" shapeId="0">
      <text>
        <r>
          <rPr>
            <sz val="11"/>
            <color indexed="81"/>
            <rFont val="ＭＳ Ｐゴシック"/>
            <family val="3"/>
            <charset val="128"/>
          </rPr>
          <t>県選手権の出場資格がある場合には、OPを選択してください！</t>
        </r>
      </text>
    </comment>
    <comment ref="J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sz val="11"/>
            <color indexed="81"/>
            <rFont val="ＭＳ Ｐゴシック"/>
            <family val="3"/>
            <charset val="128"/>
          </rPr>
          <t>県選手権の出場資格がある場合には、OPを選択してください！</t>
        </r>
      </text>
    </comment>
    <comment ref="M8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8" authorId="0" shapeId="0">
      <text>
        <r>
          <rPr>
            <sz val="11"/>
            <color indexed="81"/>
            <rFont val="ＭＳ Ｐゴシック"/>
            <family val="3"/>
            <charset val="128"/>
          </rPr>
          <t>県選手権の出場資格がある場合には、OPを選択してください！</t>
        </r>
      </text>
    </comment>
    <comment ref="H89" authorId="0" shapeId="0">
      <text>
        <r>
          <rPr>
            <sz val="11"/>
            <color indexed="81"/>
            <rFont val="ＭＳ Ｐゴシック"/>
            <family val="3"/>
            <charset val="128"/>
          </rPr>
          <t>県選手権の出場資格がある場合には、OPを選択してください！</t>
        </r>
      </text>
    </comment>
    <comment ref="J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sz val="11"/>
            <color indexed="81"/>
            <rFont val="ＭＳ Ｐゴシック"/>
            <family val="3"/>
            <charset val="128"/>
          </rPr>
          <t>県選手権の出場資格がある場合には、OPを選択してください！</t>
        </r>
      </text>
    </comment>
    <comment ref="M8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89" authorId="0" shapeId="0">
      <text>
        <r>
          <rPr>
            <sz val="11"/>
            <color indexed="81"/>
            <rFont val="ＭＳ Ｐゴシック"/>
            <family val="3"/>
            <charset val="128"/>
          </rPr>
          <t>県選手権の出場資格がある場合には、OPを選択してください！</t>
        </r>
      </text>
    </comment>
    <comment ref="H90" authorId="0" shapeId="0">
      <text>
        <r>
          <rPr>
            <sz val="11"/>
            <color indexed="81"/>
            <rFont val="ＭＳ Ｐゴシック"/>
            <family val="3"/>
            <charset val="128"/>
          </rPr>
          <t>県選手権の出場資格がある場合には、OPを選択してください！</t>
        </r>
      </text>
    </comment>
    <comment ref="J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sz val="11"/>
            <color indexed="81"/>
            <rFont val="ＭＳ Ｐゴシック"/>
            <family val="3"/>
            <charset val="128"/>
          </rPr>
          <t>県選手権の出場資格がある場合には、OPを選択してください！</t>
        </r>
      </text>
    </comment>
    <comment ref="M9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0" authorId="0" shapeId="0">
      <text>
        <r>
          <rPr>
            <sz val="11"/>
            <color indexed="81"/>
            <rFont val="ＭＳ Ｐゴシック"/>
            <family val="3"/>
            <charset val="128"/>
          </rPr>
          <t>県選手権の出場資格がある場合には、OPを選択してください！</t>
        </r>
      </text>
    </comment>
    <comment ref="H91" authorId="0" shapeId="0">
      <text>
        <r>
          <rPr>
            <sz val="11"/>
            <color indexed="81"/>
            <rFont val="ＭＳ Ｐゴシック"/>
            <family val="3"/>
            <charset val="128"/>
          </rPr>
          <t>県選手権の出場資格がある場合には、OPを選択してください！</t>
        </r>
      </text>
    </comment>
    <comment ref="J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sz val="11"/>
            <color indexed="81"/>
            <rFont val="ＭＳ Ｐゴシック"/>
            <family val="3"/>
            <charset val="128"/>
          </rPr>
          <t>県選手権の出場資格がある場合には、OPを選択してください！</t>
        </r>
      </text>
    </comment>
    <comment ref="M91"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1" authorId="0" shapeId="0">
      <text>
        <r>
          <rPr>
            <sz val="11"/>
            <color indexed="81"/>
            <rFont val="ＭＳ Ｐゴシック"/>
            <family val="3"/>
            <charset val="128"/>
          </rPr>
          <t>県選手権の出場資格がある場合には、OPを選択してください！</t>
        </r>
      </text>
    </comment>
    <comment ref="H92" authorId="0" shapeId="0">
      <text>
        <r>
          <rPr>
            <sz val="11"/>
            <color indexed="81"/>
            <rFont val="ＭＳ Ｐゴシック"/>
            <family val="3"/>
            <charset val="128"/>
          </rPr>
          <t>県選手権の出場資格がある場合には、OPを選択してください！</t>
        </r>
      </text>
    </comment>
    <comment ref="J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sz val="11"/>
            <color indexed="81"/>
            <rFont val="ＭＳ Ｐゴシック"/>
            <family val="3"/>
            <charset val="128"/>
          </rPr>
          <t>県選手権の出場資格がある場合には、OPを選択してください！</t>
        </r>
      </text>
    </comment>
    <comment ref="M92"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2" authorId="0" shapeId="0">
      <text>
        <r>
          <rPr>
            <sz val="11"/>
            <color indexed="81"/>
            <rFont val="ＭＳ Ｐゴシック"/>
            <family val="3"/>
            <charset val="128"/>
          </rPr>
          <t>県選手権の出場資格がある場合には、OPを選択してください！</t>
        </r>
      </text>
    </comment>
    <comment ref="H93" authorId="0" shapeId="0">
      <text>
        <r>
          <rPr>
            <sz val="11"/>
            <color indexed="81"/>
            <rFont val="ＭＳ Ｐゴシック"/>
            <family val="3"/>
            <charset val="128"/>
          </rPr>
          <t>県選手権の出場資格がある場合には、OPを選択してください！</t>
        </r>
      </text>
    </comment>
    <comment ref="J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sz val="11"/>
            <color indexed="81"/>
            <rFont val="ＭＳ Ｐゴシック"/>
            <family val="3"/>
            <charset val="128"/>
          </rPr>
          <t>県選手権の出場資格がある場合には、OPを選択してください！</t>
        </r>
      </text>
    </comment>
    <comment ref="M93"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3" authorId="0" shapeId="0">
      <text>
        <r>
          <rPr>
            <sz val="11"/>
            <color indexed="81"/>
            <rFont val="ＭＳ Ｐゴシック"/>
            <family val="3"/>
            <charset val="128"/>
          </rPr>
          <t>県選手権の出場資格がある場合には、OPを選択してください！</t>
        </r>
      </text>
    </comment>
    <comment ref="H94" authorId="0" shapeId="0">
      <text>
        <r>
          <rPr>
            <sz val="11"/>
            <color indexed="81"/>
            <rFont val="ＭＳ Ｐゴシック"/>
            <family val="3"/>
            <charset val="128"/>
          </rPr>
          <t>県選手権の出場資格がある場合には、OPを選択してください！</t>
        </r>
      </text>
    </comment>
    <comment ref="J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sz val="11"/>
            <color indexed="81"/>
            <rFont val="ＭＳ Ｐゴシック"/>
            <family val="3"/>
            <charset val="128"/>
          </rPr>
          <t>県選手権の出場資格がある場合には、OPを選択してください！</t>
        </r>
      </text>
    </comment>
    <comment ref="M94"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4" authorId="0" shapeId="0">
      <text>
        <r>
          <rPr>
            <sz val="11"/>
            <color indexed="81"/>
            <rFont val="ＭＳ Ｐゴシック"/>
            <family val="3"/>
            <charset val="128"/>
          </rPr>
          <t>県選手権の出場資格がある場合には、OPを選択してください！</t>
        </r>
      </text>
    </comment>
    <comment ref="H95" authorId="0" shapeId="0">
      <text>
        <r>
          <rPr>
            <sz val="11"/>
            <color indexed="81"/>
            <rFont val="ＭＳ Ｐゴシック"/>
            <family val="3"/>
            <charset val="128"/>
          </rPr>
          <t>県選手権の出場資格がある場合には、OPを選択してください！</t>
        </r>
      </text>
    </comment>
    <comment ref="J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sz val="11"/>
            <color indexed="81"/>
            <rFont val="ＭＳ Ｐゴシック"/>
            <family val="3"/>
            <charset val="128"/>
          </rPr>
          <t>県選手権の出場資格がある場合には、OPを選択してください！</t>
        </r>
      </text>
    </comment>
    <comment ref="M95"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5" authorId="0" shapeId="0">
      <text>
        <r>
          <rPr>
            <sz val="11"/>
            <color indexed="81"/>
            <rFont val="ＭＳ Ｐゴシック"/>
            <family val="3"/>
            <charset val="128"/>
          </rPr>
          <t>県選手権の出場資格がある場合には、OPを選択してください！</t>
        </r>
      </text>
    </comment>
    <comment ref="H96" authorId="0" shapeId="0">
      <text>
        <r>
          <rPr>
            <sz val="11"/>
            <color indexed="81"/>
            <rFont val="ＭＳ Ｐゴシック"/>
            <family val="3"/>
            <charset val="128"/>
          </rPr>
          <t>県選手権の出場資格がある場合には、OPを選択してください！</t>
        </r>
      </text>
    </comment>
    <comment ref="J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sz val="11"/>
            <color indexed="81"/>
            <rFont val="ＭＳ Ｐゴシック"/>
            <family val="3"/>
            <charset val="128"/>
          </rPr>
          <t>県選手権の出場資格がある場合には、OPを選択してください！</t>
        </r>
      </text>
    </comment>
    <comment ref="M96"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6" authorId="0" shapeId="0">
      <text>
        <r>
          <rPr>
            <sz val="11"/>
            <color indexed="81"/>
            <rFont val="ＭＳ Ｐゴシック"/>
            <family val="3"/>
            <charset val="128"/>
          </rPr>
          <t>県選手権の出場資格がある場合には、OPを選択してください！</t>
        </r>
      </text>
    </comment>
    <comment ref="H97" authorId="0" shapeId="0">
      <text>
        <r>
          <rPr>
            <sz val="11"/>
            <color indexed="81"/>
            <rFont val="ＭＳ Ｐゴシック"/>
            <family val="3"/>
            <charset val="128"/>
          </rPr>
          <t>県選手権の出場資格がある場合には、OPを選択してください！</t>
        </r>
      </text>
    </comment>
    <comment ref="J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sz val="11"/>
            <color indexed="81"/>
            <rFont val="ＭＳ Ｐゴシック"/>
            <family val="3"/>
            <charset val="128"/>
          </rPr>
          <t>県選手権の出場資格がある場合には、OPを選択してください！</t>
        </r>
      </text>
    </comment>
    <comment ref="M97"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7" authorId="0" shapeId="0">
      <text>
        <r>
          <rPr>
            <sz val="11"/>
            <color indexed="81"/>
            <rFont val="ＭＳ Ｐゴシック"/>
            <family val="3"/>
            <charset val="128"/>
          </rPr>
          <t>県選手権の出場資格がある場合には、OPを選択してください！</t>
        </r>
      </text>
    </comment>
    <comment ref="H98" authorId="0" shapeId="0">
      <text>
        <r>
          <rPr>
            <sz val="11"/>
            <color indexed="81"/>
            <rFont val="ＭＳ Ｐゴシック"/>
            <family val="3"/>
            <charset val="128"/>
          </rPr>
          <t>県選手権の出場資格がある場合には、OPを選択してください！</t>
        </r>
      </text>
    </comment>
    <comment ref="J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sz val="11"/>
            <color indexed="81"/>
            <rFont val="ＭＳ Ｐゴシック"/>
            <family val="3"/>
            <charset val="128"/>
          </rPr>
          <t>県選手権の出場資格がある場合には、OPを選択してください！</t>
        </r>
      </text>
    </comment>
    <comment ref="M98"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8" authorId="0" shapeId="0">
      <text>
        <r>
          <rPr>
            <sz val="11"/>
            <color indexed="81"/>
            <rFont val="ＭＳ Ｐゴシック"/>
            <family val="3"/>
            <charset val="128"/>
          </rPr>
          <t>県選手権の出場資格がある場合には、OPを選択してください！</t>
        </r>
      </text>
    </comment>
    <comment ref="H99" authorId="0" shapeId="0">
      <text>
        <r>
          <rPr>
            <sz val="11"/>
            <color indexed="81"/>
            <rFont val="ＭＳ Ｐゴシック"/>
            <family val="3"/>
            <charset val="128"/>
          </rPr>
          <t>県選手権の出場資格がある場合には、OPを選択してください！</t>
        </r>
      </text>
    </comment>
    <comment ref="J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sz val="11"/>
            <color indexed="81"/>
            <rFont val="ＭＳ Ｐゴシック"/>
            <family val="3"/>
            <charset val="128"/>
          </rPr>
          <t>県選手権の出場資格がある場合には、OPを選択してください！</t>
        </r>
      </text>
    </comment>
    <comment ref="M99"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99" authorId="0" shapeId="0">
      <text>
        <r>
          <rPr>
            <sz val="11"/>
            <color indexed="81"/>
            <rFont val="ＭＳ Ｐゴシック"/>
            <family val="3"/>
            <charset val="128"/>
          </rPr>
          <t>県選手権の出場資格がある場合には、OPを選択してください！</t>
        </r>
      </text>
    </comment>
    <comment ref="H100" authorId="0" shapeId="0">
      <text>
        <r>
          <rPr>
            <sz val="11"/>
            <color indexed="81"/>
            <rFont val="ＭＳ Ｐゴシック"/>
            <family val="3"/>
            <charset val="128"/>
          </rPr>
          <t>県選手権の出場資格がある場合には、OPを選択してください！</t>
        </r>
      </text>
    </comment>
    <comment ref="J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0" authorId="0" shapeId="0">
      <text>
        <r>
          <rPr>
            <sz val="11"/>
            <color indexed="81"/>
            <rFont val="ＭＳ Ｐゴシック"/>
            <family val="3"/>
            <charset val="128"/>
          </rPr>
          <t>県選手権の出場資格がある場合には、OPを選択してください！</t>
        </r>
      </text>
    </comment>
    <comment ref="M100" authorId="1"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N100" authorId="0" shapeId="0">
      <text>
        <r>
          <rPr>
            <sz val="11"/>
            <color indexed="81"/>
            <rFont val="ＭＳ Ｐゴシック"/>
            <family val="3"/>
            <charset val="128"/>
          </rPr>
          <t>県選手権の出場資格がある場合には、OPを選択してください！</t>
        </r>
      </text>
    </comment>
  </commentList>
</comments>
</file>

<file path=xl/sharedStrings.xml><?xml version="1.0" encoding="utf-8"?>
<sst xmlns="http://schemas.openxmlformats.org/spreadsheetml/2006/main" count="543" uniqueCount="407">
  <si>
    <t>ﾅﾝﾊﾞｰ</t>
    <phoneticPr fontId="2"/>
  </si>
  <si>
    <t>学年</t>
    <rPh sb="0" eb="2">
      <t>ガクネン</t>
    </rPh>
    <phoneticPr fontId="2"/>
  </si>
  <si>
    <t>男</t>
    <rPh sb="0" eb="1">
      <t>オトコ</t>
    </rPh>
    <phoneticPr fontId="2"/>
  </si>
  <si>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</si>
  <si>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</si>
  <si>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</si>
  <si>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</si>
  <si>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</si>
  <si>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</si>
  <si>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</si>
  <si>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</si>
  <si>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</si>
  <si>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</si>
  <si>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</si>
  <si>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</si>
  <si>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</si>
  <si>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</si>
  <si>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</si>
  <si>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</si>
  <si>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</si>
  <si>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</si>
  <si>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</si>
  <si>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</si>
  <si>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</si>
  <si>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</si>
  <si>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</si>
  <si>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</si>
  <si>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</si>
  <si>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</si>
  <si>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</si>
  <si>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</si>
  <si>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</si>
  <si>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</si>
  <si>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</si>
  <si>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</si>
  <si>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</si>
  <si>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</si>
  <si>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2"/>
  </si>
  <si>
    <t>性別</t>
    <rPh sb="0" eb="2">
      <t>セイベツ</t>
    </rPh>
    <phoneticPr fontId="2"/>
  </si>
  <si>
    <t>学年</t>
    <rPh sb="0" eb="2">
      <t>ガクネン</t>
    </rPh>
    <phoneticPr fontId="2"/>
  </si>
  <si>
    <t>記録</t>
    <rPh sb="0" eb="2">
      <t>キロク</t>
    </rPh>
    <phoneticPr fontId="2"/>
  </si>
  <si>
    <t>種目１</t>
    <rPh sb="0" eb="2">
      <t>シュモク</t>
    </rPh>
    <phoneticPr fontId="2"/>
  </si>
  <si>
    <t>記録１</t>
    <rPh sb="0" eb="2">
      <t>キロク</t>
    </rPh>
    <phoneticPr fontId="2"/>
  </si>
  <si>
    <t>種目２</t>
    <rPh sb="0" eb="2">
      <t>シュモク</t>
    </rPh>
    <phoneticPr fontId="2"/>
  </si>
  <si>
    <t>記録２</t>
    <rPh sb="0" eb="2">
      <t>キロク</t>
    </rPh>
    <phoneticPr fontId="2"/>
  </si>
  <si>
    <t>種目３</t>
    <rPh sb="0" eb="2">
      <t>シュモク</t>
    </rPh>
    <phoneticPr fontId="2"/>
  </si>
  <si>
    <t>例</t>
    <rPh sb="0" eb="1">
      <t>レイ</t>
    </rPh>
    <phoneticPr fontId="2"/>
  </si>
  <si>
    <t>西三　太郎</t>
    <rPh sb="0" eb="1">
      <t>セイ</t>
    </rPh>
    <rPh sb="1" eb="2">
      <t>サン</t>
    </rPh>
    <rPh sb="3" eb="5">
      <t>タロウ</t>
    </rPh>
    <phoneticPr fontId="2"/>
  </si>
  <si>
    <t>4X100mR</t>
    <phoneticPr fontId="2"/>
  </si>
  <si>
    <t>4X400mR</t>
    <phoneticPr fontId="2"/>
  </si>
  <si>
    <t>氏　名</t>
    <rPh sb="0" eb="1">
      <t>シ</t>
    </rPh>
    <rPh sb="2" eb="3">
      <t>メイ</t>
    </rPh>
    <phoneticPr fontId="2"/>
  </si>
  <si>
    <t>A4サイズ</t>
    <phoneticPr fontId="6"/>
  </si>
  <si>
    <t>男　　　子</t>
    <rPh sb="0" eb="1">
      <t>オトコ</t>
    </rPh>
    <rPh sb="4" eb="5">
      <t>コ</t>
    </rPh>
    <phoneticPr fontId="6"/>
  </si>
  <si>
    <t>女　　　子</t>
    <rPh sb="0" eb="1">
      <t>オンナ</t>
    </rPh>
    <rPh sb="4" eb="5">
      <t>コ</t>
    </rPh>
    <phoneticPr fontId="6"/>
  </si>
  <si>
    <t>種　　目</t>
    <rPh sb="0" eb="1">
      <t>タネ</t>
    </rPh>
    <rPh sb="3" eb="4">
      <t>メ</t>
    </rPh>
    <phoneticPr fontId="6"/>
  </si>
  <si>
    <t>申込数</t>
    <rPh sb="0" eb="2">
      <t>モウシコミ</t>
    </rPh>
    <rPh sb="2" eb="3">
      <t>スウ</t>
    </rPh>
    <phoneticPr fontId="6"/>
  </si>
  <si>
    <t>種　　　目</t>
    <rPh sb="0" eb="1">
      <t>タネ</t>
    </rPh>
    <rPh sb="4" eb="5">
      <t>メ</t>
    </rPh>
    <phoneticPr fontId="6"/>
  </si>
  <si>
    <t>男種目</t>
    <rPh sb="0" eb="3">
      <t>オトコシュモク</t>
    </rPh>
    <phoneticPr fontId="6"/>
  </si>
  <si>
    <t>女種目</t>
    <rPh sb="0" eb="1">
      <t>オンナ</t>
    </rPh>
    <rPh sb="1" eb="3">
      <t>シュモク</t>
    </rPh>
    <phoneticPr fontId="6"/>
  </si>
  <si>
    <t>４×１００ｍＲ</t>
    <phoneticPr fontId="6"/>
  </si>
  <si>
    <t>４×４００ｍＲ</t>
    <phoneticPr fontId="6"/>
  </si>
  <si>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6"/>
  </si>
  <si>
    <t>女</t>
    <rPh sb="0" eb="1">
      <t>オンナ</t>
    </rPh>
    <phoneticPr fontId="2"/>
  </si>
  <si>
    <t>男</t>
    <rPh sb="0" eb="1">
      <t>オトコ</t>
    </rPh>
    <phoneticPr fontId="2"/>
  </si>
  <si>
    <t>○</t>
    <phoneticPr fontId="2"/>
  </si>
  <si>
    <t>大会名</t>
    <rPh sb="0" eb="2">
      <t>タイカイ</t>
    </rPh>
    <rPh sb="2" eb="3">
      <t>メイ</t>
    </rPh>
    <phoneticPr fontId="2"/>
  </si>
  <si>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</si>
  <si>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</si>
  <si>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</si>
  <si>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</si>
  <si>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</si>
  <si>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</si>
  <si>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</si>
  <si>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</si>
  <si>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</si>
  <si>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</si>
  <si>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</si>
  <si>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2"/>
  </si>
  <si>
    <t>申込チーム数</t>
    <rPh sb="0" eb="2">
      <t>モウシコミ</t>
    </rPh>
    <rPh sb="5" eb="6">
      <t>スウ</t>
    </rPh>
    <phoneticPr fontId="2"/>
  </si>
  <si>
    <t>②選手情報入力</t>
    <rPh sb="1" eb="3">
      <t>センシュ</t>
    </rPh>
    <rPh sb="3" eb="5">
      <t>ジョウホウ</t>
    </rPh>
    <rPh sb="5" eb="7">
      <t>ニュウリョク</t>
    </rPh>
    <phoneticPr fontId="2"/>
  </si>
  <si>
    <t>④種目別人数一覧表</t>
    <rPh sb="1" eb="4">
      <t>シュモクベツ</t>
    </rPh>
    <rPh sb="4" eb="6">
      <t>ニンズウ</t>
    </rPh>
    <rPh sb="6" eb="8">
      <t>イチラン</t>
    </rPh>
    <rPh sb="8" eb="9">
      <t>ヒョウ</t>
    </rPh>
    <phoneticPr fontId="2"/>
  </si>
  <si>
    <t xml:space="preserve">チーム名 </t>
    <rPh sb="3" eb="4">
      <t>メイ</t>
    </rPh>
    <phoneticPr fontId="2"/>
  </si>
  <si>
    <t>54秒23</t>
    <rPh sb="2" eb="3">
      <t>ビョウ</t>
    </rPh>
    <phoneticPr fontId="2"/>
  </si>
  <si>
    <t>↓</t>
    <phoneticPr fontId="2"/>
  </si>
  <si>
    <t>期　日</t>
    <rPh sb="0" eb="1">
      <t>キ</t>
    </rPh>
    <rPh sb="2" eb="3">
      <t>ヒ</t>
    </rPh>
    <phoneticPr fontId="2"/>
  </si>
  <si>
    <t>会　場</t>
    <rPh sb="0" eb="1">
      <t>カイ</t>
    </rPh>
    <rPh sb="2" eb="3">
      <t>バ</t>
    </rPh>
    <phoneticPr fontId="2"/>
  </si>
  <si>
    <t>　★作業の流れは次のとおりです。</t>
    <rPh sb="2" eb="4">
      <t>サギョウ</t>
    </rPh>
    <rPh sb="5" eb="6">
      <t>ナガ</t>
    </rPh>
    <rPh sb="8" eb="9">
      <t>ツギ</t>
    </rPh>
    <phoneticPr fontId="2"/>
  </si>
  <si>
    <t>送付先</t>
    <rPh sb="0" eb="2">
      <t>ソウフ</t>
    </rPh>
    <rPh sb="2" eb="3">
      <t>サキ</t>
    </rPh>
    <phoneticPr fontId="2"/>
  </si>
  <si>
    <t>　★問い合わせ先</t>
    <rPh sb="2" eb="3">
      <t>ト</t>
    </rPh>
    <rPh sb="4" eb="5">
      <t>ア</t>
    </rPh>
    <rPh sb="7" eb="8">
      <t>サキ</t>
    </rPh>
    <phoneticPr fontId="2"/>
  </si>
  <si>
    <t>　★データ入力前にこのページの内容を必ずお読みください。</t>
    <rPh sb="5" eb="7">
      <t>ニュウリョク</t>
    </rPh>
    <rPh sb="7" eb="8">
      <t>マエ</t>
    </rPh>
    <rPh sb="15" eb="17">
      <t>ナイヨウ</t>
    </rPh>
    <rPh sb="18" eb="19">
      <t>カナラ</t>
    </rPh>
    <rPh sb="21" eb="22">
      <t>ヨ</t>
    </rPh>
    <phoneticPr fontId="2"/>
  </si>
  <si>
    <t>12秒00</t>
    <rPh sb="2" eb="3">
      <t>ビョウ</t>
    </rPh>
    <phoneticPr fontId="2"/>
  </si>
  <si>
    <t>　　 のときは整数で表示されます。</t>
    <rPh sb="7" eb="9">
      <t>セイスウ</t>
    </rPh>
    <rPh sb="10" eb="12">
      <t>ヒョウジ</t>
    </rPh>
    <phoneticPr fontId="2"/>
  </si>
  <si>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2"/>
  </si>
  <si>
    <t>　　なっていることを確認してください。</t>
    <rPh sb="10" eb="12">
      <t>カクニン</t>
    </rPh>
    <phoneticPr fontId="2"/>
  </si>
  <si>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2"/>
  </si>
  <si>
    <t>★記録がない場合は空欄にしてください。</t>
    <rPh sb="1" eb="3">
      <t>キロク</t>
    </rPh>
    <rPh sb="6" eb="8">
      <t>バアイ</t>
    </rPh>
    <rPh sb="9" eb="11">
      <t>クウラン</t>
    </rPh>
    <phoneticPr fontId="2"/>
  </si>
  <si>
    <t>Ord</t>
    <phoneticPr fontId="2"/>
  </si>
  <si>
    <r>
      <t>　　※</t>
    </r>
    <r>
      <rPr>
        <b/>
        <sz val="11"/>
        <color indexed="10"/>
        <rFont val="ＭＳ ゴシック"/>
        <family val="3"/>
        <charset val="128"/>
      </rPr>
      <t>記録は、次のとおり入力してください。</t>
    </r>
    <rPh sb="3" eb="5">
      <t>キロク</t>
    </rPh>
    <rPh sb="7" eb="8">
      <t>ツギ</t>
    </rPh>
    <rPh sb="12" eb="14">
      <t>ニュウリョク</t>
    </rPh>
    <phoneticPr fontId="2"/>
  </si>
  <si>
    <t>4分07秒00</t>
    <rPh sb="1" eb="2">
      <t>フン</t>
    </rPh>
    <rPh sb="4" eb="5">
      <t>ビョウ</t>
    </rPh>
    <phoneticPr fontId="2"/>
  </si>
  <si>
    <t>氏　名</t>
    <rPh sb="0" eb="1">
      <t>シ</t>
    </rPh>
    <rPh sb="2" eb="3">
      <t>メイ</t>
    </rPh>
    <phoneticPr fontId="2"/>
  </si>
  <si>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2"/>
  </si>
  <si>
    <t>　＜注意事項等＞</t>
    <rPh sb="2" eb="4">
      <t>チュウイ</t>
    </rPh>
    <rPh sb="4" eb="6">
      <t>ジコウ</t>
    </rPh>
    <rPh sb="6" eb="7">
      <t>トウ</t>
    </rPh>
    <phoneticPr fontId="2"/>
  </si>
  <si>
    <t>　 ※記録が１分未満で、10分の1以下が「00」</t>
    <rPh sb="3" eb="5">
      <t>キロク</t>
    </rPh>
    <rPh sb="7" eb="8">
      <t>フン</t>
    </rPh>
    <rPh sb="8" eb="10">
      <t>ミマン</t>
    </rPh>
    <rPh sb="14" eb="15">
      <t>ブン</t>
    </rPh>
    <rPh sb="17" eb="19">
      <t>イカ</t>
    </rPh>
    <phoneticPr fontId="2"/>
  </si>
  <si>
    <t>例１</t>
    <rPh sb="0" eb="1">
      <t>レイ</t>
    </rPh>
    <phoneticPr fontId="2"/>
  </si>
  <si>
    <t>例２</t>
    <rPh sb="0" eb="1">
      <t>レイ</t>
    </rPh>
    <phoneticPr fontId="2"/>
  </si>
  <si>
    <t>例３</t>
    <rPh sb="0" eb="1">
      <t>レイ</t>
    </rPh>
    <phoneticPr fontId="2"/>
  </si>
  <si>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2"/>
  </si>
  <si>
    <t>ｾｲｻﾝ ﾀﾛｳ</t>
    <phoneticPr fontId="2"/>
  </si>
  <si>
    <t>ﾌﾘｶﾞﾅ</t>
    <phoneticPr fontId="2"/>
  </si>
  <si>
    <t>種目</t>
    <rPh sb="0" eb="2">
      <t>シュモク</t>
    </rPh>
    <phoneticPr fontId="40"/>
  </si>
  <si>
    <t>男4X100mR</t>
    <rPh sb="0" eb="1">
      <t>オトコ</t>
    </rPh>
    <phoneticPr fontId="40"/>
  </si>
  <si>
    <t>男4X100mR</t>
    <rPh sb="0" eb="1">
      <t>オトコ</t>
    </rPh>
    <phoneticPr fontId="2"/>
  </si>
  <si>
    <t>男4X400mR</t>
    <rPh sb="0" eb="1">
      <t>オトコ</t>
    </rPh>
    <phoneticPr fontId="2"/>
  </si>
  <si>
    <t>女4X100mR</t>
    <phoneticPr fontId="2"/>
  </si>
  <si>
    <t>女4X400mR</t>
    <phoneticPr fontId="2"/>
  </si>
  <si>
    <t>男子</t>
    <rPh sb="0" eb="2">
      <t>ダンシ</t>
    </rPh>
    <phoneticPr fontId="40"/>
  </si>
  <si>
    <t>女子</t>
    <rPh sb="0" eb="2">
      <t>ジョシ</t>
    </rPh>
    <phoneticPr fontId="40"/>
  </si>
  <si>
    <t>記録</t>
    <rPh sb="0" eb="2">
      <t>キロク</t>
    </rPh>
    <phoneticPr fontId="40"/>
  </si>
  <si>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2"/>
  </si>
  <si>
    <r>
      <t xml:space="preserve">ﾌﾘｶﾞﾅ
</t>
    </r>
    <r>
      <rPr>
        <b/>
        <sz val="8"/>
        <color indexed="10"/>
        <rFont val="ＭＳ 明朝"/>
        <family val="1"/>
        <charset val="128"/>
      </rPr>
      <t>姓と名の間に
半角ｽﾍﾟｰｽ1つ</t>
    </r>
    <rPh sb="13" eb="15">
      <t>ハンカク</t>
    </rPh>
    <phoneticPr fontId="2"/>
  </si>
  <si>
    <t>学校名</t>
    <rPh sb="0" eb="2">
      <t>ガッコウ</t>
    </rPh>
    <rPh sb="2" eb="3">
      <t>メイ</t>
    </rPh>
    <phoneticPr fontId="6"/>
  </si>
  <si>
    <t>ｶﾅ</t>
    <phoneticPr fontId="2"/>
  </si>
  <si>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2"/>
  </si>
  <si>
    <t>学校名</t>
    <rPh sb="0" eb="2">
      <t>ガッコウ</t>
    </rPh>
    <rPh sb="2" eb="3">
      <t>メイ</t>
    </rPh>
    <phoneticPr fontId="40"/>
  </si>
  <si>
    <t>女4X100mR</t>
    <rPh sb="0" eb="1">
      <t>オンナ</t>
    </rPh>
    <phoneticPr fontId="40"/>
  </si>
  <si>
    <t>リレー</t>
    <phoneticPr fontId="40"/>
  </si>
  <si>
    <t>ﾅﾝﾊﾞｰ</t>
    <phoneticPr fontId="40"/>
  </si>
  <si>
    <t>氏　名</t>
    <rPh sb="0" eb="1">
      <t>シ</t>
    </rPh>
    <rPh sb="2" eb="3">
      <t>メイ</t>
    </rPh>
    <phoneticPr fontId="40"/>
  </si>
  <si>
    <t>性</t>
    <rPh sb="0" eb="1">
      <t>セイ</t>
    </rPh>
    <phoneticPr fontId="40"/>
  </si>
  <si>
    <t>4R</t>
    <phoneticPr fontId="40"/>
  </si>
  <si>
    <t>16R</t>
    <phoneticPr fontId="40"/>
  </si>
  <si>
    <t xml:space="preserve">７ </t>
    <phoneticPr fontId="2"/>
  </si>
  <si>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2"/>
  </si>
  <si>
    <t>人数</t>
    <rPh sb="0" eb="2">
      <t>ニンズウ</t>
    </rPh>
    <phoneticPr fontId="40"/>
  </si>
  <si>
    <t>男　　子</t>
    <rPh sb="0" eb="1">
      <t>オトコ</t>
    </rPh>
    <rPh sb="3" eb="4">
      <t>コ</t>
    </rPh>
    <phoneticPr fontId="40"/>
  </si>
  <si>
    <t>女　　子</t>
    <rPh sb="0" eb="1">
      <t>オンナ</t>
    </rPh>
    <rPh sb="3" eb="4">
      <t>コ</t>
    </rPh>
    <phoneticPr fontId="40"/>
  </si>
  <si>
    <t>男　　　子</t>
    <rPh sb="0" eb="1">
      <t>オトコ</t>
    </rPh>
    <rPh sb="4" eb="5">
      <t>コ</t>
    </rPh>
    <phoneticPr fontId="40"/>
  </si>
  <si>
    <t>女　　　子</t>
    <rPh sb="0" eb="1">
      <t>オンナ</t>
    </rPh>
    <rPh sb="4" eb="5">
      <t>コ</t>
    </rPh>
    <phoneticPr fontId="40"/>
  </si>
  <si>
    <t>一覧表用　種目名</t>
    <rPh sb="0" eb="2">
      <t>イチラン</t>
    </rPh>
    <rPh sb="2" eb="3">
      <t>ヒョウ</t>
    </rPh>
    <rPh sb="3" eb="4">
      <t>ヨウ</t>
    </rPh>
    <rPh sb="5" eb="7">
      <t>シュモク</t>
    </rPh>
    <rPh sb="7" eb="8">
      <t>メイ</t>
    </rPh>
    <phoneticPr fontId="40"/>
  </si>
  <si>
    <t>振込明細書のコピーを裏面に添付してください</t>
    <rPh sb="0" eb="2">
      <t>フリコミ</t>
    </rPh>
    <rPh sb="2" eb="5">
      <t>メイサイショ</t>
    </rPh>
    <rPh sb="10" eb="12">
      <t>ウラメン</t>
    </rPh>
    <rPh sb="13" eb="15">
      <t>テンプ</t>
    </rPh>
    <phoneticPr fontId="2"/>
  </si>
  <si>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3"/>
  </si>
  <si>
    <r>
      <t>　　※</t>
    </r>
    <r>
      <rPr>
        <b/>
        <sz val="11"/>
        <color rgb="FFFF0000"/>
        <rFont val="ＭＳ ゴシック"/>
        <family val="3"/>
        <charset val="128"/>
      </rPr>
      <t>氏名</t>
    </r>
    <r>
      <rPr>
        <sz val="11"/>
        <color theme="1"/>
        <rFont val="ＭＳ 明朝"/>
        <family val="1"/>
        <charset val="128"/>
      </rPr>
      <t>については、</t>
    </r>
    <r>
      <rPr>
        <b/>
        <sz val="11"/>
        <color rgb="FFFF0000"/>
        <rFont val="ＭＳ ゴシック"/>
        <family val="3"/>
        <charset val="128"/>
      </rPr>
      <t>姓と名の間に全角スペースを１つ</t>
    </r>
    <r>
      <rPr>
        <sz val="11"/>
        <color theme="1"/>
        <rFont val="ＭＳ 明朝"/>
        <family val="1"/>
        <charset val="128"/>
      </rPr>
      <t>入れてください。</t>
    </r>
    <rPh sb="3" eb="5">
      <t>シメイ</t>
    </rPh>
    <rPh sb="11" eb="12">
      <t>セイ</t>
    </rPh>
    <rPh sb="13" eb="14">
      <t>メイ</t>
    </rPh>
    <rPh sb="15" eb="16">
      <t>アイダ</t>
    </rPh>
    <rPh sb="17" eb="19">
      <t>ゼンカク</t>
    </rPh>
    <rPh sb="26" eb="27">
      <t>イ</t>
    </rPh>
    <phoneticPr fontId="2"/>
  </si>
  <si>
    <r>
      <t>　　※</t>
    </r>
    <r>
      <rPr>
        <b/>
        <sz val="11"/>
        <color rgb="FFFF0000"/>
        <rFont val="ＭＳ ゴシック"/>
        <family val="3"/>
        <charset val="128"/>
      </rPr>
      <t>ﾌﾘｶﾞﾅ</t>
    </r>
    <r>
      <rPr>
        <sz val="11"/>
        <color theme="1"/>
        <rFont val="ＭＳ 明朝"/>
        <family val="1"/>
        <charset val="128"/>
      </rPr>
      <t>については、</t>
    </r>
    <r>
      <rPr>
        <b/>
        <sz val="11"/>
        <color rgb="FFFF0000"/>
        <rFont val="ＭＳ ゴシック"/>
        <family val="3"/>
        <charset val="128"/>
      </rPr>
      <t>姓と名の間に半角スペースを１つ</t>
    </r>
    <r>
      <rPr>
        <sz val="11"/>
        <color theme="1"/>
        <rFont val="ＭＳ 明朝"/>
        <family val="1"/>
        <charset val="128"/>
      </rPr>
      <t>入れてください。</t>
    </r>
    <rPh sb="14" eb="15">
      <t>セイ</t>
    </rPh>
    <rPh sb="16" eb="17">
      <t>メイ</t>
    </rPh>
    <rPh sb="18" eb="19">
      <t>アイダ</t>
    </rPh>
    <rPh sb="20" eb="22">
      <t>ハンカク</t>
    </rPh>
    <rPh sb="29" eb="30">
      <t>イ</t>
    </rPh>
    <phoneticPr fontId="2"/>
  </si>
  <si>
    <t>⇒</t>
    <phoneticPr fontId="2"/>
  </si>
  <si>
    <t>20m</t>
    <phoneticPr fontId="2"/>
  </si>
  <si>
    <r>
      <t>　・参加料を振り込み、</t>
    </r>
    <r>
      <rPr>
        <b/>
        <sz val="11"/>
        <color rgb="FFFF0000"/>
        <rFont val="ＭＳ ゴシック"/>
        <family val="3"/>
        <charset val="128"/>
      </rPr>
      <t>明細書のコピーを「種目別人数一覧」の裏面に添付</t>
    </r>
    <r>
      <rPr>
        <sz val="11"/>
        <color theme="1"/>
        <rFont val="ＭＳ 明朝"/>
        <family val="1"/>
        <charset val="128"/>
      </rPr>
      <t>してください。</t>
    </r>
    <rPh sb="2" eb="5">
      <t>サンカリョウ</t>
    </rPh>
    <rPh sb="6" eb="7">
      <t>フ</t>
    </rPh>
    <rPh sb="8" eb="9">
      <t>コ</t>
    </rPh>
    <rPh sb="11" eb="14">
      <t>メイサイショ</t>
    </rPh>
    <rPh sb="20" eb="23">
      <t>シュモクベツ</t>
    </rPh>
    <rPh sb="23" eb="25">
      <t>ニンズウ</t>
    </rPh>
    <rPh sb="25" eb="27">
      <t>イチラン</t>
    </rPh>
    <rPh sb="29" eb="31">
      <t>ウラメン</t>
    </rPh>
    <rPh sb="32" eb="34">
      <t>テンプ</t>
    </rPh>
    <phoneticPr fontId="40"/>
  </si>
  <si>
    <t>競技者NO</t>
    <rPh sb="0" eb="3">
      <t>キョウギシャ</t>
    </rPh>
    <phoneticPr fontId="2"/>
  </si>
  <si>
    <t>男400R</t>
    <rPh sb="0" eb="1">
      <t>オトコ</t>
    </rPh>
    <phoneticPr fontId="2"/>
  </si>
  <si>
    <t>リレー記録</t>
    <rPh sb="3" eb="5">
      <t>キロク</t>
    </rPh>
    <phoneticPr fontId="2"/>
  </si>
  <si>
    <t>4X100mR</t>
  </si>
  <si>
    <t>4X400mR</t>
  </si>
  <si>
    <t>男子</t>
    <rPh sb="0" eb="2">
      <t>ダンシ</t>
    </rPh>
    <phoneticPr fontId="2"/>
  </si>
  <si>
    <t>女子</t>
    <rPh sb="0" eb="2">
      <t>ジョシ</t>
    </rPh>
    <phoneticPr fontId="2"/>
  </si>
  <si>
    <t>男1600R</t>
    <rPh sb="0" eb="1">
      <t>オトコ</t>
    </rPh>
    <phoneticPr fontId="2"/>
  </si>
  <si>
    <t>女400R</t>
    <rPh sb="0" eb="1">
      <t>オンナ</t>
    </rPh>
    <phoneticPr fontId="2"/>
  </si>
  <si>
    <t>女1600R</t>
    <rPh sb="0" eb="1">
      <t>オンナ</t>
    </rPh>
    <phoneticPr fontId="2"/>
  </si>
  <si>
    <t>※リレーにエントリーをする選手とチームの記録を確認してください。</t>
    <rPh sb="13" eb="15">
      <t>センシュ</t>
    </rPh>
    <rPh sb="20" eb="22">
      <t>キロク</t>
    </rPh>
    <rPh sb="23" eb="25">
      <t>カクニン</t>
    </rPh>
    <phoneticPr fontId="2"/>
  </si>
  <si>
    <t>③リレー情報確認</t>
    <rPh sb="4" eb="6">
      <t>ジョウホウ</t>
    </rPh>
    <rPh sb="6" eb="8">
      <t>カクニン</t>
    </rPh>
    <phoneticPr fontId="2"/>
  </si>
  <si>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2"/>
  </si>
  <si>
    <t>　・リレーにエントリーをする選手のナンバーと、チームの記録を確認してください。</t>
    <rPh sb="14" eb="16">
      <t>センシュ</t>
    </rPh>
    <rPh sb="27" eb="29">
      <t>キロク</t>
    </rPh>
    <rPh sb="30" eb="32">
      <t>カクニン</t>
    </rPh>
    <phoneticPr fontId="2"/>
  </si>
  <si>
    <t>パロマ瑞穂スタジアム・パロマ瑞穂北陸上競技場</t>
    <rPh sb="3" eb="5">
      <t>ミズホ</t>
    </rPh>
    <rPh sb="14" eb="16">
      <t>ミズホ</t>
    </rPh>
    <rPh sb="16" eb="17">
      <t>キタ</t>
    </rPh>
    <rPh sb="17" eb="22">
      <t>リクジョウキョウギジョウ</t>
    </rPh>
    <phoneticPr fontId="2"/>
  </si>
  <si>
    <t>〒463-8799　守山郵便局　私書箱１４号　名古屋地区陸上競技協会</t>
    <rPh sb="23" eb="26">
      <t>ナゴヤ</t>
    </rPh>
    <rPh sb="26" eb="28">
      <t>チク</t>
    </rPh>
    <phoneticPr fontId="2"/>
  </si>
  <si>
    <t>勝見　昌弘　宛</t>
    <rPh sb="0" eb="2">
      <t>カツミ</t>
    </rPh>
    <rPh sb="3" eb="5">
      <t>マサヒロ</t>
    </rPh>
    <rPh sb="6" eb="7">
      <t>アテ</t>
    </rPh>
    <phoneticPr fontId="2"/>
  </si>
  <si>
    <t>種　目　数</t>
    <rPh sb="0" eb="1">
      <t>シュ</t>
    </rPh>
    <rPh sb="2" eb="3">
      <t>メ</t>
    </rPh>
    <rPh sb="4" eb="5">
      <t>スウ</t>
    </rPh>
    <phoneticPr fontId="6"/>
  </si>
  <si>
    <t>種目計</t>
    <rPh sb="0" eb="2">
      <t>シュモク</t>
    </rPh>
    <rPh sb="2" eb="3">
      <t>ケイ</t>
    </rPh>
    <phoneticPr fontId="2"/>
  </si>
  <si>
    <t>種目数</t>
    <rPh sb="0" eb="3">
      <t>シュモクスウ</t>
    </rPh>
    <phoneticPr fontId="6"/>
  </si>
  <si>
    <t>リレー</t>
    <phoneticPr fontId="6"/>
  </si>
  <si>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2"/>
  </si>
  <si>
    <t>リレー計</t>
    <rPh sb="3" eb="4">
      <t>ケイ</t>
    </rPh>
    <phoneticPr fontId="2"/>
  </si>
  <si>
    <t>プログラム購入部数</t>
    <phoneticPr fontId="6"/>
  </si>
  <si>
    <t>支払金額</t>
    <rPh sb="0" eb="4">
      <t>シハライキンガク</t>
    </rPh>
    <phoneticPr fontId="6"/>
  </si>
  <si>
    <t>部</t>
    <rPh sb="0" eb="1">
      <t>ブ</t>
    </rPh>
    <phoneticPr fontId="6"/>
  </si>
  <si>
    <t>役員のできる方のお名前を入力してください</t>
    <rPh sb="0" eb="2">
      <t>ヤクイン</t>
    </rPh>
    <rPh sb="6" eb="7">
      <t>カタ</t>
    </rPh>
    <rPh sb="9" eb="11">
      <t>ナマ</t>
    </rPh>
    <rPh sb="12" eb="14">
      <t>ニュウリョク</t>
    </rPh>
    <phoneticPr fontId="2"/>
  </si>
  <si>
    <t>男</t>
    <rPh sb="0" eb="1">
      <t>オトコ</t>
    </rPh>
    <phoneticPr fontId="2"/>
  </si>
  <si>
    <t>女</t>
    <rPh sb="0" eb="1">
      <t>オンナ</t>
    </rPh>
    <phoneticPr fontId="2"/>
  </si>
  <si>
    <t>申込責任者</t>
    <rPh sb="0" eb="2">
      <t>モウシコミ</t>
    </rPh>
    <rPh sb="2" eb="5">
      <t>セキニ</t>
    </rPh>
    <phoneticPr fontId="2"/>
  </si>
  <si>
    <t>申込責任者</t>
    <rPh sb="0" eb="2">
      <t>モウシコミ</t>
    </rPh>
    <rPh sb="2" eb="5">
      <t>セキニンシャ</t>
    </rPh>
    <phoneticPr fontId="2"/>
  </si>
  <si>
    <t>団体コード</t>
    <rPh sb="0" eb="2">
      <t>ダン</t>
    </rPh>
    <phoneticPr fontId="2"/>
  </si>
  <si>
    <t>略称ヨミガナ</t>
    <rPh sb="0" eb="2">
      <t>リャクショウ</t>
    </rPh>
    <phoneticPr fontId="2"/>
  </si>
  <si>
    <t>団体名</t>
    <rPh sb="0" eb="2">
      <t>ダン</t>
    </rPh>
    <rPh sb="2" eb="3">
      <t>メイ</t>
    </rPh>
    <phoneticPr fontId="2"/>
  </si>
  <si>
    <t>略称団体名</t>
    <rPh sb="0" eb="2">
      <t>リャクショウ</t>
    </rPh>
    <rPh sb="2" eb="4">
      <t>ダ</t>
    </rPh>
    <rPh sb="4" eb="5">
      <t>メイ</t>
    </rPh>
    <phoneticPr fontId="2"/>
  </si>
  <si>
    <t xml:space="preserve">５ </t>
    <phoneticPr fontId="2"/>
  </si>
  <si>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2"/>
  </si>
  <si>
    <t>　・正しく送信されれば、受信した旨の返信が届きます。</t>
    <rPh sb="2" eb="3">
      <t>タダ</t>
    </rPh>
    <rPh sb="5" eb="7">
      <t>ソウシン</t>
    </rPh>
    <rPh sb="12" eb="14">
      <t>ジュシン</t>
    </rPh>
    <rPh sb="16" eb="17">
      <t>ムネ</t>
    </rPh>
    <rPh sb="18" eb="20">
      <t>ヘンシン</t>
    </rPh>
    <rPh sb="21" eb="22">
      <t>トド</t>
    </rPh>
    <phoneticPr fontId="2"/>
  </si>
  <si>
    <r>
      <t>　・入力したファイルを送信してください。</t>
    </r>
    <r>
      <rPr>
        <b/>
        <sz val="12"/>
        <color theme="1"/>
        <rFont val="ＭＳ 明朝"/>
        <family val="1"/>
        <charset val="128"/>
      </rPr>
      <t/>
    </r>
    <rPh sb="2" eb="4">
      <t>ニュウリョク</t>
    </rPh>
    <phoneticPr fontId="2"/>
  </si>
  <si>
    <r>
      <t>　・</t>
    </r>
    <r>
      <rPr>
        <b/>
        <u/>
        <sz val="11"/>
        <color indexed="10"/>
        <rFont val="ＭＳ ゴシック"/>
        <family val="3"/>
        <charset val="128"/>
      </rPr>
      <t>ファイル名を学校名（例：○○○）に変更し</t>
    </r>
    <r>
      <rPr>
        <sz val="11"/>
        <color indexed="8"/>
        <rFont val="ＭＳ 明朝"/>
        <family val="1"/>
        <charset val="128"/>
      </rPr>
      <t>保存してください。メールに添付するときは、ファイル名が団体名に</t>
    </r>
    <rPh sb="6" eb="7">
      <t>メイ</t>
    </rPh>
    <rPh sb="8" eb="10">
      <t>ガッコウ</t>
    </rPh>
    <rPh sb="10" eb="11">
      <t>メイ</t>
    </rPh>
    <rPh sb="12" eb="13">
      <t>レイ</t>
    </rPh>
    <rPh sb="19" eb="21">
      <t>ヘンコウ</t>
    </rPh>
    <rPh sb="22" eb="24">
      <t>ホゾン</t>
    </rPh>
    <rPh sb="35" eb="37">
      <t>テンプ</t>
    </rPh>
    <rPh sb="47" eb="48">
      <t>メイ</t>
    </rPh>
    <rPh sb="49" eb="51">
      <t>ダンタイ</t>
    </rPh>
    <rPh sb="51" eb="52">
      <t>メイ</t>
    </rPh>
    <phoneticPr fontId="2"/>
  </si>
  <si>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ダンタイ</t>
    </rPh>
    <rPh sb="18" eb="19">
      <t>メイ</t>
    </rPh>
    <rPh sb="21" eb="23">
      <t>ニュウリョク</t>
    </rPh>
    <phoneticPr fontId="2"/>
  </si>
  <si>
    <t>toiawase.nagoya@gmail.com</t>
    <phoneticPr fontId="2"/>
  </si>
  <si>
    <t>①団体情報入力</t>
    <rPh sb="1" eb="3">
      <t>ダンタイ</t>
    </rPh>
    <rPh sb="3" eb="5">
      <t>ジョウホウ</t>
    </rPh>
    <rPh sb="5" eb="7">
      <t>ニュウリョク</t>
    </rPh>
    <phoneticPr fontId="2"/>
  </si>
  <si>
    <t>No</t>
    <phoneticPr fontId="40"/>
  </si>
  <si>
    <t>メール送信期限</t>
    <rPh sb="3" eb="5">
      <t>ソウシン</t>
    </rPh>
    <rPh sb="5" eb="7">
      <t>キゲン</t>
    </rPh>
    <phoneticPr fontId="2"/>
  </si>
  <si>
    <t>※メール送信を完了してください！</t>
    <rPh sb="4" eb="6">
      <t>ソウシン</t>
    </rPh>
    <rPh sb="7" eb="9">
      <t>カンリョウ</t>
    </rPh>
    <phoneticPr fontId="2"/>
  </si>
  <si>
    <t>部</t>
    <rPh sb="0" eb="1">
      <t>ブ</t>
    </rPh>
    <phoneticPr fontId="2"/>
  </si>
  <si>
    <r>
      <t>　・</t>
    </r>
    <r>
      <rPr>
        <b/>
        <sz val="11"/>
        <color rgb="FFFF0000"/>
        <rFont val="ＭＳ 明朝"/>
        <family val="1"/>
        <charset val="128"/>
      </rPr>
      <t>「④種目別一覧表」「⑤申込一覧表」</t>
    </r>
    <r>
      <rPr>
        <b/>
        <sz val="11"/>
        <color theme="1"/>
        <rFont val="ＭＳ 明朝"/>
        <family val="1"/>
        <charset val="128"/>
      </rPr>
      <t>を郵送してください。</t>
    </r>
    <rPh sb="4" eb="7">
      <t>シュモクベツ</t>
    </rPh>
    <rPh sb="7" eb="10">
      <t>イチランヒョウ</t>
    </rPh>
    <rPh sb="13" eb="15">
      <t>モウシコミ</t>
    </rPh>
    <rPh sb="15" eb="18">
      <t>イチランヒョウ</t>
    </rPh>
    <rPh sb="20" eb="22">
      <t>ユウソウ</t>
    </rPh>
    <phoneticPr fontId="2"/>
  </si>
  <si>
    <r>
      <rPr>
        <sz val="11"/>
        <rFont val="ＭＳ 明朝"/>
        <family val="1"/>
        <charset val="128"/>
      </rPr>
      <t>　・</t>
    </r>
    <r>
      <rPr>
        <b/>
        <sz val="11"/>
        <rFont val="ＭＳ ゴシック"/>
        <family val="3"/>
        <charset val="128"/>
      </rPr>
      <t>「種目別人数一覧」の裏面には振込明細書のコピーを添付して</t>
    </r>
    <r>
      <rPr>
        <sz val="11"/>
        <rFont val="ＭＳ 明朝"/>
        <family val="1"/>
        <charset val="128"/>
      </rPr>
      <t>ください。</t>
    </r>
    <rPh sb="3" eb="6">
      <t>シュモクベツ</t>
    </rPh>
    <rPh sb="6" eb="8">
      <t>ニンズウ</t>
    </rPh>
    <rPh sb="8" eb="10">
      <t>イチラン</t>
    </rPh>
    <rPh sb="12" eb="14">
      <t>リメン</t>
    </rPh>
    <rPh sb="26" eb="28">
      <t>テンプ</t>
    </rPh>
    <phoneticPr fontId="2"/>
  </si>
  <si>
    <t>A</t>
    <phoneticPr fontId="2"/>
  </si>
  <si>
    <t>※種目数・参加料等を確認してから印刷をしてください。</t>
  </si>
  <si>
    <r>
      <t>　　　帳票印刷ボタンをクリックして印刷を行ってください。</t>
    </r>
    <r>
      <rPr>
        <b/>
        <sz val="16"/>
        <color rgb="FFFF0000"/>
        <rFont val="ＭＳ ゴシック"/>
        <family val="3"/>
        <charset val="128"/>
      </rPr>
      <t>↓</t>
    </r>
    <r>
      <rPr>
        <b/>
        <sz val="12"/>
        <color rgb="FFFF0000"/>
        <rFont val="ＭＳ ゴシック"/>
        <family val="3"/>
        <charset val="128"/>
      </rPr>
      <t>　　</t>
    </r>
    <rPh sb="3" eb="5">
      <t>チョウヒョウ</t>
    </rPh>
    <rPh sb="5" eb="7">
      <t>インサツ</t>
    </rPh>
    <rPh sb="17" eb="19">
      <t>インサツ</t>
    </rPh>
    <rPh sb="20" eb="21">
      <t>オコナ</t>
    </rPh>
    <phoneticPr fontId="2"/>
  </si>
  <si>
    <t>　・入力漏れや入力間違い等がないかを確認してください。</t>
    <rPh sb="2" eb="4">
      <t>ニュウリョク</t>
    </rPh>
    <rPh sb="4" eb="5">
      <t>モ</t>
    </rPh>
    <rPh sb="7" eb="9">
      <t>ニュウリョク</t>
    </rPh>
    <rPh sb="9" eb="11">
      <t>マチガ</t>
    </rPh>
    <rPh sb="12" eb="13">
      <t>トウ</t>
    </rPh>
    <rPh sb="18" eb="20">
      <t>カクニン</t>
    </rPh>
    <phoneticPr fontId="2"/>
  </si>
  <si>
    <r>
      <t>　・「④種目別人数表」にある、</t>
    </r>
    <r>
      <rPr>
        <b/>
        <sz val="11"/>
        <color rgb="FFFF0000"/>
        <rFont val="ＭＳ ゴシック"/>
        <family val="3"/>
        <charset val="128"/>
      </rPr>
      <t>帳票印刷ボタン</t>
    </r>
    <r>
      <rPr>
        <sz val="11"/>
        <color theme="1"/>
        <rFont val="ＭＳ 明朝"/>
        <family val="1"/>
        <charset val="128"/>
      </rPr>
      <t>をクリックして印刷を行ってください。</t>
    </r>
    <rPh sb="4" eb="7">
      <t>シュモクベツ</t>
    </rPh>
    <rPh sb="7" eb="9">
      <t>ニンズウ</t>
    </rPh>
    <rPh sb="9" eb="10">
      <t>ヒョウ</t>
    </rPh>
    <rPh sb="15" eb="19">
      <t>チョウ</t>
    </rPh>
    <rPh sb="29" eb="32">
      <t>イン</t>
    </rPh>
    <rPh sb="32" eb="35">
      <t>オコ</t>
    </rPh>
    <phoneticPr fontId="2"/>
  </si>
  <si>
    <t xml:space="preserve">８ </t>
    <phoneticPr fontId="2"/>
  </si>
  <si>
    <r>
      <t>このファイルには、印刷ボタンにマクロを使用しています。</t>
    </r>
    <r>
      <rPr>
        <sz val="11"/>
        <color rgb="FFFF0000"/>
        <rFont val="ＭＳ 明朝"/>
        <family val="1"/>
        <charset val="128"/>
      </rPr>
      <t>エクセルの設定をマクロ有効にしてください。</t>
    </r>
    <rPh sb="9" eb="11">
      <t>インサツ</t>
    </rPh>
    <rPh sb="19" eb="21">
      <t>シヨウ</t>
    </rPh>
    <rPh sb="32" eb="34">
      <t>セッテイ</t>
    </rPh>
    <rPh sb="38" eb="40">
      <t>ユウコウ</t>
    </rPh>
    <phoneticPr fontId="2"/>
  </si>
  <si>
    <t>役員のできる方のお名前</t>
    <rPh sb="0" eb="2">
      <t>ヤクイン</t>
    </rPh>
    <rPh sb="6" eb="7">
      <t>カタ</t>
    </rPh>
    <rPh sb="9" eb="11">
      <t>ナマ</t>
    </rPh>
    <phoneticPr fontId="2"/>
  </si>
  <si>
    <t>Ver2</t>
    <phoneticPr fontId="2"/>
  </si>
  <si>
    <t>No</t>
    <phoneticPr fontId="40"/>
  </si>
  <si>
    <t>FLAG</t>
    <phoneticPr fontId="40"/>
  </si>
  <si>
    <t>OP</t>
    <phoneticPr fontId="2"/>
  </si>
  <si>
    <t>OP1</t>
    <phoneticPr fontId="2"/>
  </si>
  <si>
    <t>OP2</t>
    <phoneticPr fontId="2"/>
  </si>
  <si>
    <t>OP3</t>
    <phoneticPr fontId="2"/>
  </si>
  <si>
    <t>記録</t>
    <rPh sb="0" eb="2">
      <t>キロク</t>
    </rPh>
    <phoneticPr fontId="2"/>
  </si>
  <si>
    <t>高校用</t>
    <rPh sb="0" eb="2">
      <t>コウコウ</t>
    </rPh>
    <rPh sb="2" eb="3">
      <t>ヨウ</t>
    </rPh>
    <phoneticPr fontId="2"/>
  </si>
  <si>
    <t>男女計</t>
    <rPh sb="0" eb="3">
      <t>ダンジョケイ</t>
    </rPh>
    <phoneticPr fontId="2"/>
  </si>
  <si>
    <t>参加人数</t>
    <rPh sb="0" eb="4">
      <t>サンカニンズウ</t>
    </rPh>
    <phoneticPr fontId="2"/>
  </si>
  <si>
    <t xml:space="preserve">１ </t>
    <phoneticPr fontId="2"/>
  </si>
  <si>
    <t xml:space="preserve">２ </t>
    <phoneticPr fontId="2"/>
  </si>
  <si>
    <t xml:space="preserve">３ </t>
    <phoneticPr fontId="2"/>
  </si>
  <si>
    <t xml:space="preserve">４ </t>
    <phoneticPr fontId="2"/>
  </si>
  <si>
    <t xml:space="preserve">６ </t>
    <phoneticPr fontId="2"/>
  </si>
  <si>
    <t>　　②団体情報の入力</t>
    <rPh sb="3" eb="5">
      <t>ダ</t>
    </rPh>
    <rPh sb="5" eb="7">
      <t>ジョウホウ</t>
    </rPh>
    <rPh sb="8" eb="10">
      <t>ニュウリョク</t>
    </rPh>
    <phoneticPr fontId="2"/>
  </si>
  <si>
    <t>　　入力を確認して、申込種目、記録を入力してください。</t>
    <rPh sb="2" eb="4">
      <t>ニュウリョク</t>
    </rPh>
    <rPh sb="5" eb="7">
      <t>カクニン</t>
    </rPh>
    <phoneticPr fontId="2"/>
  </si>
  <si>
    <t>20m00</t>
    <phoneticPr fontId="2"/>
  </si>
  <si>
    <t>　・プログラム購入部数、合計金額を確認してください。</t>
    <rPh sb="7" eb="9">
      <t>コウニュウ</t>
    </rPh>
    <rPh sb="9" eb="11">
      <t>ブスウ</t>
    </rPh>
    <rPh sb="12" eb="16">
      <t>ゴウケイキンガク</t>
    </rPh>
    <rPh sb="17" eb="19">
      <t>カクニン</t>
    </rPh>
    <phoneticPr fontId="2"/>
  </si>
  <si>
    <t xml:space="preserve">　　 ９ </t>
    <phoneticPr fontId="2"/>
  </si>
  <si>
    <t>②団体情報、③選手情報の各シートに上書きをすると式が消えます。</t>
  </si>
  <si>
    <t>⑤申込一覧表</t>
    <rPh sb="1" eb="3">
      <t>モウシコミ</t>
    </rPh>
    <rPh sb="3" eb="6">
      <t>イチランヒョウ</t>
    </rPh>
    <phoneticPr fontId="2"/>
  </si>
  <si>
    <t>申込種目数</t>
    <rPh sb="0" eb="2">
      <t>モウシコミ</t>
    </rPh>
    <rPh sb="2" eb="5">
      <t>シュモクスウ</t>
    </rPh>
    <phoneticPr fontId="6"/>
  </si>
  <si>
    <t>大会名</t>
    <phoneticPr fontId="40"/>
  </si>
  <si>
    <t>絶対に、行を空けないでください。</t>
    <rPh sb="0" eb="2">
      <t>ゼッタイ</t>
    </rPh>
    <rPh sb="4" eb="5">
      <t>ギョウ</t>
    </rPh>
    <rPh sb="6" eb="7">
      <t>ア</t>
    </rPh>
    <phoneticPr fontId="2"/>
  </si>
  <si>
    <t>※必要事項を全て入力してください。</t>
    <rPh sb="1" eb="3">
      <t>ヒツヨウ</t>
    </rPh>
    <rPh sb="3" eb="5">
      <t>ジコウ</t>
    </rPh>
    <rPh sb="6" eb="7">
      <t>スベ</t>
    </rPh>
    <rPh sb="8" eb="10">
      <t>ニュウリョク</t>
    </rPh>
    <phoneticPr fontId="2"/>
  </si>
  <si>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2"/>
  </si>
  <si>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2"/>
  </si>
  <si>
    <t>※データを修正する場合は、必ず「Delete」キーを使用してください。</t>
    <rPh sb="5" eb="7">
      <t>シュウセイ</t>
    </rPh>
    <rPh sb="9" eb="11">
      <t>バアイ</t>
    </rPh>
    <rPh sb="13" eb="14">
      <t>カナラ</t>
    </rPh>
    <rPh sb="26" eb="28">
      <t>シヨウ</t>
    </rPh>
    <phoneticPr fontId="2"/>
  </si>
  <si>
    <r>
      <t>　　※</t>
    </r>
    <r>
      <rPr>
        <b/>
        <u/>
        <sz val="11"/>
        <color rgb="FF00B050"/>
        <rFont val="ＭＳ 明朝"/>
        <family val="1"/>
        <charset val="128"/>
      </rPr>
      <t>入力は、男子を先に入力し、続けて女子を入力してください。絶対に行を空けないでください。</t>
    </r>
    <rPh sb="3" eb="5">
      <t>ニュウリョク</t>
    </rPh>
    <rPh sb="7" eb="9">
      <t>ダンシ</t>
    </rPh>
    <rPh sb="10" eb="11">
      <t>サキ</t>
    </rPh>
    <rPh sb="12" eb="14">
      <t>ニュウリョク</t>
    </rPh>
    <rPh sb="16" eb="17">
      <t>ツヅ</t>
    </rPh>
    <rPh sb="19" eb="21">
      <t>ジョシ</t>
    </rPh>
    <rPh sb="22" eb="24">
      <t>ニュウリョク</t>
    </rPh>
    <rPh sb="31" eb="33">
      <t>ゼッタイ</t>
    </rPh>
    <rPh sb="34" eb="35">
      <t>ギョウ</t>
    </rPh>
    <rPh sb="36" eb="37">
      <t>ア</t>
    </rPh>
    <phoneticPr fontId="2"/>
  </si>
  <si>
    <t>学年</t>
    <rPh sb="0" eb="1">
      <t>ガク</t>
    </rPh>
    <rPh sb="1" eb="2">
      <t>ネン</t>
    </rPh>
    <phoneticPr fontId="40"/>
  </si>
  <si>
    <t>　　①選手情報の入力</t>
    <rPh sb="3" eb="5">
      <t>センシュ</t>
    </rPh>
    <rPh sb="5" eb="7">
      <t>ジョウホウ</t>
    </rPh>
    <rPh sb="8" eb="10">
      <t>ニュウリョク</t>
    </rPh>
    <phoneticPr fontId="2"/>
  </si>
  <si>
    <t>　　※ナンバーは、アルファベットと数字まとめて入力してください。</t>
    <rPh sb="17" eb="19">
      <t>スウジ</t>
    </rPh>
    <rPh sb="23" eb="25">
      <t>ニュウリョク</t>
    </rPh>
    <phoneticPr fontId="2"/>
  </si>
  <si>
    <t>↓</t>
    <phoneticPr fontId="2"/>
  </si>
  <si>
    <t>⇒</t>
    <phoneticPr fontId="2"/>
  </si>
  <si>
    <t>⇒</t>
    <phoneticPr fontId="2"/>
  </si>
  <si>
    <t>↓</t>
    <phoneticPr fontId="2"/>
  </si>
  <si>
    <t>　・必要事項を入力してください。</t>
    <rPh sb="2" eb="4">
      <t>ヒツヨウ</t>
    </rPh>
    <rPh sb="4" eb="6">
      <t>ジコウ</t>
    </rPh>
    <rPh sb="7" eb="9">
      <t>ニュウリョク</t>
    </rPh>
    <phoneticPr fontId="2"/>
  </si>
  <si>
    <t>　　③リレー情報の確認</t>
    <rPh sb="6" eb="8">
      <t>ジョウホウ</t>
    </rPh>
    <rPh sb="9" eb="11">
      <t>カクニン</t>
    </rPh>
    <phoneticPr fontId="2"/>
  </si>
  <si>
    <t>　　修正がある場合は、「①選手情報入力」で修正してください。</t>
    <rPh sb="2" eb="4">
      <t>シュウセイ</t>
    </rPh>
    <rPh sb="7" eb="9">
      <t>バアイ</t>
    </rPh>
    <rPh sb="13" eb="15">
      <t>センシュ</t>
    </rPh>
    <rPh sb="15" eb="17">
      <t>ジョウホウ</t>
    </rPh>
    <rPh sb="17" eb="19">
      <t>ニュウリョク</t>
    </rPh>
    <rPh sb="21" eb="23">
      <t>シュウセイ</t>
    </rPh>
    <phoneticPr fontId="2"/>
  </si>
  <si>
    <t>　　④種目別人数の確認</t>
    <rPh sb="3" eb="6">
      <t>シュモクベツ</t>
    </rPh>
    <rPh sb="6" eb="8">
      <t>ニンズウ</t>
    </rPh>
    <rPh sb="9" eb="11">
      <t>カクニン</t>
    </rPh>
    <phoneticPr fontId="2"/>
  </si>
  <si>
    <t>　　⑤申込一覧表の確認</t>
    <rPh sb="3" eb="5">
      <t>モウシコミ</t>
    </rPh>
    <rPh sb="5" eb="7">
      <t>イチラン</t>
    </rPh>
    <rPh sb="7" eb="8">
      <t>ヒョウ</t>
    </rPh>
    <rPh sb="9" eb="11">
      <t>カクニン</t>
    </rPh>
    <phoneticPr fontId="2"/>
  </si>
  <si>
    <t>　　⑥種目別人数表と申込一覧表の印刷</t>
    <rPh sb="3" eb="6">
      <t>シュモクベツ</t>
    </rPh>
    <rPh sb="6" eb="8">
      <t>ニンズウ</t>
    </rPh>
    <rPh sb="8" eb="9">
      <t>オモテ</t>
    </rPh>
    <rPh sb="10" eb="12">
      <t>モウシコミ</t>
    </rPh>
    <rPh sb="12" eb="14">
      <t>イチラン</t>
    </rPh>
    <rPh sb="14" eb="15">
      <t>ヒョウ</t>
    </rPh>
    <rPh sb="16" eb="18">
      <t>インサツ</t>
    </rPh>
    <phoneticPr fontId="2"/>
  </si>
  <si>
    <t>　　⑦ファイルの保存</t>
    <rPh sb="8" eb="10">
      <t>ホゾン</t>
    </rPh>
    <phoneticPr fontId="2"/>
  </si>
  <si>
    <t>　　⑧メール送信</t>
    <rPh sb="6" eb="8">
      <t>ソウシン</t>
    </rPh>
    <phoneticPr fontId="2"/>
  </si>
  <si>
    <t>E-mail：</t>
    <phoneticPr fontId="2"/>
  </si>
  <si>
    <t>　　⑨参加料の振込</t>
    <rPh sb="3" eb="6">
      <t>サンカリョウ</t>
    </rPh>
    <rPh sb="7" eb="9">
      <t>フリコミ</t>
    </rPh>
    <phoneticPr fontId="54"/>
  </si>
  <si>
    <t>↓</t>
    <phoneticPr fontId="54"/>
  </si>
  <si>
    <t>　　⑩郵送</t>
    <rPh sb="3" eb="5">
      <t>ユウソウ</t>
    </rPh>
    <phoneticPr fontId="2"/>
  </si>
  <si>
    <t>　　⑪申込完了</t>
    <rPh sb="3" eb="5">
      <t>モウシコミ</t>
    </rPh>
    <rPh sb="5" eb="7">
      <t>カンリョウ</t>
    </rPh>
    <phoneticPr fontId="2"/>
  </si>
  <si>
    <t>mail：</t>
    <phoneticPr fontId="2"/>
  </si>
  <si>
    <t>こちらには、データを送信しないで下さい。</t>
  </si>
  <si>
    <t>ﾅﾝﾊﾞｰ</t>
    <phoneticPr fontId="2"/>
  </si>
  <si>
    <r>
      <t>◎トラック種目・・・・</t>
    </r>
    <r>
      <rPr>
        <sz val="14"/>
        <color theme="1"/>
        <rFont val="ＭＳ ゴシック"/>
        <family val="3"/>
        <charset val="128"/>
      </rPr>
      <t>分秒をドット「．」で区切り</t>
    </r>
    <r>
      <rPr>
        <sz val="11"/>
        <color theme="1"/>
        <rFont val="ＭＳ 明朝"/>
        <family val="1"/>
        <charset val="128"/>
      </rPr>
      <t>、</t>
    </r>
    <r>
      <rPr>
        <b/>
        <u/>
        <sz val="18"/>
        <color rgb="FFFF0000"/>
        <rFont val="ＭＳ ゴシック"/>
        <family val="3"/>
        <charset val="128"/>
      </rPr>
      <t>100分の1秒まで入力</t>
    </r>
    <rPh sb="5" eb="7">
      <t>シュモク</t>
    </rPh>
    <phoneticPr fontId="2"/>
  </si>
  <si>
    <r>
      <t>◎フィールド種目・・・</t>
    </r>
    <r>
      <rPr>
        <sz val="14"/>
        <color theme="1"/>
        <rFont val="ＭＳ ゴシック"/>
        <family val="3"/>
        <charset val="128"/>
      </rPr>
      <t>メートルを「m」で区切り</t>
    </r>
    <r>
      <rPr>
        <sz val="11"/>
        <color theme="1"/>
        <rFont val="ＭＳ 明朝"/>
        <family val="1"/>
        <charset val="128"/>
      </rPr>
      <t>、</t>
    </r>
    <r>
      <rPr>
        <b/>
        <u/>
        <sz val="18"/>
        <color rgb="FFFF0000"/>
        <rFont val="ＭＳ ゴシック"/>
        <family val="3"/>
        <charset val="128"/>
      </rPr>
      <t>cm単位まで入力（「cm」の文字は入れない</t>
    </r>
    <r>
      <rPr>
        <b/>
        <u/>
        <sz val="11"/>
        <color rgb="FFFF0000"/>
        <rFont val="ＭＳ ゴシック"/>
        <family val="3"/>
        <charset val="128"/>
      </rPr>
      <t>）</t>
    </r>
    <rPh sb="6" eb="8">
      <t>シュモク</t>
    </rPh>
    <phoneticPr fontId="2"/>
  </si>
  <si>
    <t>4.07.00 ○</t>
    <phoneticPr fontId="2"/>
  </si>
  <si>
    <t>4.7 X</t>
    <phoneticPr fontId="2"/>
  </si>
  <si>
    <t>高男100m</t>
  </si>
  <si>
    <t>高男400m</t>
  </si>
  <si>
    <t>高男1500m</t>
  </si>
  <si>
    <t>高男走高跳</t>
  </si>
  <si>
    <t>高男走幅跳</t>
  </si>
  <si>
    <t>高男高砲丸投(6.000kg)</t>
  </si>
  <si>
    <t>高男やり投(0.800kg)</t>
  </si>
  <si>
    <t>高女100m</t>
  </si>
  <si>
    <t>高女400m</t>
  </si>
  <si>
    <t>高女1500m</t>
  </si>
  <si>
    <t>高女走高跳</t>
  </si>
  <si>
    <t>高女走幅跳</t>
  </si>
  <si>
    <t>高女砲丸投(4.000kg)</t>
  </si>
  <si>
    <t>高女やり投(0.600kg)</t>
  </si>
  <si>
    <t>高男4X100mR</t>
  </si>
  <si>
    <t>高男4X400mR</t>
  </si>
  <si>
    <t>高女4X100mR</t>
  </si>
  <si>
    <t>高女4X400mR</t>
  </si>
  <si>
    <t>学校長名</t>
    <rPh sb="0" eb="3">
      <t>ガッコウチョウ</t>
    </rPh>
    <rPh sb="3" eb="4">
      <t>メイ</t>
    </rPh>
    <phoneticPr fontId="2"/>
  </si>
  <si>
    <t>下記生徒は本校生徒であって健康であるので出場することを認めます。</t>
    <rPh sb="0" eb="2">
      <t>カキ</t>
    </rPh>
    <phoneticPr fontId="40"/>
  </si>
  <si>
    <t>印</t>
    <rPh sb="0" eb="1">
      <t>イン</t>
    </rPh>
    <phoneticPr fontId="40"/>
  </si>
  <si>
    <t>学校長</t>
    <rPh sb="0" eb="3">
      <t>ガッコウチョウ</t>
    </rPh>
    <phoneticPr fontId="2"/>
  </si>
  <si>
    <t>申込責任者</t>
    <rPh sb="0" eb="5">
      <t>モウシコミセキニンシャ</t>
    </rPh>
    <phoneticPr fontId="40"/>
  </si>
  <si>
    <r>
      <t>この大会は、</t>
    </r>
    <r>
      <rPr>
        <b/>
        <sz val="20"/>
        <color theme="1"/>
        <rFont val="ＭＳ ゴシック"/>
        <family val="3"/>
        <charset val="128"/>
      </rPr>
      <t>名古屋市内の高等学校に</t>
    </r>
    <r>
      <rPr>
        <b/>
        <i/>
        <sz val="20"/>
        <color theme="1"/>
        <rFont val="ＭＳ ゴシック"/>
        <family val="3"/>
        <charset val="128"/>
      </rPr>
      <t>在学中</t>
    </r>
    <r>
      <rPr>
        <b/>
        <i/>
        <sz val="16"/>
        <color theme="1"/>
        <rFont val="ＭＳ ゴシック"/>
        <family val="3"/>
        <charset val="128"/>
      </rPr>
      <t>の方のみ</t>
    </r>
    <r>
      <rPr>
        <b/>
        <sz val="16"/>
        <color theme="1"/>
        <rFont val="ＭＳ ゴシック"/>
        <family val="3"/>
        <charset val="128"/>
      </rPr>
      <t>参加できます。</t>
    </r>
    <rPh sb="2" eb="4">
      <t>タイカイ</t>
    </rPh>
    <rPh sb="6" eb="11">
      <t>ナゴヤシナイ</t>
    </rPh>
    <rPh sb="12" eb="16">
      <t>コウトウガッコウ</t>
    </rPh>
    <rPh sb="17" eb="19">
      <t>ザイガク</t>
    </rPh>
    <rPh sb="19" eb="20">
      <t>チュウ</t>
    </rPh>
    <rPh sb="21" eb="22">
      <t>カタ</t>
    </rPh>
    <rPh sb="24" eb="26">
      <t>サンカ</t>
    </rPh>
    <phoneticPr fontId="2"/>
  </si>
  <si>
    <t>2017年　名古屋市民スポーツ祭陸上競技大会</t>
    <rPh sb="4" eb="5">
      <t>ネン</t>
    </rPh>
    <rPh sb="6" eb="9">
      <t>ナゴヤ</t>
    </rPh>
    <rPh sb="9" eb="11">
      <t>シミン</t>
    </rPh>
    <rPh sb="15" eb="16">
      <t>サイ</t>
    </rPh>
    <rPh sb="16" eb="22">
      <t>リクジョウキョウギタイカイ</t>
    </rPh>
    <phoneticPr fontId="2"/>
  </si>
  <si>
    <t>書類郵送期限　</t>
    <rPh sb="0" eb="2">
      <t>ショルイ</t>
    </rPh>
    <rPh sb="2" eb="4">
      <t>ユウソウ</t>
    </rPh>
    <rPh sb="4" eb="6">
      <t>キゲン</t>
    </rPh>
    <phoneticPr fontId="2"/>
  </si>
  <si>
    <t>必着</t>
    <rPh sb="0" eb="2">
      <t>ヒッチャク</t>
    </rPh>
    <phoneticPr fontId="2"/>
  </si>
  <si>
    <t>メール送信後に郵送願います。</t>
    <rPh sb="3" eb="6">
      <t>ソウシンゴ</t>
    </rPh>
    <rPh sb="7" eb="10">
      <t>ユウソウネガ</t>
    </rPh>
    <phoneticPr fontId="2"/>
  </si>
  <si>
    <t>平成29年度　名古屋市民スポーツ祭</t>
    <rPh sb="0" eb="2">
      <t>ヘイセイ</t>
    </rPh>
    <rPh sb="4" eb="6">
      <t>ネンド</t>
    </rPh>
    <rPh sb="7" eb="12">
      <t>ナゴヤシミン</t>
    </rPh>
    <rPh sb="16" eb="17">
      <t>サイ</t>
    </rPh>
    <phoneticPr fontId="2"/>
  </si>
  <si>
    <t>大会番号　３０１</t>
    <rPh sb="0" eb="4">
      <t>タイカイバンゴウ</t>
    </rPh>
    <phoneticPr fontId="2"/>
  </si>
  <si>
    <t xml:space="preserve">１．期  日 </t>
    <phoneticPr fontId="2"/>
  </si>
  <si>
    <t>２．場  所</t>
    <phoneticPr fontId="2"/>
  </si>
  <si>
    <t>パロマ瑞穂スタジアム</t>
    <rPh sb="3" eb="5">
      <t>ミズホ</t>
    </rPh>
    <phoneticPr fontId="2"/>
  </si>
  <si>
    <t>３．種　目</t>
    <phoneticPr fontId="2"/>
  </si>
  <si>
    <t>一　般</t>
    <rPh sb="0" eb="1">
      <t>イチ</t>
    </rPh>
    <rPh sb="2" eb="3">
      <t>ハン</t>
    </rPh>
    <phoneticPr fontId="2"/>
  </si>
  <si>
    <t>公認の部(愛知陸協登録者)</t>
    <rPh sb="0" eb="2">
      <t>コウニン</t>
    </rPh>
    <rPh sb="3" eb="4">
      <t>ブ</t>
    </rPh>
    <rPh sb="5" eb="9">
      <t>アイチリクキョウ</t>
    </rPh>
    <rPh sb="9" eb="12">
      <t>トウロクシャ</t>
    </rPh>
    <phoneticPr fontId="2"/>
  </si>
  <si>
    <t>26日(土)</t>
    <rPh sb="2" eb="3">
      <t>ニチ</t>
    </rPh>
    <rPh sb="4" eb="5">
      <t>ツチ</t>
    </rPh>
    <phoneticPr fontId="2"/>
  </si>
  <si>
    <t>100m･4×100mR･走幅跳･砲丸投</t>
    <rPh sb="13" eb="16">
      <t>ハシリハバトビ</t>
    </rPh>
    <rPh sb="17" eb="20">
      <t>ホウガンナ</t>
    </rPh>
    <phoneticPr fontId="2"/>
  </si>
  <si>
    <t>非公認の部(非登録者)</t>
    <rPh sb="0" eb="3">
      <t>ヒコウニン</t>
    </rPh>
    <rPh sb="4" eb="5">
      <t>ブ</t>
    </rPh>
    <rPh sb="6" eb="7">
      <t>ヒ</t>
    </rPh>
    <rPh sb="7" eb="10">
      <t>トウロクシャ</t>
    </rPh>
    <phoneticPr fontId="2"/>
  </si>
  <si>
    <t>100m･走幅跳･砲丸投</t>
    <rPh sb="5" eb="8">
      <t>ハシリハバトビ</t>
    </rPh>
    <rPh sb="9" eb="12">
      <t>ホウガンナゲ</t>
    </rPh>
    <phoneticPr fontId="2"/>
  </si>
  <si>
    <t>共通</t>
    <rPh sb="0" eb="2">
      <t>キョウツウ</t>
    </rPh>
    <phoneticPr fontId="2"/>
  </si>
  <si>
    <t>2000m</t>
    <phoneticPr fontId="2"/>
  </si>
  <si>
    <t>（39歳以下･40歳代･50歳代･60歳代,70歳以上)</t>
    <rPh sb="3" eb="6">
      <t>サイイカ</t>
    </rPh>
    <rPh sb="9" eb="11">
      <t>サイダイ</t>
    </rPh>
    <rPh sb="14" eb="16">
      <t>サイダイ</t>
    </rPh>
    <rPh sb="19" eb="21">
      <t>サイダイ</t>
    </rPh>
    <rPh sb="24" eb="27">
      <t>サイイジョウ</t>
    </rPh>
    <phoneticPr fontId="2"/>
  </si>
  <si>
    <t>高　校</t>
    <rPh sb="0" eb="1">
      <t>コウ</t>
    </rPh>
    <rPh sb="2" eb="3">
      <t>コウ</t>
    </rPh>
    <phoneticPr fontId="2"/>
  </si>
  <si>
    <t>1日目</t>
    <rPh sb="1" eb="3">
      <t>ニチメ</t>
    </rPh>
    <phoneticPr fontId="2"/>
  </si>
  <si>
    <t>男子　100m･4×100mR･走幅跳･砲丸投</t>
    <rPh sb="0" eb="2">
      <t>ダンシ</t>
    </rPh>
    <rPh sb="17" eb="18">
      <t>ハバ</t>
    </rPh>
    <rPh sb="20" eb="23">
      <t>ホウガンナゲ</t>
    </rPh>
    <phoneticPr fontId="2"/>
  </si>
  <si>
    <t>女子　100m･4×100mR･走幅跳･砲丸投</t>
    <rPh sb="0" eb="2">
      <t>ジョシ</t>
    </rPh>
    <rPh sb="17" eb="18">
      <t>ハバ</t>
    </rPh>
    <phoneticPr fontId="2"/>
  </si>
  <si>
    <t>2日目</t>
    <rPh sb="1" eb="3">
      <t>ニチメ</t>
    </rPh>
    <phoneticPr fontId="2"/>
  </si>
  <si>
    <t>男子　400m･1500m･110mH･4×400mR･走高跳･やり投</t>
    <rPh sb="0" eb="2">
      <t>ダンシ</t>
    </rPh>
    <phoneticPr fontId="2"/>
  </si>
  <si>
    <t>女子　400m･1500m･100mH･4×400mR･走高跳･やり投</t>
    <rPh sb="0" eb="2">
      <t>ジョシ</t>
    </rPh>
    <rPh sb="29" eb="30">
      <t>タカ</t>
    </rPh>
    <phoneticPr fontId="2"/>
  </si>
  <si>
    <t>中　学</t>
    <rPh sb="0" eb="1">
      <t>ナカ</t>
    </rPh>
    <rPh sb="2" eb="3">
      <t>ガク</t>
    </rPh>
    <phoneticPr fontId="2"/>
  </si>
  <si>
    <t>男子　100m･走高跳･4×100mR</t>
    <rPh sb="0" eb="2">
      <t>ダンシ</t>
    </rPh>
    <rPh sb="8" eb="11">
      <t>ハシリタカトビ</t>
    </rPh>
    <phoneticPr fontId="2"/>
  </si>
  <si>
    <t>女子　100m･走高跳･4×100mR</t>
    <rPh sb="0" eb="2">
      <t>ジョシ</t>
    </rPh>
    <phoneticPr fontId="2"/>
  </si>
  <si>
    <t>男子　400m･1500m･110mH･走幅跳･砲丸投</t>
    <rPh sb="0" eb="2">
      <t>ダンシ</t>
    </rPh>
    <phoneticPr fontId="2"/>
  </si>
  <si>
    <t>女子　200m･800m･100mH･走幅跳･砲丸投</t>
    <rPh sb="0" eb="2">
      <t>ジョシ</t>
    </rPh>
    <rPh sb="19" eb="22">
      <t>ハシリハバトビ</t>
    </rPh>
    <phoneticPr fontId="2"/>
  </si>
  <si>
    <t>小学校</t>
    <rPh sb="0" eb="3">
      <t>ショウガッコウ</t>
    </rPh>
    <phoneticPr fontId="2"/>
  </si>
  <si>
    <t>4年50m･5年100m･6年100m･50mH(65cm)･4,5,6年走高跳･</t>
    <rPh sb="1" eb="2">
      <t>ネン</t>
    </rPh>
    <rPh sb="14" eb="15">
      <t>ネン</t>
    </rPh>
    <rPh sb="36" eb="37">
      <t>ネン</t>
    </rPh>
    <rPh sb="37" eb="40">
      <t>ハシリタカトビ</t>
    </rPh>
    <phoneticPr fontId="2"/>
  </si>
  <si>
    <t>4,5,6年走幅跳･4,5,6年ジャベリックボール投</t>
    <rPh sb="15" eb="16">
      <t>ネン</t>
    </rPh>
    <phoneticPr fontId="2"/>
  </si>
  <si>
    <t>･4×100mR(学年別･男女別)</t>
    <rPh sb="9" eb="12">
      <t>ガクネンベツ</t>
    </rPh>
    <rPh sb="13" eb="16">
      <t>ダンジョベツ</t>
    </rPh>
    <phoneticPr fontId="2"/>
  </si>
  <si>
    <t>1000m</t>
    <phoneticPr fontId="2"/>
  </si>
  <si>
    <t>４．参加について</t>
    <phoneticPr fontId="2"/>
  </si>
  <si>
    <t>①一般の部　名古屋市内在勤・在住者の社会人・大学生に限ります</t>
    <rPh sb="1" eb="3">
      <t>イッパン</t>
    </rPh>
    <rPh sb="4" eb="5">
      <t>ブ</t>
    </rPh>
    <rPh sb="6" eb="11">
      <t>ナゴヤシナイ</t>
    </rPh>
    <rPh sb="11" eb="13">
      <t>ザイキン</t>
    </rPh>
    <rPh sb="14" eb="17">
      <t>ザイジュウシャ</t>
    </rPh>
    <rPh sb="18" eb="21">
      <t>シャカイジン</t>
    </rPh>
    <rPh sb="22" eb="25">
      <t>ダイガクセイ</t>
    </rPh>
    <phoneticPr fontId="2"/>
  </si>
  <si>
    <t>　　　　　　　　　１名１種目(リレーは除く)</t>
    <rPh sb="10" eb="11">
      <t>メイ</t>
    </rPh>
    <rPh sb="12" eb="14">
      <t>シュモク</t>
    </rPh>
    <rPh sb="19" eb="20">
      <t>ノゾ</t>
    </rPh>
    <phoneticPr fontId="2"/>
  </si>
  <si>
    <r>
      <t>②高校の部　</t>
    </r>
    <r>
      <rPr>
        <b/>
        <u val="double"/>
        <sz val="14"/>
        <rFont val="ＭＳ Ｐ明朝"/>
        <family val="1"/>
        <charset val="128"/>
      </rPr>
      <t>名古屋市内の高等学校に在学中の生徒に限ります</t>
    </r>
    <rPh sb="1" eb="3">
      <t>コウコウ</t>
    </rPh>
    <rPh sb="4" eb="5">
      <t>ブ</t>
    </rPh>
    <rPh sb="6" eb="11">
      <t>ナゴヤシナイ</t>
    </rPh>
    <rPh sb="12" eb="16">
      <t>コウトウガッコウ</t>
    </rPh>
    <rPh sb="17" eb="20">
      <t>ザイガクチュウ</t>
    </rPh>
    <rPh sb="21" eb="23">
      <t>セイト</t>
    </rPh>
    <phoneticPr fontId="2"/>
  </si>
  <si>
    <t>　　　　　　　　　１校１種目２名まで・１名１種目(リレーは除く)</t>
    <rPh sb="10" eb="11">
      <t>コウ</t>
    </rPh>
    <rPh sb="12" eb="14">
      <t>シュモク</t>
    </rPh>
    <rPh sb="15" eb="16">
      <t>メイ</t>
    </rPh>
    <rPh sb="20" eb="21">
      <t>メイ</t>
    </rPh>
    <rPh sb="22" eb="24">
      <t>シュモク</t>
    </rPh>
    <rPh sb="29" eb="30">
      <t>ノゾ</t>
    </rPh>
    <phoneticPr fontId="2"/>
  </si>
  <si>
    <t>　　　　　　　　　リレーは１校１種目１チーム</t>
    <rPh sb="14" eb="15">
      <t>コウ</t>
    </rPh>
    <rPh sb="16" eb="18">
      <t>シュモク</t>
    </rPh>
    <phoneticPr fontId="2"/>
  </si>
  <si>
    <r>
      <t>③中学の部　</t>
    </r>
    <r>
      <rPr>
        <b/>
        <sz val="11"/>
        <rFont val="ＭＳ Ｐ明朝"/>
        <family val="1"/>
        <charset val="128"/>
      </rPr>
      <t>名古屋市内の中学校に在学中の生徒に限ります</t>
    </r>
    <rPh sb="1" eb="3">
      <t>チュウガク</t>
    </rPh>
    <rPh sb="4" eb="5">
      <t>ブ</t>
    </rPh>
    <rPh sb="6" eb="11">
      <t>ナゴヤシナイ</t>
    </rPh>
    <rPh sb="12" eb="14">
      <t>チュウガク</t>
    </rPh>
    <rPh sb="14" eb="15">
      <t>コウ</t>
    </rPh>
    <rPh sb="16" eb="19">
      <t>ザイガクチュウ</t>
    </rPh>
    <rPh sb="20" eb="22">
      <t>セイト</t>
    </rPh>
    <phoneticPr fontId="2"/>
  </si>
  <si>
    <t>　　　　　　　　　１校１種目２名まで・１名１種目(リレーは除く)</t>
    <phoneticPr fontId="2"/>
  </si>
  <si>
    <r>
      <t>④小学生の部　</t>
    </r>
    <r>
      <rPr>
        <b/>
        <sz val="11"/>
        <rFont val="ＭＳ Ｐ明朝"/>
        <family val="1"/>
        <charset val="128"/>
      </rPr>
      <t>名古屋市内の小学校に在学中の児童に限ります</t>
    </r>
    <rPh sb="1" eb="4">
      <t>ショウガクセイ</t>
    </rPh>
    <rPh sb="5" eb="6">
      <t>ブ</t>
    </rPh>
    <rPh sb="13" eb="15">
      <t>ショウガク</t>
    </rPh>
    <rPh sb="21" eb="23">
      <t>ジドウ</t>
    </rPh>
    <phoneticPr fontId="2"/>
  </si>
  <si>
    <t>　　　　　　　　　１名１種目まで(1000m・リレーは除く)</t>
    <rPh sb="10" eb="11">
      <t>ナ</t>
    </rPh>
    <phoneticPr fontId="2"/>
  </si>
  <si>
    <t>注意</t>
    <rPh sb="0" eb="2">
      <t>チュウイ</t>
    </rPh>
    <phoneticPr fontId="2"/>
  </si>
  <si>
    <t>　　クラブチームに所属する中学生も１団体１種目２名･１名１種目までです。</t>
    <rPh sb="9" eb="11">
      <t>ショゾク</t>
    </rPh>
    <rPh sb="13" eb="16">
      <t>チュウガクセイ</t>
    </rPh>
    <rPh sb="18" eb="20">
      <t>ダンタイ</t>
    </rPh>
    <rPh sb="24" eb="25">
      <t>メイ</t>
    </rPh>
    <rPh sb="27" eb="28">
      <t>メイ</t>
    </rPh>
    <phoneticPr fontId="2"/>
  </si>
  <si>
    <t>⑤申込　　　　すべてのカテゴリーでメールでの申し込が必要となりました。</t>
    <rPh sb="1" eb="2">
      <t>モウ</t>
    </rPh>
    <rPh sb="2" eb="3">
      <t>コ</t>
    </rPh>
    <rPh sb="22" eb="23">
      <t>モウ</t>
    </rPh>
    <rPh sb="24" eb="25">
      <t>コ</t>
    </rPh>
    <rPh sb="26" eb="28">
      <t>ヒツヨウ</t>
    </rPh>
    <phoneticPr fontId="2"/>
  </si>
  <si>
    <t>　　　　　　　　 必ず、メールを送信してください。</t>
    <rPh sb="9" eb="10">
      <t>カナラ</t>
    </rPh>
    <rPh sb="16" eb="18">
      <t>ソウシン</t>
    </rPh>
    <phoneticPr fontId="2"/>
  </si>
  <si>
    <t>　　　　　　　　 申し込みファイルは、以下のアドレスからダウンロードしてください。</t>
    <rPh sb="9" eb="10">
      <t>モウ</t>
    </rPh>
    <rPh sb="11" eb="12">
      <t>コ</t>
    </rPh>
    <rPh sb="19" eb="21">
      <t>イカ</t>
    </rPh>
    <phoneticPr fontId="2"/>
  </si>
  <si>
    <t>http://www.aichi-rk.jp/01_01nittei.htm</t>
  </si>
  <si>
    <t>⑥プログラムは個人団体毎に１部無料でお渡しします。</t>
    <rPh sb="7" eb="9">
      <t>コジン</t>
    </rPh>
    <rPh sb="9" eb="11">
      <t>ダンタイ</t>
    </rPh>
    <rPh sb="11" eb="12">
      <t>マイ</t>
    </rPh>
    <rPh sb="14" eb="15">
      <t>ブ</t>
    </rPh>
    <rPh sb="15" eb="17">
      <t>ムリョウ</t>
    </rPh>
    <rPh sb="19" eb="20">
      <t>ワタ</t>
    </rPh>
    <phoneticPr fontId="2"/>
  </si>
  <si>
    <t>　追加で必要な場合は１部１０００円で販売します。</t>
    <rPh sb="4" eb="6">
      <t>ヒツヨウ</t>
    </rPh>
    <rPh sb="18" eb="20">
      <t>ハンバイ</t>
    </rPh>
    <phoneticPr fontId="2"/>
  </si>
  <si>
    <t>プログラム追加購入分代金納入先</t>
    <rPh sb="5" eb="9">
      <t>ツイカコウニュウ</t>
    </rPh>
    <rPh sb="9" eb="10">
      <t>ブン</t>
    </rPh>
    <rPh sb="10" eb="12">
      <t>ダイ</t>
    </rPh>
    <rPh sb="12" eb="14">
      <t>ノウニュウ</t>
    </rPh>
    <rPh sb="14" eb="15">
      <t>サキ</t>
    </rPh>
    <phoneticPr fontId="2"/>
  </si>
  <si>
    <r>
      <t>☆</t>
    </r>
    <r>
      <rPr>
        <b/>
        <u/>
        <sz val="11"/>
        <rFont val="ＭＳ ゴシック"/>
        <family val="3"/>
        <charset val="128"/>
      </rPr>
      <t>郵便振替</t>
    </r>
    <rPh sb="1" eb="3">
      <t>ユウビン</t>
    </rPh>
    <rPh sb="3" eb="5">
      <t>フリカエ</t>
    </rPh>
    <phoneticPr fontId="86"/>
  </si>
  <si>
    <r>
      <t>払込取扱票に必要事項を記入し、郵便振替払込請求書兼受領証の写しを「種目別申込人数一覧表」の貼付欄に貼付してください。振替用紙は郵便局に備え付けの</t>
    </r>
    <r>
      <rPr>
        <b/>
        <u/>
        <sz val="11"/>
        <rFont val="ＭＳ ゴシック"/>
        <family val="3"/>
        <charset val="128"/>
      </rPr>
      <t>青</t>
    </r>
    <r>
      <rPr>
        <sz val="11"/>
        <rFont val="ＭＳ 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86"/>
  </si>
  <si>
    <t>口座番号</t>
    <rPh sb="0" eb="2">
      <t>コウザ</t>
    </rPh>
    <rPh sb="2" eb="4">
      <t>バンゴウ</t>
    </rPh>
    <phoneticPr fontId="86"/>
  </si>
  <si>
    <t>00870 = 3 = 90904</t>
  </si>
  <si>
    <t>加入者名</t>
    <rPh sb="0" eb="3">
      <t>カニュウシャ</t>
    </rPh>
    <rPh sb="3" eb="4">
      <t>メイ</t>
    </rPh>
    <phoneticPr fontId="86"/>
  </si>
  <si>
    <t>名古屋地区陸上競技協会</t>
    <rPh sb="5" eb="7">
      <t>リクジョウ</t>
    </rPh>
    <rPh sb="7" eb="9">
      <t>キョウギ</t>
    </rPh>
    <rPh sb="9" eb="11">
      <t>キョウカイ</t>
    </rPh>
    <phoneticPr fontId="86"/>
  </si>
  <si>
    <t>金　　額</t>
    <rPh sb="0" eb="1">
      <t>キン</t>
    </rPh>
    <rPh sb="3" eb="4">
      <t>ガク</t>
    </rPh>
    <phoneticPr fontId="86"/>
  </si>
  <si>
    <t>追加プログラム冊数×1000円</t>
    <rPh sb="0" eb="2">
      <t>ツイカ</t>
    </rPh>
    <rPh sb="7" eb="9">
      <t>サッスウ</t>
    </rPh>
    <rPh sb="14" eb="15">
      <t>エン</t>
    </rPh>
    <phoneticPr fontId="86"/>
  </si>
  <si>
    <t>通信欄に記入事項（おところ、おなまえの他に）</t>
    <rPh sb="0" eb="3">
      <t>ツウシンラン</t>
    </rPh>
    <rPh sb="4" eb="6">
      <t>キニュウ</t>
    </rPh>
    <rPh sb="6" eb="8">
      <t>ジコウ</t>
    </rPh>
    <rPh sb="19" eb="20">
      <t>ホカ</t>
    </rPh>
    <phoneticPr fontId="86"/>
  </si>
  <si>
    <r>
      <t>①</t>
    </r>
    <r>
      <rPr>
        <b/>
        <sz val="11"/>
        <rFont val="ＭＳ Ｐゴシック"/>
        <family val="3"/>
        <charset val="128"/>
      </rPr>
      <t>申込大会名（大会期日）</t>
    </r>
    <rPh sb="1" eb="3">
      <t>モウシコミ</t>
    </rPh>
    <rPh sb="3" eb="6">
      <t>タイカイメイ</t>
    </rPh>
    <rPh sb="7" eb="9">
      <t>タイカイ</t>
    </rPh>
    <rPh sb="9" eb="11">
      <t>キジツ</t>
    </rPh>
    <phoneticPr fontId="86"/>
  </si>
  <si>
    <r>
      <t>②</t>
    </r>
    <r>
      <rPr>
        <b/>
        <sz val="11"/>
        <rFont val="ＭＳ Ｐゴシック"/>
        <family val="3"/>
        <charset val="128"/>
      </rPr>
      <t>申込団体名・学校名のいずれか</t>
    </r>
    <rPh sb="1" eb="3">
      <t>モウシコミ</t>
    </rPh>
    <rPh sb="3" eb="6">
      <t>ダンタイメイ</t>
    </rPh>
    <rPh sb="7" eb="10">
      <t>ガッコウメイ</t>
    </rPh>
    <phoneticPr fontId="86"/>
  </si>
  <si>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86"/>
  </si>
  <si>
    <t>店名</t>
    <rPh sb="0" eb="2">
      <t>テンメイ</t>
    </rPh>
    <phoneticPr fontId="86"/>
  </si>
  <si>
    <t>〇八九</t>
    <rPh sb="0" eb="3">
      <t>０８９</t>
    </rPh>
    <phoneticPr fontId="86"/>
  </si>
  <si>
    <t>店</t>
    <rPh sb="0" eb="1">
      <t>テン</t>
    </rPh>
    <phoneticPr fontId="86"/>
  </si>
  <si>
    <t>店番</t>
    <rPh sb="0" eb="1">
      <t>テン</t>
    </rPh>
    <rPh sb="1" eb="2">
      <t>バン</t>
    </rPh>
    <phoneticPr fontId="86"/>
  </si>
  <si>
    <t>０８９</t>
  </si>
  <si>
    <t>ｾﾞﾛﾊﾁｷｭｳ</t>
  </si>
  <si>
    <t>預金項目</t>
    <rPh sb="0" eb="2">
      <t>ヨキン</t>
    </rPh>
    <rPh sb="2" eb="4">
      <t>コウモク</t>
    </rPh>
    <phoneticPr fontId="86"/>
  </si>
  <si>
    <t>２</t>
  </si>
  <si>
    <t>当座預金</t>
    <rPh sb="0" eb="2">
      <t>トウザ</t>
    </rPh>
    <rPh sb="2" eb="4">
      <t>ヨキン</t>
    </rPh>
    <phoneticPr fontId="86"/>
  </si>
  <si>
    <t>００９０９０４</t>
  </si>
  <si>
    <t>☆銀行振込</t>
    <rPh sb="1" eb="5">
      <t>ギンコウフリコミ</t>
    </rPh>
    <phoneticPr fontId="2"/>
  </si>
  <si>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2"/>
  </si>
  <si>
    <t>普通預金　口座番号００７４９４８</t>
    <rPh sb="0" eb="4">
      <t>フツウヨキン</t>
    </rPh>
    <rPh sb="5" eb="9">
      <t>コウザバンゴウ</t>
    </rPh>
    <phoneticPr fontId="2"/>
  </si>
  <si>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2"/>
  </si>
  <si>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2"/>
  </si>
  <si>
    <t>　　例）　００１ｱｻﾋｶﾞｵｶｺｳｺｳ</t>
    <rPh sb="2" eb="3">
      <t>レイ</t>
    </rPh>
    <phoneticPr fontId="2"/>
  </si>
  <si>
    <t>振込口座の間違いにお気をつけください。</t>
    <rPh sb="0" eb="2">
      <t>フリコミ</t>
    </rPh>
    <rPh sb="2" eb="4">
      <t>コウザ</t>
    </rPh>
    <rPh sb="5" eb="7">
      <t>マチガ</t>
    </rPh>
    <rPh sb="10" eb="11">
      <t>キ</t>
    </rPh>
    <phoneticPr fontId="2"/>
  </si>
  <si>
    <t>団体名が判らなくなりますので、</t>
    <rPh sb="0" eb="3">
      <t>ダンタイメイ</t>
    </rPh>
    <rPh sb="4" eb="5">
      <t>ワカ</t>
    </rPh>
    <phoneticPr fontId="2"/>
  </si>
  <si>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などは、</t>
    </r>
    <r>
      <rPr>
        <b/>
        <sz val="20"/>
        <rFont val="ＭＳ Ｐゴシック"/>
        <family val="3"/>
        <charset val="128"/>
      </rPr>
      <t>絶対に付けない</t>
    </r>
    <r>
      <rPr>
        <sz val="12"/>
        <rFont val="ＭＳ Ｐゴシック"/>
        <family val="3"/>
        <charset val="128"/>
      </rPr>
      <t>でください.</t>
    </r>
    <rPh sb="0" eb="2">
      <t>フリコミ</t>
    </rPh>
    <rPh sb="2" eb="5">
      <t>ダンタイメイ</t>
    </rPh>
    <rPh sb="26" eb="28">
      <t>ゼッタイ</t>
    </rPh>
    <rPh sb="29" eb="30">
      <t>ツ</t>
    </rPh>
    <phoneticPr fontId="2"/>
  </si>
  <si>
    <t>６．申込ｱﾄﾞﾚｽ</t>
    <phoneticPr fontId="2"/>
  </si>
  <si>
    <t>一般・高校</t>
    <rPh sb="0" eb="2">
      <t>イッパン</t>
    </rPh>
    <rPh sb="3" eb="5">
      <t>コウコウ</t>
    </rPh>
    <phoneticPr fontId="2"/>
  </si>
  <si>
    <t>中学校</t>
    <rPh sb="0" eb="3">
      <t>チュウガッコウ</t>
    </rPh>
    <phoneticPr fontId="2"/>
  </si>
  <si>
    <t>maezu-j@nagoya-c.ed.jp</t>
    <phoneticPr fontId="2"/>
  </si>
  <si>
    <t>arimatsu-e@nagoya-c.ed.jp</t>
    <phoneticPr fontId="2"/>
  </si>
  <si>
    <t>７．申込締切</t>
    <phoneticPr fontId="2"/>
  </si>
  <si>
    <t>８．その他</t>
    <phoneticPr fontId="2"/>
  </si>
  <si>
    <t>(1)小学生のフィールド競技は、トップ８を実施しません。</t>
    <rPh sb="3" eb="6">
      <t>ショウガクセイ</t>
    </rPh>
    <rPh sb="12" eb="14">
      <t>キョウギ</t>
    </rPh>
    <rPh sb="21" eb="23">
      <t>ジッシ</t>
    </rPh>
    <phoneticPr fontId="2"/>
  </si>
  <si>
    <t>(２)記録会の部への参加については、名古屋地区要覧市民スポーツ祭</t>
    <rPh sb="3" eb="6">
      <t>キロクカイ</t>
    </rPh>
    <rPh sb="7" eb="8">
      <t>ブ</t>
    </rPh>
    <rPh sb="10" eb="12">
      <t>サンカ</t>
    </rPh>
    <rPh sb="18" eb="23">
      <t>ナゴヤチク</t>
    </rPh>
    <rPh sb="23" eb="25">
      <t>ヨウラン</t>
    </rPh>
    <rPh sb="25" eb="27">
      <t>シミン</t>
    </rPh>
    <rPh sb="31" eb="32">
      <t>サイ</t>
    </rPh>
    <phoneticPr fontId="2"/>
  </si>
  <si>
    <t>　 記録会のページをご覧ください。</t>
    <phoneticPr fontId="2"/>
  </si>
  <si>
    <t>(3)時間プログラム、受付一覧、大会注意事項、待機場所割当表、エントリーリストは、大会７日程度前に　愛知陸協ホームページにアップします。
　　↓名古屋地区の競技会のアドレスです。</t>
    <rPh sb="3" eb="5">
      <t>ジカン</t>
    </rPh>
    <rPh sb="11" eb="13">
      <t>ウケツケ</t>
    </rPh>
    <rPh sb="13" eb="15">
      <t>イチラン</t>
    </rPh>
    <rPh sb="16" eb="18">
      <t>タイカイ</t>
    </rPh>
    <rPh sb="18" eb="20">
      <t>チュウイ</t>
    </rPh>
    <rPh sb="20" eb="22">
      <t>ジコウ</t>
    </rPh>
    <rPh sb="23" eb="27">
      <t>タイキバショ</t>
    </rPh>
    <rPh sb="27" eb="29">
      <t>ワリアテ</t>
    </rPh>
    <rPh sb="29" eb="30">
      <t>ヒョウ</t>
    </rPh>
    <rPh sb="41" eb="43">
      <t>タイカイ</t>
    </rPh>
    <rPh sb="44" eb="45">
      <t>ニチ</t>
    </rPh>
    <rPh sb="45" eb="46">
      <t>ホド</t>
    </rPh>
    <rPh sb="46" eb="47">
      <t>ド</t>
    </rPh>
    <rPh sb="47" eb="48">
      <t>マエ</t>
    </rPh>
    <rPh sb="50" eb="52">
      <t>アイチ</t>
    </rPh>
    <rPh sb="52" eb="54">
      <t>リクキョウ</t>
    </rPh>
    <rPh sb="72" eb="77">
      <t>ナゴヤチク</t>
    </rPh>
    <rPh sb="78" eb="81">
      <t>キョウギカイ</t>
    </rPh>
    <phoneticPr fontId="2"/>
  </si>
  <si>
    <t>http://www.aichi-rk.jp/01_01nittei.htm</t>
    <phoneticPr fontId="2"/>
  </si>
  <si>
    <t>(4)メールの件名には、必ず団体名を記入してください。</t>
    <rPh sb="7" eb="9">
      <t>ケンメイ</t>
    </rPh>
    <rPh sb="12" eb="13">
      <t>カナラ</t>
    </rPh>
    <rPh sb="14" eb="17">
      <t>ダンタイメイ</t>
    </rPh>
    <rPh sb="18" eb="20">
      <t>キニュウ</t>
    </rPh>
    <phoneticPr fontId="2"/>
  </si>
  <si>
    <t>(5)申込ファイル名も団体名に変えてから送信してください。</t>
    <rPh sb="3" eb="5">
      <t>モウシコミ</t>
    </rPh>
    <rPh sb="9" eb="10">
      <t>メイ</t>
    </rPh>
    <rPh sb="11" eb="14">
      <t>ダンタイメイ</t>
    </rPh>
    <rPh sb="15" eb="16">
      <t>カ</t>
    </rPh>
    <rPh sb="20" eb="22">
      <t>ソウシン</t>
    </rPh>
    <phoneticPr fontId="2"/>
  </si>
  <si>
    <t>(6)中学校･高校は、申し込み人数に応じて、本競技場２F･３F</t>
    <rPh sb="3" eb="6">
      <t>チュウガッコウ</t>
    </rPh>
    <rPh sb="7" eb="9">
      <t>コウコウ</t>
    </rPh>
    <rPh sb="11" eb="12">
      <t>モウ</t>
    </rPh>
    <rPh sb="13" eb="14">
      <t>コ</t>
    </rPh>
    <rPh sb="15" eb="17">
      <t>ニンズウ</t>
    </rPh>
    <rPh sb="18" eb="19">
      <t>オウ</t>
    </rPh>
    <rPh sb="22" eb="26">
      <t>ホンキョウギジョウ</t>
    </rPh>
    <phoneticPr fontId="2"/>
  </si>
  <si>
    <t>　のスタンド下の割り振りを行いますので、場所取りは</t>
    <rPh sb="8" eb="9">
      <t>ワ</t>
    </rPh>
    <rPh sb="10" eb="11">
      <t>フ</t>
    </rPh>
    <rPh sb="13" eb="14">
      <t>オコナ</t>
    </rPh>
    <rPh sb="20" eb="23">
      <t>バショト</t>
    </rPh>
    <phoneticPr fontId="2"/>
  </si>
  <si>
    <t>　行わないでください。</t>
    <phoneticPr fontId="2"/>
  </si>
  <si>
    <t>shisupo.moushikomi@gmail.com</t>
    <phoneticPr fontId="2"/>
  </si>
  <si>
    <t>←入力不要です(担当者が入力します）</t>
    <rPh sb="1" eb="5">
      <t>ニュウリョクフヨウ</t>
    </rPh>
    <rPh sb="8" eb="11">
      <t>タントウシャ</t>
    </rPh>
    <rPh sb="12" eb="14">
      <t>ニュウリョク</t>
    </rPh>
    <phoneticPr fontId="2"/>
  </si>
  <si>
    <t>←名古屋市立等は省略してください</t>
    <rPh sb="1" eb="6">
      <t>ナゴヤシリツ</t>
    </rPh>
    <rPh sb="6" eb="7">
      <t>ラ</t>
    </rPh>
    <rPh sb="8" eb="10">
      <t>ショウリャク</t>
    </rPh>
    <phoneticPr fontId="2"/>
  </si>
  <si>
    <t>←全角７文字以内です。</t>
    <rPh sb="1" eb="3">
      <t>ゼンカク</t>
    </rPh>
    <rPh sb="4" eb="6">
      <t>モジ</t>
    </rPh>
    <rPh sb="6" eb="8">
      <t>イナイ</t>
    </rPh>
    <phoneticPr fontId="2"/>
  </si>
  <si>
    <t>←略称に対するヨミガナを入力してください。</t>
    <rPh sb="1" eb="4">
      <t>リャ</t>
    </rPh>
    <rPh sb="4" eb="7">
      <t>タイ</t>
    </rPh>
    <rPh sb="12" eb="20">
      <t>ニュウ</t>
    </rPh>
    <phoneticPr fontId="2"/>
  </si>
  <si>
    <t>←入力してください。</t>
    <rPh sb="1" eb="3">
      <t>ニュウリョク</t>
    </rPh>
    <phoneticPr fontId="2"/>
  </si>
  <si>
    <r>
      <t>←入力してください(ハイフンを入れる)。　</t>
    </r>
    <r>
      <rPr>
        <b/>
        <sz val="11"/>
        <rFont val="ＭＳ ゴシック"/>
        <family val="3"/>
        <charset val="128"/>
      </rPr>
      <t>※緊急時に連絡がとれる番号</t>
    </r>
    <rPh sb="1" eb="3">
      <t>ニュウリョク</t>
    </rPh>
    <rPh sb="15" eb="16">
      <t>イ</t>
    </rPh>
    <rPh sb="22" eb="25">
      <t>キンキュウジ</t>
    </rPh>
    <rPh sb="26" eb="28">
      <t>レンラク</t>
    </rPh>
    <rPh sb="32" eb="34">
      <t>バンゴウ</t>
    </rPh>
    <phoneticPr fontId="2"/>
  </si>
  <si>
    <t>←半角大文字で入力してください。</t>
    <rPh sb="1" eb="3">
      <t>ハンカク</t>
    </rPh>
    <rPh sb="3" eb="6">
      <t>オオモジ</t>
    </rPh>
    <rPh sb="7" eb="15">
      <t>ニュウリョク</t>
    </rPh>
    <phoneticPr fontId="2"/>
  </si>
  <si>
    <t>プログラム追加購入部数</t>
    <rPh sb="5" eb="7">
      <t>ツイカ</t>
    </rPh>
    <phoneticPr fontId="2"/>
  </si>
  <si>
    <t>ナンバーのアルファベット</t>
    <phoneticPr fontId="2"/>
  </si>
  <si>
    <t>←プログラムは個人団体毎に１部無料でお渡しします。追加購入が必要な場合のみ必要部数を入力してください。</t>
    <phoneticPr fontId="2"/>
  </si>
  <si>
    <t>プログラム追加購入部数</t>
    <rPh sb="5" eb="7">
      <t>ツイカ</t>
    </rPh>
    <phoneticPr fontId="6"/>
  </si>
  <si>
    <t>プログラム追加部数✕1000円</t>
    <rPh sb="5" eb="7">
      <t>ツイ</t>
    </rPh>
    <rPh sb="7" eb="9">
      <t>ブスウ</t>
    </rPh>
    <rPh sb="14" eb="15">
      <t>エン</t>
    </rPh>
    <phoneticPr fontId="6"/>
  </si>
  <si>
    <t>プログラム追加料</t>
    <rPh sb="5" eb="7">
      <t>ツイカ</t>
    </rPh>
    <rPh sb="7" eb="8">
      <t>リョウ</t>
    </rPh>
    <phoneticPr fontId="6"/>
  </si>
  <si>
    <t>高男110mH</t>
  </si>
  <si>
    <t>高男110mH</t>
    <rPh sb="0" eb="1">
      <t>コウ</t>
    </rPh>
    <rPh sb="1" eb="2">
      <t>ダン</t>
    </rPh>
    <phoneticPr fontId="40"/>
  </si>
  <si>
    <t>高女100mH</t>
  </si>
  <si>
    <t>高女100mH</t>
    <rPh sb="0" eb="1">
      <t>コウ</t>
    </rPh>
    <rPh sb="1" eb="2">
      <t>ジョ</t>
    </rPh>
    <phoneticPr fontId="40"/>
  </si>
  <si>
    <t>V6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</si>
</sst>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411]ggge&quot;年&quot;m&quot;月&quot;d&quot;日&quot;;@"/>
    <numFmt numFmtId="177" formatCode="[$-411]m&quot;月&quot;d&quot;日&quot;&quot;(&quot;aaa&quot;)&quot;"/>
    <numFmt numFmtId="178" formatCode="[$-411]yyyy&quot;年&quot;m&quot;月&quot;d&quot;日&quot;&quot;(&quot;aaa&quot;)&quot;"/>
    <numFmt numFmtId="179" formatCode="[$-411]ggge&quot;年&quot;m&quot;月&quot;d&quot;日&quot;&quot;(&quot;aaa&quot;)&quot;"/>
    <numFmt numFmtId="180" formatCode="m&quot;月&quot;d&quot;日&quot;&quot;(&quot;aaa&quot;)&quot;"/>
    <numFmt numFmtId="181" formatCode="[$-411]m&quot;月&quot;d&quot;日&quot;&quot;(&quot;aaa&quot;)メール必着&quot;"/>
  </numFmts>
  <fonts count="100">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1"/>
      <color rgb="FFFF0000"/>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b/>
      <sz val="40"/>
      <color rgb="FFFF0000"/>
      <name val="ＭＳ ゴシック"/>
      <family val="3"/>
      <charset val="128"/>
    </font>
    <font>
      <sz val="14"/>
      <name val="ＤＨＰ平成明朝体W7"/>
      <family val="3"/>
      <charset val="128"/>
    </font>
    <font>
      <sz val="11"/>
      <name val="ＤＦ平成明朝体W7"/>
      <family val="3"/>
      <charset val="128"/>
    </font>
    <font>
      <b/>
      <sz val="16"/>
      <color theme="1"/>
      <name val="ＭＳ ゴシック"/>
      <family val="3"/>
      <charset val="128"/>
    </font>
    <font>
      <b/>
      <sz val="22"/>
      <color theme="1"/>
      <name val="ＭＳ ゴシック"/>
      <family val="3"/>
      <charset val="128"/>
    </font>
    <font>
      <b/>
      <u/>
      <sz val="11"/>
      <color rgb="FFFF0000"/>
      <name val="ＭＳ 明朝"/>
      <family val="1"/>
      <charset val="128"/>
    </font>
    <font>
      <b/>
      <u/>
      <sz val="11"/>
      <color rgb="FFFF0000"/>
      <name val="ＭＳ ゴシック"/>
      <family val="3"/>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6"/>
      <name val="ＭＳ Ｐゴシック"/>
      <family val="2"/>
      <charset val="128"/>
      <scheme val="minor"/>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i/>
      <sz val="11"/>
      <color theme="1"/>
      <name val="ＭＳ Ｐゴシック"/>
      <family val="3"/>
      <charset val="128"/>
      <scheme val="minor"/>
    </font>
    <font>
      <b/>
      <sz val="11"/>
      <color theme="3" tint="0.39997558519241921"/>
      <name val="ＭＳ ゴシック"/>
      <family val="3"/>
      <charset val="128"/>
    </font>
    <font>
      <b/>
      <sz val="14"/>
      <color indexed="10"/>
      <name val="ＭＳ 明朝"/>
      <family val="1"/>
      <charset val="128"/>
    </font>
    <font>
      <sz val="9"/>
      <color indexed="81"/>
      <name val="ＭＳ Ｐゴシック"/>
      <family val="3"/>
      <charset val="128"/>
    </font>
    <font>
      <b/>
      <sz val="9"/>
      <color indexed="81"/>
      <name val="ＭＳ Ｐゴシック"/>
      <family val="3"/>
      <charset val="128"/>
    </font>
    <font>
      <b/>
      <sz val="16"/>
      <color rgb="FFFF0000"/>
      <name val="ＭＳ ゴシック"/>
      <family val="3"/>
      <charset val="128"/>
    </font>
    <font>
      <sz val="11"/>
      <color rgb="FFFF0000"/>
      <name val="ＭＳ 明朝"/>
      <family val="1"/>
      <charset val="128"/>
    </font>
    <font>
      <sz val="18"/>
      <color theme="1"/>
      <name val="ＭＳ Ｐゴシック"/>
      <family val="3"/>
      <charset val="128"/>
      <scheme val="minor"/>
    </font>
    <font>
      <sz val="8"/>
      <name val="ＤＦ平成明朝体W7"/>
      <family val="3"/>
      <charset val="128"/>
    </font>
    <font>
      <sz val="11"/>
      <color indexed="81"/>
      <name val="ＭＳ Ｐゴシック"/>
      <family val="3"/>
      <charset val="128"/>
    </font>
    <font>
      <sz val="12"/>
      <color theme="1"/>
      <name val="ＭＳ ゴシック"/>
      <family val="3"/>
      <charset val="128"/>
    </font>
    <font>
      <sz val="9"/>
      <color theme="1"/>
      <name val="ＭＳ 明朝"/>
      <family val="1"/>
      <charset val="128"/>
    </font>
    <font>
      <b/>
      <sz val="9"/>
      <color theme="1"/>
      <name val="ＭＳ 明朝"/>
      <family val="1"/>
      <charset val="128"/>
    </font>
    <font>
      <sz val="9"/>
      <name val="ＤＦ平成明朝体W7"/>
      <family val="3"/>
      <charset val="128"/>
    </font>
    <font>
      <b/>
      <sz val="9"/>
      <name val="ＭＳ ゴシック"/>
      <family val="3"/>
      <charset val="128"/>
    </font>
    <font>
      <sz val="10"/>
      <color theme="1"/>
      <name val="ＭＳ ゴシック"/>
      <family val="3"/>
      <charset val="128"/>
    </font>
    <font>
      <b/>
      <sz val="10"/>
      <color theme="1"/>
      <name val="ＭＳ 明朝"/>
      <family val="1"/>
      <charset val="128"/>
    </font>
    <font>
      <sz val="10"/>
      <name val="ＤＦ平成明朝体W7"/>
      <family val="3"/>
      <charset val="128"/>
    </font>
    <font>
      <b/>
      <sz val="28"/>
      <color rgb="FFFF0000"/>
      <name val="ＭＳ ゴシック"/>
      <family val="3"/>
      <charset val="128"/>
    </font>
    <font>
      <sz val="11"/>
      <color rgb="FF00B050"/>
      <name val="ＭＳ 明朝"/>
      <family val="1"/>
      <charset val="128"/>
    </font>
    <font>
      <b/>
      <u/>
      <sz val="11"/>
      <color rgb="FF00B050"/>
      <name val="ＭＳ 明朝"/>
      <family val="1"/>
      <charset val="128"/>
    </font>
    <font>
      <b/>
      <u/>
      <sz val="18"/>
      <color rgb="FFFF0000"/>
      <name val="ＭＳ ゴシック"/>
      <family val="3"/>
      <charset val="128"/>
    </font>
    <font>
      <sz val="14"/>
      <color theme="1"/>
      <name val="ＭＳ ゴシック"/>
      <family val="3"/>
      <charset val="128"/>
    </font>
    <font>
      <b/>
      <sz val="11"/>
      <color indexed="81"/>
      <name val="ＭＳ Ｐゴシック"/>
      <family val="3"/>
      <charset val="128"/>
    </font>
    <font>
      <b/>
      <i/>
      <sz val="16"/>
      <color theme="1"/>
      <name val="ＭＳ ゴシック"/>
      <family val="3"/>
      <charset val="128"/>
    </font>
    <font>
      <b/>
      <sz val="20"/>
      <color theme="1"/>
      <name val="ＭＳ ゴシック"/>
      <family val="3"/>
      <charset val="128"/>
    </font>
    <font>
      <b/>
      <i/>
      <sz val="20"/>
      <color theme="1"/>
      <name val="ＭＳ ゴシック"/>
      <family val="3"/>
      <charset val="128"/>
    </font>
    <font>
      <sz val="18"/>
      <color theme="3"/>
      <name val="ＭＳ Ｐゴシック"/>
      <family val="2"/>
      <charset val="128"/>
      <scheme val="major"/>
    </font>
    <font>
      <b/>
      <sz val="11"/>
      <name val="ＭＳ Ｐゴシック"/>
      <family val="3"/>
      <charset val="128"/>
    </font>
    <font>
      <sz val="11"/>
      <name val="ＭＳ Ｐ明朝"/>
      <family val="1"/>
      <charset val="128"/>
    </font>
    <font>
      <b/>
      <sz val="11"/>
      <name val="ＭＳ Ｐ明朝"/>
      <family val="1"/>
      <charset val="128"/>
    </font>
    <font>
      <sz val="12"/>
      <name val="ＭＳ Ｐゴシック"/>
      <family val="3"/>
      <charset val="128"/>
    </font>
    <font>
      <b/>
      <u val="double"/>
      <sz val="14"/>
      <name val="ＭＳ Ｐ明朝"/>
      <family val="1"/>
      <charset val="128"/>
    </font>
    <font>
      <b/>
      <sz val="14"/>
      <name val="ＭＳ ゴシック"/>
      <family val="3"/>
      <charset val="128"/>
    </font>
    <font>
      <sz val="14"/>
      <name val="ＭＳ 明朝"/>
      <family val="1"/>
      <charset val="128"/>
    </font>
    <font>
      <b/>
      <sz val="12"/>
      <name val="ＭＳ Ｐゴシック"/>
      <family val="3"/>
      <charset val="128"/>
    </font>
    <font>
      <b/>
      <sz val="20"/>
      <name val="ＭＳ Ｐ明朝"/>
      <family val="1"/>
      <charset val="128"/>
    </font>
    <font>
      <b/>
      <u/>
      <sz val="11"/>
      <name val="ＭＳ ゴシック"/>
      <family val="3"/>
      <charset val="128"/>
    </font>
    <font>
      <b/>
      <sz val="20"/>
      <name val="ＭＳ Ｐゴシック"/>
      <family val="3"/>
      <charset val="128"/>
    </font>
    <font>
      <b/>
      <sz val="16"/>
      <name val="ＭＳ Ｐゴシック"/>
      <family val="3"/>
      <charset val="128"/>
    </font>
    <font>
      <b/>
      <sz val="16"/>
      <name val="ＭＳ Ｐ明朝"/>
      <family val="1"/>
      <charset val="128"/>
    </font>
  </fonts>
  <fills count="11">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0000"/>
        <bgColor indexed="64"/>
      </patternFill>
    </fill>
  </fills>
  <borders count="135">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bottom style="medium">
        <color indexed="64"/>
      </bottom>
      <diagonal/>
    </border>
    <border>
      <left style="medium">
        <color indexed="64"/>
      </left>
      <right/>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style="hair">
        <color indexed="64"/>
      </top>
      <bottom style="medium">
        <color indexed="64"/>
      </bottom>
      <diagonal style="thin">
        <color indexed="64"/>
      </diagonal>
    </border>
    <border diagonalUp="1">
      <left style="thin">
        <color indexed="64"/>
      </left>
      <right style="thin">
        <color indexed="64"/>
      </right>
      <top style="medium">
        <color indexed="64"/>
      </top>
      <bottom style="hair">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medium">
        <color indexed="64"/>
      </left>
      <right style="thin">
        <color indexed="64"/>
      </right>
      <top/>
      <bottom style="medium">
        <color indexed="64"/>
      </bottom>
      <diagonal style="thin">
        <color indexed="64"/>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alignment vertical="center"/>
    </xf>
    <xf numFmtId="0" fontId="23" fillId="0" borderId="0"/>
    <xf numFmtId="0" fontId="12" fillId="0" borderId="0">
      <alignment vertical="center"/>
    </xf>
    <xf numFmtId="0" fontId="1" fillId="0" borderId="0">
      <alignment vertical="center"/>
    </xf>
  </cellStyleXfs>
  <cellXfs count="496">
    <xf numFmtId="0" fontId="0" fillId="0" borderId="0" xfId="0">
      <alignment vertical="center"/>
    </xf>
    <xf numFmtId="0" fontId="24"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Fill="1" applyBorder="1" applyAlignment="1">
      <alignment vertical="center"/>
    </xf>
    <xf numFmtId="0" fontId="24" fillId="0" borderId="0" xfId="0" applyFont="1" applyBorder="1" applyAlignment="1">
      <alignment horizontal="center" vertical="center"/>
    </xf>
    <xf numFmtId="0" fontId="0" fillId="0" borderId="0" xfId="0" applyFill="1">
      <alignment vertical="center"/>
    </xf>
    <xf numFmtId="0" fontId="29" fillId="0" borderId="0" xfId="0" applyFont="1" applyAlignment="1">
      <alignment vertical="center"/>
    </xf>
    <xf numFmtId="0" fontId="29" fillId="0" borderId="0" xfId="0" applyFont="1" applyFill="1" applyBorder="1" applyAlignment="1">
      <alignment vertical="center"/>
    </xf>
    <xf numFmtId="0" fontId="24"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4" fillId="0" borderId="0" xfId="0" applyFont="1">
      <alignment vertical="center"/>
    </xf>
    <xf numFmtId="49" fontId="24" fillId="0" borderId="0" xfId="0" applyNumberFormat="1" applyFont="1" applyAlignment="1">
      <alignment horizontal="right" vertical="center"/>
    </xf>
    <xf numFmtId="0" fontId="24" fillId="0" borderId="0" xfId="0" applyFont="1" applyAlignment="1">
      <alignment horizontal="right" vertical="center"/>
    </xf>
    <xf numFmtId="0" fontId="25" fillId="0" borderId="0" xfId="0" applyFont="1">
      <alignment vertical="center"/>
    </xf>
    <xf numFmtId="0" fontId="28" fillId="3" borderId="3" xfId="0" applyFont="1" applyFill="1" applyBorder="1" applyAlignment="1">
      <alignment horizontal="center" vertical="center"/>
    </xf>
    <xf numFmtId="0" fontId="24" fillId="5" borderId="0" xfId="0" applyFont="1" applyFill="1">
      <alignment vertical="center"/>
    </xf>
    <xf numFmtId="0" fontId="34" fillId="5" borderId="0" xfId="0" applyFont="1" applyFill="1">
      <alignment vertical="center"/>
    </xf>
    <xf numFmtId="0" fontId="24" fillId="5" borderId="0" xfId="0" applyFont="1" applyFill="1" applyAlignment="1">
      <alignment horizontal="center" vertical="center"/>
    </xf>
    <xf numFmtId="0" fontId="24" fillId="0" borderId="27" xfId="0" applyFont="1" applyBorder="1" applyAlignment="1">
      <alignment horizontal="center" vertical="center"/>
    </xf>
    <xf numFmtId="0" fontId="24" fillId="0" borderId="20" xfId="0" applyFont="1" applyBorder="1" applyAlignment="1">
      <alignment horizontal="center" vertical="center"/>
    </xf>
    <xf numFmtId="0" fontId="0" fillId="0" borderId="30" xfId="0" applyBorder="1">
      <alignment vertical="center"/>
    </xf>
    <xf numFmtId="0" fontId="24" fillId="0" borderId="24" xfId="0" applyFont="1" applyBorder="1" applyAlignment="1">
      <alignment horizontal="center" vertical="center"/>
    </xf>
    <xf numFmtId="0" fontId="28" fillId="3" borderId="6" xfId="0" applyFont="1" applyFill="1" applyBorder="1" applyAlignment="1">
      <alignment horizontal="center" vertical="center"/>
    </xf>
    <xf numFmtId="0" fontId="28" fillId="3" borderId="7" xfId="0" applyFont="1" applyFill="1" applyBorder="1" applyAlignment="1">
      <alignment horizontal="center" vertical="center"/>
    </xf>
    <xf numFmtId="0" fontId="24" fillId="0" borderId="20" xfId="0" applyFont="1" applyBorder="1" applyAlignment="1">
      <alignment horizontal="center" vertical="center" wrapText="1"/>
    </xf>
    <xf numFmtId="0" fontId="35" fillId="3" borderId="6" xfId="0" applyFont="1" applyFill="1" applyBorder="1" applyAlignment="1">
      <alignment horizontal="center" vertical="center"/>
    </xf>
    <xf numFmtId="0" fontId="24" fillId="0" borderId="6" xfId="0" applyFont="1" applyBorder="1" applyAlignment="1">
      <alignment horizontal="center" vertical="center"/>
    </xf>
    <xf numFmtId="0" fontId="0" fillId="0" borderId="0" xfId="0" applyBorder="1">
      <alignment vertical="center"/>
    </xf>
    <xf numFmtId="0" fontId="22" fillId="0" borderId="0" xfId="0" applyFont="1" applyFill="1" applyBorder="1" applyAlignment="1" applyProtection="1">
      <alignment vertical="center"/>
    </xf>
    <xf numFmtId="0" fontId="29"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24" fillId="0" borderId="0" xfId="0" applyFont="1" applyFill="1" applyProtection="1">
      <alignment vertical="center"/>
    </xf>
    <xf numFmtId="0" fontId="24" fillId="0" borderId="0" xfId="0" applyFont="1" applyFill="1" applyBorder="1" applyAlignment="1" applyProtection="1">
      <alignment vertical="center"/>
    </xf>
    <xf numFmtId="0" fontId="0" fillId="0" borderId="0" xfId="0" applyFill="1" applyProtection="1">
      <alignment vertical="center"/>
    </xf>
    <xf numFmtId="0" fontId="24" fillId="5" borderId="0" xfId="0" applyFont="1" applyFill="1" applyBorder="1" applyAlignment="1">
      <alignment horizontal="center" vertical="center"/>
    </xf>
    <xf numFmtId="0" fontId="0" fillId="5" borderId="0" xfId="0" applyFill="1">
      <alignment vertical="center"/>
    </xf>
    <xf numFmtId="0" fontId="24" fillId="5" borderId="0" xfId="0" applyFont="1" applyFill="1" applyAlignment="1">
      <alignment horizontal="right" vertical="center"/>
    </xf>
    <xf numFmtId="0" fontId="24" fillId="5" borderId="41" xfId="0" applyFont="1" applyFill="1" applyBorder="1">
      <alignment vertical="center"/>
    </xf>
    <xf numFmtId="0" fontId="24" fillId="5" borderId="42" xfId="0" applyFont="1" applyFill="1" applyBorder="1">
      <alignment vertical="center"/>
    </xf>
    <xf numFmtId="0" fontId="24" fillId="5" borderId="43" xfId="0" applyFont="1" applyFill="1" applyBorder="1">
      <alignment vertical="center"/>
    </xf>
    <xf numFmtId="0" fontId="24" fillId="5" borderId="0" xfId="0" applyFont="1" applyFill="1" applyBorder="1" applyAlignment="1">
      <alignment horizontal="right" vertical="center"/>
    </xf>
    <xf numFmtId="0" fontId="24" fillId="5" borderId="44" xfId="0" applyFont="1" applyFill="1" applyBorder="1">
      <alignment vertical="center"/>
    </xf>
    <xf numFmtId="0" fontId="24" fillId="5" borderId="0" xfId="0" applyFont="1" applyFill="1" applyBorder="1">
      <alignment vertical="center"/>
    </xf>
    <xf numFmtId="0" fontId="24" fillId="5" borderId="45" xfId="0" applyFont="1" applyFill="1" applyBorder="1">
      <alignment vertical="center"/>
    </xf>
    <xf numFmtId="0" fontId="24" fillId="5" borderId="46" xfId="0" applyFont="1" applyFill="1" applyBorder="1" applyAlignment="1">
      <alignment horizontal="right" vertical="center"/>
    </xf>
    <xf numFmtId="0" fontId="24" fillId="5" borderId="47" xfId="0" applyFont="1" applyFill="1" applyBorder="1" applyAlignment="1">
      <alignment horizontal="right" vertical="center"/>
    </xf>
    <xf numFmtId="0" fontId="24" fillId="5" borderId="47" xfId="0" applyFont="1" applyFill="1" applyBorder="1" applyAlignment="1">
      <alignment horizontal="center" vertical="center"/>
    </xf>
    <xf numFmtId="0" fontId="24" fillId="5" borderId="47" xfId="0" applyFont="1" applyFill="1" applyBorder="1" applyAlignment="1">
      <alignment horizontal="left" vertical="center"/>
    </xf>
    <xf numFmtId="0" fontId="24" fillId="5" borderId="48" xfId="0" applyFont="1" applyFill="1" applyBorder="1">
      <alignment vertical="center"/>
    </xf>
    <xf numFmtId="0" fontId="24" fillId="0" borderId="0" xfId="0" applyFont="1" applyProtection="1">
      <alignment vertical="center"/>
    </xf>
    <xf numFmtId="0" fontId="24" fillId="0" borderId="3" xfId="0" applyFont="1" applyBorder="1" applyAlignment="1" applyProtection="1">
      <alignment horizontal="center" vertical="center" shrinkToFit="1"/>
      <protection locked="0"/>
    </xf>
    <xf numFmtId="0" fontId="24" fillId="0" borderId="7" xfId="0" applyFont="1" applyBorder="1" applyAlignment="1" applyProtection="1">
      <alignment horizontal="center" vertical="center" shrinkToFit="1"/>
      <protection locked="0"/>
    </xf>
    <xf numFmtId="0" fontId="24" fillId="0" borderId="6" xfId="0" applyFont="1" applyBorder="1" applyAlignment="1" applyProtection="1">
      <alignment horizontal="center" vertical="center" shrinkToFit="1"/>
      <protection locked="0"/>
    </xf>
    <xf numFmtId="0" fontId="24" fillId="0" borderId="0" xfId="0" applyFont="1" applyFill="1" applyBorder="1" applyAlignment="1" applyProtection="1">
      <alignment horizontal="right" vertical="center"/>
    </xf>
    <xf numFmtId="0" fontId="24" fillId="0" borderId="49" xfId="0" applyFont="1" applyBorder="1" applyAlignment="1">
      <alignment vertical="center"/>
    </xf>
    <xf numFmtId="0" fontId="24" fillId="0" borderId="52" xfId="0" applyFont="1" applyBorder="1" applyAlignment="1">
      <alignment horizontal="center" vertical="center"/>
    </xf>
    <xf numFmtId="0" fontId="24" fillId="0" borderId="54" xfId="0" applyFont="1" applyBorder="1" applyAlignment="1">
      <alignment vertical="center"/>
    </xf>
    <xf numFmtId="0" fontId="24" fillId="0" borderId="57" xfId="0" applyFont="1" applyBorder="1" applyAlignment="1">
      <alignment vertical="center"/>
    </xf>
    <xf numFmtId="0" fontId="25" fillId="0" borderId="0" xfId="0" applyFont="1" applyAlignment="1">
      <alignment horizontal="center" vertical="center"/>
    </xf>
    <xf numFmtId="0" fontId="0" fillId="0" borderId="0" xfId="0" applyAlignment="1">
      <alignment vertical="center"/>
    </xf>
    <xf numFmtId="0" fontId="0" fillId="0" borderId="52" xfId="0" applyBorder="1">
      <alignment vertical="center"/>
    </xf>
    <xf numFmtId="0" fontId="0" fillId="0" borderId="57" xfId="0" applyBorder="1">
      <alignment vertical="center"/>
    </xf>
    <xf numFmtId="0" fontId="0" fillId="0" borderId="53" xfId="0" applyBorder="1">
      <alignment vertical="center"/>
    </xf>
    <xf numFmtId="0" fontId="46" fillId="5" borderId="0" xfId="0" applyFont="1" applyFill="1" applyAlignment="1">
      <alignment vertical="center"/>
    </xf>
    <xf numFmtId="0" fontId="24" fillId="0" borderId="49" xfId="0" applyFont="1" applyBorder="1">
      <alignment vertical="center"/>
    </xf>
    <xf numFmtId="0" fontId="24" fillId="0" borderId="51" xfId="0" applyFont="1" applyBorder="1">
      <alignment vertical="center"/>
    </xf>
    <xf numFmtId="0" fontId="28" fillId="0" borderId="51" xfId="0" applyFont="1" applyBorder="1">
      <alignment vertical="center"/>
    </xf>
    <xf numFmtId="0" fontId="24" fillId="0" borderId="52" xfId="0" applyFont="1" applyBorder="1">
      <alignment vertical="center"/>
    </xf>
    <xf numFmtId="0" fontId="24" fillId="0" borderId="54" xfId="0" applyFont="1" applyBorder="1">
      <alignment vertical="center"/>
    </xf>
    <xf numFmtId="0" fontId="24" fillId="0" borderId="0" xfId="0" applyFont="1" applyBorder="1">
      <alignment vertical="center"/>
    </xf>
    <xf numFmtId="0" fontId="24" fillId="0" borderId="57" xfId="0" applyFont="1" applyBorder="1">
      <alignment vertical="center"/>
    </xf>
    <xf numFmtId="0" fontId="24" fillId="0" borderId="13" xfId="0" applyFont="1" applyBorder="1">
      <alignment vertical="center"/>
    </xf>
    <xf numFmtId="0" fontId="24" fillId="0" borderId="40" xfId="0" applyFont="1" applyBorder="1">
      <alignment vertical="center"/>
    </xf>
    <xf numFmtId="0" fontId="24" fillId="0" borderId="53" xfId="0" applyFont="1" applyBorder="1">
      <alignment vertical="center"/>
    </xf>
    <xf numFmtId="0" fontId="27" fillId="0" borderId="0" xfId="0" applyFont="1">
      <alignment vertical="center"/>
    </xf>
    <xf numFmtId="0" fontId="27" fillId="0" borderId="3" xfId="0" applyFont="1" applyBorder="1" applyAlignment="1">
      <alignment horizontal="center" vertical="center"/>
    </xf>
    <xf numFmtId="0" fontId="48" fillId="0" borderId="0" xfId="0" applyFont="1">
      <alignment vertical="center"/>
    </xf>
    <xf numFmtId="0" fontId="48" fillId="0" borderId="24" xfId="0" applyFont="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8" fillId="0" borderId="75" xfId="0" applyFont="1" applyBorder="1" applyAlignment="1">
      <alignment horizontal="center" vertical="center"/>
    </xf>
    <xf numFmtId="0" fontId="48" fillId="0" borderId="76" xfId="0" applyFont="1" applyBorder="1" applyAlignment="1">
      <alignment horizontal="center" vertical="center"/>
    </xf>
    <xf numFmtId="0" fontId="24" fillId="0" borderId="0" xfId="0" applyFont="1" applyFill="1" applyAlignment="1">
      <alignment horizontal="center" vertical="center"/>
    </xf>
    <xf numFmtId="0" fontId="0" fillId="0" borderId="51" xfId="0" applyBorder="1">
      <alignment vertical="center"/>
    </xf>
    <xf numFmtId="0" fontId="0" fillId="0" borderId="40" xfId="0" applyBorder="1">
      <alignment vertical="center"/>
    </xf>
    <xf numFmtId="0" fontId="0" fillId="5" borderId="6" xfId="0" applyFill="1" applyBorder="1" applyAlignment="1">
      <alignment vertical="center" textRotation="255"/>
    </xf>
    <xf numFmtId="0" fontId="0" fillId="5" borderId="19" xfId="0" applyFill="1" applyBorder="1">
      <alignment vertical="center"/>
    </xf>
    <xf numFmtId="0" fontId="0" fillId="5" borderId="33" xfId="0" applyFill="1" applyBorder="1">
      <alignment vertical="center"/>
    </xf>
    <xf numFmtId="0" fontId="37" fillId="0" borderId="16" xfId="0" applyFont="1" applyFill="1" applyBorder="1" applyAlignment="1" applyProtection="1">
      <alignment horizontal="center" vertical="center" shrinkToFit="1"/>
    </xf>
    <xf numFmtId="0" fontId="37" fillId="0" borderId="17" xfId="0" applyFont="1" applyFill="1" applyBorder="1" applyAlignment="1" applyProtection="1">
      <alignment horizontal="center" vertical="center" shrinkToFit="1"/>
    </xf>
    <xf numFmtId="0" fontId="37" fillId="0" borderId="18" xfId="0" applyFont="1" applyFill="1" applyBorder="1" applyAlignment="1" applyProtection="1">
      <alignment horizontal="center" vertical="center" shrinkToFit="1"/>
    </xf>
    <xf numFmtId="0" fontId="48" fillId="0" borderId="16" xfId="0" applyFont="1" applyBorder="1" applyAlignment="1">
      <alignment horizontal="center" vertical="center" shrinkToFit="1"/>
    </xf>
    <xf numFmtId="0" fontId="48" fillId="0" borderId="17" xfId="0" applyFont="1" applyBorder="1" applyAlignment="1">
      <alignment horizontal="center" vertical="center" shrinkToFit="1"/>
    </xf>
    <xf numFmtId="0" fontId="48" fillId="0" borderId="75" xfId="0" applyFont="1" applyBorder="1" applyAlignment="1">
      <alignment horizontal="center" vertical="center" shrinkToFit="1"/>
    </xf>
    <xf numFmtId="0" fontId="48" fillId="0" borderId="18" xfId="0" applyFont="1" applyBorder="1" applyAlignment="1">
      <alignment horizontal="center" vertical="center" shrinkToFit="1"/>
    </xf>
    <xf numFmtId="0" fontId="48" fillId="0" borderId="76" xfId="0" applyFont="1" applyBorder="1" applyAlignment="1">
      <alignment horizontal="center" vertical="center" shrinkToFit="1"/>
    </xf>
    <xf numFmtId="0" fontId="20" fillId="0" borderId="0" xfId="1" applyFont="1" applyFill="1" applyBorder="1" applyAlignment="1" applyProtection="1">
      <alignment horizontal="center" vertical="center"/>
    </xf>
    <xf numFmtId="0" fontId="26" fillId="0" borderId="0" xfId="0" applyFont="1" applyBorder="1" applyAlignment="1">
      <alignment vertical="center"/>
    </xf>
    <xf numFmtId="0" fontId="25" fillId="0" borderId="0" xfId="3" applyFont="1">
      <alignment vertical="center"/>
    </xf>
    <xf numFmtId="0" fontId="24" fillId="0" borderId="0" xfId="3" applyFont="1">
      <alignment vertical="center"/>
    </xf>
    <xf numFmtId="0" fontId="24" fillId="0" borderId="0" xfId="3" applyFont="1" applyAlignment="1">
      <alignment horizontal="right" vertical="center"/>
    </xf>
    <xf numFmtId="0" fontId="27" fillId="0" borderId="0" xfId="0" applyFont="1" applyFill="1" applyBorder="1" applyAlignment="1" applyProtection="1">
      <alignment horizontal="center" vertical="center"/>
    </xf>
    <xf numFmtId="0" fontId="24" fillId="0" borderId="32" xfId="0" applyFont="1" applyBorder="1" applyAlignment="1">
      <alignment horizontal="center" vertical="center"/>
    </xf>
    <xf numFmtId="0" fontId="25" fillId="0" borderId="0" xfId="0" applyFont="1" applyAlignment="1" applyProtection="1">
      <alignment vertical="center"/>
    </xf>
    <xf numFmtId="0" fontId="5" fillId="5" borderId="0" xfId="0" applyFont="1" applyFill="1" applyBorder="1" applyAlignment="1" applyProtection="1">
      <alignment vertical="center"/>
    </xf>
    <xf numFmtId="0" fontId="24" fillId="5" borderId="0" xfId="0" applyFont="1" applyFill="1" applyAlignment="1" applyProtection="1">
      <alignment horizontal="center" vertical="center"/>
    </xf>
    <xf numFmtId="0" fontId="24" fillId="0" borderId="0" xfId="0" applyFont="1" applyAlignment="1" applyProtection="1">
      <alignment horizontal="center" vertical="center"/>
    </xf>
    <xf numFmtId="0" fontId="25" fillId="0" borderId="0" xfId="0" applyFont="1" applyFill="1" applyBorder="1" applyAlignment="1" applyProtection="1">
      <alignment vertical="center"/>
    </xf>
    <xf numFmtId="0" fontId="24" fillId="0" borderId="0" xfId="0" applyFont="1" applyFill="1" applyBorder="1" applyProtection="1">
      <alignment vertical="center"/>
    </xf>
    <xf numFmtId="0" fontId="24" fillId="0" borderId="23"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24" fillId="0" borderId="18" xfId="0" applyFont="1" applyFill="1" applyBorder="1" applyAlignment="1" applyProtection="1">
      <alignment horizontal="center" vertical="center"/>
    </xf>
    <xf numFmtId="0" fontId="36" fillId="0" borderId="30" xfId="0" applyFont="1" applyFill="1" applyBorder="1" applyAlignment="1" applyProtection="1">
      <alignment vertical="center"/>
    </xf>
    <xf numFmtId="0" fontId="36" fillId="0" borderId="30"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28" fillId="0" borderId="0"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4" fillId="0" borderId="37" xfId="0" applyFont="1" applyFill="1" applyBorder="1" applyProtection="1">
      <alignment vertical="center"/>
    </xf>
    <xf numFmtId="0" fontId="0" fillId="0" borderId="37" xfId="0" applyFill="1" applyBorder="1" applyProtection="1">
      <alignment vertical="center"/>
    </xf>
    <xf numFmtId="0" fontId="24" fillId="0" borderId="0" xfId="0" applyFont="1" applyFill="1" applyAlignment="1" applyProtection="1">
      <alignment horizontal="center" vertical="center"/>
    </xf>
    <xf numFmtId="0" fontId="23" fillId="0" borderId="0" xfId="1" applyAlignment="1" applyProtection="1">
      <alignment horizontal="right" vertical="center" shrinkToFit="1"/>
    </xf>
    <xf numFmtId="0" fontId="23" fillId="0" borderId="0" xfId="1" applyAlignment="1" applyProtection="1">
      <alignment vertical="center"/>
    </xf>
    <xf numFmtId="0" fontId="30" fillId="0" borderId="0" xfId="1" applyFont="1" applyFill="1" applyBorder="1" applyAlignment="1" applyProtection="1">
      <alignment horizontal="right" vertical="center"/>
    </xf>
    <xf numFmtId="0" fontId="32" fillId="0" borderId="0" xfId="1" applyFont="1" applyFill="1" applyBorder="1" applyAlignment="1" applyProtection="1">
      <alignment horizontal="center" vertical="center"/>
    </xf>
    <xf numFmtId="0" fontId="27" fillId="0" borderId="0" xfId="1" applyFont="1" applyFill="1" applyBorder="1" applyAlignment="1" applyProtection="1"/>
    <xf numFmtId="0" fontId="0" fillId="0" borderId="0" xfId="0" applyProtection="1">
      <alignment vertical="center"/>
    </xf>
    <xf numFmtId="0" fontId="45" fillId="0" borderId="0" xfId="0" applyFont="1" applyBorder="1" applyAlignment="1" applyProtection="1">
      <alignment vertical="center"/>
    </xf>
    <xf numFmtId="0" fontId="23" fillId="0" borderId="0" xfId="1" applyFont="1" applyAlignment="1" applyProtection="1">
      <alignment vertical="center"/>
    </xf>
    <xf numFmtId="0" fontId="7" fillId="0" borderId="0" xfId="1" applyFont="1" applyAlignment="1" applyProtection="1">
      <alignment horizontal="center" shrinkToFit="1"/>
    </xf>
    <xf numFmtId="0" fontId="9" fillId="0" borderId="0" xfId="1" applyFont="1" applyBorder="1" applyAlignment="1" applyProtection="1">
      <alignment vertical="center" shrinkToFit="1"/>
    </xf>
    <xf numFmtId="0" fontId="23" fillId="0" borderId="0" xfId="1" applyFont="1" applyBorder="1" applyAlignment="1" applyProtection="1">
      <alignment vertical="center"/>
    </xf>
    <xf numFmtId="0" fontId="11" fillId="0" borderId="0" xfId="1" applyFont="1" applyBorder="1" applyAlignment="1" applyProtection="1">
      <alignment horizontal="center" vertical="center"/>
    </xf>
    <xf numFmtId="0" fontId="12" fillId="0" borderId="4" xfId="1" applyFont="1" applyBorder="1" applyAlignment="1" applyProtection="1">
      <alignment horizontal="center" vertical="center"/>
    </xf>
    <xf numFmtId="0" fontId="12" fillId="0" borderId="5" xfId="1" applyFont="1" applyBorder="1" applyAlignment="1" applyProtection="1">
      <alignment horizontal="center" vertical="center"/>
    </xf>
    <xf numFmtId="0" fontId="12" fillId="0" borderId="0" xfId="1" applyFont="1" applyAlignment="1" applyProtection="1">
      <alignment horizontal="left" vertical="center"/>
    </xf>
    <xf numFmtId="0" fontId="20" fillId="0" borderId="7" xfId="1" applyFont="1" applyBorder="1" applyAlignment="1" applyProtection="1">
      <alignment horizontal="center" vertical="center"/>
    </xf>
    <xf numFmtId="0" fontId="15" fillId="0" borderId="0" xfId="1" applyFont="1" applyBorder="1" applyAlignment="1" applyProtection="1">
      <alignment horizontal="left" vertical="center"/>
    </xf>
    <xf numFmtId="0" fontId="12" fillId="0" borderId="0" xfId="1" applyFont="1" applyAlignment="1" applyProtection="1">
      <alignment horizontal="center" vertical="center"/>
    </xf>
    <xf numFmtId="0" fontId="13" fillId="0" borderId="27" xfId="1" applyFont="1" applyBorder="1" applyAlignment="1" applyProtection="1">
      <alignment horizontal="distributed" vertical="center" indent="1" shrinkToFit="1"/>
    </xf>
    <xf numFmtId="0" fontId="20" fillId="0" borderId="24" xfId="1" applyFont="1" applyBorder="1" applyAlignment="1" applyProtection="1">
      <alignment horizontal="center" vertical="center"/>
    </xf>
    <xf numFmtId="0" fontId="13" fillId="0" borderId="28" xfId="1" applyFont="1" applyBorder="1" applyAlignment="1" applyProtection="1">
      <alignment horizontal="distributed" vertical="center" indent="1" shrinkToFit="1"/>
    </xf>
    <xf numFmtId="0" fontId="20" fillId="0" borderId="25" xfId="1" applyFont="1" applyBorder="1" applyAlignment="1" applyProtection="1">
      <alignment horizontal="center" vertical="center"/>
    </xf>
    <xf numFmtId="0" fontId="13" fillId="0" borderId="10" xfId="1" applyFont="1" applyBorder="1" applyAlignment="1" applyProtection="1">
      <alignment horizontal="distributed" vertical="center" indent="2"/>
    </xf>
    <xf numFmtId="0" fontId="13" fillId="0" borderId="77" xfId="1" applyFont="1" applyBorder="1" applyAlignment="1" applyProtection="1">
      <alignment horizontal="distributed" vertical="center" indent="2"/>
    </xf>
    <xf numFmtId="0" fontId="23" fillId="0" borderId="0" xfId="1" applyBorder="1" applyAlignment="1" applyProtection="1">
      <alignment vertical="center"/>
    </xf>
    <xf numFmtId="0" fontId="7" fillId="0" borderId="0" xfId="1" applyFont="1" applyBorder="1" applyAlignment="1" applyProtection="1">
      <alignment horizontal="distributed" vertical="center" indent="2"/>
    </xf>
    <xf numFmtId="0" fontId="32" fillId="0" borderId="0" xfId="1" applyFont="1" applyBorder="1" applyAlignment="1" applyProtection="1">
      <alignment vertical="center" shrinkToFit="1"/>
    </xf>
    <xf numFmtId="0" fontId="16" fillId="0" borderId="0" xfId="1" applyFont="1" applyBorder="1" applyAlignment="1" applyProtection="1"/>
    <xf numFmtId="0" fontId="23" fillId="0" borderId="0" xfId="1" applyBorder="1" applyAlignment="1" applyProtection="1">
      <alignment horizontal="right" shrinkToFit="1"/>
    </xf>
    <xf numFmtId="0" fontId="23" fillId="0" borderId="0" xfId="1" applyBorder="1" applyAlignment="1" applyProtection="1">
      <alignment horizontal="right"/>
    </xf>
    <xf numFmtId="2" fontId="24" fillId="0" borderId="7" xfId="0" applyNumberFormat="1" applyFont="1" applyBorder="1" applyAlignment="1" applyProtection="1">
      <alignment horizontal="center" vertical="center" shrinkToFit="1"/>
      <protection locked="0"/>
    </xf>
    <xf numFmtId="2" fontId="24" fillId="0" borderId="55" xfId="0" applyNumberFormat="1" applyFont="1" applyBorder="1" applyAlignment="1" applyProtection="1">
      <alignment horizontal="center" vertical="center"/>
      <protection locked="0"/>
    </xf>
    <xf numFmtId="0" fontId="24" fillId="0" borderId="25" xfId="0" applyNumberFormat="1" applyFont="1" applyBorder="1" applyAlignment="1" applyProtection="1">
      <alignment horizontal="center" vertical="center"/>
      <protection locked="0"/>
    </xf>
    <xf numFmtId="0" fontId="0" fillId="0" borderId="0" xfId="0" applyFill="1" applyBorder="1">
      <alignment vertical="center"/>
    </xf>
    <xf numFmtId="0" fontId="55" fillId="0" borderId="0" xfId="0" applyFont="1" applyFill="1">
      <alignment vertical="center"/>
    </xf>
    <xf numFmtId="0" fontId="27" fillId="0" borderId="0" xfId="0" applyFont="1" applyAlignment="1">
      <alignment vertical="center" shrinkToFit="1"/>
    </xf>
    <xf numFmtId="0" fontId="49" fillId="0" borderId="3" xfId="0" applyFont="1" applyBorder="1" applyAlignment="1" applyProtection="1">
      <alignment horizontal="center" vertical="center" shrinkToFit="1"/>
    </xf>
    <xf numFmtId="0" fontId="43" fillId="0" borderId="6" xfId="1" applyFont="1" applyBorder="1" applyAlignment="1" applyProtection="1">
      <alignment horizontal="center" vertical="center" shrinkToFit="1"/>
    </xf>
    <xf numFmtId="0" fontId="13" fillId="0" borderId="13" xfId="1" applyFont="1" applyBorder="1" applyAlignment="1" applyProtection="1">
      <alignment horizontal="distributed" vertical="center" indent="1"/>
    </xf>
    <xf numFmtId="5" fontId="20" fillId="0" borderId="29" xfId="1" applyNumberFormat="1" applyFont="1" applyBorder="1" applyAlignment="1" applyProtection="1">
      <alignment vertical="center"/>
    </xf>
    <xf numFmtId="5" fontId="20" fillId="0" borderId="84" xfId="1" applyNumberFormat="1" applyFont="1" applyBorder="1" applyAlignment="1" applyProtection="1">
      <alignment vertical="center"/>
    </xf>
    <xf numFmtId="0" fontId="10" fillId="0" borderId="0" xfId="1" applyFont="1" applyBorder="1" applyAlignment="1" applyProtection="1">
      <alignment horizontal="center" vertical="center" shrinkToFit="1"/>
    </xf>
    <xf numFmtId="0" fontId="10" fillId="0" borderId="0" xfId="1" applyFont="1" applyBorder="1" applyAlignment="1" applyProtection="1">
      <alignment horizontal="center" vertical="center"/>
    </xf>
    <xf numFmtId="0" fontId="13" fillId="0" borderId="53" xfId="1" applyFont="1" applyBorder="1" applyAlignment="1" applyProtection="1">
      <alignment horizontal="center" vertical="center"/>
    </xf>
    <xf numFmtId="0" fontId="13" fillId="0" borderId="12" xfId="1" applyFont="1" applyBorder="1" applyAlignment="1" applyProtection="1">
      <alignment horizontal="distributed" vertical="center" indent="1" shrinkToFit="1"/>
    </xf>
    <xf numFmtId="0" fontId="13" fillId="0" borderId="10" xfId="1" applyFont="1" applyBorder="1" applyAlignment="1" applyProtection="1">
      <alignment horizontal="distributed" vertical="center" indent="1" shrinkToFit="1"/>
    </xf>
    <xf numFmtId="0" fontId="11" fillId="0" borderId="86" xfId="1" applyFont="1" applyBorder="1" applyAlignment="1" applyProtection="1">
      <alignment horizontal="center" vertical="center"/>
    </xf>
    <xf numFmtId="0" fontId="43" fillId="0" borderId="11" xfId="1" applyFont="1" applyBorder="1" applyAlignment="1" applyProtection="1">
      <alignment horizontal="center" vertical="center" shrinkToFit="1"/>
    </xf>
    <xf numFmtId="0" fontId="24" fillId="0" borderId="87" xfId="0" applyFont="1" applyBorder="1" applyAlignment="1">
      <alignment horizontal="center" vertical="center" wrapText="1"/>
    </xf>
    <xf numFmtId="0" fontId="28" fillId="3" borderId="88" xfId="0" applyNumberFormat="1" applyFont="1" applyFill="1" applyBorder="1" applyAlignment="1">
      <alignment horizontal="center" vertical="center"/>
    </xf>
    <xf numFmtId="0" fontId="42" fillId="0" borderId="89" xfId="1" applyFont="1" applyBorder="1" applyAlignment="1" applyProtection="1">
      <alignment horizontal="center" vertical="center" shrinkToFit="1"/>
    </xf>
    <xf numFmtId="0" fontId="60" fillId="0" borderId="0" xfId="0" applyFont="1" applyFill="1" applyBorder="1" applyAlignment="1">
      <alignment vertical="center"/>
    </xf>
    <xf numFmtId="0" fontId="56" fillId="0" borderId="0" xfId="0" applyFont="1" applyFill="1" applyAlignment="1">
      <alignment horizontal="right" vertical="center"/>
    </xf>
    <xf numFmtId="0" fontId="29" fillId="0" borderId="0" xfId="1" applyFont="1" applyAlignment="1" applyProtection="1">
      <alignment horizontal="center" vertical="center"/>
    </xf>
    <xf numFmtId="0" fontId="24" fillId="0" borderId="3" xfId="0" applyFont="1" applyBorder="1" applyAlignment="1">
      <alignment horizontal="center" vertical="center" shrinkToFit="1"/>
    </xf>
    <xf numFmtId="0" fontId="20" fillId="0" borderId="90" xfId="1" applyNumberFormat="1" applyFont="1" applyBorder="1" applyAlignment="1" applyProtection="1">
      <alignment horizontal="center" vertical="center"/>
      <protection locked="0"/>
    </xf>
    <xf numFmtId="0" fontId="20" fillId="0" borderId="39" xfId="1" applyNumberFormat="1" applyFont="1" applyBorder="1" applyAlignment="1" applyProtection="1">
      <alignment vertical="center"/>
    </xf>
    <xf numFmtId="0" fontId="27" fillId="0" borderId="0" xfId="0" applyFont="1" applyAlignment="1">
      <alignment vertical="center"/>
    </xf>
    <xf numFmtId="0" fontId="20" fillId="0" borderId="85" xfId="1" applyNumberFormat="1" applyFont="1"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35" fillId="0" borderId="0" xfId="1" applyFont="1" applyAlignment="1" applyProtection="1">
      <alignment vertical="center"/>
    </xf>
    <xf numFmtId="0" fontId="26" fillId="0" borderId="0" xfId="0" applyFont="1">
      <alignment vertical="center"/>
    </xf>
    <xf numFmtId="0" fontId="15" fillId="0" borderId="0" xfId="0" applyFont="1">
      <alignment vertical="center"/>
    </xf>
    <xf numFmtId="0" fontId="9" fillId="0" borderId="74" xfId="1" applyFont="1" applyBorder="1" applyAlignment="1" applyProtection="1">
      <alignment horizontal="center" vertical="center" shrinkToFit="1"/>
    </xf>
    <xf numFmtId="0" fontId="9" fillId="0" borderId="80" xfId="1" applyFont="1" applyBorder="1" applyAlignment="1" applyProtection="1">
      <alignment horizontal="center" vertical="center" shrinkToFit="1"/>
    </xf>
    <xf numFmtId="0" fontId="24" fillId="0" borderId="35" xfId="0" applyFont="1" applyBorder="1" applyAlignment="1">
      <alignment horizontal="center" vertical="center"/>
    </xf>
    <xf numFmtId="0" fontId="35" fillId="3" borderId="36" xfId="0" applyFont="1" applyFill="1" applyBorder="1" applyAlignment="1">
      <alignment horizontal="center" vertical="center"/>
    </xf>
    <xf numFmtId="0" fontId="5" fillId="0" borderId="0" xfId="0" applyFont="1">
      <alignment vertical="center"/>
    </xf>
    <xf numFmtId="0" fontId="67" fillId="0" borderId="83" xfId="1" applyFont="1" applyBorder="1" applyAlignment="1" applyProtection="1">
      <alignment horizontal="distributed" vertical="center" indent="1"/>
    </xf>
    <xf numFmtId="0" fontId="24" fillId="0" borderId="36" xfId="0" applyFont="1" applyBorder="1" applyAlignment="1" applyProtection="1">
      <alignment horizontal="center" vertical="center"/>
      <protection locked="0"/>
    </xf>
    <xf numFmtId="0" fontId="24" fillId="0" borderId="88" xfId="0" applyNumberFormat="1" applyFont="1" applyBorder="1" applyAlignment="1" applyProtection="1">
      <alignment horizontal="center" vertical="center" shrinkToFit="1"/>
    </xf>
    <xf numFmtId="0" fontId="0" fillId="0" borderId="0" xfId="0" applyAlignment="1">
      <alignment horizontal="center" vertical="center"/>
    </xf>
    <xf numFmtId="0" fontId="28" fillId="3" borderId="36" xfId="0" applyFont="1" applyFill="1" applyBorder="1" applyAlignment="1">
      <alignment horizontal="center" vertical="center"/>
    </xf>
    <xf numFmtId="0" fontId="24" fillId="0" borderId="36" xfId="0" applyFont="1" applyBorder="1" applyAlignment="1" applyProtection="1">
      <alignment horizontal="center" vertical="center" shrinkToFit="1"/>
      <protection locked="0"/>
    </xf>
    <xf numFmtId="0" fontId="24" fillId="2" borderId="35" xfId="0" applyFont="1" applyFill="1" applyBorder="1" applyAlignment="1">
      <alignment horizontal="center" vertical="center"/>
    </xf>
    <xf numFmtId="2" fontId="24" fillId="0" borderId="58" xfId="0" applyNumberFormat="1" applyFont="1" applyBorder="1" applyAlignment="1" applyProtection="1">
      <alignment horizontal="center" vertical="center"/>
      <protection locked="0"/>
    </xf>
    <xf numFmtId="0" fontId="24" fillId="0" borderId="31" xfId="0" applyFont="1" applyBorder="1" applyAlignment="1">
      <alignment horizontal="center" vertical="center"/>
    </xf>
    <xf numFmtId="2" fontId="24" fillId="0" borderId="36" xfId="0" applyNumberFormat="1" applyFont="1" applyBorder="1" applyAlignment="1" applyProtection="1">
      <alignment horizontal="center" vertical="center"/>
      <protection locked="0"/>
    </xf>
    <xf numFmtId="2" fontId="24" fillId="0" borderId="19" xfId="0" applyNumberFormat="1" applyFont="1" applyBorder="1" applyAlignment="1" applyProtection="1">
      <alignment horizontal="center" vertical="center"/>
      <protection locked="0"/>
    </xf>
    <xf numFmtId="0" fontId="24" fillId="0" borderId="7" xfId="0" applyNumberFormat="1" applyFont="1" applyBorder="1" applyAlignment="1" applyProtection="1">
      <alignment horizontal="center" vertical="center"/>
      <protection locked="0"/>
    </xf>
    <xf numFmtId="0" fontId="24" fillId="0" borderId="36" xfId="0" applyFont="1" applyBorder="1" applyAlignment="1">
      <alignment horizontal="center" vertical="center"/>
    </xf>
    <xf numFmtId="0" fontId="24" fillId="0" borderId="6"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0" fillId="0" borderId="21" xfId="1" applyNumberFormat="1" applyFont="1" applyBorder="1" applyAlignment="1" applyProtection="1">
      <alignment vertical="center"/>
    </xf>
    <xf numFmtId="0" fontId="24" fillId="0" borderId="1" xfId="0" applyFont="1" applyBorder="1" applyAlignment="1">
      <alignment horizontal="right" vertical="center"/>
    </xf>
    <xf numFmtId="0" fontId="38" fillId="0" borderId="0" xfId="0" applyFont="1" applyBorder="1" applyAlignment="1">
      <alignment vertical="center"/>
    </xf>
    <xf numFmtId="0" fontId="24" fillId="0" borderId="19" xfId="0" applyFont="1" applyBorder="1" applyAlignment="1">
      <alignment horizontal="right" vertical="center"/>
    </xf>
    <xf numFmtId="0" fontId="27" fillId="5" borderId="0" xfId="0" applyFont="1" applyFill="1">
      <alignment vertical="center"/>
    </xf>
    <xf numFmtId="0" fontId="14" fillId="5" borderId="0" xfId="0" applyFont="1" applyFill="1">
      <alignment vertical="center"/>
    </xf>
    <xf numFmtId="49" fontId="24" fillId="0" borderId="0" xfId="0" applyNumberFormat="1" applyFont="1" applyAlignment="1">
      <alignment vertical="center"/>
    </xf>
    <xf numFmtId="0" fontId="24" fillId="0" borderId="8" xfId="0" applyFont="1" applyBorder="1" applyAlignment="1">
      <alignment horizontal="center" vertical="center"/>
    </xf>
    <xf numFmtId="0" fontId="24" fillId="0" borderId="93" xfId="0" applyFont="1" applyBorder="1" applyAlignment="1" applyProtection="1">
      <alignment horizontal="center" vertical="center"/>
      <protection locked="0"/>
    </xf>
    <xf numFmtId="0" fontId="24" fillId="0" borderId="26" xfId="0" applyFont="1" applyBorder="1" applyAlignment="1" applyProtection="1">
      <alignment horizontal="center" vertical="center" shrinkToFit="1"/>
      <protection locked="0"/>
    </xf>
    <xf numFmtId="0" fontId="24" fillId="0" borderId="94" xfId="0" applyNumberFormat="1" applyFont="1" applyBorder="1" applyAlignment="1" applyProtection="1">
      <alignment horizontal="center" vertical="center" shrinkToFit="1"/>
    </xf>
    <xf numFmtId="0" fontId="24" fillId="0" borderId="9" xfId="0" applyFont="1" applyBorder="1" applyAlignment="1" applyProtection="1">
      <alignment horizontal="center" vertical="center" shrinkToFit="1"/>
      <protection locked="0"/>
    </xf>
    <xf numFmtId="0" fontId="24" fillId="0" borderId="8" xfId="0" applyFont="1" applyBorder="1" applyAlignment="1" applyProtection="1">
      <alignment horizontal="center" vertical="center" shrinkToFit="1"/>
      <protection locked="0"/>
    </xf>
    <xf numFmtId="0" fontId="24" fillId="0" borderId="93" xfId="0" applyFont="1" applyBorder="1" applyAlignment="1" applyProtection="1">
      <alignment horizontal="center" vertical="center" shrinkToFit="1"/>
      <protection locked="0"/>
    </xf>
    <xf numFmtId="2" fontId="24" fillId="0" borderId="9" xfId="0" applyNumberFormat="1" applyFont="1" applyBorder="1" applyAlignment="1" applyProtection="1">
      <alignment horizontal="center" vertical="center" shrinkToFit="1"/>
      <protection locked="0"/>
    </xf>
    <xf numFmtId="0" fontId="24" fillId="0" borderId="51" xfId="0" applyFont="1" applyBorder="1" applyAlignment="1">
      <alignment horizontal="center" vertical="center"/>
    </xf>
    <xf numFmtId="0" fontId="24" fillId="0" borderId="51" xfId="0" applyFont="1" applyBorder="1" applyAlignment="1">
      <alignment horizontal="right" vertical="center"/>
    </xf>
    <xf numFmtId="0" fontId="25" fillId="0" borderId="51" xfId="0" applyFont="1" applyBorder="1" applyAlignment="1">
      <alignment horizontal="center" vertical="center"/>
    </xf>
    <xf numFmtId="0" fontId="24" fillId="0" borderId="51" xfId="0" applyFont="1" applyBorder="1" applyAlignment="1">
      <alignment vertical="center"/>
    </xf>
    <xf numFmtId="0" fontId="24" fillId="0" borderId="54" xfId="0" applyFont="1" applyBorder="1" applyAlignment="1">
      <alignment horizontal="center" vertical="center"/>
    </xf>
    <xf numFmtId="0" fontId="48" fillId="0" borderId="27" xfId="0" applyFont="1" applyBorder="1">
      <alignment vertical="center"/>
    </xf>
    <xf numFmtId="0" fontId="48" fillId="0" borderId="20" xfId="0" applyFont="1" applyBorder="1" applyAlignment="1">
      <alignment horizontal="center" vertical="center"/>
    </xf>
    <xf numFmtId="0" fontId="48" fillId="0" borderId="99" xfId="0" applyFont="1" applyBorder="1">
      <alignment vertical="center"/>
    </xf>
    <xf numFmtId="0" fontId="48" fillId="0" borderId="100" xfId="0" applyFont="1" applyBorder="1" applyAlignment="1">
      <alignment horizontal="center" vertical="center"/>
    </xf>
    <xf numFmtId="0" fontId="48" fillId="0" borderId="101" xfId="0" applyFont="1" applyBorder="1">
      <alignment vertical="center"/>
    </xf>
    <xf numFmtId="0" fontId="48" fillId="0" borderId="102" xfId="0" applyFont="1" applyBorder="1" applyAlignment="1">
      <alignment horizontal="center" vertical="center"/>
    </xf>
    <xf numFmtId="0" fontId="48" fillId="0" borderId="103" xfId="0" applyFont="1" applyBorder="1">
      <alignment vertical="center"/>
    </xf>
    <xf numFmtId="0" fontId="48" fillId="0" borderId="104" xfId="0" applyFont="1" applyBorder="1" applyAlignment="1">
      <alignment horizontal="center" vertical="center"/>
    </xf>
    <xf numFmtId="0" fontId="48" fillId="0" borderId="105" xfId="0" applyFont="1" applyBorder="1">
      <alignment vertical="center"/>
    </xf>
    <xf numFmtId="0" fontId="48" fillId="0" borderId="106" xfId="0" applyFont="1" applyBorder="1" applyAlignment="1">
      <alignment horizontal="center" vertical="center"/>
    </xf>
    <xf numFmtId="0" fontId="48" fillId="0" borderId="107" xfId="0" applyFont="1" applyBorder="1">
      <alignment vertical="center"/>
    </xf>
    <xf numFmtId="0" fontId="48" fillId="0" borderId="108" xfId="0" applyFont="1" applyBorder="1" applyAlignment="1">
      <alignment horizontal="center" vertical="center"/>
    </xf>
    <xf numFmtId="0" fontId="48" fillId="0" borderId="109" xfId="0" applyFont="1" applyBorder="1">
      <alignment vertical="center"/>
    </xf>
    <xf numFmtId="0" fontId="48" fillId="0" borderId="110" xfId="0" applyFont="1" applyBorder="1" applyAlignment="1">
      <alignment horizontal="center" vertical="center" shrinkToFit="1"/>
    </xf>
    <xf numFmtId="0" fontId="48" fillId="0" borderId="110" xfId="0" applyFont="1" applyBorder="1" applyAlignment="1">
      <alignment horizontal="center" vertical="center"/>
    </xf>
    <xf numFmtId="0" fontId="48" fillId="0" borderId="111" xfId="0" applyFont="1" applyBorder="1" applyAlignment="1">
      <alignment horizontal="center" vertical="center"/>
    </xf>
    <xf numFmtId="0" fontId="48" fillId="0" borderId="115" xfId="0" applyFont="1" applyBorder="1">
      <alignment vertical="center"/>
    </xf>
    <xf numFmtId="0" fontId="48" fillId="0" borderId="116" xfId="0" applyFont="1" applyBorder="1" applyAlignment="1">
      <alignment horizontal="center" vertical="center" shrinkToFit="1"/>
    </xf>
    <xf numFmtId="0" fontId="48" fillId="0" borderId="116" xfId="0" applyFont="1" applyBorder="1" applyAlignment="1">
      <alignment horizontal="center" vertical="center"/>
    </xf>
    <xf numFmtId="0" fontId="48" fillId="0" borderId="117" xfId="0" applyFont="1" applyBorder="1" applyAlignment="1">
      <alignment horizontal="center" vertical="center"/>
    </xf>
    <xf numFmtId="0" fontId="70" fillId="0" borderId="82" xfId="0" applyFont="1" applyBorder="1" applyAlignment="1">
      <alignment horizontal="center" vertical="center"/>
    </xf>
    <xf numFmtId="0" fontId="70" fillId="0" borderId="32" xfId="0" applyFont="1" applyBorder="1" applyAlignment="1">
      <alignment horizontal="center" vertical="center"/>
    </xf>
    <xf numFmtId="0" fontId="70" fillId="0" borderId="0" xfId="0" applyFont="1" applyAlignment="1">
      <alignment horizontal="center" vertical="center"/>
    </xf>
    <xf numFmtId="0" fontId="72" fillId="0" borderId="49" xfId="1" applyFont="1" applyBorder="1" applyAlignment="1" applyProtection="1">
      <alignment horizontal="center" vertical="center"/>
    </xf>
    <xf numFmtId="0" fontId="48" fillId="0" borderId="20" xfId="0" applyFont="1" applyBorder="1" applyAlignment="1">
      <alignment horizontal="center" vertical="center" shrinkToFit="1"/>
    </xf>
    <xf numFmtId="0" fontId="48" fillId="0" borderId="16" xfId="0" applyFont="1" applyBorder="1" applyAlignment="1">
      <alignment vertical="center" shrinkToFit="1"/>
    </xf>
    <xf numFmtId="0" fontId="48" fillId="0" borderId="17" xfId="0" applyFont="1" applyBorder="1" applyAlignment="1">
      <alignment vertical="center" shrinkToFit="1"/>
    </xf>
    <xf numFmtId="0" fontId="48" fillId="0" borderId="75" xfId="0" applyFont="1" applyBorder="1" applyAlignment="1">
      <alignment vertical="center" shrinkToFit="1"/>
    </xf>
    <xf numFmtId="0" fontId="48" fillId="0" borderId="18" xfId="0" applyFont="1" applyBorder="1" applyAlignment="1">
      <alignment vertical="center" shrinkToFit="1"/>
    </xf>
    <xf numFmtId="0" fontId="48" fillId="0" borderId="76" xfId="0" applyFont="1" applyBorder="1" applyAlignment="1">
      <alignment vertical="center" shrinkToFit="1"/>
    </xf>
    <xf numFmtId="0" fontId="48" fillId="0" borderId="110" xfId="0" applyFont="1" applyBorder="1" applyAlignment="1">
      <alignment vertical="center" shrinkToFit="1"/>
    </xf>
    <xf numFmtId="0" fontId="48" fillId="0" borderId="116" xfId="0" applyFont="1" applyBorder="1" applyAlignment="1">
      <alignment vertical="center" shrinkToFit="1"/>
    </xf>
    <xf numFmtId="0" fontId="30" fillId="0" borderId="0" xfId="0" applyFont="1" applyBorder="1" applyAlignment="1">
      <alignment horizontal="center" vertical="center" shrinkToFit="1"/>
    </xf>
    <xf numFmtId="0" fontId="48" fillId="0" borderId="0" xfId="0" applyFont="1" applyAlignment="1">
      <alignment vertical="center" shrinkToFit="1"/>
    </xf>
    <xf numFmtId="0" fontId="48" fillId="0" borderId="28" xfId="0" applyFont="1" applyBorder="1" applyAlignment="1">
      <alignment horizontal="center" vertical="center" shrinkToFit="1"/>
    </xf>
    <xf numFmtId="0" fontId="75" fillId="0" borderId="0" xfId="0" applyFont="1" applyBorder="1" applyAlignment="1">
      <alignment horizontal="center" vertical="center" shrinkToFit="1"/>
    </xf>
    <xf numFmtId="0" fontId="76" fillId="0" borderId="57" xfId="1" applyFont="1" applyBorder="1" applyAlignment="1" applyProtection="1">
      <alignment horizontal="left" vertical="center" shrinkToFit="1"/>
    </xf>
    <xf numFmtId="0" fontId="24" fillId="0" borderId="0" xfId="0" applyFont="1" applyAlignment="1">
      <alignment horizontal="center" vertical="center" shrinkToFit="1"/>
    </xf>
    <xf numFmtId="0" fontId="24" fillId="0" borderId="0" xfId="0" applyFont="1" applyAlignment="1">
      <alignment horizontal="right" vertical="center" shrinkToFit="1"/>
    </xf>
    <xf numFmtId="0" fontId="70" fillId="0" borderId="25" xfId="0" applyFont="1" applyBorder="1" applyAlignment="1">
      <alignment horizontal="center" vertical="center" shrinkToFit="1"/>
    </xf>
    <xf numFmtId="0" fontId="73" fillId="0" borderId="67" xfId="1" applyNumberFormat="1" applyFont="1" applyBorder="1" applyAlignment="1" applyProtection="1">
      <alignment horizontal="right" vertical="center" shrinkToFit="1"/>
    </xf>
    <xf numFmtId="0" fontId="70" fillId="0" borderId="0" xfId="0" applyFont="1" applyAlignment="1">
      <alignment horizontal="center" vertical="center" shrinkToFit="1"/>
    </xf>
    <xf numFmtId="0" fontId="77" fillId="5" borderId="0" xfId="0" applyFont="1" applyFill="1" applyAlignment="1">
      <alignment vertical="center"/>
    </xf>
    <xf numFmtId="0" fontId="5" fillId="5" borderId="0" xfId="0" applyFont="1" applyFill="1" applyAlignment="1">
      <alignment vertical="center"/>
    </xf>
    <xf numFmtId="0" fontId="26" fillId="5" borderId="0" xfId="0" applyFont="1" applyFill="1" applyAlignment="1">
      <alignment vertical="center"/>
    </xf>
    <xf numFmtId="0" fontId="24" fillId="0" borderId="33" xfId="0" applyFont="1" applyBorder="1" applyAlignment="1">
      <alignment horizontal="center" vertical="center"/>
    </xf>
    <xf numFmtId="0" fontId="78" fillId="0" borderId="0" xfId="0" applyFont="1">
      <alignment vertical="center"/>
    </xf>
    <xf numFmtId="0" fontId="65" fillId="0" borderId="0" xfId="0" applyFont="1" applyAlignment="1">
      <alignment vertical="center"/>
    </xf>
    <xf numFmtId="0" fontId="24" fillId="5" borderId="0" xfId="0" applyFont="1" applyFill="1" applyBorder="1" applyAlignment="1">
      <alignment horizontal="left" vertical="center"/>
    </xf>
    <xf numFmtId="0" fontId="48" fillId="0" borderId="118" xfId="0" applyFont="1" applyBorder="1" applyAlignment="1">
      <alignment horizontal="center" vertical="center" shrinkToFit="1"/>
    </xf>
    <xf numFmtId="0" fontId="48" fillId="0" borderId="119" xfId="0" applyFont="1" applyBorder="1" applyAlignment="1">
      <alignment vertical="center" shrinkToFit="1"/>
    </xf>
    <xf numFmtId="0" fontId="48" fillId="0" borderId="119" xfId="0" applyFont="1" applyBorder="1" applyAlignment="1">
      <alignment horizontal="center" vertical="center" shrinkToFit="1"/>
    </xf>
    <xf numFmtId="0" fontId="48" fillId="0" borderId="120" xfId="0" applyFont="1" applyBorder="1" applyAlignment="1">
      <alignment vertical="center" shrinkToFit="1"/>
    </xf>
    <xf numFmtId="0" fontId="48" fillId="0" borderId="120" xfId="0" applyFont="1" applyBorder="1" applyAlignment="1">
      <alignment horizontal="center" vertical="center" shrinkToFit="1"/>
    </xf>
    <xf numFmtId="0" fontId="48" fillId="0" borderId="121" xfId="0" applyFont="1" applyBorder="1" applyAlignment="1">
      <alignment vertical="center" shrinkToFit="1"/>
    </xf>
    <xf numFmtId="0" fontId="48" fillId="0" borderId="121" xfId="0" applyFont="1" applyBorder="1" applyAlignment="1">
      <alignment horizontal="center" vertical="center" shrinkToFit="1"/>
    </xf>
    <xf numFmtId="0" fontId="48" fillId="0" borderId="122" xfId="0" applyFont="1" applyBorder="1" applyAlignment="1">
      <alignment vertical="center" shrinkToFit="1"/>
    </xf>
    <xf numFmtId="0" fontId="48" fillId="0" borderId="122" xfId="0" applyFont="1" applyBorder="1" applyAlignment="1">
      <alignment horizontal="center" vertical="center" shrinkToFit="1"/>
    </xf>
    <xf numFmtId="0" fontId="48" fillId="0" borderId="123" xfId="0" applyFont="1" applyBorder="1" applyAlignment="1">
      <alignment vertical="center" shrinkToFit="1"/>
    </xf>
    <xf numFmtId="0" fontId="48" fillId="0" borderId="123" xfId="0" applyFont="1" applyBorder="1" applyAlignment="1">
      <alignment horizontal="center" vertical="center" shrinkToFit="1"/>
    </xf>
    <xf numFmtId="0" fontId="48" fillId="0" borderId="124" xfId="0" applyFont="1" applyBorder="1" applyAlignment="1">
      <alignment vertical="center" shrinkToFit="1"/>
    </xf>
    <xf numFmtId="0" fontId="48" fillId="0" borderId="124" xfId="0" applyFont="1" applyBorder="1" applyAlignment="1">
      <alignment horizontal="center" vertical="center" shrinkToFit="1"/>
    </xf>
    <xf numFmtId="0" fontId="48" fillId="0" borderId="125" xfId="0" applyFont="1" applyBorder="1" applyAlignment="1">
      <alignment vertical="center" shrinkToFit="1"/>
    </xf>
    <xf numFmtId="0" fontId="48" fillId="0" borderId="125" xfId="0" applyFont="1" applyBorder="1" applyAlignment="1">
      <alignment horizontal="center" vertical="center" shrinkToFit="1"/>
    </xf>
    <xf numFmtId="0" fontId="48" fillId="0" borderId="126" xfId="0" applyFont="1" applyBorder="1" applyAlignment="1">
      <alignment horizontal="center" vertical="center" shrinkToFit="1"/>
    </xf>
    <xf numFmtId="0" fontId="70" fillId="0" borderId="127" xfId="0" applyFont="1" applyBorder="1" applyAlignment="1">
      <alignment horizontal="center" vertical="center" shrinkToFit="1"/>
    </xf>
    <xf numFmtId="0" fontId="24" fillId="2" borderId="128" xfId="0" applyFont="1" applyFill="1" applyBorder="1" applyAlignment="1">
      <alignment horizontal="center" vertical="center"/>
    </xf>
    <xf numFmtId="0" fontId="28" fillId="3" borderId="129" xfId="0" applyFont="1" applyFill="1" applyBorder="1" applyAlignment="1">
      <alignment horizontal="center" vertical="center"/>
    </xf>
    <xf numFmtId="2" fontId="24" fillId="2" borderId="129" xfId="0" applyNumberFormat="1" applyFont="1" applyFill="1" applyBorder="1" applyAlignment="1" applyProtection="1">
      <alignment horizontal="center" vertical="center" shrinkToFit="1"/>
      <protection locked="0"/>
    </xf>
    <xf numFmtId="2" fontId="24" fillId="2" borderId="130" xfId="0" applyNumberFormat="1" applyFont="1" applyFill="1" applyBorder="1" applyAlignment="1" applyProtection="1">
      <alignment horizontal="center" vertical="center" shrinkToFit="1"/>
      <protection locked="0"/>
    </xf>
    <xf numFmtId="0" fontId="24" fillId="0" borderId="0" xfId="0" applyFont="1" applyBorder="1" applyAlignment="1">
      <alignment horizontal="center" vertical="center" shrinkToFit="1"/>
    </xf>
    <xf numFmtId="0" fontId="24" fillId="0" borderId="0" xfId="0" applyFont="1" applyBorder="1" applyAlignment="1">
      <alignment horizontal="distributed" vertical="center" indent="1"/>
    </xf>
    <xf numFmtId="0" fontId="27" fillId="0" borderId="0" xfId="0" applyFont="1" applyFill="1" applyBorder="1" applyAlignment="1" applyProtection="1">
      <alignment horizontal="center" vertical="center"/>
      <protection locked="0"/>
    </xf>
    <xf numFmtId="0" fontId="69" fillId="0" borderId="0" xfId="0" applyFont="1" applyBorder="1" applyAlignment="1" applyProtection="1">
      <alignment horizontal="center" vertical="center" shrinkToFit="1"/>
    </xf>
    <xf numFmtId="0" fontId="74" fillId="0" borderId="0" xfId="0" applyFont="1" applyBorder="1" applyAlignment="1" applyProtection="1">
      <alignment horizontal="center" vertical="center" shrinkToFit="1"/>
    </xf>
    <xf numFmtId="0" fontId="69" fillId="0" borderId="51" xfId="0" applyFont="1" applyBorder="1" applyAlignment="1" applyProtection="1">
      <alignment horizontal="center" vertical="center" shrinkToFit="1"/>
    </xf>
    <xf numFmtId="0" fontId="48" fillId="0" borderId="4" xfId="0" applyFont="1" applyBorder="1" applyAlignment="1">
      <alignment horizontal="center" vertical="center" shrinkToFit="1"/>
    </xf>
    <xf numFmtId="0" fontId="70" fillId="0" borderId="5" xfId="0" applyFont="1" applyBorder="1" applyAlignment="1">
      <alignment horizontal="center" vertical="center" shrinkToFit="1"/>
    </xf>
    <xf numFmtId="0" fontId="48" fillId="0" borderId="131" xfId="0" applyFont="1" applyBorder="1" applyAlignment="1">
      <alignment horizontal="center" vertical="center" shrinkToFit="1"/>
    </xf>
    <xf numFmtId="0" fontId="24" fillId="0" borderId="38" xfId="0" applyFont="1" applyBorder="1" applyAlignment="1">
      <alignment horizontal="center" vertical="center" shrinkToFit="1"/>
    </xf>
    <xf numFmtId="0" fontId="44" fillId="0" borderId="0" xfId="0" applyFont="1">
      <alignment vertical="center"/>
    </xf>
    <xf numFmtId="0" fontId="24" fillId="0" borderId="0" xfId="0" applyFont="1" applyAlignment="1">
      <alignment vertical="center" wrapText="1"/>
    </xf>
    <xf numFmtId="0" fontId="12" fillId="0" borderId="0" xfId="2" applyFont="1" applyAlignment="1">
      <alignment vertical="center"/>
    </xf>
    <xf numFmtId="0" fontId="88" fillId="0" borderId="0" xfId="2" applyFont="1">
      <alignment vertical="center"/>
    </xf>
    <xf numFmtId="0" fontId="12" fillId="0" borderId="0" xfId="2" applyFont="1">
      <alignment vertical="center"/>
    </xf>
    <xf numFmtId="0" fontId="89" fillId="0" borderId="0" xfId="2" applyFont="1">
      <alignment vertical="center"/>
    </xf>
    <xf numFmtId="0" fontId="90" fillId="0" borderId="0" xfId="2" applyFont="1">
      <alignment vertical="center"/>
    </xf>
    <xf numFmtId="0" fontId="88" fillId="0" borderId="26" xfId="2" applyFont="1" applyBorder="1">
      <alignment vertical="center"/>
    </xf>
    <xf numFmtId="0" fontId="88" fillId="0" borderId="132" xfId="2" applyFont="1" applyBorder="1">
      <alignment vertical="center"/>
    </xf>
    <xf numFmtId="0" fontId="88" fillId="0" borderId="30" xfId="2" applyFont="1" applyBorder="1">
      <alignment vertical="center"/>
    </xf>
    <xf numFmtId="0" fontId="88" fillId="0" borderId="93" xfId="2" applyFont="1" applyBorder="1">
      <alignment vertical="center"/>
    </xf>
    <xf numFmtId="0" fontId="88" fillId="0" borderId="37" xfId="2" applyFont="1" applyBorder="1">
      <alignment vertical="center"/>
    </xf>
    <xf numFmtId="0" fontId="88" fillId="0" borderId="67" xfId="2" applyFont="1" applyBorder="1">
      <alignment vertical="center"/>
    </xf>
    <xf numFmtId="0" fontId="88" fillId="0" borderId="0" xfId="2" applyFont="1" applyBorder="1">
      <alignment vertical="center"/>
    </xf>
    <xf numFmtId="0" fontId="88" fillId="0" borderId="2" xfId="2" applyFont="1" applyBorder="1">
      <alignment vertical="center"/>
    </xf>
    <xf numFmtId="0" fontId="88" fillId="0" borderId="23" xfId="2" applyFont="1" applyBorder="1">
      <alignment vertical="center"/>
    </xf>
    <xf numFmtId="0" fontId="88" fillId="0" borderId="1" xfId="2" applyFont="1" applyBorder="1">
      <alignment vertical="center"/>
    </xf>
    <xf numFmtId="0" fontId="88" fillId="0" borderId="133" xfId="2" applyFont="1" applyBorder="1">
      <alignment vertical="center"/>
    </xf>
    <xf numFmtId="0" fontId="88" fillId="0" borderId="134" xfId="2" applyFont="1" applyBorder="1">
      <alignment vertical="center"/>
    </xf>
    <xf numFmtId="0" fontId="87" fillId="0" borderId="0" xfId="2" applyFont="1">
      <alignment vertical="center"/>
    </xf>
    <xf numFmtId="0" fontId="90" fillId="0" borderId="0" xfId="2" applyFont="1" applyAlignment="1">
      <alignment vertical="top"/>
    </xf>
    <xf numFmtId="0" fontId="88" fillId="0" borderId="0" xfId="2" applyFont="1" applyAlignment="1">
      <alignment vertical="center"/>
    </xf>
    <xf numFmtId="0" fontId="92" fillId="0" borderId="0" xfId="2" applyFont="1" applyAlignment="1">
      <alignment vertical="center"/>
    </xf>
    <xf numFmtId="0" fontId="92" fillId="0" borderId="0" xfId="2" applyFont="1" applyAlignment="1">
      <alignment horizontal="center" vertical="center" wrapText="1"/>
    </xf>
    <xf numFmtId="0" fontId="93" fillId="0" borderId="0" xfId="2" applyFont="1" applyAlignment="1">
      <alignment vertical="center"/>
    </xf>
    <xf numFmtId="0" fontId="94" fillId="0" borderId="0" xfId="2" applyFont="1" applyAlignment="1">
      <alignment horizontal="right" vertical="center"/>
    </xf>
    <xf numFmtId="0" fontId="93" fillId="0" borderId="0" xfId="2" applyFont="1">
      <alignment vertical="center"/>
    </xf>
    <xf numFmtId="0" fontId="95" fillId="0" borderId="0" xfId="2" applyFont="1">
      <alignment vertical="center"/>
    </xf>
    <xf numFmtId="0" fontId="12" fillId="0" borderId="0" xfId="2" applyFont="1" applyAlignment="1">
      <alignment horizontal="center" vertical="center"/>
    </xf>
    <xf numFmtId="0" fontId="89" fillId="0" borderId="0" xfId="2" applyFont="1" applyAlignment="1">
      <alignment vertical="center"/>
    </xf>
    <xf numFmtId="0" fontId="88" fillId="0" borderId="0" xfId="2" applyFont="1" applyAlignment="1">
      <alignment vertical="top"/>
    </xf>
    <xf numFmtId="0" fontId="87" fillId="0" borderId="0" xfId="2" applyFont="1" applyAlignment="1">
      <alignment vertical="center"/>
    </xf>
    <xf numFmtId="0" fontId="55" fillId="0" borderId="0" xfId="2" applyFont="1">
      <alignment vertical="center"/>
    </xf>
    <xf numFmtId="0" fontId="99" fillId="0" borderId="0" xfId="2" applyFont="1">
      <alignment vertical="center"/>
    </xf>
    <xf numFmtId="0" fontId="13" fillId="7" borderId="13" xfId="1" applyFont="1" applyFill="1" applyBorder="1" applyAlignment="1" applyProtection="1">
      <alignment horizontal="center" vertical="center"/>
    </xf>
    <xf numFmtId="0" fontId="55" fillId="0" borderId="0" xfId="2" applyFont="1" applyAlignment="1">
      <alignment horizontal="left" vertical="top" wrapText="1"/>
    </xf>
    <xf numFmtId="0" fontId="98" fillId="0" borderId="0" xfId="2" applyFont="1" applyAlignment="1">
      <alignment vertical="top"/>
    </xf>
    <xf numFmtId="0" fontId="87" fillId="0" borderId="0" xfId="2" applyFont="1" applyAlignment="1">
      <alignment horizontal="center" vertical="center"/>
    </xf>
    <xf numFmtId="179" fontId="88" fillId="0" borderId="0" xfId="2" applyNumberFormat="1" applyFont="1" applyAlignment="1">
      <alignment horizontal="center" vertical="center"/>
    </xf>
    <xf numFmtId="180" fontId="88" fillId="0" borderId="0" xfId="2" applyNumberFormat="1" applyFont="1" applyAlignment="1">
      <alignment horizontal="center" vertical="center"/>
    </xf>
    <xf numFmtId="0" fontId="92" fillId="0" borderId="0" xfId="2" applyFont="1" applyAlignment="1">
      <alignment horizontal="center" vertical="center" wrapText="1"/>
    </xf>
    <xf numFmtId="0" fontId="12" fillId="0" borderId="0" xfId="2" applyFont="1" applyAlignment="1">
      <alignment vertical="center" wrapText="1"/>
    </xf>
    <xf numFmtId="181" fontId="89" fillId="0" borderId="0" xfId="2" applyNumberFormat="1" applyFont="1" applyAlignment="1">
      <alignment horizontal="left" vertical="center"/>
    </xf>
    <xf numFmtId="0" fontId="53" fillId="0" borderId="42" xfId="0" applyFont="1" applyFill="1" applyBorder="1" applyAlignment="1">
      <alignment horizontal="center" vertical="center" shrinkToFit="1"/>
    </xf>
    <xf numFmtId="178" fontId="29" fillId="3" borderId="71" xfId="0" applyNumberFormat="1" applyFont="1" applyFill="1" applyBorder="1" applyAlignment="1">
      <alignment horizontal="center" vertical="center"/>
    </xf>
    <xf numFmtId="20" fontId="44" fillId="3" borderId="71" xfId="0" applyNumberFormat="1" applyFont="1" applyFill="1" applyBorder="1" applyAlignment="1">
      <alignment horizontal="center" vertical="center"/>
    </xf>
    <xf numFmtId="0" fontId="44" fillId="3" borderId="72" xfId="0" applyFont="1" applyFill="1" applyBorder="1" applyAlignment="1">
      <alignment horizontal="center" vertical="center"/>
    </xf>
    <xf numFmtId="0" fontId="66" fillId="0" borderId="0" xfId="0" applyFont="1">
      <alignment vertical="center"/>
    </xf>
    <xf numFmtId="0" fontId="33" fillId="5" borderId="0" xfId="0" applyFont="1" applyFill="1" applyAlignment="1">
      <alignment horizontal="center" vertical="center"/>
    </xf>
    <xf numFmtId="0" fontId="53" fillId="3" borderId="70" xfId="0" applyFont="1" applyFill="1" applyBorder="1" applyAlignment="1">
      <alignment horizontal="center" vertical="center" shrinkToFit="1"/>
    </xf>
    <xf numFmtId="0" fontId="53" fillId="3" borderId="71" xfId="0" applyFont="1" applyFill="1" applyBorder="1" applyAlignment="1">
      <alignment horizontal="center" vertical="center" shrinkToFit="1"/>
    </xf>
    <xf numFmtId="0" fontId="26" fillId="0" borderId="42" xfId="0" applyFont="1" applyBorder="1" applyAlignment="1">
      <alignment horizontal="center" vertical="center"/>
    </xf>
    <xf numFmtId="178" fontId="53" fillId="3" borderId="70" xfId="0" applyNumberFormat="1" applyFont="1" applyFill="1" applyBorder="1" applyAlignment="1">
      <alignment horizontal="center" vertical="center" shrinkToFit="1"/>
    </xf>
    <xf numFmtId="178" fontId="53" fillId="3" borderId="71" xfId="0" applyNumberFormat="1" applyFont="1" applyFill="1" applyBorder="1" applyAlignment="1">
      <alignment horizontal="center" vertical="center" shrinkToFit="1"/>
    </xf>
    <xf numFmtId="0" fontId="38" fillId="0" borderId="1" xfId="0" applyFont="1" applyBorder="1" applyAlignment="1">
      <alignment horizontal="center" vertical="center" shrinkToFit="1"/>
    </xf>
    <xf numFmtId="0" fontId="41" fillId="0" borderId="59" xfId="0" applyFont="1" applyFill="1" applyBorder="1" applyAlignment="1">
      <alignment horizontal="center" vertical="center" shrinkToFit="1"/>
    </xf>
    <xf numFmtId="0" fontId="41" fillId="0" borderId="60" xfId="0" applyFont="1" applyFill="1" applyBorder="1" applyAlignment="1">
      <alignment horizontal="center" vertical="center" shrinkToFit="1"/>
    </xf>
    <xf numFmtId="0" fontId="41" fillId="0" borderId="61" xfId="0" applyFont="1" applyFill="1" applyBorder="1" applyAlignment="1">
      <alignment horizontal="center" vertical="center" shrinkToFit="1"/>
    </xf>
    <xf numFmtId="0" fontId="41" fillId="0" borderId="62" xfId="0" applyFont="1" applyFill="1" applyBorder="1" applyAlignment="1">
      <alignment horizontal="center" vertical="center" shrinkToFit="1"/>
    </xf>
    <xf numFmtId="0" fontId="41" fillId="0" borderId="0" xfId="0" applyFont="1" applyFill="1" applyBorder="1" applyAlignment="1">
      <alignment horizontal="center" vertical="center" shrinkToFit="1"/>
    </xf>
    <xf numFmtId="0" fontId="41" fillId="0" borderId="63" xfId="0" applyFont="1" applyFill="1" applyBorder="1" applyAlignment="1">
      <alignment horizontal="center" vertical="center" shrinkToFit="1"/>
    </xf>
    <xf numFmtId="0" fontId="41" fillId="0" borderId="64" xfId="0" applyFont="1" applyFill="1" applyBorder="1" applyAlignment="1">
      <alignment horizontal="center" vertical="center" shrinkToFit="1"/>
    </xf>
    <xf numFmtId="0" fontId="41" fillId="0" borderId="65" xfId="0" applyFont="1" applyFill="1" applyBorder="1" applyAlignment="1">
      <alignment horizontal="center" vertical="center" shrinkToFit="1"/>
    </xf>
    <xf numFmtId="0" fontId="41" fillId="0" borderId="66" xfId="0" applyFont="1" applyFill="1" applyBorder="1" applyAlignment="1">
      <alignment horizontal="center" vertical="center" shrinkToFit="1"/>
    </xf>
    <xf numFmtId="0" fontId="38" fillId="0" borderId="19" xfId="0" applyFont="1" applyBorder="1" applyAlignment="1">
      <alignment horizontal="center" vertical="center" shrinkToFit="1"/>
    </xf>
    <xf numFmtId="0" fontId="24" fillId="5" borderId="47" xfId="0" applyFont="1" applyFill="1" applyBorder="1" applyAlignment="1">
      <alignment horizontal="center" vertical="center"/>
    </xf>
    <xf numFmtId="0" fontId="24" fillId="5" borderId="0" xfId="0" applyFont="1" applyFill="1" applyAlignment="1">
      <alignment horizontal="center" vertical="center"/>
    </xf>
    <xf numFmtId="178" fontId="53" fillId="0" borderId="19" xfId="0" applyNumberFormat="1" applyFont="1" applyBorder="1" applyAlignment="1">
      <alignment horizontal="center" vertical="center"/>
    </xf>
    <xf numFmtId="177" fontId="53" fillId="0" borderId="19" xfId="0" applyNumberFormat="1" applyFont="1" applyBorder="1" applyAlignment="1">
      <alignment horizontal="center" vertical="center"/>
    </xf>
    <xf numFmtId="178" fontId="53" fillId="3" borderId="72" xfId="0" applyNumberFormat="1" applyFont="1" applyFill="1" applyBorder="1" applyAlignment="1">
      <alignment horizontal="center" vertical="center" shrinkToFit="1"/>
    </xf>
    <xf numFmtId="0" fontId="13" fillId="8" borderId="38" xfId="1" applyFont="1" applyFill="1" applyBorder="1" applyAlignment="1" applyProtection="1">
      <alignment horizontal="center" vertical="center"/>
    </xf>
    <xf numFmtId="0" fontId="13" fillId="8" borderId="81" xfId="1" applyFont="1" applyFill="1" applyBorder="1" applyAlignment="1" applyProtection="1">
      <alignment horizontal="center" vertical="center"/>
    </xf>
    <xf numFmtId="0" fontId="59" fillId="7" borderId="38" xfId="0" applyFont="1" applyFill="1" applyBorder="1" applyAlignment="1" applyProtection="1">
      <alignment horizontal="center" vertical="center"/>
    </xf>
    <xf numFmtId="0" fontId="59" fillId="7" borderId="50" xfId="0" applyFont="1" applyFill="1" applyBorder="1" applyAlignment="1" applyProtection="1">
      <alignment horizontal="center" vertical="center"/>
    </xf>
    <xf numFmtId="0" fontId="59" fillId="7" borderId="39" xfId="0" applyFont="1" applyFill="1" applyBorder="1" applyAlignment="1" applyProtection="1">
      <alignment horizontal="center" vertical="center"/>
    </xf>
    <xf numFmtId="0" fontId="24" fillId="0" borderId="38" xfId="0" applyFont="1" applyBorder="1" applyAlignment="1" applyProtection="1">
      <alignment horizontal="center" vertical="center"/>
      <protection locked="0"/>
    </xf>
    <xf numFmtId="0" fontId="24" fillId="0" borderId="50" xfId="0" applyFont="1" applyBorder="1" applyAlignment="1" applyProtection="1">
      <alignment horizontal="center" vertical="center"/>
      <protection locked="0"/>
    </xf>
    <xf numFmtId="0" fontId="24" fillId="0" borderId="39" xfId="0" applyFont="1" applyBorder="1" applyAlignment="1" applyProtection="1">
      <alignment horizontal="center" vertical="center"/>
      <protection locked="0"/>
    </xf>
    <xf numFmtId="0" fontId="24" fillId="0" borderId="3" xfId="0" applyFont="1" applyBorder="1" applyAlignment="1">
      <alignment vertical="center"/>
    </xf>
    <xf numFmtId="0" fontId="24" fillId="0" borderId="14" xfId="0" applyFont="1" applyBorder="1" applyAlignment="1">
      <alignment vertical="center"/>
    </xf>
    <xf numFmtId="0" fontId="27" fillId="0" borderId="28" xfId="0" applyFont="1" applyFill="1" applyBorder="1" applyAlignment="1" applyProtection="1">
      <alignment horizontal="center" vertical="center"/>
      <protection locked="0"/>
    </xf>
    <xf numFmtId="0" fontId="27" fillId="0" borderId="22" xfId="0" applyFont="1" applyFill="1" applyBorder="1" applyAlignment="1" applyProtection="1">
      <alignment horizontal="center" vertical="center"/>
      <protection locked="0"/>
    </xf>
    <xf numFmtId="0" fontId="27" fillId="0" borderId="25" xfId="0" applyFont="1" applyFill="1" applyBorder="1" applyAlignment="1" applyProtection="1">
      <alignment horizontal="center" vertical="center"/>
      <protection locked="0"/>
    </xf>
    <xf numFmtId="0" fontId="27" fillId="0" borderId="12" xfId="0" applyFont="1" applyFill="1" applyBorder="1" applyAlignment="1" applyProtection="1">
      <alignment horizontal="center" vertical="center"/>
      <protection locked="0"/>
    </xf>
    <xf numFmtId="0" fontId="27" fillId="0" borderId="58" xfId="0" applyFont="1" applyFill="1" applyBorder="1" applyAlignment="1" applyProtection="1">
      <alignment horizontal="center" vertical="center"/>
      <protection locked="0"/>
    </xf>
    <xf numFmtId="0" fontId="27" fillId="0" borderId="68" xfId="0" applyFont="1" applyFill="1" applyBorder="1" applyAlignment="1" applyProtection="1">
      <alignment horizontal="center" vertical="center"/>
      <protection locked="0"/>
    </xf>
    <xf numFmtId="0" fontId="27" fillId="10" borderId="27" xfId="0" applyFont="1" applyFill="1" applyBorder="1" applyAlignment="1" applyProtection="1">
      <alignment horizontal="center" vertical="center"/>
      <protection locked="0"/>
    </xf>
    <xf numFmtId="0" fontId="27" fillId="10" borderId="20" xfId="0" applyFont="1" applyFill="1" applyBorder="1" applyAlignment="1" applyProtection="1">
      <alignment horizontal="center" vertical="center"/>
      <protection locked="0"/>
    </xf>
    <xf numFmtId="0" fontId="27" fillId="10" borderId="24" xfId="0" applyFont="1" applyFill="1" applyBorder="1" applyAlignment="1" applyProtection="1">
      <alignment horizontal="center" vertical="center"/>
      <protection locked="0"/>
    </xf>
    <xf numFmtId="0" fontId="24" fillId="0" borderId="3" xfId="0" applyFont="1" applyBorder="1" applyAlignment="1">
      <alignment horizontal="distributed" vertical="center" indent="1"/>
    </xf>
    <xf numFmtId="0" fontId="24" fillId="0" borderId="14" xfId="0" applyFont="1" applyBorder="1" applyAlignment="1">
      <alignment horizontal="distributed" vertical="center" indent="1"/>
    </xf>
    <xf numFmtId="0" fontId="27" fillId="9" borderId="27" xfId="0" applyFont="1" applyFill="1" applyBorder="1" applyAlignment="1" applyProtection="1">
      <alignment horizontal="center" vertical="center"/>
      <protection locked="0"/>
    </xf>
    <xf numFmtId="0" fontId="27" fillId="9" borderId="20" xfId="0" applyFont="1" applyFill="1" applyBorder="1" applyAlignment="1" applyProtection="1">
      <alignment horizontal="center" vertical="center"/>
      <protection locked="0"/>
    </xf>
    <xf numFmtId="0" fontId="27" fillId="9" borderId="24" xfId="0" applyFont="1" applyFill="1" applyBorder="1" applyAlignment="1" applyProtection="1">
      <alignment horizontal="center" vertical="center"/>
      <protection locked="0"/>
    </xf>
    <xf numFmtId="0" fontId="27" fillId="0" borderId="27" xfId="0" applyFont="1" applyFill="1" applyBorder="1" applyAlignment="1" applyProtection="1">
      <alignment horizontal="center" vertical="center"/>
      <protection locked="0"/>
    </xf>
    <xf numFmtId="0" fontId="27" fillId="0" borderId="20" xfId="0" applyFont="1" applyFill="1" applyBorder="1" applyAlignment="1" applyProtection="1">
      <alignment horizontal="center" vertical="center"/>
      <protection locked="0"/>
    </xf>
    <xf numFmtId="0" fontId="27" fillId="0" borderId="24" xfId="0" applyFont="1" applyFill="1" applyBorder="1" applyAlignment="1" applyProtection="1">
      <alignment horizontal="center" vertical="center"/>
      <protection locked="0"/>
    </xf>
    <xf numFmtId="0" fontId="24" fillId="0" borderId="33" xfId="0" applyFont="1" applyBorder="1" applyAlignment="1">
      <alignment horizontal="distributed" vertical="center" indent="1"/>
    </xf>
    <xf numFmtId="0" fontId="24" fillId="0" borderId="11" xfId="0" applyFont="1" applyBorder="1" applyAlignment="1" applyProtection="1">
      <alignment horizontal="center" vertical="center" shrinkToFit="1"/>
      <protection locked="0"/>
    </xf>
    <xf numFmtId="0" fontId="24" fillId="0" borderId="33" xfId="0" applyFont="1" applyBorder="1" applyAlignment="1" applyProtection="1">
      <alignment horizontal="center" vertical="center" shrinkToFit="1"/>
      <protection locked="0"/>
    </xf>
    <xf numFmtId="0" fontId="24" fillId="0" borderId="95" xfId="0" applyFont="1" applyBorder="1" applyAlignment="1" applyProtection="1">
      <alignment horizontal="center" vertical="center" shrinkToFit="1"/>
      <protection locked="0"/>
    </xf>
    <xf numFmtId="0" fontId="24" fillId="0" borderId="96" xfId="0" applyFont="1" applyBorder="1" applyAlignment="1" applyProtection="1">
      <alignment horizontal="center" vertical="center" shrinkToFit="1"/>
      <protection locked="0"/>
    </xf>
    <xf numFmtId="2" fontId="24" fillId="2" borderId="11" xfId="0" applyNumberFormat="1" applyFont="1" applyFill="1" applyBorder="1" applyAlignment="1" applyProtection="1">
      <alignment horizontal="center" vertical="center" shrinkToFit="1"/>
      <protection locked="0"/>
    </xf>
    <xf numFmtId="2" fontId="24" fillId="2" borderId="33" xfId="0" applyNumberFormat="1" applyFont="1" applyFill="1" applyBorder="1" applyAlignment="1" applyProtection="1">
      <alignment horizontal="center" vertical="center" shrinkToFit="1"/>
      <protection locked="0"/>
    </xf>
    <xf numFmtId="2" fontId="24" fillId="2" borderId="95" xfId="0" applyNumberFormat="1" applyFont="1" applyFill="1" applyBorder="1" applyAlignment="1" applyProtection="1">
      <alignment horizontal="center" vertical="center" shrinkToFit="1"/>
      <protection locked="0"/>
    </xf>
    <xf numFmtId="2" fontId="24" fillId="2" borderId="96" xfId="0" applyNumberFormat="1" applyFont="1" applyFill="1" applyBorder="1" applyAlignment="1" applyProtection="1">
      <alignment horizontal="center" vertical="center" shrinkToFit="1"/>
      <protection locked="0"/>
    </xf>
    <xf numFmtId="0" fontId="24" fillId="0" borderId="10" xfId="0" applyFont="1" applyBorder="1" applyAlignment="1">
      <alignment horizontal="center" vertical="center"/>
    </xf>
    <xf numFmtId="0" fontId="24" fillId="0" borderId="35" xfId="0" applyFont="1" applyBorder="1" applyAlignment="1">
      <alignment horizontal="center" vertical="center"/>
    </xf>
    <xf numFmtId="0" fontId="24" fillId="0" borderId="15" xfId="0" applyFont="1" applyBorder="1" applyAlignment="1">
      <alignment horizontal="center" vertical="center"/>
    </xf>
    <xf numFmtId="0" fontId="28" fillId="3" borderId="11" xfId="0" applyFont="1" applyFill="1" applyBorder="1" applyAlignment="1">
      <alignment horizontal="center" vertical="center"/>
    </xf>
    <xf numFmtId="0" fontId="28" fillId="3" borderId="33" xfId="0" applyFont="1" applyFill="1" applyBorder="1" applyAlignment="1">
      <alignment horizontal="center" vertical="center"/>
    </xf>
    <xf numFmtId="0" fontId="25" fillId="6" borderId="0" xfId="0" applyFont="1" applyFill="1" applyBorder="1" applyAlignment="1">
      <alignment horizontal="center" vertical="center"/>
    </xf>
    <xf numFmtId="0" fontId="24" fillId="0" borderId="34" xfId="0" applyFont="1" applyBorder="1" applyAlignment="1">
      <alignment horizontal="center" vertical="center"/>
    </xf>
    <xf numFmtId="0" fontId="24" fillId="0" borderId="73" xfId="0" applyFont="1" applyBorder="1" applyAlignment="1">
      <alignment horizontal="center" vertical="center"/>
    </xf>
    <xf numFmtId="0" fontId="24" fillId="0" borderId="82" xfId="0" applyFont="1" applyBorder="1" applyAlignment="1">
      <alignment horizontal="center" vertical="center"/>
    </xf>
    <xf numFmtId="0" fontId="27" fillId="0" borderId="38" xfId="0" applyFont="1" applyFill="1" applyBorder="1" applyAlignment="1" applyProtection="1">
      <alignment horizontal="center" vertical="center"/>
    </xf>
    <xf numFmtId="0" fontId="27" fillId="0" borderId="50" xfId="0" applyFont="1" applyFill="1" applyBorder="1" applyAlignment="1" applyProtection="1">
      <alignment horizontal="center" vertical="center"/>
    </xf>
    <xf numFmtId="0" fontId="27" fillId="0" borderId="39" xfId="0" applyFont="1" applyFill="1" applyBorder="1" applyAlignment="1" applyProtection="1">
      <alignment horizontal="center" vertical="center"/>
    </xf>
    <xf numFmtId="0" fontId="24" fillId="0" borderId="3"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27" fillId="3" borderId="3" xfId="0" applyFont="1" applyFill="1" applyBorder="1" applyAlignment="1" applyProtection="1">
      <alignment horizontal="center" vertical="center"/>
    </xf>
    <xf numFmtId="0" fontId="27" fillId="4" borderId="14" xfId="0" applyFont="1" applyFill="1" applyBorder="1" applyAlignment="1" applyProtection="1">
      <alignment horizontal="center" vertical="center"/>
    </xf>
    <xf numFmtId="0" fontId="27" fillId="4" borderId="19" xfId="0" applyFont="1" applyFill="1" applyBorder="1" applyAlignment="1" applyProtection="1">
      <alignment horizontal="center" vertical="center"/>
    </xf>
    <xf numFmtId="0" fontId="27" fillId="4" borderId="36" xfId="0" applyFont="1" applyFill="1" applyBorder="1" applyAlignment="1" applyProtection="1">
      <alignment horizontal="center" vertical="center"/>
    </xf>
    <xf numFmtId="0" fontId="24" fillId="0" borderId="26" xfId="0" applyFont="1" applyFill="1" applyBorder="1" applyAlignment="1" applyProtection="1">
      <alignment horizontal="center" vertical="center"/>
    </xf>
    <xf numFmtId="0" fontId="24" fillId="0" borderId="37" xfId="0" applyFont="1" applyFill="1" applyBorder="1" applyAlignment="1" applyProtection="1">
      <alignment horizontal="center" vertical="center"/>
    </xf>
    <xf numFmtId="0" fontId="24" fillId="0" borderId="23" xfId="0" applyFont="1" applyFill="1" applyBorder="1" applyAlignment="1" applyProtection="1">
      <alignment horizontal="center" vertical="center"/>
    </xf>
    <xf numFmtId="0" fontId="0" fillId="0" borderId="56" xfId="0" applyBorder="1" applyAlignment="1" applyProtection="1">
      <alignment horizontal="center" vertical="center"/>
    </xf>
    <xf numFmtId="0" fontId="0" fillId="0" borderId="58" xfId="0" applyBorder="1" applyAlignment="1" applyProtection="1">
      <alignment horizontal="center" vertical="center"/>
    </xf>
    <xf numFmtId="0" fontId="0" fillId="0" borderId="68" xfId="0" applyBorder="1" applyAlignment="1" applyProtection="1">
      <alignment horizontal="center" vertical="center"/>
    </xf>
    <xf numFmtId="0" fontId="20" fillId="0" borderId="34" xfId="1" applyNumberFormat="1" applyFont="1" applyBorder="1" applyAlignment="1" applyProtection="1">
      <alignment horizontal="center" vertical="center"/>
    </xf>
    <xf numFmtId="0" fontId="20" fillId="0" borderId="15" xfId="1" applyNumberFormat="1" applyFont="1" applyBorder="1" applyAlignment="1" applyProtection="1">
      <alignment horizontal="center" vertical="center"/>
    </xf>
    <xf numFmtId="0" fontId="0" fillId="0" borderId="20" xfId="0" applyBorder="1" applyAlignment="1" applyProtection="1">
      <alignment horizontal="center" vertical="center"/>
    </xf>
    <xf numFmtId="0" fontId="0" fillId="0" borderId="24" xfId="0" applyBorder="1" applyAlignment="1" applyProtection="1">
      <alignment horizontal="center" vertical="center"/>
    </xf>
    <xf numFmtId="0" fontId="20" fillId="0" borderId="91" xfId="1" applyNumberFormat="1" applyFont="1" applyBorder="1" applyAlignment="1" applyProtection="1">
      <alignment horizontal="center" vertical="center"/>
    </xf>
    <xf numFmtId="0" fontId="20" fillId="0" borderId="92" xfId="1" applyNumberFormat="1" applyFont="1" applyBorder="1" applyAlignment="1" applyProtection="1">
      <alignment horizontal="center" vertical="center"/>
    </xf>
    <xf numFmtId="0" fontId="20" fillId="0" borderId="14" xfId="1" applyFont="1" applyBorder="1" applyAlignment="1" applyProtection="1">
      <alignment horizontal="center" vertical="center"/>
    </xf>
    <xf numFmtId="0" fontId="20" fillId="0" borderId="33" xfId="1" applyFont="1" applyBorder="1" applyAlignment="1" applyProtection="1">
      <alignment horizontal="center" vertical="center"/>
    </xf>
    <xf numFmtId="176" fontId="43" fillId="0" borderId="0" xfId="1" applyNumberFormat="1" applyFont="1" applyAlignment="1" applyProtection="1">
      <alignment horizontal="distributed" vertical="center" indent="4"/>
    </xf>
    <xf numFmtId="0" fontId="10" fillId="0" borderId="40" xfId="1" applyFont="1" applyBorder="1" applyAlignment="1" applyProtection="1">
      <alignment horizontal="center" vertical="center"/>
    </xf>
    <xf numFmtId="0" fontId="10" fillId="0" borderId="0" xfId="1" applyFont="1" applyBorder="1" applyAlignment="1" applyProtection="1">
      <alignment horizontal="center" vertical="center"/>
    </xf>
    <xf numFmtId="0" fontId="20" fillId="0" borderId="85" xfId="1" applyFont="1" applyBorder="1" applyAlignment="1" applyProtection="1">
      <alignment horizontal="center" vertical="center"/>
    </xf>
    <xf numFmtId="0" fontId="20" fillId="0" borderId="53" xfId="1" applyFont="1" applyBorder="1" applyAlignment="1" applyProtection="1">
      <alignment horizontal="center" vertical="center"/>
    </xf>
    <xf numFmtId="0" fontId="20" fillId="0" borderId="34" xfId="1" applyFont="1" applyBorder="1" applyAlignment="1" applyProtection="1">
      <alignment horizontal="center" vertical="center"/>
    </xf>
    <xf numFmtId="0" fontId="20" fillId="0" borderId="15" xfId="1" applyFont="1" applyBorder="1" applyAlignment="1" applyProtection="1">
      <alignment horizontal="center" vertical="center"/>
    </xf>
    <xf numFmtId="0" fontId="10" fillId="0" borderId="34" xfId="1" applyFont="1" applyBorder="1" applyAlignment="1" applyProtection="1">
      <alignment horizontal="center" vertical="center"/>
    </xf>
    <xf numFmtId="0" fontId="10" fillId="0" borderId="15" xfId="1" applyFont="1" applyBorder="1" applyAlignment="1" applyProtection="1">
      <alignment horizontal="center" vertical="center"/>
    </xf>
    <xf numFmtId="0" fontId="39" fillId="5" borderId="0" xfId="1" applyFont="1" applyFill="1" applyAlignment="1" applyProtection="1">
      <alignment horizontal="left" vertical="center"/>
    </xf>
    <xf numFmtId="0" fontId="58" fillId="0" borderId="0" xfId="1" applyFont="1" applyAlignment="1" applyProtection="1">
      <alignment horizontal="distributed" vertical="center" indent="8" shrinkToFit="1"/>
    </xf>
    <xf numFmtId="0" fontId="10" fillId="0" borderId="40" xfId="1" applyFont="1" applyBorder="1" applyAlignment="1" applyProtection="1">
      <alignment horizontal="center" vertical="center" shrinkToFit="1"/>
    </xf>
    <xf numFmtId="0" fontId="10" fillId="0" borderId="0" xfId="1" applyFont="1" applyBorder="1" applyAlignment="1" applyProtection="1">
      <alignment horizontal="center" vertical="center" shrinkToFit="1"/>
    </xf>
    <xf numFmtId="0" fontId="45" fillId="0" borderId="14" xfId="0" applyFont="1" applyBorder="1" applyAlignment="1" applyProtection="1">
      <alignment horizontal="center" vertical="center" shrinkToFit="1"/>
    </xf>
    <xf numFmtId="0" fontId="45" fillId="0" borderId="19" xfId="0" applyFont="1" applyBorder="1" applyAlignment="1" applyProtection="1">
      <alignment horizontal="center" vertical="center" shrinkToFit="1"/>
    </xf>
    <xf numFmtId="0" fontId="45" fillId="0" borderId="36" xfId="0" applyFont="1" applyBorder="1" applyAlignment="1" applyProtection="1">
      <alignment horizontal="center" vertical="center" shrinkToFit="1"/>
    </xf>
    <xf numFmtId="0" fontId="8" fillId="0" borderId="90" xfId="1" applyFont="1" applyBorder="1" applyAlignment="1" applyProtection="1">
      <alignment horizontal="center" vertical="center" shrinkToFit="1"/>
    </xf>
    <xf numFmtId="0" fontId="8" fillId="0" borderId="50" xfId="1" applyFont="1" applyBorder="1" applyAlignment="1" applyProtection="1">
      <alignment horizontal="center" vertical="center" shrinkToFit="1"/>
    </xf>
    <xf numFmtId="0" fontId="8" fillId="0" borderId="39" xfId="1" applyFont="1" applyBorder="1" applyAlignment="1" applyProtection="1">
      <alignment horizontal="center" vertical="center" shrinkToFit="1"/>
    </xf>
    <xf numFmtId="0" fontId="18" fillId="0" borderId="38" xfId="1" applyFont="1" applyBorder="1" applyAlignment="1" applyProtection="1">
      <alignment horizontal="center" shrinkToFit="1"/>
    </xf>
    <xf numFmtId="0" fontId="18" fillId="0" borderId="50" xfId="1" applyFont="1" applyBorder="1" applyAlignment="1" applyProtection="1">
      <alignment horizontal="center" shrinkToFit="1"/>
    </xf>
    <xf numFmtId="0" fontId="18" fillId="0" borderId="39" xfId="1" applyFont="1" applyBorder="1" applyAlignment="1" applyProtection="1">
      <alignment horizontal="center" shrinkToFit="1"/>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75" fillId="0" borderId="38" xfId="0" applyFont="1" applyBorder="1" applyAlignment="1">
      <alignment horizontal="center" vertical="center" shrinkToFit="1"/>
    </xf>
    <xf numFmtId="0" fontId="75" fillId="0" borderId="50" xfId="0" applyFont="1" applyBorder="1" applyAlignment="1">
      <alignment horizontal="center" vertical="center" shrinkToFit="1"/>
    </xf>
    <xf numFmtId="0" fontId="75" fillId="0" borderId="39" xfId="0" applyFont="1" applyBorder="1" applyAlignment="1">
      <alignment horizontal="center" vertical="center" shrinkToFit="1"/>
    </xf>
    <xf numFmtId="0" fontId="24" fillId="0" borderId="0" xfId="0" applyFont="1" applyBorder="1" applyAlignment="1">
      <alignment horizontal="distributed" vertical="center" indent="3"/>
    </xf>
    <xf numFmtId="0" fontId="69" fillId="0" borderId="81" xfId="0" applyFont="1" applyBorder="1" applyAlignment="1" applyProtection="1">
      <alignment horizontal="center" vertical="center" shrinkToFit="1"/>
    </xf>
    <xf numFmtId="0" fontId="69" fillId="0" borderId="114" xfId="0" applyFont="1" applyBorder="1" applyAlignment="1" applyProtection="1">
      <alignment horizontal="center" vertical="center" shrinkToFit="1"/>
    </xf>
    <xf numFmtId="0" fontId="69" fillId="0" borderId="21" xfId="0" applyFont="1" applyBorder="1" applyAlignment="1" applyProtection="1">
      <alignment horizontal="center" vertical="center" shrinkToFit="1"/>
    </xf>
    <xf numFmtId="0" fontId="73" fillId="0" borderId="98" xfId="1" applyNumberFormat="1" applyFont="1" applyBorder="1" applyAlignment="1" applyProtection="1">
      <alignment horizontal="center" vertical="center"/>
    </xf>
    <xf numFmtId="0" fontId="73" fillId="0" borderId="52" xfId="1" applyNumberFormat="1" applyFont="1" applyBorder="1" applyAlignment="1" applyProtection="1">
      <alignment horizontal="center" vertical="center"/>
    </xf>
    <xf numFmtId="0" fontId="72" fillId="0" borderId="49" xfId="1" applyFont="1" applyFill="1" applyBorder="1" applyAlignment="1" applyProtection="1">
      <alignment horizontal="center" vertical="center"/>
    </xf>
    <xf numFmtId="0" fontId="72" fillId="0" borderId="97" xfId="1" applyFont="1" applyFill="1" applyBorder="1" applyAlignment="1" applyProtection="1">
      <alignment horizontal="center" vertical="center"/>
    </xf>
    <xf numFmtId="0" fontId="70" fillId="0" borderId="112" xfId="0" applyFont="1" applyBorder="1" applyAlignment="1">
      <alignment horizontal="center" vertical="center"/>
    </xf>
    <xf numFmtId="0" fontId="70" fillId="0" borderId="74" xfId="0" applyFont="1" applyBorder="1" applyAlignment="1">
      <alignment horizontal="center" vertical="center"/>
    </xf>
    <xf numFmtId="0" fontId="70" fillId="0" borderId="112" xfId="0" applyFont="1" applyBorder="1" applyAlignment="1">
      <alignment horizontal="center" vertical="center" shrinkToFit="1"/>
    </xf>
    <xf numFmtId="0" fontId="70" fillId="0" borderId="74" xfId="0" applyFont="1" applyBorder="1" applyAlignment="1">
      <alignment horizontal="center" vertical="center" shrinkToFit="1"/>
    </xf>
    <xf numFmtId="0" fontId="71" fillId="0" borderId="86" xfId="0" applyFont="1" applyBorder="1" applyAlignment="1">
      <alignment horizontal="center" vertical="center"/>
    </xf>
    <xf numFmtId="0" fontId="71" fillId="0" borderId="113" xfId="0" applyFont="1" applyBorder="1" applyAlignment="1">
      <alignment horizontal="center" vertical="center"/>
    </xf>
    <xf numFmtId="0" fontId="71" fillId="0" borderId="12" xfId="0" applyFont="1" applyBorder="1" applyAlignment="1">
      <alignment horizontal="center" vertical="center"/>
    </xf>
    <xf numFmtId="0" fontId="71" fillId="0" borderId="68" xfId="0" applyFont="1" applyBorder="1" applyAlignment="1">
      <alignment horizontal="center" vertical="center"/>
    </xf>
    <xf numFmtId="0" fontId="27" fillId="0" borderId="0" xfId="0" applyFont="1" applyFill="1" applyBorder="1" applyAlignment="1" applyProtection="1">
      <alignment horizontal="center" vertical="center"/>
      <protection locked="0"/>
    </xf>
    <xf numFmtId="0" fontId="24" fillId="0" borderId="50" xfId="0" applyFont="1" applyBorder="1" applyAlignment="1">
      <alignment horizontal="center" vertical="center"/>
    </xf>
    <xf numFmtId="0" fontId="0" fillId="0" borderId="78" xfId="0" applyBorder="1" applyAlignment="1">
      <alignment horizontal="center" vertical="center" textRotation="255"/>
    </xf>
    <xf numFmtId="0" fontId="0" fillId="0" borderId="79" xfId="0" applyBorder="1" applyAlignment="1">
      <alignment horizontal="center" vertical="center" textRotation="255"/>
    </xf>
    <xf numFmtId="0" fontId="0" fillId="0" borderId="69" xfId="0" applyBorder="1" applyAlignment="1">
      <alignment horizontal="center" vertical="center" textRotation="255"/>
    </xf>
    <xf numFmtId="0" fontId="0" fillId="0" borderId="0" xfId="0" applyAlignment="1">
      <alignment horizontal="center" vertical="center"/>
    </xf>
  </cellXfs>
  <cellStyles count="4">
    <cellStyle name="標準" xfId="0" builtinId="0"/>
    <cellStyle name="標準 2" xfId="1"/>
    <cellStyle name="標準 3" xfId="2"/>
    <cellStyle name="標準 4" xfId="3"/>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2</xdr:row>
          <xdr:rowOff>19050</xdr:rowOff>
        </xdr:from>
        <xdr:to>
          <xdr:col>5</xdr:col>
          <xdr:colOff>1857375</xdr:colOff>
          <xdr:row>2</xdr:row>
          <xdr:rowOff>371475</xdr:rowOff>
        </xdr:to>
        <xdr:sp macro="" textlink="">
          <xdr:nvSpPr>
            <xdr:cNvPr id="10241" name="btn印刷"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control" Target="../activeX/activeX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view="pageBreakPreview" topLeftCell="A10" zoomScaleNormal="102" zoomScaleSheetLayoutView="100" zoomScalePageLayoutView="102" workbookViewId="0">
      <selection activeCell="B80" sqref="B80"/>
    </sheetView>
  </sheetViews>
  <sheetFormatPr defaultColWidth="9" defaultRowHeight="13.5"/>
  <cols>
    <col min="1" max="1" width="17.375" style="313" customWidth="1"/>
    <col min="2" max="2" width="16.125" style="312" customWidth="1"/>
    <col min="3" max="8" width="9" style="312"/>
    <col min="9" max="9" width="10.5" style="312" customWidth="1"/>
    <col min="10" max="16384" width="9" style="312"/>
  </cols>
  <sheetData>
    <row r="1" spans="1:9" ht="21.6" customHeight="1">
      <c r="A1" s="346"/>
      <c r="B1" s="346"/>
      <c r="C1" s="346"/>
      <c r="D1" s="346"/>
      <c r="E1" s="346"/>
      <c r="F1" s="346"/>
      <c r="G1" s="346"/>
      <c r="H1" s="311"/>
      <c r="I1" s="311"/>
    </row>
    <row r="2" spans="1:9">
      <c r="B2" s="312" t="s">
        <v>289</v>
      </c>
      <c r="F2" s="314" t="s">
        <v>290</v>
      </c>
    </row>
    <row r="4" spans="1:9" ht="14.25">
      <c r="A4" s="315" t="s">
        <v>291</v>
      </c>
      <c r="B4" s="347">
        <v>42973</v>
      </c>
      <c r="C4" s="347"/>
      <c r="D4" s="348">
        <v>42974</v>
      </c>
      <c r="E4" s="348"/>
    </row>
    <row r="5" spans="1:9" ht="14.25">
      <c r="A5" s="315"/>
    </row>
    <row r="6" spans="1:9" ht="14.25">
      <c r="A6" s="315" t="s">
        <v>292</v>
      </c>
      <c r="B6" s="312" t="s">
        <v>293</v>
      </c>
    </row>
    <row r="7" spans="1:9" ht="14.25">
      <c r="A7" s="315"/>
    </row>
    <row r="8" spans="1:9" ht="14.25">
      <c r="A8" s="315" t="s">
        <v>294</v>
      </c>
      <c r="B8" s="316" t="s">
        <v>295</v>
      </c>
      <c r="C8" s="317" t="s">
        <v>296</v>
      </c>
      <c r="D8" s="318"/>
      <c r="E8" s="318"/>
      <c r="F8" s="318"/>
      <c r="G8" s="319"/>
    </row>
    <row r="9" spans="1:9" ht="14.25">
      <c r="A9" s="315"/>
      <c r="B9" s="320" t="s">
        <v>297</v>
      </c>
      <c r="C9" s="321" t="s">
        <v>298</v>
      </c>
      <c r="D9" s="322"/>
      <c r="E9" s="322"/>
      <c r="F9" s="322"/>
      <c r="G9" s="323"/>
    </row>
    <row r="10" spans="1:9" ht="14.25">
      <c r="A10" s="315"/>
      <c r="B10" s="320"/>
      <c r="C10" s="321" t="s">
        <v>299</v>
      </c>
      <c r="D10" s="322"/>
      <c r="E10" s="322"/>
      <c r="F10" s="322"/>
      <c r="G10" s="323"/>
    </row>
    <row r="11" spans="1:9" ht="14.25">
      <c r="A11" s="315"/>
      <c r="B11" s="320"/>
      <c r="C11" s="321" t="s">
        <v>300</v>
      </c>
      <c r="D11" s="322"/>
      <c r="E11" s="322"/>
      <c r="F11" s="322"/>
      <c r="G11" s="323"/>
    </row>
    <row r="12" spans="1:9" ht="14.25">
      <c r="A12" s="315"/>
      <c r="B12" s="320"/>
      <c r="C12" s="321" t="s">
        <v>301</v>
      </c>
      <c r="D12" s="322"/>
      <c r="E12" s="322"/>
      <c r="F12" s="322"/>
      <c r="G12" s="323"/>
    </row>
    <row r="13" spans="1:9" ht="14.25">
      <c r="A13" s="315"/>
      <c r="B13" s="320"/>
      <c r="C13" s="321" t="s">
        <v>302</v>
      </c>
      <c r="D13" s="322"/>
      <c r="E13" s="322"/>
      <c r="F13" s="322"/>
      <c r="G13" s="323"/>
    </row>
    <row r="14" spans="1:9" ht="14.25">
      <c r="A14" s="315"/>
      <c r="B14" s="324"/>
      <c r="C14" s="321" t="s">
        <v>303</v>
      </c>
      <c r="D14" s="322"/>
      <c r="E14" s="322"/>
      <c r="F14" s="325"/>
      <c r="G14" s="326"/>
    </row>
    <row r="15" spans="1:9" ht="14.25">
      <c r="A15" s="315"/>
      <c r="B15" s="316" t="s">
        <v>304</v>
      </c>
      <c r="C15" s="317" t="s">
        <v>305</v>
      </c>
      <c r="D15" s="318"/>
      <c r="E15" s="318"/>
      <c r="F15" s="318"/>
      <c r="G15" s="318"/>
      <c r="H15" s="318"/>
      <c r="I15" s="321"/>
    </row>
    <row r="16" spans="1:9" ht="14.25">
      <c r="A16" s="315"/>
      <c r="B16" s="320"/>
      <c r="C16" s="321" t="s">
        <v>306</v>
      </c>
      <c r="D16" s="322"/>
      <c r="E16" s="322"/>
      <c r="F16" s="322"/>
      <c r="G16" s="322"/>
      <c r="H16" s="322"/>
      <c r="I16" s="321"/>
    </row>
    <row r="17" spans="1:9" ht="14.25">
      <c r="A17" s="315"/>
      <c r="B17" s="320"/>
      <c r="C17" s="321" t="s">
        <v>307</v>
      </c>
      <c r="D17" s="322"/>
      <c r="E17" s="322"/>
      <c r="F17" s="322"/>
      <c r="G17" s="322"/>
      <c r="H17" s="322"/>
      <c r="I17" s="321"/>
    </row>
    <row r="18" spans="1:9">
      <c r="B18" s="320"/>
      <c r="C18" s="321" t="s">
        <v>308</v>
      </c>
      <c r="D18" s="322"/>
      <c r="E18" s="322"/>
      <c r="F18" s="322"/>
      <c r="G18" s="322"/>
      <c r="H18" s="322"/>
      <c r="I18" s="321"/>
    </row>
    <row r="19" spans="1:9">
      <c r="B19" s="320"/>
      <c r="C19" s="321" t="s">
        <v>309</v>
      </c>
      <c r="D19" s="322"/>
      <c r="E19" s="322"/>
      <c r="F19" s="322"/>
      <c r="G19" s="322"/>
      <c r="H19" s="322"/>
      <c r="I19" s="321"/>
    </row>
    <row r="20" spans="1:9">
      <c r="B20" s="324"/>
      <c r="C20" s="327" t="s">
        <v>310</v>
      </c>
      <c r="D20" s="325"/>
      <c r="E20" s="325"/>
      <c r="F20" s="325"/>
      <c r="G20" s="325"/>
      <c r="H20" s="325"/>
      <c r="I20" s="321"/>
    </row>
    <row r="21" spans="1:9">
      <c r="B21" s="316" t="s">
        <v>311</v>
      </c>
      <c r="C21" s="321" t="s">
        <v>305</v>
      </c>
      <c r="D21" s="322"/>
      <c r="E21" s="322"/>
      <c r="F21" s="322"/>
      <c r="G21" s="323"/>
    </row>
    <row r="22" spans="1:9">
      <c r="B22" s="320"/>
      <c r="C22" s="321" t="s">
        <v>312</v>
      </c>
      <c r="D22" s="322"/>
      <c r="E22" s="322"/>
      <c r="F22" s="322"/>
      <c r="G22" s="323"/>
    </row>
    <row r="23" spans="1:9">
      <c r="B23" s="320"/>
      <c r="C23" s="321" t="s">
        <v>313</v>
      </c>
      <c r="D23" s="322"/>
      <c r="E23" s="322"/>
      <c r="F23" s="322"/>
      <c r="G23" s="323"/>
    </row>
    <row r="24" spans="1:9">
      <c r="B24" s="320"/>
      <c r="C24" s="321" t="s">
        <v>308</v>
      </c>
      <c r="D24" s="322"/>
      <c r="E24" s="322"/>
      <c r="F24" s="322"/>
      <c r="G24" s="323"/>
    </row>
    <row r="25" spans="1:9">
      <c r="B25" s="320"/>
      <c r="C25" s="321" t="s">
        <v>314</v>
      </c>
      <c r="D25" s="322"/>
      <c r="E25" s="322"/>
      <c r="F25" s="322"/>
      <c r="G25" s="323"/>
    </row>
    <row r="26" spans="1:9">
      <c r="B26" s="324"/>
      <c r="C26" s="327" t="s">
        <v>315</v>
      </c>
      <c r="D26" s="325"/>
      <c r="E26" s="325"/>
      <c r="F26" s="325"/>
      <c r="G26" s="323"/>
    </row>
    <row r="27" spans="1:9">
      <c r="B27" s="316" t="s">
        <v>316</v>
      </c>
      <c r="C27" s="317" t="s">
        <v>305</v>
      </c>
      <c r="D27" s="318"/>
      <c r="E27" s="318"/>
      <c r="F27" s="318"/>
      <c r="G27" s="318"/>
      <c r="H27" s="319"/>
    </row>
    <row r="28" spans="1:9">
      <c r="A28" s="328"/>
      <c r="B28" s="320"/>
      <c r="C28" s="321" t="s">
        <v>317</v>
      </c>
      <c r="D28" s="322"/>
      <c r="E28" s="322"/>
      <c r="F28" s="322"/>
      <c r="G28" s="322"/>
      <c r="H28" s="323"/>
    </row>
    <row r="29" spans="1:9">
      <c r="A29" s="328"/>
      <c r="B29" s="320"/>
      <c r="C29" s="321" t="s">
        <v>318</v>
      </c>
      <c r="D29" s="322"/>
      <c r="E29" s="322"/>
      <c r="F29" s="322"/>
      <c r="G29" s="322"/>
      <c r="H29" s="323"/>
    </row>
    <row r="30" spans="1:9">
      <c r="B30" s="320"/>
      <c r="C30" s="321" t="s">
        <v>319</v>
      </c>
      <c r="D30" s="322"/>
      <c r="E30" s="322"/>
      <c r="F30" s="322"/>
      <c r="G30" s="322"/>
      <c r="H30" s="323"/>
    </row>
    <row r="31" spans="1:9">
      <c r="B31" s="320"/>
      <c r="C31" s="321" t="s">
        <v>308</v>
      </c>
      <c r="D31" s="322"/>
      <c r="E31" s="322"/>
      <c r="F31" s="322"/>
      <c r="G31" s="322"/>
      <c r="H31" s="323"/>
    </row>
    <row r="32" spans="1:9">
      <c r="B32" s="324"/>
      <c r="C32" s="327" t="s">
        <v>320</v>
      </c>
      <c r="D32" s="325"/>
      <c r="E32" s="325"/>
      <c r="F32" s="325"/>
      <c r="G32" s="325"/>
      <c r="H32" s="326"/>
    </row>
    <row r="34" spans="1:9" ht="14.25">
      <c r="A34" s="329" t="s">
        <v>321</v>
      </c>
      <c r="B34" s="312" t="s">
        <v>322</v>
      </c>
    </row>
    <row r="35" spans="1:9">
      <c r="B35" s="312" t="s">
        <v>323</v>
      </c>
    </row>
    <row r="36" spans="1:9" ht="17.25">
      <c r="B36" s="330" t="s">
        <v>324</v>
      </c>
      <c r="C36" s="330"/>
      <c r="D36" s="330"/>
      <c r="E36" s="330"/>
      <c r="F36" s="330"/>
      <c r="G36" s="330"/>
      <c r="H36" s="330"/>
      <c r="I36" s="330"/>
    </row>
    <row r="37" spans="1:9" ht="23.25" customHeight="1">
      <c r="B37" s="312" t="s">
        <v>325</v>
      </c>
    </row>
    <row r="38" spans="1:9" ht="16.350000000000001" customHeight="1">
      <c r="B38" s="312" t="s">
        <v>326</v>
      </c>
    </row>
    <row r="39" spans="1:9" ht="16.350000000000001" customHeight="1">
      <c r="B39" s="312" t="s">
        <v>327</v>
      </c>
    </row>
    <row r="40" spans="1:9" ht="16.350000000000001" customHeight="1">
      <c r="B40" s="312" t="s">
        <v>328</v>
      </c>
    </row>
    <row r="41" spans="1:9" ht="16.350000000000001" customHeight="1">
      <c r="B41" s="312" t="s">
        <v>329</v>
      </c>
    </row>
    <row r="42" spans="1:9" ht="16.350000000000001" customHeight="1">
      <c r="B42" s="312" t="s">
        <v>330</v>
      </c>
    </row>
    <row r="43" spans="1:9">
      <c r="B43" s="314" t="s">
        <v>331</v>
      </c>
    </row>
    <row r="44" spans="1:9">
      <c r="B44" s="314" t="s">
        <v>332</v>
      </c>
    </row>
    <row r="45" spans="1:9">
      <c r="B45" s="314"/>
    </row>
    <row r="46" spans="1:9">
      <c r="B46" s="312" t="s">
        <v>333</v>
      </c>
    </row>
    <row r="47" spans="1:9">
      <c r="B47" s="312" t="s">
        <v>334</v>
      </c>
    </row>
    <row r="48" spans="1:9">
      <c r="B48" s="312" t="s">
        <v>335</v>
      </c>
    </row>
    <row r="49" spans="1:8" ht="22.5" customHeight="1">
      <c r="B49" s="349" t="s">
        <v>336</v>
      </c>
      <c r="C49" s="349"/>
      <c r="D49" s="349"/>
      <c r="E49" s="349"/>
      <c r="F49" s="349"/>
      <c r="G49" s="349"/>
    </row>
    <row r="50" spans="1:8" ht="22.5" customHeight="1">
      <c r="B50" s="331" t="s">
        <v>337</v>
      </c>
      <c r="C50" s="332"/>
      <c r="D50" s="332"/>
      <c r="E50" s="332"/>
      <c r="F50" s="332"/>
      <c r="G50" s="332"/>
    </row>
    <row r="51" spans="1:8" ht="22.5" customHeight="1">
      <c r="B51" s="333" t="s">
        <v>338</v>
      </c>
      <c r="C51" s="332"/>
      <c r="D51" s="332"/>
      <c r="E51" s="332"/>
      <c r="F51" s="332"/>
      <c r="G51" s="332"/>
    </row>
    <row r="52" spans="1:8" ht="21.6" customHeight="1">
      <c r="A52" s="334"/>
      <c r="B52" s="335" t="s">
        <v>339</v>
      </c>
      <c r="C52" s="336"/>
    </row>
    <row r="53" spans="1:8" ht="16.5" customHeight="1">
      <c r="A53" s="337"/>
      <c r="B53" s="313" t="s">
        <v>340</v>
      </c>
    </row>
    <row r="54" spans="1:8" ht="53.25" customHeight="1">
      <c r="B54" s="350" t="s">
        <v>341</v>
      </c>
      <c r="C54" s="350"/>
      <c r="D54" s="350"/>
      <c r="E54" s="350"/>
      <c r="F54" s="350"/>
      <c r="G54" s="350"/>
      <c r="H54" s="350"/>
    </row>
    <row r="55" spans="1:8" ht="16.5" customHeight="1">
      <c r="B55" s="313" t="s">
        <v>342</v>
      </c>
      <c r="C55" s="313"/>
      <c r="D55" s="313" t="s">
        <v>343</v>
      </c>
      <c r="E55" s="313"/>
      <c r="F55" s="313"/>
      <c r="G55" s="313"/>
      <c r="H55" s="313"/>
    </row>
    <row r="56" spans="1:8" ht="16.5" customHeight="1">
      <c r="B56" s="313" t="s">
        <v>344</v>
      </c>
      <c r="C56" s="313"/>
      <c r="D56" s="313" t="s">
        <v>345</v>
      </c>
      <c r="E56" s="313"/>
      <c r="F56" s="313"/>
      <c r="G56" s="313"/>
      <c r="H56" s="313"/>
    </row>
    <row r="57" spans="1:8" ht="16.5" customHeight="1">
      <c r="B57" s="313" t="s">
        <v>346</v>
      </c>
      <c r="C57" s="313"/>
      <c r="D57" s="313" t="s">
        <v>347</v>
      </c>
      <c r="E57" s="313"/>
      <c r="F57" s="313"/>
      <c r="G57" s="313"/>
      <c r="H57" s="313"/>
    </row>
    <row r="58" spans="1:8" ht="16.5" customHeight="1">
      <c r="B58" s="313" t="s">
        <v>348</v>
      </c>
      <c r="C58" s="313"/>
      <c r="D58" s="313"/>
      <c r="E58" s="313"/>
      <c r="F58" s="313"/>
      <c r="G58" s="313"/>
      <c r="H58" s="313"/>
    </row>
    <row r="59" spans="1:8" ht="16.5" customHeight="1">
      <c r="B59" s="313"/>
      <c r="C59" s="313" t="s">
        <v>349</v>
      </c>
      <c r="D59" s="313"/>
      <c r="E59" s="313"/>
      <c r="F59" s="313"/>
      <c r="G59" s="313"/>
      <c r="H59" s="313"/>
    </row>
    <row r="60" spans="1:8" ht="16.5" customHeight="1">
      <c r="B60" s="313"/>
      <c r="C60" s="313" t="s">
        <v>350</v>
      </c>
      <c r="D60" s="313"/>
      <c r="E60" s="313"/>
      <c r="F60" s="313"/>
      <c r="G60" s="313"/>
      <c r="H60" s="313"/>
    </row>
    <row r="61" spans="1:8" ht="16.5" customHeight="1">
      <c r="B61" s="313" t="s">
        <v>351</v>
      </c>
      <c r="C61" s="313"/>
      <c r="D61" s="313"/>
      <c r="E61" s="313"/>
      <c r="F61" s="313"/>
      <c r="G61" s="313"/>
      <c r="H61" s="313"/>
    </row>
    <row r="62" spans="1:8" ht="16.5" customHeight="1">
      <c r="B62" s="313" t="s">
        <v>352</v>
      </c>
      <c r="C62" s="313" t="s">
        <v>353</v>
      </c>
      <c r="D62" s="313" t="s">
        <v>354</v>
      </c>
      <c r="E62" s="313"/>
      <c r="F62" s="313" t="s">
        <v>355</v>
      </c>
      <c r="G62" s="313" t="s">
        <v>356</v>
      </c>
      <c r="H62" s="313"/>
    </row>
    <row r="63" spans="1:8" ht="16.5" customHeight="1">
      <c r="B63" s="313"/>
      <c r="C63" s="313" t="s">
        <v>357</v>
      </c>
      <c r="D63" s="313"/>
      <c r="E63" s="313"/>
      <c r="F63" s="313"/>
      <c r="G63" s="313"/>
      <c r="H63" s="313"/>
    </row>
    <row r="64" spans="1:8" ht="16.5" customHeight="1">
      <c r="B64" s="313" t="s">
        <v>358</v>
      </c>
      <c r="C64" s="313" t="s">
        <v>359</v>
      </c>
      <c r="D64" s="313" t="s">
        <v>360</v>
      </c>
      <c r="E64" s="313"/>
      <c r="F64" s="313" t="s">
        <v>342</v>
      </c>
      <c r="G64" s="313" t="s">
        <v>361</v>
      </c>
      <c r="H64" s="313"/>
    </row>
    <row r="65" spans="1:8" ht="16.5" customHeight="1">
      <c r="B65" s="314" t="s">
        <v>362</v>
      </c>
    </row>
    <row r="66" spans="1:8" ht="16.5" customHeight="1">
      <c r="B66" s="338" t="s">
        <v>363</v>
      </c>
    </row>
    <row r="67" spans="1:8" ht="16.5" customHeight="1">
      <c r="B67" s="338" t="s">
        <v>364</v>
      </c>
    </row>
    <row r="68" spans="1:8" ht="16.5" customHeight="1">
      <c r="B68" s="338" t="s">
        <v>365</v>
      </c>
    </row>
    <row r="69" spans="1:8" ht="16.5" customHeight="1">
      <c r="B69" s="338" t="s">
        <v>366</v>
      </c>
    </row>
    <row r="70" spans="1:8" ht="16.5" customHeight="1">
      <c r="B70" s="338" t="s">
        <v>367</v>
      </c>
    </row>
    <row r="71" spans="1:8" ht="16.5" customHeight="1">
      <c r="B71" s="338" t="s">
        <v>368</v>
      </c>
    </row>
    <row r="72" spans="1:8" ht="16.5" customHeight="1">
      <c r="B72" s="313" t="s">
        <v>369</v>
      </c>
    </row>
    <row r="73" spans="1:8" ht="24">
      <c r="B73" s="315" t="s">
        <v>370</v>
      </c>
    </row>
    <row r="74" spans="1:8">
      <c r="A74" s="339"/>
      <c r="B74" s="340"/>
    </row>
    <row r="75" spans="1:8" ht="24">
      <c r="A75" s="315" t="s">
        <v>371</v>
      </c>
      <c r="B75" s="312" t="s">
        <v>372</v>
      </c>
      <c r="C75" s="336" t="s">
        <v>388</v>
      </c>
    </row>
    <row r="76" spans="1:8" ht="24">
      <c r="A76" s="315"/>
      <c r="B76" s="312" t="s">
        <v>373</v>
      </c>
      <c r="C76" s="336" t="s">
        <v>374</v>
      </c>
    </row>
    <row r="77" spans="1:8" ht="24">
      <c r="A77" s="334"/>
      <c r="B77" s="312" t="s">
        <v>316</v>
      </c>
      <c r="C77" s="336" t="s">
        <v>375</v>
      </c>
    </row>
    <row r="78" spans="1:8" ht="14.25">
      <c r="A78" s="315" t="s">
        <v>376</v>
      </c>
      <c r="B78" s="351">
        <v>42937</v>
      </c>
      <c r="C78" s="351"/>
      <c r="D78" s="351"/>
      <c r="E78" s="351"/>
    </row>
    <row r="79" spans="1:8" ht="15.75" customHeight="1">
      <c r="A79" s="315" t="s">
        <v>377</v>
      </c>
      <c r="B79" s="341" t="s">
        <v>378</v>
      </c>
      <c r="C79" s="341"/>
      <c r="D79" s="341"/>
      <c r="E79" s="341"/>
      <c r="F79" s="341"/>
      <c r="G79" s="341"/>
      <c r="H79" s="341"/>
    </row>
    <row r="80" spans="1:8" ht="15.75" customHeight="1">
      <c r="B80" s="341" t="s">
        <v>379</v>
      </c>
    </row>
    <row r="81" spans="2:8" ht="15.75" customHeight="1">
      <c r="B81" s="341" t="s">
        <v>380</v>
      </c>
    </row>
    <row r="82" spans="2:8" ht="55.5" customHeight="1">
      <c r="B82" s="344" t="s">
        <v>381</v>
      </c>
      <c r="C82" s="344"/>
      <c r="D82" s="344"/>
      <c r="E82" s="344"/>
      <c r="F82" s="344"/>
      <c r="G82" s="344"/>
      <c r="H82" s="344"/>
    </row>
    <row r="83" spans="2:8" ht="24" customHeight="1">
      <c r="B83" s="345" t="s">
        <v>382</v>
      </c>
      <c r="C83" s="345"/>
      <c r="D83" s="345"/>
      <c r="E83" s="345"/>
      <c r="F83" s="345"/>
      <c r="G83" s="345"/>
      <c r="H83" s="345"/>
    </row>
    <row r="84" spans="2:8" ht="18.75">
      <c r="B84" s="342" t="s">
        <v>383</v>
      </c>
    </row>
    <row r="85" spans="2:8" ht="18.75">
      <c r="B85" s="342" t="s">
        <v>384</v>
      </c>
    </row>
    <row r="86" spans="2:8" ht="18.75">
      <c r="B86" s="342" t="s">
        <v>385</v>
      </c>
    </row>
    <row r="87" spans="2:8" ht="18.75">
      <c r="B87" s="342" t="s">
        <v>386</v>
      </c>
    </row>
    <row r="88" spans="2:8" ht="18.75">
      <c r="B88" s="342" t="s">
        <v>387</v>
      </c>
    </row>
    <row r="89" spans="2:8" ht="16.350000000000001" customHeight="1"/>
  </sheetData>
  <sheetProtection sheet="1" objects="1" scenarios="1"/>
  <mergeCells count="8">
    <mergeCell ref="B82:H82"/>
    <mergeCell ref="B83:H83"/>
    <mergeCell ref="A1:G1"/>
    <mergeCell ref="B4:C4"/>
    <mergeCell ref="D4:E4"/>
    <mergeCell ref="B49:G49"/>
    <mergeCell ref="B54:H54"/>
    <mergeCell ref="B78:E78"/>
  </mergeCells>
  <phoneticPr fontId="40"/>
  <pageMargins left="0.70866141732283472" right="0.70866141732283472" top="0.74803149606299213" bottom="0.74803149606299213" header="0.31496062992125984" footer="0.31496062992125984"/>
  <pageSetup paperSize="9" scale="90" fitToHeight="0" orientation="portrait" r:id="rId1"/>
  <headerFooter differentOddEven="1" scaleWithDoc="0">
    <oddFooter>&amp;C- 1 -</oddFooter>
    <evenFooter>&amp;C- 2 -</evenFooter>
  </headerFooter>
  <rowBreaks count="1" manualBreakCount="1">
    <brk id="5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I92"/>
  <sheetViews>
    <sheetView workbookViewId="0">
      <pane ySplit="1" topLeftCell="A2" activePane="bottomLeft" state="frozen"/>
      <selection pane="bottomLeft" activeCell="A3" sqref="A3"/>
    </sheetView>
  </sheetViews>
  <sheetFormatPr defaultRowHeight="13.5"/>
  <cols>
    <col min="1" max="1" width="9.5" bestFit="1" customWidth="1"/>
    <col min="15" max="15" width="21.5" bestFit="1" customWidth="1"/>
    <col min="16" max="16" width="20.5" bestFit="1" customWidth="1"/>
    <col min="17" max="17" width="28" bestFit="1" customWidth="1"/>
    <col min="18" max="18" width="20" bestFit="1" customWidth="1"/>
    <col min="19" max="19" width="21.5" bestFit="1" customWidth="1"/>
    <col min="20" max="20" width="20.5" bestFit="1" customWidth="1"/>
    <col min="21" max="21" width="28" bestFit="1" customWidth="1"/>
    <col min="22" max="22" width="20" bestFit="1" customWidth="1"/>
    <col min="23" max="23" width="21.5" bestFit="1" customWidth="1"/>
    <col min="24" max="24" width="20.5" bestFit="1" customWidth="1"/>
    <col min="25" max="25" width="28" bestFit="1" customWidth="1"/>
    <col min="26" max="26" width="20" bestFit="1" customWidth="1"/>
    <col min="27" max="27" width="21.5" bestFit="1" customWidth="1"/>
    <col min="28" max="28" width="20.5" bestFit="1" customWidth="1"/>
    <col min="29" max="29" width="28" bestFit="1" customWidth="1"/>
    <col min="30" max="30" width="20" bestFit="1" customWidth="1"/>
    <col min="31" max="31" width="21.5" bestFit="1" customWidth="1"/>
    <col min="32" max="32" width="20.5" bestFit="1" customWidth="1"/>
    <col min="33" max="33" width="28" bestFit="1" customWidth="1"/>
    <col min="34" max="34" width="20"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IF(E2="","",I2*1000000+①団体情報入力!$D$3*1000+②選手情報入力!A11)</f>
        <v/>
      </c>
      <c r="B2" t="str">
        <f>IF(E2="","",①団体情報入力!$D$3)</f>
        <v/>
      </c>
      <c r="D2" t="str">
        <f>IF(②選手情報入力!B11="","",①団体情報入力!$D$10)</f>
        <v/>
      </c>
      <c r="E2" t="str">
        <f>IF(②選手情報入力!B11="","",②選手情報入力!B11)</f>
        <v/>
      </c>
      <c r="F2" t="str">
        <f>IF(E2="","",②選手情報入力!C11)</f>
        <v/>
      </c>
      <c r="G2" t="str">
        <f>IF(E2="","",②選手情報入力!D11)</f>
        <v/>
      </c>
      <c r="H2" t="str">
        <f t="shared" ref="H2:H7" si="0">IF(E2="","",F2)</f>
        <v/>
      </c>
      <c r="I2" t="str">
        <f>IF(E2="","",IF(②選手情報入力!F11="男",1,2))</f>
        <v/>
      </c>
      <c r="J2" t="str">
        <f>IF(E2="","",IF(②選手情報入力!G11="","",②選手情報入力!G11))</f>
        <v/>
      </c>
      <c r="L2" t="str">
        <f t="shared" ref="L2:L7" si="1">IF(E2="","",0)</f>
        <v/>
      </c>
      <c r="M2" t="str">
        <f t="shared" ref="M2:M7" si="2">IF(E2="","","愛知")</f>
        <v/>
      </c>
      <c r="O2" t="str">
        <f>IF(E2="","",IF(②選手情報入力!I11="","",IF(I2=1,VLOOKUP(②選手情報入力!I11,種目情報!$A$4:$B$36,2,FALSE),VLOOKUP(②選手情報入力!I11,種目情報!$E$4:$F$36,2,FALSE))))</f>
        <v/>
      </c>
      <c r="P2" t="str">
        <f>IF(E2="","",IF(②選手情報入力!J11="","",②選手情報入力!J11))</f>
        <v/>
      </c>
      <c r="Q2" s="29" t="str">
        <f>IF(E2="","",IF(②選手情報入力!H11="",0,1))</f>
        <v/>
      </c>
      <c r="R2" t="str">
        <f>IF(E2="","",IF(②選手情報入力!I11="","",IF(I2=1,VLOOKUP(②選手情報入力!I11,種目情報!$A$4:$C$40,3,FALSE),VLOOKUP(②選手情報入力!I11,種目情報!$E$4:$G$41,3,FALSE))))</f>
        <v/>
      </c>
      <c r="S2" t="str">
        <f>IF(E2="","",IF(②選手情報入力!L11="","",IF(I2=1,VLOOKUP(②選手情報入力!L11,種目情報!$A$4:$B$40,2,FALSE),VLOOKUP(②選手情報入力!L11,種目情報!$E$4:$F$41,2,FALSE))))</f>
        <v/>
      </c>
      <c r="T2" t="str">
        <f>IF(E2="","",IF(②選手情報入力!M11="","",②選手情報入力!M11))</f>
        <v/>
      </c>
      <c r="U2" s="29" t="str">
        <f>IF(E2="","",IF(②選手情報入力!K11="",0,1))</f>
        <v/>
      </c>
      <c r="V2" t="str">
        <f>IF(E2="","",IF(②選手情報入力!L11="","",IF(I2=1,VLOOKUP(②選手情報入力!L11,種目情報!$A$4:$C$40,3,FALSE),VLOOKUP(②選手情報入力!L11,種目情報!$E$4:$G$41,3,FALSE))))</f>
        <v/>
      </c>
      <c r="W2" t="str">
        <f>IF(E2="","",IF(②選手情報入力!O11="","",IF(I2=1,VLOOKUP(②選手情報入力!O11,種目情報!$A$4:$B$40,2,FALSE),VLOOKUP(②選手情報入力!O11,種目情報!$E$4:$F$41,2,FALSE))))</f>
        <v/>
      </c>
      <c r="X2" t="str">
        <f>IF(E2="","",IF(②選手情報入力!P11="","",②選手情報入力!P11))</f>
        <v/>
      </c>
      <c r="Y2" s="29" t="str">
        <f>IF(E2="","",IF(②選手情報入力!N11="",0,1))</f>
        <v/>
      </c>
      <c r="Z2" t="str">
        <f>IF(E2="","",IF(②選手情報入力!O11="","",IF(I2=1,VLOOKUP(②選手情報入力!O11,種目情報!$A$4:$C$40,3,FALSE),VLOOKUP(②選手情報入力!O11,種目情報!$E$4:$G$41,3,FALSE))))</f>
        <v/>
      </c>
      <c r="AA2" t="str">
        <f>IF(E2="","",IF(②選手情報入力!Q11="","",IF(I2=1,種目情報!$J$4,種目情報!$J$6)))</f>
        <v/>
      </c>
      <c r="AB2" t="str">
        <f>IF(E2="","",IF(②選手情報入力!Q11="","",IF(I2=1,IF(②選手情報入力!$R$6="","",②選手情報入力!$R$6),IF(②選手情報入力!$R$7="","",②選手情報入力!$R$7))))</f>
        <v/>
      </c>
      <c r="AC2" t="str">
        <f>IF(E2="","",IF(②選手情報入力!Q11="","",IF(I2=1,IF(②選手情報入力!$Q$6="",0,1),IF(②選手情報入力!$Q$7="",0,1))))</f>
        <v/>
      </c>
      <c r="AD2" t="str">
        <f>IF(E2="","",IF(②選手情報入力!Q11="","",2))</f>
        <v/>
      </c>
      <c r="AE2" t="str">
        <f>IF(E2="","",IF(②選手情報入力!S11="","",IF(I2=1,種目情報!$J$5,種目情報!$J$7)))</f>
        <v/>
      </c>
      <c r="AF2" t="str">
        <f>IF(E2="","",IF(②選手情報入力!S11="","",IF(I2=1,IF(②選手情報入力!$T$6="","",②選手情報入力!$T$6),IF(②選手情報入力!$T$7="","",②選手情報入力!$T$7))))</f>
        <v/>
      </c>
      <c r="AG2" t="str">
        <f>IF(E2="","",IF(②選手情報入力!S11="","",IF(I2=1,IF(②選手情報入力!$S$6="",0,1),IF(②選手情報入力!$S$7="",0,1))))</f>
        <v/>
      </c>
      <c r="AH2" t="str">
        <f>IF(E2="","",IF(②選手情報入力!S11="","",2))</f>
        <v/>
      </c>
    </row>
    <row r="3" spans="1:34">
      <c r="A3" t="str">
        <f>IF(E3="","",I3*1000000+①団体情報入力!$D$3*1000+②選手情報入力!A12)</f>
        <v/>
      </c>
      <c r="B3" t="str">
        <f>IF(E3="","",①団体情報入力!$D$3)</f>
        <v/>
      </c>
      <c r="D3" t="str">
        <f>IF(②選手情報入力!B12="","",①団体情報入力!$D$10)</f>
        <v/>
      </c>
      <c r="E3" t="str">
        <f>IF(②選手情報入力!B12="","",②選手情報入力!B12)</f>
        <v/>
      </c>
      <c r="F3" t="str">
        <f>IF(E3="","",②選手情報入力!C12)</f>
        <v/>
      </c>
      <c r="G3" t="str">
        <f>IF(E3="","",②選手情報入力!D12)</f>
        <v/>
      </c>
      <c r="H3" t="str">
        <f t="shared" si="0"/>
        <v/>
      </c>
      <c r="I3" t="str">
        <f>IF(E3="","",IF(②選手情報入力!F12="男",1,2))</f>
        <v/>
      </c>
      <c r="J3" t="str">
        <f>IF(E3="","",IF(②選手情報入力!G12="","",②選手情報入力!G12))</f>
        <v/>
      </c>
      <c r="L3" t="str">
        <f t="shared" si="1"/>
        <v/>
      </c>
      <c r="M3" t="str">
        <f t="shared" si="2"/>
        <v/>
      </c>
      <c r="O3" t="str">
        <f>IF(E3="","",IF(②選手情報入力!I12="","",IF(I3=1,VLOOKUP(②選手情報入力!I12,種目情報!$A$4:$B$36,2,FALSE),VLOOKUP(②選手情報入力!I12,種目情報!$E$4:$F$36,2,FALSE))))</f>
        <v/>
      </c>
      <c r="P3" t="str">
        <f>IF(E3="","",IF(②選手情報入力!J12="","",②選手情報入力!J12))</f>
        <v/>
      </c>
      <c r="Q3" s="29" t="str">
        <f>IF(E3="","",IF(②選手情報入力!H12="",0,1))</f>
        <v/>
      </c>
      <c r="R3" t="str">
        <f>IF(E3="","",IF(②選手情報入力!I12="","",IF(I3=1,VLOOKUP(②選手情報入力!I12,種目情報!$A$4:$C$40,3,FALSE),VLOOKUP(②選手情報入力!I12,種目情報!$E$4:$G$41,3,FALSE))))</f>
        <v/>
      </c>
      <c r="S3" t="str">
        <f>IF(E3="","",IF(②選手情報入力!L12="","",IF(I3=1,VLOOKUP(②選手情報入力!L12,種目情報!$A$4:$B$40,2,FALSE),VLOOKUP(②選手情報入力!L12,種目情報!$E$4:$F$41,2,FALSE))))</f>
        <v/>
      </c>
      <c r="T3" t="str">
        <f>IF(E3="","",IF(②選手情報入力!M12="","",②選手情報入力!M12))</f>
        <v/>
      </c>
      <c r="U3" s="29" t="str">
        <f>IF(E3="","",IF(②選手情報入力!K12="",0,1))</f>
        <v/>
      </c>
      <c r="V3" t="str">
        <f>IF(E3="","",IF(②選手情報入力!L12="","",IF(I3=1,VLOOKUP(②選手情報入力!L12,種目情報!$A$4:$C$40,3,FALSE),VLOOKUP(②選手情報入力!L12,種目情報!$E$4:$G$41,3,FALSE))))</f>
        <v/>
      </c>
      <c r="W3" t="str">
        <f>IF(E3="","",IF(②選手情報入力!O12="","",IF(I3=1,VLOOKUP(②選手情報入力!O12,種目情報!$A$4:$B$40,2,FALSE),VLOOKUP(②選手情報入力!O12,種目情報!$E$4:$F$41,2,FALSE))))</f>
        <v/>
      </c>
      <c r="X3" t="str">
        <f>IF(E3="","",IF(②選手情報入力!P12="","",②選手情報入力!P12))</f>
        <v/>
      </c>
      <c r="Y3" s="29" t="str">
        <f>IF(E3="","",IF(②選手情報入力!N12="",0,1))</f>
        <v/>
      </c>
      <c r="Z3" t="str">
        <f>IF(E3="","",IF(②選手情報入力!O12="","",IF(I3=1,VLOOKUP(②選手情報入力!O12,種目情報!$A$4:$C$40,3,FALSE),VLOOKUP(②選手情報入力!O12,種目情報!$E$4:$G$41,3,FALSE))))</f>
        <v/>
      </c>
      <c r="AA3" t="str">
        <f>IF(E3="","",IF(②選手情報入力!Q12="","",IF(I3=1,種目情報!$J$4,種目情報!$J$6)))</f>
        <v/>
      </c>
      <c r="AB3" t="str">
        <f>IF(E3="","",IF(②選手情報入力!Q12="","",IF(I3=1,IF(②選手情報入力!$R$6="","",②選手情報入力!$R$6),IF(②選手情報入力!$R$7="","",②選手情報入力!$R$7))))</f>
        <v/>
      </c>
      <c r="AC3" t="str">
        <f>IF(E3="","",IF(②選手情報入力!Q12="","",IF(I3=1,IF(②選手情報入力!$Q$6="",0,1),IF(②選手情報入力!$Q$7="",0,1))))</f>
        <v/>
      </c>
      <c r="AD3" t="str">
        <f>IF(E3="","",IF(②選手情報入力!Q12="","",2))</f>
        <v/>
      </c>
      <c r="AE3" t="str">
        <f>IF(E3="","",IF(②選手情報入力!S12="","",IF(I3=1,種目情報!$J$5,種目情報!$J$7)))</f>
        <v/>
      </c>
      <c r="AF3" t="str">
        <f>IF(E3="","",IF(②選手情報入力!S12="","",IF(I3=1,IF(②選手情報入力!$T$6="","",②選手情報入力!$T$6),IF(②選手情報入力!$T$7="","",②選手情報入力!$T$7))))</f>
        <v/>
      </c>
      <c r="AG3" t="str">
        <f>IF(E3="","",IF(②選手情報入力!S12="","",IF(I3=1,IF(②選手情報入力!$S$6="",0,1),IF(②選手情報入力!$S$7="",0,1))))</f>
        <v/>
      </c>
      <c r="AH3" t="str">
        <f>IF(E3="","",IF(②選手情報入力!S12="","",2))</f>
        <v/>
      </c>
    </row>
    <row r="4" spans="1:34">
      <c r="A4" t="str">
        <f>IF(E4="","",I4*1000000+①団体情報入力!$D$3*1000+②選手情報入力!A13)</f>
        <v/>
      </c>
      <c r="B4" t="str">
        <f>IF(E4="","",①団体情報入力!$D$3)</f>
        <v/>
      </c>
      <c r="D4" t="str">
        <f>IF(②選手情報入力!B13="","",①団体情報入力!$D$10)</f>
        <v/>
      </c>
      <c r="E4" t="str">
        <f>IF(②選手情報入力!B13="","",②選手情報入力!B13)</f>
        <v/>
      </c>
      <c r="F4" t="str">
        <f>IF(E4="","",②選手情報入力!C13)</f>
        <v/>
      </c>
      <c r="G4" t="str">
        <f>IF(E4="","",②選手情報入力!D13)</f>
        <v/>
      </c>
      <c r="H4" t="str">
        <f t="shared" si="0"/>
        <v/>
      </c>
      <c r="I4" t="str">
        <f>IF(E4="","",IF(②選手情報入力!F13="男",1,2))</f>
        <v/>
      </c>
      <c r="J4" t="str">
        <f>IF(E4="","",IF(②選手情報入力!G13="","",②選手情報入力!G13))</f>
        <v/>
      </c>
      <c r="L4" t="str">
        <f t="shared" si="1"/>
        <v/>
      </c>
      <c r="M4" t="str">
        <f t="shared" si="2"/>
        <v/>
      </c>
      <c r="O4" t="str">
        <f>IF(E4="","",IF(②選手情報入力!I13="","",IF(I4=1,VLOOKUP(②選手情報入力!I13,種目情報!$A$4:$B$36,2,FALSE),VLOOKUP(②選手情報入力!I13,種目情報!$E$4:$F$36,2,FALSE))))</f>
        <v/>
      </c>
      <c r="P4" t="str">
        <f>IF(E4="","",IF(②選手情報入力!J13="","",②選手情報入力!J13))</f>
        <v/>
      </c>
      <c r="Q4" s="29" t="str">
        <f>IF(E4="","",IF(②選手情報入力!H13="",0,1))</f>
        <v/>
      </c>
      <c r="R4" t="str">
        <f>IF(E4="","",IF(②選手情報入力!I13="","",IF(I4=1,VLOOKUP(②選手情報入力!I13,種目情報!$A$4:$C$40,3,FALSE),VLOOKUP(②選手情報入力!I13,種目情報!$E$4:$G$41,3,FALSE))))</f>
        <v/>
      </c>
      <c r="S4" t="str">
        <f>IF(E4="","",IF(②選手情報入力!L13="","",IF(I4=1,VLOOKUP(②選手情報入力!L13,種目情報!$A$4:$B$40,2,FALSE),VLOOKUP(②選手情報入力!L13,種目情報!$E$4:$F$41,2,FALSE))))</f>
        <v/>
      </c>
      <c r="T4" t="str">
        <f>IF(E4="","",IF(②選手情報入力!M13="","",②選手情報入力!M13))</f>
        <v/>
      </c>
      <c r="U4" s="29" t="str">
        <f>IF(E4="","",IF(②選手情報入力!K13="",0,1))</f>
        <v/>
      </c>
      <c r="V4" t="str">
        <f>IF(E4="","",IF(②選手情報入力!L13="","",IF(I4=1,VLOOKUP(②選手情報入力!L13,種目情報!$A$4:$C$40,3,FALSE),VLOOKUP(②選手情報入力!L13,種目情報!$E$4:$G$41,3,FALSE))))</f>
        <v/>
      </c>
      <c r="W4" t="str">
        <f>IF(E4="","",IF(②選手情報入力!O13="","",IF(I4=1,VLOOKUP(②選手情報入力!O13,種目情報!$A$4:$B$40,2,FALSE),VLOOKUP(②選手情報入力!O13,種目情報!$E$4:$F$41,2,FALSE))))</f>
        <v/>
      </c>
      <c r="X4" t="str">
        <f>IF(E4="","",IF(②選手情報入力!P13="","",②選手情報入力!P13))</f>
        <v/>
      </c>
      <c r="Y4" s="29" t="str">
        <f>IF(E4="","",IF(②選手情報入力!N13="",0,1))</f>
        <v/>
      </c>
      <c r="Z4" t="str">
        <f>IF(E4="","",IF(②選手情報入力!O13="","",IF(I4=1,VLOOKUP(②選手情報入力!O13,種目情報!$A$4:$C$40,3,FALSE),VLOOKUP(②選手情報入力!O13,種目情報!$E$4:$G$41,3,FALSE))))</f>
        <v/>
      </c>
      <c r="AA4" t="str">
        <f>IF(E4="","",IF(②選手情報入力!Q13="","",IF(I4=1,種目情報!$J$4,種目情報!$J$6)))</f>
        <v/>
      </c>
      <c r="AB4" t="str">
        <f>IF(E4="","",IF(②選手情報入力!Q13="","",IF(I4=1,IF(②選手情報入力!$R$6="","",②選手情報入力!$R$6),IF(②選手情報入力!$R$7="","",②選手情報入力!$R$7))))</f>
        <v/>
      </c>
      <c r="AC4" t="str">
        <f>IF(E4="","",IF(②選手情報入力!Q13="","",IF(I4=1,IF(②選手情報入力!$Q$6="",0,1),IF(②選手情報入力!$Q$7="",0,1))))</f>
        <v/>
      </c>
      <c r="AD4" t="str">
        <f>IF(E4="","",IF(②選手情報入力!Q13="","",2))</f>
        <v/>
      </c>
      <c r="AE4" t="str">
        <f>IF(E4="","",IF(②選手情報入力!S13="","",IF(I4=1,種目情報!$J$5,種目情報!$J$7)))</f>
        <v/>
      </c>
      <c r="AF4" t="str">
        <f>IF(E4="","",IF(②選手情報入力!S13="","",IF(I4=1,IF(②選手情報入力!$T$6="","",②選手情報入力!$T$6),IF(②選手情報入力!$T$7="","",②選手情報入力!$T$7))))</f>
        <v/>
      </c>
      <c r="AG4" t="str">
        <f>IF(E4="","",IF(②選手情報入力!S13="","",IF(I4=1,IF(②選手情報入力!$S$6="",0,1),IF(②選手情報入力!$S$7="",0,1))))</f>
        <v/>
      </c>
      <c r="AH4" t="str">
        <f>IF(E4="","",IF(②選手情報入力!S13="","",2))</f>
        <v/>
      </c>
    </row>
    <row r="5" spans="1:34">
      <c r="A5" t="str">
        <f>IF(E5="","",I5*1000000+①団体情報入力!$D$3*1000+②選手情報入力!A14)</f>
        <v/>
      </c>
      <c r="B5" t="str">
        <f>IF(E5="","",①団体情報入力!$D$3)</f>
        <v/>
      </c>
      <c r="D5" t="str">
        <f>IF(②選手情報入力!B14="","",①団体情報入力!$D$10)</f>
        <v/>
      </c>
      <c r="E5" t="str">
        <f>IF(②選手情報入力!B14="","",②選手情報入力!B14)</f>
        <v/>
      </c>
      <c r="F5" t="str">
        <f>IF(E5="","",②選手情報入力!C14)</f>
        <v/>
      </c>
      <c r="G5" t="str">
        <f>IF(E5="","",②選手情報入力!D14)</f>
        <v/>
      </c>
      <c r="H5" t="str">
        <f t="shared" si="0"/>
        <v/>
      </c>
      <c r="I5" t="str">
        <f>IF(E5="","",IF(②選手情報入力!F14="男",1,2))</f>
        <v/>
      </c>
      <c r="J5" t="str">
        <f>IF(E5="","",IF(②選手情報入力!G14="","",②選手情報入力!G14))</f>
        <v/>
      </c>
      <c r="L5" t="str">
        <f t="shared" si="1"/>
        <v/>
      </c>
      <c r="M5" t="str">
        <f t="shared" si="2"/>
        <v/>
      </c>
      <c r="O5" t="str">
        <f>IF(E5="","",IF(②選手情報入力!I14="","",IF(I5=1,VLOOKUP(②選手情報入力!I14,種目情報!$A$4:$B$36,2,FALSE),VLOOKUP(②選手情報入力!I14,種目情報!$E$4:$F$36,2,FALSE))))</f>
        <v/>
      </c>
      <c r="P5" t="str">
        <f>IF(E5="","",IF(②選手情報入力!J14="","",②選手情報入力!J14))</f>
        <v/>
      </c>
      <c r="Q5" s="29" t="str">
        <f>IF(E5="","",IF(②選手情報入力!H14="",0,1))</f>
        <v/>
      </c>
      <c r="R5" t="str">
        <f>IF(E5="","",IF(②選手情報入力!I14="","",IF(I5=1,VLOOKUP(②選手情報入力!I14,種目情報!$A$4:$C$40,3,FALSE),VLOOKUP(②選手情報入力!I14,種目情報!$E$4:$G$41,3,FALSE))))</f>
        <v/>
      </c>
      <c r="S5" t="str">
        <f>IF(E5="","",IF(②選手情報入力!L14="","",IF(I5=1,VLOOKUP(②選手情報入力!L14,種目情報!$A$4:$B$40,2,FALSE),VLOOKUP(②選手情報入力!L14,種目情報!$E$4:$F$41,2,FALSE))))</f>
        <v/>
      </c>
      <c r="T5" t="str">
        <f>IF(E5="","",IF(②選手情報入力!M14="","",②選手情報入力!M14))</f>
        <v/>
      </c>
      <c r="U5" s="29" t="str">
        <f>IF(E5="","",IF(②選手情報入力!K14="",0,1))</f>
        <v/>
      </c>
      <c r="V5" t="str">
        <f>IF(E5="","",IF(②選手情報入力!L14="","",IF(I5=1,VLOOKUP(②選手情報入力!L14,種目情報!$A$4:$C$40,3,FALSE),VLOOKUP(②選手情報入力!L14,種目情報!$E$4:$G$41,3,FALSE))))</f>
        <v/>
      </c>
      <c r="W5" t="str">
        <f>IF(E5="","",IF(②選手情報入力!O14="","",IF(I5=1,VLOOKUP(②選手情報入力!O14,種目情報!$A$4:$B$40,2,FALSE),VLOOKUP(②選手情報入力!O14,種目情報!$E$4:$F$41,2,FALSE))))</f>
        <v/>
      </c>
      <c r="X5" t="str">
        <f>IF(E5="","",IF(②選手情報入力!P14="","",②選手情報入力!P14))</f>
        <v/>
      </c>
      <c r="Y5" s="29" t="str">
        <f>IF(E5="","",IF(②選手情報入力!N14="",0,1))</f>
        <v/>
      </c>
      <c r="Z5" t="str">
        <f>IF(E5="","",IF(②選手情報入力!O14="","",IF(I5=1,VLOOKUP(②選手情報入力!O14,種目情報!$A$4:$C$40,3,FALSE),VLOOKUP(②選手情報入力!O14,種目情報!$E$4:$G$41,3,FALSE))))</f>
        <v/>
      </c>
      <c r="AA5" t="str">
        <f>IF(E5="","",IF(②選手情報入力!Q14="","",IF(I5=1,種目情報!$J$4,種目情報!$J$6)))</f>
        <v/>
      </c>
      <c r="AB5" t="str">
        <f>IF(E5="","",IF(②選手情報入力!Q14="","",IF(I5=1,IF(②選手情報入力!$R$6="","",②選手情報入力!$R$6),IF(②選手情報入力!$R$7="","",②選手情報入力!$R$7))))</f>
        <v/>
      </c>
      <c r="AC5" t="str">
        <f>IF(E5="","",IF(②選手情報入力!Q14="","",IF(I5=1,IF(②選手情報入力!$Q$6="",0,1),IF(②選手情報入力!$Q$7="",0,1))))</f>
        <v/>
      </c>
      <c r="AD5" t="str">
        <f>IF(E5="","",IF(②選手情報入力!Q14="","",2))</f>
        <v/>
      </c>
      <c r="AE5" t="str">
        <f>IF(E5="","",IF(②選手情報入力!S14="","",IF(I5=1,種目情報!$J$5,種目情報!$J$7)))</f>
        <v/>
      </c>
      <c r="AF5" t="str">
        <f>IF(E5="","",IF(②選手情報入力!S14="","",IF(I5=1,IF(②選手情報入力!$T$6="","",②選手情報入力!$T$6),IF(②選手情報入力!$T$7="","",②選手情報入力!$T$7))))</f>
        <v/>
      </c>
      <c r="AG5" t="str">
        <f>IF(E5="","",IF(②選手情報入力!S14="","",IF(I5=1,IF(②選手情報入力!$S$6="",0,1),IF(②選手情報入力!$S$7="",0,1))))</f>
        <v/>
      </c>
      <c r="AH5" t="str">
        <f>IF(E5="","",IF(②選手情報入力!S14="","",2))</f>
        <v/>
      </c>
    </row>
    <row r="6" spans="1:34">
      <c r="A6" t="str">
        <f>IF(E6="","",I6*1000000+①団体情報入力!$D$3*1000+②選手情報入力!A15)</f>
        <v/>
      </c>
      <c r="B6" t="str">
        <f>IF(E6="","",①団体情報入力!$D$3)</f>
        <v/>
      </c>
      <c r="D6" t="str">
        <f>IF(②選手情報入力!B15="","",①団体情報入力!$D$10)</f>
        <v/>
      </c>
      <c r="E6" t="str">
        <f>IF(②選手情報入力!B15="","",②選手情報入力!B15)</f>
        <v/>
      </c>
      <c r="F6" t="str">
        <f>IF(E6="","",②選手情報入力!C15)</f>
        <v/>
      </c>
      <c r="G6" t="str">
        <f>IF(E6="","",②選手情報入力!D15)</f>
        <v/>
      </c>
      <c r="H6" t="str">
        <f t="shared" si="0"/>
        <v/>
      </c>
      <c r="I6" t="str">
        <f>IF(E6="","",IF(②選手情報入力!F15="男",1,2))</f>
        <v/>
      </c>
      <c r="J6" t="str">
        <f>IF(E6="","",IF(②選手情報入力!G15="","",②選手情報入力!G15))</f>
        <v/>
      </c>
      <c r="L6" t="str">
        <f t="shared" si="1"/>
        <v/>
      </c>
      <c r="M6" t="str">
        <f t="shared" si="2"/>
        <v/>
      </c>
      <c r="O6" t="str">
        <f>IF(E6="","",IF(②選手情報入力!I15="","",IF(I6=1,VLOOKUP(②選手情報入力!I15,種目情報!$A$4:$B$36,2,FALSE),VLOOKUP(②選手情報入力!I15,種目情報!$E$4:$F$36,2,FALSE))))</f>
        <v/>
      </c>
      <c r="P6" t="str">
        <f>IF(E6="","",IF(②選手情報入力!J15="","",②選手情報入力!J15))</f>
        <v/>
      </c>
      <c r="Q6" s="29" t="str">
        <f>IF(E6="","",IF(②選手情報入力!H15="",0,1))</f>
        <v/>
      </c>
      <c r="R6" t="str">
        <f>IF(E6="","",IF(②選手情報入力!I15="","",IF(I6=1,VLOOKUP(②選手情報入力!I15,種目情報!$A$4:$C$40,3,FALSE),VLOOKUP(②選手情報入力!I15,種目情報!$E$4:$G$41,3,FALSE))))</f>
        <v/>
      </c>
      <c r="S6" t="str">
        <f>IF(E6="","",IF(②選手情報入力!L15="","",IF(I6=1,VLOOKUP(②選手情報入力!L15,種目情報!$A$4:$B$40,2,FALSE),VLOOKUP(②選手情報入力!L15,種目情報!$E$4:$F$41,2,FALSE))))</f>
        <v/>
      </c>
      <c r="T6" t="str">
        <f>IF(E6="","",IF(②選手情報入力!M15="","",②選手情報入力!M15))</f>
        <v/>
      </c>
      <c r="U6" s="29" t="str">
        <f>IF(E6="","",IF(②選手情報入力!K15="",0,1))</f>
        <v/>
      </c>
      <c r="V6" t="str">
        <f>IF(E6="","",IF(②選手情報入力!L15="","",IF(I6=1,VLOOKUP(②選手情報入力!L15,種目情報!$A$4:$C$40,3,FALSE),VLOOKUP(②選手情報入力!L15,種目情報!$E$4:$G$41,3,FALSE))))</f>
        <v/>
      </c>
      <c r="W6" t="str">
        <f>IF(E6="","",IF(②選手情報入力!O15="","",IF(I6=1,VLOOKUP(②選手情報入力!O15,種目情報!$A$4:$B$40,2,FALSE),VLOOKUP(②選手情報入力!O15,種目情報!$E$4:$F$41,2,FALSE))))</f>
        <v/>
      </c>
      <c r="X6" t="str">
        <f>IF(E6="","",IF(②選手情報入力!P15="","",②選手情報入力!P15))</f>
        <v/>
      </c>
      <c r="Y6" s="29" t="str">
        <f>IF(E6="","",IF(②選手情報入力!N15="",0,1))</f>
        <v/>
      </c>
      <c r="Z6" t="str">
        <f>IF(E6="","",IF(②選手情報入力!O15="","",IF(I6=1,VLOOKUP(②選手情報入力!O15,種目情報!$A$4:$C$40,3,FALSE),VLOOKUP(②選手情報入力!O15,種目情報!$E$4:$G$41,3,FALSE))))</f>
        <v/>
      </c>
      <c r="AA6" t="str">
        <f>IF(E6="","",IF(②選手情報入力!Q15="","",IF(I6=1,種目情報!$J$4,種目情報!$J$6)))</f>
        <v/>
      </c>
      <c r="AB6" t="str">
        <f>IF(E6="","",IF(②選手情報入力!Q15="","",IF(I6=1,IF(②選手情報入力!$R$6="","",②選手情報入力!$R$6),IF(②選手情報入力!$R$7="","",②選手情報入力!$R$7))))</f>
        <v/>
      </c>
      <c r="AC6" t="str">
        <f>IF(E6="","",IF(②選手情報入力!Q15="","",IF(I6=1,IF(②選手情報入力!$Q$6="",0,1),IF(②選手情報入力!$Q$7="",0,1))))</f>
        <v/>
      </c>
      <c r="AD6" t="str">
        <f>IF(E6="","",IF(②選手情報入力!Q15="","",2))</f>
        <v/>
      </c>
      <c r="AE6" t="str">
        <f>IF(E6="","",IF(②選手情報入力!S15="","",IF(I6=1,種目情報!$J$5,種目情報!$J$7)))</f>
        <v/>
      </c>
      <c r="AF6" t="str">
        <f>IF(E6="","",IF(②選手情報入力!S15="","",IF(I6=1,IF(②選手情報入力!$T$6="","",②選手情報入力!$T$6),IF(②選手情報入力!$T$7="","",②選手情報入力!$T$7))))</f>
        <v/>
      </c>
      <c r="AG6" t="str">
        <f>IF(E6="","",IF(②選手情報入力!S15="","",IF(I6=1,IF(②選手情報入力!$S$6="",0,1),IF(②選手情報入力!$S$7="",0,1))))</f>
        <v/>
      </c>
      <c r="AH6" t="str">
        <f>IF(E6="","",IF(②選手情報入力!S15="","",2))</f>
        <v/>
      </c>
    </row>
    <row r="7" spans="1:34">
      <c r="A7" t="str">
        <f>IF(E7="","",I7*1000000+①団体情報入力!$D$3*1000+②選手情報入力!A16)</f>
        <v/>
      </c>
      <c r="B7" t="str">
        <f>IF(E7="","",①団体情報入力!$D$3)</f>
        <v/>
      </c>
      <c r="D7" t="str">
        <f>IF(②選手情報入力!B16="","",①団体情報入力!$D$10)</f>
        <v/>
      </c>
      <c r="E7" t="str">
        <f>IF(②選手情報入力!B16="","",②選手情報入力!B16)</f>
        <v/>
      </c>
      <c r="F7" t="str">
        <f>IF(E7="","",②選手情報入力!C16)</f>
        <v/>
      </c>
      <c r="G7" t="str">
        <f>IF(E7="","",②選手情報入力!D16)</f>
        <v/>
      </c>
      <c r="H7" t="str">
        <f t="shared" si="0"/>
        <v/>
      </c>
      <c r="I7" t="str">
        <f>IF(E7="","",IF(②選手情報入力!F16="男",1,2))</f>
        <v/>
      </c>
      <c r="J7" t="str">
        <f>IF(E7="","",IF(②選手情報入力!G16="","",②選手情報入力!G16))</f>
        <v/>
      </c>
      <c r="L7" t="str">
        <f t="shared" si="1"/>
        <v/>
      </c>
      <c r="M7" t="str">
        <f t="shared" si="2"/>
        <v/>
      </c>
      <c r="O7" t="str">
        <f>IF(E7="","",IF(②選手情報入力!I16="","",IF(I7=1,VLOOKUP(②選手情報入力!I16,種目情報!$A$4:$B$36,2,FALSE),VLOOKUP(②選手情報入力!I16,種目情報!$E$4:$F$36,2,FALSE))))</f>
        <v/>
      </c>
      <c r="P7" t="str">
        <f>IF(E7="","",IF(②選手情報入力!J16="","",②選手情報入力!J16))</f>
        <v/>
      </c>
      <c r="Q7" s="29" t="str">
        <f>IF(E7="","",IF(②選手情報入力!H16="",0,1))</f>
        <v/>
      </c>
      <c r="R7" t="str">
        <f>IF(E7="","",IF(②選手情報入力!I16="","",IF(I7=1,VLOOKUP(②選手情報入力!I16,種目情報!$A$4:$C$40,3,FALSE),VLOOKUP(②選手情報入力!I16,種目情報!$E$4:$G$41,3,FALSE))))</f>
        <v/>
      </c>
      <c r="S7" t="str">
        <f>IF(E7="","",IF(②選手情報入力!L16="","",IF(I7=1,VLOOKUP(②選手情報入力!L16,種目情報!$A$4:$B$40,2,FALSE),VLOOKUP(②選手情報入力!L16,種目情報!$E$4:$F$41,2,FALSE))))</f>
        <v/>
      </c>
      <c r="T7" t="str">
        <f>IF(E7="","",IF(②選手情報入力!M16="","",②選手情報入力!M16))</f>
        <v/>
      </c>
      <c r="U7" s="29" t="str">
        <f>IF(E7="","",IF(②選手情報入力!K16="",0,1))</f>
        <v/>
      </c>
      <c r="V7" t="str">
        <f>IF(E7="","",IF(②選手情報入力!L16="","",IF(I7=1,VLOOKUP(②選手情報入力!L16,種目情報!$A$4:$C$40,3,FALSE),VLOOKUP(②選手情報入力!L16,種目情報!$E$4:$G$41,3,FALSE))))</f>
        <v/>
      </c>
      <c r="W7" t="str">
        <f>IF(E7="","",IF(②選手情報入力!O16="","",IF(I7=1,VLOOKUP(②選手情報入力!O16,種目情報!$A$4:$B$40,2,FALSE),VLOOKUP(②選手情報入力!O16,種目情報!$E$4:$F$41,2,FALSE))))</f>
        <v/>
      </c>
      <c r="X7" t="str">
        <f>IF(E7="","",IF(②選手情報入力!P16="","",②選手情報入力!P16))</f>
        <v/>
      </c>
      <c r="Y7" s="29" t="str">
        <f>IF(E7="","",IF(②選手情報入力!N16="",0,1))</f>
        <v/>
      </c>
      <c r="Z7" t="str">
        <f>IF(E7="","",IF(②選手情報入力!O16="","",IF(I7=1,VLOOKUP(②選手情報入力!O16,種目情報!$A$4:$C$40,3,FALSE),VLOOKUP(②選手情報入力!O16,種目情報!$E$4:$G$41,3,FALSE))))</f>
        <v/>
      </c>
      <c r="AA7" t="str">
        <f>IF(E7="","",IF(②選手情報入力!Q16="","",IF(I7=1,種目情報!$J$4,種目情報!$J$6)))</f>
        <v/>
      </c>
      <c r="AB7" t="str">
        <f>IF(E7="","",IF(②選手情報入力!Q16="","",IF(I7=1,IF(②選手情報入力!$R$6="","",②選手情報入力!$R$6),IF(②選手情報入力!$R$7="","",②選手情報入力!$R$7))))</f>
        <v/>
      </c>
      <c r="AC7" t="str">
        <f>IF(E7="","",IF(②選手情報入力!Q16="","",IF(I7=1,IF(②選手情報入力!$Q$6="",0,1),IF(②選手情報入力!$Q$7="",0,1))))</f>
        <v/>
      </c>
      <c r="AD7" t="str">
        <f>IF(E7="","",IF(②選手情報入力!Q16="","",2))</f>
        <v/>
      </c>
      <c r="AE7" t="str">
        <f>IF(E7="","",IF(②選手情報入力!S16="","",IF(I7=1,種目情報!$J$5,種目情報!$J$7)))</f>
        <v/>
      </c>
      <c r="AF7" t="str">
        <f>IF(E7="","",IF(②選手情報入力!S16="","",IF(I7=1,IF(②選手情報入力!$T$6="","",②選手情報入力!$T$6),IF(②選手情報入力!$T$7="","",②選手情報入力!$T$7))))</f>
        <v/>
      </c>
      <c r="AG7" t="str">
        <f>IF(E7="","",IF(②選手情報入力!S16="","",IF(I7=1,IF(②選手情報入力!$S$6="",0,1),IF(②選手情報入力!$S$7="",0,1))))</f>
        <v/>
      </c>
      <c r="AH7" t="str">
        <f>IF(E7="","",IF(②選手情報入力!S16="","",2))</f>
        <v/>
      </c>
    </row>
    <row r="8" spans="1:34">
      <c r="A8" t="str">
        <f>IF(E8="","",I8*1000000+①団体情報入力!$D$3*1000+②選手情報入力!A17)</f>
        <v/>
      </c>
      <c r="B8" t="str">
        <f>IF(E8="","",①団体情報入力!$D$3)</f>
        <v/>
      </c>
      <c r="D8" t="str">
        <f>IF(②選手情報入力!B17="","",①団体情報入力!$D$10)</f>
        <v/>
      </c>
      <c r="E8" t="str">
        <f>IF(②選手情報入力!B17="","",②選手情報入力!B17)</f>
        <v/>
      </c>
      <c r="F8" t="str">
        <f>IF(E8="","",②選手情報入力!C17)</f>
        <v/>
      </c>
      <c r="G8" t="str">
        <f>IF(E8="","",②選手情報入力!D17)</f>
        <v/>
      </c>
      <c r="H8" t="str">
        <f t="shared" ref="H8:H66" si="3">IF(E8="","",F8)</f>
        <v/>
      </c>
      <c r="I8" t="str">
        <f>IF(E8="","",IF(②選手情報入力!F17="男",1,2))</f>
        <v/>
      </c>
      <c r="J8" t="str">
        <f>IF(E8="","",IF(②選手情報入力!G17="","",②選手情報入力!G17))</f>
        <v/>
      </c>
      <c r="L8" t="str">
        <f t="shared" ref="L8:L66" si="4">IF(E8="","",0)</f>
        <v/>
      </c>
      <c r="M8" t="str">
        <f t="shared" ref="M8:M66" si="5">IF(E8="","","愛知")</f>
        <v/>
      </c>
      <c r="O8" t="str">
        <f>IF(E8="","",IF(②選手情報入力!I17="","",IF(I8=1,VLOOKUP(②選手情報入力!I17,種目情報!$A$4:$B$36,2,FALSE),VLOOKUP(②選手情報入力!I17,種目情報!$E$4:$F$36,2,FALSE))))</f>
        <v/>
      </c>
      <c r="P8" t="str">
        <f>IF(E8="","",IF(②選手情報入力!J17="","",②選手情報入力!J17))</f>
        <v/>
      </c>
      <c r="Q8" s="29" t="str">
        <f>IF(E8="","",IF(②選手情報入力!H17="",0,1))</f>
        <v/>
      </c>
      <c r="R8" t="str">
        <f>IF(E8="","",IF(②選手情報入力!I17="","",IF(I8=1,VLOOKUP(②選手情報入力!I17,種目情報!$A$4:$C$40,3,FALSE),VLOOKUP(②選手情報入力!I17,種目情報!$E$4:$G$41,3,FALSE))))</f>
        <v/>
      </c>
      <c r="S8" t="str">
        <f>IF(E8="","",IF(②選手情報入力!L17="","",IF(I8=1,VLOOKUP(②選手情報入力!L17,種目情報!$A$4:$B$40,2,FALSE),VLOOKUP(②選手情報入力!L17,種目情報!$E$4:$F$41,2,FALSE))))</f>
        <v/>
      </c>
      <c r="T8" t="str">
        <f>IF(E8="","",IF(②選手情報入力!M17="","",②選手情報入力!M17))</f>
        <v/>
      </c>
      <c r="U8" s="29" t="str">
        <f>IF(E8="","",IF(②選手情報入力!K17="",0,1))</f>
        <v/>
      </c>
      <c r="V8" t="str">
        <f>IF(E8="","",IF(②選手情報入力!L17="","",IF(I8=1,VLOOKUP(②選手情報入力!L17,種目情報!$A$4:$C$40,3,FALSE),VLOOKUP(②選手情報入力!L17,種目情報!$E$4:$G$41,3,FALSE))))</f>
        <v/>
      </c>
      <c r="W8" t="str">
        <f>IF(E8="","",IF(②選手情報入力!O17="","",IF(I8=1,VLOOKUP(②選手情報入力!O17,種目情報!$A$4:$B$40,2,FALSE),VLOOKUP(②選手情報入力!O17,種目情報!$E$4:$F$41,2,FALSE))))</f>
        <v/>
      </c>
      <c r="X8" t="str">
        <f>IF(E8="","",IF(②選手情報入力!P17="","",②選手情報入力!P17))</f>
        <v/>
      </c>
      <c r="Y8" s="29" t="str">
        <f>IF(E8="","",IF(②選手情報入力!N17="",0,1))</f>
        <v/>
      </c>
      <c r="Z8" t="str">
        <f>IF(E8="","",IF(②選手情報入力!O17="","",IF(I8=1,VLOOKUP(②選手情報入力!O17,種目情報!$A$4:$C$40,3,FALSE),VLOOKUP(②選手情報入力!O17,種目情報!$E$4:$G$41,3,FALSE))))</f>
        <v/>
      </c>
      <c r="AA8" t="str">
        <f>IF(E8="","",IF(②選手情報入力!Q17="","",IF(I8=1,種目情報!$J$4,種目情報!$J$6)))</f>
        <v/>
      </c>
      <c r="AB8" t="str">
        <f>IF(E8="","",IF(②選手情報入力!Q17="","",IF(I8=1,IF(②選手情報入力!$R$6="","",②選手情報入力!$R$6),IF(②選手情報入力!$R$7="","",②選手情報入力!$R$7))))</f>
        <v/>
      </c>
      <c r="AC8" t="str">
        <f>IF(E8="","",IF(②選手情報入力!Q17="","",IF(I8=1,IF(②選手情報入力!$Q$6="",0,1),IF(②選手情報入力!$Q$7="",0,1))))</f>
        <v/>
      </c>
      <c r="AD8" t="str">
        <f>IF(E8="","",IF(②選手情報入力!Q17="","",2))</f>
        <v/>
      </c>
      <c r="AE8" t="str">
        <f>IF(E8="","",IF(②選手情報入力!S17="","",IF(I8=1,種目情報!$J$5,種目情報!$J$7)))</f>
        <v/>
      </c>
      <c r="AF8" t="str">
        <f>IF(E8="","",IF(②選手情報入力!S17="","",IF(I8=1,IF(②選手情報入力!$T$6="","",②選手情報入力!$T$6),IF(②選手情報入力!$T$7="","",②選手情報入力!$T$7))))</f>
        <v/>
      </c>
      <c r="AG8" t="str">
        <f>IF(E8="","",IF(②選手情報入力!S17="","",IF(I8=1,IF(②選手情報入力!$S$6="",0,1),IF(②選手情報入力!$S$7="",0,1))))</f>
        <v/>
      </c>
      <c r="AH8" t="str">
        <f>IF(E8="","",IF(②選手情報入力!S17="","",2))</f>
        <v/>
      </c>
    </row>
    <row r="9" spans="1:34">
      <c r="A9" t="str">
        <f>IF(E9="","",I9*1000000+①団体情報入力!$D$3*1000+②選手情報入力!A18)</f>
        <v/>
      </c>
      <c r="B9" t="str">
        <f>IF(E9="","",①団体情報入力!$D$3)</f>
        <v/>
      </c>
      <c r="D9" t="str">
        <f>IF(②選手情報入力!B18="","",①団体情報入力!$D$10)</f>
        <v/>
      </c>
      <c r="E9" t="str">
        <f>IF(②選手情報入力!B18="","",②選手情報入力!B18)</f>
        <v/>
      </c>
      <c r="F9" t="str">
        <f>IF(E9="","",②選手情報入力!C18)</f>
        <v/>
      </c>
      <c r="G9" t="str">
        <f>IF(E9="","",②選手情報入力!D18)</f>
        <v/>
      </c>
      <c r="H9" t="str">
        <f t="shared" si="3"/>
        <v/>
      </c>
      <c r="I9" t="str">
        <f>IF(E9="","",IF(②選手情報入力!F18="男",1,2))</f>
        <v/>
      </c>
      <c r="J9" t="str">
        <f>IF(E9="","",IF(②選手情報入力!G18="","",②選手情報入力!G18))</f>
        <v/>
      </c>
      <c r="L9" t="str">
        <f t="shared" si="4"/>
        <v/>
      </c>
      <c r="M9" t="str">
        <f t="shared" si="5"/>
        <v/>
      </c>
      <c r="O9" t="str">
        <f>IF(E9="","",IF(②選手情報入力!I18="","",IF(I9=1,VLOOKUP(②選手情報入力!I18,種目情報!$A$4:$B$36,2,FALSE),VLOOKUP(②選手情報入力!I18,種目情報!$E$4:$F$36,2,FALSE))))</f>
        <v/>
      </c>
      <c r="P9" t="str">
        <f>IF(E9="","",IF(②選手情報入力!J18="","",②選手情報入力!J18))</f>
        <v/>
      </c>
      <c r="Q9" s="29" t="str">
        <f>IF(E9="","",IF(②選手情報入力!H18="",0,1))</f>
        <v/>
      </c>
      <c r="R9" t="str">
        <f>IF(E9="","",IF(②選手情報入力!I18="","",IF(I9=1,VLOOKUP(②選手情報入力!I18,種目情報!$A$4:$C$40,3,FALSE),VLOOKUP(②選手情報入力!I18,種目情報!$E$4:$G$41,3,FALSE))))</f>
        <v/>
      </c>
      <c r="S9" t="str">
        <f>IF(E9="","",IF(②選手情報入力!L18="","",IF(I9=1,VLOOKUP(②選手情報入力!L18,種目情報!$A$4:$B$40,2,FALSE),VLOOKUP(②選手情報入力!L18,種目情報!$E$4:$F$41,2,FALSE))))</f>
        <v/>
      </c>
      <c r="T9" t="str">
        <f>IF(E9="","",IF(②選手情報入力!M18="","",②選手情報入力!M18))</f>
        <v/>
      </c>
      <c r="U9" s="29" t="str">
        <f>IF(E9="","",IF(②選手情報入力!K18="",0,1))</f>
        <v/>
      </c>
      <c r="V9" t="str">
        <f>IF(E9="","",IF(②選手情報入力!L18="","",IF(I9=1,VLOOKUP(②選手情報入力!L18,種目情報!$A$4:$C$40,3,FALSE),VLOOKUP(②選手情報入力!L18,種目情報!$E$4:$G$41,3,FALSE))))</f>
        <v/>
      </c>
      <c r="W9" t="str">
        <f>IF(E9="","",IF(②選手情報入力!O18="","",IF(I9=1,VLOOKUP(②選手情報入力!O18,種目情報!$A$4:$B$40,2,FALSE),VLOOKUP(②選手情報入力!O18,種目情報!$E$4:$F$41,2,FALSE))))</f>
        <v/>
      </c>
      <c r="X9" t="str">
        <f>IF(E9="","",IF(②選手情報入力!P18="","",②選手情報入力!P18))</f>
        <v/>
      </c>
      <c r="Y9" s="29" t="str">
        <f>IF(E9="","",IF(②選手情報入力!N18="",0,1))</f>
        <v/>
      </c>
      <c r="Z9" t="str">
        <f>IF(E9="","",IF(②選手情報入力!O18="","",IF(I9=1,VLOOKUP(②選手情報入力!O18,種目情報!$A$4:$C$40,3,FALSE),VLOOKUP(②選手情報入力!O18,種目情報!$E$4:$G$41,3,FALSE))))</f>
        <v/>
      </c>
      <c r="AA9" t="str">
        <f>IF(E9="","",IF(②選手情報入力!Q18="","",IF(I9=1,種目情報!$J$4,種目情報!$J$6)))</f>
        <v/>
      </c>
      <c r="AB9" t="str">
        <f>IF(E9="","",IF(②選手情報入力!Q18="","",IF(I9=1,IF(②選手情報入力!$R$6="","",②選手情報入力!$R$6),IF(②選手情報入力!$R$7="","",②選手情報入力!$R$7))))</f>
        <v/>
      </c>
      <c r="AC9" t="str">
        <f>IF(E9="","",IF(②選手情報入力!Q18="","",IF(I9=1,IF(②選手情報入力!$Q$6="",0,1),IF(②選手情報入力!$Q$7="",0,1))))</f>
        <v/>
      </c>
      <c r="AD9" t="str">
        <f>IF(E9="","",IF(②選手情報入力!Q18="","",2))</f>
        <v/>
      </c>
      <c r="AE9" t="str">
        <f>IF(E9="","",IF(②選手情報入力!S18="","",IF(I9=1,種目情報!$J$5,種目情報!$J$7)))</f>
        <v/>
      </c>
      <c r="AF9" t="str">
        <f>IF(E9="","",IF(②選手情報入力!S18="","",IF(I9=1,IF(②選手情報入力!$T$6="","",②選手情報入力!$T$6),IF(②選手情報入力!$T$7="","",②選手情報入力!$T$7))))</f>
        <v/>
      </c>
      <c r="AG9" t="str">
        <f>IF(E9="","",IF(②選手情報入力!S18="","",IF(I9=1,IF(②選手情報入力!$S$6="",0,1),IF(②選手情報入力!$S$7="",0,1))))</f>
        <v/>
      </c>
      <c r="AH9" t="str">
        <f>IF(E9="","",IF(②選手情報入力!S18="","",2))</f>
        <v/>
      </c>
    </row>
    <row r="10" spans="1:34">
      <c r="A10" t="str">
        <f>IF(E10="","",I10*1000000+①団体情報入力!$D$3*1000+②選手情報入力!A19)</f>
        <v/>
      </c>
      <c r="B10" t="str">
        <f>IF(E10="","",①団体情報入力!$D$3)</f>
        <v/>
      </c>
      <c r="D10" t="str">
        <f>IF(②選手情報入力!B19="","",①団体情報入力!$D$10)</f>
        <v/>
      </c>
      <c r="E10" t="str">
        <f>IF(②選手情報入力!B19="","",②選手情報入力!B19)</f>
        <v/>
      </c>
      <c r="F10" t="str">
        <f>IF(E10="","",②選手情報入力!C19)</f>
        <v/>
      </c>
      <c r="G10" t="str">
        <f>IF(E10="","",②選手情報入力!D19)</f>
        <v/>
      </c>
      <c r="H10" t="str">
        <f t="shared" si="3"/>
        <v/>
      </c>
      <c r="I10" t="str">
        <f>IF(E10="","",IF(②選手情報入力!F19="男",1,2))</f>
        <v/>
      </c>
      <c r="J10" t="str">
        <f>IF(E10="","",IF(②選手情報入力!G19="","",②選手情報入力!G19))</f>
        <v/>
      </c>
      <c r="L10" t="str">
        <f t="shared" si="4"/>
        <v/>
      </c>
      <c r="M10" t="str">
        <f t="shared" si="5"/>
        <v/>
      </c>
      <c r="O10" t="str">
        <f>IF(E10="","",IF(②選手情報入力!I19="","",IF(I10=1,VLOOKUP(②選手情報入力!I19,種目情報!$A$4:$B$36,2,FALSE),VLOOKUP(②選手情報入力!I19,種目情報!$E$4:$F$36,2,FALSE))))</f>
        <v/>
      </c>
      <c r="P10" t="str">
        <f>IF(E10="","",IF(②選手情報入力!J19="","",②選手情報入力!J19))</f>
        <v/>
      </c>
      <c r="Q10" s="29" t="str">
        <f>IF(E10="","",IF(②選手情報入力!H19="",0,1))</f>
        <v/>
      </c>
      <c r="R10" t="str">
        <f>IF(E10="","",IF(②選手情報入力!I19="","",IF(I10=1,VLOOKUP(②選手情報入力!I19,種目情報!$A$4:$C$40,3,FALSE),VLOOKUP(②選手情報入力!I19,種目情報!$E$4:$G$41,3,FALSE))))</f>
        <v/>
      </c>
      <c r="S10" t="str">
        <f>IF(E10="","",IF(②選手情報入力!L19="","",IF(I10=1,VLOOKUP(②選手情報入力!L19,種目情報!$A$4:$B$40,2,FALSE),VLOOKUP(②選手情報入力!L19,種目情報!$E$4:$F$41,2,FALSE))))</f>
        <v/>
      </c>
      <c r="T10" t="str">
        <f>IF(E10="","",IF(②選手情報入力!M19="","",②選手情報入力!M19))</f>
        <v/>
      </c>
      <c r="U10" s="29" t="str">
        <f>IF(E10="","",IF(②選手情報入力!K19="",0,1))</f>
        <v/>
      </c>
      <c r="V10" t="str">
        <f>IF(E10="","",IF(②選手情報入力!L19="","",IF(I10=1,VLOOKUP(②選手情報入力!L19,種目情報!$A$4:$C$40,3,FALSE),VLOOKUP(②選手情報入力!L19,種目情報!$E$4:$G$41,3,FALSE))))</f>
        <v/>
      </c>
      <c r="W10" t="str">
        <f>IF(E10="","",IF(②選手情報入力!O19="","",IF(I10=1,VLOOKUP(②選手情報入力!O19,種目情報!$A$4:$B$40,2,FALSE),VLOOKUP(②選手情報入力!O19,種目情報!$E$4:$F$41,2,FALSE))))</f>
        <v/>
      </c>
      <c r="X10" t="str">
        <f>IF(E10="","",IF(②選手情報入力!P19="","",②選手情報入力!P19))</f>
        <v/>
      </c>
      <c r="Y10" s="29" t="str">
        <f>IF(E10="","",IF(②選手情報入力!N19="",0,1))</f>
        <v/>
      </c>
      <c r="Z10" t="str">
        <f>IF(E10="","",IF(②選手情報入力!O19="","",IF(I10=1,VLOOKUP(②選手情報入力!O19,種目情報!$A$4:$C$40,3,FALSE),VLOOKUP(②選手情報入力!O19,種目情報!$E$4:$G$41,3,FALSE))))</f>
        <v/>
      </c>
      <c r="AA10" t="str">
        <f>IF(E10="","",IF(②選手情報入力!Q19="","",IF(I10=1,種目情報!$J$4,種目情報!$J$6)))</f>
        <v/>
      </c>
      <c r="AB10" t="str">
        <f>IF(E10="","",IF(②選手情報入力!Q19="","",IF(I10=1,IF(②選手情報入力!$R$6="","",②選手情報入力!$R$6),IF(②選手情報入力!$R$7="","",②選手情報入力!$R$7))))</f>
        <v/>
      </c>
      <c r="AC10" t="str">
        <f>IF(E10="","",IF(②選手情報入力!Q19="","",IF(I10=1,IF(②選手情報入力!$Q$6="",0,1),IF(②選手情報入力!$Q$7="",0,1))))</f>
        <v/>
      </c>
      <c r="AD10" t="str">
        <f>IF(E10="","",IF(②選手情報入力!Q19="","",2))</f>
        <v/>
      </c>
      <c r="AE10" t="str">
        <f>IF(E10="","",IF(②選手情報入力!S19="","",IF(I10=1,種目情報!$J$5,種目情報!$J$7)))</f>
        <v/>
      </c>
      <c r="AF10" t="str">
        <f>IF(E10="","",IF(②選手情報入力!S19="","",IF(I10=1,IF(②選手情報入力!$T$6="","",②選手情報入力!$T$6),IF(②選手情報入力!$T$7="","",②選手情報入力!$T$7))))</f>
        <v/>
      </c>
      <c r="AG10" t="str">
        <f>IF(E10="","",IF(②選手情報入力!S19="","",IF(I10=1,IF(②選手情報入力!$S$6="",0,1),IF(②選手情報入力!$S$7="",0,1))))</f>
        <v/>
      </c>
      <c r="AH10" t="str">
        <f>IF(E10="","",IF(②選手情報入力!S19="","",2))</f>
        <v/>
      </c>
    </row>
    <row r="11" spans="1:34">
      <c r="A11" t="str">
        <f>IF(E11="","",I11*1000000+①団体情報入力!$D$3*1000+②選手情報入力!A20)</f>
        <v/>
      </c>
      <c r="B11" t="str">
        <f>IF(E11="","",①団体情報入力!$D$3)</f>
        <v/>
      </c>
      <c r="D11" t="str">
        <f>IF(②選手情報入力!B20="","",①団体情報入力!$D$10)</f>
        <v/>
      </c>
      <c r="E11" t="str">
        <f>IF(②選手情報入力!B20="","",②選手情報入力!B20)</f>
        <v/>
      </c>
      <c r="F11" t="str">
        <f>IF(E11="","",②選手情報入力!C20)</f>
        <v/>
      </c>
      <c r="G11" t="str">
        <f>IF(E11="","",②選手情報入力!D20)</f>
        <v/>
      </c>
      <c r="H11" t="str">
        <f t="shared" si="3"/>
        <v/>
      </c>
      <c r="I11" t="str">
        <f>IF(E11="","",IF(②選手情報入力!F20="男",1,2))</f>
        <v/>
      </c>
      <c r="J11" t="str">
        <f>IF(E11="","",IF(②選手情報入力!G20="","",②選手情報入力!G20))</f>
        <v/>
      </c>
      <c r="L11" t="str">
        <f t="shared" si="4"/>
        <v/>
      </c>
      <c r="M11" t="str">
        <f t="shared" si="5"/>
        <v/>
      </c>
      <c r="O11" t="str">
        <f>IF(E11="","",IF(②選手情報入力!I20="","",IF(I11=1,VLOOKUP(②選手情報入力!I20,種目情報!$A$4:$B$36,2,FALSE),VLOOKUP(②選手情報入力!I20,種目情報!$E$4:$F$36,2,FALSE))))</f>
        <v/>
      </c>
      <c r="P11" t="str">
        <f>IF(E11="","",IF(②選手情報入力!J20="","",②選手情報入力!J20))</f>
        <v/>
      </c>
      <c r="Q11" s="29" t="str">
        <f>IF(E11="","",IF(②選手情報入力!H20="",0,1))</f>
        <v/>
      </c>
      <c r="R11" t="str">
        <f>IF(E11="","",IF(②選手情報入力!I20="","",IF(I11=1,VLOOKUP(②選手情報入力!I20,種目情報!$A$4:$C$40,3,FALSE),VLOOKUP(②選手情報入力!I20,種目情報!$E$4:$G$41,3,FALSE))))</f>
        <v/>
      </c>
      <c r="S11" t="str">
        <f>IF(E11="","",IF(②選手情報入力!L20="","",IF(I11=1,VLOOKUP(②選手情報入力!L20,種目情報!$A$4:$B$40,2,FALSE),VLOOKUP(②選手情報入力!L20,種目情報!$E$4:$F$41,2,FALSE))))</f>
        <v/>
      </c>
      <c r="T11" t="str">
        <f>IF(E11="","",IF(②選手情報入力!M20="","",②選手情報入力!M20))</f>
        <v/>
      </c>
      <c r="U11" s="29" t="str">
        <f>IF(E11="","",IF(②選手情報入力!K20="",0,1))</f>
        <v/>
      </c>
      <c r="V11" t="str">
        <f>IF(E11="","",IF(②選手情報入力!L20="","",IF(I11=1,VLOOKUP(②選手情報入力!L20,種目情報!$A$4:$C$40,3,FALSE),VLOOKUP(②選手情報入力!L20,種目情報!$E$4:$G$41,3,FALSE))))</f>
        <v/>
      </c>
      <c r="W11" t="str">
        <f>IF(E11="","",IF(②選手情報入力!O20="","",IF(I11=1,VLOOKUP(②選手情報入力!O20,種目情報!$A$4:$B$40,2,FALSE),VLOOKUP(②選手情報入力!O20,種目情報!$E$4:$F$41,2,FALSE))))</f>
        <v/>
      </c>
      <c r="X11" t="str">
        <f>IF(E11="","",IF(②選手情報入力!P20="","",②選手情報入力!P20))</f>
        <v/>
      </c>
      <c r="Y11" s="29" t="str">
        <f>IF(E11="","",IF(②選手情報入力!N20="",0,1))</f>
        <v/>
      </c>
      <c r="Z11" t="str">
        <f>IF(E11="","",IF(②選手情報入力!O20="","",IF(I11=1,VLOOKUP(②選手情報入力!O20,種目情報!$A$4:$C$40,3,FALSE),VLOOKUP(②選手情報入力!O20,種目情報!$E$4:$G$41,3,FALSE))))</f>
        <v/>
      </c>
      <c r="AA11" t="str">
        <f>IF(E11="","",IF(②選手情報入力!Q20="","",IF(I11=1,種目情報!$J$4,種目情報!$J$6)))</f>
        <v/>
      </c>
      <c r="AB11" t="str">
        <f>IF(E11="","",IF(②選手情報入力!Q20="","",IF(I11=1,IF(②選手情報入力!$R$6="","",②選手情報入力!$R$6),IF(②選手情報入力!$R$7="","",②選手情報入力!$R$7))))</f>
        <v/>
      </c>
      <c r="AC11" t="str">
        <f>IF(E11="","",IF(②選手情報入力!Q20="","",IF(I11=1,IF(②選手情報入力!$Q$6="",0,1),IF(②選手情報入力!$Q$7="",0,1))))</f>
        <v/>
      </c>
      <c r="AD11" t="str">
        <f>IF(E11="","",IF(②選手情報入力!Q20="","",2))</f>
        <v/>
      </c>
      <c r="AE11" t="str">
        <f>IF(E11="","",IF(②選手情報入力!S20="","",IF(I11=1,種目情報!$J$5,種目情報!$J$7)))</f>
        <v/>
      </c>
      <c r="AF11" t="str">
        <f>IF(E11="","",IF(②選手情報入力!S20="","",IF(I11=1,IF(②選手情報入力!$T$6="","",②選手情報入力!$T$6),IF(②選手情報入力!$T$7="","",②選手情報入力!$T$7))))</f>
        <v/>
      </c>
      <c r="AG11" t="str">
        <f>IF(E11="","",IF(②選手情報入力!S20="","",IF(I11=1,IF(②選手情報入力!$S$6="",0,1),IF(②選手情報入力!$S$7="",0,1))))</f>
        <v/>
      </c>
      <c r="AH11" t="str">
        <f>IF(E11="","",IF(②選手情報入力!S20="","",2))</f>
        <v/>
      </c>
    </row>
    <row r="12" spans="1:34">
      <c r="A12" t="str">
        <f>IF(E12="","",I12*1000000+①団体情報入力!$D$3*1000+②選手情報入力!A21)</f>
        <v/>
      </c>
      <c r="B12" t="str">
        <f>IF(E12="","",①団体情報入力!$D$3)</f>
        <v/>
      </c>
      <c r="D12" t="str">
        <f>IF(②選手情報入力!B21="","",①団体情報入力!$D$10)</f>
        <v/>
      </c>
      <c r="E12" t="str">
        <f>IF(②選手情報入力!B21="","",②選手情報入力!B21)</f>
        <v/>
      </c>
      <c r="F12" t="str">
        <f>IF(E12="","",②選手情報入力!C21)</f>
        <v/>
      </c>
      <c r="G12" t="str">
        <f>IF(E12="","",②選手情報入力!D21)</f>
        <v/>
      </c>
      <c r="H12" t="str">
        <f t="shared" si="3"/>
        <v/>
      </c>
      <c r="I12" t="str">
        <f>IF(E12="","",IF(②選手情報入力!F21="男",1,2))</f>
        <v/>
      </c>
      <c r="J12" t="str">
        <f>IF(E12="","",IF(②選手情報入力!G21="","",②選手情報入力!G21))</f>
        <v/>
      </c>
      <c r="L12" t="str">
        <f t="shared" si="4"/>
        <v/>
      </c>
      <c r="M12" t="str">
        <f t="shared" si="5"/>
        <v/>
      </c>
      <c r="O12" t="str">
        <f>IF(E12="","",IF(②選手情報入力!I21="","",IF(I12=1,VLOOKUP(②選手情報入力!I21,種目情報!$A$4:$B$36,2,FALSE),VLOOKUP(②選手情報入力!I21,種目情報!$E$4:$F$36,2,FALSE))))</f>
        <v/>
      </c>
      <c r="P12" t="str">
        <f>IF(E12="","",IF(②選手情報入力!J21="","",②選手情報入力!J21))</f>
        <v/>
      </c>
      <c r="Q12" s="29" t="str">
        <f>IF(E12="","",IF(②選手情報入力!H21="",0,1))</f>
        <v/>
      </c>
      <c r="R12" t="str">
        <f>IF(E12="","",IF(②選手情報入力!I21="","",IF(I12=1,VLOOKUP(②選手情報入力!I21,種目情報!$A$4:$C$40,3,FALSE),VLOOKUP(②選手情報入力!I21,種目情報!$E$4:$G$41,3,FALSE))))</f>
        <v/>
      </c>
      <c r="S12" t="str">
        <f>IF(E12="","",IF(②選手情報入力!L21="","",IF(I12=1,VLOOKUP(②選手情報入力!L21,種目情報!$A$4:$B$40,2,FALSE),VLOOKUP(②選手情報入力!L21,種目情報!$E$4:$F$41,2,FALSE))))</f>
        <v/>
      </c>
      <c r="T12" t="str">
        <f>IF(E12="","",IF(②選手情報入力!M21="","",②選手情報入力!M21))</f>
        <v/>
      </c>
      <c r="U12" s="29" t="str">
        <f>IF(E12="","",IF(②選手情報入力!K21="",0,1))</f>
        <v/>
      </c>
      <c r="V12" t="str">
        <f>IF(E12="","",IF(②選手情報入力!L21="","",IF(I12=1,VLOOKUP(②選手情報入力!L21,種目情報!$A$4:$C$40,3,FALSE),VLOOKUP(②選手情報入力!L21,種目情報!$E$4:$G$41,3,FALSE))))</f>
        <v/>
      </c>
      <c r="W12" t="str">
        <f>IF(E12="","",IF(②選手情報入力!O21="","",IF(I12=1,VLOOKUP(②選手情報入力!O21,種目情報!$A$4:$B$40,2,FALSE),VLOOKUP(②選手情報入力!O21,種目情報!$E$4:$F$41,2,FALSE))))</f>
        <v/>
      </c>
      <c r="X12" t="str">
        <f>IF(E12="","",IF(②選手情報入力!P21="","",②選手情報入力!P21))</f>
        <v/>
      </c>
      <c r="Y12" s="29" t="str">
        <f>IF(E12="","",IF(②選手情報入力!N21="",0,1))</f>
        <v/>
      </c>
      <c r="Z12" t="str">
        <f>IF(E12="","",IF(②選手情報入力!O21="","",IF(I12=1,VLOOKUP(②選手情報入力!O21,種目情報!$A$4:$C$40,3,FALSE),VLOOKUP(②選手情報入力!O21,種目情報!$E$4:$G$41,3,FALSE))))</f>
        <v/>
      </c>
      <c r="AA12" t="str">
        <f>IF(E12="","",IF(②選手情報入力!Q21="","",IF(I12=1,種目情報!$J$4,種目情報!$J$6)))</f>
        <v/>
      </c>
      <c r="AB12" t="str">
        <f>IF(E12="","",IF(②選手情報入力!Q21="","",IF(I12=1,IF(②選手情報入力!$R$6="","",②選手情報入力!$R$6),IF(②選手情報入力!$R$7="","",②選手情報入力!$R$7))))</f>
        <v/>
      </c>
      <c r="AC12" t="str">
        <f>IF(E12="","",IF(②選手情報入力!Q21="","",IF(I12=1,IF(②選手情報入力!$Q$6="",0,1),IF(②選手情報入力!$Q$7="",0,1))))</f>
        <v/>
      </c>
      <c r="AD12" t="str">
        <f>IF(E12="","",IF(②選手情報入力!Q21="","",2))</f>
        <v/>
      </c>
      <c r="AE12" t="str">
        <f>IF(E12="","",IF(②選手情報入力!S21="","",IF(I12=1,種目情報!$J$5,種目情報!$J$7)))</f>
        <v/>
      </c>
      <c r="AF12" t="str">
        <f>IF(E12="","",IF(②選手情報入力!S21="","",IF(I12=1,IF(②選手情報入力!$T$6="","",②選手情報入力!$T$6),IF(②選手情報入力!$T$7="","",②選手情報入力!$T$7))))</f>
        <v/>
      </c>
      <c r="AG12" t="str">
        <f>IF(E12="","",IF(②選手情報入力!S21="","",IF(I12=1,IF(②選手情報入力!$S$6="",0,1),IF(②選手情報入力!$S$7="",0,1))))</f>
        <v/>
      </c>
      <c r="AH12" t="str">
        <f>IF(E12="","",IF(②選手情報入力!S21="","",2))</f>
        <v/>
      </c>
    </row>
    <row r="13" spans="1:34">
      <c r="A13" t="str">
        <f>IF(E13="","",I13*1000000+①団体情報入力!$D$3*1000+②選手情報入力!A22)</f>
        <v/>
      </c>
      <c r="B13" t="str">
        <f>IF(E13="","",①団体情報入力!$D$3)</f>
        <v/>
      </c>
      <c r="D13" t="str">
        <f>IF(②選手情報入力!B22="","",①団体情報入力!$D$10)</f>
        <v/>
      </c>
      <c r="E13" t="str">
        <f>IF(②選手情報入力!B22="","",②選手情報入力!B22)</f>
        <v/>
      </c>
      <c r="F13" t="str">
        <f>IF(E13="","",②選手情報入力!C22)</f>
        <v/>
      </c>
      <c r="G13" t="str">
        <f>IF(E13="","",②選手情報入力!D22)</f>
        <v/>
      </c>
      <c r="H13" t="str">
        <f t="shared" si="3"/>
        <v/>
      </c>
      <c r="I13" t="str">
        <f>IF(E13="","",IF(②選手情報入力!F22="男",1,2))</f>
        <v/>
      </c>
      <c r="J13" t="str">
        <f>IF(E13="","",IF(②選手情報入力!G22="","",②選手情報入力!G22))</f>
        <v/>
      </c>
      <c r="L13" t="str">
        <f t="shared" si="4"/>
        <v/>
      </c>
      <c r="M13" t="str">
        <f t="shared" si="5"/>
        <v/>
      </c>
      <c r="O13" t="str">
        <f>IF(E13="","",IF(②選手情報入力!I22="","",IF(I13=1,VLOOKUP(②選手情報入力!I22,種目情報!$A$4:$B$36,2,FALSE),VLOOKUP(②選手情報入力!I22,種目情報!$E$4:$F$36,2,FALSE))))</f>
        <v/>
      </c>
      <c r="P13" t="str">
        <f>IF(E13="","",IF(②選手情報入力!J22="","",②選手情報入力!J22))</f>
        <v/>
      </c>
      <c r="Q13" s="29" t="str">
        <f>IF(E13="","",IF(②選手情報入力!H22="",0,1))</f>
        <v/>
      </c>
      <c r="R13" t="str">
        <f>IF(E13="","",IF(②選手情報入力!I22="","",IF(I13=1,VLOOKUP(②選手情報入力!I22,種目情報!$A$4:$C$40,3,FALSE),VLOOKUP(②選手情報入力!I22,種目情報!$E$4:$G$41,3,FALSE))))</f>
        <v/>
      </c>
      <c r="S13" t="str">
        <f>IF(E13="","",IF(②選手情報入力!L22="","",IF(I13=1,VLOOKUP(②選手情報入力!L22,種目情報!$A$4:$B$40,2,FALSE),VLOOKUP(②選手情報入力!L22,種目情報!$E$4:$F$41,2,FALSE))))</f>
        <v/>
      </c>
      <c r="T13" t="str">
        <f>IF(E13="","",IF(②選手情報入力!M22="","",②選手情報入力!M22))</f>
        <v/>
      </c>
      <c r="U13" s="29" t="str">
        <f>IF(E13="","",IF(②選手情報入力!K22="",0,1))</f>
        <v/>
      </c>
      <c r="V13" t="str">
        <f>IF(E13="","",IF(②選手情報入力!L22="","",IF(I13=1,VLOOKUP(②選手情報入力!L22,種目情報!$A$4:$C$40,3,FALSE),VLOOKUP(②選手情報入力!L22,種目情報!$E$4:$G$41,3,FALSE))))</f>
        <v/>
      </c>
      <c r="W13" t="str">
        <f>IF(E13="","",IF(②選手情報入力!O22="","",IF(I13=1,VLOOKUP(②選手情報入力!O22,種目情報!$A$4:$B$40,2,FALSE),VLOOKUP(②選手情報入力!O22,種目情報!$E$4:$F$41,2,FALSE))))</f>
        <v/>
      </c>
      <c r="X13" t="str">
        <f>IF(E13="","",IF(②選手情報入力!P22="","",②選手情報入力!P22))</f>
        <v/>
      </c>
      <c r="Y13" s="29" t="str">
        <f>IF(E13="","",IF(②選手情報入力!N22="",0,1))</f>
        <v/>
      </c>
      <c r="Z13" t="str">
        <f>IF(E13="","",IF(②選手情報入力!O22="","",IF(I13=1,VLOOKUP(②選手情報入力!O22,種目情報!$A$4:$C$40,3,FALSE),VLOOKUP(②選手情報入力!O22,種目情報!$E$4:$G$41,3,FALSE))))</f>
        <v/>
      </c>
      <c r="AA13" t="str">
        <f>IF(E13="","",IF(②選手情報入力!Q22="","",IF(I13=1,種目情報!$J$4,種目情報!$J$6)))</f>
        <v/>
      </c>
      <c r="AB13" t="str">
        <f>IF(E13="","",IF(②選手情報入力!Q22="","",IF(I13=1,IF(②選手情報入力!$R$6="","",②選手情報入力!$R$6),IF(②選手情報入力!$R$7="","",②選手情報入力!$R$7))))</f>
        <v/>
      </c>
      <c r="AC13" t="str">
        <f>IF(E13="","",IF(②選手情報入力!Q22="","",IF(I13=1,IF(②選手情報入力!$Q$6="",0,1),IF(②選手情報入力!$Q$7="",0,1))))</f>
        <v/>
      </c>
      <c r="AD13" t="str">
        <f>IF(E13="","",IF(②選手情報入力!Q22="","",2))</f>
        <v/>
      </c>
      <c r="AE13" t="str">
        <f>IF(E13="","",IF(②選手情報入力!S22="","",IF(I13=1,種目情報!$J$5,種目情報!$J$7)))</f>
        <v/>
      </c>
      <c r="AF13" t="str">
        <f>IF(E13="","",IF(②選手情報入力!S22="","",IF(I13=1,IF(②選手情報入力!$T$6="","",②選手情報入力!$T$6),IF(②選手情報入力!$T$7="","",②選手情報入力!$T$7))))</f>
        <v/>
      </c>
      <c r="AG13" t="str">
        <f>IF(E13="","",IF(②選手情報入力!S22="","",IF(I13=1,IF(②選手情報入力!$S$6="",0,1),IF(②選手情報入力!$S$7="",0,1))))</f>
        <v/>
      </c>
      <c r="AH13" t="str">
        <f>IF(E13="","",IF(②選手情報入力!S22="","",2))</f>
        <v/>
      </c>
    </row>
    <row r="14" spans="1:34">
      <c r="A14" t="str">
        <f>IF(E14="","",I14*1000000+①団体情報入力!$D$3*1000+②選手情報入力!A23)</f>
        <v/>
      </c>
      <c r="B14" t="str">
        <f>IF(E14="","",①団体情報入力!$D$3)</f>
        <v/>
      </c>
      <c r="D14" t="str">
        <f>IF(②選手情報入力!B23="","",①団体情報入力!$D$10)</f>
        <v/>
      </c>
      <c r="E14" t="str">
        <f>IF(②選手情報入力!B23="","",②選手情報入力!B23)</f>
        <v/>
      </c>
      <c r="F14" t="str">
        <f>IF(E14="","",②選手情報入力!C23)</f>
        <v/>
      </c>
      <c r="G14" t="str">
        <f>IF(E14="","",②選手情報入力!D23)</f>
        <v/>
      </c>
      <c r="H14" t="str">
        <f t="shared" si="3"/>
        <v/>
      </c>
      <c r="I14" t="str">
        <f>IF(E14="","",IF(②選手情報入力!F23="男",1,2))</f>
        <v/>
      </c>
      <c r="J14" t="str">
        <f>IF(E14="","",IF(②選手情報入力!G23="","",②選手情報入力!G23))</f>
        <v/>
      </c>
      <c r="L14" t="str">
        <f t="shared" si="4"/>
        <v/>
      </c>
      <c r="M14" t="str">
        <f t="shared" si="5"/>
        <v/>
      </c>
      <c r="O14" t="str">
        <f>IF(E14="","",IF(②選手情報入力!I23="","",IF(I14=1,VLOOKUP(②選手情報入力!I23,種目情報!$A$4:$B$36,2,FALSE),VLOOKUP(②選手情報入力!I23,種目情報!$E$4:$F$36,2,FALSE))))</f>
        <v/>
      </c>
      <c r="P14" t="str">
        <f>IF(E14="","",IF(②選手情報入力!J23="","",②選手情報入力!J23))</f>
        <v/>
      </c>
      <c r="Q14" s="29" t="str">
        <f>IF(E14="","",IF(②選手情報入力!H23="",0,1))</f>
        <v/>
      </c>
      <c r="R14" t="str">
        <f>IF(E14="","",IF(②選手情報入力!I23="","",IF(I14=1,VLOOKUP(②選手情報入力!I23,種目情報!$A$4:$C$40,3,FALSE),VLOOKUP(②選手情報入力!I23,種目情報!$E$4:$G$41,3,FALSE))))</f>
        <v/>
      </c>
      <c r="S14" t="str">
        <f>IF(E14="","",IF(②選手情報入力!L23="","",IF(I14=1,VLOOKUP(②選手情報入力!L23,種目情報!$A$4:$B$40,2,FALSE),VLOOKUP(②選手情報入力!L23,種目情報!$E$4:$F$41,2,FALSE))))</f>
        <v/>
      </c>
      <c r="T14" t="str">
        <f>IF(E14="","",IF(②選手情報入力!M23="","",②選手情報入力!M23))</f>
        <v/>
      </c>
      <c r="U14" s="29" t="str">
        <f>IF(E14="","",IF(②選手情報入力!K23="",0,1))</f>
        <v/>
      </c>
      <c r="V14" t="str">
        <f>IF(E14="","",IF(②選手情報入力!L23="","",IF(I14=1,VLOOKUP(②選手情報入力!L23,種目情報!$A$4:$C$40,3,FALSE),VLOOKUP(②選手情報入力!L23,種目情報!$E$4:$G$41,3,FALSE))))</f>
        <v/>
      </c>
      <c r="W14" t="str">
        <f>IF(E14="","",IF(②選手情報入力!O23="","",IF(I14=1,VLOOKUP(②選手情報入力!O23,種目情報!$A$4:$B$40,2,FALSE),VLOOKUP(②選手情報入力!O23,種目情報!$E$4:$F$41,2,FALSE))))</f>
        <v/>
      </c>
      <c r="X14" t="str">
        <f>IF(E14="","",IF(②選手情報入力!P23="","",②選手情報入力!P23))</f>
        <v/>
      </c>
      <c r="Y14" s="29" t="str">
        <f>IF(E14="","",IF(②選手情報入力!N23="",0,1))</f>
        <v/>
      </c>
      <c r="Z14" t="str">
        <f>IF(E14="","",IF(②選手情報入力!O23="","",IF(I14=1,VLOOKUP(②選手情報入力!O23,種目情報!$A$4:$C$40,3,FALSE),VLOOKUP(②選手情報入力!O23,種目情報!$E$4:$G$41,3,FALSE))))</f>
        <v/>
      </c>
      <c r="AA14" t="str">
        <f>IF(E14="","",IF(②選手情報入力!Q23="","",IF(I14=1,種目情報!$J$4,種目情報!$J$6)))</f>
        <v/>
      </c>
      <c r="AB14" t="str">
        <f>IF(E14="","",IF(②選手情報入力!Q23="","",IF(I14=1,IF(②選手情報入力!$R$6="","",②選手情報入力!$R$6),IF(②選手情報入力!$R$7="","",②選手情報入力!$R$7))))</f>
        <v/>
      </c>
      <c r="AC14" t="str">
        <f>IF(E14="","",IF(②選手情報入力!Q23="","",IF(I14=1,IF(②選手情報入力!$Q$6="",0,1),IF(②選手情報入力!$Q$7="",0,1))))</f>
        <v/>
      </c>
      <c r="AD14" t="str">
        <f>IF(E14="","",IF(②選手情報入力!Q23="","",2))</f>
        <v/>
      </c>
      <c r="AE14" t="str">
        <f>IF(E14="","",IF(②選手情報入力!S23="","",IF(I14=1,種目情報!$J$5,種目情報!$J$7)))</f>
        <v/>
      </c>
      <c r="AF14" t="str">
        <f>IF(E14="","",IF(②選手情報入力!S23="","",IF(I14=1,IF(②選手情報入力!$T$6="","",②選手情報入力!$T$6),IF(②選手情報入力!$T$7="","",②選手情報入力!$T$7))))</f>
        <v/>
      </c>
      <c r="AG14" t="str">
        <f>IF(E14="","",IF(②選手情報入力!S23="","",IF(I14=1,IF(②選手情報入力!$S$6="",0,1),IF(②選手情報入力!$S$7="",0,1))))</f>
        <v/>
      </c>
      <c r="AH14" t="str">
        <f>IF(E14="","",IF(②選手情報入力!S23="","",2))</f>
        <v/>
      </c>
    </row>
    <row r="15" spans="1:34">
      <c r="A15" t="str">
        <f>IF(E15="","",I15*1000000+①団体情報入力!$D$3*1000+②選手情報入力!A24)</f>
        <v/>
      </c>
      <c r="B15" t="str">
        <f>IF(E15="","",①団体情報入力!$D$3)</f>
        <v/>
      </c>
      <c r="D15" t="str">
        <f>IF(②選手情報入力!B24="","",①団体情報入力!$D$10)</f>
        <v/>
      </c>
      <c r="E15" t="str">
        <f>IF(②選手情報入力!B24="","",②選手情報入力!B24)</f>
        <v/>
      </c>
      <c r="F15" t="str">
        <f>IF(E15="","",②選手情報入力!C24)</f>
        <v/>
      </c>
      <c r="G15" t="str">
        <f>IF(E15="","",②選手情報入力!D24)</f>
        <v/>
      </c>
      <c r="H15" t="str">
        <f t="shared" si="3"/>
        <v/>
      </c>
      <c r="I15" t="str">
        <f>IF(E15="","",IF(②選手情報入力!F24="男",1,2))</f>
        <v/>
      </c>
      <c r="J15" t="str">
        <f>IF(E15="","",IF(②選手情報入力!G24="","",②選手情報入力!G24))</f>
        <v/>
      </c>
      <c r="L15" t="str">
        <f t="shared" si="4"/>
        <v/>
      </c>
      <c r="M15" t="str">
        <f t="shared" si="5"/>
        <v/>
      </c>
      <c r="O15" t="str">
        <f>IF(E15="","",IF(②選手情報入力!I24="","",IF(I15=1,VLOOKUP(②選手情報入力!I24,種目情報!$A$4:$B$36,2,FALSE),VLOOKUP(②選手情報入力!I24,種目情報!$E$4:$F$36,2,FALSE))))</f>
        <v/>
      </c>
      <c r="P15" t="str">
        <f>IF(E15="","",IF(②選手情報入力!J24="","",②選手情報入力!J24))</f>
        <v/>
      </c>
      <c r="Q15" s="29" t="str">
        <f>IF(E15="","",IF(②選手情報入力!H24="",0,1))</f>
        <v/>
      </c>
      <c r="R15" t="str">
        <f>IF(E15="","",IF(②選手情報入力!I24="","",IF(I15=1,VLOOKUP(②選手情報入力!I24,種目情報!$A$4:$C$40,3,FALSE),VLOOKUP(②選手情報入力!I24,種目情報!$E$4:$G$41,3,FALSE))))</f>
        <v/>
      </c>
      <c r="S15" t="str">
        <f>IF(E15="","",IF(②選手情報入力!L24="","",IF(I15=1,VLOOKUP(②選手情報入力!L24,種目情報!$A$4:$B$40,2,FALSE),VLOOKUP(②選手情報入力!L24,種目情報!$E$4:$F$41,2,FALSE))))</f>
        <v/>
      </c>
      <c r="T15" t="str">
        <f>IF(E15="","",IF(②選手情報入力!M24="","",②選手情報入力!M24))</f>
        <v/>
      </c>
      <c r="U15" s="29" t="str">
        <f>IF(E15="","",IF(②選手情報入力!K24="",0,1))</f>
        <v/>
      </c>
      <c r="V15" t="str">
        <f>IF(E15="","",IF(②選手情報入力!L24="","",IF(I15=1,VLOOKUP(②選手情報入力!L24,種目情報!$A$4:$C$40,3,FALSE),VLOOKUP(②選手情報入力!L24,種目情報!$E$4:$G$41,3,FALSE))))</f>
        <v/>
      </c>
      <c r="W15" t="str">
        <f>IF(E15="","",IF(②選手情報入力!O24="","",IF(I15=1,VLOOKUP(②選手情報入力!O24,種目情報!$A$4:$B$40,2,FALSE),VLOOKUP(②選手情報入力!O24,種目情報!$E$4:$F$41,2,FALSE))))</f>
        <v/>
      </c>
      <c r="X15" t="str">
        <f>IF(E15="","",IF(②選手情報入力!P24="","",②選手情報入力!P24))</f>
        <v/>
      </c>
      <c r="Y15" s="29" t="str">
        <f>IF(E15="","",IF(②選手情報入力!N24="",0,1))</f>
        <v/>
      </c>
      <c r="Z15" t="str">
        <f>IF(E15="","",IF(②選手情報入力!O24="","",IF(I15=1,VLOOKUP(②選手情報入力!O24,種目情報!$A$4:$C$40,3,FALSE),VLOOKUP(②選手情報入力!O24,種目情報!$E$4:$G$41,3,FALSE))))</f>
        <v/>
      </c>
      <c r="AA15" t="str">
        <f>IF(E15="","",IF(②選手情報入力!Q24="","",IF(I15=1,種目情報!$J$4,種目情報!$J$6)))</f>
        <v/>
      </c>
      <c r="AB15" t="str">
        <f>IF(E15="","",IF(②選手情報入力!Q24="","",IF(I15=1,IF(②選手情報入力!$R$6="","",②選手情報入力!$R$6),IF(②選手情報入力!$R$7="","",②選手情報入力!$R$7))))</f>
        <v/>
      </c>
      <c r="AC15" t="str">
        <f>IF(E15="","",IF(②選手情報入力!Q24="","",IF(I15=1,IF(②選手情報入力!$Q$6="",0,1),IF(②選手情報入力!$Q$7="",0,1))))</f>
        <v/>
      </c>
      <c r="AD15" t="str">
        <f>IF(E15="","",IF(②選手情報入力!Q24="","",2))</f>
        <v/>
      </c>
      <c r="AE15" t="str">
        <f>IF(E15="","",IF(②選手情報入力!S24="","",IF(I15=1,種目情報!$J$5,種目情報!$J$7)))</f>
        <v/>
      </c>
      <c r="AF15" t="str">
        <f>IF(E15="","",IF(②選手情報入力!S24="","",IF(I15=1,IF(②選手情報入力!$T$6="","",②選手情報入力!$T$6),IF(②選手情報入力!$T$7="","",②選手情報入力!$T$7))))</f>
        <v/>
      </c>
      <c r="AG15" t="str">
        <f>IF(E15="","",IF(②選手情報入力!S24="","",IF(I15=1,IF(②選手情報入力!$S$6="",0,1),IF(②選手情報入力!$S$7="",0,1))))</f>
        <v/>
      </c>
      <c r="AH15" t="str">
        <f>IF(E15="","",IF(②選手情報入力!S24="","",2))</f>
        <v/>
      </c>
    </row>
    <row r="16" spans="1:34">
      <c r="A16" t="str">
        <f>IF(E16="","",I16*1000000+①団体情報入力!$D$3*1000+②選手情報入力!A25)</f>
        <v/>
      </c>
      <c r="B16" t="str">
        <f>IF(E16="","",①団体情報入力!$D$3)</f>
        <v/>
      </c>
      <c r="D16" t="str">
        <f>IF(②選手情報入力!B25="","",①団体情報入力!$D$10)</f>
        <v/>
      </c>
      <c r="E16" t="str">
        <f>IF(②選手情報入力!B25="","",②選手情報入力!B25)</f>
        <v/>
      </c>
      <c r="F16" t="str">
        <f>IF(E16="","",②選手情報入力!C25)</f>
        <v/>
      </c>
      <c r="G16" t="str">
        <f>IF(E16="","",②選手情報入力!D25)</f>
        <v/>
      </c>
      <c r="H16" t="str">
        <f t="shared" si="3"/>
        <v/>
      </c>
      <c r="I16" t="str">
        <f>IF(E16="","",IF(②選手情報入力!F25="男",1,2))</f>
        <v/>
      </c>
      <c r="J16" t="str">
        <f>IF(E16="","",IF(②選手情報入力!G25="","",②選手情報入力!G25))</f>
        <v/>
      </c>
      <c r="L16" t="str">
        <f t="shared" si="4"/>
        <v/>
      </c>
      <c r="M16" t="str">
        <f t="shared" si="5"/>
        <v/>
      </c>
      <c r="O16" t="str">
        <f>IF(E16="","",IF(②選手情報入力!I25="","",IF(I16=1,VLOOKUP(②選手情報入力!I25,種目情報!$A$4:$B$36,2,FALSE),VLOOKUP(②選手情報入力!I25,種目情報!$E$4:$F$36,2,FALSE))))</f>
        <v/>
      </c>
      <c r="P16" t="str">
        <f>IF(E16="","",IF(②選手情報入力!J25="","",②選手情報入力!J25))</f>
        <v/>
      </c>
      <c r="Q16" s="29" t="str">
        <f>IF(E16="","",IF(②選手情報入力!H25="",0,1))</f>
        <v/>
      </c>
      <c r="R16" t="str">
        <f>IF(E16="","",IF(②選手情報入力!I25="","",IF(I16=1,VLOOKUP(②選手情報入力!I25,種目情報!$A$4:$C$40,3,FALSE),VLOOKUP(②選手情報入力!I25,種目情報!$E$4:$G$41,3,FALSE))))</f>
        <v/>
      </c>
      <c r="S16" t="str">
        <f>IF(E16="","",IF(②選手情報入力!L25="","",IF(I16=1,VLOOKUP(②選手情報入力!L25,種目情報!$A$4:$B$40,2,FALSE),VLOOKUP(②選手情報入力!L25,種目情報!$E$4:$F$41,2,FALSE))))</f>
        <v/>
      </c>
      <c r="T16" t="str">
        <f>IF(E16="","",IF(②選手情報入力!M25="","",②選手情報入力!M25))</f>
        <v/>
      </c>
      <c r="U16" s="29" t="str">
        <f>IF(E16="","",IF(②選手情報入力!K25="",0,1))</f>
        <v/>
      </c>
      <c r="V16" t="str">
        <f>IF(E16="","",IF(②選手情報入力!L25="","",IF(I16=1,VLOOKUP(②選手情報入力!L25,種目情報!$A$4:$C$40,3,FALSE),VLOOKUP(②選手情報入力!L25,種目情報!$E$4:$G$41,3,FALSE))))</f>
        <v/>
      </c>
      <c r="W16" t="str">
        <f>IF(E16="","",IF(②選手情報入力!O25="","",IF(I16=1,VLOOKUP(②選手情報入力!O25,種目情報!$A$4:$B$40,2,FALSE),VLOOKUP(②選手情報入力!O25,種目情報!$E$4:$F$41,2,FALSE))))</f>
        <v/>
      </c>
      <c r="X16" t="str">
        <f>IF(E16="","",IF(②選手情報入力!P25="","",②選手情報入力!P25))</f>
        <v/>
      </c>
      <c r="Y16" s="29" t="str">
        <f>IF(E16="","",IF(②選手情報入力!N25="",0,1))</f>
        <v/>
      </c>
      <c r="Z16" t="str">
        <f>IF(E16="","",IF(②選手情報入力!O25="","",IF(I16=1,VLOOKUP(②選手情報入力!O25,種目情報!$A$4:$C$40,3,FALSE),VLOOKUP(②選手情報入力!O25,種目情報!$E$4:$G$41,3,FALSE))))</f>
        <v/>
      </c>
      <c r="AA16" t="str">
        <f>IF(E16="","",IF(②選手情報入力!Q25="","",IF(I16=1,種目情報!$J$4,種目情報!$J$6)))</f>
        <v/>
      </c>
      <c r="AB16" t="str">
        <f>IF(E16="","",IF(②選手情報入力!Q25="","",IF(I16=1,IF(②選手情報入力!$R$6="","",②選手情報入力!$R$6),IF(②選手情報入力!$R$7="","",②選手情報入力!$R$7))))</f>
        <v/>
      </c>
      <c r="AC16" t="str">
        <f>IF(E16="","",IF(②選手情報入力!Q25="","",IF(I16=1,IF(②選手情報入力!$Q$6="",0,1),IF(②選手情報入力!$Q$7="",0,1))))</f>
        <v/>
      </c>
      <c r="AD16" t="str">
        <f>IF(E16="","",IF(②選手情報入力!Q25="","",2))</f>
        <v/>
      </c>
      <c r="AE16" t="str">
        <f>IF(E16="","",IF(②選手情報入力!S25="","",IF(I16=1,種目情報!$J$5,種目情報!$J$7)))</f>
        <v/>
      </c>
      <c r="AF16" t="str">
        <f>IF(E16="","",IF(②選手情報入力!S25="","",IF(I16=1,IF(②選手情報入力!$T$6="","",②選手情報入力!$T$6),IF(②選手情報入力!$T$7="","",②選手情報入力!$T$7))))</f>
        <v/>
      </c>
      <c r="AG16" t="str">
        <f>IF(E16="","",IF(②選手情報入力!S25="","",IF(I16=1,IF(②選手情報入力!$S$6="",0,1),IF(②選手情報入力!$S$7="",0,1))))</f>
        <v/>
      </c>
      <c r="AH16" t="str">
        <f>IF(E16="","",IF(②選手情報入力!S25="","",2))</f>
        <v/>
      </c>
    </row>
    <row r="17" spans="1:34">
      <c r="A17" t="str">
        <f>IF(E17="","",I17*1000000+①団体情報入力!$D$3*1000+②選手情報入力!A26)</f>
        <v/>
      </c>
      <c r="B17" t="str">
        <f>IF(E17="","",①団体情報入力!$D$3)</f>
        <v/>
      </c>
      <c r="D17" t="str">
        <f>IF(②選手情報入力!B26="","",①団体情報入力!$D$10)</f>
        <v/>
      </c>
      <c r="E17" t="str">
        <f>IF(②選手情報入力!B26="","",②選手情報入力!B26)</f>
        <v/>
      </c>
      <c r="F17" t="str">
        <f>IF(E17="","",②選手情報入力!C26)</f>
        <v/>
      </c>
      <c r="G17" t="str">
        <f>IF(E17="","",②選手情報入力!D26)</f>
        <v/>
      </c>
      <c r="H17" t="str">
        <f t="shared" si="3"/>
        <v/>
      </c>
      <c r="I17" t="str">
        <f>IF(E17="","",IF(②選手情報入力!F26="男",1,2))</f>
        <v/>
      </c>
      <c r="J17" t="str">
        <f>IF(E17="","",IF(②選手情報入力!G26="","",②選手情報入力!G26))</f>
        <v/>
      </c>
      <c r="L17" t="str">
        <f t="shared" si="4"/>
        <v/>
      </c>
      <c r="M17" t="str">
        <f t="shared" si="5"/>
        <v/>
      </c>
      <c r="O17" t="str">
        <f>IF(E17="","",IF(②選手情報入力!I26="","",IF(I17=1,VLOOKUP(②選手情報入力!I26,種目情報!$A$4:$B$36,2,FALSE),VLOOKUP(②選手情報入力!I26,種目情報!$E$4:$F$36,2,FALSE))))</f>
        <v/>
      </c>
      <c r="P17" t="str">
        <f>IF(E17="","",IF(②選手情報入力!J26="","",②選手情報入力!J26))</f>
        <v/>
      </c>
      <c r="Q17" s="29" t="str">
        <f>IF(E17="","",IF(②選手情報入力!H26="",0,1))</f>
        <v/>
      </c>
      <c r="R17" t="str">
        <f>IF(E17="","",IF(②選手情報入力!I26="","",IF(I17=1,VLOOKUP(②選手情報入力!I26,種目情報!$A$4:$C$40,3,FALSE),VLOOKUP(②選手情報入力!I26,種目情報!$E$4:$G$41,3,FALSE))))</f>
        <v/>
      </c>
      <c r="S17" t="str">
        <f>IF(E17="","",IF(②選手情報入力!L26="","",IF(I17=1,VLOOKUP(②選手情報入力!L26,種目情報!$A$4:$B$40,2,FALSE),VLOOKUP(②選手情報入力!L26,種目情報!$E$4:$F$41,2,FALSE))))</f>
        <v/>
      </c>
      <c r="T17" t="str">
        <f>IF(E17="","",IF(②選手情報入力!M26="","",②選手情報入力!M26))</f>
        <v/>
      </c>
      <c r="U17" s="29" t="str">
        <f>IF(E17="","",IF(②選手情報入力!K26="",0,1))</f>
        <v/>
      </c>
      <c r="V17" t="str">
        <f>IF(E17="","",IF(②選手情報入力!L26="","",IF(I17=1,VLOOKUP(②選手情報入力!L26,種目情報!$A$4:$C$40,3,FALSE),VLOOKUP(②選手情報入力!L26,種目情報!$E$4:$G$41,3,FALSE))))</f>
        <v/>
      </c>
      <c r="W17" t="str">
        <f>IF(E17="","",IF(②選手情報入力!O26="","",IF(I17=1,VLOOKUP(②選手情報入力!O26,種目情報!$A$4:$B$40,2,FALSE),VLOOKUP(②選手情報入力!O26,種目情報!$E$4:$F$41,2,FALSE))))</f>
        <v/>
      </c>
      <c r="X17" t="str">
        <f>IF(E17="","",IF(②選手情報入力!P26="","",②選手情報入力!P26))</f>
        <v/>
      </c>
      <c r="Y17" s="29" t="str">
        <f>IF(E17="","",IF(②選手情報入力!N26="",0,1))</f>
        <v/>
      </c>
      <c r="Z17" t="str">
        <f>IF(E17="","",IF(②選手情報入力!O26="","",IF(I17=1,VLOOKUP(②選手情報入力!O26,種目情報!$A$4:$C$40,3,FALSE),VLOOKUP(②選手情報入力!O26,種目情報!$E$4:$G$41,3,FALSE))))</f>
        <v/>
      </c>
      <c r="AA17" t="str">
        <f>IF(E17="","",IF(②選手情報入力!Q26="","",IF(I17=1,種目情報!$J$4,種目情報!$J$6)))</f>
        <v/>
      </c>
      <c r="AB17" t="str">
        <f>IF(E17="","",IF(②選手情報入力!Q26="","",IF(I17=1,IF(②選手情報入力!$R$6="","",②選手情報入力!$R$6),IF(②選手情報入力!$R$7="","",②選手情報入力!$R$7))))</f>
        <v/>
      </c>
      <c r="AC17" t="str">
        <f>IF(E17="","",IF(②選手情報入力!Q26="","",IF(I17=1,IF(②選手情報入力!$Q$6="",0,1),IF(②選手情報入力!$Q$7="",0,1))))</f>
        <v/>
      </c>
      <c r="AD17" t="str">
        <f>IF(E17="","",IF(②選手情報入力!Q26="","",2))</f>
        <v/>
      </c>
      <c r="AE17" t="str">
        <f>IF(E17="","",IF(②選手情報入力!S26="","",IF(I17=1,種目情報!$J$5,種目情報!$J$7)))</f>
        <v/>
      </c>
      <c r="AF17" t="str">
        <f>IF(E17="","",IF(②選手情報入力!S26="","",IF(I17=1,IF(②選手情報入力!$T$6="","",②選手情報入力!$T$6),IF(②選手情報入力!$T$7="","",②選手情報入力!$T$7))))</f>
        <v/>
      </c>
      <c r="AG17" t="str">
        <f>IF(E17="","",IF(②選手情報入力!S26="","",IF(I17=1,IF(②選手情報入力!$S$6="",0,1),IF(②選手情報入力!$S$7="",0,1))))</f>
        <v/>
      </c>
      <c r="AH17" t="str">
        <f>IF(E17="","",IF(②選手情報入力!S26="","",2))</f>
        <v/>
      </c>
    </row>
    <row r="18" spans="1:34">
      <c r="A18" t="str">
        <f>IF(E18="","",I18*1000000+①団体情報入力!$D$3*1000+②選手情報入力!A27)</f>
        <v/>
      </c>
      <c r="B18" t="str">
        <f>IF(E18="","",①団体情報入力!$D$3)</f>
        <v/>
      </c>
      <c r="D18" t="str">
        <f>IF(②選手情報入力!B27="","",①団体情報入力!$D$10)</f>
        <v/>
      </c>
      <c r="E18" t="str">
        <f>IF(②選手情報入力!B27="","",②選手情報入力!B27)</f>
        <v/>
      </c>
      <c r="F18" t="str">
        <f>IF(E18="","",②選手情報入力!C27)</f>
        <v/>
      </c>
      <c r="G18" t="str">
        <f>IF(E18="","",②選手情報入力!D27)</f>
        <v/>
      </c>
      <c r="H18" t="str">
        <f t="shared" si="3"/>
        <v/>
      </c>
      <c r="I18" t="str">
        <f>IF(E18="","",IF(②選手情報入力!F27="男",1,2))</f>
        <v/>
      </c>
      <c r="J18" t="str">
        <f>IF(E18="","",IF(②選手情報入力!G27="","",②選手情報入力!G27))</f>
        <v/>
      </c>
      <c r="L18" t="str">
        <f t="shared" si="4"/>
        <v/>
      </c>
      <c r="M18" t="str">
        <f t="shared" si="5"/>
        <v/>
      </c>
      <c r="O18" t="str">
        <f>IF(E18="","",IF(②選手情報入力!I27="","",IF(I18=1,VLOOKUP(②選手情報入力!I27,種目情報!$A$4:$B$36,2,FALSE),VLOOKUP(②選手情報入力!I27,種目情報!$E$4:$F$36,2,FALSE))))</f>
        <v/>
      </c>
      <c r="P18" t="str">
        <f>IF(E18="","",IF(②選手情報入力!J27="","",②選手情報入力!J27))</f>
        <v/>
      </c>
      <c r="Q18" s="29" t="str">
        <f>IF(E18="","",IF(②選手情報入力!H27="",0,1))</f>
        <v/>
      </c>
      <c r="R18" t="str">
        <f>IF(E18="","",IF(②選手情報入力!I27="","",IF(I18=1,VLOOKUP(②選手情報入力!I27,種目情報!$A$4:$C$40,3,FALSE),VLOOKUP(②選手情報入力!I27,種目情報!$E$4:$G$41,3,FALSE))))</f>
        <v/>
      </c>
      <c r="S18" t="str">
        <f>IF(E18="","",IF(②選手情報入力!L27="","",IF(I18=1,VLOOKUP(②選手情報入力!L27,種目情報!$A$4:$B$40,2,FALSE),VLOOKUP(②選手情報入力!L27,種目情報!$E$4:$F$41,2,FALSE))))</f>
        <v/>
      </c>
      <c r="T18" t="str">
        <f>IF(E18="","",IF(②選手情報入力!M27="","",②選手情報入力!M27))</f>
        <v/>
      </c>
      <c r="U18" s="29" t="str">
        <f>IF(E18="","",IF(②選手情報入力!K27="",0,1))</f>
        <v/>
      </c>
      <c r="V18" t="str">
        <f>IF(E18="","",IF(②選手情報入力!L27="","",IF(I18=1,VLOOKUP(②選手情報入力!L27,種目情報!$A$4:$C$40,3,FALSE),VLOOKUP(②選手情報入力!L27,種目情報!$E$4:$G$41,3,FALSE))))</f>
        <v/>
      </c>
      <c r="W18" t="str">
        <f>IF(E18="","",IF(②選手情報入力!O27="","",IF(I18=1,VLOOKUP(②選手情報入力!O27,種目情報!$A$4:$B$40,2,FALSE),VLOOKUP(②選手情報入力!O27,種目情報!$E$4:$F$41,2,FALSE))))</f>
        <v/>
      </c>
      <c r="X18" t="str">
        <f>IF(E18="","",IF(②選手情報入力!P27="","",②選手情報入力!P27))</f>
        <v/>
      </c>
      <c r="Y18" s="29" t="str">
        <f>IF(E18="","",IF(②選手情報入力!N27="",0,1))</f>
        <v/>
      </c>
      <c r="Z18" t="str">
        <f>IF(E18="","",IF(②選手情報入力!O27="","",IF(I18=1,VLOOKUP(②選手情報入力!O27,種目情報!$A$4:$C$40,3,FALSE),VLOOKUP(②選手情報入力!O27,種目情報!$E$4:$G$41,3,FALSE))))</f>
        <v/>
      </c>
      <c r="AA18" t="str">
        <f>IF(E18="","",IF(②選手情報入力!Q27="","",IF(I18=1,種目情報!$J$4,種目情報!$J$6)))</f>
        <v/>
      </c>
      <c r="AB18" t="str">
        <f>IF(E18="","",IF(②選手情報入力!Q27="","",IF(I18=1,IF(②選手情報入力!$R$6="","",②選手情報入力!$R$6),IF(②選手情報入力!$R$7="","",②選手情報入力!$R$7))))</f>
        <v/>
      </c>
      <c r="AC18" t="str">
        <f>IF(E18="","",IF(②選手情報入力!Q27="","",IF(I18=1,IF(②選手情報入力!$Q$6="",0,1),IF(②選手情報入力!$Q$7="",0,1))))</f>
        <v/>
      </c>
      <c r="AD18" t="str">
        <f>IF(E18="","",IF(②選手情報入力!Q27="","",2))</f>
        <v/>
      </c>
      <c r="AE18" t="str">
        <f>IF(E18="","",IF(②選手情報入力!S27="","",IF(I18=1,種目情報!$J$5,種目情報!$J$7)))</f>
        <v/>
      </c>
      <c r="AF18" t="str">
        <f>IF(E18="","",IF(②選手情報入力!S27="","",IF(I18=1,IF(②選手情報入力!$T$6="","",②選手情報入力!$T$6),IF(②選手情報入力!$T$7="","",②選手情報入力!$T$7))))</f>
        <v/>
      </c>
      <c r="AG18" t="str">
        <f>IF(E18="","",IF(②選手情報入力!S27="","",IF(I18=1,IF(②選手情報入力!$S$6="",0,1),IF(②選手情報入力!$S$7="",0,1))))</f>
        <v/>
      </c>
      <c r="AH18" t="str">
        <f>IF(E18="","",IF(②選手情報入力!S27="","",2))</f>
        <v/>
      </c>
    </row>
    <row r="19" spans="1:34">
      <c r="A19" t="str">
        <f>IF(E19="","",I19*1000000+①団体情報入力!$D$3*1000+②選手情報入力!A28)</f>
        <v/>
      </c>
      <c r="B19" t="str">
        <f>IF(E19="","",①団体情報入力!$D$3)</f>
        <v/>
      </c>
      <c r="D19" t="str">
        <f>IF(②選手情報入力!B28="","",①団体情報入力!$D$10)</f>
        <v/>
      </c>
      <c r="E19" t="str">
        <f>IF(②選手情報入力!B28="","",②選手情報入力!B28)</f>
        <v/>
      </c>
      <c r="F19" t="str">
        <f>IF(E19="","",②選手情報入力!C28)</f>
        <v/>
      </c>
      <c r="G19" t="str">
        <f>IF(E19="","",②選手情報入力!D28)</f>
        <v/>
      </c>
      <c r="H19" t="str">
        <f t="shared" si="3"/>
        <v/>
      </c>
      <c r="I19" t="str">
        <f>IF(E19="","",IF(②選手情報入力!F28="男",1,2))</f>
        <v/>
      </c>
      <c r="J19" t="str">
        <f>IF(E19="","",IF(②選手情報入力!G28="","",②選手情報入力!G28))</f>
        <v/>
      </c>
      <c r="L19" t="str">
        <f t="shared" si="4"/>
        <v/>
      </c>
      <c r="M19" t="str">
        <f t="shared" si="5"/>
        <v/>
      </c>
      <c r="O19" t="str">
        <f>IF(E19="","",IF(②選手情報入力!I28="","",IF(I19=1,VLOOKUP(②選手情報入力!I28,種目情報!$A$4:$B$36,2,FALSE),VLOOKUP(②選手情報入力!I28,種目情報!$E$4:$F$36,2,FALSE))))</f>
        <v/>
      </c>
      <c r="P19" t="str">
        <f>IF(E19="","",IF(②選手情報入力!J28="","",②選手情報入力!J28))</f>
        <v/>
      </c>
      <c r="Q19" s="29" t="str">
        <f>IF(E19="","",IF(②選手情報入力!H28="",0,1))</f>
        <v/>
      </c>
      <c r="R19" t="str">
        <f>IF(E19="","",IF(②選手情報入力!I28="","",IF(I19=1,VLOOKUP(②選手情報入力!I28,種目情報!$A$4:$C$40,3,FALSE),VLOOKUP(②選手情報入力!I28,種目情報!$E$4:$G$41,3,FALSE))))</f>
        <v/>
      </c>
      <c r="S19" t="str">
        <f>IF(E19="","",IF(②選手情報入力!L28="","",IF(I19=1,VLOOKUP(②選手情報入力!L28,種目情報!$A$4:$B$40,2,FALSE),VLOOKUP(②選手情報入力!L28,種目情報!$E$4:$F$41,2,FALSE))))</f>
        <v/>
      </c>
      <c r="T19" t="str">
        <f>IF(E19="","",IF(②選手情報入力!M28="","",②選手情報入力!M28))</f>
        <v/>
      </c>
      <c r="U19" s="29" t="str">
        <f>IF(E19="","",IF(②選手情報入力!K28="",0,1))</f>
        <v/>
      </c>
      <c r="V19" t="str">
        <f>IF(E19="","",IF(②選手情報入力!L28="","",IF(I19=1,VLOOKUP(②選手情報入力!L28,種目情報!$A$4:$C$40,3,FALSE),VLOOKUP(②選手情報入力!L28,種目情報!$E$4:$G$41,3,FALSE))))</f>
        <v/>
      </c>
      <c r="W19" t="str">
        <f>IF(E19="","",IF(②選手情報入力!O28="","",IF(I19=1,VLOOKUP(②選手情報入力!O28,種目情報!$A$4:$B$40,2,FALSE),VLOOKUP(②選手情報入力!O28,種目情報!$E$4:$F$41,2,FALSE))))</f>
        <v/>
      </c>
      <c r="X19" t="str">
        <f>IF(E19="","",IF(②選手情報入力!P28="","",②選手情報入力!P28))</f>
        <v/>
      </c>
      <c r="Y19" s="29" t="str">
        <f>IF(E19="","",IF(②選手情報入力!N28="",0,1))</f>
        <v/>
      </c>
      <c r="Z19" t="str">
        <f>IF(E19="","",IF(②選手情報入力!O28="","",IF(I19=1,VLOOKUP(②選手情報入力!O28,種目情報!$A$4:$C$40,3,FALSE),VLOOKUP(②選手情報入力!O28,種目情報!$E$4:$G$41,3,FALSE))))</f>
        <v/>
      </c>
      <c r="AA19" t="str">
        <f>IF(E19="","",IF(②選手情報入力!Q28="","",IF(I19=1,種目情報!$J$4,種目情報!$J$6)))</f>
        <v/>
      </c>
      <c r="AB19" t="str">
        <f>IF(E19="","",IF(②選手情報入力!Q28="","",IF(I19=1,IF(②選手情報入力!$R$6="","",②選手情報入力!$R$6),IF(②選手情報入力!$R$7="","",②選手情報入力!$R$7))))</f>
        <v/>
      </c>
      <c r="AC19" t="str">
        <f>IF(E19="","",IF(②選手情報入力!Q28="","",IF(I19=1,IF(②選手情報入力!$Q$6="",0,1),IF(②選手情報入力!$Q$7="",0,1))))</f>
        <v/>
      </c>
      <c r="AD19" t="str">
        <f>IF(E19="","",IF(②選手情報入力!Q28="","",2))</f>
        <v/>
      </c>
      <c r="AE19" t="str">
        <f>IF(E19="","",IF(②選手情報入力!S28="","",IF(I19=1,種目情報!$J$5,種目情報!$J$7)))</f>
        <v/>
      </c>
      <c r="AF19" t="str">
        <f>IF(E19="","",IF(②選手情報入力!S28="","",IF(I19=1,IF(②選手情報入力!$T$6="","",②選手情報入力!$T$6),IF(②選手情報入力!$T$7="","",②選手情報入力!$T$7))))</f>
        <v/>
      </c>
      <c r="AG19" t="str">
        <f>IF(E19="","",IF(②選手情報入力!S28="","",IF(I19=1,IF(②選手情報入力!$S$6="",0,1),IF(②選手情報入力!$S$7="",0,1))))</f>
        <v/>
      </c>
      <c r="AH19" t="str">
        <f>IF(E19="","",IF(②選手情報入力!S28="","",2))</f>
        <v/>
      </c>
    </row>
    <row r="20" spans="1:34">
      <c r="A20" t="str">
        <f>IF(E20="","",I20*1000000+①団体情報入力!$D$3*1000+②選手情報入力!A29)</f>
        <v/>
      </c>
      <c r="B20" t="str">
        <f>IF(E20="","",①団体情報入力!$D$3)</f>
        <v/>
      </c>
      <c r="D20" t="str">
        <f>IF(②選手情報入力!B29="","",①団体情報入力!$D$10)</f>
        <v/>
      </c>
      <c r="E20" t="str">
        <f>IF(②選手情報入力!B29="","",②選手情報入力!B29)</f>
        <v/>
      </c>
      <c r="F20" t="str">
        <f>IF(E20="","",②選手情報入力!C29)</f>
        <v/>
      </c>
      <c r="G20" t="str">
        <f>IF(E20="","",②選手情報入力!D29)</f>
        <v/>
      </c>
      <c r="H20" t="str">
        <f t="shared" si="3"/>
        <v/>
      </c>
      <c r="I20" t="str">
        <f>IF(E20="","",IF(②選手情報入力!F29="男",1,2))</f>
        <v/>
      </c>
      <c r="J20" t="str">
        <f>IF(E20="","",IF(②選手情報入力!G29="","",②選手情報入力!G29))</f>
        <v/>
      </c>
      <c r="L20" t="str">
        <f t="shared" si="4"/>
        <v/>
      </c>
      <c r="M20" t="str">
        <f t="shared" si="5"/>
        <v/>
      </c>
      <c r="O20" t="str">
        <f>IF(E20="","",IF(②選手情報入力!I29="","",IF(I20=1,VLOOKUP(②選手情報入力!I29,種目情報!$A$4:$B$36,2,FALSE),VLOOKUP(②選手情報入力!I29,種目情報!$E$4:$F$36,2,FALSE))))</f>
        <v/>
      </c>
      <c r="P20" t="str">
        <f>IF(E20="","",IF(②選手情報入力!J29="","",②選手情報入力!J29))</f>
        <v/>
      </c>
      <c r="Q20" s="29" t="str">
        <f>IF(E20="","",IF(②選手情報入力!H29="",0,1))</f>
        <v/>
      </c>
      <c r="R20" t="str">
        <f>IF(E20="","",IF(②選手情報入力!I29="","",IF(I20=1,VLOOKUP(②選手情報入力!I29,種目情報!$A$4:$C$40,3,FALSE),VLOOKUP(②選手情報入力!I29,種目情報!$E$4:$G$41,3,FALSE))))</f>
        <v/>
      </c>
      <c r="S20" t="str">
        <f>IF(E20="","",IF(②選手情報入力!L29="","",IF(I20=1,VLOOKUP(②選手情報入力!L29,種目情報!$A$4:$B$40,2,FALSE),VLOOKUP(②選手情報入力!L29,種目情報!$E$4:$F$41,2,FALSE))))</f>
        <v/>
      </c>
      <c r="T20" t="str">
        <f>IF(E20="","",IF(②選手情報入力!M29="","",②選手情報入力!M29))</f>
        <v/>
      </c>
      <c r="U20" s="29" t="str">
        <f>IF(E20="","",IF(②選手情報入力!K29="",0,1))</f>
        <v/>
      </c>
      <c r="V20" t="str">
        <f>IF(E20="","",IF(②選手情報入力!L29="","",IF(I20=1,VLOOKUP(②選手情報入力!L29,種目情報!$A$4:$C$40,3,FALSE),VLOOKUP(②選手情報入力!L29,種目情報!$E$4:$G$41,3,FALSE))))</f>
        <v/>
      </c>
      <c r="W20" t="str">
        <f>IF(E20="","",IF(②選手情報入力!O29="","",IF(I20=1,VLOOKUP(②選手情報入力!O29,種目情報!$A$4:$B$40,2,FALSE),VLOOKUP(②選手情報入力!O29,種目情報!$E$4:$F$41,2,FALSE))))</f>
        <v/>
      </c>
      <c r="X20" t="str">
        <f>IF(E20="","",IF(②選手情報入力!P29="","",②選手情報入力!P29))</f>
        <v/>
      </c>
      <c r="Y20" s="29" t="str">
        <f>IF(E20="","",IF(②選手情報入力!N29="",0,1))</f>
        <v/>
      </c>
      <c r="Z20" t="str">
        <f>IF(E20="","",IF(②選手情報入力!O29="","",IF(I20=1,VLOOKUP(②選手情報入力!O29,種目情報!$A$4:$C$40,3,FALSE),VLOOKUP(②選手情報入力!O29,種目情報!$E$4:$G$41,3,FALSE))))</f>
        <v/>
      </c>
      <c r="AA20" t="str">
        <f>IF(E20="","",IF(②選手情報入力!Q29="","",IF(I20=1,種目情報!$J$4,種目情報!$J$6)))</f>
        <v/>
      </c>
      <c r="AB20" t="str">
        <f>IF(E20="","",IF(②選手情報入力!Q29="","",IF(I20=1,IF(②選手情報入力!$R$6="","",②選手情報入力!$R$6),IF(②選手情報入力!$R$7="","",②選手情報入力!$R$7))))</f>
        <v/>
      </c>
      <c r="AC20" t="str">
        <f>IF(E20="","",IF(②選手情報入力!Q29="","",IF(I20=1,IF(②選手情報入力!$Q$6="",0,1),IF(②選手情報入力!$Q$7="",0,1))))</f>
        <v/>
      </c>
      <c r="AD20" t="str">
        <f>IF(E20="","",IF(②選手情報入力!Q29="","",2))</f>
        <v/>
      </c>
      <c r="AE20" t="str">
        <f>IF(E20="","",IF(②選手情報入力!S29="","",IF(I20=1,種目情報!$J$5,種目情報!$J$7)))</f>
        <v/>
      </c>
      <c r="AF20" t="str">
        <f>IF(E20="","",IF(②選手情報入力!S29="","",IF(I20=1,IF(②選手情報入力!$T$6="","",②選手情報入力!$T$6),IF(②選手情報入力!$T$7="","",②選手情報入力!$T$7))))</f>
        <v/>
      </c>
      <c r="AG20" t="str">
        <f>IF(E20="","",IF(②選手情報入力!S29="","",IF(I20=1,IF(②選手情報入力!$S$6="",0,1),IF(②選手情報入力!$S$7="",0,1))))</f>
        <v/>
      </c>
      <c r="AH20" t="str">
        <f>IF(E20="","",IF(②選手情報入力!S29="","",2))</f>
        <v/>
      </c>
    </row>
    <row r="21" spans="1:34">
      <c r="A21" t="str">
        <f>IF(E21="","",I21*1000000+①団体情報入力!$D$3*1000+②選手情報入力!A30)</f>
        <v/>
      </c>
      <c r="B21" t="str">
        <f>IF(E21="","",①団体情報入力!$D$3)</f>
        <v/>
      </c>
      <c r="D21" t="str">
        <f>IF(②選手情報入力!B30="","",①団体情報入力!$D$10)</f>
        <v/>
      </c>
      <c r="E21" t="str">
        <f>IF(②選手情報入力!B30="","",②選手情報入力!B30)</f>
        <v/>
      </c>
      <c r="F21" t="str">
        <f>IF(E21="","",②選手情報入力!C30)</f>
        <v/>
      </c>
      <c r="G21" t="str">
        <f>IF(E21="","",②選手情報入力!D30)</f>
        <v/>
      </c>
      <c r="H21" t="str">
        <f t="shared" si="3"/>
        <v/>
      </c>
      <c r="I21" t="str">
        <f>IF(E21="","",IF(②選手情報入力!F30="男",1,2))</f>
        <v/>
      </c>
      <c r="J21" t="str">
        <f>IF(E21="","",IF(②選手情報入力!G30="","",②選手情報入力!G30))</f>
        <v/>
      </c>
      <c r="L21" t="str">
        <f t="shared" si="4"/>
        <v/>
      </c>
      <c r="M21" t="str">
        <f t="shared" si="5"/>
        <v/>
      </c>
      <c r="O21" t="str">
        <f>IF(E21="","",IF(②選手情報入力!I30="","",IF(I21=1,VLOOKUP(②選手情報入力!I30,種目情報!$A$4:$B$36,2,FALSE),VLOOKUP(②選手情報入力!I30,種目情報!$E$4:$F$36,2,FALSE))))</f>
        <v/>
      </c>
      <c r="P21" t="str">
        <f>IF(E21="","",IF(②選手情報入力!J30="","",②選手情報入力!J30))</f>
        <v/>
      </c>
      <c r="Q21" s="29" t="str">
        <f>IF(E21="","",IF(②選手情報入力!H30="",0,1))</f>
        <v/>
      </c>
      <c r="R21" t="str">
        <f>IF(E21="","",IF(②選手情報入力!I30="","",IF(I21=1,VLOOKUP(②選手情報入力!I30,種目情報!$A$4:$C$40,3,FALSE),VLOOKUP(②選手情報入力!I30,種目情報!$E$4:$G$41,3,FALSE))))</f>
        <v/>
      </c>
      <c r="S21" t="str">
        <f>IF(E21="","",IF(②選手情報入力!L30="","",IF(I21=1,VLOOKUP(②選手情報入力!L30,種目情報!$A$4:$B$40,2,FALSE),VLOOKUP(②選手情報入力!L30,種目情報!$E$4:$F$41,2,FALSE))))</f>
        <v/>
      </c>
      <c r="T21" t="str">
        <f>IF(E21="","",IF(②選手情報入力!M30="","",②選手情報入力!M30))</f>
        <v/>
      </c>
      <c r="U21" s="29" t="str">
        <f>IF(E21="","",IF(②選手情報入力!K30="",0,1))</f>
        <v/>
      </c>
      <c r="V21" t="str">
        <f>IF(E21="","",IF(②選手情報入力!L30="","",IF(I21=1,VLOOKUP(②選手情報入力!L30,種目情報!$A$4:$C$40,3,FALSE),VLOOKUP(②選手情報入力!L30,種目情報!$E$4:$G$41,3,FALSE))))</f>
        <v/>
      </c>
      <c r="W21" t="str">
        <f>IF(E21="","",IF(②選手情報入力!O30="","",IF(I21=1,VLOOKUP(②選手情報入力!O30,種目情報!$A$4:$B$40,2,FALSE),VLOOKUP(②選手情報入力!O30,種目情報!$E$4:$F$41,2,FALSE))))</f>
        <v/>
      </c>
      <c r="X21" t="str">
        <f>IF(E21="","",IF(②選手情報入力!P30="","",②選手情報入力!P30))</f>
        <v/>
      </c>
      <c r="Y21" s="29" t="str">
        <f>IF(E21="","",IF(②選手情報入力!N30="",0,1))</f>
        <v/>
      </c>
      <c r="Z21" t="str">
        <f>IF(E21="","",IF(②選手情報入力!O30="","",IF(I21=1,VLOOKUP(②選手情報入力!O30,種目情報!$A$4:$C$40,3,FALSE),VLOOKUP(②選手情報入力!O30,種目情報!$E$4:$G$41,3,FALSE))))</f>
        <v/>
      </c>
      <c r="AA21" t="str">
        <f>IF(E21="","",IF(②選手情報入力!Q30="","",IF(I21=1,種目情報!$J$4,種目情報!$J$6)))</f>
        <v/>
      </c>
      <c r="AB21" t="str">
        <f>IF(E21="","",IF(②選手情報入力!Q30="","",IF(I21=1,IF(②選手情報入力!$R$6="","",②選手情報入力!$R$6),IF(②選手情報入力!$R$7="","",②選手情報入力!$R$7))))</f>
        <v/>
      </c>
      <c r="AC21" t="str">
        <f>IF(E21="","",IF(②選手情報入力!Q30="","",IF(I21=1,IF(②選手情報入力!$Q$6="",0,1),IF(②選手情報入力!$Q$7="",0,1))))</f>
        <v/>
      </c>
      <c r="AD21" t="str">
        <f>IF(E21="","",IF(②選手情報入力!Q30="","",2))</f>
        <v/>
      </c>
      <c r="AE21" t="str">
        <f>IF(E21="","",IF(②選手情報入力!S30="","",IF(I21=1,種目情報!$J$5,種目情報!$J$7)))</f>
        <v/>
      </c>
      <c r="AF21" t="str">
        <f>IF(E21="","",IF(②選手情報入力!S30="","",IF(I21=1,IF(②選手情報入力!$T$6="","",②選手情報入力!$T$6),IF(②選手情報入力!$T$7="","",②選手情報入力!$T$7))))</f>
        <v/>
      </c>
      <c r="AG21" t="str">
        <f>IF(E21="","",IF(②選手情報入力!S30="","",IF(I21=1,IF(②選手情報入力!$S$6="",0,1),IF(②選手情報入力!$S$7="",0,1))))</f>
        <v/>
      </c>
      <c r="AH21" t="str">
        <f>IF(E21="","",IF(②選手情報入力!S30="","",2))</f>
        <v/>
      </c>
    </row>
    <row r="22" spans="1:34">
      <c r="A22" t="str">
        <f>IF(E22="","",I22*1000000+①団体情報入力!$D$3*1000+②選手情報入力!A31)</f>
        <v/>
      </c>
      <c r="B22" t="str">
        <f>IF(E22="","",①団体情報入力!$D$3)</f>
        <v/>
      </c>
      <c r="D22" t="str">
        <f>IF(②選手情報入力!B31="","",①団体情報入力!$D$10)</f>
        <v/>
      </c>
      <c r="E22" t="str">
        <f>IF(②選手情報入力!B31="","",②選手情報入力!B31)</f>
        <v/>
      </c>
      <c r="F22" t="str">
        <f>IF(E22="","",②選手情報入力!C31)</f>
        <v/>
      </c>
      <c r="G22" t="str">
        <f>IF(E22="","",②選手情報入力!D31)</f>
        <v/>
      </c>
      <c r="H22" t="str">
        <f t="shared" si="3"/>
        <v/>
      </c>
      <c r="I22" t="str">
        <f>IF(E22="","",IF(②選手情報入力!F31="男",1,2))</f>
        <v/>
      </c>
      <c r="J22" t="str">
        <f>IF(E22="","",IF(②選手情報入力!G31="","",②選手情報入力!G31))</f>
        <v/>
      </c>
      <c r="L22" t="str">
        <f t="shared" si="4"/>
        <v/>
      </c>
      <c r="M22" t="str">
        <f t="shared" si="5"/>
        <v/>
      </c>
      <c r="O22" t="str">
        <f>IF(E22="","",IF(②選手情報入力!I31="","",IF(I22=1,VLOOKUP(②選手情報入力!I31,種目情報!$A$4:$B$36,2,FALSE),VLOOKUP(②選手情報入力!I31,種目情報!$E$4:$F$36,2,FALSE))))</f>
        <v/>
      </c>
      <c r="P22" t="str">
        <f>IF(E22="","",IF(②選手情報入力!J31="","",②選手情報入力!J31))</f>
        <v/>
      </c>
      <c r="Q22" s="29" t="str">
        <f>IF(E22="","",IF(②選手情報入力!H31="",0,1))</f>
        <v/>
      </c>
      <c r="R22" t="str">
        <f>IF(E22="","",IF(②選手情報入力!I31="","",IF(I22=1,VLOOKUP(②選手情報入力!I31,種目情報!$A$4:$C$40,3,FALSE),VLOOKUP(②選手情報入力!I31,種目情報!$E$4:$G$41,3,FALSE))))</f>
        <v/>
      </c>
      <c r="S22" t="str">
        <f>IF(E22="","",IF(②選手情報入力!L31="","",IF(I22=1,VLOOKUP(②選手情報入力!L31,種目情報!$A$4:$B$40,2,FALSE),VLOOKUP(②選手情報入力!L31,種目情報!$E$4:$F$41,2,FALSE))))</f>
        <v/>
      </c>
      <c r="T22" t="str">
        <f>IF(E22="","",IF(②選手情報入力!M31="","",②選手情報入力!M31))</f>
        <v/>
      </c>
      <c r="U22" s="29" t="str">
        <f>IF(E22="","",IF(②選手情報入力!K31="",0,1))</f>
        <v/>
      </c>
      <c r="V22" t="str">
        <f>IF(E22="","",IF(②選手情報入力!L31="","",IF(I22=1,VLOOKUP(②選手情報入力!L31,種目情報!$A$4:$C$40,3,FALSE),VLOOKUP(②選手情報入力!L31,種目情報!$E$4:$G$41,3,FALSE))))</f>
        <v/>
      </c>
      <c r="W22" t="str">
        <f>IF(E22="","",IF(②選手情報入力!O31="","",IF(I22=1,VLOOKUP(②選手情報入力!O31,種目情報!$A$4:$B$40,2,FALSE),VLOOKUP(②選手情報入力!O31,種目情報!$E$4:$F$41,2,FALSE))))</f>
        <v/>
      </c>
      <c r="X22" t="str">
        <f>IF(E22="","",IF(②選手情報入力!P31="","",②選手情報入力!P31))</f>
        <v/>
      </c>
      <c r="Y22" s="29" t="str">
        <f>IF(E22="","",IF(②選手情報入力!N31="",0,1))</f>
        <v/>
      </c>
      <c r="Z22" t="str">
        <f>IF(E22="","",IF(②選手情報入力!O31="","",IF(I22=1,VLOOKUP(②選手情報入力!O31,種目情報!$A$4:$C$40,3,FALSE),VLOOKUP(②選手情報入力!O31,種目情報!$E$4:$G$41,3,FALSE))))</f>
        <v/>
      </c>
      <c r="AA22" t="str">
        <f>IF(E22="","",IF(②選手情報入力!Q31="","",IF(I22=1,種目情報!$J$4,種目情報!$J$6)))</f>
        <v/>
      </c>
      <c r="AB22" t="str">
        <f>IF(E22="","",IF(②選手情報入力!Q31="","",IF(I22=1,IF(②選手情報入力!$R$6="","",②選手情報入力!$R$6),IF(②選手情報入力!$R$7="","",②選手情報入力!$R$7))))</f>
        <v/>
      </c>
      <c r="AC22" t="str">
        <f>IF(E22="","",IF(②選手情報入力!Q31="","",IF(I22=1,IF(②選手情報入力!$Q$6="",0,1),IF(②選手情報入力!$Q$7="",0,1))))</f>
        <v/>
      </c>
      <c r="AD22" t="str">
        <f>IF(E22="","",IF(②選手情報入力!Q31="","",2))</f>
        <v/>
      </c>
      <c r="AE22" t="str">
        <f>IF(E22="","",IF(②選手情報入力!S31="","",IF(I22=1,種目情報!$J$5,種目情報!$J$7)))</f>
        <v/>
      </c>
      <c r="AF22" t="str">
        <f>IF(E22="","",IF(②選手情報入力!S31="","",IF(I22=1,IF(②選手情報入力!$T$6="","",②選手情報入力!$T$6),IF(②選手情報入力!$T$7="","",②選手情報入力!$T$7))))</f>
        <v/>
      </c>
      <c r="AG22" t="str">
        <f>IF(E22="","",IF(②選手情報入力!S31="","",IF(I22=1,IF(②選手情報入力!$S$6="",0,1),IF(②選手情報入力!$S$7="",0,1))))</f>
        <v/>
      </c>
      <c r="AH22" t="str">
        <f>IF(E22="","",IF(②選手情報入力!S31="","",2))</f>
        <v/>
      </c>
    </row>
    <row r="23" spans="1:34">
      <c r="A23" t="str">
        <f>IF(E23="","",I23*1000000+①団体情報入力!$D$3*1000+②選手情報入力!A32)</f>
        <v/>
      </c>
      <c r="B23" t="str">
        <f>IF(E23="","",①団体情報入力!$D$3)</f>
        <v/>
      </c>
      <c r="D23" t="str">
        <f>IF(②選手情報入力!B32="","",①団体情報入力!$D$10)</f>
        <v/>
      </c>
      <c r="E23" t="str">
        <f>IF(②選手情報入力!B32="","",②選手情報入力!B32)</f>
        <v/>
      </c>
      <c r="F23" t="str">
        <f>IF(E23="","",②選手情報入力!C32)</f>
        <v/>
      </c>
      <c r="G23" t="str">
        <f>IF(E23="","",②選手情報入力!D32)</f>
        <v/>
      </c>
      <c r="H23" t="str">
        <f t="shared" si="3"/>
        <v/>
      </c>
      <c r="I23" t="str">
        <f>IF(E23="","",IF(②選手情報入力!F32="男",1,2))</f>
        <v/>
      </c>
      <c r="J23" t="str">
        <f>IF(E23="","",IF(②選手情報入力!G32="","",②選手情報入力!G32))</f>
        <v/>
      </c>
      <c r="L23" t="str">
        <f t="shared" si="4"/>
        <v/>
      </c>
      <c r="M23" t="str">
        <f t="shared" si="5"/>
        <v/>
      </c>
      <c r="O23" t="str">
        <f>IF(E23="","",IF(②選手情報入力!I32="","",IF(I23=1,VLOOKUP(②選手情報入力!I32,種目情報!$A$4:$B$36,2,FALSE),VLOOKUP(②選手情報入力!I32,種目情報!$E$4:$F$36,2,FALSE))))</f>
        <v/>
      </c>
      <c r="P23" t="str">
        <f>IF(E23="","",IF(②選手情報入力!J32="","",②選手情報入力!J32))</f>
        <v/>
      </c>
      <c r="Q23" s="29" t="str">
        <f>IF(E23="","",IF(②選手情報入力!H32="",0,1))</f>
        <v/>
      </c>
      <c r="R23" t="str">
        <f>IF(E23="","",IF(②選手情報入力!I32="","",IF(I23=1,VLOOKUP(②選手情報入力!I32,種目情報!$A$4:$C$40,3,FALSE),VLOOKUP(②選手情報入力!I32,種目情報!$E$4:$G$41,3,FALSE))))</f>
        <v/>
      </c>
      <c r="S23" t="str">
        <f>IF(E23="","",IF(②選手情報入力!L32="","",IF(I23=1,VLOOKUP(②選手情報入力!L32,種目情報!$A$4:$B$40,2,FALSE),VLOOKUP(②選手情報入力!L32,種目情報!$E$4:$F$41,2,FALSE))))</f>
        <v/>
      </c>
      <c r="T23" t="str">
        <f>IF(E23="","",IF(②選手情報入力!M32="","",②選手情報入力!M32))</f>
        <v/>
      </c>
      <c r="U23" s="29" t="str">
        <f>IF(E23="","",IF(②選手情報入力!K32="",0,1))</f>
        <v/>
      </c>
      <c r="V23" t="str">
        <f>IF(E23="","",IF(②選手情報入力!L32="","",IF(I23=1,VLOOKUP(②選手情報入力!L32,種目情報!$A$4:$C$40,3,FALSE),VLOOKUP(②選手情報入力!L32,種目情報!$E$4:$G$41,3,FALSE))))</f>
        <v/>
      </c>
      <c r="W23" t="str">
        <f>IF(E23="","",IF(②選手情報入力!O32="","",IF(I23=1,VLOOKUP(②選手情報入力!O32,種目情報!$A$4:$B$40,2,FALSE),VLOOKUP(②選手情報入力!O32,種目情報!$E$4:$F$41,2,FALSE))))</f>
        <v/>
      </c>
      <c r="X23" t="str">
        <f>IF(E23="","",IF(②選手情報入力!P32="","",②選手情報入力!P32))</f>
        <v/>
      </c>
      <c r="Y23" s="29" t="str">
        <f>IF(E23="","",IF(②選手情報入力!N32="",0,1))</f>
        <v/>
      </c>
      <c r="Z23" t="str">
        <f>IF(E23="","",IF(②選手情報入力!O32="","",IF(I23=1,VLOOKUP(②選手情報入力!O32,種目情報!$A$4:$C$40,3,FALSE),VLOOKUP(②選手情報入力!O32,種目情報!$E$4:$G$41,3,FALSE))))</f>
        <v/>
      </c>
      <c r="AA23" t="str">
        <f>IF(E23="","",IF(②選手情報入力!Q32="","",IF(I23=1,種目情報!$J$4,種目情報!$J$6)))</f>
        <v/>
      </c>
      <c r="AB23" t="str">
        <f>IF(E23="","",IF(②選手情報入力!Q32="","",IF(I23=1,IF(②選手情報入力!$R$6="","",②選手情報入力!$R$6),IF(②選手情報入力!$R$7="","",②選手情報入力!$R$7))))</f>
        <v/>
      </c>
      <c r="AC23" t="str">
        <f>IF(E23="","",IF(②選手情報入力!Q32="","",IF(I23=1,IF(②選手情報入力!$Q$6="",0,1),IF(②選手情報入力!$Q$7="",0,1))))</f>
        <v/>
      </c>
      <c r="AD23" t="str">
        <f>IF(E23="","",IF(②選手情報入力!Q32="","",2))</f>
        <v/>
      </c>
      <c r="AE23" t="str">
        <f>IF(E23="","",IF(②選手情報入力!S32="","",IF(I23=1,種目情報!$J$5,種目情報!$J$7)))</f>
        <v/>
      </c>
      <c r="AF23" t="str">
        <f>IF(E23="","",IF(②選手情報入力!S32="","",IF(I23=1,IF(②選手情報入力!$T$6="","",②選手情報入力!$T$6),IF(②選手情報入力!$T$7="","",②選手情報入力!$T$7))))</f>
        <v/>
      </c>
      <c r="AG23" t="str">
        <f>IF(E23="","",IF(②選手情報入力!S32="","",IF(I23=1,IF(②選手情報入力!$S$6="",0,1),IF(②選手情報入力!$S$7="",0,1))))</f>
        <v/>
      </c>
      <c r="AH23" t="str">
        <f>IF(E23="","",IF(②選手情報入力!S32="","",2))</f>
        <v/>
      </c>
    </row>
    <row r="24" spans="1:34">
      <c r="A24" t="str">
        <f>IF(E24="","",I24*1000000+①団体情報入力!$D$3*1000+②選手情報入力!A33)</f>
        <v/>
      </c>
      <c r="B24" t="str">
        <f>IF(E24="","",①団体情報入力!$D$3)</f>
        <v/>
      </c>
      <c r="D24" t="str">
        <f>IF(②選手情報入力!B33="","",①団体情報入力!$D$10)</f>
        <v/>
      </c>
      <c r="E24" t="str">
        <f>IF(②選手情報入力!B33="","",②選手情報入力!B33)</f>
        <v/>
      </c>
      <c r="F24" t="str">
        <f>IF(E24="","",②選手情報入力!C33)</f>
        <v/>
      </c>
      <c r="G24" t="str">
        <f>IF(E24="","",②選手情報入力!D33)</f>
        <v/>
      </c>
      <c r="H24" t="str">
        <f t="shared" si="3"/>
        <v/>
      </c>
      <c r="I24" t="str">
        <f>IF(E24="","",IF(②選手情報入力!F33="男",1,2))</f>
        <v/>
      </c>
      <c r="J24" t="str">
        <f>IF(E24="","",IF(②選手情報入力!G33="","",②選手情報入力!G33))</f>
        <v/>
      </c>
      <c r="L24" t="str">
        <f t="shared" si="4"/>
        <v/>
      </c>
      <c r="M24" t="str">
        <f t="shared" si="5"/>
        <v/>
      </c>
      <c r="O24" t="str">
        <f>IF(E24="","",IF(②選手情報入力!I33="","",IF(I24=1,VLOOKUP(②選手情報入力!I33,種目情報!$A$4:$B$36,2,FALSE),VLOOKUP(②選手情報入力!I33,種目情報!$E$4:$F$36,2,FALSE))))</f>
        <v/>
      </c>
      <c r="P24" t="str">
        <f>IF(E24="","",IF(②選手情報入力!J33="","",②選手情報入力!J33))</f>
        <v/>
      </c>
      <c r="Q24" s="29" t="str">
        <f>IF(E24="","",IF(②選手情報入力!H33="",0,1))</f>
        <v/>
      </c>
      <c r="R24" t="str">
        <f>IF(E24="","",IF(②選手情報入力!I33="","",IF(I24=1,VLOOKUP(②選手情報入力!I33,種目情報!$A$4:$C$40,3,FALSE),VLOOKUP(②選手情報入力!I33,種目情報!$E$4:$G$41,3,FALSE))))</f>
        <v/>
      </c>
      <c r="S24" t="str">
        <f>IF(E24="","",IF(②選手情報入力!L33="","",IF(I24=1,VLOOKUP(②選手情報入力!L33,種目情報!$A$4:$B$40,2,FALSE),VLOOKUP(②選手情報入力!L33,種目情報!$E$4:$F$41,2,FALSE))))</f>
        <v/>
      </c>
      <c r="T24" t="str">
        <f>IF(E24="","",IF(②選手情報入力!M33="","",②選手情報入力!M33))</f>
        <v/>
      </c>
      <c r="U24" s="29" t="str">
        <f>IF(E24="","",IF(②選手情報入力!K33="",0,1))</f>
        <v/>
      </c>
      <c r="V24" t="str">
        <f>IF(E24="","",IF(②選手情報入力!L33="","",IF(I24=1,VLOOKUP(②選手情報入力!L33,種目情報!$A$4:$C$40,3,FALSE),VLOOKUP(②選手情報入力!L33,種目情報!$E$4:$G$41,3,FALSE))))</f>
        <v/>
      </c>
      <c r="W24" t="str">
        <f>IF(E24="","",IF(②選手情報入力!O33="","",IF(I24=1,VLOOKUP(②選手情報入力!O33,種目情報!$A$4:$B$40,2,FALSE),VLOOKUP(②選手情報入力!O33,種目情報!$E$4:$F$41,2,FALSE))))</f>
        <v/>
      </c>
      <c r="X24" t="str">
        <f>IF(E24="","",IF(②選手情報入力!P33="","",②選手情報入力!P33))</f>
        <v/>
      </c>
      <c r="Y24" s="29" t="str">
        <f>IF(E24="","",IF(②選手情報入力!N33="",0,1))</f>
        <v/>
      </c>
      <c r="Z24" t="str">
        <f>IF(E24="","",IF(②選手情報入力!O33="","",IF(I24=1,VLOOKUP(②選手情報入力!O33,種目情報!$A$4:$C$40,3,FALSE),VLOOKUP(②選手情報入力!O33,種目情報!$E$4:$G$41,3,FALSE))))</f>
        <v/>
      </c>
      <c r="AA24" t="str">
        <f>IF(E24="","",IF(②選手情報入力!Q33="","",IF(I24=1,種目情報!$J$4,種目情報!$J$6)))</f>
        <v/>
      </c>
      <c r="AB24" t="str">
        <f>IF(E24="","",IF(②選手情報入力!Q33="","",IF(I24=1,IF(②選手情報入力!$R$6="","",②選手情報入力!$R$6),IF(②選手情報入力!$R$7="","",②選手情報入力!$R$7))))</f>
        <v/>
      </c>
      <c r="AC24" t="str">
        <f>IF(E24="","",IF(②選手情報入力!Q33="","",IF(I24=1,IF(②選手情報入力!$Q$6="",0,1),IF(②選手情報入力!$Q$7="",0,1))))</f>
        <v/>
      </c>
      <c r="AD24" t="str">
        <f>IF(E24="","",IF(②選手情報入力!Q33="","",2))</f>
        <v/>
      </c>
      <c r="AE24" t="str">
        <f>IF(E24="","",IF(②選手情報入力!S33="","",IF(I24=1,種目情報!$J$5,種目情報!$J$7)))</f>
        <v/>
      </c>
      <c r="AF24" t="str">
        <f>IF(E24="","",IF(②選手情報入力!S33="","",IF(I24=1,IF(②選手情報入力!$T$6="","",②選手情報入力!$T$6),IF(②選手情報入力!$T$7="","",②選手情報入力!$T$7))))</f>
        <v/>
      </c>
      <c r="AG24" t="str">
        <f>IF(E24="","",IF(②選手情報入力!S33="","",IF(I24=1,IF(②選手情報入力!$S$6="",0,1),IF(②選手情報入力!$S$7="",0,1))))</f>
        <v/>
      </c>
      <c r="AH24" t="str">
        <f>IF(E24="","",IF(②選手情報入力!S33="","",2))</f>
        <v/>
      </c>
    </row>
    <row r="25" spans="1:34">
      <c r="A25" t="str">
        <f>IF(E25="","",I25*1000000+①団体情報入力!$D$3*1000+②選手情報入力!A34)</f>
        <v/>
      </c>
      <c r="B25" t="str">
        <f>IF(E25="","",①団体情報入力!$D$3)</f>
        <v/>
      </c>
      <c r="D25" t="str">
        <f>IF(②選手情報入力!B34="","",①団体情報入力!$D$10)</f>
        <v/>
      </c>
      <c r="E25" t="str">
        <f>IF(②選手情報入力!B34="","",②選手情報入力!B34)</f>
        <v/>
      </c>
      <c r="F25" t="str">
        <f>IF(E25="","",②選手情報入力!C34)</f>
        <v/>
      </c>
      <c r="G25" t="str">
        <f>IF(E25="","",②選手情報入力!D34)</f>
        <v/>
      </c>
      <c r="H25" t="str">
        <f t="shared" si="3"/>
        <v/>
      </c>
      <c r="I25" t="str">
        <f>IF(E25="","",IF(②選手情報入力!F34="男",1,2))</f>
        <v/>
      </c>
      <c r="J25" t="str">
        <f>IF(E25="","",IF(②選手情報入力!G34="","",②選手情報入力!G34))</f>
        <v/>
      </c>
      <c r="L25" t="str">
        <f t="shared" si="4"/>
        <v/>
      </c>
      <c r="M25" t="str">
        <f t="shared" si="5"/>
        <v/>
      </c>
      <c r="O25" t="str">
        <f>IF(E25="","",IF(②選手情報入力!I34="","",IF(I25=1,VLOOKUP(②選手情報入力!I34,種目情報!$A$4:$B$36,2,FALSE),VLOOKUP(②選手情報入力!I34,種目情報!$E$4:$F$36,2,FALSE))))</f>
        <v/>
      </c>
      <c r="P25" t="str">
        <f>IF(E25="","",IF(②選手情報入力!J34="","",②選手情報入力!J34))</f>
        <v/>
      </c>
      <c r="Q25" s="29" t="str">
        <f>IF(E25="","",IF(②選手情報入力!H34="",0,1))</f>
        <v/>
      </c>
      <c r="R25" t="str">
        <f>IF(E25="","",IF(②選手情報入力!I34="","",IF(I25=1,VLOOKUP(②選手情報入力!I34,種目情報!$A$4:$C$40,3,FALSE),VLOOKUP(②選手情報入力!I34,種目情報!$E$4:$G$41,3,FALSE))))</f>
        <v/>
      </c>
      <c r="S25" t="str">
        <f>IF(E25="","",IF(②選手情報入力!L34="","",IF(I25=1,VLOOKUP(②選手情報入力!L34,種目情報!$A$4:$B$40,2,FALSE),VLOOKUP(②選手情報入力!L34,種目情報!$E$4:$F$41,2,FALSE))))</f>
        <v/>
      </c>
      <c r="T25" t="str">
        <f>IF(E25="","",IF(②選手情報入力!M34="","",②選手情報入力!M34))</f>
        <v/>
      </c>
      <c r="U25" s="29" t="str">
        <f>IF(E25="","",IF(②選手情報入力!K34="",0,1))</f>
        <v/>
      </c>
      <c r="V25" t="str">
        <f>IF(E25="","",IF(②選手情報入力!L34="","",IF(I25=1,VLOOKUP(②選手情報入力!L34,種目情報!$A$4:$C$40,3,FALSE),VLOOKUP(②選手情報入力!L34,種目情報!$E$4:$G$41,3,FALSE))))</f>
        <v/>
      </c>
      <c r="W25" t="str">
        <f>IF(E25="","",IF(②選手情報入力!O34="","",IF(I25=1,VLOOKUP(②選手情報入力!O34,種目情報!$A$4:$B$40,2,FALSE),VLOOKUP(②選手情報入力!O34,種目情報!$E$4:$F$41,2,FALSE))))</f>
        <v/>
      </c>
      <c r="X25" t="str">
        <f>IF(E25="","",IF(②選手情報入力!P34="","",②選手情報入力!P34))</f>
        <v/>
      </c>
      <c r="Y25" s="29" t="str">
        <f>IF(E25="","",IF(②選手情報入力!N34="",0,1))</f>
        <v/>
      </c>
      <c r="Z25" t="str">
        <f>IF(E25="","",IF(②選手情報入力!O34="","",IF(I25=1,VLOOKUP(②選手情報入力!O34,種目情報!$A$4:$C$40,3,FALSE),VLOOKUP(②選手情報入力!O34,種目情報!$E$4:$G$41,3,FALSE))))</f>
        <v/>
      </c>
      <c r="AA25" t="str">
        <f>IF(E25="","",IF(②選手情報入力!Q34="","",IF(I25=1,種目情報!$J$4,種目情報!$J$6)))</f>
        <v/>
      </c>
      <c r="AB25" t="str">
        <f>IF(E25="","",IF(②選手情報入力!Q34="","",IF(I25=1,IF(②選手情報入力!$R$6="","",②選手情報入力!$R$6),IF(②選手情報入力!$R$7="","",②選手情報入力!$R$7))))</f>
        <v/>
      </c>
      <c r="AC25" t="str">
        <f>IF(E25="","",IF(②選手情報入力!Q34="","",IF(I25=1,IF(②選手情報入力!$Q$6="",0,1),IF(②選手情報入力!$Q$7="",0,1))))</f>
        <v/>
      </c>
      <c r="AD25" t="str">
        <f>IF(E25="","",IF(②選手情報入力!Q34="","",2))</f>
        <v/>
      </c>
      <c r="AE25" t="str">
        <f>IF(E25="","",IF(②選手情報入力!S34="","",IF(I25=1,種目情報!$J$5,種目情報!$J$7)))</f>
        <v/>
      </c>
      <c r="AF25" t="str">
        <f>IF(E25="","",IF(②選手情報入力!S34="","",IF(I25=1,IF(②選手情報入力!$T$6="","",②選手情報入力!$T$6),IF(②選手情報入力!$T$7="","",②選手情報入力!$T$7))))</f>
        <v/>
      </c>
      <c r="AG25" t="str">
        <f>IF(E25="","",IF(②選手情報入力!S34="","",IF(I25=1,IF(②選手情報入力!$S$6="",0,1),IF(②選手情報入力!$S$7="",0,1))))</f>
        <v/>
      </c>
      <c r="AH25" t="str">
        <f>IF(E25="","",IF(②選手情報入力!S34="","",2))</f>
        <v/>
      </c>
    </row>
    <row r="26" spans="1:34">
      <c r="A26" t="str">
        <f>IF(E26="","",I26*1000000+①団体情報入力!$D$3*1000+②選手情報入力!A35)</f>
        <v/>
      </c>
      <c r="B26" t="str">
        <f>IF(E26="","",①団体情報入力!$D$3)</f>
        <v/>
      </c>
      <c r="D26" t="str">
        <f>IF(②選手情報入力!B35="","",①団体情報入力!$D$10)</f>
        <v/>
      </c>
      <c r="E26" t="str">
        <f>IF(②選手情報入力!B35="","",②選手情報入力!B35)</f>
        <v/>
      </c>
      <c r="F26" t="str">
        <f>IF(E26="","",②選手情報入力!C35)</f>
        <v/>
      </c>
      <c r="G26" t="str">
        <f>IF(E26="","",②選手情報入力!D35)</f>
        <v/>
      </c>
      <c r="H26" t="str">
        <f t="shared" si="3"/>
        <v/>
      </c>
      <c r="I26" t="str">
        <f>IF(E26="","",IF(②選手情報入力!F35="男",1,2))</f>
        <v/>
      </c>
      <c r="J26" t="str">
        <f>IF(E26="","",IF(②選手情報入力!G35="","",②選手情報入力!G35))</f>
        <v/>
      </c>
      <c r="L26" t="str">
        <f t="shared" si="4"/>
        <v/>
      </c>
      <c r="M26" t="str">
        <f t="shared" si="5"/>
        <v/>
      </c>
      <c r="O26" t="str">
        <f>IF(E26="","",IF(②選手情報入力!I35="","",IF(I26=1,VLOOKUP(②選手情報入力!I35,種目情報!$A$4:$B$36,2,FALSE),VLOOKUP(②選手情報入力!I35,種目情報!$E$4:$F$36,2,FALSE))))</f>
        <v/>
      </c>
      <c r="P26" t="str">
        <f>IF(E26="","",IF(②選手情報入力!J35="","",②選手情報入力!J35))</f>
        <v/>
      </c>
      <c r="Q26" s="29" t="str">
        <f>IF(E26="","",IF(②選手情報入力!H35="",0,1))</f>
        <v/>
      </c>
      <c r="R26" t="str">
        <f>IF(E26="","",IF(②選手情報入力!I35="","",IF(I26=1,VLOOKUP(②選手情報入力!I35,種目情報!$A$4:$C$40,3,FALSE),VLOOKUP(②選手情報入力!I35,種目情報!$E$4:$G$41,3,FALSE))))</f>
        <v/>
      </c>
      <c r="S26" t="str">
        <f>IF(E26="","",IF(②選手情報入力!L35="","",IF(I26=1,VLOOKUP(②選手情報入力!L35,種目情報!$A$4:$B$40,2,FALSE),VLOOKUP(②選手情報入力!L35,種目情報!$E$4:$F$41,2,FALSE))))</f>
        <v/>
      </c>
      <c r="T26" t="str">
        <f>IF(E26="","",IF(②選手情報入力!M35="","",②選手情報入力!M35))</f>
        <v/>
      </c>
      <c r="U26" s="29" t="str">
        <f>IF(E26="","",IF(②選手情報入力!K35="",0,1))</f>
        <v/>
      </c>
      <c r="V26" t="str">
        <f>IF(E26="","",IF(②選手情報入力!L35="","",IF(I26=1,VLOOKUP(②選手情報入力!L35,種目情報!$A$4:$C$40,3,FALSE),VLOOKUP(②選手情報入力!L35,種目情報!$E$4:$G$41,3,FALSE))))</f>
        <v/>
      </c>
      <c r="W26" t="str">
        <f>IF(E26="","",IF(②選手情報入力!O35="","",IF(I26=1,VLOOKUP(②選手情報入力!O35,種目情報!$A$4:$B$40,2,FALSE),VLOOKUP(②選手情報入力!O35,種目情報!$E$4:$F$41,2,FALSE))))</f>
        <v/>
      </c>
      <c r="X26" t="str">
        <f>IF(E26="","",IF(②選手情報入力!P35="","",②選手情報入力!P35))</f>
        <v/>
      </c>
      <c r="Y26" s="29" t="str">
        <f>IF(E26="","",IF(②選手情報入力!N35="",0,1))</f>
        <v/>
      </c>
      <c r="Z26" t="str">
        <f>IF(E26="","",IF(②選手情報入力!O35="","",IF(I26=1,VLOOKUP(②選手情報入力!O35,種目情報!$A$4:$C$40,3,FALSE),VLOOKUP(②選手情報入力!O35,種目情報!$E$4:$G$41,3,FALSE))))</f>
        <v/>
      </c>
      <c r="AA26" t="str">
        <f>IF(E26="","",IF(②選手情報入力!Q35="","",IF(I26=1,種目情報!$J$4,種目情報!$J$6)))</f>
        <v/>
      </c>
      <c r="AB26" t="str">
        <f>IF(E26="","",IF(②選手情報入力!Q35="","",IF(I26=1,IF(②選手情報入力!$R$6="","",②選手情報入力!$R$6),IF(②選手情報入力!$R$7="","",②選手情報入力!$R$7))))</f>
        <v/>
      </c>
      <c r="AC26" t="str">
        <f>IF(E26="","",IF(②選手情報入力!Q35="","",IF(I26=1,IF(②選手情報入力!$Q$6="",0,1),IF(②選手情報入力!$Q$7="",0,1))))</f>
        <v/>
      </c>
      <c r="AD26" t="str">
        <f>IF(E26="","",IF(②選手情報入力!Q35="","",2))</f>
        <v/>
      </c>
      <c r="AE26" t="str">
        <f>IF(E26="","",IF(②選手情報入力!S35="","",IF(I26=1,種目情報!$J$5,種目情報!$J$7)))</f>
        <v/>
      </c>
      <c r="AF26" t="str">
        <f>IF(E26="","",IF(②選手情報入力!S35="","",IF(I26=1,IF(②選手情報入力!$T$6="","",②選手情報入力!$T$6),IF(②選手情報入力!$T$7="","",②選手情報入力!$T$7))))</f>
        <v/>
      </c>
      <c r="AG26" t="str">
        <f>IF(E26="","",IF(②選手情報入力!S35="","",IF(I26=1,IF(②選手情報入力!$S$6="",0,1),IF(②選手情報入力!$S$7="",0,1))))</f>
        <v/>
      </c>
      <c r="AH26" t="str">
        <f>IF(E26="","",IF(②選手情報入力!S35="","",2))</f>
        <v/>
      </c>
    </row>
    <row r="27" spans="1:34">
      <c r="A27" t="str">
        <f>IF(E27="","",I27*1000000+①団体情報入力!$D$3*1000+②選手情報入力!A36)</f>
        <v/>
      </c>
      <c r="B27" t="str">
        <f>IF(E27="","",①団体情報入力!$D$3)</f>
        <v/>
      </c>
      <c r="D27" t="str">
        <f>IF(②選手情報入力!B36="","",①団体情報入力!$D$10)</f>
        <v/>
      </c>
      <c r="E27" t="str">
        <f>IF(②選手情報入力!B36="","",②選手情報入力!B36)</f>
        <v/>
      </c>
      <c r="F27" t="str">
        <f>IF(E27="","",②選手情報入力!C36)</f>
        <v/>
      </c>
      <c r="G27" t="str">
        <f>IF(E27="","",②選手情報入力!D36)</f>
        <v/>
      </c>
      <c r="H27" t="str">
        <f t="shared" si="3"/>
        <v/>
      </c>
      <c r="I27" t="str">
        <f>IF(E27="","",IF(②選手情報入力!F36="男",1,2))</f>
        <v/>
      </c>
      <c r="J27" t="str">
        <f>IF(E27="","",IF(②選手情報入力!G36="","",②選手情報入力!G36))</f>
        <v/>
      </c>
      <c r="L27" t="str">
        <f t="shared" si="4"/>
        <v/>
      </c>
      <c r="M27" t="str">
        <f t="shared" si="5"/>
        <v/>
      </c>
      <c r="O27" t="str">
        <f>IF(E27="","",IF(②選手情報入力!I36="","",IF(I27=1,VLOOKUP(②選手情報入力!I36,種目情報!$A$4:$B$36,2,FALSE),VLOOKUP(②選手情報入力!I36,種目情報!$E$4:$F$36,2,FALSE))))</f>
        <v/>
      </c>
      <c r="P27" t="str">
        <f>IF(E27="","",IF(②選手情報入力!J36="","",②選手情報入力!J36))</f>
        <v/>
      </c>
      <c r="Q27" s="29" t="str">
        <f>IF(E27="","",IF(②選手情報入力!H36="",0,1))</f>
        <v/>
      </c>
      <c r="R27" t="str">
        <f>IF(E27="","",IF(②選手情報入力!I36="","",IF(I27=1,VLOOKUP(②選手情報入力!I36,種目情報!$A$4:$C$40,3,FALSE),VLOOKUP(②選手情報入力!I36,種目情報!$E$4:$G$41,3,FALSE))))</f>
        <v/>
      </c>
      <c r="S27" t="str">
        <f>IF(E27="","",IF(②選手情報入力!L36="","",IF(I27=1,VLOOKUP(②選手情報入力!L36,種目情報!$A$4:$B$40,2,FALSE),VLOOKUP(②選手情報入力!L36,種目情報!$E$4:$F$41,2,FALSE))))</f>
        <v/>
      </c>
      <c r="T27" t="str">
        <f>IF(E27="","",IF(②選手情報入力!M36="","",②選手情報入力!M36))</f>
        <v/>
      </c>
      <c r="U27" s="29" t="str">
        <f>IF(E27="","",IF(②選手情報入力!K36="",0,1))</f>
        <v/>
      </c>
      <c r="V27" t="str">
        <f>IF(E27="","",IF(②選手情報入力!L36="","",IF(I27=1,VLOOKUP(②選手情報入力!L36,種目情報!$A$4:$C$40,3,FALSE),VLOOKUP(②選手情報入力!L36,種目情報!$E$4:$G$41,3,FALSE))))</f>
        <v/>
      </c>
      <c r="W27" t="str">
        <f>IF(E27="","",IF(②選手情報入力!O36="","",IF(I27=1,VLOOKUP(②選手情報入力!O36,種目情報!$A$4:$B$40,2,FALSE),VLOOKUP(②選手情報入力!O36,種目情報!$E$4:$F$41,2,FALSE))))</f>
        <v/>
      </c>
      <c r="X27" t="str">
        <f>IF(E27="","",IF(②選手情報入力!P36="","",②選手情報入力!P36))</f>
        <v/>
      </c>
      <c r="Y27" s="29" t="str">
        <f>IF(E27="","",IF(②選手情報入力!N36="",0,1))</f>
        <v/>
      </c>
      <c r="Z27" t="str">
        <f>IF(E27="","",IF(②選手情報入力!O36="","",IF(I27=1,VLOOKUP(②選手情報入力!O36,種目情報!$A$4:$C$40,3,FALSE),VLOOKUP(②選手情報入力!O36,種目情報!$E$4:$G$41,3,FALSE))))</f>
        <v/>
      </c>
      <c r="AA27" t="str">
        <f>IF(E27="","",IF(②選手情報入力!Q36="","",IF(I27=1,種目情報!$J$4,種目情報!$J$6)))</f>
        <v/>
      </c>
      <c r="AB27" t="str">
        <f>IF(E27="","",IF(②選手情報入力!Q36="","",IF(I27=1,IF(②選手情報入力!$R$6="","",②選手情報入力!$R$6),IF(②選手情報入力!$R$7="","",②選手情報入力!$R$7))))</f>
        <v/>
      </c>
      <c r="AC27" t="str">
        <f>IF(E27="","",IF(②選手情報入力!Q36="","",IF(I27=1,IF(②選手情報入力!$Q$6="",0,1),IF(②選手情報入力!$Q$7="",0,1))))</f>
        <v/>
      </c>
      <c r="AD27" t="str">
        <f>IF(E27="","",IF(②選手情報入力!Q36="","",2))</f>
        <v/>
      </c>
      <c r="AE27" t="str">
        <f>IF(E27="","",IF(②選手情報入力!S36="","",IF(I27=1,種目情報!$J$5,種目情報!$J$7)))</f>
        <v/>
      </c>
      <c r="AF27" t="str">
        <f>IF(E27="","",IF(②選手情報入力!S36="","",IF(I27=1,IF(②選手情報入力!$T$6="","",②選手情報入力!$T$6),IF(②選手情報入力!$T$7="","",②選手情報入力!$T$7))))</f>
        <v/>
      </c>
      <c r="AG27" t="str">
        <f>IF(E27="","",IF(②選手情報入力!S36="","",IF(I27=1,IF(②選手情報入力!$S$6="",0,1),IF(②選手情報入力!$S$7="",0,1))))</f>
        <v/>
      </c>
      <c r="AH27" t="str">
        <f>IF(E27="","",IF(②選手情報入力!S36="","",2))</f>
        <v/>
      </c>
    </row>
    <row r="28" spans="1:34">
      <c r="A28" t="str">
        <f>IF(E28="","",I28*1000000+①団体情報入力!$D$3*1000+②選手情報入力!A37)</f>
        <v/>
      </c>
      <c r="B28" t="str">
        <f>IF(E28="","",①団体情報入力!$D$3)</f>
        <v/>
      </c>
      <c r="D28" t="str">
        <f>IF(②選手情報入力!B37="","",①団体情報入力!$D$10)</f>
        <v/>
      </c>
      <c r="E28" t="str">
        <f>IF(②選手情報入力!B37="","",②選手情報入力!B37)</f>
        <v/>
      </c>
      <c r="F28" t="str">
        <f>IF(E28="","",②選手情報入力!C37)</f>
        <v/>
      </c>
      <c r="G28" t="str">
        <f>IF(E28="","",②選手情報入力!D37)</f>
        <v/>
      </c>
      <c r="H28" t="str">
        <f t="shared" si="3"/>
        <v/>
      </c>
      <c r="I28" t="str">
        <f>IF(E28="","",IF(②選手情報入力!F37="男",1,2))</f>
        <v/>
      </c>
      <c r="J28" t="str">
        <f>IF(E28="","",IF(②選手情報入力!G37="","",②選手情報入力!G37))</f>
        <v/>
      </c>
      <c r="L28" t="str">
        <f t="shared" si="4"/>
        <v/>
      </c>
      <c r="M28" t="str">
        <f t="shared" si="5"/>
        <v/>
      </c>
      <c r="O28" t="str">
        <f>IF(E28="","",IF(②選手情報入力!I37="","",IF(I28=1,VLOOKUP(②選手情報入力!I37,種目情報!$A$4:$B$36,2,FALSE),VLOOKUP(②選手情報入力!I37,種目情報!$E$4:$F$36,2,FALSE))))</f>
        <v/>
      </c>
      <c r="P28" t="str">
        <f>IF(E28="","",IF(②選手情報入力!J37="","",②選手情報入力!J37))</f>
        <v/>
      </c>
      <c r="Q28" s="29" t="str">
        <f>IF(E28="","",IF(②選手情報入力!H37="",0,1))</f>
        <v/>
      </c>
      <c r="R28" t="str">
        <f>IF(E28="","",IF(②選手情報入力!I37="","",IF(I28=1,VLOOKUP(②選手情報入力!I37,種目情報!$A$4:$C$40,3,FALSE),VLOOKUP(②選手情報入力!I37,種目情報!$E$4:$G$41,3,FALSE))))</f>
        <v/>
      </c>
      <c r="S28" t="str">
        <f>IF(E28="","",IF(②選手情報入力!L37="","",IF(I28=1,VLOOKUP(②選手情報入力!L37,種目情報!$A$4:$B$40,2,FALSE),VLOOKUP(②選手情報入力!L37,種目情報!$E$4:$F$41,2,FALSE))))</f>
        <v/>
      </c>
      <c r="T28" t="str">
        <f>IF(E28="","",IF(②選手情報入力!M37="","",②選手情報入力!M37))</f>
        <v/>
      </c>
      <c r="U28" s="29" t="str">
        <f>IF(E28="","",IF(②選手情報入力!K37="",0,1))</f>
        <v/>
      </c>
      <c r="V28" t="str">
        <f>IF(E28="","",IF(②選手情報入力!L37="","",IF(I28=1,VLOOKUP(②選手情報入力!L37,種目情報!$A$4:$C$40,3,FALSE),VLOOKUP(②選手情報入力!L37,種目情報!$E$4:$G$41,3,FALSE))))</f>
        <v/>
      </c>
      <c r="W28" t="str">
        <f>IF(E28="","",IF(②選手情報入力!O37="","",IF(I28=1,VLOOKUP(②選手情報入力!O37,種目情報!$A$4:$B$40,2,FALSE),VLOOKUP(②選手情報入力!O37,種目情報!$E$4:$F$41,2,FALSE))))</f>
        <v/>
      </c>
      <c r="X28" t="str">
        <f>IF(E28="","",IF(②選手情報入力!P37="","",②選手情報入力!P37))</f>
        <v/>
      </c>
      <c r="Y28" s="29" t="str">
        <f>IF(E28="","",IF(②選手情報入力!N37="",0,1))</f>
        <v/>
      </c>
      <c r="Z28" t="str">
        <f>IF(E28="","",IF(②選手情報入力!O37="","",IF(I28=1,VLOOKUP(②選手情報入力!O37,種目情報!$A$4:$C$40,3,FALSE),VLOOKUP(②選手情報入力!O37,種目情報!$E$4:$G$41,3,FALSE))))</f>
        <v/>
      </c>
      <c r="AA28" t="str">
        <f>IF(E28="","",IF(②選手情報入力!Q37="","",IF(I28=1,種目情報!$J$4,種目情報!$J$6)))</f>
        <v/>
      </c>
      <c r="AB28" t="str">
        <f>IF(E28="","",IF(②選手情報入力!Q37="","",IF(I28=1,IF(②選手情報入力!$R$6="","",②選手情報入力!$R$6),IF(②選手情報入力!$R$7="","",②選手情報入力!$R$7))))</f>
        <v/>
      </c>
      <c r="AC28" t="str">
        <f>IF(E28="","",IF(②選手情報入力!Q37="","",IF(I28=1,IF(②選手情報入力!$Q$6="",0,1),IF(②選手情報入力!$Q$7="",0,1))))</f>
        <v/>
      </c>
      <c r="AD28" t="str">
        <f>IF(E28="","",IF(②選手情報入力!Q37="","",2))</f>
        <v/>
      </c>
      <c r="AE28" t="str">
        <f>IF(E28="","",IF(②選手情報入力!S37="","",IF(I28=1,種目情報!$J$5,種目情報!$J$7)))</f>
        <v/>
      </c>
      <c r="AF28" t="str">
        <f>IF(E28="","",IF(②選手情報入力!S37="","",IF(I28=1,IF(②選手情報入力!$T$6="","",②選手情報入力!$T$6),IF(②選手情報入力!$T$7="","",②選手情報入力!$T$7))))</f>
        <v/>
      </c>
      <c r="AG28" t="str">
        <f>IF(E28="","",IF(②選手情報入力!S37="","",IF(I28=1,IF(②選手情報入力!$S$6="",0,1),IF(②選手情報入力!$S$7="",0,1))))</f>
        <v/>
      </c>
      <c r="AH28" t="str">
        <f>IF(E28="","",IF(②選手情報入力!S37="","",2))</f>
        <v/>
      </c>
    </row>
    <row r="29" spans="1:34">
      <c r="A29" t="str">
        <f>IF(E29="","",I29*1000000+①団体情報入力!$D$3*1000+②選手情報入力!A38)</f>
        <v/>
      </c>
      <c r="B29" t="str">
        <f>IF(E29="","",①団体情報入力!$D$3)</f>
        <v/>
      </c>
      <c r="D29" t="str">
        <f>IF(②選手情報入力!B38="","",①団体情報入力!$D$10)</f>
        <v/>
      </c>
      <c r="E29" t="str">
        <f>IF(②選手情報入力!B38="","",②選手情報入力!B38)</f>
        <v/>
      </c>
      <c r="F29" t="str">
        <f>IF(E29="","",②選手情報入力!C38)</f>
        <v/>
      </c>
      <c r="G29" t="str">
        <f>IF(E29="","",②選手情報入力!D38)</f>
        <v/>
      </c>
      <c r="H29" t="str">
        <f t="shared" si="3"/>
        <v/>
      </c>
      <c r="I29" t="str">
        <f>IF(E29="","",IF(②選手情報入力!F38="男",1,2))</f>
        <v/>
      </c>
      <c r="J29" t="str">
        <f>IF(E29="","",IF(②選手情報入力!G38="","",②選手情報入力!G38))</f>
        <v/>
      </c>
      <c r="L29" t="str">
        <f t="shared" si="4"/>
        <v/>
      </c>
      <c r="M29" t="str">
        <f t="shared" si="5"/>
        <v/>
      </c>
      <c r="O29" t="str">
        <f>IF(E29="","",IF(②選手情報入力!I38="","",IF(I29=1,VLOOKUP(②選手情報入力!I38,種目情報!$A$4:$B$36,2,FALSE),VLOOKUP(②選手情報入力!I38,種目情報!$E$4:$F$36,2,FALSE))))</f>
        <v/>
      </c>
      <c r="P29" t="str">
        <f>IF(E29="","",IF(②選手情報入力!J38="","",②選手情報入力!J38))</f>
        <v/>
      </c>
      <c r="Q29" s="29" t="str">
        <f>IF(E29="","",IF(②選手情報入力!H38="",0,1))</f>
        <v/>
      </c>
      <c r="R29" t="str">
        <f>IF(E29="","",IF(②選手情報入力!I38="","",IF(I29=1,VLOOKUP(②選手情報入力!I38,種目情報!$A$4:$C$40,3,FALSE),VLOOKUP(②選手情報入力!I38,種目情報!$E$4:$G$41,3,FALSE))))</f>
        <v/>
      </c>
      <c r="S29" t="str">
        <f>IF(E29="","",IF(②選手情報入力!L38="","",IF(I29=1,VLOOKUP(②選手情報入力!L38,種目情報!$A$4:$B$40,2,FALSE),VLOOKUP(②選手情報入力!L38,種目情報!$E$4:$F$41,2,FALSE))))</f>
        <v/>
      </c>
      <c r="T29" t="str">
        <f>IF(E29="","",IF(②選手情報入力!M38="","",②選手情報入力!M38))</f>
        <v/>
      </c>
      <c r="U29" s="29" t="str">
        <f>IF(E29="","",IF(②選手情報入力!K38="",0,1))</f>
        <v/>
      </c>
      <c r="V29" t="str">
        <f>IF(E29="","",IF(②選手情報入力!L38="","",IF(I29=1,VLOOKUP(②選手情報入力!L38,種目情報!$A$4:$C$40,3,FALSE),VLOOKUP(②選手情報入力!L38,種目情報!$E$4:$G$41,3,FALSE))))</f>
        <v/>
      </c>
      <c r="W29" t="str">
        <f>IF(E29="","",IF(②選手情報入力!O38="","",IF(I29=1,VLOOKUP(②選手情報入力!O38,種目情報!$A$4:$B$40,2,FALSE),VLOOKUP(②選手情報入力!O38,種目情報!$E$4:$F$41,2,FALSE))))</f>
        <v/>
      </c>
      <c r="X29" t="str">
        <f>IF(E29="","",IF(②選手情報入力!P38="","",②選手情報入力!P38))</f>
        <v/>
      </c>
      <c r="Y29" s="29" t="str">
        <f>IF(E29="","",IF(②選手情報入力!N38="",0,1))</f>
        <v/>
      </c>
      <c r="Z29" t="str">
        <f>IF(E29="","",IF(②選手情報入力!O38="","",IF(I29=1,VLOOKUP(②選手情報入力!O38,種目情報!$A$4:$C$40,3,FALSE),VLOOKUP(②選手情報入力!O38,種目情報!$E$4:$G$41,3,FALSE))))</f>
        <v/>
      </c>
      <c r="AA29" t="str">
        <f>IF(E29="","",IF(②選手情報入力!Q38="","",IF(I29=1,種目情報!$J$4,種目情報!$J$6)))</f>
        <v/>
      </c>
      <c r="AB29" t="str">
        <f>IF(E29="","",IF(②選手情報入力!Q38="","",IF(I29=1,IF(②選手情報入力!$R$6="","",②選手情報入力!$R$6),IF(②選手情報入力!$R$7="","",②選手情報入力!$R$7))))</f>
        <v/>
      </c>
      <c r="AC29" t="str">
        <f>IF(E29="","",IF(②選手情報入力!Q38="","",IF(I29=1,IF(②選手情報入力!$Q$6="",0,1),IF(②選手情報入力!$Q$7="",0,1))))</f>
        <v/>
      </c>
      <c r="AD29" t="str">
        <f>IF(E29="","",IF(②選手情報入力!Q38="","",2))</f>
        <v/>
      </c>
      <c r="AE29" t="str">
        <f>IF(E29="","",IF(②選手情報入力!S38="","",IF(I29=1,種目情報!$J$5,種目情報!$J$7)))</f>
        <v/>
      </c>
      <c r="AF29" t="str">
        <f>IF(E29="","",IF(②選手情報入力!S38="","",IF(I29=1,IF(②選手情報入力!$T$6="","",②選手情報入力!$T$6),IF(②選手情報入力!$T$7="","",②選手情報入力!$T$7))))</f>
        <v/>
      </c>
      <c r="AG29" t="str">
        <f>IF(E29="","",IF(②選手情報入力!S38="","",IF(I29=1,IF(②選手情報入力!$S$6="",0,1),IF(②選手情報入力!$S$7="",0,1))))</f>
        <v/>
      </c>
      <c r="AH29" t="str">
        <f>IF(E29="","",IF(②選手情報入力!S38="","",2))</f>
        <v/>
      </c>
    </row>
    <row r="30" spans="1:34">
      <c r="A30" t="str">
        <f>IF(E30="","",I30*1000000+①団体情報入力!$D$3*1000+②選手情報入力!A39)</f>
        <v/>
      </c>
      <c r="B30" t="str">
        <f>IF(E30="","",①団体情報入力!$D$3)</f>
        <v/>
      </c>
      <c r="D30" t="str">
        <f>IF(②選手情報入力!B39="","",①団体情報入力!$D$10)</f>
        <v/>
      </c>
      <c r="E30" t="str">
        <f>IF(②選手情報入力!B39="","",②選手情報入力!B39)</f>
        <v/>
      </c>
      <c r="F30" t="str">
        <f>IF(E30="","",②選手情報入力!C39)</f>
        <v/>
      </c>
      <c r="G30" t="str">
        <f>IF(E30="","",②選手情報入力!D39)</f>
        <v/>
      </c>
      <c r="H30" t="str">
        <f t="shared" si="3"/>
        <v/>
      </c>
      <c r="I30" t="str">
        <f>IF(E30="","",IF(②選手情報入力!F39="男",1,2))</f>
        <v/>
      </c>
      <c r="J30" t="str">
        <f>IF(E30="","",IF(②選手情報入力!G39="","",②選手情報入力!G39))</f>
        <v/>
      </c>
      <c r="L30" t="str">
        <f t="shared" si="4"/>
        <v/>
      </c>
      <c r="M30" t="str">
        <f t="shared" si="5"/>
        <v/>
      </c>
      <c r="O30" t="str">
        <f>IF(E30="","",IF(②選手情報入力!I39="","",IF(I30=1,VLOOKUP(②選手情報入力!I39,種目情報!$A$4:$B$36,2,FALSE),VLOOKUP(②選手情報入力!I39,種目情報!$E$4:$F$36,2,FALSE))))</f>
        <v/>
      </c>
      <c r="P30" t="str">
        <f>IF(E30="","",IF(②選手情報入力!J39="","",②選手情報入力!J39))</f>
        <v/>
      </c>
      <c r="Q30" s="29" t="str">
        <f>IF(E30="","",IF(②選手情報入力!H39="",0,1))</f>
        <v/>
      </c>
      <c r="R30" t="str">
        <f>IF(E30="","",IF(②選手情報入力!I39="","",IF(I30=1,VLOOKUP(②選手情報入力!I39,種目情報!$A$4:$C$40,3,FALSE),VLOOKUP(②選手情報入力!I39,種目情報!$E$4:$G$41,3,FALSE))))</f>
        <v/>
      </c>
      <c r="S30" t="str">
        <f>IF(E30="","",IF(②選手情報入力!L39="","",IF(I30=1,VLOOKUP(②選手情報入力!L39,種目情報!$A$4:$B$40,2,FALSE),VLOOKUP(②選手情報入力!L39,種目情報!$E$4:$F$41,2,FALSE))))</f>
        <v/>
      </c>
      <c r="T30" t="str">
        <f>IF(E30="","",IF(②選手情報入力!M39="","",②選手情報入力!M39))</f>
        <v/>
      </c>
      <c r="U30" s="29" t="str">
        <f>IF(E30="","",IF(②選手情報入力!K39="",0,1))</f>
        <v/>
      </c>
      <c r="V30" t="str">
        <f>IF(E30="","",IF(②選手情報入力!L39="","",IF(I30=1,VLOOKUP(②選手情報入力!L39,種目情報!$A$4:$C$40,3,FALSE),VLOOKUP(②選手情報入力!L39,種目情報!$E$4:$G$41,3,FALSE))))</f>
        <v/>
      </c>
      <c r="W30" t="str">
        <f>IF(E30="","",IF(②選手情報入力!O39="","",IF(I30=1,VLOOKUP(②選手情報入力!O39,種目情報!$A$4:$B$40,2,FALSE),VLOOKUP(②選手情報入力!O39,種目情報!$E$4:$F$41,2,FALSE))))</f>
        <v/>
      </c>
      <c r="X30" t="str">
        <f>IF(E30="","",IF(②選手情報入力!P39="","",②選手情報入力!P39))</f>
        <v/>
      </c>
      <c r="Y30" s="29" t="str">
        <f>IF(E30="","",IF(②選手情報入力!N39="",0,1))</f>
        <v/>
      </c>
      <c r="Z30" t="str">
        <f>IF(E30="","",IF(②選手情報入力!O39="","",IF(I30=1,VLOOKUP(②選手情報入力!O39,種目情報!$A$4:$C$40,3,FALSE),VLOOKUP(②選手情報入力!O39,種目情報!$E$4:$G$41,3,FALSE))))</f>
        <v/>
      </c>
      <c r="AA30" t="str">
        <f>IF(E30="","",IF(②選手情報入力!Q39="","",IF(I30=1,種目情報!$J$4,種目情報!$J$6)))</f>
        <v/>
      </c>
      <c r="AB30" t="str">
        <f>IF(E30="","",IF(②選手情報入力!Q39="","",IF(I30=1,IF(②選手情報入力!$R$6="","",②選手情報入力!$R$6),IF(②選手情報入力!$R$7="","",②選手情報入力!$R$7))))</f>
        <v/>
      </c>
      <c r="AC30" t="str">
        <f>IF(E30="","",IF(②選手情報入力!Q39="","",IF(I30=1,IF(②選手情報入力!$Q$6="",0,1),IF(②選手情報入力!$Q$7="",0,1))))</f>
        <v/>
      </c>
      <c r="AD30" t="str">
        <f>IF(E30="","",IF(②選手情報入力!Q39="","",2))</f>
        <v/>
      </c>
      <c r="AE30" t="str">
        <f>IF(E30="","",IF(②選手情報入力!S39="","",IF(I30=1,種目情報!$J$5,種目情報!$J$7)))</f>
        <v/>
      </c>
      <c r="AF30" t="str">
        <f>IF(E30="","",IF(②選手情報入力!S39="","",IF(I30=1,IF(②選手情報入力!$T$6="","",②選手情報入力!$T$6),IF(②選手情報入力!$T$7="","",②選手情報入力!$T$7))))</f>
        <v/>
      </c>
      <c r="AG30" t="str">
        <f>IF(E30="","",IF(②選手情報入力!S39="","",IF(I30=1,IF(②選手情報入力!$S$6="",0,1),IF(②選手情報入力!$S$7="",0,1))))</f>
        <v/>
      </c>
      <c r="AH30" t="str">
        <f>IF(E30="","",IF(②選手情報入力!S39="","",2))</f>
        <v/>
      </c>
    </row>
    <row r="31" spans="1:34">
      <c r="A31" t="str">
        <f>IF(E31="","",I31*1000000+①団体情報入力!$D$3*1000+②選手情報入力!A40)</f>
        <v/>
      </c>
      <c r="B31" t="str">
        <f>IF(E31="","",①団体情報入力!$D$3)</f>
        <v/>
      </c>
      <c r="D31" t="str">
        <f>IF(②選手情報入力!B40="","",①団体情報入力!$D$10)</f>
        <v/>
      </c>
      <c r="E31" t="str">
        <f>IF(②選手情報入力!B40="","",②選手情報入力!B40)</f>
        <v/>
      </c>
      <c r="F31" t="str">
        <f>IF(E31="","",②選手情報入力!C40)</f>
        <v/>
      </c>
      <c r="G31" t="str">
        <f>IF(E31="","",②選手情報入力!D40)</f>
        <v/>
      </c>
      <c r="H31" t="str">
        <f t="shared" si="3"/>
        <v/>
      </c>
      <c r="I31" t="str">
        <f>IF(E31="","",IF(②選手情報入力!F40="男",1,2))</f>
        <v/>
      </c>
      <c r="J31" t="str">
        <f>IF(E31="","",IF(②選手情報入力!G40="","",②選手情報入力!G40))</f>
        <v/>
      </c>
      <c r="L31" t="str">
        <f t="shared" si="4"/>
        <v/>
      </c>
      <c r="M31" t="str">
        <f t="shared" si="5"/>
        <v/>
      </c>
      <c r="O31" t="str">
        <f>IF(E31="","",IF(②選手情報入力!I40="","",IF(I31=1,VLOOKUP(②選手情報入力!I40,種目情報!$A$4:$B$36,2,FALSE),VLOOKUP(②選手情報入力!I40,種目情報!$E$4:$F$36,2,FALSE))))</f>
        <v/>
      </c>
      <c r="P31" t="str">
        <f>IF(E31="","",IF(②選手情報入力!J40="","",②選手情報入力!J40))</f>
        <v/>
      </c>
      <c r="Q31" s="29" t="str">
        <f>IF(E31="","",IF(②選手情報入力!H40="",0,1))</f>
        <v/>
      </c>
      <c r="R31" t="str">
        <f>IF(E31="","",IF(②選手情報入力!I40="","",IF(I31=1,VLOOKUP(②選手情報入力!I40,種目情報!$A$4:$C$40,3,FALSE),VLOOKUP(②選手情報入力!I40,種目情報!$E$4:$G$41,3,FALSE))))</f>
        <v/>
      </c>
      <c r="S31" t="str">
        <f>IF(E31="","",IF(②選手情報入力!L40="","",IF(I31=1,VLOOKUP(②選手情報入力!L40,種目情報!$A$4:$B$40,2,FALSE),VLOOKUP(②選手情報入力!L40,種目情報!$E$4:$F$41,2,FALSE))))</f>
        <v/>
      </c>
      <c r="T31" t="str">
        <f>IF(E31="","",IF(②選手情報入力!M40="","",②選手情報入力!M40))</f>
        <v/>
      </c>
      <c r="U31" s="29" t="str">
        <f>IF(E31="","",IF(②選手情報入力!K40="",0,1))</f>
        <v/>
      </c>
      <c r="V31" t="str">
        <f>IF(E31="","",IF(②選手情報入力!L40="","",IF(I31=1,VLOOKUP(②選手情報入力!L40,種目情報!$A$4:$C$40,3,FALSE),VLOOKUP(②選手情報入力!L40,種目情報!$E$4:$G$41,3,FALSE))))</f>
        <v/>
      </c>
      <c r="W31" t="str">
        <f>IF(E31="","",IF(②選手情報入力!O40="","",IF(I31=1,VLOOKUP(②選手情報入力!O40,種目情報!$A$4:$B$40,2,FALSE),VLOOKUP(②選手情報入力!O40,種目情報!$E$4:$F$41,2,FALSE))))</f>
        <v/>
      </c>
      <c r="X31" t="str">
        <f>IF(E31="","",IF(②選手情報入力!P40="","",②選手情報入力!P40))</f>
        <v/>
      </c>
      <c r="Y31" s="29" t="str">
        <f>IF(E31="","",IF(②選手情報入力!N40="",0,1))</f>
        <v/>
      </c>
      <c r="Z31" t="str">
        <f>IF(E31="","",IF(②選手情報入力!O40="","",IF(I31=1,VLOOKUP(②選手情報入力!O40,種目情報!$A$4:$C$40,3,FALSE),VLOOKUP(②選手情報入力!O40,種目情報!$E$4:$G$41,3,FALSE))))</f>
        <v/>
      </c>
      <c r="AA31" t="str">
        <f>IF(E31="","",IF(②選手情報入力!Q40="","",IF(I31=1,種目情報!$J$4,種目情報!$J$6)))</f>
        <v/>
      </c>
      <c r="AB31" t="str">
        <f>IF(E31="","",IF(②選手情報入力!Q40="","",IF(I31=1,IF(②選手情報入力!$R$6="","",②選手情報入力!$R$6),IF(②選手情報入力!$R$7="","",②選手情報入力!$R$7))))</f>
        <v/>
      </c>
      <c r="AC31" t="str">
        <f>IF(E31="","",IF(②選手情報入力!Q40="","",IF(I31=1,IF(②選手情報入力!$Q$6="",0,1),IF(②選手情報入力!$Q$7="",0,1))))</f>
        <v/>
      </c>
      <c r="AD31" t="str">
        <f>IF(E31="","",IF(②選手情報入力!Q40="","",2))</f>
        <v/>
      </c>
      <c r="AE31" t="str">
        <f>IF(E31="","",IF(②選手情報入力!S40="","",IF(I31=1,種目情報!$J$5,種目情報!$J$7)))</f>
        <v/>
      </c>
      <c r="AF31" t="str">
        <f>IF(E31="","",IF(②選手情報入力!S40="","",IF(I31=1,IF(②選手情報入力!$T$6="","",②選手情報入力!$T$6),IF(②選手情報入力!$T$7="","",②選手情報入力!$T$7))))</f>
        <v/>
      </c>
      <c r="AG31" t="str">
        <f>IF(E31="","",IF(②選手情報入力!S40="","",IF(I31=1,IF(②選手情報入力!$S$6="",0,1),IF(②選手情報入力!$S$7="",0,1))))</f>
        <v/>
      </c>
      <c r="AH31" t="str">
        <f>IF(E31="","",IF(②選手情報入力!S40="","",2))</f>
        <v/>
      </c>
    </row>
    <row r="32" spans="1:34">
      <c r="A32" t="str">
        <f>IF(E32="","",I32*1000000+①団体情報入力!$D$3*1000+②選手情報入力!A41)</f>
        <v/>
      </c>
      <c r="B32" t="str">
        <f>IF(E32="","",①団体情報入力!$D$3)</f>
        <v/>
      </c>
      <c r="D32" t="str">
        <f>IF(②選手情報入力!B41="","",①団体情報入力!$D$10)</f>
        <v/>
      </c>
      <c r="E32" t="str">
        <f>IF(②選手情報入力!B41="","",②選手情報入力!B41)</f>
        <v/>
      </c>
      <c r="F32" t="str">
        <f>IF(E32="","",②選手情報入力!C41)</f>
        <v/>
      </c>
      <c r="G32" t="str">
        <f>IF(E32="","",②選手情報入力!D41)</f>
        <v/>
      </c>
      <c r="H32" t="str">
        <f t="shared" si="3"/>
        <v/>
      </c>
      <c r="I32" t="str">
        <f>IF(E32="","",IF(②選手情報入力!F41="男",1,2))</f>
        <v/>
      </c>
      <c r="J32" t="str">
        <f>IF(E32="","",IF(②選手情報入力!G41="","",②選手情報入力!G41))</f>
        <v/>
      </c>
      <c r="L32" t="str">
        <f t="shared" si="4"/>
        <v/>
      </c>
      <c r="M32" t="str">
        <f t="shared" si="5"/>
        <v/>
      </c>
      <c r="O32" t="str">
        <f>IF(E32="","",IF(②選手情報入力!I41="","",IF(I32=1,VLOOKUP(②選手情報入力!I41,種目情報!$A$4:$B$36,2,FALSE),VLOOKUP(②選手情報入力!I41,種目情報!$E$4:$F$36,2,FALSE))))</f>
        <v/>
      </c>
      <c r="P32" t="str">
        <f>IF(E32="","",IF(②選手情報入力!J41="","",②選手情報入力!J41))</f>
        <v/>
      </c>
      <c r="Q32" s="29" t="str">
        <f>IF(E32="","",IF(②選手情報入力!H41="",0,1))</f>
        <v/>
      </c>
      <c r="R32" t="str">
        <f>IF(E32="","",IF(②選手情報入力!I41="","",IF(I32=1,VLOOKUP(②選手情報入力!I41,種目情報!$A$4:$C$40,3,FALSE),VLOOKUP(②選手情報入力!I41,種目情報!$E$4:$G$41,3,FALSE))))</f>
        <v/>
      </c>
      <c r="S32" t="str">
        <f>IF(E32="","",IF(②選手情報入力!L41="","",IF(I32=1,VLOOKUP(②選手情報入力!L41,種目情報!$A$4:$B$40,2,FALSE),VLOOKUP(②選手情報入力!L41,種目情報!$E$4:$F$41,2,FALSE))))</f>
        <v/>
      </c>
      <c r="T32" t="str">
        <f>IF(E32="","",IF(②選手情報入力!M41="","",②選手情報入力!M41))</f>
        <v/>
      </c>
      <c r="U32" s="29" t="str">
        <f>IF(E32="","",IF(②選手情報入力!K41="",0,1))</f>
        <v/>
      </c>
      <c r="V32" t="str">
        <f>IF(E32="","",IF(②選手情報入力!L41="","",IF(I32=1,VLOOKUP(②選手情報入力!L41,種目情報!$A$4:$C$40,3,FALSE),VLOOKUP(②選手情報入力!L41,種目情報!$E$4:$G$41,3,FALSE))))</f>
        <v/>
      </c>
      <c r="W32" t="str">
        <f>IF(E32="","",IF(②選手情報入力!O41="","",IF(I32=1,VLOOKUP(②選手情報入力!O41,種目情報!$A$4:$B$40,2,FALSE),VLOOKUP(②選手情報入力!O41,種目情報!$E$4:$F$41,2,FALSE))))</f>
        <v/>
      </c>
      <c r="X32" t="str">
        <f>IF(E32="","",IF(②選手情報入力!P41="","",②選手情報入力!P41))</f>
        <v/>
      </c>
      <c r="Y32" s="29" t="str">
        <f>IF(E32="","",IF(②選手情報入力!N41="",0,1))</f>
        <v/>
      </c>
      <c r="Z32" t="str">
        <f>IF(E32="","",IF(②選手情報入力!O41="","",IF(I32=1,VLOOKUP(②選手情報入力!O41,種目情報!$A$4:$C$40,3,FALSE),VLOOKUP(②選手情報入力!O41,種目情報!$E$4:$G$41,3,FALSE))))</f>
        <v/>
      </c>
      <c r="AA32" t="str">
        <f>IF(E32="","",IF(②選手情報入力!Q41="","",IF(I32=1,種目情報!$J$4,種目情報!$J$6)))</f>
        <v/>
      </c>
      <c r="AB32" t="str">
        <f>IF(E32="","",IF(②選手情報入力!Q41="","",IF(I32=1,IF(②選手情報入力!$R$6="","",②選手情報入力!$R$6),IF(②選手情報入力!$R$7="","",②選手情報入力!$R$7))))</f>
        <v/>
      </c>
      <c r="AC32" t="str">
        <f>IF(E32="","",IF(②選手情報入力!Q41="","",IF(I32=1,IF(②選手情報入力!$Q$6="",0,1),IF(②選手情報入力!$Q$7="",0,1))))</f>
        <v/>
      </c>
      <c r="AD32" t="str">
        <f>IF(E32="","",IF(②選手情報入力!Q41="","",2))</f>
        <v/>
      </c>
      <c r="AE32" t="str">
        <f>IF(E32="","",IF(②選手情報入力!S41="","",IF(I32=1,種目情報!$J$5,種目情報!$J$7)))</f>
        <v/>
      </c>
      <c r="AF32" t="str">
        <f>IF(E32="","",IF(②選手情報入力!S41="","",IF(I32=1,IF(②選手情報入力!$T$6="","",②選手情報入力!$T$6),IF(②選手情報入力!$T$7="","",②選手情報入力!$T$7))))</f>
        <v/>
      </c>
      <c r="AG32" t="str">
        <f>IF(E32="","",IF(②選手情報入力!S41="","",IF(I32=1,IF(②選手情報入力!$S$6="",0,1),IF(②選手情報入力!$S$7="",0,1))))</f>
        <v/>
      </c>
      <c r="AH32" t="str">
        <f>IF(E32="","",IF(②選手情報入力!S41="","",2))</f>
        <v/>
      </c>
    </row>
    <row r="33" spans="1:34">
      <c r="A33" t="str">
        <f>IF(E33="","",I33*1000000+①団体情報入力!$D$3*1000+②選手情報入力!A42)</f>
        <v/>
      </c>
      <c r="B33" t="str">
        <f>IF(E33="","",①団体情報入力!$D$3)</f>
        <v/>
      </c>
      <c r="D33" t="str">
        <f>IF(②選手情報入力!B42="","",①団体情報入力!$D$10)</f>
        <v/>
      </c>
      <c r="E33" t="str">
        <f>IF(②選手情報入力!B42="","",②選手情報入力!B42)</f>
        <v/>
      </c>
      <c r="F33" t="str">
        <f>IF(E33="","",②選手情報入力!C42)</f>
        <v/>
      </c>
      <c r="G33" t="str">
        <f>IF(E33="","",②選手情報入力!D42)</f>
        <v/>
      </c>
      <c r="H33" t="str">
        <f t="shared" si="3"/>
        <v/>
      </c>
      <c r="I33" t="str">
        <f>IF(E33="","",IF(②選手情報入力!F42="男",1,2))</f>
        <v/>
      </c>
      <c r="J33" t="str">
        <f>IF(E33="","",IF(②選手情報入力!G42="","",②選手情報入力!G42))</f>
        <v/>
      </c>
      <c r="L33" t="str">
        <f t="shared" si="4"/>
        <v/>
      </c>
      <c r="M33" t="str">
        <f t="shared" si="5"/>
        <v/>
      </c>
      <c r="O33" t="str">
        <f>IF(E33="","",IF(②選手情報入力!I42="","",IF(I33=1,VLOOKUP(②選手情報入力!I42,種目情報!$A$4:$B$36,2,FALSE),VLOOKUP(②選手情報入力!I42,種目情報!$E$4:$F$36,2,FALSE))))</f>
        <v/>
      </c>
      <c r="P33" t="str">
        <f>IF(E33="","",IF(②選手情報入力!J42="","",②選手情報入力!J42))</f>
        <v/>
      </c>
      <c r="Q33" s="29" t="str">
        <f>IF(E33="","",IF(②選手情報入力!H42="",0,1))</f>
        <v/>
      </c>
      <c r="R33" t="str">
        <f>IF(E33="","",IF(②選手情報入力!I42="","",IF(I33=1,VLOOKUP(②選手情報入力!I42,種目情報!$A$4:$C$40,3,FALSE),VLOOKUP(②選手情報入力!I42,種目情報!$E$4:$G$41,3,FALSE))))</f>
        <v/>
      </c>
      <c r="S33" t="str">
        <f>IF(E33="","",IF(②選手情報入力!L42="","",IF(I33=1,VLOOKUP(②選手情報入力!L42,種目情報!$A$4:$B$40,2,FALSE),VLOOKUP(②選手情報入力!L42,種目情報!$E$4:$F$41,2,FALSE))))</f>
        <v/>
      </c>
      <c r="T33" t="str">
        <f>IF(E33="","",IF(②選手情報入力!M42="","",②選手情報入力!M42))</f>
        <v/>
      </c>
      <c r="U33" s="29" t="str">
        <f>IF(E33="","",IF(②選手情報入力!K42="",0,1))</f>
        <v/>
      </c>
      <c r="V33" t="str">
        <f>IF(E33="","",IF(②選手情報入力!L42="","",IF(I33=1,VLOOKUP(②選手情報入力!L42,種目情報!$A$4:$C$40,3,FALSE),VLOOKUP(②選手情報入力!L42,種目情報!$E$4:$G$41,3,FALSE))))</f>
        <v/>
      </c>
      <c r="W33" t="str">
        <f>IF(E33="","",IF(②選手情報入力!O42="","",IF(I33=1,VLOOKUP(②選手情報入力!O42,種目情報!$A$4:$B$40,2,FALSE),VLOOKUP(②選手情報入力!O42,種目情報!$E$4:$F$41,2,FALSE))))</f>
        <v/>
      </c>
      <c r="X33" t="str">
        <f>IF(E33="","",IF(②選手情報入力!P42="","",②選手情報入力!P42))</f>
        <v/>
      </c>
      <c r="Y33" s="29" t="str">
        <f>IF(E33="","",IF(②選手情報入力!N42="",0,1))</f>
        <v/>
      </c>
      <c r="Z33" t="str">
        <f>IF(E33="","",IF(②選手情報入力!O42="","",IF(I33=1,VLOOKUP(②選手情報入力!O42,種目情報!$A$4:$C$40,3,FALSE),VLOOKUP(②選手情報入力!O42,種目情報!$E$4:$G$41,3,FALSE))))</f>
        <v/>
      </c>
      <c r="AA33" t="str">
        <f>IF(E33="","",IF(②選手情報入力!Q42="","",IF(I33=1,種目情報!$J$4,種目情報!$J$6)))</f>
        <v/>
      </c>
      <c r="AB33" t="str">
        <f>IF(E33="","",IF(②選手情報入力!Q42="","",IF(I33=1,IF(②選手情報入力!$R$6="","",②選手情報入力!$R$6),IF(②選手情報入力!$R$7="","",②選手情報入力!$R$7))))</f>
        <v/>
      </c>
      <c r="AC33" t="str">
        <f>IF(E33="","",IF(②選手情報入力!Q42="","",IF(I33=1,IF(②選手情報入力!$Q$6="",0,1),IF(②選手情報入力!$Q$7="",0,1))))</f>
        <v/>
      </c>
      <c r="AD33" t="str">
        <f>IF(E33="","",IF(②選手情報入力!Q42="","",2))</f>
        <v/>
      </c>
      <c r="AE33" t="str">
        <f>IF(E33="","",IF(②選手情報入力!S42="","",IF(I33=1,種目情報!$J$5,種目情報!$J$7)))</f>
        <v/>
      </c>
      <c r="AF33" t="str">
        <f>IF(E33="","",IF(②選手情報入力!S42="","",IF(I33=1,IF(②選手情報入力!$T$6="","",②選手情報入力!$T$6),IF(②選手情報入力!$T$7="","",②選手情報入力!$T$7))))</f>
        <v/>
      </c>
      <c r="AG33" t="str">
        <f>IF(E33="","",IF(②選手情報入力!S42="","",IF(I33=1,IF(②選手情報入力!$S$6="",0,1),IF(②選手情報入力!$S$7="",0,1))))</f>
        <v/>
      </c>
      <c r="AH33" t="str">
        <f>IF(E33="","",IF(②選手情報入力!S42="","",2))</f>
        <v/>
      </c>
    </row>
    <row r="34" spans="1:34">
      <c r="A34" t="str">
        <f>IF(E34="","",I34*1000000+①団体情報入力!$D$3*1000+②選手情報入力!A43)</f>
        <v/>
      </c>
      <c r="B34" t="str">
        <f>IF(E34="","",①団体情報入力!$D$3)</f>
        <v/>
      </c>
      <c r="D34" t="str">
        <f>IF(②選手情報入力!B43="","",①団体情報入力!$D$10)</f>
        <v/>
      </c>
      <c r="E34" t="str">
        <f>IF(②選手情報入力!B43="","",②選手情報入力!B43)</f>
        <v/>
      </c>
      <c r="F34" t="str">
        <f>IF(E34="","",②選手情報入力!C43)</f>
        <v/>
      </c>
      <c r="G34" t="str">
        <f>IF(E34="","",②選手情報入力!D43)</f>
        <v/>
      </c>
      <c r="H34" t="str">
        <f t="shared" si="3"/>
        <v/>
      </c>
      <c r="I34" t="str">
        <f>IF(E34="","",IF(②選手情報入力!F43="男",1,2))</f>
        <v/>
      </c>
      <c r="J34" t="str">
        <f>IF(E34="","",IF(②選手情報入力!G43="","",②選手情報入力!G43))</f>
        <v/>
      </c>
      <c r="L34" t="str">
        <f t="shared" si="4"/>
        <v/>
      </c>
      <c r="M34" t="str">
        <f t="shared" si="5"/>
        <v/>
      </c>
      <c r="O34" t="str">
        <f>IF(E34="","",IF(②選手情報入力!I43="","",IF(I34=1,VLOOKUP(②選手情報入力!I43,種目情報!$A$4:$B$36,2,FALSE),VLOOKUP(②選手情報入力!I43,種目情報!$E$4:$F$36,2,FALSE))))</f>
        <v/>
      </c>
      <c r="P34" t="str">
        <f>IF(E34="","",IF(②選手情報入力!J43="","",②選手情報入力!J43))</f>
        <v/>
      </c>
      <c r="Q34" s="29" t="str">
        <f>IF(E34="","",IF(②選手情報入力!H43="",0,1))</f>
        <v/>
      </c>
      <c r="R34" t="str">
        <f>IF(E34="","",IF(②選手情報入力!I43="","",IF(I34=1,VLOOKUP(②選手情報入力!I43,種目情報!$A$4:$C$40,3,FALSE),VLOOKUP(②選手情報入力!I43,種目情報!$E$4:$G$41,3,FALSE))))</f>
        <v/>
      </c>
      <c r="S34" t="str">
        <f>IF(E34="","",IF(②選手情報入力!L43="","",IF(I34=1,VLOOKUP(②選手情報入力!L43,種目情報!$A$4:$B$40,2,FALSE),VLOOKUP(②選手情報入力!L43,種目情報!$E$4:$F$41,2,FALSE))))</f>
        <v/>
      </c>
      <c r="T34" t="str">
        <f>IF(E34="","",IF(②選手情報入力!M43="","",②選手情報入力!M43))</f>
        <v/>
      </c>
      <c r="U34" s="29" t="str">
        <f>IF(E34="","",IF(②選手情報入力!K43="",0,1))</f>
        <v/>
      </c>
      <c r="V34" t="str">
        <f>IF(E34="","",IF(②選手情報入力!L43="","",IF(I34=1,VLOOKUP(②選手情報入力!L43,種目情報!$A$4:$C$40,3,FALSE),VLOOKUP(②選手情報入力!L43,種目情報!$E$4:$G$41,3,FALSE))))</f>
        <v/>
      </c>
      <c r="W34" t="str">
        <f>IF(E34="","",IF(②選手情報入力!O43="","",IF(I34=1,VLOOKUP(②選手情報入力!O43,種目情報!$A$4:$B$40,2,FALSE),VLOOKUP(②選手情報入力!O43,種目情報!$E$4:$F$41,2,FALSE))))</f>
        <v/>
      </c>
      <c r="X34" t="str">
        <f>IF(E34="","",IF(②選手情報入力!P43="","",②選手情報入力!P43))</f>
        <v/>
      </c>
      <c r="Y34" s="29" t="str">
        <f>IF(E34="","",IF(②選手情報入力!N43="",0,1))</f>
        <v/>
      </c>
      <c r="Z34" t="str">
        <f>IF(E34="","",IF(②選手情報入力!O43="","",IF(I34=1,VLOOKUP(②選手情報入力!O43,種目情報!$A$4:$C$40,3,FALSE),VLOOKUP(②選手情報入力!O43,種目情報!$E$4:$G$41,3,FALSE))))</f>
        <v/>
      </c>
      <c r="AA34" t="str">
        <f>IF(E34="","",IF(②選手情報入力!Q43="","",IF(I34=1,種目情報!$J$4,種目情報!$J$6)))</f>
        <v/>
      </c>
      <c r="AB34" t="str">
        <f>IF(E34="","",IF(②選手情報入力!Q43="","",IF(I34=1,IF(②選手情報入力!$R$6="","",②選手情報入力!$R$6),IF(②選手情報入力!$R$7="","",②選手情報入力!$R$7))))</f>
        <v/>
      </c>
      <c r="AC34" t="str">
        <f>IF(E34="","",IF(②選手情報入力!Q43="","",IF(I34=1,IF(②選手情報入力!$Q$6="",0,1),IF(②選手情報入力!$Q$7="",0,1))))</f>
        <v/>
      </c>
      <c r="AD34" t="str">
        <f>IF(E34="","",IF(②選手情報入力!Q43="","",2))</f>
        <v/>
      </c>
      <c r="AE34" t="str">
        <f>IF(E34="","",IF(②選手情報入力!S43="","",IF(I34=1,種目情報!$J$5,種目情報!$J$7)))</f>
        <v/>
      </c>
      <c r="AF34" t="str">
        <f>IF(E34="","",IF(②選手情報入力!S43="","",IF(I34=1,IF(②選手情報入力!$T$6="","",②選手情報入力!$T$6),IF(②選手情報入力!$T$7="","",②選手情報入力!$T$7))))</f>
        <v/>
      </c>
      <c r="AG34" t="str">
        <f>IF(E34="","",IF(②選手情報入力!S43="","",IF(I34=1,IF(②選手情報入力!$S$6="",0,1),IF(②選手情報入力!$S$7="",0,1))))</f>
        <v/>
      </c>
      <c r="AH34" t="str">
        <f>IF(E34="","",IF(②選手情報入力!S43="","",2))</f>
        <v/>
      </c>
    </row>
    <row r="35" spans="1:34">
      <c r="A35" t="str">
        <f>IF(E35="","",I35*1000000+①団体情報入力!$D$3*1000+②選手情報入力!A44)</f>
        <v/>
      </c>
      <c r="B35" t="str">
        <f>IF(E35="","",①団体情報入力!$D$3)</f>
        <v/>
      </c>
      <c r="D35" t="str">
        <f>IF(②選手情報入力!B44="","",①団体情報入力!$D$10)</f>
        <v/>
      </c>
      <c r="E35" t="str">
        <f>IF(②選手情報入力!B44="","",②選手情報入力!B44)</f>
        <v/>
      </c>
      <c r="F35" t="str">
        <f>IF(E35="","",②選手情報入力!C44)</f>
        <v/>
      </c>
      <c r="G35" t="str">
        <f>IF(E35="","",②選手情報入力!D44)</f>
        <v/>
      </c>
      <c r="H35" t="str">
        <f t="shared" si="3"/>
        <v/>
      </c>
      <c r="I35" t="str">
        <f>IF(E35="","",IF(②選手情報入力!F44="男",1,2))</f>
        <v/>
      </c>
      <c r="J35" t="str">
        <f>IF(E35="","",IF(②選手情報入力!G44="","",②選手情報入力!G44))</f>
        <v/>
      </c>
      <c r="L35" t="str">
        <f t="shared" si="4"/>
        <v/>
      </c>
      <c r="M35" t="str">
        <f t="shared" si="5"/>
        <v/>
      </c>
      <c r="O35" t="str">
        <f>IF(E35="","",IF(②選手情報入力!I44="","",IF(I35=1,VLOOKUP(②選手情報入力!I44,種目情報!$A$4:$B$36,2,FALSE),VLOOKUP(②選手情報入力!I44,種目情報!$E$4:$F$36,2,FALSE))))</f>
        <v/>
      </c>
      <c r="P35" t="str">
        <f>IF(E35="","",IF(②選手情報入力!J44="","",②選手情報入力!J44))</f>
        <v/>
      </c>
      <c r="Q35" s="29" t="str">
        <f>IF(E35="","",IF(②選手情報入力!H44="",0,1))</f>
        <v/>
      </c>
      <c r="R35" t="str">
        <f>IF(E35="","",IF(②選手情報入力!I44="","",IF(I35=1,VLOOKUP(②選手情報入力!I44,種目情報!$A$4:$C$40,3,FALSE),VLOOKUP(②選手情報入力!I44,種目情報!$E$4:$G$41,3,FALSE))))</f>
        <v/>
      </c>
      <c r="S35" t="str">
        <f>IF(E35="","",IF(②選手情報入力!L44="","",IF(I35=1,VLOOKUP(②選手情報入力!L44,種目情報!$A$4:$B$40,2,FALSE),VLOOKUP(②選手情報入力!L44,種目情報!$E$4:$F$41,2,FALSE))))</f>
        <v/>
      </c>
      <c r="T35" t="str">
        <f>IF(E35="","",IF(②選手情報入力!M44="","",②選手情報入力!M44))</f>
        <v/>
      </c>
      <c r="U35" s="29" t="str">
        <f>IF(E35="","",IF(②選手情報入力!K44="",0,1))</f>
        <v/>
      </c>
      <c r="V35" t="str">
        <f>IF(E35="","",IF(②選手情報入力!L44="","",IF(I35=1,VLOOKUP(②選手情報入力!L44,種目情報!$A$4:$C$40,3,FALSE),VLOOKUP(②選手情報入力!L44,種目情報!$E$4:$G$41,3,FALSE))))</f>
        <v/>
      </c>
      <c r="W35" t="str">
        <f>IF(E35="","",IF(②選手情報入力!O44="","",IF(I35=1,VLOOKUP(②選手情報入力!O44,種目情報!$A$4:$B$40,2,FALSE),VLOOKUP(②選手情報入力!O44,種目情報!$E$4:$F$41,2,FALSE))))</f>
        <v/>
      </c>
      <c r="X35" t="str">
        <f>IF(E35="","",IF(②選手情報入力!P44="","",②選手情報入力!P44))</f>
        <v/>
      </c>
      <c r="Y35" s="29" t="str">
        <f>IF(E35="","",IF(②選手情報入力!N44="",0,1))</f>
        <v/>
      </c>
      <c r="Z35" t="str">
        <f>IF(E35="","",IF(②選手情報入力!O44="","",IF(I35=1,VLOOKUP(②選手情報入力!O44,種目情報!$A$4:$C$40,3,FALSE),VLOOKUP(②選手情報入力!O44,種目情報!$E$4:$G$41,3,FALSE))))</f>
        <v/>
      </c>
      <c r="AA35" t="str">
        <f>IF(E35="","",IF(②選手情報入力!Q44="","",IF(I35=1,種目情報!$J$4,種目情報!$J$6)))</f>
        <v/>
      </c>
      <c r="AB35" t="str">
        <f>IF(E35="","",IF(②選手情報入力!Q44="","",IF(I35=1,IF(②選手情報入力!$R$6="","",②選手情報入力!$R$6),IF(②選手情報入力!$R$7="","",②選手情報入力!$R$7))))</f>
        <v/>
      </c>
      <c r="AC35" t="str">
        <f>IF(E35="","",IF(②選手情報入力!Q44="","",IF(I35=1,IF(②選手情報入力!$Q$6="",0,1),IF(②選手情報入力!$Q$7="",0,1))))</f>
        <v/>
      </c>
      <c r="AD35" t="str">
        <f>IF(E35="","",IF(②選手情報入力!Q44="","",2))</f>
        <v/>
      </c>
      <c r="AE35" t="str">
        <f>IF(E35="","",IF(②選手情報入力!S44="","",IF(I35=1,種目情報!$J$5,種目情報!$J$7)))</f>
        <v/>
      </c>
      <c r="AF35" t="str">
        <f>IF(E35="","",IF(②選手情報入力!S44="","",IF(I35=1,IF(②選手情報入力!$T$6="","",②選手情報入力!$T$6),IF(②選手情報入力!$T$7="","",②選手情報入力!$T$7))))</f>
        <v/>
      </c>
      <c r="AG35" t="str">
        <f>IF(E35="","",IF(②選手情報入力!S44="","",IF(I35=1,IF(②選手情報入力!$S$6="",0,1),IF(②選手情報入力!$S$7="",0,1))))</f>
        <v/>
      </c>
      <c r="AH35" t="str">
        <f>IF(E35="","",IF(②選手情報入力!S44="","",2))</f>
        <v/>
      </c>
    </row>
    <row r="36" spans="1:34">
      <c r="A36" t="str">
        <f>IF(E36="","",I36*1000000+①団体情報入力!$D$3*1000+②選手情報入力!A45)</f>
        <v/>
      </c>
      <c r="B36" t="str">
        <f>IF(E36="","",①団体情報入力!$D$3)</f>
        <v/>
      </c>
      <c r="D36" t="str">
        <f>IF(②選手情報入力!B45="","",①団体情報入力!$D$10)</f>
        <v/>
      </c>
      <c r="E36" t="str">
        <f>IF(②選手情報入力!B45="","",②選手情報入力!B45)</f>
        <v/>
      </c>
      <c r="F36" t="str">
        <f>IF(E36="","",②選手情報入力!C45)</f>
        <v/>
      </c>
      <c r="G36" t="str">
        <f>IF(E36="","",②選手情報入力!D45)</f>
        <v/>
      </c>
      <c r="H36" t="str">
        <f t="shared" si="3"/>
        <v/>
      </c>
      <c r="I36" t="str">
        <f>IF(E36="","",IF(②選手情報入力!F45="男",1,2))</f>
        <v/>
      </c>
      <c r="J36" t="str">
        <f>IF(E36="","",IF(②選手情報入力!G45="","",②選手情報入力!G45))</f>
        <v/>
      </c>
      <c r="L36" t="str">
        <f t="shared" si="4"/>
        <v/>
      </c>
      <c r="M36" t="str">
        <f t="shared" si="5"/>
        <v/>
      </c>
      <c r="O36" t="str">
        <f>IF(E36="","",IF(②選手情報入力!I45="","",IF(I36=1,VLOOKUP(②選手情報入力!I45,種目情報!$A$4:$B$36,2,FALSE),VLOOKUP(②選手情報入力!I45,種目情報!$E$4:$F$36,2,FALSE))))</f>
        <v/>
      </c>
      <c r="P36" t="str">
        <f>IF(E36="","",IF(②選手情報入力!J45="","",②選手情報入力!J45))</f>
        <v/>
      </c>
      <c r="Q36" s="29" t="str">
        <f>IF(E36="","",IF(②選手情報入力!H45="",0,1))</f>
        <v/>
      </c>
      <c r="R36" t="str">
        <f>IF(E36="","",IF(②選手情報入力!I45="","",IF(I36=1,VLOOKUP(②選手情報入力!I45,種目情報!$A$4:$C$40,3,FALSE),VLOOKUP(②選手情報入力!I45,種目情報!$E$4:$G$41,3,FALSE))))</f>
        <v/>
      </c>
      <c r="S36" t="str">
        <f>IF(E36="","",IF(②選手情報入力!L45="","",IF(I36=1,VLOOKUP(②選手情報入力!L45,種目情報!$A$4:$B$40,2,FALSE),VLOOKUP(②選手情報入力!L45,種目情報!$E$4:$F$41,2,FALSE))))</f>
        <v/>
      </c>
      <c r="T36" t="str">
        <f>IF(E36="","",IF(②選手情報入力!M45="","",②選手情報入力!M45))</f>
        <v/>
      </c>
      <c r="U36" s="29" t="str">
        <f>IF(E36="","",IF(②選手情報入力!K45="",0,1))</f>
        <v/>
      </c>
      <c r="V36" t="str">
        <f>IF(E36="","",IF(②選手情報入力!L45="","",IF(I36=1,VLOOKUP(②選手情報入力!L45,種目情報!$A$4:$C$40,3,FALSE),VLOOKUP(②選手情報入力!L45,種目情報!$E$4:$G$41,3,FALSE))))</f>
        <v/>
      </c>
      <c r="W36" t="str">
        <f>IF(E36="","",IF(②選手情報入力!O45="","",IF(I36=1,VLOOKUP(②選手情報入力!O45,種目情報!$A$4:$B$40,2,FALSE),VLOOKUP(②選手情報入力!O45,種目情報!$E$4:$F$41,2,FALSE))))</f>
        <v/>
      </c>
      <c r="X36" t="str">
        <f>IF(E36="","",IF(②選手情報入力!P45="","",②選手情報入力!P45))</f>
        <v/>
      </c>
      <c r="Y36" s="29" t="str">
        <f>IF(E36="","",IF(②選手情報入力!N45="",0,1))</f>
        <v/>
      </c>
      <c r="Z36" t="str">
        <f>IF(E36="","",IF(②選手情報入力!O45="","",IF(I36=1,VLOOKUP(②選手情報入力!O45,種目情報!$A$4:$C$40,3,FALSE),VLOOKUP(②選手情報入力!O45,種目情報!$E$4:$G$41,3,FALSE))))</f>
        <v/>
      </c>
      <c r="AA36" t="str">
        <f>IF(E36="","",IF(②選手情報入力!Q45="","",IF(I36=1,種目情報!$J$4,種目情報!$J$6)))</f>
        <v/>
      </c>
      <c r="AB36" t="str">
        <f>IF(E36="","",IF(②選手情報入力!Q45="","",IF(I36=1,IF(②選手情報入力!$R$6="","",②選手情報入力!$R$6),IF(②選手情報入力!$R$7="","",②選手情報入力!$R$7))))</f>
        <v/>
      </c>
      <c r="AC36" t="str">
        <f>IF(E36="","",IF(②選手情報入力!Q45="","",IF(I36=1,IF(②選手情報入力!$Q$6="",0,1),IF(②選手情報入力!$Q$7="",0,1))))</f>
        <v/>
      </c>
      <c r="AD36" t="str">
        <f>IF(E36="","",IF(②選手情報入力!Q45="","",2))</f>
        <v/>
      </c>
      <c r="AE36" t="str">
        <f>IF(E36="","",IF(②選手情報入力!S45="","",IF(I36=1,種目情報!$J$5,種目情報!$J$7)))</f>
        <v/>
      </c>
      <c r="AF36" t="str">
        <f>IF(E36="","",IF(②選手情報入力!S45="","",IF(I36=1,IF(②選手情報入力!$T$6="","",②選手情報入力!$T$6),IF(②選手情報入力!$T$7="","",②選手情報入力!$T$7))))</f>
        <v/>
      </c>
      <c r="AG36" t="str">
        <f>IF(E36="","",IF(②選手情報入力!S45="","",IF(I36=1,IF(②選手情報入力!$S$6="",0,1),IF(②選手情報入力!$S$7="",0,1))))</f>
        <v/>
      </c>
      <c r="AH36" t="str">
        <f>IF(E36="","",IF(②選手情報入力!S45="","",2))</f>
        <v/>
      </c>
    </row>
    <row r="37" spans="1:34">
      <c r="A37" t="str">
        <f>IF(E37="","",I37*1000000+①団体情報入力!$D$3*1000+②選手情報入力!A46)</f>
        <v/>
      </c>
      <c r="B37" t="str">
        <f>IF(E37="","",①団体情報入力!$D$3)</f>
        <v/>
      </c>
      <c r="D37" t="str">
        <f>IF(②選手情報入力!B46="","",①団体情報入力!$D$10)</f>
        <v/>
      </c>
      <c r="E37" t="str">
        <f>IF(②選手情報入力!B46="","",②選手情報入力!B46)</f>
        <v/>
      </c>
      <c r="F37" t="str">
        <f>IF(E37="","",②選手情報入力!C46)</f>
        <v/>
      </c>
      <c r="G37" t="str">
        <f>IF(E37="","",②選手情報入力!D46)</f>
        <v/>
      </c>
      <c r="H37" t="str">
        <f t="shared" si="3"/>
        <v/>
      </c>
      <c r="I37" t="str">
        <f>IF(E37="","",IF(②選手情報入力!F46="男",1,2))</f>
        <v/>
      </c>
      <c r="J37" t="str">
        <f>IF(E37="","",IF(②選手情報入力!G46="","",②選手情報入力!G46))</f>
        <v/>
      </c>
      <c r="L37" t="str">
        <f t="shared" si="4"/>
        <v/>
      </c>
      <c r="M37" t="str">
        <f t="shared" si="5"/>
        <v/>
      </c>
      <c r="O37" t="str">
        <f>IF(E37="","",IF(②選手情報入力!I46="","",IF(I37=1,VLOOKUP(②選手情報入力!I46,種目情報!$A$4:$B$36,2,FALSE),VLOOKUP(②選手情報入力!I46,種目情報!$E$4:$F$36,2,FALSE))))</f>
        <v/>
      </c>
      <c r="P37" t="str">
        <f>IF(E37="","",IF(②選手情報入力!J46="","",②選手情報入力!J46))</f>
        <v/>
      </c>
      <c r="Q37" s="29" t="str">
        <f>IF(E37="","",IF(②選手情報入力!H46="",0,1))</f>
        <v/>
      </c>
      <c r="R37" t="str">
        <f>IF(E37="","",IF(②選手情報入力!I46="","",IF(I37=1,VLOOKUP(②選手情報入力!I46,種目情報!$A$4:$C$40,3,FALSE),VLOOKUP(②選手情報入力!I46,種目情報!$E$4:$G$41,3,FALSE))))</f>
        <v/>
      </c>
      <c r="S37" t="str">
        <f>IF(E37="","",IF(②選手情報入力!L46="","",IF(I37=1,VLOOKUP(②選手情報入力!L46,種目情報!$A$4:$B$40,2,FALSE),VLOOKUP(②選手情報入力!L46,種目情報!$E$4:$F$41,2,FALSE))))</f>
        <v/>
      </c>
      <c r="T37" t="str">
        <f>IF(E37="","",IF(②選手情報入力!M46="","",②選手情報入力!M46))</f>
        <v/>
      </c>
      <c r="U37" s="29" t="str">
        <f>IF(E37="","",IF(②選手情報入力!K46="",0,1))</f>
        <v/>
      </c>
      <c r="V37" t="str">
        <f>IF(E37="","",IF(②選手情報入力!L46="","",IF(I37=1,VLOOKUP(②選手情報入力!L46,種目情報!$A$4:$C$40,3,FALSE),VLOOKUP(②選手情報入力!L46,種目情報!$E$4:$G$41,3,FALSE))))</f>
        <v/>
      </c>
      <c r="W37" t="str">
        <f>IF(E37="","",IF(②選手情報入力!O46="","",IF(I37=1,VLOOKUP(②選手情報入力!O46,種目情報!$A$4:$B$40,2,FALSE),VLOOKUP(②選手情報入力!O46,種目情報!$E$4:$F$41,2,FALSE))))</f>
        <v/>
      </c>
      <c r="X37" t="str">
        <f>IF(E37="","",IF(②選手情報入力!P46="","",②選手情報入力!P46))</f>
        <v/>
      </c>
      <c r="Y37" s="29" t="str">
        <f>IF(E37="","",IF(②選手情報入力!N46="",0,1))</f>
        <v/>
      </c>
      <c r="Z37" t="str">
        <f>IF(E37="","",IF(②選手情報入力!O46="","",IF(I37=1,VLOOKUP(②選手情報入力!O46,種目情報!$A$4:$C$40,3,FALSE),VLOOKUP(②選手情報入力!O46,種目情報!$E$4:$G$41,3,FALSE))))</f>
        <v/>
      </c>
      <c r="AA37" t="str">
        <f>IF(E37="","",IF(②選手情報入力!Q46="","",IF(I37=1,種目情報!$J$4,種目情報!$J$6)))</f>
        <v/>
      </c>
      <c r="AB37" t="str">
        <f>IF(E37="","",IF(②選手情報入力!Q46="","",IF(I37=1,IF(②選手情報入力!$R$6="","",②選手情報入力!$R$6),IF(②選手情報入力!$R$7="","",②選手情報入力!$R$7))))</f>
        <v/>
      </c>
      <c r="AC37" t="str">
        <f>IF(E37="","",IF(②選手情報入力!Q46="","",IF(I37=1,IF(②選手情報入力!$Q$6="",0,1),IF(②選手情報入力!$Q$7="",0,1))))</f>
        <v/>
      </c>
      <c r="AD37" t="str">
        <f>IF(E37="","",IF(②選手情報入力!Q46="","",2))</f>
        <v/>
      </c>
      <c r="AE37" t="str">
        <f>IF(E37="","",IF(②選手情報入力!S46="","",IF(I37=1,種目情報!$J$5,種目情報!$J$7)))</f>
        <v/>
      </c>
      <c r="AF37" t="str">
        <f>IF(E37="","",IF(②選手情報入力!S46="","",IF(I37=1,IF(②選手情報入力!$T$6="","",②選手情報入力!$T$6),IF(②選手情報入力!$T$7="","",②選手情報入力!$T$7))))</f>
        <v/>
      </c>
      <c r="AG37" t="str">
        <f>IF(E37="","",IF(②選手情報入力!S46="","",IF(I37=1,IF(②選手情報入力!$S$6="",0,1),IF(②選手情報入力!$S$7="",0,1))))</f>
        <v/>
      </c>
      <c r="AH37" t="str">
        <f>IF(E37="","",IF(②選手情報入力!S46="","",2))</f>
        <v/>
      </c>
    </row>
    <row r="38" spans="1:34">
      <c r="A38" t="str">
        <f>IF(E38="","",I38*1000000+①団体情報入力!$D$3*1000+②選手情報入力!A47)</f>
        <v/>
      </c>
      <c r="B38" t="str">
        <f>IF(E38="","",①団体情報入力!$D$3)</f>
        <v/>
      </c>
      <c r="D38" t="str">
        <f>IF(②選手情報入力!B47="","",①団体情報入力!$D$10)</f>
        <v/>
      </c>
      <c r="E38" t="str">
        <f>IF(②選手情報入力!B47="","",②選手情報入力!B47)</f>
        <v/>
      </c>
      <c r="F38" t="str">
        <f>IF(E38="","",②選手情報入力!C47)</f>
        <v/>
      </c>
      <c r="G38" t="str">
        <f>IF(E38="","",②選手情報入力!D47)</f>
        <v/>
      </c>
      <c r="H38" t="str">
        <f t="shared" si="3"/>
        <v/>
      </c>
      <c r="I38" t="str">
        <f>IF(E38="","",IF(②選手情報入力!F47="男",1,2))</f>
        <v/>
      </c>
      <c r="J38" t="str">
        <f>IF(E38="","",IF(②選手情報入力!G47="","",②選手情報入力!G47))</f>
        <v/>
      </c>
      <c r="L38" t="str">
        <f t="shared" si="4"/>
        <v/>
      </c>
      <c r="M38" t="str">
        <f t="shared" si="5"/>
        <v/>
      </c>
      <c r="O38" t="str">
        <f>IF(E38="","",IF(②選手情報入力!I47="","",IF(I38=1,VLOOKUP(②選手情報入力!I47,種目情報!$A$4:$B$36,2,FALSE),VLOOKUP(②選手情報入力!I47,種目情報!$E$4:$F$36,2,FALSE))))</f>
        <v/>
      </c>
      <c r="P38" t="str">
        <f>IF(E38="","",IF(②選手情報入力!J47="","",②選手情報入力!J47))</f>
        <v/>
      </c>
      <c r="Q38" s="29" t="str">
        <f>IF(E38="","",IF(②選手情報入力!H47="",0,1))</f>
        <v/>
      </c>
      <c r="R38" t="str">
        <f>IF(E38="","",IF(②選手情報入力!I47="","",IF(I38=1,VLOOKUP(②選手情報入力!I47,種目情報!$A$4:$C$40,3,FALSE),VLOOKUP(②選手情報入力!I47,種目情報!$E$4:$G$41,3,FALSE))))</f>
        <v/>
      </c>
      <c r="S38" t="str">
        <f>IF(E38="","",IF(②選手情報入力!L47="","",IF(I38=1,VLOOKUP(②選手情報入力!L47,種目情報!$A$4:$B$40,2,FALSE),VLOOKUP(②選手情報入力!L47,種目情報!$E$4:$F$41,2,FALSE))))</f>
        <v/>
      </c>
      <c r="T38" t="str">
        <f>IF(E38="","",IF(②選手情報入力!M47="","",②選手情報入力!M47))</f>
        <v/>
      </c>
      <c r="U38" s="29" t="str">
        <f>IF(E38="","",IF(②選手情報入力!K47="",0,1))</f>
        <v/>
      </c>
      <c r="V38" t="str">
        <f>IF(E38="","",IF(②選手情報入力!L47="","",IF(I38=1,VLOOKUP(②選手情報入力!L47,種目情報!$A$4:$C$40,3,FALSE),VLOOKUP(②選手情報入力!L47,種目情報!$E$4:$G$41,3,FALSE))))</f>
        <v/>
      </c>
      <c r="W38" t="str">
        <f>IF(E38="","",IF(②選手情報入力!O47="","",IF(I38=1,VLOOKUP(②選手情報入力!O47,種目情報!$A$4:$B$40,2,FALSE),VLOOKUP(②選手情報入力!O47,種目情報!$E$4:$F$41,2,FALSE))))</f>
        <v/>
      </c>
      <c r="X38" t="str">
        <f>IF(E38="","",IF(②選手情報入力!P47="","",②選手情報入力!P47))</f>
        <v/>
      </c>
      <c r="Y38" s="29" t="str">
        <f>IF(E38="","",IF(②選手情報入力!N47="",0,1))</f>
        <v/>
      </c>
      <c r="Z38" t="str">
        <f>IF(E38="","",IF(②選手情報入力!O47="","",IF(I38=1,VLOOKUP(②選手情報入力!O47,種目情報!$A$4:$C$40,3,FALSE),VLOOKUP(②選手情報入力!O47,種目情報!$E$4:$G$41,3,FALSE))))</f>
        <v/>
      </c>
      <c r="AA38" t="str">
        <f>IF(E38="","",IF(②選手情報入力!Q47="","",IF(I38=1,種目情報!$J$4,種目情報!$J$6)))</f>
        <v/>
      </c>
      <c r="AB38" t="str">
        <f>IF(E38="","",IF(②選手情報入力!Q47="","",IF(I38=1,IF(②選手情報入力!$R$6="","",②選手情報入力!$R$6),IF(②選手情報入力!$R$7="","",②選手情報入力!$R$7))))</f>
        <v/>
      </c>
      <c r="AC38" t="str">
        <f>IF(E38="","",IF(②選手情報入力!Q47="","",IF(I38=1,IF(②選手情報入力!$Q$6="",0,1),IF(②選手情報入力!$Q$7="",0,1))))</f>
        <v/>
      </c>
      <c r="AD38" t="str">
        <f>IF(E38="","",IF(②選手情報入力!Q47="","",2))</f>
        <v/>
      </c>
      <c r="AE38" t="str">
        <f>IF(E38="","",IF(②選手情報入力!S47="","",IF(I38=1,種目情報!$J$5,種目情報!$J$7)))</f>
        <v/>
      </c>
      <c r="AF38" t="str">
        <f>IF(E38="","",IF(②選手情報入力!S47="","",IF(I38=1,IF(②選手情報入力!$T$6="","",②選手情報入力!$T$6),IF(②選手情報入力!$T$7="","",②選手情報入力!$T$7))))</f>
        <v/>
      </c>
      <c r="AG38" t="str">
        <f>IF(E38="","",IF(②選手情報入力!S47="","",IF(I38=1,IF(②選手情報入力!$S$6="",0,1),IF(②選手情報入力!$S$7="",0,1))))</f>
        <v/>
      </c>
      <c r="AH38" t="str">
        <f>IF(E38="","",IF(②選手情報入力!S47="","",2))</f>
        <v/>
      </c>
    </row>
    <row r="39" spans="1:34">
      <c r="A39" t="str">
        <f>IF(E39="","",I39*1000000+①団体情報入力!$D$3*1000+②選手情報入力!A48)</f>
        <v/>
      </c>
      <c r="B39" t="str">
        <f>IF(E39="","",①団体情報入力!$D$3)</f>
        <v/>
      </c>
      <c r="D39" t="str">
        <f>IF(②選手情報入力!B48="","",①団体情報入力!$D$10)</f>
        <v/>
      </c>
      <c r="E39" t="str">
        <f>IF(②選手情報入力!B48="","",②選手情報入力!B48)</f>
        <v/>
      </c>
      <c r="F39" t="str">
        <f>IF(E39="","",②選手情報入力!C48)</f>
        <v/>
      </c>
      <c r="G39" t="str">
        <f>IF(E39="","",②選手情報入力!D48)</f>
        <v/>
      </c>
      <c r="H39" t="str">
        <f t="shared" si="3"/>
        <v/>
      </c>
      <c r="I39" t="str">
        <f>IF(E39="","",IF(②選手情報入力!F48="男",1,2))</f>
        <v/>
      </c>
      <c r="J39" t="str">
        <f>IF(E39="","",IF(②選手情報入力!G48="","",②選手情報入力!G48))</f>
        <v/>
      </c>
      <c r="L39" t="str">
        <f t="shared" si="4"/>
        <v/>
      </c>
      <c r="M39" t="str">
        <f t="shared" si="5"/>
        <v/>
      </c>
      <c r="O39" t="str">
        <f>IF(E39="","",IF(②選手情報入力!I48="","",IF(I39=1,VLOOKUP(②選手情報入力!I48,種目情報!$A$4:$B$36,2,FALSE),VLOOKUP(②選手情報入力!I48,種目情報!$E$4:$F$36,2,FALSE))))</f>
        <v/>
      </c>
      <c r="P39" t="str">
        <f>IF(E39="","",IF(②選手情報入力!J48="","",②選手情報入力!J48))</f>
        <v/>
      </c>
      <c r="Q39" s="29" t="str">
        <f>IF(E39="","",IF(②選手情報入力!H48="",0,1))</f>
        <v/>
      </c>
      <c r="R39" t="str">
        <f>IF(E39="","",IF(②選手情報入力!I48="","",IF(I39=1,VLOOKUP(②選手情報入力!I48,種目情報!$A$4:$C$40,3,FALSE),VLOOKUP(②選手情報入力!I48,種目情報!$E$4:$G$41,3,FALSE))))</f>
        <v/>
      </c>
      <c r="S39" t="str">
        <f>IF(E39="","",IF(②選手情報入力!L48="","",IF(I39=1,VLOOKUP(②選手情報入力!L48,種目情報!$A$4:$B$40,2,FALSE),VLOOKUP(②選手情報入力!L48,種目情報!$E$4:$F$41,2,FALSE))))</f>
        <v/>
      </c>
      <c r="T39" t="str">
        <f>IF(E39="","",IF(②選手情報入力!M48="","",②選手情報入力!M48))</f>
        <v/>
      </c>
      <c r="U39" s="29" t="str">
        <f>IF(E39="","",IF(②選手情報入力!K48="",0,1))</f>
        <v/>
      </c>
      <c r="V39" t="str">
        <f>IF(E39="","",IF(②選手情報入力!L48="","",IF(I39=1,VLOOKUP(②選手情報入力!L48,種目情報!$A$4:$C$40,3,FALSE),VLOOKUP(②選手情報入力!L48,種目情報!$E$4:$G$41,3,FALSE))))</f>
        <v/>
      </c>
      <c r="W39" t="str">
        <f>IF(E39="","",IF(②選手情報入力!O48="","",IF(I39=1,VLOOKUP(②選手情報入力!O48,種目情報!$A$4:$B$40,2,FALSE),VLOOKUP(②選手情報入力!O48,種目情報!$E$4:$F$41,2,FALSE))))</f>
        <v/>
      </c>
      <c r="X39" t="str">
        <f>IF(E39="","",IF(②選手情報入力!P48="","",②選手情報入力!P48))</f>
        <v/>
      </c>
      <c r="Y39" s="29" t="str">
        <f>IF(E39="","",IF(②選手情報入力!N48="",0,1))</f>
        <v/>
      </c>
      <c r="Z39" t="str">
        <f>IF(E39="","",IF(②選手情報入力!O48="","",IF(I39=1,VLOOKUP(②選手情報入力!O48,種目情報!$A$4:$C$40,3,FALSE),VLOOKUP(②選手情報入力!O48,種目情報!$E$4:$G$41,3,FALSE))))</f>
        <v/>
      </c>
      <c r="AA39" t="str">
        <f>IF(E39="","",IF(②選手情報入力!Q48="","",IF(I39=1,種目情報!$J$4,種目情報!$J$6)))</f>
        <v/>
      </c>
      <c r="AB39" t="str">
        <f>IF(E39="","",IF(②選手情報入力!Q48="","",IF(I39=1,IF(②選手情報入力!$R$6="","",②選手情報入力!$R$6),IF(②選手情報入力!$R$7="","",②選手情報入力!$R$7))))</f>
        <v/>
      </c>
      <c r="AC39" t="str">
        <f>IF(E39="","",IF(②選手情報入力!Q48="","",IF(I39=1,IF(②選手情報入力!$Q$6="",0,1),IF(②選手情報入力!$Q$7="",0,1))))</f>
        <v/>
      </c>
      <c r="AD39" t="str">
        <f>IF(E39="","",IF(②選手情報入力!Q48="","",2))</f>
        <v/>
      </c>
      <c r="AE39" t="str">
        <f>IF(E39="","",IF(②選手情報入力!S48="","",IF(I39=1,種目情報!$J$5,種目情報!$J$7)))</f>
        <v/>
      </c>
      <c r="AF39" t="str">
        <f>IF(E39="","",IF(②選手情報入力!S48="","",IF(I39=1,IF(②選手情報入力!$T$6="","",②選手情報入力!$T$6),IF(②選手情報入力!$T$7="","",②選手情報入力!$T$7))))</f>
        <v/>
      </c>
      <c r="AG39" t="str">
        <f>IF(E39="","",IF(②選手情報入力!S48="","",IF(I39=1,IF(②選手情報入力!$S$6="",0,1),IF(②選手情報入力!$S$7="",0,1))))</f>
        <v/>
      </c>
      <c r="AH39" t="str">
        <f>IF(E39="","",IF(②選手情報入力!S48="","",2))</f>
        <v/>
      </c>
    </row>
    <row r="40" spans="1:34">
      <c r="A40" t="str">
        <f>IF(E40="","",I40*1000000+①団体情報入力!$D$3*1000+②選手情報入力!A49)</f>
        <v/>
      </c>
      <c r="B40" t="str">
        <f>IF(E40="","",①団体情報入力!$D$3)</f>
        <v/>
      </c>
      <c r="D40" t="str">
        <f>IF(②選手情報入力!B49="","",①団体情報入力!$D$10)</f>
        <v/>
      </c>
      <c r="E40" t="str">
        <f>IF(②選手情報入力!B49="","",②選手情報入力!B49)</f>
        <v/>
      </c>
      <c r="F40" t="str">
        <f>IF(E40="","",②選手情報入力!C49)</f>
        <v/>
      </c>
      <c r="G40" t="str">
        <f>IF(E40="","",②選手情報入力!D49)</f>
        <v/>
      </c>
      <c r="H40" t="str">
        <f t="shared" si="3"/>
        <v/>
      </c>
      <c r="I40" t="str">
        <f>IF(E40="","",IF(②選手情報入力!F49="男",1,2))</f>
        <v/>
      </c>
      <c r="J40" t="str">
        <f>IF(E40="","",IF(②選手情報入力!G49="","",②選手情報入力!G49))</f>
        <v/>
      </c>
      <c r="L40" t="str">
        <f t="shared" si="4"/>
        <v/>
      </c>
      <c r="M40" t="str">
        <f t="shared" si="5"/>
        <v/>
      </c>
      <c r="O40" t="str">
        <f>IF(E40="","",IF(②選手情報入力!I49="","",IF(I40=1,VLOOKUP(②選手情報入力!I49,種目情報!$A$4:$B$36,2,FALSE),VLOOKUP(②選手情報入力!I49,種目情報!$E$4:$F$36,2,FALSE))))</f>
        <v/>
      </c>
      <c r="P40" t="str">
        <f>IF(E40="","",IF(②選手情報入力!J49="","",②選手情報入力!J49))</f>
        <v/>
      </c>
      <c r="Q40" s="29" t="str">
        <f>IF(E40="","",IF(②選手情報入力!H49="",0,1))</f>
        <v/>
      </c>
      <c r="R40" t="str">
        <f>IF(E40="","",IF(②選手情報入力!I49="","",IF(I40=1,VLOOKUP(②選手情報入力!I49,種目情報!$A$4:$C$40,3,FALSE),VLOOKUP(②選手情報入力!I49,種目情報!$E$4:$G$41,3,FALSE))))</f>
        <v/>
      </c>
      <c r="S40" t="str">
        <f>IF(E40="","",IF(②選手情報入力!L49="","",IF(I40=1,VLOOKUP(②選手情報入力!L49,種目情報!$A$4:$B$40,2,FALSE),VLOOKUP(②選手情報入力!L49,種目情報!$E$4:$F$41,2,FALSE))))</f>
        <v/>
      </c>
      <c r="T40" t="str">
        <f>IF(E40="","",IF(②選手情報入力!M49="","",②選手情報入力!M49))</f>
        <v/>
      </c>
      <c r="U40" s="29" t="str">
        <f>IF(E40="","",IF(②選手情報入力!K49="",0,1))</f>
        <v/>
      </c>
      <c r="V40" t="str">
        <f>IF(E40="","",IF(②選手情報入力!L49="","",IF(I40=1,VLOOKUP(②選手情報入力!L49,種目情報!$A$4:$C$40,3,FALSE),VLOOKUP(②選手情報入力!L49,種目情報!$E$4:$G$41,3,FALSE))))</f>
        <v/>
      </c>
      <c r="W40" t="str">
        <f>IF(E40="","",IF(②選手情報入力!O49="","",IF(I40=1,VLOOKUP(②選手情報入力!O49,種目情報!$A$4:$B$40,2,FALSE),VLOOKUP(②選手情報入力!O49,種目情報!$E$4:$F$41,2,FALSE))))</f>
        <v/>
      </c>
      <c r="X40" t="str">
        <f>IF(E40="","",IF(②選手情報入力!P49="","",②選手情報入力!P49))</f>
        <v/>
      </c>
      <c r="Y40" s="29" t="str">
        <f>IF(E40="","",IF(②選手情報入力!N49="",0,1))</f>
        <v/>
      </c>
      <c r="Z40" t="str">
        <f>IF(E40="","",IF(②選手情報入力!O49="","",IF(I40=1,VLOOKUP(②選手情報入力!O49,種目情報!$A$4:$C$40,3,FALSE),VLOOKUP(②選手情報入力!O49,種目情報!$E$4:$G$41,3,FALSE))))</f>
        <v/>
      </c>
      <c r="AA40" t="str">
        <f>IF(E40="","",IF(②選手情報入力!Q49="","",IF(I40=1,種目情報!$J$4,種目情報!$J$6)))</f>
        <v/>
      </c>
      <c r="AB40" t="str">
        <f>IF(E40="","",IF(②選手情報入力!Q49="","",IF(I40=1,IF(②選手情報入力!$R$6="","",②選手情報入力!$R$6),IF(②選手情報入力!$R$7="","",②選手情報入力!$R$7))))</f>
        <v/>
      </c>
      <c r="AC40" t="str">
        <f>IF(E40="","",IF(②選手情報入力!Q49="","",IF(I40=1,IF(②選手情報入力!$Q$6="",0,1),IF(②選手情報入力!$Q$7="",0,1))))</f>
        <v/>
      </c>
      <c r="AD40" t="str">
        <f>IF(E40="","",IF(②選手情報入力!Q49="","",2))</f>
        <v/>
      </c>
      <c r="AE40" t="str">
        <f>IF(E40="","",IF(②選手情報入力!S49="","",IF(I40=1,種目情報!$J$5,種目情報!$J$7)))</f>
        <v/>
      </c>
      <c r="AF40" t="str">
        <f>IF(E40="","",IF(②選手情報入力!S49="","",IF(I40=1,IF(②選手情報入力!$T$6="","",②選手情報入力!$T$6),IF(②選手情報入力!$T$7="","",②選手情報入力!$T$7))))</f>
        <v/>
      </c>
      <c r="AG40" t="str">
        <f>IF(E40="","",IF(②選手情報入力!S49="","",IF(I40=1,IF(②選手情報入力!$S$6="",0,1),IF(②選手情報入力!$S$7="",0,1))))</f>
        <v/>
      </c>
      <c r="AH40" t="str">
        <f>IF(E40="","",IF(②選手情報入力!S49="","",2))</f>
        <v/>
      </c>
    </row>
    <row r="41" spans="1:34">
      <c r="A41" t="str">
        <f>IF(E41="","",I41*1000000+①団体情報入力!$D$3*1000+②選手情報入力!A50)</f>
        <v/>
      </c>
      <c r="B41" t="str">
        <f>IF(E41="","",①団体情報入力!$D$3)</f>
        <v/>
      </c>
      <c r="D41" t="str">
        <f>IF(②選手情報入力!B50="","",①団体情報入力!$D$10)</f>
        <v/>
      </c>
      <c r="E41" t="str">
        <f>IF(②選手情報入力!B50="","",②選手情報入力!B50)</f>
        <v/>
      </c>
      <c r="F41" t="str">
        <f>IF(E41="","",②選手情報入力!C50)</f>
        <v/>
      </c>
      <c r="G41" t="str">
        <f>IF(E41="","",②選手情報入力!D50)</f>
        <v/>
      </c>
      <c r="H41" t="str">
        <f t="shared" si="3"/>
        <v/>
      </c>
      <c r="I41" t="str">
        <f>IF(E41="","",IF(②選手情報入力!F50="男",1,2))</f>
        <v/>
      </c>
      <c r="J41" t="str">
        <f>IF(E41="","",IF(②選手情報入力!G50="","",②選手情報入力!G50))</f>
        <v/>
      </c>
      <c r="L41" t="str">
        <f t="shared" si="4"/>
        <v/>
      </c>
      <c r="M41" t="str">
        <f t="shared" si="5"/>
        <v/>
      </c>
      <c r="O41" t="str">
        <f>IF(E41="","",IF(②選手情報入力!I50="","",IF(I41=1,VLOOKUP(②選手情報入力!I50,種目情報!$A$4:$B$36,2,FALSE),VLOOKUP(②選手情報入力!I50,種目情報!$E$4:$F$36,2,FALSE))))</f>
        <v/>
      </c>
      <c r="P41" t="str">
        <f>IF(E41="","",IF(②選手情報入力!J50="","",②選手情報入力!J50))</f>
        <v/>
      </c>
      <c r="Q41" s="29" t="str">
        <f>IF(E41="","",IF(②選手情報入力!H50="",0,1))</f>
        <v/>
      </c>
      <c r="R41" t="str">
        <f>IF(E41="","",IF(②選手情報入力!I50="","",IF(I41=1,VLOOKUP(②選手情報入力!I50,種目情報!$A$4:$C$40,3,FALSE),VLOOKUP(②選手情報入力!I50,種目情報!$E$4:$G$41,3,FALSE))))</f>
        <v/>
      </c>
      <c r="S41" t="str">
        <f>IF(E41="","",IF(②選手情報入力!L50="","",IF(I41=1,VLOOKUP(②選手情報入力!L50,種目情報!$A$4:$B$40,2,FALSE),VLOOKUP(②選手情報入力!L50,種目情報!$E$4:$F$41,2,FALSE))))</f>
        <v/>
      </c>
      <c r="T41" t="str">
        <f>IF(E41="","",IF(②選手情報入力!M50="","",②選手情報入力!M50))</f>
        <v/>
      </c>
      <c r="U41" s="29" t="str">
        <f>IF(E41="","",IF(②選手情報入力!K50="",0,1))</f>
        <v/>
      </c>
      <c r="V41" t="str">
        <f>IF(E41="","",IF(②選手情報入力!L50="","",IF(I41=1,VLOOKUP(②選手情報入力!L50,種目情報!$A$4:$C$40,3,FALSE),VLOOKUP(②選手情報入力!L50,種目情報!$E$4:$G$41,3,FALSE))))</f>
        <v/>
      </c>
      <c r="W41" t="str">
        <f>IF(E41="","",IF(②選手情報入力!O50="","",IF(I41=1,VLOOKUP(②選手情報入力!O50,種目情報!$A$4:$B$40,2,FALSE),VLOOKUP(②選手情報入力!O50,種目情報!$E$4:$F$41,2,FALSE))))</f>
        <v/>
      </c>
      <c r="X41" t="str">
        <f>IF(E41="","",IF(②選手情報入力!P50="","",②選手情報入力!P50))</f>
        <v/>
      </c>
      <c r="Y41" s="29" t="str">
        <f>IF(E41="","",IF(②選手情報入力!N50="",0,1))</f>
        <v/>
      </c>
      <c r="Z41" t="str">
        <f>IF(E41="","",IF(②選手情報入力!O50="","",IF(I41=1,VLOOKUP(②選手情報入力!O50,種目情報!$A$4:$C$40,3,FALSE),VLOOKUP(②選手情報入力!O50,種目情報!$E$4:$G$41,3,FALSE))))</f>
        <v/>
      </c>
      <c r="AA41" t="str">
        <f>IF(E41="","",IF(②選手情報入力!Q50="","",IF(I41=1,種目情報!$J$4,種目情報!$J$6)))</f>
        <v/>
      </c>
      <c r="AB41" t="str">
        <f>IF(E41="","",IF(②選手情報入力!Q50="","",IF(I41=1,IF(②選手情報入力!$R$6="","",②選手情報入力!$R$6),IF(②選手情報入力!$R$7="","",②選手情報入力!$R$7))))</f>
        <v/>
      </c>
      <c r="AC41" t="str">
        <f>IF(E41="","",IF(②選手情報入力!Q50="","",IF(I41=1,IF(②選手情報入力!$Q$6="",0,1),IF(②選手情報入力!$Q$7="",0,1))))</f>
        <v/>
      </c>
      <c r="AD41" t="str">
        <f>IF(E41="","",IF(②選手情報入力!Q50="","",2))</f>
        <v/>
      </c>
      <c r="AE41" t="str">
        <f>IF(E41="","",IF(②選手情報入力!S50="","",IF(I41=1,種目情報!$J$5,種目情報!$J$7)))</f>
        <v/>
      </c>
      <c r="AF41" t="str">
        <f>IF(E41="","",IF(②選手情報入力!S50="","",IF(I41=1,IF(②選手情報入力!$T$6="","",②選手情報入力!$T$6),IF(②選手情報入力!$T$7="","",②選手情報入力!$T$7))))</f>
        <v/>
      </c>
      <c r="AG41" t="str">
        <f>IF(E41="","",IF(②選手情報入力!S50="","",IF(I41=1,IF(②選手情報入力!$S$6="",0,1),IF(②選手情報入力!$S$7="",0,1))))</f>
        <v/>
      </c>
      <c r="AH41" t="str">
        <f>IF(E41="","",IF(②選手情報入力!S50="","",2))</f>
        <v/>
      </c>
    </row>
    <row r="42" spans="1:34">
      <c r="A42" t="str">
        <f>IF(E42="","",I42*1000000+①団体情報入力!$D$3*1000+②選手情報入力!A51)</f>
        <v/>
      </c>
      <c r="B42" t="str">
        <f>IF(E42="","",①団体情報入力!$D$3)</f>
        <v/>
      </c>
      <c r="D42" t="str">
        <f>IF(②選手情報入力!B51="","",①団体情報入力!$D$10)</f>
        <v/>
      </c>
      <c r="E42" t="str">
        <f>IF(②選手情報入力!B51="","",②選手情報入力!B51)</f>
        <v/>
      </c>
      <c r="F42" t="str">
        <f>IF(E42="","",②選手情報入力!C51)</f>
        <v/>
      </c>
      <c r="G42" t="str">
        <f>IF(E42="","",②選手情報入力!D51)</f>
        <v/>
      </c>
      <c r="H42" t="str">
        <f t="shared" si="3"/>
        <v/>
      </c>
      <c r="I42" t="str">
        <f>IF(E42="","",IF(②選手情報入力!F51="男",1,2))</f>
        <v/>
      </c>
      <c r="J42" t="str">
        <f>IF(E42="","",IF(②選手情報入力!G51="","",②選手情報入力!G51))</f>
        <v/>
      </c>
      <c r="L42" t="str">
        <f t="shared" si="4"/>
        <v/>
      </c>
      <c r="M42" t="str">
        <f t="shared" si="5"/>
        <v/>
      </c>
      <c r="O42" t="str">
        <f>IF(E42="","",IF(②選手情報入力!I51="","",IF(I42=1,VLOOKUP(②選手情報入力!I51,種目情報!$A$4:$B$36,2,FALSE),VLOOKUP(②選手情報入力!I51,種目情報!$E$4:$F$36,2,FALSE))))</f>
        <v/>
      </c>
      <c r="P42" t="str">
        <f>IF(E42="","",IF(②選手情報入力!J51="","",②選手情報入力!J51))</f>
        <v/>
      </c>
      <c r="Q42" s="29" t="str">
        <f>IF(E42="","",IF(②選手情報入力!H51="",0,1))</f>
        <v/>
      </c>
      <c r="R42" t="str">
        <f>IF(E42="","",IF(②選手情報入力!I51="","",IF(I42=1,VLOOKUP(②選手情報入力!I51,種目情報!$A$4:$C$40,3,FALSE),VLOOKUP(②選手情報入力!I51,種目情報!$E$4:$G$41,3,FALSE))))</f>
        <v/>
      </c>
      <c r="S42" t="str">
        <f>IF(E42="","",IF(②選手情報入力!L51="","",IF(I42=1,VLOOKUP(②選手情報入力!L51,種目情報!$A$4:$B$40,2,FALSE),VLOOKUP(②選手情報入力!L51,種目情報!$E$4:$F$41,2,FALSE))))</f>
        <v/>
      </c>
      <c r="T42" t="str">
        <f>IF(E42="","",IF(②選手情報入力!M51="","",②選手情報入力!M51))</f>
        <v/>
      </c>
      <c r="U42" s="29" t="str">
        <f>IF(E42="","",IF(②選手情報入力!K51="",0,1))</f>
        <v/>
      </c>
      <c r="V42" t="str">
        <f>IF(E42="","",IF(②選手情報入力!L51="","",IF(I42=1,VLOOKUP(②選手情報入力!L51,種目情報!$A$4:$C$40,3,FALSE),VLOOKUP(②選手情報入力!L51,種目情報!$E$4:$G$41,3,FALSE))))</f>
        <v/>
      </c>
      <c r="W42" t="str">
        <f>IF(E42="","",IF(②選手情報入力!O51="","",IF(I42=1,VLOOKUP(②選手情報入力!O51,種目情報!$A$4:$B$40,2,FALSE),VLOOKUP(②選手情報入力!O51,種目情報!$E$4:$F$41,2,FALSE))))</f>
        <v/>
      </c>
      <c r="X42" t="str">
        <f>IF(E42="","",IF(②選手情報入力!P51="","",②選手情報入力!P51))</f>
        <v/>
      </c>
      <c r="Y42" s="29" t="str">
        <f>IF(E42="","",IF(②選手情報入力!N51="",0,1))</f>
        <v/>
      </c>
      <c r="Z42" t="str">
        <f>IF(E42="","",IF(②選手情報入力!O51="","",IF(I42=1,VLOOKUP(②選手情報入力!O51,種目情報!$A$4:$C$40,3,FALSE),VLOOKUP(②選手情報入力!O51,種目情報!$E$4:$G$41,3,FALSE))))</f>
        <v/>
      </c>
      <c r="AA42" t="str">
        <f>IF(E42="","",IF(②選手情報入力!Q51="","",IF(I42=1,種目情報!$J$4,種目情報!$J$6)))</f>
        <v/>
      </c>
      <c r="AB42" t="str">
        <f>IF(E42="","",IF(②選手情報入力!Q51="","",IF(I42=1,IF(②選手情報入力!$R$6="","",②選手情報入力!$R$6),IF(②選手情報入力!$R$7="","",②選手情報入力!$R$7))))</f>
        <v/>
      </c>
      <c r="AC42" t="str">
        <f>IF(E42="","",IF(②選手情報入力!Q51="","",IF(I42=1,IF(②選手情報入力!$Q$6="",0,1),IF(②選手情報入力!$Q$7="",0,1))))</f>
        <v/>
      </c>
      <c r="AD42" t="str">
        <f>IF(E42="","",IF(②選手情報入力!Q51="","",2))</f>
        <v/>
      </c>
      <c r="AE42" t="str">
        <f>IF(E42="","",IF(②選手情報入力!S51="","",IF(I42=1,種目情報!$J$5,種目情報!$J$7)))</f>
        <v/>
      </c>
      <c r="AF42" t="str">
        <f>IF(E42="","",IF(②選手情報入力!S51="","",IF(I42=1,IF(②選手情報入力!$T$6="","",②選手情報入力!$T$6),IF(②選手情報入力!$T$7="","",②選手情報入力!$T$7))))</f>
        <v/>
      </c>
      <c r="AG42" t="str">
        <f>IF(E42="","",IF(②選手情報入力!S51="","",IF(I42=1,IF(②選手情報入力!$S$6="",0,1),IF(②選手情報入力!$S$7="",0,1))))</f>
        <v/>
      </c>
      <c r="AH42" t="str">
        <f>IF(E42="","",IF(②選手情報入力!S51="","",2))</f>
        <v/>
      </c>
    </row>
    <row r="43" spans="1:34">
      <c r="A43" t="str">
        <f>IF(E43="","",I43*1000000+①団体情報入力!$D$3*1000+②選手情報入力!A52)</f>
        <v/>
      </c>
      <c r="B43" t="str">
        <f>IF(E43="","",①団体情報入力!$D$3)</f>
        <v/>
      </c>
      <c r="D43" t="str">
        <f>IF(②選手情報入力!B52="","",①団体情報入力!$D$10)</f>
        <v/>
      </c>
      <c r="E43" t="str">
        <f>IF(②選手情報入力!B52="","",②選手情報入力!B52)</f>
        <v/>
      </c>
      <c r="F43" t="str">
        <f>IF(E43="","",②選手情報入力!C52)</f>
        <v/>
      </c>
      <c r="G43" t="str">
        <f>IF(E43="","",②選手情報入力!D52)</f>
        <v/>
      </c>
      <c r="H43" t="str">
        <f t="shared" si="3"/>
        <v/>
      </c>
      <c r="I43" t="str">
        <f>IF(E43="","",IF(②選手情報入力!F52="男",1,2))</f>
        <v/>
      </c>
      <c r="J43" t="str">
        <f>IF(E43="","",IF(②選手情報入力!G52="","",②選手情報入力!G52))</f>
        <v/>
      </c>
      <c r="L43" t="str">
        <f t="shared" si="4"/>
        <v/>
      </c>
      <c r="M43" t="str">
        <f t="shared" si="5"/>
        <v/>
      </c>
      <c r="O43" t="str">
        <f>IF(E43="","",IF(②選手情報入力!I52="","",IF(I43=1,VLOOKUP(②選手情報入力!I52,種目情報!$A$4:$B$36,2,FALSE),VLOOKUP(②選手情報入力!I52,種目情報!$E$4:$F$36,2,FALSE))))</f>
        <v/>
      </c>
      <c r="P43" t="str">
        <f>IF(E43="","",IF(②選手情報入力!J52="","",②選手情報入力!J52))</f>
        <v/>
      </c>
      <c r="Q43" s="29" t="str">
        <f>IF(E43="","",IF(②選手情報入力!H52="",0,1))</f>
        <v/>
      </c>
      <c r="R43" t="str">
        <f>IF(E43="","",IF(②選手情報入力!I52="","",IF(I43=1,VLOOKUP(②選手情報入力!I52,種目情報!$A$4:$C$40,3,FALSE),VLOOKUP(②選手情報入力!I52,種目情報!$E$4:$G$41,3,FALSE))))</f>
        <v/>
      </c>
      <c r="S43" t="str">
        <f>IF(E43="","",IF(②選手情報入力!L52="","",IF(I43=1,VLOOKUP(②選手情報入力!L52,種目情報!$A$4:$B$40,2,FALSE),VLOOKUP(②選手情報入力!L52,種目情報!$E$4:$F$41,2,FALSE))))</f>
        <v/>
      </c>
      <c r="T43" t="str">
        <f>IF(E43="","",IF(②選手情報入力!M52="","",②選手情報入力!M52))</f>
        <v/>
      </c>
      <c r="U43" s="29" t="str">
        <f>IF(E43="","",IF(②選手情報入力!K52="",0,1))</f>
        <v/>
      </c>
      <c r="V43" t="str">
        <f>IF(E43="","",IF(②選手情報入力!L52="","",IF(I43=1,VLOOKUP(②選手情報入力!L52,種目情報!$A$4:$C$40,3,FALSE),VLOOKUP(②選手情報入力!L52,種目情報!$E$4:$G$41,3,FALSE))))</f>
        <v/>
      </c>
      <c r="W43" t="str">
        <f>IF(E43="","",IF(②選手情報入力!O52="","",IF(I43=1,VLOOKUP(②選手情報入力!O52,種目情報!$A$4:$B$40,2,FALSE),VLOOKUP(②選手情報入力!O52,種目情報!$E$4:$F$41,2,FALSE))))</f>
        <v/>
      </c>
      <c r="X43" t="str">
        <f>IF(E43="","",IF(②選手情報入力!P52="","",②選手情報入力!P52))</f>
        <v/>
      </c>
      <c r="Y43" s="29" t="str">
        <f>IF(E43="","",IF(②選手情報入力!N52="",0,1))</f>
        <v/>
      </c>
      <c r="Z43" t="str">
        <f>IF(E43="","",IF(②選手情報入力!O52="","",IF(I43=1,VLOOKUP(②選手情報入力!O52,種目情報!$A$4:$C$40,3,FALSE),VLOOKUP(②選手情報入力!O52,種目情報!$E$4:$G$41,3,FALSE))))</f>
        <v/>
      </c>
      <c r="AA43" t="str">
        <f>IF(E43="","",IF(②選手情報入力!Q52="","",IF(I43=1,種目情報!$J$4,種目情報!$J$6)))</f>
        <v/>
      </c>
      <c r="AB43" t="str">
        <f>IF(E43="","",IF(②選手情報入力!Q52="","",IF(I43=1,IF(②選手情報入力!$R$6="","",②選手情報入力!$R$6),IF(②選手情報入力!$R$7="","",②選手情報入力!$R$7))))</f>
        <v/>
      </c>
      <c r="AC43" t="str">
        <f>IF(E43="","",IF(②選手情報入力!Q52="","",IF(I43=1,IF(②選手情報入力!$Q$6="",0,1),IF(②選手情報入力!$Q$7="",0,1))))</f>
        <v/>
      </c>
      <c r="AD43" t="str">
        <f>IF(E43="","",IF(②選手情報入力!Q52="","",2))</f>
        <v/>
      </c>
      <c r="AE43" t="str">
        <f>IF(E43="","",IF(②選手情報入力!S52="","",IF(I43=1,種目情報!$J$5,種目情報!$J$7)))</f>
        <v/>
      </c>
      <c r="AF43" t="str">
        <f>IF(E43="","",IF(②選手情報入力!S52="","",IF(I43=1,IF(②選手情報入力!$T$6="","",②選手情報入力!$T$6),IF(②選手情報入力!$T$7="","",②選手情報入力!$T$7))))</f>
        <v/>
      </c>
      <c r="AG43" t="str">
        <f>IF(E43="","",IF(②選手情報入力!S52="","",IF(I43=1,IF(②選手情報入力!$S$6="",0,1),IF(②選手情報入力!$S$7="",0,1))))</f>
        <v/>
      </c>
      <c r="AH43" t="str">
        <f>IF(E43="","",IF(②選手情報入力!S52="","",2))</f>
        <v/>
      </c>
    </row>
    <row r="44" spans="1:34">
      <c r="A44" t="str">
        <f>IF(E44="","",I44*1000000+①団体情報入力!$D$3*1000+②選手情報入力!A53)</f>
        <v/>
      </c>
      <c r="B44" t="str">
        <f>IF(E44="","",①団体情報入力!$D$3)</f>
        <v/>
      </c>
      <c r="D44" t="str">
        <f>IF(②選手情報入力!B53="","",①団体情報入力!$D$10)</f>
        <v/>
      </c>
      <c r="E44" t="str">
        <f>IF(②選手情報入力!B53="","",②選手情報入力!B53)</f>
        <v/>
      </c>
      <c r="F44" t="str">
        <f>IF(E44="","",②選手情報入力!C53)</f>
        <v/>
      </c>
      <c r="G44" t="str">
        <f>IF(E44="","",②選手情報入力!D53)</f>
        <v/>
      </c>
      <c r="H44" t="str">
        <f t="shared" si="3"/>
        <v/>
      </c>
      <c r="I44" t="str">
        <f>IF(E44="","",IF(②選手情報入力!F53="男",1,2))</f>
        <v/>
      </c>
      <c r="J44" t="str">
        <f>IF(E44="","",IF(②選手情報入力!G53="","",②選手情報入力!G53))</f>
        <v/>
      </c>
      <c r="L44" t="str">
        <f t="shared" si="4"/>
        <v/>
      </c>
      <c r="M44" t="str">
        <f t="shared" si="5"/>
        <v/>
      </c>
      <c r="O44" t="str">
        <f>IF(E44="","",IF(②選手情報入力!I53="","",IF(I44=1,VLOOKUP(②選手情報入力!I53,種目情報!$A$4:$B$36,2,FALSE),VLOOKUP(②選手情報入力!I53,種目情報!$E$4:$F$36,2,FALSE))))</f>
        <v/>
      </c>
      <c r="P44" t="str">
        <f>IF(E44="","",IF(②選手情報入力!J53="","",②選手情報入力!J53))</f>
        <v/>
      </c>
      <c r="Q44" s="29" t="str">
        <f>IF(E44="","",IF(②選手情報入力!H53="",0,1))</f>
        <v/>
      </c>
      <c r="R44" t="str">
        <f>IF(E44="","",IF(②選手情報入力!I53="","",IF(I44=1,VLOOKUP(②選手情報入力!I53,種目情報!$A$4:$C$40,3,FALSE),VLOOKUP(②選手情報入力!I53,種目情報!$E$4:$G$41,3,FALSE))))</f>
        <v/>
      </c>
      <c r="S44" t="str">
        <f>IF(E44="","",IF(②選手情報入力!L53="","",IF(I44=1,VLOOKUP(②選手情報入力!L53,種目情報!$A$4:$B$40,2,FALSE),VLOOKUP(②選手情報入力!L53,種目情報!$E$4:$F$41,2,FALSE))))</f>
        <v/>
      </c>
      <c r="T44" t="str">
        <f>IF(E44="","",IF(②選手情報入力!M53="","",②選手情報入力!M53))</f>
        <v/>
      </c>
      <c r="U44" s="29" t="str">
        <f>IF(E44="","",IF(②選手情報入力!K53="",0,1))</f>
        <v/>
      </c>
      <c r="V44" t="str">
        <f>IF(E44="","",IF(②選手情報入力!L53="","",IF(I44=1,VLOOKUP(②選手情報入力!L53,種目情報!$A$4:$C$40,3,FALSE),VLOOKUP(②選手情報入力!L53,種目情報!$E$4:$G$41,3,FALSE))))</f>
        <v/>
      </c>
      <c r="W44" t="str">
        <f>IF(E44="","",IF(②選手情報入力!O53="","",IF(I44=1,VLOOKUP(②選手情報入力!O53,種目情報!$A$4:$B$40,2,FALSE),VLOOKUP(②選手情報入力!O53,種目情報!$E$4:$F$41,2,FALSE))))</f>
        <v/>
      </c>
      <c r="X44" t="str">
        <f>IF(E44="","",IF(②選手情報入力!P53="","",②選手情報入力!P53))</f>
        <v/>
      </c>
      <c r="Y44" s="29" t="str">
        <f>IF(E44="","",IF(②選手情報入力!N53="",0,1))</f>
        <v/>
      </c>
      <c r="Z44" t="str">
        <f>IF(E44="","",IF(②選手情報入力!O53="","",IF(I44=1,VLOOKUP(②選手情報入力!O53,種目情報!$A$4:$C$40,3,FALSE),VLOOKUP(②選手情報入力!O53,種目情報!$E$4:$G$41,3,FALSE))))</f>
        <v/>
      </c>
      <c r="AA44" t="str">
        <f>IF(E44="","",IF(②選手情報入力!Q53="","",IF(I44=1,種目情報!$J$4,種目情報!$J$6)))</f>
        <v/>
      </c>
      <c r="AB44" t="str">
        <f>IF(E44="","",IF(②選手情報入力!Q53="","",IF(I44=1,IF(②選手情報入力!$R$6="","",②選手情報入力!$R$6),IF(②選手情報入力!$R$7="","",②選手情報入力!$R$7))))</f>
        <v/>
      </c>
      <c r="AC44" t="str">
        <f>IF(E44="","",IF(②選手情報入力!Q53="","",IF(I44=1,IF(②選手情報入力!$Q$6="",0,1),IF(②選手情報入力!$Q$7="",0,1))))</f>
        <v/>
      </c>
      <c r="AD44" t="str">
        <f>IF(E44="","",IF(②選手情報入力!Q53="","",2))</f>
        <v/>
      </c>
      <c r="AE44" t="str">
        <f>IF(E44="","",IF(②選手情報入力!S53="","",IF(I44=1,種目情報!$J$5,種目情報!$J$7)))</f>
        <v/>
      </c>
      <c r="AF44" t="str">
        <f>IF(E44="","",IF(②選手情報入力!S53="","",IF(I44=1,IF(②選手情報入力!$T$6="","",②選手情報入力!$T$6),IF(②選手情報入力!$T$7="","",②選手情報入力!$T$7))))</f>
        <v/>
      </c>
      <c r="AG44" t="str">
        <f>IF(E44="","",IF(②選手情報入力!S53="","",IF(I44=1,IF(②選手情報入力!$S$6="",0,1),IF(②選手情報入力!$S$7="",0,1))))</f>
        <v/>
      </c>
      <c r="AH44" t="str">
        <f>IF(E44="","",IF(②選手情報入力!S53="","",2))</f>
        <v/>
      </c>
    </row>
    <row r="45" spans="1:34">
      <c r="A45" t="str">
        <f>IF(E45="","",I45*1000000+①団体情報入力!$D$3*1000+②選手情報入力!A54)</f>
        <v/>
      </c>
      <c r="B45" t="str">
        <f>IF(E45="","",①団体情報入力!$D$3)</f>
        <v/>
      </c>
      <c r="D45" t="str">
        <f>IF(②選手情報入力!B54="","",①団体情報入力!$D$10)</f>
        <v/>
      </c>
      <c r="E45" t="str">
        <f>IF(②選手情報入力!B54="","",②選手情報入力!B54)</f>
        <v/>
      </c>
      <c r="F45" t="str">
        <f>IF(E45="","",②選手情報入力!C54)</f>
        <v/>
      </c>
      <c r="G45" t="str">
        <f>IF(E45="","",②選手情報入力!D54)</f>
        <v/>
      </c>
      <c r="H45" t="str">
        <f t="shared" si="3"/>
        <v/>
      </c>
      <c r="I45" t="str">
        <f>IF(E45="","",IF(②選手情報入力!F54="男",1,2))</f>
        <v/>
      </c>
      <c r="J45" t="str">
        <f>IF(E45="","",IF(②選手情報入力!G54="","",②選手情報入力!G54))</f>
        <v/>
      </c>
      <c r="L45" t="str">
        <f t="shared" si="4"/>
        <v/>
      </c>
      <c r="M45" t="str">
        <f t="shared" si="5"/>
        <v/>
      </c>
      <c r="O45" t="str">
        <f>IF(E45="","",IF(②選手情報入力!I54="","",IF(I45=1,VLOOKUP(②選手情報入力!I54,種目情報!$A$4:$B$36,2,FALSE),VLOOKUP(②選手情報入力!I54,種目情報!$E$4:$F$36,2,FALSE))))</f>
        <v/>
      </c>
      <c r="P45" t="str">
        <f>IF(E45="","",IF(②選手情報入力!J54="","",②選手情報入力!J54))</f>
        <v/>
      </c>
      <c r="Q45" s="29" t="str">
        <f>IF(E45="","",IF(②選手情報入力!H54="",0,1))</f>
        <v/>
      </c>
      <c r="R45" t="str">
        <f>IF(E45="","",IF(②選手情報入力!I54="","",IF(I45=1,VLOOKUP(②選手情報入力!I54,種目情報!$A$4:$C$40,3,FALSE),VLOOKUP(②選手情報入力!I54,種目情報!$E$4:$G$41,3,FALSE))))</f>
        <v/>
      </c>
      <c r="S45" t="str">
        <f>IF(E45="","",IF(②選手情報入力!L54="","",IF(I45=1,VLOOKUP(②選手情報入力!L54,種目情報!$A$4:$B$40,2,FALSE),VLOOKUP(②選手情報入力!L54,種目情報!$E$4:$F$41,2,FALSE))))</f>
        <v/>
      </c>
      <c r="T45" t="str">
        <f>IF(E45="","",IF(②選手情報入力!M54="","",②選手情報入力!M54))</f>
        <v/>
      </c>
      <c r="U45" s="29" t="str">
        <f>IF(E45="","",IF(②選手情報入力!K54="",0,1))</f>
        <v/>
      </c>
      <c r="V45" t="str">
        <f>IF(E45="","",IF(②選手情報入力!L54="","",IF(I45=1,VLOOKUP(②選手情報入力!L54,種目情報!$A$4:$C$40,3,FALSE),VLOOKUP(②選手情報入力!L54,種目情報!$E$4:$G$41,3,FALSE))))</f>
        <v/>
      </c>
      <c r="W45" t="str">
        <f>IF(E45="","",IF(②選手情報入力!O54="","",IF(I45=1,VLOOKUP(②選手情報入力!O54,種目情報!$A$4:$B$40,2,FALSE),VLOOKUP(②選手情報入力!O54,種目情報!$E$4:$F$41,2,FALSE))))</f>
        <v/>
      </c>
      <c r="X45" t="str">
        <f>IF(E45="","",IF(②選手情報入力!P54="","",②選手情報入力!P54))</f>
        <v/>
      </c>
      <c r="Y45" s="29" t="str">
        <f>IF(E45="","",IF(②選手情報入力!N54="",0,1))</f>
        <v/>
      </c>
      <c r="Z45" t="str">
        <f>IF(E45="","",IF(②選手情報入力!O54="","",IF(I45=1,VLOOKUP(②選手情報入力!O54,種目情報!$A$4:$C$40,3,FALSE),VLOOKUP(②選手情報入力!O54,種目情報!$E$4:$G$41,3,FALSE))))</f>
        <v/>
      </c>
      <c r="AA45" t="str">
        <f>IF(E45="","",IF(②選手情報入力!Q54="","",IF(I45=1,種目情報!$J$4,種目情報!$J$6)))</f>
        <v/>
      </c>
      <c r="AB45" t="str">
        <f>IF(E45="","",IF(②選手情報入力!Q54="","",IF(I45=1,IF(②選手情報入力!$R$6="","",②選手情報入力!$R$6),IF(②選手情報入力!$R$7="","",②選手情報入力!$R$7))))</f>
        <v/>
      </c>
      <c r="AC45" t="str">
        <f>IF(E45="","",IF(②選手情報入力!Q54="","",IF(I45=1,IF(②選手情報入力!$Q$6="",0,1),IF(②選手情報入力!$Q$7="",0,1))))</f>
        <v/>
      </c>
      <c r="AD45" t="str">
        <f>IF(E45="","",IF(②選手情報入力!Q54="","",2))</f>
        <v/>
      </c>
      <c r="AE45" t="str">
        <f>IF(E45="","",IF(②選手情報入力!S54="","",IF(I45=1,種目情報!$J$5,種目情報!$J$7)))</f>
        <v/>
      </c>
      <c r="AF45" t="str">
        <f>IF(E45="","",IF(②選手情報入力!S54="","",IF(I45=1,IF(②選手情報入力!$T$6="","",②選手情報入力!$T$6),IF(②選手情報入力!$T$7="","",②選手情報入力!$T$7))))</f>
        <v/>
      </c>
      <c r="AG45" t="str">
        <f>IF(E45="","",IF(②選手情報入力!S54="","",IF(I45=1,IF(②選手情報入力!$S$6="",0,1),IF(②選手情報入力!$S$7="",0,1))))</f>
        <v/>
      </c>
      <c r="AH45" t="str">
        <f>IF(E45="","",IF(②選手情報入力!S54="","",2))</f>
        <v/>
      </c>
    </row>
    <row r="46" spans="1:34">
      <c r="A46" t="str">
        <f>IF(E46="","",I46*1000000+①団体情報入力!$D$3*1000+②選手情報入力!A55)</f>
        <v/>
      </c>
      <c r="B46" t="str">
        <f>IF(E46="","",①団体情報入力!$D$3)</f>
        <v/>
      </c>
      <c r="D46" t="str">
        <f>IF(②選手情報入力!B55="","",①団体情報入力!$D$10)</f>
        <v/>
      </c>
      <c r="E46" t="str">
        <f>IF(②選手情報入力!B55="","",②選手情報入力!B55)</f>
        <v/>
      </c>
      <c r="F46" t="str">
        <f>IF(E46="","",②選手情報入力!C55)</f>
        <v/>
      </c>
      <c r="G46" t="str">
        <f>IF(E46="","",②選手情報入力!D55)</f>
        <v/>
      </c>
      <c r="H46" t="str">
        <f t="shared" si="3"/>
        <v/>
      </c>
      <c r="I46" t="str">
        <f>IF(E46="","",IF(②選手情報入力!F55="男",1,2))</f>
        <v/>
      </c>
      <c r="J46" t="str">
        <f>IF(E46="","",IF(②選手情報入力!G55="","",②選手情報入力!G55))</f>
        <v/>
      </c>
      <c r="L46" t="str">
        <f t="shared" si="4"/>
        <v/>
      </c>
      <c r="M46" t="str">
        <f t="shared" si="5"/>
        <v/>
      </c>
      <c r="O46" t="str">
        <f>IF(E46="","",IF(②選手情報入力!I55="","",IF(I46=1,VLOOKUP(②選手情報入力!I55,種目情報!$A$4:$B$36,2,FALSE),VLOOKUP(②選手情報入力!I55,種目情報!$E$4:$F$36,2,FALSE))))</f>
        <v/>
      </c>
      <c r="P46" t="str">
        <f>IF(E46="","",IF(②選手情報入力!J55="","",②選手情報入力!J55))</f>
        <v/>
      </c>
      <c r="Q46" s="29" t="str">
        <f>IF(E46="","",IF(②選手情報入力!H55="",0,1))</f>
        <v/>
      </c>
      <c r="R46" t="str">
        <f>IF(E46="","",IF(②選手情報入力!I55="","",IF(I46=1,VLOOKUP(②選手情報入力!I55,種目情報!$A$4:$C$40,3,FALSE),VLOOKUP(②選手情報入力!I55,種目情報!$E$4:$G$41,3,FALSE))))</f>
        <v/>
      </c>
      <c r="S46" t="str">
        <f>IF(E46="","",IF(②選手情報入力!L55="","",IF(I46=1,VLOOKUP(②選手情報入力!L55,種目情報!$A$4:$B$40,2,FALSE),VLOOKUP(②選手情報入力!L55,種目情報!$E$4:$F$41,2,FALSE))))</f>
        <v/>
      </c>
      <c r="T46" t="str">
        <f>IF(E46="","",IF(②選手情報入力!M55="","",②選手情報入力!M55))</f>
        <v/>
      </c>
      <c r="U46" s="29" t="str">
        <f>IF(E46="","",IF(②選手情報入力!K55="",0,1))</f>
        <v/>
      </c>
      <c r="V46" t="str">
        <f>IF(E46="","",IF(②選手情報入力!L55="","",IF(I46=1,VLOOKUP(②選手情報入力!L55,種目情報!$A$4:$C$40,3,FALSE),VLOOKUP(②選手情報入力!L55,種目情報!$E$4:$G$41,3,FALSE))))</f>
        <v/>
      </c>
      <c r="W46" t="str">
        <f>IF(E46="","",IF(②選手情報入力!O55="","",IF(I46=1,VLOOKUP(②選手情報入力!O55,種目情報!$A$4:$B$40,2,FALSE),VLOOKUP(②選手情報入力!O55,種目情報!$E$4:$F$41,2,FALSE))))</f>
        <v/>
      </c>
      <c r="X46" t="str">
        <f>IF(E46="","",IF(②選手情報入力!P55="","",②選手情報入力!P55))</f>
        <v/>
      </c>
      <c r="Y46" s="29" t="str">
        <f>IF(E46="","",IF(②選手情報入力!N55="",0,1))</f>
        <v/>
      </c>
      <c r="Z46" t="str">
        <f>IF(E46="","",IF(②選手情報入力!O55="","",IF(I46=1,VLOOKUP(②選手情報入力!O55,種目情報!$A$4:$C$40,3,FALSE),VLOOKUP(②選手情報入力!O55,種目情報!$E$4:$G$41,3,FALSE))))</f>
        <v/>
      </c>
      <c r="AA46" t="str">
        <f>IF(E46="","",IF(②選手情報入力!Q55="","",IF(I46=1,種目情報!$J$4,種目情報!$J$6)))</f>
        <v/>
      </c>
      <c r="AB46" t="str">
        <f>IF(E46="","",IF(②選手情報入力!Q55="","",IF(I46=1,IF(②選手情報入力!$R$6="","",②選手情報入力!$R$6),IF(②選手情報入力!$R$7="","",②選手情報入力!$R$7))))</f>
        <v/>
      </c>
      <c r="AC46" t="str">
        <f>IF(E46="","",IF(②選手情報入力!Q55="","",IF(I46=1,IF(②選手情報入力!$Q$6="",0,1),IF(②選手情報入力!$Q$7="",0,1))))</f>
        <v/>
      </c>
      <c r="AD46" t="str">
        <f>IF(E46="","",IF(②選手情報入力!Q55="","",2))</f>
        <v/>
      </c>
      <c r="AE46" t="str">
        <f>IF(E46="","",IF(②選手情報入力!S55="","",IF(I46=1,種目情報!$J$5,種目情報!$J$7)))</f>
        <v/>
      </c>
      <c r="AF46" t="str">
        <f>IF(E46="","",IF(②選手情報入力!S55="","",IF(I46=1,IF(②選手情報入力!$T$6="","",②選手情報入力!$T$6),IF(②選手情報入力!$T$7="","",②選手情報入力!$T$7))))</f>
        <v/>
      </c>
      <c r="AG46" t="str">
        <f>IF(E46="","",IF(②選手情報入力!S55="","",IF(I46=1,IF(②選手情報入力!$S$6="",0,1),IF(②選手情報入力!$S$7="",0,1))))</f>
        <v/>
      </c>
      <c r="AH46" t="str">
        <f>IF(E46="","",IF(②選手情報入力!S55="","",2))</f>
        <v/>
      </c>
    </row>
    <row r="47" spans="1:34">
      <c r="A47" t="str">
        <f>IF(E47="","",I47*1000000+①団体情報入力!$D$3*1000+②選手情報入力!A56)</f>
        <v/>
      </c>
      <c r="B47" t="str">
        <f>IF(E47="","",①団体情報入力!$D$3)</f>
        <v/>
      </c>
      <c r="D47" t="str">
        <f>IF(②選手情報入力!B56="","",①団体情報入力!$D$10)</f>
        <v/>
      </c>
      <c r="E47" t="str">
        <f>IF(②選手情報入力!B56="","",②選手情報入力!B56)</f>
        <v/>
      </c>
      <c r="F47" t="str">
        <f>IF(E47="","",②選手情報入力!C56)</f>
        <v/>
      </c>
      <c r="G47" t="str">
        <f>IF(E47="","",②選手情報入力!D56)</f>
        <v/>
      </c>
      <c r="H47" t="str">
        <f t="shared" si="3"/>
        <v/>
      </c>
      <c r="I47" t="str">
        <f>IF(E47="","",IF(②選手情報入力!F56="男",1,2))</f>
        <v/>
      </c>
      <c r="J47" t="str">
        <f>IF(E47="","",IF(②選手情報入力!G56="","",②選手情報入力!G56))</f>
        <v/>
      </c>
      <c r="L47" t="str">
        <f t="shared" si="4"/>
        <v/>
      </c>
      <c r="M47" t="str">
        <f t="shared" si="5"/>
        <v/>
      </c>
      <c r="O47" t="str">
        <f>IF(E47="","",IF(②選手情報入力!I56="","",IF(I47=1,VLOOKUP(②選手情報入力!I56,種目情報!$A$4:$B$36,2,FALSE),VLOOKUP(②選手情報入力!I56,種目情報!$E$4:$F$36,2,FALSE))))</f>
        <v/>
      </c>
      <c r="P47" t="str">
        <f>IF(E47="","",IF(②選手情報入力!J56="","",②選手情報入力!J56))</f>
        <v/>
      </c>
      <c r="Q47" s="29" t="str">
        <f>IF(E47="","",IF(②選手情報入力!H56="",0,1))</f>
        <v/>
      </c>
      <c r="R47" t="str">
        <f>IF(E47="","",IF(②選手情報入力!I56="","",IF(I47=1,VLOOKUP(②選手情報入力!I56,種目情報!$A$4:$C$40,3,FALSE),VLOOKUP(②選手情報入力!I56,種目情報!$E$4:$G$41,3,FALSE))))</f>
        <v/>
      </c>
      <c r="S47" t="str">
        <f>IF(E47="","",IF(②選手情報入力!L56="","",IF(I47=1,VLOOKUP(②選手情報入力!L56,種目情報!$A$4:$B$40,2,FALSE),VLOOKUP(②選手情報入力!L56,種目情報!$E$4:$F$41,2,FALSE))))</f>
        <v/>
      </c>
      <c r="T47" t="str">
        <f>IF(E47="","",IF(②選手情報入力!M56="","",②選手情報入力!M56))</f>
        <v/>
      </c>
      <c r="U47" s="29" t="str">
        <f>IF(E47="","",IF(②選手情報入力!K56="",0,1))</f>
        <v/>
      </c>
      <c r="V47" t="str">
        <f>IF(E47="","",IF(②選手情報入力!L56="","",IF(I47=1,VLOOKUP(②選手情報入力!L56,種目情報!$A$4:$C$40,3,FALSE),VLOOKUP(②選手情報入力!L56,種目情報!$E$4:$G$41,3,FALSE))))</f>
        <v/>
      </c>
      <c r="W47" t="str">
        <f>IF(E47="","",IF(②選手情報入力!O56="","",IF(I47=1,VLOOKUP(②選手情報入力!O56,種目情報!$A$4:$B$40,2,FALSE),VLOOKUP(②選手情報入力!O56,種目情報!$E$4:$F$41,2,FALSE))))</f>
        <v/>
      </c>
      <c r="X47" t="str">
        <f>IF(E47="","",IF(②選手情報入力!P56="","",②選手情報入力!P56))</f>
        <v/>
      </c>
      <c r="Y47" s="29" t="str">
        <f>IF(E47="","",IF(②選手情報入力!N56="",0,1))</f>
        <v/>
      </c>
      <c r="Z47" t="str">
        <f>IF(E47="","",IF(②選手情報入力!O56="","",IF(I47=1,VLOOKUP(②選手情報入力!O56,種目情報!$A$4:$C$40,3,FALSE),VLOOKUP(②選手情報入力!O56,種目情報!$E$4:$G$41,3,FALSE))))</f>
        <v/>
      </c>
      <c r="AA47" t="str">
        <f>IF(E47="","",IF(②選手情報入力!Q56="","",IF(I47=1,種目情報!$J$4,種目情報!$J$6)))</f>
        <v/>
      </c>
      <c r="AB47" t="str">
        <f>IF(E47="","",IF(②選手情報入力!Q56="","",IF(I47=1,IF(②選手情報入力!$R$6="","",②選手情報入力!$R$6),IF(②選手情報入力!$R$7="","",②選手情報入力!$R$7))))</f>
        <v/>
      </c>
      <c r="AC47" t="str">
        <f>IF(E47="","",IF(②選手情報入力!Q56="","",IF(I47=1,IF(②選手情報入力!$Q$6="",0,1),IF(②選手情報入力!$Q$7="",0,1))))</f>
        <v/>
      </c>
      <c r="AD47" t="str">
        <f>IF(E47="","",IF(②選手情報入力!Q56="","",2))</f>
        <v/>
      </c>
      <c r="AE47" t="str">
        <f>IF(E47="","",IF(②選手情報入力!S56="","",IF(I47=1,種目情報!$J$5,種目情報!$J$7)))</f>
        <v/>
      </c>
      <c r="AF47" t="str">
        <f>IF(E47="","",IF(②選手情報入力!S56="","",IF(I47=1,IF(②選手情報入力!$T$6="","",②選手情報入力!$T$6),IF(②選手情報入力!$T$7="","",②選手情報入力!$T$7))))</f>
        <v/>
      </c>
      <c r="AG47" t="str">
        <f>IF(E47="","",IF(②選手情報入力!S56="","",IF(I47=1,IF(②選手情報入力!$S$6="",0,1),IF(②選手情報入力!$S$7="",0,1))))</f>
        <v/>
      </c>
      <c r="AH47" t="str">
        <f>IF(E47="","",IF(②選手情報入力!S56="","",2))</f>
        <v/>
      </c>
    </row>
    <row r="48" spans="1:34">
      <c r="A48" t="str">
        <f>IF(E48="","",I48*1000000+①団体情報入力!$D$3*1000+②選手情報入力!A57)</f>
        <v/>
      </c>
      <c r="B48" t="str">
        <f>IF(E48="","",①団体情報入力!$D$3)</f>
        <v/>
      </c>
      <c r="D48" t="str">
        <f>IF(②選手情報入力!B57="","",①団体情報入力!$D$10)</f>
        <v/>
      </c>
      <c r="E48" t="str">
        <f>IF(②選手情報入力!B57="","",②選手情報入力!B57)</f>
        <v/>
      </c>
      <c r="F48" t="str">
        <f>IF(E48="","",②選手情報入力!C57)</f>
        <v/>
      </c>
      <c r="G48" t="str">
        <f>IF(E48="","",②選手情報入力!D57)</f>
        <v/>
      </c>
      <c r="H48" t="str">
        <f t="shared" si="3"/>
        <v/>
      </c>
      <c r="I48" t="str">
        <f>IF(E48="","",IF(②選手情報入力!F57="男",1,2))</f>
        <v/>
      </c>
      <c r="J48" t="str">
        <f>IF(E48="","",IF(②選手情報入力!G57="","",②選手情報入力!G57))</f>
        <v/>
      </c>
      <c r="L48" t="str">
        <f t="shared" si="4"/>
        <v/>
      </c>
      <c r="M48" t="str">
        <f t="shared" si="5"/>
        <v/>
      </c>
      <c r="O48" t="str">
        <f>IF(E48="","",IF(②選手情報入力!I57="","",IF(I48=1,VLOOKUP(②選手情報入力!I57,種目情報!$A$4:$B$36,2,FALSE),VLOOKUP(②選手情報入力!I57,種目情報!$E$4:$F$36,2,FALSE))))</f>
        <v/>
      </c>
      <c r="P48" t="str">
        <f>IF(E48="","",IF(②選手情報入力!J57="","",②選手情報入力!J57))</f>
        <v/>
      </c>
      <c r="Q48" s="29" t="str">
        <f>IF(E48="","",IF(②選手情報入力!H57="",0,1))</f>
        <v/>
      </c>
      <c r="R48" t="str">
        <f>IF(E48="","",IF(②選手情報入力!I57="","",IF(I48=1,VLOOKUP(②選手情報入力!I57,種目情報!$A$4:$C$40,3,FALSE),VLOOKUP(②選手情報入力!I57,種目情報!$E$4:$G$41,3,FALSE))))</f>
        <v/>
      </c>
      <c r="S48" t="str">
        <f>IF(E48="","",IF(②選手情報入力!L57="","",IF(I48=1,VLOOKUP(②選手情報入力!L57,種目情報!$A$4:$B$40,2,FALSE),VLOOKUP(②選手情報入力!L57,種目情報!$E$4:$F$41,2,FALSE))))</f>
        <v/>
      </c>
      <c r="T48" t="str">
        <f>IF(E48="","",IF(②選手情報入力!M57="","",②選手情報入力!M57))</f>
        <v/>
      </c>
      <c r="U48" s="29" t="str">
        <f>IF(E48="","",IF(②選手情報入力!K57="",0,1))</f>
        <v/>
      </c>
      <c r="V48" t="str">
        <f>IF(E48="","",IF(②選手情報入力!L57="","",IF(I48=1,VLOOKUP(②選手情報入力!L57,種目情報!$A$4:$C$40,3,FALSE),VLOOKUP(②選手情報入力!L57,種目情報!$E$4:$G$41,3,FALSE))))</f>
        <v/>
      </c>
      <c r="W48" t="str">
        <f>IF(E48="","",IF(②選手情報入力!O57="","",IF(I48=1,VLOOKUP(②選手情報入力!O57,種目情報!$A$4:$B$40,2,FALSE),VLOOKUP(②選手情報入力!O57,種目情報!$E$4:$F$41,2,FALSE))))</f>
        <v/>
      </c>
      <c r="X48" t="str">
        <f>IF(E48="","",IF(②選手情報入力!P57="","",②選手情報入力!P57))</f>
        <v/>
      </c>
      <c r="Y48" s="29" t="str">
        <f>IF(E48="","",IF(②選手情報入力!N57="",0,1))</f>
        <v/>
      </c>
      <c r="Z48" t="str">
        <f>IF(E48="","",IF(②選手情報入力!O57="","",IF(I48=1,VLOOKUP(②選手情報入力!O57,種目情報!$A$4:$C$40,3,FALSE),VLOOKUP(②選手情報入力!O57,種目情報!$E$4:$G$41,3,FALSE))))</f>
        <v/>
      </c>
      <c r="AA48" t="str">
        <f>IF(E48="","",IF(②選手情報入力!Q57="","",IF(I48=1,種目情報!$J$4,種目情報!$J$6)))</f>
        <v/>
      </c>
      <c r="AB48" t="str">
        <f>IF(E48="","",IF(②選手情報入力!Q57="","",IF(I48=1,IF(②選手情報入力!$R$6="","",②選手情報入力!$R$6),IF(②選手情報入力!$R$7="","",②選手情報入力!$R$7))))</f>
        <v/>
      </c>
      <c r="AC48" t="str">
        <f>IF(E48="","",IF(②選手情報入力!Q57="","",IF(I48=1,IF(②選手情報入力!$Q$6="",0,1),IF(②選手情報入力!$Q$7="",0,1))))</f>
        <v/>
      </c>
      <c r="AD48" t="str">
        <f>IF(E48="","",IF(②選手情報入力!Q57="","",2))</f>
        <v/>
      </c>
      <c r="AE48" t="str">
        <f>IF(E48="","",IF(②選手情報入力!S57="","",IF(I48=1,種目情報!$J$5,種目情報!$J$7)))</f>
        <v/>
      </c>
      <c r="AF48" t="str">
        <f>IF(E48="","",IF(②選手情報入力!S57="","",IF(I48=1,IF(②選手情報入力!$T$6="","",②選手情報入力!$T$6),IF(②選手情報入力!$T$7="","",②選手情報入力!$T$7))))</f>
        <v/>
      </c>
      <c r="AG48" t="str">
        <f>IF(E48="","",IF(②選手情報入力!S57="","",IF(I48=1,IF(②選手情報入力!$S$6="",0,1),IF(②選手情報入力!$S$7="",0,1))))</f>
        <v/>
      </c>
      <c r="AH48" t="str">
        <f>IF(E48="","",IF(②選手情報入力!S57="","",2))</f>
        <v/>
      </c>
    </row>
    <row r="49" spans="1:34">
      <c r="A49" t="str">
        <f>IF(E49="","",I49*1000000+①団体情報入力!$D$3*1000+②選手情報入力!A58)</f>
        <v/>
      </c>
      <c r="B49" t="str">
        <f>IF(E49="","",①団体情報入力!$D$3)</f>
        <v/>
      </c>
      <c r="D49" t="str">
        <f>IF(②選手情報入力!B58="","",①団体情報入力!$D$10)</f>
        <v/>
      </c>
      <c r="E49" t="str">
        <f>IF(②選手情報入力!B58="","",②選手情報入力!B58)</f>
        <v/>
      </c>
      <c r="F49" t="str">
        <f>IF(E49="","",②選手情報入力!C58)</f>
        <v/>
      </c>
      <c r="G49" t="str">
        <f>IF(E49="","",②選手情報入力!D58)</f>
        <v/>
      </c>
      <c r="H49" t="str">
        <f t="shared" si="3"/>
        <v/>
      </c>
      <c r="I49" t="str">
        <f>IF(E49="","",IF(②選手情報入力!F58="男",1,2))</f>
        <v/>
      </c>
      <c r="J49" t="str">
        <f>IF(E49="","",IF(②選手情報入力!G58="","",②選手情報入力!G58))</f>
        <v/>
      </c>
      <c r="L49" t="str">
        <f t="shared" si="4"/>
        <v/>
      </c>
      <c r="M49" t="str">
        <f t="shared" si="5"/>
        <v/>
      </c>
      <c r="O49" t="str">
        <f>IF(E49="","",IF(②選手情報入力!I58="","",IF(I49=1,VLOOKUP(②選手情報入力!I58,種目情報!$A$4:$B$36,2,FALSE),VLOOKUP(②選手情報入力!I58,種目情報!$E$4:$F$36,2,FALSE))))</f>
        <v/>
      </c>
      <c r="P49" t="str">
        <f>IF(E49="","",IF(②選手情報入力!J58="","",②選手情報入力!J58))</f>
        <v/>
      </c>
      <c r="Q49" s="29" t="str">
        <f>IF(E49="","",IF(②選手情報入力!H58="",0,1))</f>
        <v/>
      </c>
      <c r="R49" t="str">
        <f>IF(E49="","",IF(②選手情報入力!I58="","",IF(I49=1,VLOOKUP(②選手情報入力!I58,種目情報!$A$4:$C$40,3,FALSE),VLOOKUP(②選手情報入力!I58,種目情報!$E$4:$G$41,3,FALSE))))</f>
        <v/>
      </c>
      <c r="S49" t="str">
        <f>IF(E49="","",IF(②選手情報入力!L58="","",IF(I49=1,VLOOKUP(②選手情報入力!L58,種目情報!$A$4:$B$40,2,FALSE),VLOOKUP(②選手情報入力!L58,種目情報!$E$4:$F$41,2,FALSE))))</f>
        <v/>
      </c>
      <c r="T49" t="str">
        <f>IF(E49="","",IF(②選手情報入力!M58="","",②選手情報入力!M58))</f>
        <v/>
      </c>
      <c r="U49" s="29" t="str">
        <f>IF(E49="","",IF(②選手情報入力!K58="",0,1))</f>
        <v/>
      </c>
      <c r="V49" t="str">
        <f>IF(E49="","",IF(②選手情報入力!L58="","",IF(I49=1,VLOOKUP(②選手情報入力!L58,種目情報!$A$4:$C$40,3,FALSE),VLOOKUP(②選手情報入力!L58,種目情報!$E$4:$G$41,3,FALSE))))</f>
        <v/>
      </c>
      <c r="W49" t="str">
        <f>IF(E49="","",IF(②選手情報入力!O58="","",IF(I49=1,VLOOKUP(②選手情報入力!O58,種目情報!$A$4:$B$40,2,FALSE),VLOOKUP(②選手情報入力!O58,種目情報!$E$4:$F$41,2,FALSE))))</f>
        <v/>
      </c>
      <c r="X49" t="str">
        <f>IF(E49="","",IF(②選手情報入力!P58="","",②選手情報入力!P58))</f>
        <v/>
      </c>
      <c r="Y49" s="29" t="str">
        <f>IF(E49="","",IF(②選手情報入力!N58="",0,1))</f>
        <v/>
      </c>
      <c r="Z49" t="str">
        <f>IF(E49="","",IF(②選手情報入力!O58="","",IF(I49=1,VLOOKUP(②選手情報入力!O58,種目情報!$A$4:$C$40,3,FALSE),VLOOKUP(②選手情報入力!O58,種目情報!$E$4:$G$41,3,FALSE))))</f>
        <v/>
      </c>
      <c r="AA49" t="str">
        <f>IF(E49="","",IF(②選手情報入力!Q58="","",IF(I49=1,種目情報!$J$4,種目情報!$J$6)))</f>
        <v/>
      </c>
      <c r="AB49" t="str">
        <f>IF(E49="","",IF(②選手情報入力!Q58="","",IF(I49=1,IF(②選手情報入力!$R$6="","",②選手情報入力!$R$6),IF(②選手情報入力!$R$7="","",②選手情報入力!$R$7))))</f>
        <v/>
      </c>
      <c r="AC49" t="str">
        <f>IF(E49="","",IF(②選手情報入力!Q58="","",IF(I49=1,IF(②選手情報入力!$Q$6="",0,1),IF(②選手情報入力!$Q$7="",0,1))))</f>
        <v/>
      </c>
      <c r="AD49" t="str">
        <f>IF(E49="","",IF(②選手情報入力!Q58="","",2))</f>
        <v/>
      </c>
      <c r="AE49" t="str">
        <f>IF(E49="","",IF(②選手情報入力!S58="","",IF(I49=1,種目情報!$J$5,種目情報!$J$7)))</f>
        <v/>
      </c>
      <c r="AF49" t="str">
        <f>IF(E49="","",IF(②選手情報入力!S58="","",IF(I49=1,IF(②選手情報入力!$T$6="","",②選手情報入力!$T$6),IF(②選手情報入力!$T$7="","",②選手情報入力!$T$7))))</f>
        <v/>
      </c>
      <c r="AG49" t="str">
        <f>IF(E49="","",IF(②選手情報入力!S58="","",IF(I49=1,IF(②選手情報入力!$S$6="",0,1),IF(②選手情報入力!$S$7="",0,1))))</f>
        <v/>
      </c>
      <c r="AH49" t="str">
        <f>IF(E49="","",IF(②選手情報入力!S58="","",2))</f>
        <v/>
      </c>
    </row>
    <row r="50" spans="1:34">
      <c r="A50" t="str">
        <f>IF(E50="","",I50*1000000+①団体情報入力!$D$3*1000+②選手情報入力!A59)</f>
        <v/>
      </c>
      <c r="B50" t="str">
        <f>IF(E50="","",①団体情報入力!$D$3)</f>
        <v/>
      </c>
      <c r="D50" t="str">
        <f>IF(②選手情報入力!B59="","",①団体情報入力!$D$10)</f>
        <v/>
      </c>
      <c r="E50" t="str">
        <f>IF(②選手情報入力!B59="","",②選手情報入力!B59)</f>
        <v/>
      </c>
      <c r="F50" t="str">
        <f>IF(E50="","",②選手情報入力!C59)</f>
        <v/>
      </c>
      <c r="G50" t="str">
        <f>IF(E50="","",②選手情報入力!D59)</f>
        <v/>
      </c>
      <c r="H50" t="str">
        <f t="shared" si="3"/>
        <v/>
      </c>
      <c r="I50" t="str">
        <f>IF(E50="","",IF(②選手情報入力!F59="男",1,2))</f>
        <v/>
      </c>
      <c r="J50" t="str">
        <f>IF(E50="","",IF(②選手情報入力!G59="","",②選手情報入力!G59))</f>
        <v/>
      </c>
      <c r="L50" t="str">
        <f t="shared" si="4"/>
        <v/>
      </c>
      <c r="M50" t="str">
        <f t="shared" si="5"/>
        <v/>
      </c>
      <c r="O50" t="str">
        <f>IF(E50="","",IF(②選手情報入力!I59="","",IF(I50=1,VLOOKUP(②選手情報入力!I59,種目情報!$A$4:$B$36,2,FALSE),VLOOKUP(②選手情報入力!I59,種目情報!$E$4:$F$36,2,FALSE))))</f>
        <v/>
      </c>
      <c r="P50" t="str">
        <f>IF(E50="","",IF(②選手情報入力!J59="","",②選手情報入力!J59))</f>
        <v/>
      </c>
      <c r="Q50" s="29" t="str">
        <f>IF(E50="","",IF(②選手情報入力!H59="",0,1))</f>
        <v/>
      </c>
      <c r="R50" t="str">
        <f>IF(E50="","",IF(②選手情報入力!I59="","",IF(I50=1,VLOOKUP(②選手情報入力!I59,種目情報!$A$4:$C$40,3,FALSE),VLOOKUP(②選手情報入力!I59,種目情報!$E$4:$G$41,3,FALSE))))</f>
        <v/>
      </c>
      <c r="S50" t="str">
        <f>IF(E50="","",IF(②選手情報入力!L59="","",IF(I50=1,VLOOKUP(②選手情報入力!L59,種目情報!$A$4:$B$40,2,FALSE),VLOOKUP(②選手情報入力!L59,種目情報!$E$4:$F$41,2,FALSE))))</f>
        <v/>
      </c>
      <c r="T50" t="str">
        <f>IF(E50="","",IF(②選手情報入力!M59="","",②選手情報入力!M59))</f>
        <v/>
      </c>
      <c r="U50" s="29" t="str">
        <f>IF(E50="","",IF(②選手情報入力!K59="",0,1))</f>
        <v/>
      </c>
      <c r="V50" t="str">
        <f>IF(E50="","",IF(②選手情報入力!L59="","",IF(I50=1,VLOOKUP(②選手情報入力!L59,種目情報!$A$4:$C$40,3,FALSE),VLOOKUP(②選手情報入力!L59,種目情報!$E$4:$G$41,3,FALSE))))</f>
        <v/>
      </c>
      <c r="W50" t="str">
        <f>IF(E50="","",IF(②選手情報入力!O59="","",IF(I50=1,VLOOKUP(②選手情報入力!O59,種目情報!$A$4:$B$40,2,FALSE),VLOOKUP(②選手情報入力!O59,種目情報!$E$4:$F$41,2,FALSE))))</f>
        <v/>
      </c>
      <c r="X50" t="str">
        <f>IF(E50="","",IF(②選手情報入力!P59="","",②選手情報入力!P59))</f>
        <v/>
      </c>
      <c r="Y50" s="29" t="str">
        <f>IF(E50="","",IF(②選手情報入力!N59="",0,1))</f>
        <v/>
      </c>
      <c r="Z50" t="str">
        <f>IF(E50="","",IF(②選手情報入力!O59="","",IF(I50=1,VLOOKUP(②選手情報入力!O59,種目情報!$A$4:$C$40,3,FALSE),VLOOKUP(②選手情報入力!O59,種目情報!$E$4:$G$41,3,FALSE))))</f>
        <v/>
      </c>
      <c r="AA50" t="str">
        <f>IF(E50="","",IF(②選手情報入力!Q59="","",IF(I50=1,種目情報!$J$4,種目情報!$J$6)))</f>
        <v/>
      </c>
      <c r="AB50" t="str">
        <f>IF(E50="","",IF(②選手情報入力!Q59="","",IF(I50=1,IF(②選手情報入力!$R$6="","",②選手情報入力!$R$6),IF(②選手情報入力!$R$7="","",②選手情報入力!$R$7))))</f>
        <v/>
      </c>
      <c r="AC50" t="str">
        <f>IF(E50="","",IF(②選手情報入力!Q59="","",IF(I50=1,IF(②選手情報入力!$Q$6="",0,1),IF(②選手情報入力!$Q$7="",0,1))))</f>
        <v/>
      </c>
      <c r="AD50" t="str">
        <f>IF(E50="","",IF(②選手情報入力!Q59="","",2))</f>
        <v/>
      </c>
      <c r="AE50" t="str">
        <f>IF(E50="","",IF(②選手情報入力!S59="","",IF(I50=1,種目情報!$J$5,種目情報!$J$7)))</f>
        <v/>
      </c>
      <c r="AF50" t="str">
        <f>IF(E50="","",IF(②選手情報入力!S59="","",IF(I50=1,IF(②選手情報入力!$T$6="","",②選手情報入力!$T$6),IF(②選手情報入力!$T$7="","",②選手情報入力!$T$7))))</f>
        <v/>
      </c>
      <c r="AG50" t="str">
        <f>IF(E50="","",IF(②選手情報入力!S59="","",IF(I50=1,IF(②選手情報入力!$S$6="",0,1),IF(②選手情報入力!$S$7="",0,1))))</f>
        <v/>
      </c>
      <c r="AH50" t="str">
        <f>IF(E50="","",IF(②選手情報入力!S59="","",2))</f>
        <v/>
      </c>
    </row>
    <row r="51" spans="1:34">
      <c r="A51" t="str">
        <f>IF(E51="","",I51*1000000+①団体情報入力!$D$3*1000+②選手情報入力!A60)</f>
        <v/>
      </c>
      <c r="B51" t="str">
        <f>IF(E51="","",①団体情報入力!$D$3)</f>
        <v/>
      </c>
      <c r="D51" t="str">
        <f>IF(②選手情報入力!B60="","",①団体情報入力!$D$10)</f>
        <v/>
      </c>
      <c r="E51" t="str">
        <f>IF(②選手情報入力!B60="","",②選手情報入力!B60)</f>
        <v/>
      </c>
      <c r="F51" t="str">
        <f>IF(E51="","",②選手情報入力!C60)</f>
        <v/>
      </c>
      <c r="G51" t="str">
        <f>IF(E51="","",②選手情報入力!D60)</f>
        <v/>
      </c>
      <c r="H51" t="str">
        <f t="shared" si="3"/>
        <v/>
      </c>
      <c r="I51" t="str">
        <f>IF(E51="","",IF(②選手情報入力!F60="男",1,2))</f>
        <v/>
      </c>
      <c r="J51" t="str">
        <f>IF(E51="","",IF(②選手情報入力!G60="","",②選手情報入力!G60))</f>
        <v/>
      </c>
      <c r="L51" t="str">
        <f t="shared" si="4"/>
        <v/>
      </c>
      <c r="M51" t="str">
        <f t="shared" si="5"/>
        <v/>
      </c>
      <c r="O51" t="str">
        <f>IF(E51="","",IF(②選手情報入力!I60="","",IF(I51=1,VLOOKUP(②選手情報入力!I60,種目情報!$A$4:$B$36,2,FALSE),VLOOKUP(②選手情報入力!I60,種目情報!$E$4:$F$36,2,FALSE))))</f>
        <v/>
      </c>
      <c r="P51" t="str">
        <f>IF(E51="","",IF(②選手情報入力!J60="","",②選手情報入力!J60))</f>
        <v/>
      </c>
      <c r="Q51" s="29" t="str">
        <f>IF(E51="","",IF(②選手情報入力!H60="",0,1))</f>
        <v/>
      </c>
      <c r="R51" t="str">
        <f>IF(E51="","",IF(②選手情報入力!I60="","",IF(I51=1,VLOOKUP(②選手情報入力!I60,種目情報!$A$4:$C$40,3,FALSE),VLOOKUP(②選手情報入力!I60,種目情報!$E$4:$G$41,3,FALSE))))</f>
        <v/>
      </c>
      <c r="S51" t="str">
        <f>IF(E51="","",IF(②選手情報入力!L60="","",IF(I51=1,VLOOKUP(②選手情報入力!L60,種目情報!$A$4:$B$40,2,FALSE),VLOOKUP(②選手情報入力!L60,種目情報!$E$4:$F$41,2,FALSE))))</f>
        <v/>
      </c>
      <c r="T51" t="str">
        <f>IF(E51="","",IF(②選手情報入力!M60="","",②選手情報入力!M60))</f>
        <v/>
      </c>
      <c r="U51" s="29" t="str">
        <f>IF(E51="","",IF(②選手情報入力!K60="",0,1))</f>
        <v/>
      </c>
      <c r="V51" t="str">
        <f>IF(E51="","",IF(②選手情報入力!L60="","",IF(I51=1,VLOOKUP(②選手情報入力!L60,種目情報!$A$4:$C$40,3,FALSE),VLOOKUP(②選手情報入力!L60,種目情報!$E$4:$G$41,3,FALSE))))</f>
        <v/>
      </c>
      <c r="W51" t="str">
        <f>IF(E51="","",IF(②選手情報入力!O60="","",IF(I51=1,VLOOKUP(②選手情報入力!O60,種目情報!$A$4:$B$40,2,FALSE),VLOOKUP(②選手情報入力!O60,種目情報!$E$4:$F$41,2,FALSE))))</f>
        <v/>
      </c>
      <c r="X51" t="str">
        <f>IF(E51="","",IF(②選手情報入力!P60="","",②選手情報入力!P60))</f>
        <v/>
      </c>
      <c r="Y51" s="29" t="str">
        <f>IF(E51="","",IF(②選手情報入力!N60="",0,1))</f>
        <v/>
      </c>
      <c r="Z51" t="str">
        <f>IF(E51="","",IF(②選手情報入力!O60="","",IF(I51=1,VLOOKUP(②選手情報入力!O60,種目情報!$A$4:$C$40,3,FALSE),VLOOKUP(②選手情報入力!O60,種目情報!$E$4:$G$41,3,FALSE))))</f>
        <v/>
      </c>
      <c r="AA51" t="str">
        <f>IF(E51="","",IF(②選手情報入力!Q60="","",IF(I51=1,種目情報!$J$4,種目情報!$J$6)))</f>
        <v/>
      </c>
      <c r="AB51" t="str">
        <f>IF(E51="","",IF(②選手情報入力!Q60="","",IF(I51=1,IF(②選手情報入力!$R$6="","",②選手情報入力!$R$6),IF(②選手情報入力!$R$7="","",②選手情報入力!$R$7))))</f>
        <v/>
      </c>
      <c r="AC51" t="str">
        <f>IF(E51="","",IF(②選手情報入力!Q60="","",IF(I51=1,IF(②選手情報入力!$Q$6="",0,1),IF(②選手情報入力!$Q$7="",0,1))))</f>
        <v/>
      </c>
      <c r="AD51" t="str">
        <f>IF(E51="","",IF(②選手情報入力!Q60="","",2))</f>
        <v/>
      </c>
      <c r="AE51" t="str">
        <f>IF(E51="","",IF(②選手情報入力!S60="","",IF(I51=1,種目情報!$J$5,種目情報!$J$7)))</f>
        <v/>
      </c>
      <c r="AF51" t="str">
        <f>IF(E51="","",IF(②選手情報入力!S60="","",IF(I51=1,IF(②選手情報入力!$T$6="","",②選手情報入力!$T$6),IF(②選手情報入力!$T$7="","",②選手情報入力!$T$7))))</f>
        <v/>
      </c>
      <c r="AG51" t="str">
        <f>IF(E51="","",IF(②選手情報入力!S60="","",IF(I51=1,IF(②選手情報入力!$S$6="",0,1),IF(②選手情報入力!$S$7="",0,1))))</f>
        <v/>
      </c>
      <c r="AH51" t="str">
        <f>IF(E51="","",IF(②選手情報入力!S60="","",2))</f>
        <v/>
      </c>
    </row>
    <row r="52" spans="1:34">
      <c r="A52" t="str">
        <f>IF(E52="","",I52*1000000+①団体情報入力!$D$3*1000+②選手情報入力!A61)</f>
        <v/>
      </c>
      <c r="B52" t="str">
        <f>IF(E52="","",①団体情報入力!$D$3)</f>
        <v/>
      </c>
      <c r="D52" t="str">
        <f>IF(②選手情報入力!B61="","",①団体情報入力!$D$10)</f>
        <v/>
      </c>
      <c r="E52" t="str">
        <f>IF(②選手情報入力!B61="","",②選手情報入力!B61)</f>
        <v/>
      </c>
      <c r="F52" t="str">
        <f>IF(E52="","",②選手情報入力!C61)</f>
        <v/>
      </c>
      <c r="G52" t="str">
        <f>IF(E52="","",②選手情報入力!D61)</f>
        <v/>
      </c>
      <c r="H52" t="str">
        <f t="shared" si="3"/>
        <v/>
      </c>
      <c r="I52" t="str">
        <f>IF(E52="","",IF(②選手情報入力!F61="男",1,2))</f>
        <v/>
      </c>
      <c r="J52" t="str">
        <f>IF(E52="","",IF(②選手情報入力!G61="","",②選手情報入力!G61))</f>
        <v/>
      </c>
      <c r="L52" t="str">
        <f t="shared" si="4"/>
        <v/>
      </c>
      <c r="M52" t="str">
        <f t="shared" si="5"/>
        <v/>
      </c>
      <c r="O52" t="str">
        <f>IF(E52="","",IF(②選手情報入力!I61="","",IF(I52=1,VLOOKUP(②選手情報入力!I61,種目情報!$A$4:$B$36,2,FALSE),VLOOKUP(②選手情報入力!I61,種目情報!$E$4:$F$36,2,FALSE))))</f>
        <v/>
      </c>
      <c r="P52" t="str">
        <f>IF(E52="","",IF(②選手情報入力!J61="","",②選手情報入力!J61))</f>
        <v/>
      </c>
      <c r="Q52" s="29" t="str">
        <f>IF(E52="","",IF(②選手情報入力!H61="",0,1))</f>
        <v/>
      </c>
      <c r="R52" t="str">
        <f>IF(E52="","",IF(②選手情報入力!I61="","",IF(I52=1,VLOOKUP(②選手情報入力!I61,種目情報!$A$4:$C$40,3,FALSE),VLOOKUP(②選手情報入力!I61,種目情報!$E$4:$G$41,3,FALSE))))</f>
        <v/>
      </c>
      <c r="S52" t="str">
        <f>IF(E52="","",IF(②選手情報入力!L61="","",IF(I52=1,VLOOKUP(②選手情報入力!L61,種目情報!$A$4:$B$40,2,FALSE),VLOOKUP(②選手情報入力!L61,種目情報!$E$4:$F$41,2,FALSE))))</f>
        <v/>
      </c>
      <c r="T52" t="str">
        <f>IF(E52="","",IF(②選手情報入力!M61="","",②選手情報入力!M61))</f>
        <v/>
      </c>
      <c r="U52" s="29" t="str">
        <f>IF(E52="","",IF(②選手情報入力!K61="",0,1))</f>
        <v/>
      </c>
      <c r="V52" t="str">
        <f>IF(E52="","",IF(②選手情報入力!L61="","",IF(I52=1,VLOOKUP(②選手情報入力!L61,種目情報!$A$4:$C$40,3,FALSE),VLOOKUP(②選手情報入力!L61,種目情報!$E$4:$G$41,3,FALSE))))</f>
        <v/>
      </c>
      <c r="W52" t="str">
        <f>IF(E52="","",IF(②選手情報入力!O61="","",IF(I52=1,VLOOKUP(②選手情報入力!O61,種目情報!$A$4:$B$40,2,FALSE),VLOOKUP(②選手情報入力!O61,種目情報!$E$4:$F$41,2,FALSE))))</f>
        <v/>
      </c>
      <c r="X52" t="str">
        <f>IF(E52="","",IF(②選手情報入力!P61="","",②選手情報入力!P61))</f>
        <v/>
      </c>
      <c r="Y52" s="29" t="str">
        <f>IF(E52="","",IF(②選手情報入力!N61="",0,1))</f>
        <v/>
      </c>
      <c r="Z52" t="str">
        <f>IF(E52="","",IF(②選手情報入力!O61="","",IF(I52=1,VLOOKUP(②選手情報入力!O61,種目情報!$A$4:$C$40,3,FALSE),VLOOKUP(②選手情報入力!O61,種目情報!$E$4:$G$41,3,FALSE))))</f>
        <v/>
      </c>
      <c r="AA52" t="str">
        <f>IF(E52="","",IF(②選手情報入力!Q61="","",IF(I52=1,種目情報!$J$4,種目情報!$J$6)))</f>
        <v/>
      </c>
      <c r="AB52" t="str">
        <f>IF(E52="","",IF(②選手情報入力!Q61="","",IF(I52=1,IF(②選手情報入力!$R$6="","",②選手情報入力!$R$6),IF(②選手情報入力!$R$7="","",②選手情報入力!$R$7))))</f>
        <v/>
      </c>
      <c r="AC52" t="str">
        <f>IF(E52="","",IF(②選手情報入力!Q61="","",IF(I52=1,IF(②選手情報入力!$Q$6="",0,1),IF(②選手情報入力!$Q$7="",0,1))))</f>
        <v/>
      </c>
      <c r="AD52" t="str">
        <f>IF(E52="","",IF(②選手情報入力!Q61="","",2))</f>
        <v/>
      </c>
      <c r="AE52" t="str">
        <f>IF(E52="","",IF(②選手情報入力!S61="","",IF(I52=1,種目情報!$J$5,種目情報!$J$7)))</f>
        <v/>
      </c>
      <c r="AF52" t="str">
        <f>IF(E52="","",IF(②選手情報入力!S61="","",IF(I52=1,IF(②選手情報入力!$T$6="","",②選手情報入力!$T$6),IF(②選手情報入力!$T$7="","",②選手情報入力!$T$7))))</f>
        <v/>
      </c>
      <c r="AG52" t="str">
        <f>IF(E52="","",IF(②選手情報入力!S61="","",IF(I52=1,IF(②選手情報入力!$S$6="",0,1),IF(②選手情報入力!$S$7="",0,1))))</f>
        <v/>
      </c>
      <c r="AH52" t="str">
        <f>IF(E52="","",IF(②選手情報入力!S61="","",2))</f>
        <v/>
      </c>
    </row>
    <row r="53" spans="1:34">
      <c r="A53" t="str">
        <f>IF(E53="","",I53*1000000+①団体情報入力!$D$3*1000+②選手情報入力!A62)</f>
        <v/>
      </c>
      <c r="B53" t="str">
        <f>IF(E53="","",①団体情報入力!$D$3)</f>
        <v/>
      </c>
      <c r="D53" t="str">
        <f>IF(②選手情報入力!B62="","",①団体情報入力!$D$10)</f>
        <v/>
      </c>
      <c r="E53" t="str">
        <f>IF(②選手情報入力!B62="","",②選手情報入力!B62)</f>
        <v/>
      </c>
      <c r="F53" t="str">
        <f>IF(E53="","",②選手情報入力!C62)</f>
        <v/>
      </c>
      <c r="G53" t="str">
        <f>IF(E53="","",②選手情報入力!D62)</f>
        <v/>
      </c>
      <c r="H53" t="str">
        <f t="shared" si="3"/>
        <v/>
      </c>
      <c r="I53" t="str">
        <f>IF(E53="","",IF(②選手情報入力!F62="男",1,2))</f>
        <v/>
      </c>
      <c r="J53" t="str">
        <f>IF(E53="","",IF(②選手情報入力!G62="","",②選手情報入力!G62))</f>
        <v/>
      </c>
      <c r="L53" t="str">
        <f t="shared" si="4"/>
        <v/>
      </c>
      <c r="M53" t="str">
        <f t="shared" si="5"/>
        <v/>
      </c>
      <c r="O53" t="str">
        <f>IF(E53="","",IF(②選手情報入力!I62="","",IF(I53=1,VLOOKUP(②選手情報入力!I62,種目情報!$A$4:$B$36,2,FALSE),VLOOKUP(②選手情報入力!I62,種目情報!$E$4:$F$36,2,FALSE))))</f>
        <v/>
      </c>
      <c r="P53" t="str">
        <f>IF(E53="","",IF(②選手情報入力!J62="","",②選手情報入力!J62))</f>
        <v/>
      </c>
      <c r="Q53" s="29" t="str">
        <f>IF(E53="","",IF(②選手情報入力!H62="",0,1))</f>
        <v/>
      </c>
      <c r="R53" t="str">
        <f>IF(E53="","",IF(②選手情報入力!I62="","",IF(I53=1,VLOOKUP(②選手情報入力!I62,種目情報!$A$4:$C$40,3,FALSE),VLOOKUP(②選手情報入力!I62,種目情報!$E$4:$G$41,3,FALSE))))</f>
        <v/>
      </c>
      <c r="S53" t="str">
        <f>IF(E53="","",IF(②選手情報入力!L62="","",IF(I53=1,VLOOKUP(②選手情報入力!L62,種目情報!$A$4:$B$40,2,FALSE),VLOOKUP(②選手情報入力!L62,種目情報!$E$4:$F$41,2,FALSE))))</f>
        <v/>
      </c>
      <c r="T53" t="str">
        <f>IF(E53="","",IF(②選手情報入力!M62="","",②選手情報入力!M62))</f>
        <v/>
      </c>
      <c r="U53" s="29" t="str">
        <f>IF(E53="","",IF(②選手情報入力!K62="",0,1))</f>
        <v/>
      </c>
      <c r="V53" t="str">
        <f>IF(E53="","",IF(②選手情報入力!L62="","",IF(I53=1,VLOOKUP(②選手情報入力!L62,種目情報!$A$4:$C$40,3,FALSE),VLOOKUP(②選手情報入力!L62,種目情報!$E$4:$G$41,3,FALSE))))</f>
        <v/>
      </c>
      <c r="W53" t="str">
        <f>IF(E53="","",IF(②選手情報入力!O62="","",IF(I53=1,VLOOKUP(②選手情報入力!O62,種目情報!$A$4:$B$40,2,FALSE),VLOOKUP(②選手情報入力!O62,種目情報!$E$4:$F$41,2,FALSE))))</f>
        <v/>
      </c>
      <c r="X53" t="str">
        <f>IF(E53="","",IF(②選手情報入力!P62="","",②選手情報入力!P62))</f>
        <v/>
      </c>
      <c r="Y53" s="29" t="str">
        <f>IF(E53="","",IF(②選手情報入力!N62="",0,1))</f>
        <v/>
      </c>
      <c r="Z53" t="str">
        <f>IF(E53="","",IF(②選手情報入力!O62="","",IF(I53=1,VLOOKUP(②選手情報入力!O62,種目情報!$A$4:$C$40,3,FALSE),VLOOKUP(②選手情報入力!O62,種目情報!$E$4:$G$41,3,FALSE))))</f>
        <v/>
      </c>
      <c r="AA53" t="str">
        <f>IF(E53="","",IF(②選手情報入力!Q62="","",IF(I53=1,種目情報!$J$4,種目情報!$J$6)))</f>
        <v/>
      </c>
      <c r="AB53" t="str">
        <f>IF(E53="","",IF(②選手情報入力!Q62="","",IF(I53=1,IF(②選手情報入力!$R$6="","",②選手情報入力!$R$6),IF(②選手情報入力!$R$7="","",②選手情報入力!$R$7))))</f>
        <v/>
      </c>
      <c r="AC53" t="str">
        <f>IF(E53="","",IF(②選手情報入力!Q62="","",IF(I53=1,IF(②選手情報入力!$Q$6="",0,1),IF(②選手情報入力!$Q$7="",0,1))))</f>
        <v/>
      </c>
      <c r="AD53" t="str">
        <f>IF(E53="","",IF(②選手情報入力!Q62="","",2))</f>
        <v/>
      </c>
      <c r="AE53" t="str">
        <f>IF(E53="","",IF(②選手情報入力!S62="","",IF(I53=1,種目情報!$J$5,種目情報!$J$7)))</f>
        <v/>
      </c>
      <c r="AF53" t="str">
        <f>IF(E53="","",IF(②選手情報入力!S62="","",IF(I53=1,IF(②選手情報入力!$T$6="","",②選手情報入力!$T$6),IF(②選手情報入力!$T$7="","",②選手情報入力!$T$7))))</f>
        <v/>
      </c>
      <c r="AG53" t="str">
        <f>IF(E53="","",IF(②選手情報入力!S62="","",IF(I53=1,IF(②選手情報入力!$S$6="",0,1),IF(②選手情報入力!$S$7="",0,1))))</f>
        <v/>
      </c>
      <c r="AH53" t="str">
        <f>IF(E53="","",IF(②選手情報入力!S62="","",2))</f>
        <v/>
      </c>
    </row>
    <row r="54" spans="1:34">
      <c r="A54" t="str">
        <f>IF(E54="","",I54*1000000+①団体情報入力!$D$3*1000+②選手情報入力!A63)</f>
        <v/>
      </c>
      <c r="B54" t="str">
        <f>IF(E54="","",①団体情報入力!$D$3)</f>
        <v/>
      </c>
      <c r="D54" t="str">
        <f>IF(②選手情報入力!B63="","",①団体情報入力!$D$10)</f>
        <v/>
      </c>
      <c r="E54" t="str">
        <f>IF(②選手情報入力!B63="","",②選手情報入力!B63)</f>
        <v/>
      </c>
      <c r="F54" t="str">
        <f>IF(E54="","",②選手情報入力!C63)</f>
        <v/>
      </c>
      <c r="G54" t="str">
        <f>IF(E54="","",②選手情報入力!D63)</f>
        <v/>
      </c>
      <c r="H54" t="str">
        <f t="shared" si="3"/>
        <v/>
      </c>
      <c r="I54" t="str">
        <f>IF(E54="","",IF(②選手情報入力!F63="男",1,2))</f>
        <v/>
      </c>
      <c r="J54" t="str">
        <f>IF(E54="","",IF(②選手情報入力!G63="","",②選手情報入力!G63))</f>
        <v/>
      </c>
      <c r="L54" t="str">
        <f t="shared" si="4"/>
        <v/>
      </c>
      <c r="M54" t="str">
        <f t="shared" si="5"/>
        <v/>
      </c>
      <c r="O54" t="str">
        <f>IF(E54="","",IF(②選手情報入力!I63="","",IF(I54=1,VLOOKUP(②選手情報入力!I63,種目情報!$A$4:$B$36,2,FALSE),VLOOKUP(②選手情報入力!I63,種目情報!$E$4:$F$36,2,FALSE))))</f>
        <v/>
      </c>
      <c r="P54" t="str">
        <f>IF(E54="","",IF(②選手情報入力!J63="","",②選手情報入力!J63))</f>
        <v/>
      </c>
      <c r="Q54" s="29" t="str">
        <f>IF(E54="","",IF(②選手情報入力!H63="",0,1))</f>
        <v/>
      </c>
      <c r="R54" t="str">
        <f>IF(E54="","",IF(②選手情報入力!I63="","",IF(I54=1,VLOOKUP(②選手情報入力!I63,種目情報!$A$4:$C$40,3,FALSE),VLOOKUP(②選手情報入力!I63,種目情報!$E$4:$G$41,3,FALSE))))</f>
        <v/>
      </c>
      <c r="S54" t="str">
        <f>IF(E54="","",IF(②選手情報入力!L63="","",IF(I54=1,VLOOKUP(②選手情報入力!L63,種目情報!$A$4:$B$40,2,FALSE),VLOOKUP(②選手情報入力!L63,種目情報!$E$4:$F$41,2,FALSE))))</f>
        <v/>
      </c>
      <c r="T54" t="str">
        <f>IF(E54="","",IF(②選手情報入力!M63="","",②選手情報入力!M63))</f>
        <v/>
      </c>
      <c r="U54" s="29" t="str">
        <f>IF(E54="","",IF(②選手情報入力!K63="",0,1))</f>
        <v/>
      </c>
      <c r="V54" t="str">
        <f>IF(E54="","",IF(②選手情報入力!L63="","",IF(I54=1,VLOOKUP(②選手情報入力!L63,種目情報!$A$4:$C$40,3,FALSE),VLOOKUP(②選手情報入力!L63,種目情報!$E$4:$G$41,3,FALSE))))</f>
        <v/>
      </c>
      <c r="W54" t="str">
        <f>IF(E54="","",IF(②選手情報入力!O63="","",IF(I54=1,VLOOKUP(②選手情報入力!O63,種目情報!$A$4:$B$40,2,FALSE),VLOOKUP(②選手情報入力!O63,種目情報!$E$4:$F$41,2,FALSE))))</f>
        <v/>
      </c>
      <c r="X54" t="str">
        <f>IF(E54="","",IF(②選手情報入力!P63="","",②選手情報入力!P63))</f>
        <v/>
      </c>
      <c r="Y54" s="29" t="str">
        <f>IF(E54="","",IF(②選手情報入力!N63="",0,1))</f>
        <v/>
      </c>
      <c r="Z54" t="str">
        <f>IF(E54="","",IF(②選手情報入力!O63="","",IF(I54=1,VLOOKUP(②選手情報入力!O63,種目情報!$A$4:$C$40,3,FALSE),VLOOKUP(②選手情報入力!O63,種目情報!$E$4:$G$41,3,FALSE))))</f>
        <v/>
      </c>
      <c r="AA54" t="str">
        <f>IF(E54="","",IF(②選手情報入力!Q63="","",IF(I54=1,種目情報!$J$4,種目情報!$J$6)))</f>
        <v/>
      </c>
      <c r="AB54" t="str">
        <f>IF(E54="","",IF(②選手情報入力!Q63="","",IF(I54=1,IF(②選手情報入力!$R$6="","",②選手情報入力!$R$6),IF(②選手情報入力!$R$7="","",②選手情報入力!$R$7))))</f>
        <v/>
      </c>
      <c r="AC54" t="str">
        <f>IF(E54="","",IF(②選手情報入力!Q63="","",IF(I54=1,IF(②選手情報入力!$Q$6="",0,1),IF(②選手情報入力!$Q$7="",0,1))))</f>
        <v/>
      </c>
      <c r="AD54" t="str">
        <f>IF(E54="","",IF(②選手情報入力!Q63="","",2))</f>
        <v/>
      </c>
      <c r="AE54" t="str">
        <f>IF(E54="","",IF(②選手情報入力!S63="","",IF(I54=1,種目情報!$J$5,種目情報!$J$7)))</f>
        <v/>
      </c>
      <c r="AF54" t="str">
        <f>IF(E54="","",IF(②選手情報入力!S63="","",IF(I54=1,IF(②選手情報入力!$T$6="","",②選手情報入力!$T$6),IF(②選手情報入力!$T$7="","",②選手情報入力!$T$7))))</f>
        <v/>
      </c>
      <c r="AG54" t="str">
        <f>IF(E54="","",IF(②選手情報入力!S63="","",IF(I54=1,IF(②選手情報入力!$S$6="",0,1),IF(②選手情報入力!$S$7="",0,1))))</f>
        <v/>
      </c>
      <c r="AH54" t="str">
        <f>IF(E54="","",IF(②選手情報入力!S63="","",2))</f>
        <v/>
      </c>
    </row>
    <row r="55" spans="1:34">
      <c r="A55" t="str">
        <f>IF(E55="","",I55*1000000+①団体情報入力!$D$3*1000+②選手情報入力!A64)</f>
        <v/>
      </c>
      <c r="B55" t="str">
        <f>IF(E55="","",①団体情報入力!$D$3)</f>
        <v/>
      </c>
      <c r="D55" t="str">
        <f>IF(②選手情報入力!B64="","",①団体情報入力!$D$10)</f>
        <v/>
      </c>
      <c r="E55" t="str">
        <f>IF(②選手情報入力!B64="","",②選手情報入力!B64)</f>
        <v/>
      </c>
      <c r="F55" t="str">
        <f>IF(E55="","",②選手情報入力!C64)</f>
        <v/>
      </c>
      <c r="G55" t="str">
        <f>IF(E55="","",②選手情報入力!D64)</f>
        <v/>
      </c>
      <c r="H55" t="str">
        <f t="shared" si="3"/>
        <v/>
      </c>
      <c r="I55" t="str">
        <f>IF(E55="","",IF(②選手情報入力!F64="男",1,2))</f>
        <v/>
      </c>
      <c r="J55" t="str">
        <f>IF(E55="","",IF(②選手情報入力!G64="","",②選手情報入力!G64))</f>
        <v/>
      </c>
      <c r="L55" t="str">
        <f t="shared" si="4"/>
        <v/>
      </c>
      <c r="M55" t="str">
        <f t="shared" si="5"/>
        <v/>
      </c>
      <c r="O55" t="str">
        <f>IF(E55="","",IF(②選手情報入力!I64="","",IF(I55=1,VLOOKUP(②選手情報入力!I64,種目情報!$A$4:$B$36,2,FALSE),VLOOKUP(②選手情報入力!I64,種目情報!$E$4:$F$36,2,FALSE))))</f>
        <v/>
      </c>
      <c r="P55" t="str">
        <f>IF(E55="","",IF(②選手情報入力!J64="","",②選手情報入力!J64))</f>
        <v/>
      </c>
      <c r="Q55" s="29" t="str">
        <f>IF(E55="","",IF(②選手情報入力!H64="",0,1))</f>
        <v/>
      </c>
      <c r="R55" t="str">
        <f>IF(E55="","",IF(②選手情報入力!I64="","",IF(I55=1,VLOOKUP(②選手情報入力!I64,種目情報!$A$4:$C$40,3,FALSE),VLOOKUP(②選手情報入力!I64,種目情報!$E$4:$G$41,3,FALSE))))</f>
        <v/>
      </c>
      <c r="S55" t="str">
        <f>IF(E55="","",IF(②選手情報入力!L64="","",IF(I55=1,VLOOKUP(②選手情報入力!L64,種目情報!$A$4:$B$40,2,FALSE),VLOOKUP(②選手情報入力!L64,種目情報!$E$4:$F$41,2,FALSE))))</f>
        <v/>
      </c>
      <c r="T55" t="str">
        <f>IF(E55="","",IF(②選手情報入力!M64="","",②選手情報入力!M64))</f>
        <v/>
      </c>
      <c r="U55" s="29" t="str">
        <f>IF(E55="","",IF(②選手情報入力!K64="",0,1))</f>
        <v/>
      </c>
      <c r="V55" t="str">
        <f>IF(E55="","",IF(②選手情報入力!L64="","",IF(I55=1,VLOOKUP(②選手情報入力!L64,種目情報!$A$4:$C$40,3,FALSE),VLOOKUP(②選手情報入力!L64,種目情報!$E$4:$G$41,3,FALSE))))</f>
        <v/>
      </c>
      <c r="W55" t="str">
        <f>IF(E55="","",IF(②選手情報入力!O64="","",IF(I55=1,VLOOKUP(②選手情報入力!O64,種目情報!$A$4:$B$40,2,FALSE),VLOOKUP(②選手情報入力!O64,種目情報!$E$4:$F$41,2,FALSE))))</f>
        <v/>
      </c>
      <c r="X55" t="str">
        <f>IF(E55="","",IF(②選手情報入力!P64="","",②選手情報入力!P64))</f>
        <v/>
      </c>
      <c r="Y55" s="29" t="str">
        <f>IF(E55="","",IF(②選手情報入力!N64="",0,1))</f>
        <v/>
      </c>
      <c r="Z55" t="str">
        <f>IF(E55="","",IF(②選手情報入力!O64="","",IF(I55=1,VLOOKUP(②選手情報入力!O64,種目情報!$A$4:$C$40,3,FALSE),VLOOKUP(②選手情報入力!O64,種目情報!$E$4:$G$41,3,FALSE))))</f>
        <v/>
      </c>
      <c r="AA55" t="str">
        <f>IF(E55="","",IF(②選手情報入力!Q64="","",IF(I55=1,種目情報!$J$4,種目情報!$J$6)))</f>
        <v/>
      </c>
      <c r="AB55" t="str">
        <f>IF(E55="","",IF(②選手情報入力!Q64="","",IF(I55=1,IF(②選手情報入力!$R$6="","",②選手情報入力!$R$6),IF(②選手情報入力!$R$7="","",②選手情報入力!$R$7))))</f>
        <v/>
      </c>
      <c r="AC55" t="str">
        <f>IF(E55="","",IF(②選手情報入力!Q64="","",IF(I55=1,IF(②選手情報入力!$Q$6="",0,1),IF(②選手情報入力!$Q$7="",0,1))))</f>
        <v/>
      </c>
      <c r="AD55" t="str">
        <f>IF(E55="","",IF(②選手情報入力!Q64="","",2))</f>
        <v/>
      </c>
      <c r="AE55" t="str">
        <f>IF(E55="","",IF(②選手情報入力!S64="","",IF(I55=1,種目情報!$J$5,種目情報!$J$7)))</f>
        <v/>
      </c>
      <c r="AF55" t="str">
        <f>IF(E55="","",IF(②選手情報入力!S64="","",IF(I55=1,IF(②選手情報入力!$T$6="","",②選手情報入力!$T$6),IF(②選手情報入力!$T$7="","",②選手情報入力!$T$7))))</f>
        <v/>
      </c>
      <c r="AG55" t="str">
        <f>IF(E55="","",IF(②選手情報入力!S64="","",IF(I55=1,IF(②選手情報入力!$S$6="",0,1),IF(②選手情報入力!$S$7="",0,1))))</f>
        <v/>
      </c>
      <c r="AH55" t="str">
        <f>IF(E55="","",IF(②選手情報入力!S64="","",2))</f>
        <v/>
      </c>
    </row>
    <row r="56" spans="1:34">
      <c r="A56" t="str">
        <f>IF(E56="","",I56*1000000+①団体情報入力!$D$3*1000+②選手情報入力!A65)</f>
        <v/>
      </c>
      <c r="B56" t="str">
        <f>IF(E56="","",①団体情報入力!$D$3)</f>
        <v/>
      </c>
      <c r="D56" t="str">
        <f>IF(②選手情報入力!B65="","",①団体情報入力!$D$10)</f>
        <v/>
      </c>
      <c r="E56" t="str">
        <f>IF(②選手情報入力!B65="","",②選手情報入力!B65)</f>
        <v/>
      </c>
      <c r="F56" t="str">
        <f>IF(E56="","",②選手情報入力!C65)</f>
        <v/>
      </c>
      <c r="G56" t="str">
        <f>IF(E56="","",②選手情報入力!D65)</f>
        <v/>
      </c>
      <c r="H56" t="str">
        <f t="shared" si="3"/>
        <v/>
      </c>
      <c r="I56" t="str">
        <f>IF(E56="","",IF(②選手情報入力!F65="男",1,2))</f>
        <v/>
      </c>
      <c r="J56" t="str">
        <f>IF(E56="","",IF(②選手情報入力!G65="","",②選手情報入力!G65))</f>
        <v/>
      </c>
      <c r="L56" t="str">
        <f t="shared" si="4"/>
        <v/>
      </c>
      <c r="M56" t="str">
        <f t="shared" si="5"/>
        <v/>
      </c>
      <c r="O56" t="str">
        <f>IF(E56="","",IF(②選手情報入力!I65="","",IF(I56=1,VLOOKUP(②選手情報入力!I65,種目情報!$A$4:$B$36,2,FALSE),VLOOKUP(②選手情報入力!I65,種目情報!$E$4:$F$36,2,FALSE))))</f>
        <v/>
      </c>
      <c r="P56" t="str">
        <f>IF(E56="","",IF(②選手情報入力!J65="","",②選手情報入力!J65))</f>
        <v/>
      </c>
      <c r="Q56" s="29" t="str">
        <f>IF(E56="","",IF(②選手情報入力!H65="",0,1))</f>
        <v/>
      </c>
      <c r="R56" t="str">
        <f>IF(E56="","",IF(②選手情報入力!I65="","",IF(I56=1,VLOOKUP(②選手情報入力!I65,種目情報!$A$4:$C$40,3,FALSE),VLOOKUP(②選手情報入力!I65,種目情報!$E$4:$G$41,3,FALSE))))</f>
        <v/>
      </c>
      <c r="S56" t="str">
        <f>IF(E56="","",IF(②選手情報入力!L65="","",IF(I56=1,VLOOKUP(②選手情報入力!L65,種目情報!$A$4:$B$40,2,FALSE),VLOOKUP(②選手情報入力!L65,種目情報!$E$4:$F$41,2,FALSE))))</f>
        <v/>
      </c>
      <c r="T56" t="str">
        <f>IF(E56="","",IF(②選手情報入力!M65="","",②選手情報入力!M65))</f>
        <v/>
      </c>
      <c r="U56" s="29" t="str">
        <f>IF(E56="","",IF(②選手情報入力!K65="",0,1))</f>
        <v/>
      </c>
      <c r="V56" t="str">
        <f>IF(E56="","",IF(②選手情報入力!L65="","",IF(I56=1,VLOOKUP(②選手情報入力!L65,種目情報!$A$4:$C$40,3,FALSE),VLOOKUP(②選手情報入力!L65,種目情報!$E$4:$G$41,3,FALSE))))</f>
        <v/>
      </c>
      <c r="W56" t="str">
        <f>IF(E56="","",IF(②選手情報入力!O65="","",IF(I56=1,VLOOKUP(②選手情報入力!O65,種目情報!$A$4:$B$40,2,FALSE),VLOOKUP(②選手情報入力!O65,種目情報!$E$4:$F$41,2,FALSE))))</f>
        <v/>
      </c>
      <c r="X56" t="str">
        <f>IF(E56="","",IF(②選手情報入力!P65="","",②選手情報入力!P65))</f>
        <v/>
      </c>
      <c r="Y56" s="29" t="str">
        <f>IF(E56="","",IF(②選手情報入力!N65="",0,1))</f>
        <v/>
      </c>
      <c r="Z56" t="str">
        <f>IF(E56="","",IF(②選手情報入力!O65="","",IF(I56=1,VLOOKUP(②選手情報入力!O65,種目情報!$A$4:$C$40,3,FALSE),VLOOKUP(②選手情報入力!O65,種目情報!$E$4:$G$41,3,FALSE))))</f>
        <v/>
      </c>
      <c r="AA56" t="str">
        <f>IF(E56="","",IF(②選手情報入力!Q65="","",IF(I56=1,種目情報!$J$4,種目情報!$J$6)))</f>
        <v/>
      </c>
      <c r="AB56" t="str">
        <f>IF(E56="","",IF(②選手情報入力!Q65="","",IF(I56=1,IF(②選手情報入力!$R$6="","",②選手情報入力!$R$6),IF(②選手情報入力!$R$7="","",②選手情報入力!$R$7))))</f>
        <v/>
      </c>
      <c r="AC56" t="str">
        <f>IF(E56="","",IF(②選手情報入力!Q65="","",IF(I56=1,IF(②選手情報入力!$Q$6="",0,1),IF(②選手情報入力!$Q$7="",0,1))))</f>
        <v/>
      </c>
      <c r="AD56" t="str">
        <f>IF(E56="","",IF(②選手情報入力!Q65="","",2))</f>
        <v/>
      </c>
      <c r="AE56" t="str">
        <f>IF(E56="","",IF(②選手情報入力!S65="","",IF(I56=1,種目情報!$J$5,種目情報!$J$7)))</f>
        <v/>
      </c>
      <c r="AF56" t="str">
        <f>IF(E56="","",IF(②選手情報入力!S65="","",IF(I56=1,IF(②選手情報入力!$T$6="","",②選手情報入力!$T$6),IF(②選手情報入力!$T$7="","",②選手情報入力!$T$7))))</f>
        <v/>
      </c>
      <c r="AG56" t="str">
        <f>IF(E56="","",IF(②選手情報入力!S65="","",IF(I56=1,IF(②選手情報入力!$S$6="",0,1),IF(②選手情報入力!$S$7="",0,1))))</f>
        <v/>
      </c>
      <c r="AH56" t="str">
        <f>IF(E56="","",IF(②選手情報入力!S65="","",2))</f>
        <v/>
      </c>
    </row>
    <row r="57" spans="1:34">
      <c r="A57" t="str">
        <f>IF(E57="","",I57*1000000+①団体情報入力!$D$3*1000+②選手情報入力!A66)</f>
        <v/>
      </c>
      <c r="B57" t="str">
        <f>IF(E57="","",①団体情報入力!$D$3)</f>
        <v/>
      </c>
      <c r="D57" t="str">
        <f>IF(②選手情報入力!B66="","",①団体情報入力!$D$10)</f>
        <v/>
      </c>
      <c r="E57" t="str">
        <f>IF(②選手情報入力!B66="","",②選手情報入力!B66)</f>
        <v/>
      </c>
      <c r="F57" t="str">
        <f>IF(E57="","",②選手情報入力!C66)</f>
        <v/>
      </c>
      <c r="G57" t="str">
        <f>IF(E57="","",②選手情報入力!D66)</f>
        <v/>
      </c>
      <c r="H57" t="str">
        <f t="shared" si="3"/>
        <v/>
      </c>
      <c r="I57" t="str">
        <f>IF(E57="","",IF(②選手情報入力!F66="男",1,2))</f>
        <v/>
      </c>
      <c r="J57" t="str">
        <f>IF(E57="","",IF(②選手情報入力!G66="","",②選手情報入力!G66))</f>
        <v/>
      </c>
      <c r="L57" t="str">
        <f t="shared" si="4"/>
        <v/>
      </c>
      <c r="M57" t="str">
        <f t="shared" si="5"/>
        <v/>
      </c>
      <c r="O57" t="str">
        <f>IF(E57="","",IF(②選手情報入力!I66="","",IF(I57=1,VLOOKUP(②選手情報入力!I66,種目情報!$A$4:$B$36,2,FALSE),VLOOKUP(②選手情報入力!I66,種目情報!$E$4:$F$36,2,FALSE))))</f>
        <v/>
      </c>
      <c r="P57" t="str">
        <f>IF(E57="","",IF(②選手情報入力!J66="","",②選手情報入力!J66))</f>
        <v/>
      </c>
      <c r="Q57" s="29" t="str">
        <f>IF(E57="","",IF(②選手情報入力!H66="",0,1))</f>
        <v/>
      </c>
      <c r="R57" t="str">
        <f>IF(E57="","",IF(②選手情報入力!I66="","",IF(I57=1,VLOOKUP(②選手情報入力!I66,種目情報!$A$4:$C$40,3,FALSE),VLOOKUP(②選手情報入力!I66,種目情報!$E$4:$G$41,3,FALSE))))</f>
        <v/>
      </c>
      <c r="S57" t="str">
        <f>IF(E57="","",IF(②選手情報入力!L66="","",IF(I57=1,VLOOKUP(②選手情報入力!L66,種目情報!$A$4:$B$40,2,FALSE),VLOOKUP(②選手情報入力!L66,種目情報!$E$4:$F$41,2,FALSE))))</f>
        <v/>
      </c>
      <c r="T57" t="str">
        <f>IF(E57="","",IF(②選手情報入力!M66="","",②選手情報入力!M66))</f>
        <v/>
      </c>
      <c r="U57" s="29" t="str">
        <f>IF(E57="","",IF(②選手情報入力!K66="",0,1))</f>
        <v/>
      </c>
      <c r="V57" t="str">
        <f>IF(E57="","",IF(②選手情報入力!L66="","",IF(I57=1,VLOOKUP(②選手情報入力!L66,種目情報!$A$4:$C$40,3,FALSE),VLOOKUP(②選手情報入力!L66,種目情報!$E$4:$G$41,3,FALSE))))</f>
        <v/>
      </c>
      <c r="W57" t="str">
        <f>IF(E57="","",IF(②選手情報入力!O66="","",IF(I57=1,VLOOKUP(②選手情報入力!O66,種目情報!$A$4:$B$40,2,FALSE),VLOOKUP(②選手情報入力!O66,種目情報!$E$4:$F$41,2,FALSE))))</f>
        <v/>
      </c>
      <c r="X57" t="str">
        <f>IF(E57="","",IF(②選手情報入力!P66="","",②選手情報入力!P66))</f>
        <v/>
      </c>
      <c r="Y57" s="29" t="str">
        <f>IF(E57="","",IF(②選手情報入力!N66="",0,1))</f>
        <v/>
      </c>
      <c r="Z57" t="str">
        <f>IF(E57="","",IF(②選手情報入力!O66="","",IF(I57=1,VLOOKUP(②選手情報入力!O66,種目情報!$A$4:$C$40,3,FALSE),VLOOKUP(②選手情報入力!O66,種目情報!$E$4:$G$41,3,FALSE))))</f>
        <v/>
      </c>
      <c r="AA57" t="str">
        <f>IF(E57="","",IF(②選手情報入力!Q66="","",IF(I57=1,種目情報!$J$4,種目情報!$J$6)))</f>
        <v/>
      </c>
      <c r="AB57" t="str">
        <f>IF(E57="","",IF(②選手情報入力!Q66="","",IF(I57=1,IF(②選手情報入力!$R$6="","",②選手情報入力!$R$6),IF(②選手情報入力!$R$7="","",②選手情報入力!$R$7))))</f>
        <v/>
      </c>
      <c r="AC57" t="str">
        <f>IF(E57="","",IF(②選手情報入力!Q66="","",IF(I57=1,IF(②選手情報入力!$Q$6="",0,1),IF(②選手情報入力!$Q$7="",0,1))))</f>
        <v/>
      </c>
      <c r="AD57" t="str">
        <f>IF(E57="","",IF(②選手情報入力!Q66="","",2))</f>
        <v/>
      </c>
      <c r="AE57" t="str">
        <f>IF(E57="","",IF(②選手情報入力!S66="","",IF(I57=1,種目情報!$J$5,種目情報!$J$7)))</f>
        <v/>
      </c>
      <c r="AF57" t="str">
        <f>IF(E57="","",IF(②選手情報入力!S66="","",IF(I57=1,IF(②選手情報入力!$T$6="","",②選手情報入力!$T$6),IF(②選手情報入力!$T$7="","",②選手情報入力!$T$7))))</f>
        <v/>
      </c>
      <c r="AG57" t="str">
        <f>IF(E57="","",IF(②選手情報入力!S66="","",IF(I57=1,IF(②選手情報入力!$S$6="",0,1),IF(②選手情報入力!$S$7="",0,1))))</f>
        <v/>
      </c>
      <c r="AH57" t="str">
        <f>IF(E57="","",IF(②選手情報入力!S66="","",2))</f>
        <v/>
      </c>
    </row>
    <row r="58" spans="1:34">
      <c r="A58" t="str">
        <f>IF(E58="","",I58*1000000+①団体情報入力!$D$3*1000+②選手情報入力!A67)</f>
        <v/>
      </c>
      <c r="B58" t="str">
        <f>IF(E58="","",①団体情報入力!$D$3)</f>
        <v/>
      </c>
      <c r="D58" t="str">
        <f>IF(②選手情報入力!B67="","",①団体情報入力!$D$10)</f>
        <v/>
      </c>
      <c r="E58" t="str">
        <f>IF(②選手情報入力!B67="","",②選手情報入力!B67)</f>
        <v/>
      </c>
      <c r="F58" t="str">
        <f>IF(E58="","",②選手情報入力!C67)</f>
        <v/>
      </c>
      <c r="G58" t="str">
        <f>IF(E58="","",②選手情報入力!D67)</f>
        <v/>
      </c>
      <c r="H58" t="str">
        <f t="shared" si="3"/>
        <v/>
      </c>
      <c r="I58" t="str">
        <f>IF(E58="","",IF(②選手情報入力!F67="男",1,2))</f>
        <v/>
      </c>
      <c r="J58" t="str">
        <f>IF(E58="","",IF(②選手情報入力!G67="","",②選手情報入力!G67))</f>
        <v/>
      </c>
      <c r="L58" t="str">
        <f t="shared" si="4"/>
        <v/>
      </c>
      <c r="M58" t="str">
        <f t="shared" si="5"/>
        <v/>
      </c>
      <c r="O58" t="str">
        <f>IF(E58="","",IF(②選手情報入力!I67="","",IF(I58=1,VLOOKUP(②選手情報入力!I67,種目情報!$A$4:$B$36,2,FALSE),VLOOKUP(②選手情報入力!I67,種目情報!$E$4:$F$36,2,FALSE))))</f>
        <v/>
      </c>
      <c r="P58" t="str">
        <f>IF(E58="","",IF(②選手情報入力!J67="","",②選手情報入力!J67))</f>
        <v/>
      </c>
      <c r="Q58" s="29" t="str">
        <f>IF(E58="","",IF(②選手情報入力!H67="",0,1))</f>
        <v/>
      </c>
      <c r="R58" t="str">
        <f>IF(E58="","",IF(②選手情報入力!I67="","",IF(I58=1,VLOOKUP(②選手情報入力!I67,種目情報!$A$4:$C$40,3,FALSE),VLOOKUP(②選手情報入力!I67,種目情報!$E$4:$G$41,3,FALSE))))</f>
        <v/>
      </c>
      <c r="S58" t="str">
        <f>IF(E58="","",IF(②選手情報入力!L67="","",IF(I58=1,VLOOKUP(②選手情報入力!L67,種目情報!$A$4:$B$40,2,FALSE),VLOOKUP(②選手情報入力!L67,種目情報!$E$4:$F$41,2,FALSE))))</f>
        <v/>
      </c>
      <c r="T58" t="str">
        <f>IF(E58="","",IF(②選手情報入力!M67="","",②選手情報入力!M67))</f>
        <v/>
      </c>
      <c r="U58" s="29" t="str">
        <f>IF(E58="","",IF(②選手情報入力!K67="",0,1))</f>
        <v/>
      </c>
      <c r="V58" t="str">
        <f>IF(E58="","",IF(②選手情報入力!L67="","",IF(I58=1,VLOOKUP(②選手情報入力!L67,種目情報!$A$4:$C$40,3,FALSE),VLOOKUP(②選手情報入力!L67,種目情報!$E$4:$G$41,3,FALSE))))</f>
        <v/>
      </c>
      <c r="W58" t="str">
        <f>IF(E58="","",IF(②選手情報入力!O67="","",IF(I58=1,VLOOKUP(②選手情報入力!O67,種目情報!$A$4:$B$40,2,FALSE),VLOOKUP(②選手情報入力!O67,種目情報!$E$4:$F$41,2,FALSE))))</f>
        <v/>
      </c>
      <c r="X58" t="str">
        <f>IF(E58="","",IF(②選手情報入力!P67="","",②選手情報入力!P67))</f>
        <v/>
      </c>
      <c r="Y58" s="29" t="str">
        <f>IF(E58="","",IF(②選手情報入力!N67="",0,1))</f>
        <v/>
      </c>
      <c r="Z58" t="str">
        <f>IF(E58="","",IF(②選手情報入力!O67="","",IF(I58=1,VLOOKUP(②選手情報入力!O67,種目情報!$A$4:$C$40,3,FALSE),VLOOKUP(②選手情報入力!O67,種目情報!$E$4:$G$41,3,FALSE))))</f>
        <v/>
      </c>
      <c r="AA58" t="str">
        <f>IF(E58="","",IF(②選手情報入力!Q67="","",IF(I58=1,種目情報!$J$4,種目情報!$J$6)))</f>
        <v/>
      </c>
      <c r="AB58" t="str">
        <f>IF(E58="","",IF(②選手情報入力!Q67="","",IF(I58=1,IF(②選手情報入力!$R$6="","",②選手情報入力!$R$6),IF(②選手情報入力!$R$7="","",②選手情報入力!$R$7))))</f>
        <v/>
      </c>
      <c r="AC58" t="str">
        <f>IF(E58="","",IF(②選手情報入力!Q67="","",IF(I58=1,IF(②選手情報入力!$Q$6="",0,1),IF(②選手情報入力!$Q$7="",0,1))))</f>
        <v/>
      </c>
      <c r="AD58" t="str">
        <f>IF(E58="","",IF(②選手情報入力!Q67="","",2))</f>
        <v/>
      </c>
      <c r="AE58" t="str">
        <f>IF(E58="","",IF(②選手情報入力!S67="","",IF(I58=1,種目情報!$J$5,種目情報!$J$7)))</f>
        <v/>
      </c>
      <c r="AF58" t="str">
        <f>IF(E58="","",IF(②選手情報入力!S67="","",IF(I58=1,IF(②選手情報入力!$T$6="","",②選手情報入力!$T$6),IF(②選手情報入力!$T$7="","",②選手情報入力!$T$7))))</f>
        <v/>
      </c>
      <c r="AG58" t="str">
        <f>IF(E58="","",IF(②選手情報入力!S67="","",IF(I58=1,IF(②選手情報入力!$S$6="",0,1),IF(②選手情報入力!$S$7="",0,1))))</f>
        <v/>
      </c>
      <c r="AH58" t="str">
        <f>IF(E58="","",IF(②選手情報入力!S67="","",2))</f>
        <v/>
      </c>
    </row>
    <row r="59" spans="1:34">
      <c r="A59" t="str">
        <f>IF(E59="","",I59*1000000+①団体情報入力!$D$3*1000+②選手情報入力!A68)</f>
        <v/>
      </c>
      <c r="B59" t="str">
        <f>IF(E59="","",①団体情報入力!$D$3)</f>
        <v/>
      </c>
      <c r="D59" t="str">
        <f>IF(②選手情報入力!B68="","",①団体情報入力!$D$10)</f>
        <v/>
      </c>
      <c r="E59" t="str">
        <f>IF(②選手情報入力!B68="","",②選手情報入力!B68)</f>
        <v/>
      </c>
      <c r="F59" t="str">
        <f>IF(E59="","",②選手情報入力!C68)</f>
        <v/>
      </c>
      <c r="G59" t="str">
        <f>IF(E59="","",②選手情報入力!D68)</f>
        <v/>
      </c>
      <c r="H59" t="str">
        <f t="shared" si="3"/>
        <v/>
      </c>
      <c r="I59" t="str">
        <f>IF(E59="","",IF(②選手情報入力!F68="男",1,2))</f>
        <v/>
      </c>
      <c r="J59" t="str">
        <f>IF(E59="","",IF(②選手情報入力!G68="","",②選手情報入力!G68))</f>
        <v/>
      </c>
      <c r="L59" t="str">
        <f t="shared" si="4"/>
        <v/>
      </c>
      <c r="M59" t="str">
        <f t="shared" si="5"/>
        <v/>
      </c>
      <c r="O59" t="str">
        <f>IF(E59="","",IF(②選手情報入力!I68="","",IF(I59=1,VLOOKUP(②選手情報入力!I68,種目情報!$A$4:$B$36,2,FALSE),VLOOKUP(②選手情報入力!I68,種目情報!$E$4:$F$36,2,FALSE))))</f>
        <v/>
      </c>
      <c r="P59" t="str">
        <f>IF(E59="","",IF(②選手情報入力!J68="","",②選手情報入力!J68))</f>
        <v/>
      </c>
      <c r="Q59" s="29" t="str">
        <f>IF(E59="","",IF(②選手情報入力!H68="",0,1))</f>
        <v/>
      </c>
      <c r="R59" t="str">
        <f>IF(E59="","",IF(②選手情報入力!I68="","",IF(I59=1,VLOOKUP(②選手情報入力!I68,種目情報!$A$4:$C$40,3,FALSE),VLOOKUP(②選手情報入力!I68,種目情報!$E$4:$G$41,3,FALSE))))</f>
        <v/>
      </c>
      <c r="S59" t="str">
        <f>IF(E59="","",IF(②選手情報入力!L68="","",IF(I59=1,VLOOKUP(②選手情報入力!L68,種目情報!$A$4:$B$40,2,FALSE),VLOOKUP(②選手情報入力!L68,種目情報!$E$4:$F$41,2,FALSE))))</f>
        <v/>
      </c>
      <c r="T59" t="str">
        <f>IF(E59="","",IF(②選手情報入力!M68="","",②選手情報入力!M68))</f>
        <v/>
      </c>
      <c r="U59" s="29" t="str">
        <f>IF(E59="","",IF(②選手情報入力!K68="",0,1))</f>
        <v/>
      </c>
      <c r="V59" t="str">
        <f>IF(E59="","",IF(②選手情報入力!L68="","",IF(I59=1,VLOOKUP(②選手情報入力!L68,種目情報!$A$4:$C$40,3,FALSE),VLOOKUP(②選手情報入力!L68,種目情報!$E$4:$G$41,3,FALSE))))</f>
        <v/>
      </c>
      <c r="W59" t="str">
        <f>IF(E59="","",IF(②選手情報入力!O68="","",IF(I59=1,VLOOKUP(②選手情報入力!O68,種目情報!$A$4:$B$40,2,FALSE),VLOOKUP(②選手情報入力!O68,種目情報!$E$4:$F$41,2,FALSE))))</f>
        <v/>
      </c>
      <c r="X59" t="str">
        <f>IF(E59="","",IF(②選手情報入力!P68="","",②選手情報入力!P68))</f>
        <v/>
      </c>
      <c r="Y59" s="29" t="str">
        <f>IF(E59="","",IF(②選手情報入力!N68="",0,1))</f>
        <v/>
      </c>
      <c r="Z59" t="str">
        <f>IF(E59="","",IF(②選手情報入力!O68="","",IF(I59=1,VLOOKUP(②選手情報入力!O68,種目情報!$A$4:$C$40,3,FALSE),VLOOKUP(②選手情報入力!O68,種目情報!$E$4:$G$41,3,FALSE))))</f>
        <v/>
      </c>
      <c r="AA59" t="str">
        <f>IF(E59="","",IF(②選手情報入力!Q68="","",IF(I59=1,種目情報!$J$4,種目情報!$J$6)))</f>
        <v/>
      </c>
      <c r="AB59" t="str">
        <f>IF(E59="","",IF(②選手情報入力!Q68="","",IF(I59=1,IF(②選手情報入力!$R$6="","",②選手情報入力!$R$6),IF(②選手情報入力!$R$7="","",②選手情報入力!$R$7))))</f>
        <v/>
      </c>
      <c r="AC59" t="str">
        <f>IF(E59="","",IF(②選手情報入力!Q68="","",IF(I59=1,IF(②選手情報入力!$Q$6="",0,1),IF(②選手情報入力!$Q$7="",0,1))))</f>
        <v/>
      </c>
      <c r="AD59" t="str">
        <f>IF(E59="","",IF(②選手情報入力!Q68="","",2))</f>
        <v/>
      </c>
      <c r="AE59" t="str">
        <f>IF(E59="","",IF(②選手情報入力!S68="","",IF(I59=1,種目情報!$J$5,種目情報!$J$7)))</f>
        <v/>
      </c>
      <c r="AF59" t="str">
        <f>IF(E59="","",IF(②選手情報入力!S68="","",IF(I59=1,IF(②選手情報入力!$T$6="","",②選手情報入力!$T$6),IF(②選手情報入力!$T$7="","",②選手情報入力!$T$7))))</f>
        <v/>
      </c>
      <c r="AG59" t="str">
        <f>IF(E59="","",IF(②選手情報入力!S68="","",IF(I59=1,IF(②選手情報入力!$S$6="",0,1),IF(②選手情報入力!$S$7="",0,1))))</f>
        <v/>
      </c>
      <c r="AH59" t="str">
        <f>IF(E59="","",IF(②選手情報入力!S68="","",2))</f>
        <v/>
      </c>
    </row>
    <row r="60" spans="1:34">
      <c r="A60" t="str">
        <f>IF(E60="","",I60*1000000+①団体情報入力!$D$3*1000+②選手情報入力!A69)</f>
        <v/>
      </c>
      <c r="B60" t="str">
        <f>IF(E60="","",①団体情報入力!$D$3)</f>
        <v/>
      </c>
      <c r="D60" t="str">
        <f>IF(②選手情報入力!B69="","",①団体情報入力!$D$10)</f>
        <v/>
      </c>
      <c r="E60" t="str">
        <f>IF(②選手情報入力!B69="","",②選手情報入力!B69)</f>
        <v/>
      </c>
      <c r="F60" t="str">
        <f>IF(E60="","",②選手情報入力!C69)</f>
        <v/>
      </c>
      <c r="G60" t="str">
        <f>IF(E60="","",②選手情報入力!D69)</f>
        <v/>
      </c>
      <c r="H60" t="str">
        <f t="shared" si="3"/>
        <v/>
      </c>
      <c r="I60" t="str">
        <f>IF(E60="","",IF(②選手情報入力!F69="男",1,2))</f>
        <v/>
      </c>
      <c r="J60" t="str">
        <f>IF(E60="","",IF(②選手情報入力!G69="","",②選手情報入力!G69))</f>
        <v/>
      </c>
      <c r="L60" t="str">
        <f t="shared" si="4"/>
        <v/>
      </c>
      <c r="M60" t="str">
        <f t="shared" si="5"/>
        <v/>
      </c>
      <c r="O60" t="str">
        <f>IF(E60="","",IF(②選手情報入力!I69="","",IF(I60=1,VLOOKUP(②選手情報入力!I69,種目情報!$A$4:$B$36,2,FALSE),VLOOKUP(②選手情報入力!I69,種目情報!$E$4:$F$36,2,FALSE))))</f>
        <v/>
      </c>
      <c r="P60" t="str">
        <f>IF(E60="","",IF(②選手情報入力!J69="","",②選手情報入力!J69))</f>
        <v/>
      </c>
      <c r="Q60" s="29" t="str">
        <f>IF(E60="","",IF(②選手情報入力!H69="",0,1))</f>
        <v/>
      </c>
      <c r="R60" t="str">
        <f>IF(E60="","",IF(②選手情報入力!I69="","",IF(I60=1,VLOOKUP(②選手情報入力!I69,種目情報!$A$4:$C$40,3,FALSE),VLOOKUP(②選手情報入力!I69,種目情報!$E$4:$G$41,3,FALSE))))</f>
        <v/>
      </c>
      <c r="S60" t="str">
        <f>IF(E60="","",IF(②選手情報入力!L69="","",IF(I60=1,VLOOKUP(②選手情報入力!L69,種目情報!$A$4:$B$40,2,FALSE),VLOOKUP(②選手情報入力!L69,種目情報!$E$4:$F$41,2,FALSE))))</f>
        <v/>
      </c>
      <c r="T60" t="str">
        <f>IF(E60="","",IF(②選手情報入力!M69="","",②選手情報入力!M69))</f>
        <v/>
      </c>
      <c r="U60" s="29" t="str">
        <f>IF(E60="","",IF(②選手情報入力!K69="",0,1))</f>
        <v/>
      </c>
      <c r="V60" t="str">
        <f>IF(E60="","",IF(②選手情報入力!L69="","",IF(I60=1,VLOOKUP(②選手情報入力!L69,種目情報!$A$4:$C$40,3,FALSE),VLOOKUP(②選手情報入力!L69,種目情報!$E$4:$G$41,3,FALSE))))</f>
        <v/>
      </c>
      <c r="W60" t="str">
        <f>IF(E60="","",IF(②選手情報入力!O69="","",IF(I60=1,VLOOKUP(②選手情報入力!O69,種目情報!$A$4:$B$40,2,FALSE),VLOOKUP(②選手情報入力!O69,種目情報!$E$4:$F$41,2,FALSE))))</f>
        <v/>
      </c>
      <c r="X60" t="str">
        <f>IF(E60="","",IF(②選手情報入力!P69="","",②選手情報入力!P69))</f>
        <v/>
      </c>
      <c r="Y60" s="29" t="str">
        <f>IF(E60="","",IF(②選手情報入力!N69="",0,1))</f>
        <v/>
      </c>
      <c r="Z60" t="str">
        <f>IF(E60="","",IF(②選手情報入力!O69="","",IF(I60=1,VLOOKUP(②選手情報入力!O69,種目情報!$A$4:$C$40,3,FALSE),VLOOKUP(②選手情報入力!O69,種目情報!$E$4:$G$41,3,FALSE))))</f>
        <v/>
      </c>
      <c r="AA60" t="str">
        <f>IF(E60="","",IF(②選手情報入力!Q69="","",IF(I60=1,種目情報!$J$4,種目情報!$J$6)))</f>
        <v/>
      </c>
      <c r="AB60" t="str">
        <f>IF(E60="","",IF(②選手情報入力!Q69="","",IF(I60=1,IF(②選手情報入力!$R$6="","",②選手情報入力!$R$6),IF(②選手情報入力!$R$7="","",②選手情報入力!$R$7))))</f>
        <v/>
      </c>
      <c r="AC60" t="str">
        <f>IF(E60="","",IF(②選手情報入力!Q69="","",IF(I60=1,IF(②選手情報入力!$Q$6="",0,1),IF(②選手情報入力!$Q$7="",0,1))))</f>
        <v/>
      </c>
      <c r="AD60" t="str">
        <f>IF(E60="","",IF(②選手情報入力!Q69="","",2))</f>
        <v/>
      </c>
      <c r="AE60" t="str">
        <f>IF(E60="","",IF(②選手情報入力!S69="","",IF(I60=1,種目情報!$J$5,種目情報!$J$7)))</f>
        <v/>
      </c>
      <c r="AF60" t="str">
        <f>IF(E60="","",IF(②選手情報入力!S69="","",IF(I60=1,IF(②選手情報入力!$T$6="","",②選手情報入力!$T$6),IF(②選手情報入力!$T$7="","",②選手情報入力!$T$7))))</f>
        <v/>
      </c>
      <c r="AG60" t="str">
        <f>IF(E60="","",IF(②選手情報入力!S69="","",IF(I60=1,IF(②選手情報入力!$S$6="",0,1),IF(②選手情報入力!$S$7="",0,1))))</f>
        <v/>
      </c>
      <c r="AH60" t="str">
        <f>IF(E60="","",IF(②選手情報入力!S69="","",2))</f>
        <v/>
      </c>
    </row>
    <row r="61" spans="1:34">
      <c r="A61" t="str">
        <f>IF(E61="","",I61*1000000+①団体情報入力!$D$3*1000+②選手情報入力!A70)</f>
        <v/>
      </c>
      <c r="B61" t="str">
        <f>IF(E61="","",①団体情報入力!$D$3)</f>
        <v/>
      </c>
      <c r="D61" t="str">
        <f>IF(②選手情報入力!B70="","",①団体情報入力!$D$10)</f>
        <v/>
      </c>
      <c r="E61" t="str">
        <f>IF(②選手情報入力!B70="","",②選手情報入力!B70)</f>
        <v/>
      </c>
      <c r="F61" t="str">
        <f>IF(E61="","",②選手情報入力!C70)</f>
        <v/>
      </c>
      <c r="G61" t="str">
        <f>IF(E61="","",②選手情報入力!D70)</f>
        <v/>
      </c>
      <c r="H61" t="str">
        <f t="shared" si="3"/>
        <v/>
      </c>
      <c r="I61" t="str">
        <f>IF(E61="","",IF(②選手情報入力!F70="男",1,2))</f>
        <v/>
      </c>
      <c r="J61" t="str">
        <f>IF(E61="","",IF(②選手情報入力!G70="","",②選手情報入力!G70))</f>
        <v/>
      </c>
      <c r="L61" t="str">
        <f t="shared" si="4"/>
        <v/>
      </c>
      <c r="M61" t="str">
        <f t="shared" si="5"/>
        <v/>
      </c>
      <c r="O61" t="str">
        <f>IF(E61="","",IF(②選手情報入力!I70="","",IF(I61=1,VLOOKUP(②選手情報入力!I70,種目情報!$A$4:$B$36,2,FALSE),VLOOKUP(②選手情報入力!I70,種目情報!$E$4:$F$36,2,FALSE))))</f>
        <v/>
      </c>
      <c r="P61" t="str">
        <f>IF(E61="","",IF(②選手情報入力!J70="","",②選手情報入力!J70))</f>
        <v/>
      </c>
      <c r="Q61" s="29" t="str">
        <f>IF(E61="","",IF(②選手情報入力!H70="",0,1))</f>
        <v/>
      </c>
      <c r="R61" t="str">
        <f>IF(E61="","",IF(②選手情報入力!I70="","",IF(I61=1,VLOOKUP(②選手情報入力!I70,種目情報!$A$4:$C$40,3,FALSE),VLOOKUP(②選手情報入力!I70,種目情報!$E$4:$G$41,3,FALSE))))</f>
        <v/>
      </c>
      <c r="S61" t="str">
        <f>IF(E61="","",IF(②選手情報入力!L70="","",IF(I61=1,VLOOKUP(②選手情報入力!L70,種目情報!$A$4:$B$40,2,FALSE),VLOOKUP(②選手情報入力!L70,種目情報!$E$4:$F$41,2,FALSE))))</f>
        <v/>
      </c>
      <c r="T61" t="str">
        <f>IF(E61="","",IF(②選手情報入力!M70="","",②選手情報入力!M70))</f>
        <v/>
      </c>
      <c r="U61" s="29" t="str">
        <f>IF(E61="","",IF(②選手情報入力!K70="",0,1))</f>
        <v/>
      </c>
      <c r="V61" t="str">
        <f>IF(E61="","",IF(②選手情報入力!L70="","",IF(I61=1,VLOOKUP(②選手情報入力!L70,種目情報!$A$4:$C$40,3,FALSE),VLOOKUP(②選手情報入力!L70,種目情報!$E$4:$G$41,3,FALSE))))</f>
        <v/>
      </c>
      <c r="W61" t="str">
        <f>IF(E61="","",IF(②選手情報入力!O70="","",IF(I61=1,VLOOKUP(②選手情報入力!O70,種目情報!$A$4:$B$40,2,FALSE),VLOOKUP(②選手情報入力!O70,種目情報!$E$4:$F$41,2,FALSE))))</f>
        <v/>
      </c>
      <c r="X61" t="str">
        <f>IF(E61="","",IF(②選手情報入力!P70="","",②選手情報入力!P70))</f>
        <v/>
      </c>
      <c r="Y61" s="29" t="str">
        <f>IF(E61="","",IF(②選手情報入力!N70="",0,1))</f>
        <v/>
      </c>
      <c r="Z61" t="str">
        <f>IF(E61="","",IF(②選手情報入力!O70="","",IF(I61=1,VLOOKUP(②選手情報入力!O70,種目情報!$A$4:$C$40,3,FALSE),VLOOKUP(②選手情報入力!O70,種目情報!$E$4:$G$41,3,FALSE))))</f>
        <v/>
      </c>
      <c r="AA61" t="str">
        <f>IF(E61="","",IF(②選手情報入力!Q70="","",IF(I61=1,種目情報!$J$4,種目情報!$J$6)))</f>
        <v/>
      </c>
      <c r="AB61" t="str">
        <f>IF(E61="","",IF(②選手情報入力!Q70="","",IF(I61=1,IF(②選手情報入力!$R$6="","",②選手情報入力!$R$6),IF(②選手情報入力!$R$7="","",②選手情報入力!$R$7))))</f>
        <v/>
      </c>
      <c r="AC61" t="str">
        <f>IF(E61="","",IF(②選手情報入力!Q70="","",IF(I61=1,IF(②選手情報入力!$Q$6="",0,1),IF(②選手情報入力!$Q$7="",0,1))))</f>
        <v/>
      </c>
      <c r="AD61" t="str">
        <f>IF(E61="","",IF(②選手情報入力!Q70="","",2))</f>
        <v/>
      </c>
      <c r="AE61" t="str">
        <f>IF(E61="","",IF(②選手情報入力!S70="","",IF(I61=1,種目情報!$J$5,種目情報!$J$7)))</f>
        <v/>
      </c>
      <c r="AF61" t="str">
        <f>IF(E61="","",IF(②選手情報入力!S70="","",IF(I61=1,IF(②選手情報入力!$T$6="","",②選手情報入力!$T$6),IF(②選手情報入力!$T$7="","",②選手情報入力!$T$7))))</f>
        <v/>
      </c>
      <c r="AG61" t="str">
        <f>IF(E61="","",IF(②選手情報入力!S70="","",IF(I61=1,IF(②選手情報入力!$S$6="",0,1),IF(②選手情報入力!$S$7="",0,1))))</f>
        <v/>
      </c>
      <c r="AH61" t="str">
        <f>IF(E61="","",IF(②選手情報入力!S70="","",2))</f>
        <v/>
      </c>
    </row>
    <row r="62" spans="1:34">
      <c r="A62" t="str">
        <f>IF(E62="","",I62*1000000+①団体情報入力!$D$3*1000+②選手情報入力!A71)</f>
        <v/>
      </c>
      <c r="B62" t="str">
        <f>IF(E62="","",①団体情報入力!$D$3)</f>
        <v/>
      </c>
      <c r="D62" t="str">
        <f>IF(②選手情報入力!B71="","",①団体情報入力!$D$10)</f>
        <v/>
      </c>
      <c r="E62" t="str">
        <f>IF(②選手情報入力!B71="","",②選手情報入力!B71)</f>
        <v/>
      </c>
      <c r="F62" t="str">
        <f>IF(E62="","",②選手情報入力!C71)</f>
        <v/>
      </c>
      <c r="G62" t="str">
        <f>IF(E62="","",②選手情報入力!D71)</f>
        <v/>
      </c>
      <c r="H62" t="str">
        <f t="shared" si="3"/>
        <v/>
      </c>
      <c r="I62" t="str">
        <f>IF(E62="","",IF(②選手情報入力!F71="男",1,2))</f>
        <v/>
      </c>
      <c r="J62" t="str">
        <f>IF(E62="","",IF(②選手情報入力!G71="","",②選手情報入力!G71))</f>
        <v/>
      </c>
      <c r="L62" t="str">
        <f t="shared" si="4"/>
        <v/>
      </c>
      <c r="M62" t="str">
        <f t="shared" si="5"/>
        <v/>
      </c>
      <c r="O62" t="str">
        <f>IF(E62="","",IF(②選手情報入力!I71="","",IF(I62=1,VLOOKUP(②選手情報入力!I71,種目情報!$A$4:$B$36,2,FALSE),VLOOKUP(②選手情報入力!I71,種目情報!$E$4:$F$36,2,FALSE))))</f>
        <v/>
      </c>
      <c r="P62" t="str">
        <f>IF(E62="","",IF(②選手情報入力!J71="","",②選手情報入力!J71))</f>
        <v/>
      </c>
      <c r="Q62" s="29" t="str">
        <f>IF(E62="","",IF(②選手情報入力!H71="",0,1))</f>
        <v/>
      </c>
      <c r="R62" t="str">
        <f>IF(E62="","",IF(②選手情報入力!I71="","",IF(I62=1,VLOOKUP(②選手情報入力!I71,種目情報!$A$4:$C$40,3,FALSE),VLOOKUP(②選手情報入力!I71,種目情報!$E$4:$G$41,3,FALSE))))</f>
        <v/>
      </c>
      <c r="S62" t="str">
        <f>IF(E62="","",IF(②選手情報入力!L71="","",IF(I62=1,VLOOKUP(②選手情報入力!L71,種目情報!$A$4:$B$40,2,FALSE),VLOOKUP(②選手情報入力!L71,種目情報!$E$4:$F$41,2,FALSE))))</f>
        <v/>
      </c>
      <c r="T62" t="str">
        <f>IF(E62="","",IF(②選手情報入力!M71="","",②選手情報入力!M71))</f>
        <v/>
      </c>
      <c r="U62" s="29" t="str">
        <f>IF(E62="","",IF(②選手情報入力!K71="",0,1))</f>
        <v/>
      </c>
      <c r="V62" t="str">
        <f>IF(E62="","",IF(②選手情報入力!L71="","",IF(I62=1,VLOOKUP(②選手情報入力!L71,種目情報!$A$4:$C$40,3,FALSE),VLOOKUP(②選手情報入力!L71,種目情報!$E$4:$G$41,3,FALSE))))</f>
        <v/>
      </c>
      <c r="W62" t="str">
        <f>IF(E62="","",IF(②選手情報入力!O71="","",IF(I62=1,VLOOKUP(②選手情報入力!O71,種目情報!$A$4:$B$40,2,FALSE),VLOOKUP(②選手情報入力!O71,種目情報!$E$4:$F$41,2,FALSE))))</f>
        <v/>
      </c>
      <c r="X62" t="str">
        <f>IF(E62="","",IF(②選手情報入力!P71="","",②選手情報入力!P71))</f>
        <v/>
      </c>
      <c r="Y62" s="29" t="str">
        <f>IF(E62="","",IF(②選手情報入力!N71="",0,1))</f>
        <v/>
      </c>
      <c r="Z62" t="str">
        <f>IF(E62="","",IF(②選手情報入力!O71="","",IF(I62=1,VLOOKUP(②選手情報入力!O71,種目情報!$A$4:$C$40,3,FALSE),VLOOKUP(②選手情報入力!O71,種目情報!$E$4:$G$41,3,FALSE))))</f>
        <v/>
      </c>
      <c r="AA62" t="str">
        <f>IF(E62="","",IF(②選手情報入力!Q71="","",IF(I62=1,種目情報!$J$4,種目情報!$J$6)))</f>
        <v/>
      </c>
      <c r="AB62" t="str">
        <f>IF(E62="","",IF(②選手情報入力!Q71="","",IF(I62=1,IF(②選手情報入力!$R$6="","",②選手情報入力!$R$6),IF(②選手情報入力!$R$7="","",②選手情報入力!$R$7))))</f>
        <v/>
      </c>
      <c r="AC62" t="str">
        <f>IF(E62="","",IF(②選手情報入力!Q71="","",IF(I62=1,IF(②選手情報入力!$Q$6="",0,1),IF(②選手情報入力!$Q$7="",0,1))))</f>
        <v/>
      </c>
      <c r="AD62" t="str">
        <f>IF(E62="","",IF(②選手情報入力!Q71="","",2))</f>
        <v/>
      </c>
      <c r="AE62" t="str">
        <f>IF(E62="","",IF(②選手情報入力!S71="","",IF(I62=1,種目情報!$J$5,種目情報!$J$7)))</f>
        <v/>
      </c>
      <c r="AF62" t="str">
        <f>IF(E62="","",IF(②選手情報入力!S71="","",IF(I62=1,IF(②選手情報入力!$T$6="","",②選手情報入力!$T$6),IF(②選手情報入力!$T$7="","",②選手情報入力!$T$7))))</f>
        <v/>
      </c>
      <c r="AG62" t="str">
        <f>IF(E62="","",IF(②選手情報入力!S71="","",IF(I62=1,IF(②選手情報入力!$S$6="",0,1),IF(②選手情報入力!$S$7="",0,1))))</f>
        <v/>
      </c>
      <c r="AH62" t="str">
        <f>IF(E62="","",IF(②選手情報入力!S71="","",2))</f>
        <v/>
      </c>
    </row>
    <row r="63" spans="1:34">
      <c r="A63" t="str">
        <f>IF(E63="","",I63*1000000+①団体情報入力!$D$3*1000+②選手情報入力!A72)</f>
        <v/>
      </c>
      <c r="B63" t="str">
        <f>IF(E63="","",①団体情報入力!$D$3)</f>
        <v/>
      </c>
      <c r="D63" t="str">
        <f>IF(②選手情報入力!B72="","",①団体情報入力!$D$10)</f>
        <v/>
      </c>
      <c r="E63" t="str">
        <f>IF(②選手情報入力!B72="","",②選手情報入力!B72)</f>
        <v/>
      </c>
      <c r="F63" t="str">
        <f>IF(E63="","",②選手情報入力!C72)</f>
        <v/>
      </c>
      <c r="G63" t="str">
        <f>IF(E63="","",②選手情報入力!D72)</f>
        <v/>
      </c>
      <c r="H63" t="str">
        <f t="shared" si="3"/>
        <v/>
      </c>
      <c r="I63" t="str">
        <f>IF(E63="","",IF(②選手情報入力!F72="男",1,2))</f>
        <v/>
      </c>
      <c r="J63" t="str">
        <f>IF(E63="","",IF(②選手情報入力!G72="","",②選手情報入力!G72))</f>
        <v/>
      </c>
      <c r="L63" t="str">
        <f t="shared" si="4"/>
        <v/>
      </c>
      <c r="M63" t="str">
        <f t="shared" si="5"/>
        <v/>
      </c>
      <c r="O63" t="str">
        <f>IF(E63="","",IF(②選手情報入力!I72="","",IF(I63=1,VLOOKUP(②選手情報入力!I72,種目情報!$A$4:$B$36,2,FALSE),VLOOKUP(②選手情報入力!I72,種目情報!$E$4:$F$36,2,FALSE))))</f>
        <v/>
      </c>
      <c r="P63" t="str">
        <f>IF(E63="","",IF(②選手情報入力!J72="","",②選手情報入力!J72))</f>
        <v/>
      </c>
      <c r="Q63" s="29" t="str">
        <f>IF(E63="","",IF(②選手情報入力!H72="",0,1))</f>
        <v/>
      </c>
      <c r="R63" t="str">
        <f>IF(E63="","",IF(②選手情報入力!I72="","",IF(I63=1,VLOOKUP(②選手情報入力!I72,種目情報!$A$4:$C$40,3,FALSE),VLOOKUP(②選手情報入力!I72,種目情報!$E$4:$G$41,3,FALSE))))</f>
        <v/>
      </c>
      <c r="S63" t="str">
        <f>IF(E63="","",IF(②選手情報入力!L72="","",IF(I63=1,VLOOKUP(②選手情報入力!L72,種目情報!$A$4:$B$40,2,FALSE),VLOOKUP(②選手情報入力!L72,種目情報!$E$4:$F$41,2,FALSE))))</f>
        <v/>
      </c>
      <c r="T63" t="str">
        <f>IF(E63="","",IF(②選手情報入力!M72="","",②選手情報入力!M72))</f>
        <v/>
      </c>
      <c r="U63" s="29" t="str">
        <f>IF(E63="","",IF(②選手情報入力!K72="",0,1))</f>
        <v/>
      </c>
      <c r="V63" t="str">
        <f>IF(E63="","",IF(②選手情報入力!L72="","",IF(I63=1,VLOOKUP(②選手情報入力!L72,種目情報!$A$4:$C$40,3,FALSE),VLOOKUP(②選手情報入力!L72,種目情報!$E$4:$G$41,3,FALSE))))</f>
        <v/>
      </c>
      <c r="W63" t="str">
        <f>IF(E63="","",IF(②選手情報入力!O72="","",IF(I63=1,VLOOKUP(②選手情報入力!O72,種目情報!$A$4:$B$40,2,FALSE),VLOOKUP(②選手情報入力!O72,種目情報!$E$4:$F$41,2,FALSE))))</f>
        <v/>
      </c>
      <c r="X63" t="str">
        <f>IF(E63="","",IF(②選手情報入力!P72="","",②選手情報入力!P72))</f>
        <v/>
      </c>
      <c r="Y63" s="29" t="str">
        <f>IF(E63="","",IF(②選手情報入力!N72="",0,1))</f>
        <v/>
      </c>
      <c r="Z63" t="str">
        <f>IF(E63="","",IF(②選手情報入力!O72="","",IF(I63=1,VLOOKUP(②選手情報入力!O72,種目情報!$A$4:$C$40,3,FALSE),VLOOKUP(②選手情報入力!O72,種目情報!$E$4:$G$41,3,FALSE))))</f>
        <v/>
      </c>
      <c r="AA63" t="str">
        <f>IF(E63="","",IF(②選手情報入力!Q72="","",IF(I63=1,種目情報!$J$4,種目情報!$J$6)))</f>
        <v/>
      </c>
      <c r="AB63" t="str">
        <f>IF(E63="","",IF(②選手情報入力!Q72="","",IF(I63=1,IF(②選手情報入力!$R$6="","",②選手情報入力!$R$6),IF(②選手情報入力!$R$7="","",②選手情報入力!$R$7))))</f>
        <v/>
      </c>
      <c r="AC63" t="str">
        <f>IF(E63="","",IF(②選手情報入力!Q72="","",IF(I63=1,IF(②選手情報入力!$Q$6="",0,1),IF(②選手情報入力!$Q$7="",0,1))))</f>
        <v/>
      </c>
      <c r="AD63" t="str">
        <f>IF(E63="","",IF(②選手情報入力!Q72="","",2))</f>
        <v/>
      </c>
      <c r="AE63" t="str">
        <f>IF(E63="","",IF(②選手情報入力!S72="","",IF(I63=1,種目情報!$J$5,種目情報!$J$7)))</f>
        <v/>
      </c>
      <c r="AF63" t="str">
        <f>IF(E63="","",IF(②選手情報入力!S72="","",IF(I63=1,IF(②選手情報入力!$T$6="","",②選手情報入力!$T$6),IF(②選手情報入力!$T$7="","",②選手情報入力!$T$7))))</f>
        <v/>
      </c>
      <c r="AG63" t="str">
        <f>IF(E63="","",IF(②選手情報入力!S72="","",IF(I63=1,IF(②選手情報入力!$S$6="",0,1),IF(②選手情報入力!$S$7="",0,1))))</f>
        <v/>
      </c>
      <c r="AH63" t="str">
        <f>IF(E63="","",IF(②選手情報入力!S72="","",2))</f>
        <v/>
      </c>
    </row>
    <row r="64" spans="1:34">
      <c r="A64" t="str">
        <f>IF(E64="","",I64*1000000+①団体情報入力!$D$3*1000+②選手情報入力!A73)</f>
        <v/>
      </c>
      <c r="B64" t="str">
        <f>IF(E64="","",①団体情報入力!$D$3)</f>
        <v/>
      </c>
      <c r="D64" t="str">
        <f>IF(②選手情報入力!B73="","",①団体情報入力!$D$10)</f>
        <v/>
      </c>
      <c r="E64" t="str">
        <f>IF(②選手情報入力!B73="","",②選手情報入力!B73)</f>
        <v/>
      </c>
      <c r="F64" t="str">
        <f>IF(E64="","",②選手情報入力!C73)</f>
        <v/>
      </c>
      <c r="G64" t="str">
        <f>IF(E64="","",②選手情報入力!D73)</f>
        <v/>
      </c>
      <c r="H64" t="str">
        <f t="shared" si="3"/>
        <v/>
      </c>
      <c r="I64" t="str">
        <f>IF(E64="","",IF(②選手情報入力!F73="男",1,2))</f>
        <v/>
      </c>
      <c r="J64" t="str">
        <f>IF(E64="","",IF(②選手情報入力!G73="","",②選手情報入力!G73))</f>
        <v/>
      </c>
      <c r="L64" t="str">
        <f t="shared" si="4"/>
        <v/>
      </c>
      <c r="M64" t="str">
        <f t="shared" si="5"/>
        <v/>
      </c>
      <c r="O64" t="str">
        <f>IF(E64="","",IF(②選手情報入力!I73="","",IF(I64=1,VLOOKUP(②選手情報入力!I73,種目情報!$A$4:$B$36,2,FALSE),VLOOKUP(②選手情報入力!I73,種目情報!$E$4:$F$36,2,FALSE))))</f>
        <v/>
      </c>
      <c r="P64" t="str">
        <f>IF(E64="","",IF(②選手情報入力!J73="","",②選手情報入力!J73))</f>
        <v/>
      </c>
      <c r="Q64" s="29" t="str">
        <f>IF(E64="","",IF(②選手情報入力!H73="",0,1))</f>
        <v/>
      </c>
      <c r="R64" t="str">
        <f>IF(E64="","",IF(②選手情報入力!I73="","",IF(I64=1,VLOOKUP(②選手情報入力!I73,種目情報!$A$4:$C$40,3,FALSE),VLOOKUP(②選手情報入力!I73,種目情報!$E$4:$G$41,3,FALSE))))</f>
        <v/>
      </c>
      <c r="S64" t="str">
        <f>IF(E64="","",IF(②選手情報入力!L73="","",IF(I64=1,VLOOKUP(②選手情報入力!L73,種目情報!$A$4:$B$40,2,FALSE),VLOOKUP(②選手情報入力!L73,種目情報!$E$4:$F$41,2,FALSE))))</f>
        <v/>
      </c>
      <c r="T64" t="str">
        <f>IF(E64="","",IF(②選手情報入力!M73="","",②選手情報入力!M73))</f>
        <v/>
      </c>
      <c r="U64" s="29" t="str">
        <f>IF(E64="","",IF(②選手情報入力!K73="",0,1))</f>
        <v/>
      </c>
      <c r="V64" t="str">
        <f>IF(E64="","",IF(②選手情報入力!L73="","",IF(I64=1,VLOOKUP(②選手情報入力!L73,種目情報!$A$4:$C$40,3,FALSE),VLOOKUP(②選手情報入力!L73,種目情報!$E$4:$G$41,3,FALSE))))</f>
        <v/>
      </c>
      <c r="W64" t="str">
        <f>IF(E64="","",IF(②選手情報入力!O73="","",IF(I64=1,VLOOKUP(②選手情報入力!O73,種目情報!$A$4:$B$40,2,FALSE),VLOOKUP(②選手情報入力!O73,種目情報!$E$4:$F$41,2,FALSE))))</f>
        <v/>
      </c>
      <c r="X64" t="str">
        <f>IF(E64="","",IF(②選手情報入力!P73="","",②選手情報入力!P73))</f>
        <v/>
      </c>
      <c r="Y64" s="29" t="str">
        <f>IF(E64="","",IF(②選手情報入力!N73="",0,1))</f>
        <v/>
      </c>
      <c r="Z64" t="str">
        <f>IF(E64="","",IF(②選手情報入力!O73="","",IF(I64=1,VLOOKUP(②選手情報入力!O73,種目情報!$A$4:$C$40,3,FALSE),VLOOKUP(②選手情報入力!O73,種目情報!$E$4:$G$41,3,FALSE))))</f>
        <v/>
      </c>
      <c r="AA64" t="str">
        <f>IF(E64="","",IF(②選手情報入力!Q73="","",IF(I64=1,種目情報!$J$4,種目情報!$J$6)))</f>
        <v/>
      </c>
      <c r="AB64" t="str">
        <f>IF(E64="","",IF(②選手情報入力!Q73="","",IF(I64=1,IF(②選手情報入力!$R$6="","",②選手情報入力!$R$6),IF(②選手情報入力!$R$7="","",②選手情報入力!$R$7))))</f>
        <v/>
      </c>
      <c r="AC64" t="str">
        <f>IF(E64="","",IF(②選手情報入力!Q73="","",IF(I64=1,IF(②選手情報入力!$Q$6="",0,1),IF(②選手情報入力!$Q$7="",0,1))))</f>
        <v/>
      </c>
      <c r="AD64" t="str">
        <f>IF(E64="","",IF(②選手情報入力!Q73="","",2))</f>
        <v/>
      </c>
      <c r="AE64" t="str">
        <f>IF(E64="","",IF(②選手情報入力!S73="","",IF(I64=1,種目情報!$J$5,種目情報!$J$7)))</f>
        <v/>
      </c>
      <c r="AF64" t="str">
        <f>IF(E64="","",IF(②選手情報入力!S73="","",IF(I64=1,IF(②選手情報入力!$T$6="","",②選手情報入力!$T$6),IF(②選手情報入力!$T$7="","",②選手情報入力!$T$7))))</f>
        <v/>
      </c>
      <c r="AG64" t="str">
        <f>IF(E64="","",IF(②選手情報入力!S73="","",IF(I64=1,IF(②選手情報入力!$S$6="",0,1),IF(②選手情報入力!$S$7="",0,1))))</f>
        <v/>
      </c>
      <c r="AH64" t="str">
        <f>IF(E64="","",IF(②選手情報入力!S73="","",2))</f>
        <v/>
      </c>
    </row>
    <row r="65" spans="1:34">
      <c r="A65" t="str">
        <f>IF(E65="","",I65*1000000+①団体情報入力!$D$3*1000+②選手情報入力!A74)</f>
        <v/>
      </c>
      <c r="B65" t="str">
        <f>IF(E65="","",①団体情報入力!$D$3)</f>
        <v/>
      </c>
      <c r="D65" t="str">
        <f>IF(②選手情報入力!B74="","",①団体情報入力!$D$10)</f>
        <v/>
      </c>
      <c r="E65" t="str">
        <f>IF(②選手情報入力!B74="","",②選手情報入力!B74)</f>
        <v/>
      </c>
      <c r="F65" t="str">
        <f>IF(E65="","",②選手情報入力!C74)</f>
        <v/>
      </c>
      <c r="G65" t="str">
        <f>IF(E65="","",②選手情報入力!D74)</f>
        <v/>
      </c>
      <c r="H65" t="str">
        <f t="shared" si="3"/>
        <v/>
      </c>
      <c r="I65" t="str">
        <f>IF(E65="","",IF(②選手情報入力!F74="男",1,2))</f>
        <v/>
      </c>
      <c r="J65" t="str">
        <f>IF(E65="","",IF(②選手情報入力!G74="","",②選手情報入力!G74))</f>
        <v/>
      </c>
      <c r="L65" t="str">
        <f t="shared" si="4"/>
        <v/>
      </c>
      <c r="M65" t="str">
        <f t="shared" si="5"/>
        <v/>
      </c>
      <c r="O65" t="str">
        <f>IF(E65="","",IF(②選手情報入力!I74="","",IF(I65=1,VLOOKUP(②選手情報入力!I74,種目情報!$A$4:$B$36,2,FALSE),VLOOKUP(②選手情報入力!I74,種目情報!$E$4:$F$36,2,FALSE))))</f>
        <v/>
      </c>
      <c r="P65" t="str">
        <f>IF(E65="","",IF(②選手情報入力!J74="","",②選手情報入力!J74))</f>
        <v/>
      </c>
      <c r="Q65" s="29" t="str">
        <f>IF(E65="","",IF(②選手情報入力!H74="",0,1))</f>
        <v/>
      </c>
      <c r="R65" t="str">
        <f>IF(E65="","",IF(②選手情報入力!I74="","",IF(I65=1,VLOOKUP(②選手情報入力!I74,種目情報!$A$4:$C$40,3,FALSE),VLOOKUP(②選手情報入力!I74,種目情報!$E$4:$G$41,3,FALSE))))</f>
        <v/>
      </c>
      <c r="S65" t="str">
        <f>IF(E65="","",IF(②選手情報入力!L74="","",IF(I65=1,VLOOKUP(②選手情報入力!L74,種目情報!$A$4:$B$40,2,FALSE),VLOOKUP(②選手情報入力!L74,種目情報!$E$4:$F$41,2,FALSE))))</f>
        <v/>
      </c>
      <c r="T65" t="str">
        <f>IF(E65="","",IF(②選手情報入力!M74="","",②選手情報入力!M74))</f>
        <v/>
      </c>
      <c r="U65" s="29" t="str">
        <f>IF(E65="","",IF(②選手情報入力!K74="",0,1))</f>
        <v/>
      </c>
      <c r="V65" t="str">
        <f>IF(E65="","",IF(②選手情報入力!L74="","",IF(I65=1,VLOOKUP(②選手情報入力!L74,種目情報!$A$4:$C$40,3,FALSE),VLOOKUP(②選手情報入力!L74,種目情報!$E$4:$G$41,3,FALSE))))</f>
        <v/>
      </c>
      <c r="W65" t="str">
        <f>IF(E65="","",IF(②選手情報入力!O74="","",IF(I65=1,VLOOKUP(②選手情報入力!O74,種目情報!$A$4:$B$40,2,FALSE),VLOOKUP(②選手情報入力!O74,種目情報!$E$4:$F$41,2,FALSE))))</f>
        <v/>
      </c>
      <c r="X65" t="str">
        <f>IF(E65="","",IF(②選手情報入力!P74="","",②選手情報入力!P74))</f>
        <v/>
      </c>
      <c r="Y65" s="29" t="str">
        <f>IF(E65="","",IF(②選手情報入力!N74="",0,1))</f>
        <v/>
      </c>
      <c r="Z65" t="str">
        <f>IF(E65="","",IF(②選手情報入力!O74="","",IF(I65=1,VLOOKUP(②選手情報入力!O74,種目情報!$A$4:$C$40,3,FALSE),VLOOKUP(②選手情報入力!O74,種目情報!$E$4:$G$41,3,FALSE))))</f>
        <v/>
      </c>
      <c r="AA65" t="str">
        <f>IF(E65="","",IF(②選手情報入力!Q74="","",IF(I65=1,種目情報!$J$4,種目情報!$J$6)))</f>
        <v/>
      </c>
      <c r="AB65" t="str">
        <f>IF(E65="","",IF(②選手情報入力!Q74="","",IF(I65=1,IF(②選手情報入力!$R$6="","",②選手情報入力!$R$6),IF(②選手情報入力!$R$7="","",②選手情報入力!$R$7))))</f>
        <v/>
      </c>
      <c r="AC65" t="str">
        <f>IF(E65="","",IF(②選手情報入力!Q74="","",IF(I65=1,IF(②選手情報入力!$Q$6="",0,1),IF(②選手情報入力!$Q$7="",0,1))))</f>
        <v/>
      </c>
      <c r="AD65" t="str">
        <f>IF(E65="","",IF(②選手情報入力!Q74="","",2))</f>
        <v/>
      </c>
      <c r="AE65" t="str">
        <f>IF(E65="","",IF(②選手情報入力!S74="","",IF(I65=1,種目情報!$J$5,種目情報!$J$7)))</f>
        <v/>
      </c>
      <c r="AF65" t="str">
        <f>IF(E65="","",IF(②選手情報入力!S74="","",IF(I65=1,IF(②選手情報入力!$T$6="","",②選手情報入力!$T$6),IF(②選手情報入力!$T$7="","",②選手情報入力!$T$7))))</f>
        <v/>
      </c>
      <c r="AG65" t="str">
        <f>IF(E65="","",IF(②選手情報入力!S74="","",IF(I65=1,IF(②選手情報入力!$S$6="",0,1),IF(②選手情報入力!$S$7="",0,1))))</f>
        <v/>
      </c>
      <c r="AH65" t="str">
        <f>IF(E65="","",IF(②選手情報入力!S74="","",2))</f>
        <v/>
      </c>
    </row>
    <row r="66" spans="1:34">
      <c r="A66" t="str">
        <f>IF(E66="","",I66*1000000+①団体情報入力!$D$3*1000+②選手情報入力!A75)</f>
        <v/>
      </c>
      <c r="B66" t="str">
        <f>IF(E66="","",①団体情報入力!$D$3)</f>
        <v/>
      </c>
      <c r="D66" t="str">
        <f>IF(②選手情報入力!B75="","",①団体情報入力!$D$10)</f>
        <v/>
      </c>
      <c r="E66" t="str">
        <f>IF(②選手情報入力!B75="","",②選手情報入力!B75)</f>
        <v/>
      </c>
      <c r="F66" t="str">
        <f>IF(E66="","",②選手情報入力!C75)</f>
        <v/>
      </c>
      <c r="G66" t="str">
        <f>IF(E66="","",②選手情報入力!D75)</f>
        <v/>
      </c>
      <c r="H66" t="str">
        <f t="shared" si="3"/>
        <v/>
      </c>
      <c r="I66" t="str">
        <f>IF(E66="","",IF(②選手情報入力!F75="男",1,2))</f>
        <v/>
      </c>
      <c r="J66" t="str">
        <f>IF(E66="","",IF(②選手情報入力!G75="","",②選手情報入力!G75))</f>
        <v/>
      </c>
      <c r="L66" t="str">
        <f t="shared" si="4"/>
        <v/>
      </c>
      <c r="M66" t="str">
        <f t="shared" si="5"/>
        <v/>
      </c>
      <c r="O66" t="str">
        <f>IF(E66="","",IF(②選手情報入力!I75="","",IF(I66=1,VLOOKUP(②選手情報入力!I75,種目情報!$A$4:$B$36,2,FALSE),VLOOKUP(②選手情報入力!I75,種目情報!$E$4:$F$36,2,FALSE))))</f>
        <v/>
      </c>
      <c r="P66" t="str">
        <f>IF(E66="","",IF(②選手情報入力!J75="","",②選手情報入力!J75))</f>
        <v/>
      </c>
      <c r="Q66" s="29" t="str">
        <f>IF(E66="","",IF(②選手情報入力!H75="",0,1))</f>
        <v/>
      </c>
      <c r="R66" t="str">
        <f>IF(E66="","",IF(②選手情報入力!I75="","",IF(I66=1,VLOOKUP(②選手情報入力!I75,種目情報!$A$4:$C$40,3,FALSE),VLOOKUP(②選手情報入力!I75,種目情報!$E$4:$G$41,3,FALSE))))</f>
        <v/>
      </c>
      <c r="S66" t="str">
        <f>IF(E66="","",IF(②選手情報入力!L75="","",IF(I66=1,VLOOKUP(②選手情報入力!L75,種目情報!$A$4:$B$40,2,FALSE),VLOOKUP(②選手情報入力!L75,種目情報!$E$4:$F$41,2,FALSE))))</f>
        <v/>
      </c>
      <c r="T66" t="str">
        <f>IF(E66="","",IF(②選手情報入力!M75="","",②選手情報入力!M75))</f>
        <v/>
      </c>
      <c r="U66" s="29" t="str">
        <f>IF(E66="","",IF(②選手情報入力!K75="",0,1))</f>
        <v/>
      </c>
      <c r="V66" t="str">
        <f>IF(E66="","",IF(②選手情報入力!L75="","",IF(I66=1,VLOOKUP(②選手情報入力!L75,種目情報!$A$4:$C$40,3,FALSE),VLOOKUP(②選手情報入力!L75,種目情報!$E$4:$G$41,3,FALSE))))</f>
        <v/>
      </c>
      <c r="W66" t="str">
        <f>IF(E66="","",IF(②選手情報入力!O75="","",IF(I66=1,VLOOKUP(②選手情報入力!O75,種目情報!$A$4:$B$40,2,FALSE),VLOOKUP(②選手情報入力!O75,種目情報!$E$4:$F$41,2,FALSE))))</f>
        <v/>
      </c>
      <c r="X66" t="str">
        <f>IF(E66="","",IF(②選手情報入力!P75="","",②選手情報入力!P75))</f>
        <v/>
      </c>
      <c r="Y66" s="29" t="str">
        <f>IF(E66="","",IF(②選手情報入力!N75="",0,1))</f>
        <v/>
      </c>
      <c r="Z66" t="str">
        <f>IF(E66="","",IF(②選手情報入力!O75="","",IF(I66=1,VLOOKUP(②選手情報入力!O75,種目情報!$A$4:$C$40,3,FALSE),VLOOKUP(②選手情報入力!O75,種目情報!$E$4:$G$41,3,FALSE))))</f>
        <v/>
      </c>
      <c r="AA66" t="str">
        <f>IF(E66="","",IF(②選手情報入力!Q75="","",IF(I66=1,種目情報!$J$4,種目情報!$J$6)))</f>
        <v/>
      </c>
      <c r="AB66" t="str">
        <f>IF(E66="","",IF(②選手情報入力!Q75="","",IF(I66=1,IF(②選手情報入力!$R$6="","",②選手情報入力!$R$6),IF(②選手情報入力!$R$7="","",②選手情報入力!$R$7))))</f>
        <v/>
      </c>
      <c r="AC66" t="str">
        <f>IF(E66="","",IF(②選手情報入力!Q75="","",IF(I66=1,IF(②選手情報入力!$Q$6="",0,1),IF(②選手情報入力!$Q$7="",0,1))))</f>
        <v/>
      </c>
      <c r="AD66" t="str">
        <f>IF(E66="","",IF(②選手情報入力!Q75="","",2))</f>
        <v/>
      </c>
      <c r="AE66" t="str">
        <f>IF(E66="","",IF(②選手情報入力!S75="","",IF(I66=1,種目情報!$J$5,種目情報!$J$7)))</f>
        <v/>
      </c>
      <c r="AF66" t="str">
        <f>IF(E66="","",IF(②選手情報入力!S75="","",IF(I66=1,IF(②選手情報入力!$T$6="","",②選手情報入力!$T$6),IF(②選手情報入力!$T$7="","",②選手情報入力!$T$7))))</f>
        <v/>
      </c>
      <c r="AG66" t="str">
        <f>IF(E66="","",IF(②選手情報入力!S75="","",IF(I66=1,IF(②選手情報入力!$S$6="",0,1),IF(②選手情報入力!$S$7="",0,1))))</f>
        <v/>
      </c>
      <c r="AH66" t="str">
        <f>IF(E66="","",IF(②選手情報入力!S75="","",2))</f>
        <v/>
      </c>
    </row>
    <row r="67" spans="1:34">
      <c r="A67" t="str">
        <f>IF(E67="","",I67*1000000+①団体情報入力!$D$3*1000+②選手情報入力!A76)</f>
        <v/>
      </c>
      <c r="B67" t="str">
        <f>IF(E67="","",①団体情報入力!$D$3)</f>
        <v/>
      </c>
      <c r="D67" t="str">
        <f>IF(②選手情報入力!B76="","",①団体情報入力!$D$10)</f>
        <v/>
      </c>
      <c r="E67" t="str">
        <f>IF(②選手情報入力!B76="","",②選手情報入力!B76)</f>
        <v/>
      </c>
      <c r="F67" t="str">
        <f>IF(E67="","",②選手情報入力!C76)</f>
        <v/>
      </c>
      <c r="G67" t="str">
        <f>IF(E67="","",②選手情報入力!D76)</f>
        <v/>
      </c>
      <c r="H67" t="str">
        <f t="shared" ref="H67:H91" si="6">IF(E67="","",F67)</f>
        <v/>
      </c>
      <c r="I67" t="str">
        <f>IF(E67="","",IF(②選手情報入力!F76="男",1,2))</f>
        <v/>
      </c>
      <c r="J67" t="str">
        <f>IF(E67="","",IF(②選手情報入力!G76="","",②選手情報入力!G76))</f>
        <v/>
      </c>
      <c r="L67" t="str">
        <f t="shared" ref="L67:L91" si="7">IF(E67="","",0)</f>
        <v/>
      </c>
      <c r="M67" t="str">
        <f t="shared" ref="M67:M91" si="8">IF(E67="","","愛知")</f>
        <v/>
      </c>
      <c r="O67" t="str">
        <f>IF(E67="","",IF(②選手情報入力!I76="","",IF(I67=1,VLOOKUP(②選手情報入力!I76,種目情報!$A$4:$B$36,2,FALSE),VLOOKUP(②選手情報入力!I76,種目情報!$E$4:$F$36,2,FALSE))))</f>
        <v/>
      </c>
      <c r="P67" t="str">
        <f>IF(E67="","",IF(②選手情報入力!J76="","",②選手情報入力!J76))</f>
        <v/>
      </c>
      <c r="Q67" s="29" t="str">
        <f>IF(E67="","",IF(②選手情報入力!H76="",0,1))</f>
        <v/>
      </c>
      <c r="R67" t="str">
        <f>IF(E67="","",IF(②選手情報入力!I76="","",IF(I67=1,VLOOKUP(②選手情報入力!I76,種目情報!$A$4:$C$40,3,FALSE),VLOOKUP(②選手情報入力!I76,種目情報!$E$4:$G$41,3,FALSE))))</f>
        <v/>
      </c>
      <c r="S67" t="str">
        <f>IF(E67="","",IF(②選手情報入力!L76="","",IF(I67=1,VLOOKUP(②選手情報入力!L76,種目情報!$A$4:$B$40,2,FALSE),VLOOKUP(②選手情報入力!L76,種目情報!$E$4:$F$41,2,FALSE))))</f>
        <v/>
      </c>
      <c r="T67" t="str">
        <f>IF(E67="","",IF(②選手情報入力!M76="","",②選手情報入力!M76))</f>
        <v/>
      </c>
      <c r="U67" s="29" t="str">
        <f>IF(E67="","",IF(②選手情報入力!K76="",0,1))</f>
        <v/>
      </c>
      <c r="V67" t="str">
        <f>IF(E67="","",IF(②選手情報入力!L76="","",IF(I67=1,VLOOKUP(②選手情報入力!L76,種目情報!$A$4:$C$40,3,FALSE),VLOOKUP(②選手情報入力!L76,種目情報!$E$4:$G$41,3,FALSE))))</f>
        <v/>
      </c>
      <c r="W67" t="str">
        <f>IF(E67="","",IF(②選手情報入力!O76="","",IF(I67=1,VLOOKUP(②選手情報入力!O76,種目情報!$A$4:$B$40,2,FALSE),VLOOKUP(②選手情報入力!O76,種目情報!$E$4:$F$41,2,FALSE))))</f>
        <v/>
      </c>
      <c r="X67" t="str">
        <f>IF(E67="","",IF(②選手情報入力!P76="","",②選手情報入力!P76))</f>
        <v/>
      </c>
      <c r="Y67" s="29" t="str">
        <f>IF(E67="","",IF(②選手情報入力!N76="",0,1))</f>
        <v/>
      </c>
      <c r="Z67" t="str">
        <f>IF(E67="","",IF(②選手情報入力!O76="","",IF(I67=1,VLOOKUP(②選手情報入力!O76,種目情報!$A$4:$C$40,3,FALSE),VLOOKUP(②選手情報入力!O76,種目情報!$E$4:$G$41,3,FALSE))))</f>
        <v/>
      </c>
      <c r="AA67" t="str">
        <f>IF(E67="","",IF(②選手情報入力!Q76="","",IF(I67=1,種目情報!$J$4,種目情報!$J$6)))</f>
        <v/>
      </c>
      <c r="AB67" t="str">
        <f>IF(E67="","",IF(②選手情報入力!Q76="","",IF(I67=1,IF(②選手情報入力!$R$6="","",②選手情報入力!$R$6),IF(②選手情報入力!$R$7="","",②選手情報入力!$R$7))))</f>
        <v/>
      </c>
      <c r="AC67" t="str">
        <f>IF(E67="","",IF(②選手情報入力!Q76="","",IF(I67=1,IF(②選手情報入力!$Q$6="",0,1),IF(②選手情報入力!$Q$7="",0,1))))</f>
        <v/>
      </c>
      <c r="AD67" t="str">
        <f>IF(E67="","",IF(②選手情報入力!Q76="","",2))</f>
        <v/>
      </c>
      <c r="AE67" t="str">
        <f>IF(E67="","",IF(②選手情報入力!S76="","",IF(I67=1,種目情報!$J$5,種目情報!$J$7)))</f>
        <v/>
      </c>
      <c r="AF67" t="str">
        <f>IF(E67="","",IF(②選手情報入力!S76="","",IF(I67=1,IF(②選手情報入力!$T$6="","",②選手情報入力!$T$6),IF(②選手情報入力!$T$7="","",②選手情報入力!$T$7))))</f>
        <v/>
      </c>
      <c r="AG67" t="str">
        <f>IF(E67="","",IF(②選手情報入力!S76="","",IF(I67=1,IF(②選手情報入力!$S$6="",0,1),IF(②選手情報入力!$S$7="",0,1))))</f>
        <v/>
      </c>
      <c r="AH67" t="str">
        <f>IF(E67="","",IF(②選手情報入力!S76="","",2))</f>
        <v/>
      </c>
    </row>
    <row r="68" spans="1:34">
      <c r="A68" t="str">
        <f>IF(E68="","",I68*1000000+①団体情報入力!$D$3*1000+②選手情報入力!A77)</f>
        <v/>
      </c>
      <c r="B68" t="str">
        <f>IF(E68="","",①団体情報入力!$D$3)</f>
        <v/>
      </c>
      <c r="D68" t="str">
        <f>IF(②選手情報入力!B77="","",①団体情報入力!$D$10)</f>
        <v/>
      </c>
      <c r="E68" t="str">
        <f>IF(②選手情報入力!B77="","",②選手情報入力!B77)</f>
        <v/>
      </c>
      <c r="F68" t="str">
        <f>IF(E68="","",②選手情報入力!C77)</f>
        <v/>
      </c>
      <c r="G68" t="str">
        <f>IF(E68="","",②選手情報入力!D77)</f>
        <v/>
      </c>
      <c r="H68" t="str">
        <f t="shared" si="6"/>
        <v/>
      </c>
      <c r="I68" t="str">
        <f>IF(E68="","",IF(②選手情報入力!F77="男",1,2))</f>
        <v/>
      </c>
      <c r="J68" t="str">
        <f>IF(E68="","",IF(②選手情報入力!G77="","",②選手情報入力!G77))</f>
        <v/>
      </c>
      <c r="L68" t="str">
        <f t="shared" si="7"/>
        <v/>
      </c>
      <c r="M68" t="str">
        <f t="shared" si="8"/>
        <v/>
      </c>
      <c r="O68" t="str">
        <f>IF(E68="","",IF(②選手情報入力!I77="","",IF(I68=1,VLOOKUP(②選手情報入力!I77,種目情報!$A$4:$B$36,2,FALSE),VLOOKUP(②選手情報入力!I77,種目情報!$E$4:$F$36,2,FALSE))))</f>
        <v/>
      </c>
      <c r="P68" t="str">
        <f>IF(E68="","",IF(②選手情報入力!J77="","",②選手情報入力!J77))</f>
        <v/>
      </c>
      <c r="Q68" s="29" t="str">
        <f>IF(E68="","",IF(②選手情報入力!H77="",0,1))</f>
        <v/>
      </c>
      <c r="R68" t="str">
        <f>IF(E68="","",IF(②選手情報入力!I77="","",IF(I68=1,VLOOKUP(②選手情報入力!I77,種目情報!$A$4:$C$40,3,FALSE),VLOOKUP(②選手情報入力!I77,種目情報!$E$4:$G$41,3,FALSE))))</f>
        <v/>
      </c>
      <c r="S68" t="str">
        <f>IF(E68="","",IF(②選手情報入力!L77="","",IF(I68=1,VLOOKUP(②選手情報入力!L77,種目情報!$A$4:$B$40,2,FALSE),VLOOKUP(②選手情報入力!L77,種目情報!$E$4:$F$41,2,FALSE))))</f>
        <v/>
      </c>
      <c r="T68" t="str">
        <f>IF(E68="","",IF(②選手情報入力!M77="","",②選手情報入力!M77))</f>
        <v/>
      </c>
      <c r="U68" s="29" t="str">
        <f>IF(E68="","",IF(②選手情報入力!K77="",0,1))</f>
        <v/>
      </c>
      <c r="V68" t="str">
        <f>IF(E68="","",IF(②選手情報入力!L77="","",IF(I68=1,VLOOKUP(②選手情報入力!L77,種目情報!$A$4:$C$40,3,FALSE),VLOOKUP(②選手情報入力!L77,種目情報!$E$4:$G$41,3,FALSE))))</f>
        <v/>
      </c>
      <c r="W68" t="str">
        <f>IF(E68="","",IF(②選手情報入力!O77="","",IF(I68=1,VLOOKUP(②選手情報入力!O77,種目情報!$A$4:$B$40,2,FALSE),VLOOKUP(②選手情報入力!O77,種目情報!$E$4:$F$41,2,FALSE))))</f>
        <v/>
      </c>
      <c r="X68" t="str">
        <f>IF(E68="","",IF(②選手情報入力!P77="","",②選手情報入力!P77))</f>
        <v/>
      </c>
      <c r="Y68" s="29" t="str">
        <f>IF(E68="","",IF(②選手情報入力!N77="",0,1))</f>
        <v/>
      </c>
      <c r="Z68" t="str">
        <f>IF(E68="","",IF(②選手情報入力!O77="","",IF(I68=1,VLOOKUP(②選手情報入力!O77,種目情報!$A$4:$C$40,3,FALSE),VLOOKUP(②選手情報入力!O77,種目情報!$E$4:$G$41,3,FALSE))))</f>
        <v/>
      </c>
      <c r="AA68" t="str">
        <f>IF(E68="","",IF(②選手情報入力!Q77="","",IF(I68=1,種目情報!$J$4,種目情報!$J$6)))</f>
        <v/>
      </c>
      <c r="AB68" t="str">
        <f>IF(E68="","",IF(②選手情報入力!Q77="","",IF(I68=1,IF(②選手情報入力!$R$6="","",②選手情報入力!$R$6),IF(②選手情報入力!$R$7="","",②選手情報入力!$R$7))))</f>
        <v/>
      </c>
      <c r="AC68" t="str">
        <f>IF(E68="","",IF(②選手情報入力!Q77="","",IF(I68=1,IF(②選手情報入力!$Q$6="",0,1),IF(②選手情報入力!$Q$7="",0,1))))</f>
        <v/>
      </c>
      <c r="AD68" t="str">
        <f>IF(E68="","",IF(②選手情報入力!Q77="","",2))</f>
        <v/>
      </c>
      <c r="AE68" t="str">
        <f>IF(E68="","",IF(②選手情報入力!S77="","",IF(I68=1,種目情報!$J$5,種目情報!$J$7)))</f>
        <v/>
      </c>
      <c r="AF68" t="str">
        <f>IF(E68="","",IF(②選手情報入力!S77="","",IF(I68=1,IF(②選手情報入力!$T$6="","",②選手情報入力!$T$6),IF(②選手情報入力!$T$7="","",②選手情報入力!$T$7))))</f>
        <v/>
      </c>
      <c r="AG68" t="str">
        <f>IF(E68="","",IF(②選手情報入力!S77="","",IF(I68=1,IF(②選手情報入力!$S$6="",0,1),IF(②選手情報入力!$S$7="",0,1))))</f>
        <v/>
      </c>
      <c r="AH68" t="str">
        <f>IF(E68="","",IF(②選手情報入力!S77="","",2))</f>
        <v/>
      </c>
    </row>
    <row r="69" spans="1:34">
      <c r="A69" t="str">
        <f>IF(E69="","",I69*1000000+①団体情報入力!$D$3*1000+②選手情報入力!A78)</f>
        <v/>
      </c>
      <c r="B69" t="str">
        <f>IF(E69="","",①団体情報入力!$D$3)</f>
        <v/>
      </c>
      <c r="D69" t="str">
        <f>IF(②選手情報入力!B78="","",①団体情報入力!$D$10)</f>
        <v/>
      </c>
      <c r="E69" t="str">
        <f>IF(②選手情報入力!B78="","",②選手情報入力!B78)</f>
        <v/>
      </c>
      <c r="F69" t="str">
        <f>IF(E69="","",②選手情報入力!C78)</f>
        <v/>
      </c>
      <c r="G69" t="str">
        <f>IF(E69="","",②選手情報入力!D78)</f>
        <v/>
      </c>
      <c r="H69" t="str">
        <f t="shared" si="6"/>
        <v/>
      </c>
      <c r="I69" t="str">
        <f>IF(E69="","",IF(②選手情報入力!F78="男",1,2))</f>
        <v/>
      </c>
      <c r="J69" t="str">
        <f>IF(E69="","",IF(②選手情報入力!G78="","",②選手情報入力!G78))</f>
        <v/>
      </c>
      <c r="L69" t="str">
        <f t="shared" si="7"/>
        <v/>
      </c>
      <c r="M69" t="str">
        <f t="shared" si="8"/>
        <v/>
      </c>
      <c r="O69" t="str">
        <f>IF(E69="","",IF(②選手情報入力!I78="","",IF(I69=1,VLOOKUP(②選手情報入力!I78,種目情報!$A$4:$B$36,2,FALSE),VLOOKUP(②選手情報入力!I78,種目情報!$E$4:$F$36,2,FALSE))))</f>
        <v/>
      </c>
      <c r="P69" t="str">
        <f>IF(E69="","",IF(②選手情報入力!J78="","",②選手情報入力!J78))</f>
        <v/>
      </c>
      <c r="Q69" s="29" t="str">
        <f>IF(E69="","",IF(②選手情報入力!H78="",0,1))</f>
        <v/>
      </c>
      <c r="R69" t="str">
        <f>IF(E69="","",IF(②選手情報入力!I78="","",IF(I69=1,VLOOKUP(②選手情報入力!I78,種目情報!$A$4:$C$40,3,FALSE),VLOOKUP(②選手情報入力!I78,種目情報!$E$4:$G$41,3,FALSE))))</f>
        <v/>
      </c>
      <c r="S69" t="str">
        <f>IF(E69="","",IF(②選手情報入力!L78="","",IF(I69=1,VLOOKUP(②選手情報入力!L78,種目情報!$A$4:$B$40,2,FALSE),VLOOKUP(②選手情報入力!L78,種目情報!$E$4:$F$41,2,FALSE))))</f>
        <v/>
      </c>
      <c r="T69" t="str">
        <f>IF(E69="","",IF(②選手情報入力!M78="","",②選手情報入力!M78))</f>
        <v/>
      </c>
      <c r="U69" s="29" t="str">
        <f>IF(E69="","",IF(②選手情報入力!K78="",0,1))</f>
        <v/>
      </c>
      <c r="V69" t="str">
        <f>IF(E69="","",IF(②選手情報入力!L78="","",IF(I69=1,VLOOKUP(②選手情報入力!L78,種目情報!$A$4:$C$40,3,FALSE),VLOOKUP(②選手情報入力!L78,種目情報!$E$4:$G$41,3,FALSE))))</f>
        <v/>
      </c>
      <c r="W69" t="str">
        <f>IF(E69="","",IF(②選手情報入力!O78="","",IF(I69=1,VLOOKUP(②選手情報入力!O78,種目情報!$A$4:$B$40,2,FALSE),VLOOKUP(②選手情報入力!O78,種目情報!$E$4:$F$41,2,FALSE))))</f>
        <v/>
      </c>
      <c r="X69" t="str">
        <f>IF(E69="","",IF(②選手情報入力!P78="","",②選手情報入力!P78))</f>
        <v/>
      </c>
      <c r="Y69" s="29" t="str">
        <f>IF(E69="","",IF(②選手情報入力!N78="",0,1))</f>
        <v/>
      </c>
      <c r="Z69" t="str">
        <f>IF(E69="","",IF(②選手情報入力!O78="","",IF(I69=1,VLOOKUP(②選手情報入力!O78,種目情報!$A$4:$C$40,3,FALSE),VLOOKUP(②選手情報入力!O78,種目情報!$E$4:$G$41,3,FALSE))))</f>
        <v/>
      </c>
      <c r="AA69" t="str">
        <f>IF(E69="","",IF(②選手情報入力!Q78="","",IF(I69=1,種目情報!$J$4,種目情報!$J$6)))</f>
        <v/>
      </c>
      <c r="AB69" t="str">
        <f>IF(E69="","",IF(②選手情報入力!Q78="","",IF(I69=1,IF(②選手情報入力!$R$6="","",②選手情報入力!$R$6),IF(②選手情報入力!$R$7="","",②選手情報入力!$R$7))))</f>
        <v/>
      </c>
      <c r="AC69" t="str">
        <f>IF(E69="","",IF(②選手情報入力!Q78="","",IF(I69=1,IF(②選手情報入力!$Q$6="",0,1),IF(②選手情報入力!$Q$7="",0,1))))</f>
        <v/>
      </c>
      <c r="AD69" t="str">
        <f>IF(E69="","",IF(②選手情報入力!Q78="","",2))</f>
        <v/>
      </c>
      <c r="AE69" t="str">
        <f>IF(E69="","",IF(②選手情報入力!S78="","",IF(I69=1,種目情報!$J$5,種目情報!$J$7)))</f>
        <v/>
      </c>
      <c r="AF69" t="str">
        <f>IF(E69="","",IF(②選手情報入力!S78="","",IF(I69=1,IF(②選手情報入力!$T$6="","",②選手情報入力!$T$6),IF(②選手情報入力!$T$7="","",②選手情報入力!$T$7))))</f>
        <v/>
      </c>
      <c r="AG69" t="str">
        <f>IF(E69="","",IF(②選手情報入力!S78="","",IF(I69=1,IF(②選手情報入力!$S$6="",0,1),IF(②選手情報入力!$S$7="",0,1))))</f>
        <v/>
      </c>
      <c r="AH69" t="str">
        <f>IF(E69="","",IF(②選手情報入力!S78="","",2))</f>
        <v/>
      </c>
    </row>
    <row r="70" spans="1:34">
      <c r="A70" t="str">
        <f>IF(E70="","",I70*1000000+①団体情報入力!$D$3*1000+②選手情報入力!A79)</f>
        <v/>
      </c>
      <c r="B70" t="str">
        <f>IF(E70="","",①団体情報入力!$D$3)</f>
        <v/>
      </c>
      <c r="D70" t="str">
        <f>IF(②選手情報入力!B79="","",①団体情報入力!$D$10)</f>
        <v/>
      </c>
      <c r="E70" t="str">
        <f>IF(②選手情報入力!B79="","",②選手情報入力!B79)</f>
        <v/>
      </c>
      <c r="F70" t="str">
        <f>IF(E70="","",②選手情報入力!C79)</f>
        <v/>
      </c>
      <c r="G70" t="str">
        <f>IF(E70="","",②選手情報入力!D79)</f>
        <v/>
      </c>
      <c r="H70" t="str">
        <f t="shared" si="6"/>
        <v/>
      </c>
      <c r="I70" t="str">
        <f>IF(E70="","",IF(②選手情報入力!F79="男",1,2))</f>
        <v/>
      </c>
      <c r="J70" t="str">
        <f>IF(E70="","",IF(②選手情報入力!G79="","",②選手情報入力!G79))</f>
        <v/>
      </c>
      <c r="L70" t="str">
        <f t="shared" si="7"/>
        <v/>
      </c>
      <c r="M70" t="str">
        <f t="shared" si="8"/>
        <v/>
      </c>
      <c r="O70" t="str">
        <f>IF(E70="","",IF(②選手情報入力!I79="","",IF(I70=1,VLOOKUP(②選手情報入力!I79,種目情報!$A$4:$B$36,2,FALSE),VLOOKUP(②選手情報入力!I79,種目情報!$E$4:$F$36,2,FALSE))))</f>
        <v/>
      </c>
      <c r="P70" t="str">
        <f>IF(E70="","",IF(②選手情報入力!J79="","",②選手情報入力!J79))</f>
        <v/>
      </c>
      <c r="Q70" s="29" t="str">
        <f>IF(E70="","",IF(②選手情報入力!H79="",0,1))</f>
        <v/>
      </c>
      <c r="R70" t="str">
        <f>IF(E70="","",IF(②選手情報入力!I79="","",IF(I70=1,VLOOKUP(②選手情報入力!I79,種目情報!$A$4:$C$40,3,FALSE),VLOOKUP(②選手情報入力!I79,種目情報!$E$4:$G$41,3,FALSE))))</f>
        <v/>
      </c>
      <c r="S70" t="str">
        <f>IF(E70="","",IF(②選手情報入力!L79="","",IF(I70=1,VLOOKUP(②選手情報入力!L79,種目情報!$A$4:$B$40,2,FALSE),VLOOKUP(②選手情報入力!L79,種目情報!$E$4:$F$41,2,FALSE))))</f>
        <v/>
      </c>
      <c r="T70" t="str">
        <f>IF(E70="","",IF(②選手情報入力!M79="","",②選手情報入力!M79))</f>
        <v/>
      </c>
      <c r="U70" s="29" t="str">
        <f>IF(E70="","",IF(②選手情報入力!K79="",0,1))</f>
        <v/>
      </c>
      <c r="V70" t="str">
        <f>IF(E70="","",IF(②選手情報入力!L79="","",IF(I70=1,VLOOKUP(②選手情報入力!L79,種目情報!$A$4:$C$40,3,FALSE),VLOOKUP(②選手情報入力!L79,種目情報!$E$4:$G$41,3,FALSE))))</f>
        <v/>
      </c>
      <c r="W70" t="str">
        <f>IF(E70="","",IF(②選手情報入力!O79="","",IF(I70=1,VLOOKUP(②選手情報入力!O79,種目情報!$A$4:$B$40,2,FALSE),VLOOKUP(②選手情報入力!O79,種目情報!$E$4:$F$41,2,FALSE))))</f>
        <v/>
      </c>
      <c r="X70" t="str">
        <f>IF(E70="","",IF(②選手情報入力!P79="","",②選手情報入力!P79))</f>
        <v/>
      </c>
      <c r="Y70" s="29" t="str">
        <f>IF(E70="","",IF(②選手情報入力!N79="",0,1))</f>
        <v/>
      </c>
      <c r="Z70" t="str">
        <f>IF(E70="","",IF(②選手情報入力!O79="","",IF(I70=1,VLOOKUP(②選手情報入力!O79,種目情報!$A$4:$C$40,3,FALSE),VLOOKUP(②選手情報入力!O79,種目情報!$E$4:$G$41,3,FALSE))))</f>
        <v/>
      </c>
      <c r="AA70" t="str">
        <f>IF(E70="","",IF(②選手情報入力!Q79="","",IF(I70=1,種目情報!$J$4,種目情報!$J$6)))</f>
        <v/>
      </c>
      <c r="AB70" t="str">
        <f>IF(E70="","",IF(②選手情報入力!Q79="","",IF(I70=1,IF(②選手情報入力!$R$6="","",②選手情報入力!$R$6),IF(②選手情報入力!$R$7="","",②選手情報入力!$R$7))))</f>
        <v/>
      </c>
      <c r="AC70" t="str">
        <f>IF(E70="","",IF(②選手情報入力!Q79="","",IF(I70=1,IF(②選手情報入力!$Q$6="",0,1),IF(②選手情報入力!$Q$7="",0,1))))</f>
        <v/>
      </c>
      <c r="AD70" t="str">
        <f>IF(E70="","",IF(②選手情報入力!Q79="","",2))</f>
        <v/>
      </c>
      <c r="AE70" t="str">
        <f>IF(E70="","",IF(②選手情報入力!S79="","",IF(I70=1,種目情報!$J$5,種目情報!$J$7)))</f>
        <v/>
      </c>
      <c r="AF70" t="str">
        <f>IF(E70="","",IF(②選手情報入力!S79="","",IF(I70=1,IF(②選手情報入力!$T$6="","",②選手情報入力!$T$6),IF(②選手情報入力!$T$7="","",②選手情報入力!$T$7))))</f>
        <v/>
      </c>
      <c r="AG70" t="str">
        <f>IF(E70="","",IF(②選手情報入力!S79="","",IF(I70=1,IF(②選手情報入力!$S$6="",0,1),IF(②選手情報入力!$S$7="",0,1))))</f>
        <v/>
      </c>
      <c r="AH70" t="str">
        <f>IF(E70="","",IF(②選手情報入力!S79="","",2))</f>
        <v/>
      </c>
    </row>
    <row r="71" spans="1:34">
      <c r="A71" t="str">
        <f>IF(E71="","",I71*1000000+①団体情報入力!$D$3*1000+②選手情報入力!A80)</f>
        <v/>
      </c>
      <c r="B71" t="str">
        <f>IF(E71="","",①団体情報入力!$D$3)</f>
        <v/>
      </c>
      <c r="D71" t="str">
        <f>IF(②選手情報入力!B80="","",①団体情報入力!$D$10)</f>
        <v/>
      </c>
      <c r="E71" t="str">
        <f>IF(②選手情報入力!B80="","",②選手情報入力!B80)</f>
        <v/>
      </c>
      <c r="F71" t="str">
        <f>IF(E71="","",②選手情報入力!C80)</f>
        <v/>
      </c>
      <c r="G71" t="str">
        <f>IF(E71="","",②選手情報入力!D80)</f>
        <v/>
      </c>
      <c r="H71" t="str">
        <f t="shared" si="6"/>
        <v/>
      </c>
      <c r="I71" t="str">
        <f>IF(E71="","",IF(②選手情報入力!F80="男",1,2))</f>
        <v/>
      </c>
      <c r="J71" t="str">
        <f>IF(E71="","",IF(②選手情報入力!G80="","",②選手情報入力!G80))</f>
        <v/>
      </c>
      <c r="L71" t="str">
        <f t="shared" si="7"/>
        <v/>
      </c>
      <c r="M71" t="str">
        <f t="shared" si="8"/>
        <v/>
      </c>
      <c r="O71" t="str">
        <f>IF(E71="","",IF(②選手情報入力!I80="","",IF(I71=1,VLOOKUP(②選手情報入力!I80,種目情報!$A$4:$B$36,2,FALSE),VLOOKUP(②選手情報入力!I80,種目情報!$E$4:$F$36,2,FALSE))))</f>
        <v/>
      </c>
      <c r="P71" t="str">
        <f>IF(E71="","",IF(②選手情報入力!J80="","",②選手情報入力!J80))</f>
        <v/>
      </c>
      <c r="Q71" s="29" t="str">
        <f>IF(E71="","",IF(②選手情報入力!H80="",0,1))</f>
        <v/>
      </c>
      <c r="R71" t="str">
        <f>IF(E71="","",IF(②選手情報入力!I80="","",IF(I71=1,VLOOKUP(②選手情報入力!I80,種目情報!$A$4:$C$40,3,FALSE),VLOOKUP(②選手情報入力!I80,種目情報!$E$4:$G$41,3,FALSE))))</f>
        <v/>
      </c>
      <c r="S71" t="str">
        <f>IF(E71="","",IF(②選手情報入力!L80="","",IF(I71=1,VLOOKUP(②選手情報入力!L80,種目情報!$A$4:$B$40,2,FALSE),VLOOKUP(②選手情報入力!L80,種目情報!$E$4:$F$41,2,FALSE))))</f>
        <v/>
      </c>
      <c r="T71" t="str">
        <f>IF(E71="","",IF(②選手情報入力!M80="","",②選手情報入力!M80))</f>
        <v/>
      </c>
      <c r="U71" s="29" t="str">
        <f>IF(E71="","",IF(②選手情報入力!K80="",0,1))</f>
        <v/>
      </c>
      <c r="V71" t="str">
        <f>IF(E71="","",IF(②選手情報入力!L80="","",IF(I71=1,VLOOKUP(②選手情報入力!L80,種目情報!$A$4:$C$40,3,FALSE),VLOOKUP(②選手情報入力!L80,種目情報!$E$4:$G$41,3,FALSE))))</f>
        <v/>
      </c>
      <c r="W71" t="str">
        <f>IF(E71="","",IF(②選手情報入力!O80="","",IF(I71=1,VLOOKUP(②選手情報入力!O80,種目情報!$A$4:$B$40,2,FALSE),VLOOKUP(②選手情報入力!O80,種目情報!$E$4:$F$41,2,FALSE))))</f>
        <v/>
      </c>
      <c r="X71" t="str">
        <f>IF(E71="","",IF(②選手情報入力!P80="","",②選手情報入力!P80))</f>
        <v/>
      </c>
      <c r="Y71" s="29" t="str">
        <f>IF(E71="","",IF(②選手情報入力!N80="",0,1))</f>
        <v/>
      </c>
      <c r="Z71" t="str">
        <f>IF(E71="","",IF(②選手情報入力!O80="","",IF(I71=1,VLOOKUP(②選手情報入力!O80,種目情報!$A$4:$C$40,3,FALSE),VLOOKUP(②選手情報入力!O80,種目情報!$E$4:$G$41,3,FALSE))))</f>
        <v/>
      </c>
      <c r="AA71" t="str">
        <f>IF(E71="","",IF(②選手情報入力!Q80="","",IF(I71=1,種目情報!$J$4,種目情報!$J$6)))</f>
        <v/>
      </c>
      <c r="AB71" t="str">
        <f>IF(E71="","",IF(②選手情報入力!Q80="","",IF(I71=1,IF(②選手情報入力!$R$6="","",②選手情報入力!$R$6),IF(②選手情報入力!$R$7="","",②選手情報入力!$R$7))))</f>
        <v/>
      </c>
      <c r="AC71" t="str">
        <f>IF(E71="","",IF(②選手情報入力!Q80="","",IF(I71=1,IF(②選手情報入力!$Q$6="",0,1),IF(②選手情報入力!$Q$7="",0,1))))</f>
        <v/>
      </c>
      <c r="AD71" t="str">
        <f>IF(E71="","",IF(②選手情報入力!Q80="","",2))</f>
        <v/>
      </c>
      <c r="AE71" t="str">
        <f>IF(E71="","",IF(②選手情報入力!S80="","",IF(I71=1,種目情報!$J$5,種目情報!$J$7)))</f>
        <v/>
      </c>
      <c r="AF71" t="str">
        <f>IF(E71="","",IF(②選手情報入力!S80="","",IF(I71=1,IF(②選手情報入力!$T$6="","",②選手情報入力!$T$6),IF(②選手情報入力!$T$7="","",②選手情報入力!$T$7))))</f>
        <v/>
      </c>
      <c r="AG71" t="str">
        <f>IF(E71="","",IF(②選手情報入力!S80="","",IF(I71=1,IF(②選手情報入力!$S$6="",0,1),IF(②選手情報入力!$S$7="",0,1))))</f>
        <v/>
      </c>
      <c r="AH71" t="str">
        <f>IF(E71="","",IF(②選手情報入力!S80="","",2))</f>
        <v/>
      </c>
    </row>
    <row r="72" spans="1:34">
      <c r="A72" t="str">
        <f>IF(E72="","",I72*1000000+①団体情報入力!$D$3*1000+②選手情報入力!A81)</f>
        <v/>
      </c>
      <c r="B72" t="str">
        <f>IF(E72="","",①団体情報入力!$D$3)</f>
        <v/>
      </c>
      <c r="D72" t="str">
        <f>IF(②選手情報入力!B81="","",①団体情報入力!$D$10)</f>
        <v/>
      </c>
      <c r="E72" t="str">
        <f>IF(②選手情報入力!B81="","",②選手情報入力!B81)</f>
        <v/>
      </c>
      <c r="F72" t="str">
        <f>IF(E72="","",②選手情報入力!C81)</f>
        <v/>
      </c>
      <c r="G72" t="str">
        <f>IF(E72="","",②選手情報入力!D81)</f>
        <v/>
      </c>
      <c r="H72" t="str">
        <f t="shared" si="6"/>
        <v/>
      </c>
      <c r="I72" t="str">
        <f>IF(E72="","",IF(②選手情報入力!F81="男",1,2))</f>
        <v/>
      </c>
      <c r="J72" t="str">
        <f>IF(E72="","",IF(②選手情報入力!G81="","",②選手情報入力!G81))</f>
        <v/>
      </c>
      <c r="L72" t="str">
        <f t="shared" si="7"/>
        <v/>
      </c>
      <c r="M72" t="str">
        <f t="shared" si="8"/>
        <v/>
      </c>
      <c r="O72" t="str">
        <f>IF(E72="","",IF(②選手情報入力!I81="","",IF(I72=1,VLOOKUP(②選手情報入力!I81,種目情報!$A$4:$B$36,2,FALSE),VLOOKUP(②選手情報入力!I81,種目情報!$E$4:$F$36,2,FALSE))))</f>
        <v/>
      </c>
      <c r="P72" t="str">
        <f>IF(E72="","",IF(②選手情報入力!J81="","",②選手情報入力!J81))</f>
        <v/>
      </c>
      <c r="Q72" s="29" t="str">
        <f>IF(E72="","",IF(②選手情報入力!H81="",0,1))</f>
        <v/>
      </c>
      <c r="R72" t="str">
        <f>IF(E72="","",IF(②選手情報入力!I81="","",IF(I72=1,VLOOKUP(②選手情報入力!I81,種目情報!$A$4:$C$40,3,FALSE),VLOOKUP(②選手情報入力!I81,種目情報!$E$4:$G$41,3,FALSE))))</f>
        <v/>
      </c>
      <c r="S72" t="str">
        <f>IF(E72="","",IF(②選手情報入力!L81="","",IF(I72=1,VLOOKUP(②選手情報入力!L81,種目情報!$A$4:$B$40,2,FALSE),VLOOKUP(②選手情報入力!L81,種目情報!$E$4:$F$41,2,FALSE))))</f>
        <v/>
      </c>
      <c r="T72" t="str">
        <f>IF(E72="","",IF(②選手情報入力!M81="","",②選手情報入力!M81))</f>
        <v/>
      </c>
      <c r="U72" s="29" t="str">
        <f>IF(E72="","",IF(②選手情報入力!K81="",0,1))</f>
        <v/>
      </c>
      <c r="V72" t="str">
        <f>IF(E72="","",IF(②選手情報入力!L81="","",IF(I72=1,VLOOKUP(②選手情報入力!L81,種目情報!$A$4:$C$40,3,FALSE),VLOOKUP(②選手情報入力!L81,種目情報!$E$4:$G$41,3,FALSE))))</f>
        <v/>
      </c>
      <c r="W72" t="str">
        <f>IF(E72="","",IF(②選手情報入力!O81="","",IF(I72=1,VLOOKUP(②選手情報入力!O81,種目情報!$A$4:$B$40,2,FALSE),VLOOKUP(②選手情報入力!O81,種目情報!$E$4:$F$41,2,FALSE))))</f>
        <v/>
      </c>
      <c r="X72" t="str">
        <f>IF(E72="","",IF(②選手情報入力!P81="","",②選手情報入力!P81))</f>
        <v/>
      </c>
      <c r="Y72" s="29" t="str">
        <f>IF(E72="","",IF(②選手情報入力!N81="",0,1))</f>
        <v/>
      </c>
      <c r="Z72" t="str">
        <f>IF(E72="","",IF(②選手情報入力!O81="","",IF(I72=1,VLOOKUP(②選手情報入力!O81,種目情報!$A$4:$C$40,3,FALSE),VLOOKUP(②選手情報入力!O81,種目情報!$E$4:$G$41,3,FALSE))))</f>
        <v/>
      </c>
      <c r="AA72" t="str">
        <f>IF(E72="","",IF(②選手情報入力!Q81="","",IF(I72=1,種目情報!$J$4,種目情報!$J$6)))</f>
        <v/>
      </c>
      <c r="AB72" t="str">
        <f>IF(E72="","",IF(②選手情報入力!Q81="","",IF(I72=1,IF(②選手情報入力!$R$6="","",②選手情報入力!$R$6),IF(②選手情報入力!$R$7="","",②選手情報入力!$R$7))))</f>
        <v/>
      </c>
      <c r="AC72" t="str">
        <f>IF(E72="","",IF(②選手情報入力!Q81="","",IF(I72=1,IF(②選手情報入力!$Q$6="",0,1),IF(②選手情報入力!$Q$7="",0,1))))</f>
        <v/>
      </c>
      <c r="AD72" t="str">
        <f>IF(E72="","",IF(②選手情報入力!Q81="","",2))</f>
        <v/>
      </c>
      <c r="AE72" t="str">
        <f>IF(E72="","",IF(②選手情報入力!S81="","",IF(I72=1,種目情報!$J$5,種目情報!$J$7)))</f>
        <v/>
      </c>
      <c r="AF72" t="str">
        <f>IF(E72="","",IF(②選手情報入力!S81="","",IF(I72=1,IF(②選手情報入力!$T$6="","",②選手情報入力!$T$6),IF(②選手情報入力!$T$7="","",②選手情報入力!$T$7))))</f>
        <v/>
      </c>
      <c r="AG72" t="str">
        <f>IF(E72="","",IF(②選手情報入力!S81="","",IF(I72=1,IF(②選手情報入力!$S$6="",0,1),IF(②選手情報入力!$S$7="",0,1))))</f>
        <v/>
      </c>
      <c r="AH72" t="str">
        <f>IF(E72="","",IF(②選手情報入力!S81="","",2))</f>
        <v/>
      </c>
    </row>
    <row r="73" spans="1:34">
      <c r="A73" t="str">
        <f>IF(E73="","",I73*1000000+①団体情報入力!$D$3*1000+②選手情報入力!A82)</f>
        <v/>
      </c>
      <c r="B73" t="str">
        <f>IF(E73="","",①団体情報入力!$D$3)</f>
        <v/>
      </c>
      <c r="D73" t="str">
        <f>IF(②選手情報入力!B82="","",①団体情報入力!$D$10)</f>
        <v/>
      </c>
      <c r="E73" t="str">
        <f>IF(②選手情報入力!B82="","",②選手情報入力!B82)</f>
        <v/>
      </c>
      <c r="F73" t="str">
        <f>IF(E73="","",②選手情報入力!C82)</f>
        <v/>
      </c>
      <c r="G73" t="str">
        <f>IF(E73="","",②選手情報入力!D82)</f>
        <v/>
      </c>
      <c r="H73" t="str">
        <f t="shared" si="6"/>
        <v/>
      </c>
      <c r="I73" t="str">
        <f>IF(E73="","",IF(②選手情報入力!F82="男",1,2))</f>
        <v/>
      </c>
      <c r="J73" t="str">
        <f>IF(E73="","",IF(②選手情報入力!G82="","",②選手情報入力!G82))</f>
        <v/>
      </c>
      <c r="L73" t="str">
        <f t="shared" si="7"/>
        <v/>
      </c>
      <c r="M73" t="str">
        <f t="shared" si="8"/>
        <v/>
      </c>
      <c r="O73" t="str">
        <f>IF(E73="","",IF(②選手情報入力!I82="","",IF(I73=1,VLOOKUP(②選手情報入力!I82,種目情報!$A$4:$B$36,2,FALSE),VLOOKUP(②選手情報入力!I82,種目情報!$E$4:$F$36,2,FALSE))))</f>
        <v/>
      </c>
      <c r="P73" t="str">
        <f>IF(E73="","",IF(②選手情報入力!J82="","",②選手情報入力!J82))</f>
        <v/>
      </c>
      <c r="Q73" s="29" t="str">
        <f>IF(E73="","",IF(②選手情報入力!H82="",0,1))</f>
        <v/>
      </c>
      <c r="R73" t="str">
        <f>IF(E73="","",IF(②選手情報入力!I82="","",IF(I73=1,VLOOKUP(②選手情報入力!I82,種目情報!$A$4:$C$40,3,FALSE),VLOOKUP(②選手情報入力!I82,種目情報!$E$4:$G$41,3,FALSE))))</f>
        <v/>
      </c>
      <c r="S73" t="str">
        <f>IF(E73="","",IF(②選手情報入力!L82="","",IF(I73=1,VLOOKUP(②選手情報入力!L82,種目情報!$A$4:$B$40,2,FALSE),VLOOKUP(②選手情報入力!L82,種目情報!$E$4:$F$41,2,FALSE))))</f>
        <v/>
      </c>
      <c r="T73" t="str">
        <f>IF(E73="","",IF(②選手情報入力!M82="","",②選手情報入力!M82))</f>
        <v/>
      </c>
      <c r="U73" s="29" t="str">
        <f>IF(E73="","",IF(②選手情報入力!K82="",0,1))</f>
        <v/>
      </c>
      <c r="V73" t="str">
        <f>IF(E73="","",IF(②選手情報入力!L82="","",IF(I73=1,VLOOKUP(②選手情報入力!L82,種目情報!$A$4:$C$40,3,FALSE),VLOOKUP(②選手情報入力!L82,種目情報!$E$4:$G$41,3,FALSE))))</f>
        <v/>
      </c>
      <c r="W73" t="str">
        <f>IF(E73="","",IF(②選手情報入力!O82="","",IF(I73=1,VLOOKUP(②選手情報入力!O82,種目情報!$A$4:$B$40,2,FALSE),VLOOKUP(②選手情報入力!O82,種目情報!$E$4:$F$41,2,FALSE))))</f>
        <v/>
      </c>
      <c r="X73" t="str">
        <f>IF(E73="","",IF(②選手情報入力!P82="","",②選手情報入力!P82))</f>
        <v/>
      </c>
      <c r="Y73" s="29" t="str">
        <f>IF(E73="","",IF(②選手情報入力!N82="",0,1))</f>
        <v/>
      </c>
      <c r="Z73" t="str">
        <f>IF(E73="","",IF(②選手情報入力!O82="","",IF(I73=1,VLOOKUP(②選手情報入力!O82,種目情報!$A$4:$C$40,3,FALSE),VLOOKUP(②選手情報入力!O82,種目情報!$E$4:$G$41,3,FALSE))))</f>
        <v/>
      </c>
      <c r="AA73" t="str">
        <f>IF(E73="","",IF(②選手情報入力!Q82="","",IF(I73=1,種目情報!$J$4,種目情報!$J$6)))</f>
        <v/>
      </c>
      <c r="AB73" t="str">
        <f>IF(E73="","",IF(②選手情報入力!Q82="","",IF(I73=1,IF(②選手情報入力!$R$6="","",②選手情報入力!$R$6),IF(②選手情報入力!$R$7="","",②選手情報入力!$R$7))))</f>
        <v/>
      </c>
      <c r="AC73" t="str">
        <f>IF(E73="","",IF(②選手情報入力!Q82="","",IF(I73=1,IF(②選手情報入力!$Q$6="",0,1),IF(②選手情報入力!$Q$7="",0,1))))</f>
        <v/>
      </c>
      <c r="AD73" t="str">
        <f>IF(E73="","",IF(②選手情報入力!Q82="","",2))</f>
        <v/>
      </c>
      <c r="AE73" t="str">
        <f>IF(E73="","",IF(②選手情報入力!S82="","",IF(I73=1,種目情報!$J$5,種目情報!$J$7)))</f>
        <v/>
      </c>
      <c r="AF73" t="str">
        <f>IF(E73="","",IF(②選手情報入力!S82="","",IF(I73=1,IF(②選手情報入力!$T$6="","",②選手情報入力!$T$6),IF(②選手情報入力!$T$7="","",②選手情報入力!$T$7))))</f>
        <v/>
      </c>
      <c r="AG73" t="str">
        <f>IF(E73="","",IF(②選手情報入力!S82="","",IF(I73=1,IF(②選手情報入力!$S$6="",0,1),IF(②選手情報入力!$S$7="",0,1))))</f>
        <v/>
      </c>
      <c r="AH73" t="str">
        <f>IF(E73="","",IF(②選手情報入力!S82="","",2))</f>
        <v/>
      </c>
    </row>
    <row r="74" spans="1:34">
      <c r="A74" t="str">
        <f>IF(E74="","",I74*1000000+①団体情報入力!$D$3*1000+②選手情報入力!A83)</f>
        <v/>
      </c>
      <c r="B74" t="str">
        <f>IF(E74="","",①団体情報入力!$D$3)</f>
        <v/>
      </c>
      <c r="D74" t="str">
        <f>IF(②選手情報入力!B83="","",①団体情報入力!$D$10)</f>
        <v/>
      </c>
      <c r="E74" t="str">
        <f>IF(②選手情報入力!B83="","",②選手情報入力!B83)</f>
        <v/>
      </c>
      <c r="F74" t="str">
        <f>IF(E74="","",②選手情報入力!C83)</f>
        <v/>
      </c>
      <c r="G74" t="str">
        <f>IF(E74="","",②選手情報入力!D83)</f>
        <v/>
      </c>
      <c r="H74" t="str">
        <f t="shared" si="6"/>
        <v/>
      </c>
      <c r="I74" t="str">
        <f>IF(E74="","",IF(②選手情報入力!F83="男",1,2))</f>
        <v/>
      </c>
      <c r="J74" t="str">
        <f>IF(E74="","",IF(②選手情報入力!G83="","",②選手情報入力!G83))</f>
        <v/>
      </c>
      <c r="L74" t="str">
        <f t="shared" si="7"/>
        <v/>
      </c>
      <c r="M74" t="str">
        <f t="shared" si="8"/>
        <v/>
      </c>
      <c r="O74" t="str">
        <f>IF(E74="","",IF(②選手情報入力!I83="","",IF(I74=1,VLOOKUP(②選手情報入力!I83,種目情報!$A$4:$B$36,2,FALSE),VLOOKUP(②選手情報入力!I83,種目情報!$E$4:$F$36,2,FALSE))))</f>
        <v/>
      </c>
      <c r="P74" t="str">
        <f>IF(E74="","",IF(②選手情報入力!J83="","",②選手情報入力!J83))</f>
        <v/>
      </c>
      <c r="Q74" s="29" t="str">
        <f>IF(E74="","",IF(②選手情報入力!H83="",0,1))</f>
        <v/>
      </c>
      <c r="R74" t="str">
        <f>IF(E74="","",IF(②選手情報入力!I83="","",IF(I74=1,VLOOKUP(②選手情報入力!I83,種目情報!$A$4:$C$40,3,FALSE),VLOOKUP(②選手情報入力!I83,種目情報!$E$4:$G$41,3,FALSE))))</f>
        <v/>
      </c>
      <c r="S74" t="str">
        <f>IF(E74="","",IF(②選手情報入力!L83="","",IF(I74=1,VLOOKUP(②選手情報入力!L83,種目情報!$A$4:$B$40,2,FALSE),VLOOKUP(②選手情報入力!L83,種目情報!$E$4:$F$41,2,FALSE))))</f>
        <v/>
      </c>
      <c r="T74" t="str">
        <f>IF(E74="","",IF(②選手情報入力!M83="","",②選手情報入力!M83))</f>
        <v/>
      </c>
      <c r="U74" s="29" t="str">
        <f>IF(E74="","",IF(②選手情報入力!K83="",0,1))</f>
        <v/>
      </c>
      <c r="V74" t="str">
        <f>IF(E74="","",IF(②選手情報入力!L83="","",IF(I74=1,VLOOKUP(②選手情報入力!L83,種目情報!$A$4:$C$40,3,FALSE),VLOOKUP(②選手情報入力!L83,種目情報!$E$4:$G$41,3,FALSE))))</f>
        <v/>
      </c>
      <c r="W74" t="str">
        <f>IF(E74="","",IF(②選手情報入力!O83="","",IF(I74=1,VLOOKUP(②選手情報入力!O83,種目情報!$A$4:$B$40,2,FALSE),VLOOKUP(②選手情報入力!O83,種目情報!$E$4:$F$41,2,FALSE))))</f>
        <v/>
      </c>
      <c r="X74" t="str">
        <f>IF(E74="","",IF(②選手情報入力!P83="","",②選手情報入力!P83))</f>
        <v/>
      </c>
      <c r="Y74" s="29" t="str">
        <f>IF(E74="","",IF(②選手情報入力!N83="",0,1))</f>
        <v/>
      </c>
      <c r="Z74" t="str">
        <f>IF(E74="","",IF(②選手情報入力!O83="","",IF(I74=1,VLOOKUP(②選手情報入力!O83,種目情報!$A$4:$C$40,3,FALSE),VLOOKUP(②選手情報入力!O83,種目情報!$E$4:$G$41,3,FALSE))))</f>
        <v/>
      </c>
      <c r="AA74" t="str">
        <f>IF(E74="","",IF(②選手情報入力!Q83="","",IF(I74=1,種目情報!$J$4,種目情報!$J$6)))</f>
        <v/>
      </c>
      <c r="AB74" t="str">
        <f>IF(E74="","",IF(②選手情報入力!Q83="","",IF(I74=1,IF(②選手情報入力!$R$6="","",②選手情報入力!$R$6),IF(②選手情報入力!$R$7="","",②選手情報入力!$R$7))))</f>
        <v/>
      </c>
      <c r="AC74" t="str">
        <f>IF(E74="","",IF(②選手情報入力!Q83="","",IF(I74=1,IF(②選手情報入力!$Q$6="",0,1),IF(②選手情報入力!$Q$7="",0,1))))</f>
        <v/>
      </c>
      <c r="AD74" t="str">
        <f>IF(E74="","",IF(②選手情報入力!Q83="","",2))</f>
        <v/>
      </c>
      <c r="AE74" t="str">
        <f>IF(E74="","",IF(②選手情報入力!S83="","",IF(I74=1,種目情報!$J$5,種目情報!$J$7)))</f>
        <v/>
      </c>
      <c r="AF74" t="str">
        <f>IF(E74="","",IF(②選手情報入力!S83="","",IF(I74=1,IF(②選手情報入力!$T$6="","",②選手情報入力!$T$6),IF(②選手情報入力!$T$7="","",②選手情報入力!$T$7))))</f>
        <v/>
      </c>
      <c r="AG74" t="str">
        <f>IF(E74="","",IF(②選手情報入力!S83="","",IF(I74=1,IF(②選手情報入力!$S$6="",0,1),IF(②選手情報入力!$S$7="",0,1))))</f>
        <v/>
      </c>
      <c r="AH74" t="str">
        <f>IF(E74="","",IF(②選手情報入力!S83="","",2))</f>
        <v/>
      </c>
    </row>
    <row r="75" spans="1:34">
      <c r="A75" t="str">
        <f>IF(E75="","",I75*1000000+①団体情報入力!$D$3*1000+②選手情報入力!A84)</f>
        <v/>
      </c>
      <c r="B75" t="str">
        <f>IF(E75="","",①団体情報入力!$D$3)</f>
        <v/>
      </c>
      <c r="D75" t="str">
        <f>IF(②選手情報入力!B84="","",①団体情報入力!$D$10)</f>
        <v/>
      </c>
      <c r="E75" t="str">
        <f>IF(②選手情報入力!B84="","",②選手情報入力!B84)</f>
        <v/>
      </c>
      <c r="F75" t="str">
        <f>IF(E75="","",②選手情報入力!C84)</f>
        <v/>
      </c>
      <c r="G75" t="str">
        <f>IF(E75="","",②選手情報入力!D84)</f>
        <v/>
      </c>
      <c r="H75" t="str">
        <f t="shared" si="6"/>
        <v/>
      </c>
      <c r="I75" t="str">
        <f>IF(E75="","",IF(②選手情報入力!F84="男",1,2))</f>
        <v/>
      </c>
      <c r="J75" t="str">
        <f>IF(E75="","",IF(②選手情報入力!G84="","",②選手情報入力!G84))</f>
        <v/>
      </c>
      <c r="L75" t="str">
        <f t="shared" si="7"/>
        <v/>
      </c>
      <c r="M75" t="str">
        <f t="shared" si="8"/>
        <v/>
      </c>
      <c r="O75" t="str">
        <f>IF(E75="","",IF(②選手情報入力!I84="","",IF(I75=1,VLOOKUP(②選手情報入力!I84,種目情報!$A$4:$B$36,2,FALSE),VLOOKUP(②選手情報入力!I84,種目情報!$E$4:$F$36,2,FALSE))))</f>
        <v/>
      </c>
      <c r="P75" t="str">
        <f>IF(E75="","",IF(②選手情報入力!J84="","",②選手情報入力!J84))</f>
        <v/>
      </c>
      <c r="Q75" s="29" t="str">
        <f>IF(E75="","",IF(②選手情報入力!H84="",0,1))</f>
        <v/>
      </c>
      <c r="R75" t="str">
        <f>IF(E75="","",IF(②選手情報入力!I84="","",IF(I75=1,VLOOKUP(②選手情報入力!I84,種目情報!$A$4:$C$40,3,FALSE),VLOOKUP(②選手情報入力!I84,種目情報!$E$4:$G$41,3,FALSE))))</f>
        <v/>
      </c>
      <c r="S75" t="str">
        <f>IF(E75="","",IF(②選手情報入力!L84="","",IF(I75=1,VLOOKUP(②選手情報入力!L84,種目情報!$A$4:$B$40,2,FALSE),VLOOKUP(②選手情報入力!L84,種目情報!$E$4:$F$41,2,FALSE))))</f>
        <v/>
      </c>
      <c r="T75" t="str">
        <f>IF(E75="","",IF(②選手情報入力!M84="","",②選手情報入力!M84))</f>
        <v/>
      </c>
      <c r="U75" s="29" t="str">
        <f>IF(E75="","",IF(②選手情報入力!K84="",0,1))</f>
        <v/>
      </c>
      <c r="V75" t="str">
        <f>IF(E75="","",IF(②選手情報入力!L84="","",IF(I75=1,VLOOKUP(②選手情報入力!L84,種目情報!$A$4:$C$40,3,FALSE),VLOOKUP(②選手情報入力!L84,種目情報!$E$4:$G$41,3,FALSE))))</f>
        <v/>
      </c>
      <c r="W75" t="str">
        <f>IF(E75="","",IF(②選手情報入力!O84="","",IF(I75=1,VLOOKUP(②選手情報入力!O84,種目情報!$A$4:$B$40,2,FALSE),VLOOKUP(②選手情報入力!O84,種目情報!$E$4:$F$41,2,FALSE))))</f>
        <v/>
      </c>
      <c r="X75" t="str">
        <f>IF(E75="","",IF(②選手情報入力!P84="","",②選手情報入力!P84))</f>
        <v/>
      </c>
      <c r="Y75" s="29" t="str">
        <f>IF(E75="","",IF(②選手情報入力!N84="",0,1))</f>
        <v/>
      </c>
      <c r="Z75" t="str">
        <f>IF(E75="","",IF(②選手情報入力!O84="","",IF(I75=1,VLOOKUP(②選手情報入力!O84,種目情報!$A$4:$C$40,3,FALSE),VLOOKUP(②選手情報入力!O84,種目情報!$E$4:$G$41,3,FALSE))))</f>
        <v/>
      </c>
      <c r="AA75" t="str">
        <f>IF(E75="","",IF(②選手情報入力!Q84="","",IF(I75=1,種目情報!$J$4,種目情報!$J$6)))</f>
        <v/>
      </c>
      <c r="AB75" t="str">
        <f>IF(E75="","",IF(②選手情報入力!Q84="","",IF(I75=1,IF(②選手情報入力!$R$6="","",②選手情報入力!$R$6),IF(②選手情報入力!$R$7="","",②選手情報入力!$R$7))))</f>
        <v/>
      </c>
      <c r="AC75" t="str">
        <f>IF(E75="","",IF(②選手情報入力!Q84="","",IF(I75=1,IF(②選手情報入力!$Q$6="",0,1),IF(②選手情報入力!$Q$7="",0,1))))</f>
        <v/>
      </c>
      <c r="AD75" t="str">
        <f>IF(E75="","",IF(②選手情報入力!Q84="","",2))</f>
        <v/>
      </c>
      <c r="AE75" t="str">
        <f>IF(E75="","",IF(②選手情報入力!S84="","",IF(I75=1,種目情報!$J$5,種目情報!$J$7)))</f>
        <v/>
      </c>
      <c r="AF75" t="str">
        <f>IF(E75="","",IF(②選手情報入力!S84="","",IF(I75=1,IF(②選手情報入力!$T$6="","",②選手情報入力!$T$6),IF(②選手情報入力!$T$7="","",②選手情報入力!$T$7))))</f>
        <v/>
      </c>
      <c r="AG75" t="str">
        <f>IF(E75="","",IF(②選手情報入力!S84="","",IF(I75=1,IF(②選手情報入力!$S$6="",0,1),IF(②選手情報入力!$S$7="",0,1))))</f>
        <v/>
      </c>
      <c r="AH75" t="str">
        <f>IF(E75="","",IF(②選手情報入力!S84="","",2))</f>
        <v/>
      </c>
    </row>
    <row r="76" spans="1:34">
      <c r="A76" t="str">
        <f>IF(E76="","",I76*1000000+①団体情報入力!$D$3*1000+②選手情報入力!A85)</f>
        <v/>
      </c>
      <c r="B76" t="str">
        <f>IF(E76="","",①団体情報入力!$D$3)</f>
        <v/>
      </c>
      <c r="D76" t="str">
        <f>IF(②選手情報入力!B85="","",①団体情報入力!$D$10)</f>
        <v/>
      </c>
      <c r="E76" t="str">
        <f>IF(②選手情報入力!B85="","",②選手情報入力!B85)</f>
        <v/>
      </c>
      <c r="F76" t="str">
        <f>IF(E76="","",②選手情報入力!C85)</f>
        <v/>
      </c>
      <c r="G76" t="str">
        <f>IF(E76="","",②選手情報入力!D85)</f>
        <v/>
      </c>
      <c r="H76" t="str">
        <f t="shared" si="6"/>
        <v/>
      </c>
      <c r="I76" t="str">
        <f>IF(E76="","",IF(②選手情報入力!F85="男",1,2))</f>
        <v/>
      </c>
      <c r="J76" t="str">
        <f>IF(E76="","",IF(②選手情報入力!G85="","",②選手情報入力!G85))</f>
        <v/>
      </c>
      <c r="L76" t="str">
        <f t="shared" si="7"/>
        <v/>
      </c>
      <c r="M76" t="str">
        <f t="shared" si="8"/>
        <v/>
      </c>
      <c r="O76" t="str">
        <f>IF(E76="","",IF(②選手情報入力!I85="","",IF(I76=1,VLOOKUP(②選手情報入力!I85,種目情報!$A$4:$B$36,2,FALSE),VLOOKUP(②選手情報入力!I85,種目情報!$E$4:$F$36,2,FALSE))))</f>
        <v/>
      </c>
      <c r="P76" t="str">
        <f>IF(E76="","",IF(②選手情報入力!J85="","",②選手情報入力!J85))</f>
        <v/>
      </c>
      <c r="Q76" s="29" t="str">
        <f>IF(E76="","",IF(②選手情報入力!H85="",0,1))</f>
        <v/>
      </c>
      <c r="R76" t="str">
        <f>IF(E76="","",IF(②選手情報入力!I85="","",IF(I76=1,VLOOKUP(②選手情報入力!I85,種目情報!$A$4:$C$40,3,FALSE),VLOOKUP(②選手情報入力!I85,種目情報!$E$4:$G$41,3,FALSE))))</f>
        <v/>
      </c>
      <c r="S76" t="str">
        <f>IF(E76="","",IF(②選手情報入力!L85="","",IF(I76=1,VLOOKUP(②選手情報入力!L85,種目情報!$A$4:$B$40,2,FALSE),VLOOKUP(②選手情報入力!L85,種目情報!$E$4:$F$41,2,FALSE))))</f>
        <v/>
      </c>
      <c r="T76" t="str">
        <f>IF(E76="","",IF(②選手情報入力!M85="","",②選手情報入力!M85))</f>
        <v/>
      </c>
      <c r="U76" s="29" t="str">
        <f>IF(E76="","",IF(②選手情報入力!K85="",0,1))</f>
        <v/>
      </c>
      <c r="V76" t="str">
        <f>IF(E76="","",IF(②選手情報入力!L85="","",IF(I76=1,VLOOKUP(②選手情報入力!L85,種目情報!$A$4:$C$40,3,FALSE),VLOOKUP(②選手情報入力!L85,種目情報!$E$4:$G$41,3,FALSE))))</f>
        <v/>
      </c>
      <c r="W76" t="str">
        <f>IF(E76="","",IF(②選手情報入力!O85="","",IF(I76=1,VLOOKUP(②選手情報入力!O85,種目情報!$A$4:$B$40,2,FALSE),VLOOKUP(②選手情報入力!O85,種目情報!$E$4:$F$41,2,FALSE))))</f>
        <v/>
      </c>
      <c r="X76" t="str">
        <f>IF(E76="","",IF(②選手情報入力!P85="","",②選手情報入力!P85))</f>
        <v/>
      </c>
      <c r="Y76" s="29" t="str">
        <f>IF(E76="","",IF(②選手情報入力!N85="",0,1))</f>
        <v/>
      </c>
      <c r="Z76" t="str">
        <f>IF(E76="","",IF(②選手情報入力!O85="","",IF(I76=1,VLOOKUP(②選手情報入力!O85,種目情報!$A$4:$C$40,3,FALSE),VLOOKUP(②選手情報入力!O85,種目情報!$E$4:$G$41,3,FALSE))))</f>
        <v/>
      </c>
      <c r="AA76" t="str">
        <f>IF(E76="","",IF(②選手情報入力!Q85="","",IF(I76=1,種目情報!$J$4,種目情報!$J$6)))</f>
        <v/>
      </c>
      <c r="AB76" t="str">
        <f>IF(E76="","",IF(②選手情報入力!Q85="","",IF(I76=1,IF(②選手情報入力!$R$6="","",②選手情報入力!$R$6),IF(②選手情報入力!$R$7="","",②選手情報入力!$R$7))))</f>
        <v/>
      </c>
      <c r="AC76" t="str">
        <f>IF(E76="","",IF(②選手情報入力!Q85="","",IF(I76=1,IF(②選手情報入力!$Q$6="",0,1),IF(②選手情報入力!$Q$7="",0,1))))</f>
        <v/>
      </c>
      <c r="AD76" t="str">
        <f>IF(E76="","",IF(②選手情報入力!Q85="","",2))</f>
        <v/>
      </c>
      <c r="AE76" t="str">
        <f>IF(E76="","",IF(②選手情報入力!S85="","",IF(I76=1,種目情報!$J$5,種目情報!$J$7)))</f>
        <v/>
      </c>
      <c r="AF76" t="str">
        <f>IF(E76="","",IF(②選手情報入力!S85="","",IF(I76=1,IF(②選手情報入力!$T$6="","",②選手情報入力!$T$6),IF(②選手情報入力!$T$7="","",②選手情報入力!$T$7))))</f>
        <v/>
      </c>
      <c r="AG76" t="str">
        <f>IF(E76="","",IF(②選手情報入力!S85="","",IF(I76=1,IF(②選手情報入力!$S$6="",0,1),IF(②選手情報入力!$S$7="",0,1))))</f>
        <v/>
      </c>
      <c r="AH76" t="str">
        <f>IF(E76="","",IF(②選手情報入力!S85="","",2))</f>
        <v/>
      </c>
    </row>
    <row r="77" spans="1:34">
      <c r="A77" t="str">
        <f>IF(E77="","",I77*1000000+①団体情報入力!$D$3*1000+②選手情報入力!A86)</f>
        <v/>
      </c>
      <c r="B77" t="str">
        <f>IF(E77="","",①団体情報入力!$D$3)</f>
        <v/>
      </c>
      <c r="D77" t="str">
        <f>IF(②選手情報入力!B86="","",①団体情報入力!$D$10)</f>
        <v/>
      </c>
      <c r="E77" t="str">
        <f>IF(②選手情報入力!B86="","",②選手情報入力!B86)</f>
        <v/>
      </c>
      <c r="F77" t="str">
        <f>IF(E77="","",②選手情報入力!C86)</f>
        <v/>
      </c>
      <c r="G77" t="str">
        <f>IF(E77="","",②選手情報入力!D86)</f>
        <v/>
      </c>
      <c r="H77" t="str">
        <f t="shared" si="6"/>
        <v/>
      </c>
      <c r="I77" t="str">
        <f>IF(E77="","",IF(②選手情報入力!F86="男",1,2))</f>
        <v/>
      </c>
      <c r="J77" t="str">
        <f>IF(E77="","",IF(②選手情報入力!G86="","",②選手情報入力!G86))</f>
        <v/>
      </c>
      <c r="L77" t="str">
        <f t="shared" si="7"/>
        <v/>
      </c>
      <c r="M77" t="str">
        <f t="shared" si="8"/>
        <v/>
      </c>
      <c r="O77" t="str">
        <f>IF(E77="","",IF(②選手情報入力!I86="","",IF(I77=1,VLOOKUP(②選手情報入力!I86,種目情報!$A$4:$B$36,2,FALSE),VLOOKUP(②選手情報入力!I86,種目情報!$E$4:$F$36,2,FALSE))))</f>
        <v/>
      </c>
      <c r="P77" t="str">
        <f>IF(E77="","",IF(②選手情報入力!J86="","",②選手情報入力!J86))</f>
        <v/>
      </c>
      <c r="Q77" s="29" t="str">
        <f>IF(E77="","",IF(②選手情報入力!H86="",0,1))</f>
        <v/>
      </c>
      <c r="R77" t="str">
        <f>IF(E77="","",IF(②選手情報入力!I86="","",IF(I77=1,VLOOKUP(②選手情報入力!I86,種目情報!$A$4:$C$40,3,FALSE),VLOOKUP(②選手情報入力!I86,種目情報!$E$4:$G$41,3,FALSE))))</f>
        <v/>
      </c>
      <c r="S77" t="str">
        <f>IF(E77="","",IF(②選手情報入力!L86="","",IF(I77=1,VLOOKUP(②選手情報入力!L86,種目情報!$A$4:$B$40,2,FALSE),VLOOKUP(②選手情報入力!L86,種目情報!$E$4:$F$41,2,FALSE))))</f>
        <v/>
      </c>
      <c r="T77" t="str">
        <f>IF(E77="","",IF(②選手情報入力!M86="","",②選手情報入力!M86))</f>
        <v/>
      </c>
      <c r="U77" s="29" t="str">
        <f>IF(E77="","",IF(②選手情報入力!K86="",0,1))</f>
        <v/>
      </c>
      <c r="V77" t="str">
        <f>IF(E77="","",IF(②選手情報入力!L86="","",IF(I77=1,VLOOKUP(②選手情報入力!L86,種目情報!$A$4:$C$40,3,FALSE),VLOOKUP(②選手情報入力!L86,種目情報!$E$4:$G$41,3,FALSE))))</f>
        <v/>
      </c>
      <c r="W77" t="str">
        <f>IF(E77="","",IF(②選手情報入力!O86="","",IF(I77=1,VLOOKUP(②選手情報入力!O86,種目情報!$A$4:$B$40,2,FALSE),VLOOKUP(②選手情報入力!O86,種目情報!$E$4:$F$41,2,FALSE))))</f>
        <v/>
      </c>
      <c r="X77" t="str">
        <f>IF(E77="","",IF(②選手情報入力!P86="","",②選手情報入力!P86))</f>
        <v/>
      </c>
      <c r="Y77" s="29" t="str">
        <f>IF(E77="","",IF(②選手情報入力!N86="",0,1))</f>
        <v/>
      </c>
      <c r="Z77" t="str">
        <f>IF(E77="","",IF(②選手情報入力!O86="","",IF(I77=1,VLOOKUP(②選手情報入力!O86,種目情報!$A$4:$C$40,3,FALSE),VLOOKUP(②選手情報入力!O86,種目情報!$E$4:$G$41,3,FALSE))))</f>
        <v/>
      </c>
      <c r="AA77" t="str">
        <f>IF(E77="","",IF(②選手情報入力!Q86="","",IF(I77=1,種目情報!$J$4,種目情報!$J$6)))</f>
        <v/>
      </c>
      <c r="AB77" t="str">
        <f>IF(E77="","",IF(②選手情報入力!Q86="","",IF(I77=1,IF(②選手情報入力!$R$6="","",②選手情報入力!$R$6),IF(②選手情報入力!$R$7="","",②選手情報入力!$R$7))))</f>
        <v/>
      </c>
      <c r="AC77" t="str">
        <f>IF(E77="","",IF(②選手情報入力!Q86="","",IF(I77=1,IF(②選手情報入力!$Q$6="",0,1),IF(②選手情報入力!$Q$7="",0,1))))</f>
        <v/>
      </c>
      <c r="AD77" t="str">
        <f>IF(E77="","",IF(②選手情報入力!Q86="","",2))</f>
        <v/>
      </c>
      <c r="AE77" t="str">
        <f>IF(E77="","",IF(②選手情報入力!S86="","",IF(I77=1,種目情報!$J$5,種目情報!$J$7)))</f>
        <v/>
      </c>
      <c r="AF77" t="str">
        <f>IF(E77="","",IF(②選手情報入力!S86="","",IF(I77=1,IF(②選手情報入力!$T$6="","",②選手情報入力!$T$6),IF(②選手情報入力!$T$7="","",②選手情報入力!$T$7))))</f>
        <v/>
      </c>
      <c r="AG77" t="str">
        <f>IF(E77="","",IF(②選手情報入力!S86="","",IF(I77=1,IF(②選手情報入力!$S$6="",0,1),IF(②選手情報入力!$S$7="",0,1))))</f>
        <v/>
      </c>
      <c r="AH77" t="str">
        <f>IF(E77="","",IF(②選手情報入力!S86="","",2))</f>
        <v/>
      </c>
    </row>
    <row r="78" spans="1:34">
      <c r="A78" t="str">
        <f>IF(E78="","",I78*1000000+①団体情報入力!$D$3*1000+②選手情報入力!A87)</f>
        <v/>
      </c>
      <c r="B78" t="str">
        <f>IF(E78="","",①団体情報入力!$D$3)</f>
        <v/>
      </c>
      <c r="D78" t="str">
        <f>IF(②選手情報入力!B87="","",①団体情報入力!$D$10)</f>
        <v/>
      </c>
      <c r="E78" t="str">
        <f>IF(②選手情報入力!B87="","",②選手情報入力!B87)</f>
        <v/>
      </c>
      <c r="F78" t="str">
        <f>IF(E78="","",②選手情報入力!C87)</f>
        <v/>
      </c>
      <c r="G78" t="str">
        <f>IF(E78="","",②選手情報入力!D87)</f>
        <v/>
      </c>
      <c r="H78" t="str">
        <f t="shared" si="6"/>
        <v/>
      </c>
      <c r="I78" t="str">
        <f>IF(E78="","",IF(②選手情報入力!F87="男",1,2))</f>
        <v/>
      </c>
      <c r="J78" t="str">
        <f>IF(E78="","",IF(②選手情報入力!G87="","",②選手情報入力!G87))</f>
        <v/>
      </c>
      <c r="L78" t="str">
        <f t="shared" si="7"/>
        <v/>
      </c>
      <c r="M78" t="str">
        <f t="shared" si="8"/>
        <v/>
      </c>
      <c r="O78" t="str">
        <f>IF(E78="","",IF(②選手情報入力!I87="","",IF(I78=1,VLOOKUP(②選手情報入力!I87,種目情報!$A$4:$B$36,2,FALSE),VLOOKUP(②選手情報入力!I87,種目情報!$E$4:$F$36,2,FALSE))))</f>
        <v/>
      </c>
      <c r="P78" t="str">
        <f>IF(E78="","",IF(②選手情報入力!J87="","",②選手情報入力!J87))</f>
        <v/>
      </c>
      <c r="Q78" s="29" t="str">
        <f>IF(E78="","",IF(②選手情報入力!H87="",0,1))</f>
        <v/>
      </c>
      <c r="R78" t="str">
        <f>IF(E78="","",IF(②選手情報入力!I87="","",IF(I78=1,VLOOKUP(②選手情報入力!I87,種目情報!$A$4:$C$40,3,FALSE),VLOOKUP(②選手情報入力!I87,種目情報!$E$4:$G$41,3,FALSE))))</f>
        <v/>
      </c>
      <c r="S78" t="str">
        <f>IF(E78="","",IF(②選手情報入力!L87="","",IF(I78=1,VLOOKUP(②選手情報入力!L87,種目情報!$A$4:$B$40,2,FALSE),VLOOKUP(②選手情報入力!L87,種目情報!$E$4:$F$41,2,FALSE))))</f>
        <v/>
      </c>
      <c r="T78" t="str">
        <f>IF(E78="","",IF(②選手情報入力!M87="","",②選手情報入力!M87))</f>
        <v/>
      </c>
      <c r="U78" s="29" t="str">
        <f>IF(E78="","",IF(②選手情報入力!K87="",0,1))</f>
        <v/>
      </c>
      <c r="V78" t="str">
        <f>IF(E78="","",IF(②選手情報入力!L87="","",IF(I78=1,VLOOKUP(②選手情報入力!L87,種目情報!$A$4:$C$40,3,FALSE),VLOOKUP(②選手情報入力!L87,種目情報!$E$4:$G$41,3,FALSE))))</f>
        <v/>
      </c>
      <c r="W78" t="str">
        <f>IF(E78="","",IF(②選手情報入力!O87="","",IF(I78=1,VLOOKUP(②選手情報入力!O87,種目情報!$A$4:$B$40,2,FALSE),VLOOKUP(②選手情報入力!O87,種目情報!$E$4:$F$41,2,FALSE))))</f>
        <v/>
      </c>
      <c r="X78" t="str">
        <f>IF(E78="","",IF(②選手情報入力!P87="","",②選手情報入力!P87))</f>
        <v/>
      </c>
      <c r="Y78" s="29" t="str">
        <f>IF(E78="","",IF(②選手情報入力!N87="",0,1))</f>
        <v/>
      </c>
      <c r="Z78" t="str">
        <f>IF(E78="","",IF(②選手情報入力!O87="","",IF(I78=1,VLOOKUP(②選手情報入力!O87,種目情報!$A$4:$C$40,3,FALSE),VLOOKUP(②選手情報入力!O87,種目情報!$E$4:$G$41,3,FALSE))))</f>
        <v/>
      </c>
      <c r="AA78" t="str">
        <f>IF(E78="","",IF(②選手情報入力!Q87="","",IF(I78=1,種目情報!$J$4,種目情報!$J$6)))</f>
        <v/>
      </c>
      <c r="AB78" t="str">
        <f>IF(E78="","",IF(②選手情報入力!Q87="","",IF(I78=1,IF(②選手情報入力!$R$6="","",②選手情報入力!$R$6),IF(②選手情報入力!$R$7="","",②選手情報入力!$R$7))))</f>
        <v/>
      </c>
      <c r="AC78" t="str">
        <f>IF(E78="","",IF(②選手情報入力!Q87="","",IF(I78=1,IF(②選手情報入力!$Q$6="",0,1),IF(②選手情報入力!$Q$7="",0,1))))</f>
        <v/>
      </c>
      <c r="AD78" t="str">
        <f>IF(E78="","",IF(②選手情報入力!Q87="","",2))</f>
        <v/>
      </c>
      <c r="AE78" t="str">
        <f>IF(E78="","",IF(②選手情報入力!S87="","",IF(I78=1,種目情報!$J$5,種目情報!$J$7)))</f>
        <v/>
      </c>
      <c r="AF78" t="str">
        <f>IF(E78="","",IF(②選手情報入力!S87="","",IF(I78=1,IF(②選手情報入力!$T$6="","",②選手情報入力!$T$6),IF(②選手情報入力!$T$7="","",②選手情報入力!$T$7))))</f>
        <v/>
      </c>
      <c r="AG78" t="str">
        <f>IF(E78="","",IF(②選手情報入力!S87="","",IF(I78=1,IF(②選手情報入力!$S$6="",0,1),IF(②選手情報入力!$S$7="",0,1))))</f>
        <v/>
      </c>
      <c r="AH78" t="str">
        <f>IF(E78="","",IF(②選手情報入力!S87="","",2))</f>
        <v/>
      </c>
    </row>
    <row r="79" spans="1:34">
      <c r="A79" t="str">
        <f>IF(E79="","",I79*1000000+①団体情報入力!$D$3*1000+②選手情報入力!A88)</f>
        <v/>
      </c>
      <c r="B79" t="str">
        <f>IF(E79="","",①団体情報入力!$D$3)</f>
        <v/>
      </c>
      <c r="D79" t="str">
        <f>IF(②選手情報入力!B88="","",①団体情報入力!$D$10)</f>
        <v/>
      </c>
      <c r="E79" t="str">
        <f>IF(②選手情報入力!B88="","",②選手情報入力!B88)</f>
        <v/>
      </c>
      <c r="F79" t="str">
        <f>IF(E79="","",②選手情報入力!C88)</f>
        <v/>
      </c>
      <c r="G79" t="str">
        <f>IF(E79="","",②選手情報入力!D88)</f>
        <v/>
      </c>
      <c r="H79" t="str">
        <f t="shared" si="6"/>
        <v/>
      </c>
      <c r="I79" t="str">
        <f>IF(E79="","",IF(②選手情報入力!F88="男",1,2))</f>
        <v/>
      </c>
      <c r="J79" t="str">
        <f>IF(E79="","",IF(②選手情報入力!G88="","",②選手情報入力!G88))</f>
        <v/>
      </c>
      <c r="L79" t="str">
        <f t="shared" si="7"/>
        <v/>
      </c>
      <c r="M79" t="str">
        <f t="shared" si="8"/>
        <v/>
      </c>
      <c r="O79" t="str">
        <f>IF(E79="","",IF(②選手情報入力!I88="","",IF(I79=1,VLOOKUP(②選手情報入力!I88,種目情報!$A$4:$B$36,2,FALSE),VLOOKUP(②選手情報入力!I88,種目情報!$E$4:$F$36,2,FALSE))))</f>
        <v/>
      </c>
      <c r="P79" t="str">
        <f>IF(E79="","",IF(②選手情報入力!J88="","",②選手情報入力!J88))</f>
        <v/>
      </c>
      <c r="Q79" s="29" t="str">
        <f>IF(E79="","",IF(②選手情報入力!H88="",0,1))</f>
        <v/>
      </c>
      <c r="R79" t="str">
        <f>IF(E79="","",IF(②選手情報入力!I88="","",IF(I79=1,VLOOKUP(②選手情報入力!I88,種目情報!$A$4:$C$40,3,FALSE),VLOOKUP(②選手情報入力!I88,種目情報!$E$4:$G$41,3,FALSE))))</f>
        <v/>
      </c>
      <c r="S79" t="str">
        <f>IF(E79="","",IF(②選手情報入力!L88="","",IF(I79=1,VLOOKUP(②選手情報入力!L88,種目情報!$A$4:$B$40,2,FALSE),VLOOKUP(②選手情報入力!L88,種目情報!$E$4:$F$41,2,FALSE))))</f>
        <v/>
      </c>
      <c r="T79" t="str">
        <f>IF(E79="","",IF(②選手情報入力!M88="","",②選手情報入力!M88))</f>
        <v/>
      </c>
      <c r="U79" s="29" t="str">
        <f>IF(E79="","",IF(②選手情報入力!K88="",0,1))</f>
        <v/>
      </c>
      <c r="V79" t="str">
        <f>IF(E79="","",IF(②選手情報入力!L88="","",IF(I79=1,VLOOKUP(②選手情報入力!L88,種目情報!$A$4:$C$40,3,FALSE),VLOOKUP(②選手情報入力!L88,種目情報!$E$4:$G$41,3,FALSE))))</f>
        <v/>
      </c>
      <c r="W79" t="str">
        <f>IF(E79="","",IF(②選手情報入力!O88="","",IF(I79=1,VLOOKUP(②選手情報入力!O88,種目情報!$A$4:$B$40,2,FALSE),VLOOKUP(②選手情報入力!O88,種目情報!$E$4:$F$41,2,FALSE))))</f>
        <v/>
      </c>
      <c r="X79" t="str">
        <f>IF(E79="","",IF(②選手情報入力!P88="","",②選手情報入力!P88))</f>
        <v/>
      </c>
      <c r="Y79" s="29" t="str">
        <f>IF(E79="","",IF(②選手情報入力!N88="",0,1))</f>
        <v/>
      </c>
      <c r="Z79" t="str">
        <f>IF(E79="","",IF(②選手情報入力!O88="","",IF(I79=1,VLOOKUP(②選手情報入力!O88,種目情報!$A$4:$C$40,3,FALSE),VLOOKUP(②選手情報入力!O88,種目情報!$E$4:$G$41,3,FALSE))))</f>
        <v/>
      </c>
      <c r="AA79" t="str">
        <f>IF(E79="","",IF(②選手情報入力!Q88="","",IF(I79=1,種目情報!$J$4,種目情報!$J$6)))</f>
        <v/>
      </c>
      <c r="AB79" t="str">
        <f>IF(E79="","",IF(②選手情報入力!Q88="","",IF(I79=1,IF(②選手情報入力!$R$6="","",②選手情報入力!$R$6),IF(②選手情報入力!$R$7="","",②選手情報入力!$R$7))))</f>
        <v/>
      </c>
      <c r="AC79" t="str">
        <f>IF(E79="","",IF(②選手情報入力!Q88="","",IF(I79=1,IF(②選手情報入力!$Q$6="",0,1),IF(②選手情報入力!$Q$7="",0,1))))</f>
        <v/>
      </c>
      <c r="AD79" t="str">
        <f>IF(E79="","",IF(②選手情報入力!Q88="","",2))</f>
        <v/>
      </c>
      <c r="AE79" t="str">
        <f>IF(E79="","",IF(②選手情報入力!S88="","",IF(I79=1,種目情報!$J$5,種目情報!$J$7)))</f>
        <v/>
      </c>
      <c r="AF79" t="str">
        <f>IF(E79="","",IF(②選手情報入力!S88="","",IF(I79=1,IF(②選手情報入力!$T$6="","",②選手情報入力!$T$6),IF(②選手情報入力!$T$7="","",②選手情報入力!$T$7))))</f>
        <v/>
      </c>
      <c r="AG79" t="str">
        <f>IF(E79="","",IF(②選手情報入力!S88="","",IF(I79=1,IF(②選手情報入力!$S$6="",0,1),IF(②選手情報入力!$S$7="",0,1))))</f>
        <v/>
      </c>
      <c r="AH79" t="str">
        <f>IF(E79="","",IF(②選手情報入力!S88="","",2))</f>
        <v/>
      </c>
    </row>
    <row r="80" spans="1:34">
      <c r="A80" t="str">
        <f>IF(E80="","",I80*1000000+①団体情報入力!$D$3*1000+②選手情報入力!A89)</f>
        <v/>
      </c>
      <c r="B80" t="str">
        <f>IF(E80="","",①団体情報入力!$D$3)</f>
        <v/>
      </c>
      <c r="D80" t="str">
        <f>IF(②選手情報入力!B89="","",①団体情報入力!$D$10)</f>
        <v/>
      </c>
      <c r="E80" t="str">
        <f>IF(②選手情報入力!B89="","",②選手情報入力!B89)</f>
        <v/>
      </c>
      <c r="F80" t="str">
        <f>IF(E80="","",②選手情報入力!C89)</f>
        <v/>
      </c>
      <c r="G80" t="str">
        <f>IF(E80="","",②選手情報入力!D89)</f>
        <v/>
      </c>
      <c r="H80" t="str">
        <f t="shared" si="6"/>
        <v/>
      </c>
      <c r="I80" t="str">
        <f>IF(E80="","",IF(②選手情報入力!F89="男",1,2))</f>
        <v/>
      </c>
      <c r="J80" t="str">
        <f>IF(E80="","",IF(②選手情報入力!G89="","",②選手情報入力!G89))</f>
        <v/>
      </c>
      <c r="L80" t="str">
        <f t="shared" si="7"/>
        <v/>
      </c>
      <c r="M80" t="str">
        <f t="shared" si="8"/>
        <v/>
      </c>
      <c r="O80" t="str">
        <f>IF(E80="","",IF(②選手情報入力!I89="","",IF(I80=1,VLOOKUP(②選手情報入力!I89,種目情報!$A$4:$B$36,2,FALSE),VLOOKUP(②選手情報入力!I89,種目情報!$E$4:$F$36,2,FALSE))))</f>
        <v/>
      </c>
      <c r="P80" t="str">
        <f>IF(E80="","",IF(②選手情報入力!J89="","",②選手情報入力!J89))</f>
        <v/>
      </c>
      <c r="Q80" s="29" t="str">
        <f>IF(E80="","",IF(②選手情報入力!H89="",0,1))</f>
        <v/>
      </c>
      <c r="R80" t="str">
        <f>IF(E80="","",IF(②選手情報入力!I89="","",IF(I80=1,VLOOKUP(②選手情報入力!I89,種目情報!$A$4:$C$40,3,FALSE),VLOOKUP(②選手情報入力!I89,種目情報!$E$4:$G$41,3,FALSE))))</f>
        <v/>
      </c>
      <c r="S80" t="str">
        <f>IF(E80="","",IF(②選手情報入力!L89="","",IF(I80=1,VLOOKUP(②選手情報入力!L89,種目情報!$A$4:$B$40,2,FALSE),VLOOKUP(②選手情報入力!L89,種目情報!$E$4:$F$41,2,FALSE))))</f>
        <v/>
      </c>
      <c r="T80" t="str">
        <f>IF(E80="","",IF(②選手情報入力!M89="","",②選手情報入力!M89))</f>
        <v/>
      </c>
      <c r="U80" s="29" t="str">
        <f>IF(E80="","",IF(②選手情報入力!K89="",0,1))</f>
        <v/>
      </c>
      <c r="V80" t="str">
        <f>IF(E80="","",IF(②選手情報入力!L89="","",IF(I80=1,VLOOKUP(②選手情報入力!L89,種目情報!$A$4:$C$40,3,FALSE),VLOOKUP(②選手情報入力!L89,種目情報!$E$4:$G$41,3,FALSE))))</f>
        <v/>
      </c>
      <c r="W80" t="str">
        <f>IF(E80="","",IF(②選手情報入力!O89="","",IF(I80=1,VLOOKUP(②選手情報入力!O89,種目情報!$A$4:$B$40,2,FALSE),VLOOKUP(②選手情報入力!O89,種目情報!$E$4:$F$41,2,FALSE))))</f>
        <v/>
      </c>
      <c r="X80" t="str">
        <f>IF(E80="","",IF(②選手情報入力!P89="","",②選手情報入力!P89))</f>
        <v/>
      </c>
      <c r="Y80" s="29" t="str">
        <f>IF(E80="","",IF(②選手情報入力!N89="",0,1))</f>
        <v/>
      </c>
      <c r="Z80" t="str">
        <f>IF(E80="","",IF(②選手情報入力!O89="","",IF(I80=1,VLOOKUP(②選手情報入力!O89,種目情報!$A$4:$C$40,3,FALSE),VLOOKUP(②選手情報入力!O89,種目情報!$E$4:$G$41,3,FALSE))))</f>
        <v/>
      </c>
      <c r="AA80" t="str">
        <f>IF(E80="","",IF(②選手情報入力!Q89="","",IF(I80=1,種目情報!$J$4,種目情報!$J$6)))</f>
        <v/>
      </c>
      <c r="AB80" t="str">
        <f>IF(E80="","",IF(②選手情報入力!Q89="","",IF(I80=1,IF(②選手情報入力!$R$6="","",②選手情報入力!$R$6),IF(②選手情報入力!$R$7="","",②選手情報入力!$R$7))))</f>
        <v/>
      </c>
      <c r="AC80" t="str">
        <f>IF(E80="","",IF(②選手情報入力!Q89="","",IF(I80=1,IF(②選手情報入力!$Q$6="",0,1),IF(②選手情報入力!$Q$7="",0,1))))</f>
        <v/>
      </c>
      <c r="AD80" t="str">
        <f>IF(E80="","",IF(②選手情報入力!Q89="","",2))</f>
        <v/>
      </c>
      <c r="AE80" t="str">
        <f>IF(E80="","",IF(②選手情報入力!S89="","",IF(I80=1,種目情報!$J$5,種目情報!$J$7)))</f>
        <v/>
      </c>
      <c r="AF80" t="str">
        <f>IF(E80="","",IF(②選手情報入力!S89="","",IF(I80=1,IF(②選手情報入力!$T$6="","",②選手情報入力!$T$6),IF(②選手情報入力!$T$7="","",②選手情報入力!$T$7))))</f>
        <v/>
      </c>
      <c r="AG80" t="str">
        <f>IF(E80="","",IF(②選手情報入力!S89="","",IF(I80=1,IF(②選手情報入力!$S$6="",0,1),IF(②選手情報入力!$S$7="",0,1))))</f>
        <v/>
      </c>
      <c r="AH80" t="str">
        <f>IF(E80="","",IF(②選手情報入力!S89="","",2))</f>
        <v/>
      </c>
    </row>
    <row r="81" spans="1:35">
      <c r="A81" t="str">
        <f>IF(E81="","",I81*1000000+①団体情報入力!$D$3*1000+②選手情報入力!A90)</f>
        <v/>
      </c>
      <c r="B81" t="str">
        <f>IF(E81="","",①団体情報入力!$D$3)</f>
        <v/>
      </c>
      <c r="D81" t="str">
        <f>IF(②選手情報入力!B90="","",①団体情報入力!$D$10)</f>
        <v/>
      </c>
      <c r="E81" t="str">
        <f>IF(②選手情報入力!B90="","",②選手情報入力!B90)</f>
        <v/>
      </c>
      <c r="F81" t="str">
        <f>IF(E81="","",②選手情報入力!C90)</f>
        <v/>
      </c>
      <c r="G81" t="str">
        <f>IF(E81="","",②選手情報入力!D90)</f>
        <v/>
      </c>
      <c r="H81" t="str">
        <f t="shared" si="6"/>
        <v/>
      </c>
      <c r="I81" t="str">
        <f>IF(E81="","",IF(②選手情報入力!F90="男",1,2))</f>
        <v/>
      </c>
      <c r="J81" t="str">
        <f>IF(E81="","",IF(②選手情報入力!G90="","",②選手情報入力!G90))</f>
        <v/>
      </c>
      <c r="L81" t="str">
        <f t="shared" si="7"/>
        <v/>
      </c>
      <c r="M81" t="str">
        <f t="shared" si="8"/>
        <v/>
      </c>
      <c r="O81" t="str">
        <f>IF(E81="","",IF(②選手情報入力!I90="","",IF(I81=1,VLOOKUP(②選手情報入力!I90,種目情報!$A$4:$B$36,2,FALSE),VLOOKUP(②選手情報入力!I90,種目情報!$E$4:$F$36,2,FALSE))))</f>
        <v/>
      </c>
      <c r="P81" t="str">
        <f>IF(E81="","",IF(②選手情報入力!J90="","",②選手情報入力!J90))</f>
        <v/>
      </c>
      <c r="Q81" s="29" t="str">
        <f>IF(E81="","",IF(②選手情報入力!H90="",0,1))</f>
        <v/>
      </c>
      <c r="R81" t="str">
        <f>IF(E81="","",IF(②選手情報入力!I90="","",IF(I81=1,VLOOKUP(②選手情報入力!I90,種目情報!$A$4:$C$40,3,FALSE),VLOOKUP(②選手情報入力!I90,種目情報!$E$4:$G$41,3,FALSE))))</f>
        <v/>
      </c>
      <c r="S81" t="str">
        <f>IF(E81="","",IF(②選手情報入力!L90="","",IF(I81=1,VLOOKUP(②選手情報入力!L90,種目情報!$A$4:$B$40,2,FALSE),VLOOKUP(②選手情報入力!L90,種目情報!$E$4:$F$41,2,FALSE))))</f>
        <v/>
      </c>
      <c r="T81" t="str">
        <f>IF(E81="","",IF(②選手情報入力!M90="","",②選手情報入力!M90))</f>
        <v/>
      </c>
      <c r="U81" s="29" t="str">
        <f>IF(E81="","",IF(②選手情報入力!K90="",0,1))</f>
        <v/>
      </c>
      <c r="V81" t="str">
        <f>IF(E81="","",IF(②選手情報入力!L90="","",IF(I81=1,VLOOKUP(②選手情報入力!L90,種目情報!$A$4:$C$40,3,FALSE),VLOOKUP(②選手情報入力!L90,種目情報!$E$4:$G$41,3,FALSE))))</f>
        <v/>
      </c>
      <c r="W81" t="str">
        <f>IF(E81="","",IF(②選手情報入力!O90="","",IF(I81=1,VLOOKUP(②選手情報入力!O90,種目情報!$A$4:$B$40,2,FALSE),VLOOKUP(②選手情報入力!O90,種目情報!$E$4:$F$41,2,FALSE))))</f>
        <v/>
      </c>
      <c r="X81" t="str">
        <f>IF(E81="","",IF(②選手情報入力!P90="","",②選手情報入力!P90))</f>
        <v/>
      </c>
      <c r="Y81" s="29" t="str">
        <f>IF(E81="","",IF(②選手情報入力!N90="",0,1))</f>
        <v/>
      </c>
      <c r="Z81" t="str">
        <f>IF(E81="","",IF(②選手情報入力!O90="","",IF(I81=1,VLOOKUP(②選手情報入力!O90,種目情報!$A$4:$C$40,3,FALSE),VLOOKUP(②選手情報入力!O90,種目情報!$E$4:$G$41,3,FALSE))))</f>
        <v/>
      </c>
      <c r="AA81" t="str">
        <f>IF(E81="","",IF(②選手情報入力!Q90="","",IF(I81=1,種目情報!$J$4,種目情報!$J$6)))</f>
        <v/>
      </c>
      <c r="AB81" t="str">
        <f>IF(E81="","",IF(②選手情報入力!Q90="","",IF(I81=1,IF(②選手情報入力!$R$6="","",②選手情報入力!$R$6),IF(②選手情報入力!$R$7="","",②選手情報入力!$R$7))))</f>
        <v/>
      </c>
      <c r="AC81" t="str">
        <f>IF(E81="","",IF(②選手情報入力!Q90="","",IF(I81=1,IF(②選手情報入力!$Q$6="",0,1),IF(②選手情報入力!$Q$7="",0,1))))</f>
        <v/>
      </c>
      <c r="AD81" t="str">
        <f>IF(E81="","",IF(②選手情報入力!Q90="","",2))</f>
        <v/>
      </c>
      <c r="AE81" t="str">
        <f>IF(E81="","",IF(②選手情報入力!S90="","",IF(I81=1,種目情報!$J$5,種目情報!$J$7)))</f>
        <v/>
      </c>
      <c r="AF81" t="str">
        <f>IF(E81="","",IF(②選手情報入力!S90="","",IF(I81=1,IF(②選手情報入力!$T$6="","",②選手情報入力!$T$6),IF(②選手情報入力!$T$7="","",②選手情報入力!$T$7))))</f>
        <v/>
      </c>
      <c r="AG81" t="str">
        <f>IF(E81="","",IF(②選手情報入力!S90="","",IF(I81=1,IF(②選手情報入力!$S$6="",0,1),IF(②選手情報入力!$S$7="",0,1))))</f>
        <v/>
      </c>
      <c r="AH81" t="str">
        <f>IF(E81="","",IF(②選手情報入力!S90="","",2))</f>
        <v/>
      </c>
    </row>
    <row r="82" spans="1:35">
      <c r="A82" t="str">
        <f>IF(E82="","",I82*1000000+①団体情報入力!$D$3*1000+②選手情報入力!A91)</f>
        <v/>
      </c>
      <c r="B82" t="str">
        <f>IF(E82="","",①団体情報入力!$D$3)</f>
        <v/>
      </c>
      <c r="D82" t="str">
        <f>IF(②選手情報入力!B91="","",①団体情報入力!$D$10)</f>
        <v/>
      </c>
      <c r="E82" t="str">
        <f>IF(②選手情報入力!B91="","",②選手情報入力!B91)</f>
        <v/>
      </c>
      <c r="F82" t="str">
        <f>IF(E82="","",②選手情報入力!C91)</f>
        <v/>
      </c>
      <c r="G82" t="str">
        <f>IF(E82="","",②選手情報入力!D91)</f>
        <v/>
      </c>
      <c r="H82" t="str">
        <f t="shared" si="6"/>
        <v/>
      </c>
      <c r="I82" t="str">
        <f>IF(E82="","",IF(②選手情報入力!F91="男",1,2))</f>
        <v/>
      </c>
      <c r="J82" t="str">
        <f>IF(E82="","",IF(②選手情報入力!G91="","",②選手情報入力!G91))</f>
        <v/>
      </c>
      <c r="L82" t="str">
        <f t="shared" si="7"/>
        <v/>
      </c>
      <c r="M82" t="str">
        <f t="shared" si="8"/>
        <v/>
      </c>
      <c r="O82" t="str">
        <f>IF(E82="","",IF(②選手情報入力!I91="","",IF(I82=1,VLOOKUP(②選手情報入力!I91,種目情報!$A$4:$B$36,2,FALSE),VLOOKUP(②選手情報入力!I91,種目情報!$E$4:$F$36,2,FALSE))))</f>
        <v/>
      </c>
      <c r="P82" t="str">
        <f>IF(E82="","",IF(②選手情報入力!J91="","",②選手情報入力!J91))</f>
        <v/>
      </c>
      <c r="Q82" s="29" t="str">
        <f>IF(E82="","",IF(②選手情報入力!H91="",0,1))</f>
        <v/>
      </c>
      <c r="R82" t="str">
        <f>IF(E82="","",IF(②選手情報入力!I91="","",IF(I82=1,VLOOKUP(②選手情報入力!I91,種目情報!$A$4:$C$40,3,FALSE),VLOOKUP(②選手情報入力!I91,種目情報!$E$4:$G$41,3,FALSE))))</f>
        <v/>
      </c>
      <c r="S82" t="str">
        <f>IF(E82="","",IF(②選手情報入力!L91="","",IF(I82=1,VLOOKUP(②選手情報入力!L91,種目情報!$A$4:$B$40,2,FALSE),VLOOKUP(②選手情報入力!L91,種目情報!$E$4:$F$41,2,FALSE))))</f>
        <v/>
      </c>
      <c r="T82" t="str">
        <f>IF(E82="","",IF(②選手情報入力!M91="","",②選手情報入力!M91))</f>
        <v/>
      </c>
      <c r="U82" s="29" t="str">
        <f>IF(E82="","",IF(②選手情報入力!K91="",0,1))</f>
        <v/>
      </c>
      <c r="V82" t="str">
        <f>IF(E82="","",IF(②選手情報入力!L91="","",IF(I82=1,VLOOKUP(②選手情報入力!L91,種目情報!$A$4:$C$40,3,FALSE),VLOOKUP(②選手情報入力!L91,種目情報!$E$4:$G$41,3,FALSE))))</f>
        <v/>
      </c>
      <c r="W82" t="str">
        <f>IF(E82="","",IF(②選手情報入力!O91="","",IF(I82=1,VLOOKUP(②選手情報入力!O91,種目情報!$A$4:$B$40,2,FALSE),VLOOKUP(②選手情報入力!O91,種目情報!$E$4:$F$41,2,FALSE))))</f>
        <v/>
      </c>
      <c r="X82" t="str">
        <f>IF(E82="","",IF(②選手情報入力!P91="","",②選手情報入力!P91))</f>
        <v/>
      </c>
      <c r="Y82" s="29" t="str">
        <f>IF(E82="","",IF(②選手情報入力!N91="",0,1))</f>
        <v/>
      </c>
      <c r="Z82" t="str">
        <f>IF(E82="","",IF(②選手情報入力!O91="","",IF(I82=1,VLOOKUP(②選手情報入力!O91,種目情報!$A$4:$C$40,3,FALSE),VLOOKUP(②選手情報入力!O91,種目情報!$E$4:$G$41,3,FALSE))))</f>
        <v/>
      </c>
      <c r="AA82" t="str">
        <f>IF(E82="","",IF(②選手情報入力!Q91="","",IF(I82=1,種目情報!$J$4,種目情報!$J$6)))</f>
        <v/>
      </c>
      <c r="AB82" t="str">
        <f>IF(E82="","",IF(②選手情報入力!Q91="","",IF(I82=1,IF(②選手情報入力!$R$6="","",②選手情報入力!$R$6),IF(②選手情報入力!$R$7="","",②選手情報入力!$R$7))))</f>
        <v/>
      </c>
      <c r="AC82" t="str">
        <f>IF(E82="","",IF(②選手情報入力!Q91="","",IF(I82=1,IF(②選手情報入力!$Q$6="",0,1),IF(②選手情報入力!$Q$7="",0,1))))</f>
        <v/>
      </c>
      <c r="AD82" t="str">
        <f>IF(E82="","",IF(②選手情報入力!Q91="","",2))</f>
        <v/>
      </c>
      <c r="AE82" t="str">
        <f>IF(E82="","",IF(②選手情報入力!S91="","",IF(I82=1,種目情報!$J$5,種目情報!$J$7)))</f>
        <v/>
      </c>
      <c r="AF82" t="str">
        <f>IF(E82="","",IF(②選手情報入力!S91="","",IF(I82=1,IF(②選手情報入力!$T$6="","",②選手情報入力!$T$6),IF(②選手情報入力!$T$7="","",②選手情報入力!$T$7))))</f>
        <v/>
      </c>
      <c r="AG82" t="str">
        <f>IF(E82="","",IF(②選手情報入力!S91="","",IF(I82=1,IF(②選手情報入力!$S$6="",0,1),IF(②選手情報入力!$S$7="",0,1))))</f>
        <v/>
      </c>
      <c r="AH82" t="str">
        <f>IF(E82="","",IF(②選手情報入力!S91="","",2))</f>
        <v/>
      </c>
    </row>
    <row r="83" spans="1:35">
      <c r="A83" t="str">
        <f>IF(E83="","",I83*1000000+①団体情報入力!$D$3*1000+②選手情報入力!A92)</f>
        <v/>
      </c>
      <c r="B83" t="str">
        <f>IF(E83="","",①団体情報入力!$D$3)</f>
        <v/>
      </c>
      <c r="D83" t="str">
        <f>IF(②選手情報入力!B92="","",①団体情報入力!$D$10)</f>
        <v/>
      </c>
      <c r="E83" t="str">
        <f>IF(②選手情報入力!B92="","",②選手情報入力!B92)</f>
        <v/>
      </c>
      <c r="F83" t="str">
        <f>IF(E83="","",②選手情報入力!C92)</f>
        <v/>
      </c>
      <c r="G83" t="str">
        <f>IF(E83="","",②選手情報入力!D92)</f>
        <v/>
      </c>
      <c r="H83" t="str">
        <f t="shared" si="6"/>
        <v/>
      </c>
      <c r="I83" t="str">
        <f>IF(E83="","",IF(②選手情報入力!F92="男",1,2))</f>
        <v/>
      </c>
      <c r="J83" t="str">
        <f>IF(E83="","",IF(②選手情報入力!G92="","",②選手情報入力!G92))</f>
        <v/>
      </c>
      <c r="L83" t="str">
        <f t="shared" si="7"/>
        <v/>
      </c>
      <c r="M83" t="str">
        <f t="shared" si="8"/>
        <v/>
      </c>
      <c r="O83" t="str">
        <f>IF(E83="","",IF(②選手情報入力!I92="","",IF(I83=1,VLOOKUP(②選手情報入力!I92,種目情報!$A$4:$B$36,2,FALSE),VLOOKUP(②選手情報入力!I92,種目情報!$E$4:$F$36,2,FALSE))))</f>
        <v/>
      </c>
      <c r="P83" t="str">
        <f>IF(E83="","",IF(②選手情報入力!J92="","",②選手情報入力!J92))</f>
        <v/>
      </c>
      <c r="Q83" s="29" t="str">
        <f>IF(E83="","",IF(②選手情報入力!H92="",0,1))</f>
        <v/>
      </c>
      <c r="R83" t="str">
        <f>IF(E83="","",IF(②選手情報入力!I92="","",IF(I83=1,VLOOKUP(②選手情報入力!I92,種目情報!$A$4:$C$40,3,FALSE),VLOOKUP(②選手情報入力!I92,種目情報!$E$4:$G$41,3,FALSE))))</f>
        <v/>
      </c>
      <c r="S83" t="str">
        <f>IF(E83="","",IF(②選手情報入力!L92="","",IF(I83=1,VLOOKUP(②選手情報入力!L92,種目情報!$A$4:$B$40,2,FALSE),VLOOKUP(②選手情報入力!L92,種目情報!$E$4:$F$41,2,FALSE))))</f>
        <v/>
      </c>
      <c r="T83" t="str">
        <f>IF(E83="","",IF(②選手情報入力!M92="","",②選手情報入力!M92))</f>
        <v/>
      </c>
      <c r="U83" s="29" t="str">
        <f>IF(E83="","",IF(②選手情報入力!K92="",0,1))</f>
        <v/>
      </c>
      <c r="V83" t="str">
        <f>IF(E83="","",IF(②選手情報入力!L92="","",IF(I83=1,VLOOKUP(②選手情報入力!L92,種目情報!$A$4:$C$40,3,FALSE),VLOOKUP(②選手情報入力!L92,種目情報!$E$4:$G$41,3,FALSE))))</f>
        <v/>
      </c>
      <c r="W83" t="str">
        <f>IF(E83="","",IF(②選手情報入力!O92="","",IF(I83=1,VLOOKUP(②選手情報入力!O92,種目情報!$A$4:$B$40,2,FALSE),VLOOKUP(②選手情報入力!O92,種目情報!$E$4:$F$41,2,FALSE))))</f>
        <v/>
      </c>
      <c r="X83" t="str">
        <f>IF(E83="","",IF(②選手情報入力!P92="","",②選手情報入力!P92))</f>
        <v/>
      </c>
      <c r="Y83" s="29" t="str">
        <f>IF(E83="","",IF(②選手情報入力!N92="",0,1))</f>
        <v/>
      </c>
      <c r="Z83" t="str">
        <f>IF(E83="","",IF(②選手情報入力!O92="","",IF(I83=1,VLOOKUP(②選手情報入力!O92,種目情報!$A$4:$C$40,3,FALSE),VLOOKUP(②選手情報入力!O92,種目情報!$E$4:$G$41,3,FALSE))))</f>
        <v/>
      </c>
      <c r="AA83" t="str">
        <f>IF(E83="","",IF(②選手情報入力!Q92="","",IF(I83=1,種目情報!$J$4,種目情報!$J$6)))</f>
        <v/>
      </c>
      <c r="AB83" t="str">
        <f>IF(E83="","",IF(②選手情報入力!Q92="","",IF(I83=1,IF(②選手情報入力!$R$6="","",②選手情報入力!$R$6),IF(②選手情報入力!$R$7="","",②選手情報入力!$R$7))))</f>
        <v/>
      </c>
      <c r="AC83" t="str">
        <f>IF(E83="","",IF(②選手情報入力!Q92="","",IF(I83=1,IF(②選手情報入力!$Q$6="",0,1),IF(②選手情報入力!$Q$7="",0,1))))</f>
        <v/>
      </c>
      <c r="AD83" t="str">
        <f>IF(E83="","",IF(②選手情報入力!Q92="","",2))</f>
        <v/>
      </c>
      <c r="AE83" t="str">
        <f>IF(E83="","",IF(②選手情報入力!S92="","",IF(I83=1,種目情報!$J$5,種目情報!$J$7)))</f>
        <v/>
      </c>
      <c r="AF83" t="str">
        <f>IF(E83="","",IF(②選手情報入力!S92="","",IF(I83=1,IF(②選手情報入力!$T$6="","",②選手情報入力!$T$6),IF(②選手情報入力!$T$7="","",②選手情報入力!$T$7))))</f>
        <v/>
      </c>
      <c r="AG83" t="str">
        <f>IF(E83="","",IF(②選手情報入力!S92="","",IF(I83=1,IF(②選手情報入力!$S$6="",0,1),IF(②選手情報入力!$S$7="",0,1))))</f>
        <v/>
      </c>
      <c r="AH83" t="str">
        <f>IF(E83="","",IF(②選手情報入力!S92="","",2))</f>
        <v/>
      </c>
    </row>
    <row r="84" spans="1:35">
      <c r="A84" t="str">
        <f>IF(E84="","",I84*1000000+①団体情報入力!$D$3*1000+②選手情報入力!A93)</f>
        <v/>
      </c>
      <c r="B84" t="str">
        <f>IF(E84="","",①団体情報入力!$D$3)</f>
        <v/>
      </c>
      <c r="D84" t="str">
        <f>IF(②選手情報入力!B93="","",①団体情報入力!$D$10)</f>
        <v/>
      </c>
      <c r="E84" t="str">
        <f>IF(②選手情報入力!B93="","",②選手情報入力!B93)</f>
        <v/>
      </c>
      <c r="F84" t="str">
        <f>IF(E84="","",②選手情報入力!C93)</f>
        <v/>
      </c>
      <c r="G84" t="str">
        <f>IF(E84="","",②選手情報入力!D93)</f>
        <v/>
      </c>
      <c r="H84" t="str">
        <f t="shared" si="6"/>
        <v/>
      </c>
      <c r="I84" t="str">
        <f>IF(E84="","",IF(②選手情報入力!F93="男",1,2))</f>
        <v/>
      </c>
      <c r="J84" t="str">
        <f>IF(E84="","",IF(②選手情報入力!G93="","",②選手情報入力!G93))</f>
        <v/>
      </c>
      <c r="L84" t="str">
        <f t="shared" si="7"/>
        <v/>
      </c>
      <c r="M84" t="str">
        <f t="shared" si="8"/>
        <v/>
      </c>
      <c r="O84" t="str">
        <f>IF(E84="","",IF(②選手情報入力!I93="","",IF(I84=1,VLOOKUP(②選手情報入力!I93,種目情報!$A$4:$B$36,2,FALSE),VLOOKUP(②選手情報入力!I93,種目情報!$E$4:$F$36,2,FALSE))))</f>
        <v/>
      </c>
      <c r="P84" t="str">
        <f>IF(E84="","",IF(②選手情報入力!J93="","",②選手情報入力!J93))</f>
        <v/>
      </c>
      <c r="Q84" s="29" t="str">
        <f>IF(E84="","",IF(②選手情報入力!H93="",0,1))</f>
        <v/>
      </c>
      <c r="R84" t="str">
        <f>IF(E84="","",IF(②選手情報入力!I93="","",IF(I84=1,VLOOKUP(②選手情報入力!I93,種目情報!$A$4:$C$40,3,FALSE),VLOOKUP(②選手情報入力!I93,種目情報!$E$4:$G$41,3,FALSE))))</f>
        <v/>
      </c>
      <c r="S84" t="str">
        <f>IF(E84="","",IF(②選手情報入力!L93="","",IF(I84=1,VLOOKUP(②選手情報入力!L93,種目情報!$A$4:$B$40,2,FALSE),VLOOKUP(②選手情報入力!L93,種目情報!$E$4:$F$41,2,FALSE))))</f>
        <v/>
      </c>
      <c r="T84" t="str">
        <f>IF(E84="","",IF(②選手情報入力!M93="","",②選手情報入力!M93))</f>
        <v/>
      </c>
      <c r="U84" s="29" t="str">
        <f>IF(E84="","",IF(②選手情報入力!K93="",0,1))</f>
        <v/>
      </c>
      <c r="V84" t="str">
        <f>IF(E84="","",IF(②選手情報入力!L93="","",IF(I84=1,VLOOKUP(②選手情報入力!L93,種目情報!$A$4:$C$40,3,FALSE),VLOOKUP(②選手情報入力!L93,種目情報!$E$4:$G$41,3,FALSE))))</f>
        <v/>
      </c>
      <c r="W84" t="str">
        <f>IF(E84="","",IF(②選手情報入力!O93="","",IF(I84=1,VLOOKUP(②選手情報入力!O93,種目情報!$A$4:$B$40,2,FALSE),VLOOKUP(②選手情報入力!O93,種目情報!$E$4:$F$41,2,FALSE))))</f>
        <v/>
      </c>
      <c r="X84" t="str">
        <f>IF(E84="","",IF(②選手情報入力!P93="","",②選手情報入力!P93))</f>
        <v/>
      </c>
      <c r="Y84" s="29" t="str">
        <f>IF(E84="","",IF(②選手情報入力!N93="",0,1))</f>
        <v/>
      </c>
      <c r="Z84" t="str">
        <f>IF(E84="","",IF(②選手情報入力!O93="","",IF(I84=1,VLOOKUP(②選手情報入力!O93,種目情報!$A$4:$C$40,3,FALSE),VLOOKUP(②選手情報入力!O93,種目情報!$E$4:$G$41,3,FALSE))))</f>
        <v/>
      </c>
      <c r="AA84" t="str">
        <f>IF(E84="","",IF(②選手情報入力!Q93="","",IF(I84=1,種目情報!$J$4,種目情報!$J$6)))</f>
        <v/>
      </c>
      <c r="AB84" t="str">
        <f>IF(E84="","",IF(②選手情報入力!Q93="","",IF(I84=1,IF(②選手情報入力!$R$6="","",②選手情報入力!$R$6),IF(②選手情報入力!$R$7="","",②選手情報入力!$R$7))))</f>
        <v/>
      </c>
      <c r="AC84" t="str">
        <f>IF(E84="","",IF(②選手情報入力!Q93="","",IF(I84=1,IF(②選手情報入力!$Q$6="",0,1),IF(②選手情報入力!$Q$7="",0,1))))</f>
        <v/>
      </c>
      <c r="AD84" t="str">
        <f>IF(E84="","",IF(②選手情報入力!Q93="","",2))</f>
        <v/>
      </c>
      <c r="AE84" t="str">
        <f>IF(E84="","",IF(②選手情報入力!S93="","",IF(I84=1,種目情報!$J$5,種目情報!$J$7)))</f>
        <v/>
      </c>
      <c r="AF84" t="str">
        <f>IF(E84="","",IF(②選手情報入力!S93="","",IF(I84=1,IF(②選手情報入力!$T$6="","",②選手情報入力!$T$6),IF(②選手情報入力!$T$7="","",②選手情報入力!$T$7))))</f>
        <v/>
      </c>
      <c r="AG84" t="str">
        <f>IF(E84="","",IF(②選手情報入力!S93="","",IF(I84=1,IF(②選手情報入力!$S$6="",0,1),IF(②選手情報入力!$S$7="",0,1))))</f>
        <v/>
      </c>
      <c r="AH84" t="str">
        <f>IF(E84="","",IF(②選手情報入力!S93="","",2))</f>
        <v/>
      </c>
    </row>
    <row r="85" spans="1:35">
      <c r="A85" t="str">
        <f>IF(E85="","",I85*1000000+①団体情報入力!$D$3*1000+②選手情報入力!A94)</f>
        <v/>
      </c>
      <c r="B85" t="str">
        <f>IF(E85="","",①団体情報入力!$D$3)</f>
        <v/>
      </c>
      <c r="D85" t="str">
        <f>IF(②選手情報入力!B94="","",①団体情報入力!$D$10)</f>
        <v/>
      </c>
      <c r="E85" t="str">
        <f>IF(②選手情報入力!B94="","",②選手情報入力!B94)</f>
        <v/>
      </c>
      <c r="F85" t="str">
        <f>IF(E85="","",②選手情報入力!C94)</f>
        <v/>
      </c>
      <c r="G85" t="str">
        <f>IF(E85="","",②選手情報入力!D94)</f>
        <v/>
      </c>
      <c r="H85" t="str">
        <f t="shared" si="6"/>
        <v/>
      </c>
      <c r="I85" t="str">
        <f>IF(E85="","",IF(②選手情報入力!F94="男",1,2))</f>
        <v/>
      </c>
      <c r="J85" t="str">
        <f>IF(E85="","",IF(②選手情報入力!G94="","",②選手情報入力!G94))</f>
        <v/>
      </c>
      <c r="L85" t="str">
        <f t="shared" si="7"/>
        <v/>
      </c>
      <c r="M85" t="str">
        <f t="shared" si="8"/>
        <v/>
      </c>
      <c r="O85" t="str">
        <f>IF(E85="","",IF(②選手情報入力!I94="","",IF(I85=1,VLOOKUP(②選手情報入力!I94,種目情報!$A$4:$B$36,2,FALSE),VLOOKUP(②選手情報入力!I94,種目情報!$E$4:$F$36,2,FALSE))))</f>
        <v/>
      </c>
      <c r="P85" t="str">
        <f>IF(E85="","",IF(②選手情報入力!J94="","",②選手情報入力!J94))</f>
        <v/>
      </c>
      <c r="Q85" s="29" t="str">
        <f>IF(E85="","",IF(②選手情報入力!H94="",0,1))</f>
        <v/>
      </c>
      <c r="R85" t="str">
        <f>IF(E85="","",IF(②選手情報入力!I94="","",IF(I85=1,VLOOKUP(②選手情報入力!I94,種目情報!$A$4:$C$40,3,FALSE),VLOOKUP(②選手情報入力!I94,種目情報!$E$4:$G$41,3,FALSE))))</f>
        <v/>
      </c>
      <c r="S85" t="str">
        <f>IF(E85="","",IF(②選手情報入力!L94="","",IF(I85=1,VLOOKUP(②選手情報入力!L94,種目情報!$A$4:$B$40,2,FALSE),VLOOKUP(②選手情報入力!L94,種目情報!$E$4:$F$41,2,FALSE))))</f>
        <v/>
      </c>
      <c r="T85" t="str">
        <f>IF(E85="","",IF(②選手情報入力!M94="","",②選手情報入力!M94))</f>
        <v/>
      </c>
      <c r="U85" s="29" t="str">
        <f>IF(E85="","",IF(②選手情報入力!K94="",0,1))</f>
        <v/>
      </c>
      <c r="V85" t="str">
        <f>IF(E85="","",IF(②選手情報入力!L94="","",IF(I85=1,VLOOKUP(②選手情報入力!L94,種目情報!$A$4:$C$40,3,FALSE),VLOOKUP(②選手情報入力!L94,種目情報!$E$4:$G$41,3,FALSE))))</f>
        <v/>
      </c>
      <c r="W85" t="str">
        <f>IF(E85="","",IF(②選手情報入力!O94="","",IF(I85=1,VLOOKUP(②選手情報入力!O94,種目情報!$A$4:$B$40,2,FALSE),VLOOKUP(②選手情報入力!O94,種目情報!$E$4:$F$41,2,FALSE))))</f>
        <v/>
      </c>
      <c r="X85" t="str">
        <f>IF(E85="","",IF(②選手情報入力!P94="","",②選手情報入力!P94))</f>
        <v/>
      </c>
      <c r="Y85" s="29" t="str">
        <f>IF(E85="","",IF(②選手情報入力!N94="",0,1))</f>
        <v/>
      </c>
      <c r="Z85" t="str">
        <f>IF(E85="","",IF(②選手情報入力!O94="","",IF(I85=1,VLOOKUP(②選手情報入力!O94,種目情報!$A$4:$C$40,3,FALSE),VLOOKUP(②選手情報入力!O94,種目情報!$E$4:$G$41,3,FALSE))))</f>
        <v/>
      </c>
      <c r="AA85" t="str">
        <f>IF(E85="","",IF(②選手情報入力!Q94="","",IF(I85=1,種目情報!$J$4,種目情報!$J$6)))</f>
        <v/>
      </c>
      <c r="AB85" t="str">
        <f>IF(E85="","",IF(②選手情報入力!Q94="","",IF(I85=1,IF(②選手情報入力!$R$6="","",②選手情報入力!$R$6),IF(②選手情報入力!$R$7="","",②選手情報入力!$R$7))))</f>
        <v/>
      </c>
      <c r="AC85" t="str">
        <f>IF(E85="","",IF(②選手情報入力!Q94="","",IF(I85=1,IF(②選手情報入力!$Q$6="",0,1),IF(②選手情報入力!$Q$7="",0,1))))</f>
        <v/>
      </c>
      <c r="AD85" t="str">
        <f>IF(E85="","",IF(②選手情報入力!Q94="","",2))</f>
        <v/>
      </c>
      <c r="AE85" t="str">
        <f>IF(E85="","",IF(②選手情報入力!S94="","",IF(I85=1,種目情報!$J$5,種目情報!$J$7)))</f>
        <v/>
      </c>
      <c r="AF85" t="str">
        <f>IF(E85="","",IF(②選手情報入力!S94="","",IF(I85=1,IF(②選手情報入力!$T$6="","",②選手情報入力!$T$6),IF(②選手情報入力!$T$7="","",②選手情報入力!$T$7))))</f>
        <v/>
      </c>
      <c r="AG85" t="str">
        <f>IF(E85="","",IF(②選手情報入力!S94="","",IF(I85=1,IF(②選手情報入力!$S$6="",0,1),IF(②選手情報入力!$S$7="",0,1))))</f>
        <v/>
      </c>
      <c r="AH85" t="str">
        <f>IF(E85="","",IF(②選手情報入力!S94="","",2))</f>
        <v/>
      </c>
    </row>
    <row r="86" spans="1:35">
      <c r="A86" t="str">
        <f>IF(E86="","",I86*1000000+①団体情報入力!$D$3*1000+②選手情報入力!A95)</f>
        <v/>
      </c>
      <c r="B86" t="str">
        <f>IF(E86="","",①団体情報入力!$D$3)</f>
        <v/>
      </c>
      <c r="D86" t="str">
        <f>IF(②選手情報入力!B95="","",①団体情報入力!$D$10)</f>
        <v/>
      </c>
      <c r="E86" t="str">
        <f>IF(②選手情報入力!B95="","",②選手情報入力!B95)</f>
        <v/>
      </c>
      <c r="F86" t="str">
        <f>IF(E86="","",②選手情報入力!C95)</f>
        <v/>
      </c>
      <c r="G86" t="str">
        <f>IF(E86="","",②選手情報入力!D95)</f>
        <v/>
      </c>
      <c r="H86" t="str">
        <f t="shared" si="6"/>
        <v/>
      </c>
      <c r="I86" t="str">
        <f>IF(E86="","",IF(②選手情報入力!F95="男",1,2))</f>
        <v/>
      </c>
      <c r="J86" t="str">
        <f>IF(E86="","",IF(②選手情報入力!G95="","",②選手情報入力!G95))</f>
        <v/>
      </c>
      <c r="L86" t="str">
        <f t="shared" si="7"/>
        <v/>
      </c>
      <c r="M86" t="str">
        <f t="shared" si="8"/>
        <v/>
      </c>
      <c r="O86" t="str">
        <f>IF(E86="","",IF(②選手情報入力!I95="","",IF(I86=1,VLOOKUP(②選手情報入力!I95,種目情報!$A$4:$B$36,2,FALSE),VLOOKUP(②選手情報入力!I95,種目情報!$E$4:$F$36,2,FALSE))))</f>
        <v/>
      </c>
      <c r="P86" t="str">
        <f>IF(E86="","",IF(②選手情報入力!J95="","",②選手情報入力!J95))</f>
        <v/>
      </c>
      <c r="Q86" s="29" t="str">
        <f>IF(E86="","",IF(②選手情報入力!H95="",0,1))</f>
        <v/>
      </c>
      <c r="R86" t="str">
        <f>IF(E86="","",IF(②選手情報入力!I95="","",IF(I86=1,VLOOKUP(②選手情報入力!I95,種目情報!$A$4:$C$40,3,FALSE),VLOOKUP(②選手情報入力!I95,種目情報!$E$4:$G$41,3,FALSE))))</f>
        <v/>
      </c>
      <c r="S86" t="str">
        <f>IF(E86="","",IF(②選手情報入力!L95="","",IF(I86=1,VLOOKUP(②選手情報入力!L95,種目情報!$A$4:$B$40,2,FALSE),VLOOKUP(②選手情報入力!L95,種目情報!$E$4:$F$41,2,FALSE))))</f>
        <v/>
      </c>
      <c r="T86" t="str">
        <f>IF(E86="","",IF(②選手情報入力!M95="","",②選手情報入力!M95))</f>
        <v/>
      </c>
      <c r="U86" s="29" t="str">
        <f>IF(E86="","",IF(②選手情報入力!K95="",0,1))</f>
        <v/>
      </c>
      <c r="V86" t="str">
        <f>IF(E86="","",IF(②選手情報入力!L95="","",IF(I86=1,VLOOKUP(②選手情報入力!L95,種目情報!$A$4:$C$40,3,FALSE),VLOOKUP(②選手情報入力!L95,種目情報!$E$4:$G$41,3,FALSE))))</f>
        <v/>
      </c>
      <c r="W86" t="str">
        <f>IF(E86="","",IF(②選手情報入力!O95="","",IF(I86=1,VLOOKUP(②選手情報入力!O95,種目情報!$A$4:$B$40,2,FALSE),VLOOKUP(②選手情報入力!O95,種目情報!$E$4:$F$41,2,FALSE))))</f>
        <v/>
      </c>
      <c r="X86" t="str">
        <f>IF(E86="","",IF(②選手情報入力!P95="","",②選手情報入力!P95))</f>
        <v/>
      </c>
      <c r="Y86" s="29" t="str">
        <f>IF(E86="","",IF(②選手情報入力!N95="",0,1))</f>
        <v/>
      </c>
      <c r="Z86" t="str">
        <f>IF(E86="","",IF(②選手情報入力!O95="","",IF(I86=1,VLOOKUP(②選手情報入力!O95,種目情報!$A$4:$C$40,3,FALSE),VLOOKUP(②選手情報入力!O95,種目情報!$E$4:$G$41,3,FALSE))))</f>
        <v/>
      </c>
      <c r="AA86" t="str">
        <f>IF(E86="","",IF(②選手情報入力!Q95="","",IF(I86=1,種目情報!$J$4,種目情報!$J$6)))</f>
        <v/>
      </c>
      <c r="AB86" t="str">
        <f>IF(E86="","",IF(②選手情報入力!Q95="","",IF(I86=1,IF(②選手情報入力!$R$6="","",②選手情報入力!$R$6),IF(②選手情報入力!$R$7="","",②選手情報入力!$R$7))))</f>
        <v/>
      </c>
      <c r="AC86" t="str">
        <f>IF(E86="","",IF(②選手情報入力!Q95="","",IF(I86=1,IF(②選手情報入力!$Q$6="",0,1),IF(②選手情報入力!$Q$7="",0,1))))</f>
        <v/>
      </c>
      <c r="AD86" t="str">
        <f>IF(E86="","",IF(②選手情報入力!Q95="","",2))</f>
        <v/>
      </c>
      <c r="AE86" t="str">
        <f>IF(E86="","",IF(②選手情報入力!S95="","",IF(I86=1,種目情報!$J$5,種目情報!$J$7)))</f>
        <v/>
      </c>
      <c r="AF86" t="str">
        <f>IF(E86="","",IF(②選手情報入力!S95="","",IF(I86=1,IF(②選手情報入力!$T$6="","",②選手情報入力!$T$6),IF(②選手情報入力!$T$7="","",②選手情報入力!$T$7))))</f>
        <v/>
      </c>
      <c r="AG86" t="str">
        <f>IF(E86="","",IF(②選手情報入力!S95="","",IF(I86=1,IF(②選手情報入力!$S$6="",0,1),IF(②選手情報入力!$S$7="",0,1))))</f>
        <v/>
      </c>
      <c r="AH86" t="str">
        <f>IF(E86="","",IF(②選手情報入力!S95="","",2))</f>
        <v/>
      </c>
    </row>
    <row r="87" spans="1:35">
      <c r="A87" t="str">
        <f>IF(E87="","",I87*1000000+①団体情報入力!$D$3*1000+②選手情報入力!A96)</f>
        <v/>
      </c>
      <c r="B87" t="str">
        <f>IF(E87="","",①団体情報入力!$D$3)</f>
        <v/>
      </c>
      <c r="D87" t="str">
        <f>IF(②選手情報入力!B96="","",①団体情報入力!$D$10)</f>
        <v/>
      </c>
      <c r="E87" t="str">
        <f>IF(②選手情報入力!B96="","",②選手情報入力!B96)</f>
        <v/>
      </c>
      <c r="F87" t="str">
        <f>IF(E87="","",②選手情報入力!C96)</f>
        <v/>
      </c>
      <c r="G87" t="str">
        <f>IF(E87="","",②選手情報入力!D96)</f>
        <v/>
      </c>
      <c r="H87" t="str">
        <f t="shared" si="6"/>
        <v/>
      </c>
      <c r="I87" t="str">
        <f>IF(E87="","",IF(②選手情報入力!F96="男",1,2))</f>
        <v/>
      </c>
      <c r="J87" t="str">
        <f>IF(E87="","",IF(②選手情報入力!G96="","",②選手情報入力!G96))</f>
        <v/>
      </c>
      <c r="L87" t="str">
        <f t="shared" si="7"/>
        <v/>
      </c>
      <c r="M87" t="str">
        <f t="shared" si="8"/>
        <v/>
      </c>
      <c r="O87" t="str">
        <f>IF(E87="","",IF(②選手情報入力!I96="","",IF(I87=1,VLOOKUP(②選手情報入力!I96,種目情報!$A$4:$B$36,2,FALSE),VLOOKUP(②選手情報入力!I96,種目情報!$E$4:$F$36,2,FALSE))))</f>
        <v/>
      </c>
      <c r="P87" t="str">
        <f>IF(E87="","",IF(②選手情報入力!J96="","",②選手情報入力!J96))</f>
        <v/>
      </c>
      <c r="Q87" s="29" t="str">
        <f>IF(E87="","",IF(②選手情報入力!H96="",0,1))</f>
        <v/>
      </c>
      <c r="R87" t="str">
        <f>IF(E87="","",IF(②選手情報入力!I96="","",IF(I87=1,VLOOKUP(②選手情報入力!I96,種目情報!$A$4:$C$40,3,FALSE),VLOOKUP(②選手情報入力!I96,種目情報!$E$4:$G$41,3,FALSE))))</f>
        <v/>
      </c>
      <c r="S87" t="str">
        <f>IF(E87="","",IF(②選手情報入力!L96="","",IF(I87=1,VLOOKUP(②選手情報入力!L96,種目情報!$A$4:$B$40,2,FALSE),VLOOKUP(②選手情報入力!L96,種目情報!$E$4:$F$41,2,FALSE))))</f>
        <v/>
      </c>
      <c r="T87" t="str">
        <f>IF(E87="","",IF(②選手情報入力!M96="","",②選手情報入力!M96))</f>
        <v/>
      </c>
      <c r="U87" s="29" t="str">
        <f>IF(E87="","",IF(②選手情報入力!K96="",0,1))</f>
        <v/>
      </c>
      <c r="V87" t="str">
        <f>IF(E87="","",IF(②選手情報入力!L96="","",IF(I87=1,VLOOKUP(②選手情報入力!L96,種目情報!$A$4:$C$40,3,FALSE),VLOOKUP(②選手情報入力!L96,種目情報!$E$4:$G$41,3,FALSE))))</f>
        <v/>
      </c>
      <c r="W87" t="str">
        <f>IF(E87="","",IF(②選手情報入力!O96="","",IF(I87=1,VLOOKUP(②選手情報入力!O96,種目情報!$A$4:$B$40,2,FALSE),VLOOKUP(②選手情報入力!O96,種目情報!$E$4:$F$41,2,FALSE))))</f>
        <v/>
      </c>
      <c r="X87" t="str">
        <f>IF(E87="","",IF(②選手情報入力!P96="","",②選手情報入力!P96))</f>
        <v/>
      </c>
      <c r="Y87" s="29" t="str">
        <f>IF(E87="","",IF(②選手情報入力!N96="",0,1))</f>
        <v/>
      </c>
      <c r="Z87" t="str">
        <f>IF(E87="","",IF(②選手情報入力!O96="","",IF(I87=1,VLOOKUP(②選手情報入力!O96,種目情報!$A$4:$C$40,3,FALSE),VLOOKUP(②選手情報入力!O96,種目情報!$E$4:$G$41,3,FALSE))))</f>
        <v/>
      </c>
      <c r="AA87" t="str">
        <f>IF(E87="","",IF(②選手情報入力!Q96="","",IF(I87=1,種目情報!$J$4,種目情報!$J$6)))</f>
        <v/>
      </c>
      <c r="AB87" t="str">
        <f>IF(E87="","",IF(②選手情報入力!Q96="","",IF(I87=1,IF(②選手情報入力!$R$6="","",②選手情報入力!$R$6),IF(②選手情報入力!$R$7="","",②選手情報入力!$R$7))))</f>
        <v/>
      </c>
      <c r="AC87" t="str">
        <f>IF(E87="","",IF(②選手情報入力!Q96="","",IF(I87=1,IF(②選手情報入力!$Q$6="",0,1),IF(②選手情報入力!$Q$7="",0,1))))</f>
        <v/>
      </c>
      <c r="AD87" t="str">
        <f>IF(E87="","",IF(②選手情報入力!Q96="","",2))</f>
        <v/>
      </c>
      <c r="AE87" t="str">
        <f>IF(E87="","",IF(②選手情報入力!S96="","",IF(I87=1,種目情報!$J$5,種目情報!$J$7)))</f>
        <v/>
      </c>
      <c r="AF87" t="str">
        <f>IF(E87="","",IF(②選手情報入力!S96="","",IF(I87=1,IF(②選手情報入力!$T$6="","",②選手情報入力!$T$6),IF(②選手情報入力!$T$7="","",②選手情報入力!$T$7))))</f>
        <v/>
      </c>
      <c r="AG87" t="str">
        <f>IF(E87="","",IF(②選手情報入力!S96="","",IF(I87=1,IF(②選手情報入力!$S$6="",0,1),IF(②選手情報入力!$S$7="",0,1))))</f>
        <v/>
      </c>
      <c r="AH87" t="str">
        <f>IF(E87="","",IF(②選手情報入力!S96="","",2))</f>
        <v/>
      </c>
    </row>
    <row r="88" spans="1:35">
      <c r="A88" t="str">
        <f>IF(E88="","",I88*1000000+①団体情報入力!$D$3*1000+②選手情報入力!A97)</f>
        <v/>
      </c>
      <c r="B88" t="str">
        <f>IF(E88="","",①団体情報入力!$D$3)</f>
        <v/>
      </c>
      <c r="D88" t="str">
        <f>IF(②選手情報入力!B97="","",①団体情報入力!$D$10)</f>
        <v/>
      </c>
      <c r="E88" t="str">
        <f>IF(②選手情報入力!B97="","",②選手情報入力!B97)</f>
        <v/>
      </c>
      <c r="F88" t="str">
        <f>IF(E88="","",②選手情報入力!C97)</f>
        <v/>
      </c>
      <c r="G88" t="str">
        <f>IF(E88="","",②選手情報入力!D97)</f>
        <v/>
      </c>
      <c r="H88" t="str">
        <f t="shared" si="6"/>
        <v/>
      </c>
      <c r="I88" t="str">
        <f>IF(E88="","",IF(②選手情報入力!F97="男",1,2))</f>
        <v/>
      </c>
      <c r="J88" t="str">
        <f>IF(E88="","",IF(②選手情報入力!G97="","",②選手情報入力!G97))</f>
        <v/>
      </c>
      <c r="L88" t="str">
        <f t="shared" si="7"/>
        <v/>
      </c>
      <c r="M88" t="str">
        <f t="shared" si="8"/>
        <v/>
      </c>
      <c r="O88" t="str">
        <f>IF(E88="","",IF(②選手情報入力!I97="","",IF(I88=1,VLOOKUP(②選手情報入力!I97,種目情報!$A$4:$B$36,2,FALSE),VLOOKUP(②選手情報入力!I97,種目情報!$E$4:$F$36,2,FALSE))))</f>
        <v/>
      </c>
      <c r="P88" t="str">
        <f>IF(E88="","",IF(②選手情報入力!J97="","",②選手情報入力!J97))</f>
        <v/>
      </c>
      <c r="Q88" s="29" t="str">
        <f>IF(E88="","",IF(②選手情報入力!H97="",0,1))</f>
        <v/>
      </c>
      <c r="R88" t="str">
        <f>IF(E88="","",IF(②選手情報入力!I97="","",IF(I88=1,VLOOKUP(②選手情報入力!I97,種目情報!$A$4:$C$40,3,FALSE),VLOOKUP(②選手情報入力!I97,種目情報!$E$4:$G$41,3,FALSE))))</f>
        <v/>
      </c>
      <c r="S88" t="str">
        <f>IF(E88="","",IF(②選手情報入力!L97="","",IF(I88=1,VLOOKUP(②選手情報入力!L97,種目情報!$A$4:$B$40,2,FALSE),VLOOKUP(②選手情報入力!L97,種目情報!$E$4:$F$41,2,FALSE))))</f>
        <v/>
      </c>
      <c r="T88" t="str">
        <f>IF(E88="","",IF(②選手情報入力!M97="","",②選手情報入力!M97))</f>
        <v/>
      </c>
      <c r="U88" s="29" t="str">
        <f>IF(E88="","",IF(②選手情報入力!K97="",0,1))</f>
        <v/>
      </c>
      <c r="V88" t="str">
        <f>IF(E88="","",IF(②選手情報入力!L97="","",IF(I88=1,VLOOKUP(②選手情報入力!L97,種目情報!$A$4:$C$40,3,FALSE),VLOOKUP(②選手情報入力!L97,種目情報!$E$4:$G$41,3,FALSE))))</f>
        <v/>
      </c>
      <c r="W88" t="str">
        <f>IF(E88="","",IF(②選手情報入力!O97="","",IF(I88=1,VLOOKUP(②選手情報入力!O97,種目情報!$A$4:$B$40,2,FALSE),VLOOKUP(②選手情報入力!O97,種目情報!$E$4:$F$41,2,FALSE))))</f>
        <v/>
      </c>
      <c r="X88" t="str">
        <f>IF(E88="","",IF(②選手情報入力!P97="","",②選手情報入力!P97))</f>
        <v/>
      </c>
      <c r="Y88" s="29" t="str">
        <f>IF(E88="","",IF(②選手情報入力!N97="",0,1))</f>
        <v/>
      </c>
      <c r="Z88" t="str">
        <f>IF(E88="","",IF(②選手情報入力!O97="","",IF(I88=1,VLOOKUP(②選手情報入力!O97,種目情報!$A$4:$C$40,3,FALSE),VLOOKUP(②選手情報入力!O97,種目情報!$E$4:$G$41,3,FALSE))))</f>
        <v/>
      </c>
      <c r="AA88" t="str">
        <f>IF(E88="","",IF(②選手情報入力!Q97="","",IF(I88=1,種目情報!$J$4,種目情報!$J$6)))</f>
        <v/>
      </c>
      <c r="AB88" t="str">
        <f>IF(E88="","",IF(②選手情報入力!Q97="","",IF(I88=1,IF(②選手情報入力!$R$6="","",②選手情報入力!$R$6),IF(②選手情報入力!$R$7="","",②選手情報入力!$R$7))))</f>
        <v/>
      </c>
      <c r="AC88" t="str">
        <f>IF(E88="","",IF(②選手情報入力!Q97="","",IF(I88=1,IF(②選手情報入力!$Q$6="",0,1),IF(②選手情報入力!$Q$7="",0,1))))</f>
        <v/>
      </c>
      <c r="AD88" t="str">
        <f>IF(E88="","",IF(②選手情報入力!Q97="","",2))</f>
        <v/>
      </c>
      <c r="AE88" t="str">
        <f>IF(E88="","",IF(②選手情報入力!S97="","",IF(I88=1,種目情報!$J$5,種目情報!$J$7)))</f>
        <v/>
      </c>
      <c r="AF88" t="str">
        <f>IF(E88="","",IF(②選手情報入力!S97="","",IF(I88=1,IF(②選手情報入力!$T$6="","",②選手情報入力!$T$6),IF(②選手情報入力!$T$7="","",②選手情報入力!$T$7))))</f>
        <v/>
      </c>
      <c r="AG88" t="str">
        <f>IF(E88="","",IF(②選手情報入力!S97="","",IF(I88=1,IF(②選手情報入力!$S$6="",0,1),IF(②選手情報入力!$S$7="",0,1))))</f>
        <v/>
      </c>
      <c r="AH88" t="str">
        <f>IF(E88="","",IF(②選手情報入力!S97="","",2))</f>
        <v/>
      </c>
    </row>
    <row r="89" spans="1:35">
      <c r="A89" t="str">
        <f>IF(E89="","",I89*1000000+①団体情報入力!$D$3*1000+②選手情報入力!A98)</f>
        <v/>
      </c>
      <c r="B89" t="str">
        <f>IF(E89="","",①団体情報入力!$D$3)</f>
        <v/>
      </c>
      <c r="D89" t="str">
        <f>IF(②選手情報入力!B98="","",①団体情報入力!$D$10)</f>
        <v/>
      </c>
      <c r="E89" t="str">
        <f>IF(②選手情報入力!B98="","",②選手情報入力!B98)</f>
        <v/>
      </c>
      <c r="F89" t="str">
        <f>IF(E89="","",②選手情報入力!C98)</f>
        <v/>
      </c>
      <c r="G89" t="str">
        <f>IF(E89="","",②選手情報入力!D98)</f>
        <v/>
      </c>
      <c r="H89" t="str">
        <f t="shared" si="6"/>
        <v/>
      </c>
      <c r="I89" t="str">
        <f>IF(E89="","",IF(②選手情報入力!F98="男",1,2))</f>
        <v/>
      </c>
      <c r="J89" t="str">
        <f>IF(E89="","",IF(②選手情報入力!G98="","",②選手情報入力!G98))</f>
        <v/>
      </c>
      <c r="L89" t="str">
        <f t="shared" si="7"/>
        <v/>
      </c>
      <c r="M89" t="str">
        <f t="shared" si="8"/>
        <v/>
      </c>
      <c r="O89" t="str">
        <f>IF(E89="","",IF(②選手情報入力!I98="","",IF(I89=1,VLOOKUP(②選手情報入力!I98,種目情報!$A$4:$B$36,2,FALSE),VLOOKUP(②選手情報入力!I98,種目情報!$E$4:$F$36,2,FALSE))))</f>
        <v/>
      </c>
      <c r="P89" t="str">
        <f>IF(E89="","",IF(②選手情報入力!J98="","",②選手情報入力!J98))</f>
        <v/>
      </c>
      <c r="Q89" s="29" t="str">
        <f>IF(E89="","",IF(②選手情報入力!H98="",0,1))</f>
        <v/>
      </c>
      <c r="R89" t="str">
        <f>IF(E89="","",IF(②選手情報入力!I98="","",IF(I89=1,VLOOKUP(②選手情報入力!I98,種目情報!$A$4:$C$40,3,FALSE),VLOOKUP(②選手情報入力!I98,種目情報!$E$4:$G$41,3,FALSE))))</f>
        <v/>
      </c>
      <c r="S89" t="str">
        <f>IF(E89="","",IF(②選手情報入力!L98="","",IF(I89=1,VLOOKUP(②選手情報入力!L98,種目情報!$A$4:$B$40,2,FALSE),VLOOKUP(②選手情報入力!L98,種目情報!$E$4:$F$41,2,FALSE))))</f>
        <v/>
      </c>
      <c r="T89" t="str">
        <f>IF(E89="","",IF(②選手情報入力!M98="","",②選手情報入力!M98))</f>
        <v/>
      </c>
      <c r="U89" s="29" t="str">
        <f>IF(E89="","",IF(②選手情報入力!K98="",0,1))</f>
        <v/>
      </c>
      <c r="V89" t="str">
        <f>IF(E89="","",IF(②選手情報入力!L98="","",IF(I89=1,VLOOKUP(②選手情報入力!L98,種目情報!$A$4:$C$40,3,FALSE),VLOOKUP(②選手情報入力!L98,種目情報!$E$4:$G$41,3,FALSE))))</f>
        <v/>
      </c>
      <c r="W89" t="str">
        <f>IF(E89="","",IF(②選手情報入力!O98="","",IF(I89=1,VLOOKUP(②選手情報入力!O98,種目情報!$A$4:$B$40,2,FALSE),VLOOKUP(②選手情報入力!O98,種目情報!$E$4:$F$41,2,FALSE))))</f>
        <v/>
      </c>
      <c r="X89" t="str">
        <f>IF(E89="","",IF(②選手情報入力!P98="","",②選手情報入力!P98))</f>
        <v/>
      </c>
      <c r="Y89" s="29" t="str">
        <f>IF(E89="","",IF(②選手情報入力!N98="",0,1))</f>
        <v/>
      </c>
      <c r="Z89" t="str">
        <f>IF(E89="","",IF(②選手情報入力!O98="","",IF(I89=1,VLOOKUP(②選手情報入力!O98,種目情報!$A$4:$C$40,3,FALSE),VLOOKUP(②選手情報入力!O98,種目情報!$E$4:$G$41,3,FALSE))))</f>
        <v/>
      </c>
      <c r="AA89" t="str">
        <f>IF(E89="","",IF(②選手情報入力!Q98="","",IF(I89=1,種目情報!$J$4,種目情報!$J$6)))</f>
        <v/>
      </c>
      <c r="AB89" t="str">
        <f>IF(E89="","",IF(②選手情報入力!Q98="","",IF(I89=1,IF(②選手情報入力!$R$6="","",②選手情報入力!$R$6),IF(②選手情報入力!$R$7="","",②選手情報入力!$R$7))))</f>
        <v/>
      </c>
      <c r="AC89" t="str">
        <f>IF(E89="","",IF(②選手情報入力!Q98="","",IF(I89=1,IF(②選手情報入力!$Q$6="",0,1),IF(②選手情報入力!$Q$7="",0,1))))</f>
        <v/>
      </c>
      <c r="AD89" t="str">
        <f>IF(E89="","",IF(②選手情報入力!Q98="","",2))</f>
        <v/>
      </c>
      <c r="AE89" t="str">
        <f>IF(E89="","",IF(②選手情報入力!S98="","",IF(I89=1,種目情報!$J$5,種目情報!$J$7)))</f>
        <v/>
      </c>
      <c r="AF89" t="str">
        <f>IF(E89="","",IF(②選手情報入力!S98="","",IF(I89=1,IF(②選手情報入力!$T$6="","",②選手情報入力!$T$6),IF(②選手情報入力!$T$7="","",②選手情報入力!$T$7))))</f>
        <v/>
      </c>
      <c r="AG89" t="str">
        <f>IF(E89="","",IF(②選手情報入力!S98="","",IF(I89=1,IF(②選手情報入力!$S$6="",0,1),IF(②選手情報入力!$S$7="",0,1))))</f>
        <v/>
      </c>
      <c r="AH89" t="str">
        <f>IF(E89="","",IF(②選手情報入力!S98="","",2))</f>
        <v/>
      </c>
    </row>
    <row r="90" spans="1:35">
      <c r="A90" t="str">
        <f>IF(E90="","",I90*1000000+①団体情報入力!$D$3*1000+②選手情報入力!A99)</f>
        <v/>
      </c>
      <c r="B90" t="str">
        <f>IF(E90="","",①団体情報入力!$D$3)</f>
        <v/>
      </c>
      <c r="D90" t="str">
        <f>IF(②選手情報入力!B99="","",①団体情報入力!$D$10)</f>
        <v/>
      </c>
      <c r="E90" t="str">
        <f>IF(②選手情報入力!B99="","",②選手情報入力!B99)</f>
        <v/>
      </c>
      <c r="F90" t="str">
        <f>IF(E90="","",②選手情報入力!C99)</f>
        <v/>
      </c>
      <c r="G90" t="str">
        <f>IF(E90="","",②選手情報入力!D99)</f>
        <v/>
      </c>
      <c r="H90" t="str">
        <f t="shared" si="6"/>
        <v/>
      </c>
      <c r="I90" t="str">
        <f>IF(E90="","",IF(②選手情報入力!F99="男",1,2))</f>
        <v/>
      </c>
      <c r="J90" t="str">
        <f>IF(E90="","",IF(②選手情報入力!G99="","",②選手情報入力!G99))</f>
        <v/>
      </c>
      <c r="L90" t="str">
        <f t="shared" si="7"/>
        <v/>
      </c>
      <c r="M90" t="str">
        <f t="shared" si="8"/>
        <v/>
      </c>
      <c r="O90" t="str">
        <f>IF(E90="","",IF(②選手情報入力!I99="","",IF(I90=1,VLOOKUP(②選手情報入力!I99,種目情報!$A$4:$B$36,2,FALSE),VLOOKUP(②選手情報入力!I99,種目情報!$E$4:$F$36,2,FALSE))))</f>
        <v/>
      </c>
      <c r="P90" t="str">
        <f>IF(E90="","",IF(②選手情報入力!J99="","",②選手情報入力!J99))</f>
        <v/>
      </c>
      <c r="Q90" s="29" t="str">
        <f>IF(E90="","",IF(②選手情報入力!H99="",0,1))</f>
        <v/>
      </c>
      <c r="R90" t="str">
        <f>IF(E90="","",IF(②選手情報入力!I99="","",IF(I90=1,VLOOKUP(②選手情報入力!I99,種目情報!$A$4:$C$40,3,FALSE),VLOOKUP(②選手情報入力!I99,種目情報!$E$4:$G$41,3,FALSE))))</f>
        <v/>
      </c>
      <c r="S90" t="str">
        <f>IF(E90="","",IF(②選手情報入力!L99="","",IF(I90=1,VLOOKUP(②選手情報入力!L99,種目情報!$A$4:$B$40,2,FALSE),VLOOKUP(②選手情報入力!L99,種目情報!$E$4:$F$41,2,FALSE))))</f>
        <v/>
      </c>
      <c r="T90" t="str">
        <f>IF(E90="","",IF(②選手情報入力!M99="","",②選手情報入力!M99))</f>
        <v/>
      </c>
      <c r="U90" s="29" t="str">
        <f>IF(E90="","",IF(②選手情報入力!K99="",0,1))</f>
        <v/>
      </c>
      <c r="V90" t="str">
        <f>IF(E90="","",IF(②選手情報入力!L99="","",IF(I90=1,VLOOKUP(②選手情報入力!L99,種目情報!$A$4:$C$40,3,FALSE),VLOOKUP(②選手情報入力!L99,種目情報!$E$4:$G$41,3,FALSE))))</f>
        <v/>
      </c>
      <c r="W90" t="str">
        <f>IF(E90="","",IF(②選手情報入力!O99="","",IF(I90=1,VLOOKUP(②選手情報入力!O99,種目情報!$A$4:$B$40,2,FALSE),VLOOKUP(②選手情報入力!O99,種目情報!$E$4:$F$41,2,FALSE))))</f>
        <v/>
      </c>
      <c r="X90" t="str">
        <f>IF(E90="","",IF(②選手情報入力!P99="","",②選手情報入力!P99))</f>
        <v/>
      </c>
      <c r="Y90" s="29" t="str">
        <f>IF(E90="","",IF(②選手情報入力!N99="",0,1))</f>
        <v/>
      </c>
      <c r="Z90" t="str">
        <f>IF(E90="","",IF(②選手情報入力!O99="","",IF(I90=1,VLOOKUP(②選手情報入力!O99,種目情報!$A$4:$C$40,3,FALSE),VLOOKUP(②選手情報入力!O99,種目情報!$E$4:$G$41,3,FALSE))))</f>
        <v/>
      </c>
      <c r="AA90" t="str">
        <f>IF(E90="","",IF(②選手情報入力!Q99="","",IF(I90=1,種目情報!$J$4,種目情報!$J$6)))</f>
        <v/>
      </c>
      <c r="AB90" t="str">
        <f>IF(E90="","",IF(②選手情報入力!Q99="","",IF(I90=1,IF(②選手情報入力!$R$6="","",②選手情報入力!$R$6),IF(②選手情報入力!$R$7="","",②選手情報入力!$R$7))))</f>
        <v/>
      </c>
      <c r="AC90" t="str">
        <f>IF(E90="","",IF(②選手情報入力!Q99="","",IF(I90=1,IF(②選手情報入力!$Q$6="",0,1),IF(②選手情報入力!$Q$7="",0,1))))</f>
        <v/>
      </c>
      <c r="AD90" t="str">
        <f>IF(E90="","",IF(②選手情報入力!Q99="","",2))</f>
        <v/>
      </c>
      <c r="AE90" t="str">
        <f>IF(E90="","",IF(②選手情報入力!S99="","",IF(I90=1,種目情報!$J$5,種目情報!$J$7)))</f>
        <v/>
      </c>
      <c r="AF90" t="str">
        <f>IF(E90="","",IF(②選手情報入力!S99="","",IF(I90=1,IF(②選手情報入力!$T$6="","",②選手情報入力!$T$6),IF(②選手情報入力!$T$7="","",②選手情報入力!$T$7))))</f>
        <v/>
      </c>
      <c r="AG90" t="str">
        <f>IF(E90="","",IF(②選手情報入力!S99="","",IF(I90=1,IF(②選手情報入力!$S$6="",0,1),IF(②選手情報入力!$S$7="",0,1))))</f>
        <v/>
      </c>
      <c r="AH90" t="str">
        <f>IF(E90="","",IF(②選手情報入力!S99="","",2))</f>
        <v/>
      </c>
    </row>
    <row r="91" spans="1:35">
      <c r="A91" t="str">
        <f>IF(E91="","",I91*1000000+①団体情報入力!$D$3*1000+②選手情報入力!A100)</f>
        <v/>
      </c>
      <c r="B91" t="str">
        <f>IF(E91="","",①団体情報入力!$D$3)</f>
        <v/>
      </c>
      <c r="D91" t="str">
        <f>IF(②選手情報入力!B100="","",①団体情報入力!$D$10)</f>
        <v/>
      </c>
      <c r="E91" t="str">
        <f>IF(②選手情報入力!B100="","",②選手情報入力!B100)</f>
        <v/>
      </c>
      <c r="F91" t="str">
        <f>IF(E91="","",②選手情報入力!C100)</f>
        <v/>
      </c>
      <c r="G91" t="str">
        <f>IF(E91="","",②選手情報入力!D100)</f>
        <v/>
      </c>
      <c r="H91" t="str">
        <f t="shared" si="6"/>
        <v/>
      </c>
      <c r="I91" t="str">
        <f>IF(E91="","",IF(②選手情報入力!F100="男",1,2))</f>
        <v/>
      </c>
      <c r="J91" t="str">
        <f>IF(E91="","",IF(②選手情報入力!G100="","",②選手情報入力!G100))</f>
        <v/>
      </c>
      <c r="L91" t="str">
        <f t="shared" si="7"/>
        <v/>
      </c>
      <c r="M91" t="str">
        <f t="shared" si="8"/>
        <v/>
      </c>
      <c r="O91" t="str">
        <f>IF(E91="","",IF(②選手情報入力!I100="","",IF(I91=1,VLOOKUP(②選手情報入力!I100,種目情報!$A$4:$B$36,2,FALSE),VLOOKUP(②選手情報入力!I100,種目情報!$E$4:$F$36,2,FALSE))))</f>
        <v/>
      </c>
      <c r="P91" t="str">
        <f>IF(E91="","",IF(②選手情報入力!J100="","",②選手情報入力!J100))</f>
        <v/>
      </c>
      <c r="Q91" s="29" t="str">
        <f>IF(E91="","",IF(②選手情報入力!H100="",0,1))</f>
        <v/>
      </c>
      <c r="R91" t="str">
        <f>IF(E91="","",IF(②選手情報入力!I100="","",IF(I91=1,VLOOKUP(②選手情報入力!I100,種目情報!$A$4:$C$40,3,FALSE),VLOOKUP(②選手情報入力!I100,種目情報!$E$4:$G$41,3,FALSE))))</f>
        <v/>
      </c>
      <c r="S91" t="str">
        <f>IF(E91="","",IF(②選手情報入力!L100="","",IF(I91=1,VLOOKUP(②選手情報入力!L100,種目情報!$A$4:$B$40,2,FALSE),VLOOKUP(②選手情報入力!L100,種目情報!$E$4:$F$41,2,FALSE))))</f>
        <v/>
      </c>
      <c r="T91" t="str">
        <f>IF(E91="","",IF(②選手情報入力!M100="","",②選手情報入力!M100))</f>
        <v/>
      </c>
      <c r="U91" s="29" t="str">
        <f>IF(E91="","",IF(②選手情報入力!K100="",0,1))</f>
        <v/>
      </c>
      <c r="V91" t="str">
        <f>IF(E91="","",IF(②選手情報入力!L100="","",IF(I91=1,VLOOKUP(②選手情報入力!L100,種目情報!$A$4:$C$40,3,FALSE),VLOOKUP(②選手情報入力!L100,種目情報!$E$4:$G$41,3,FALSE))))</f>
        <v/>
      </c>
      <c r="W91" t="str">
        <f>IF(E91="","",IF(②選手情報入力!O100="","",IF(I91=1,VLOOKUP(②選手情報入力!O100,種目情報!$A$4:$B$40,2,FALSE),VLOOKUP(②選手情報入力!O100,種目情報!$E$4:$F$41,2,FALSE))))</f>
        <v/>
      </c>
      <c r="X91" t="str">
        <f>IF(E91="","",IF(②選手情報入力!P100="","",②選手情報入力!P100))</f>
        <v/>
      </c>
      <c r="Y91" s="29" t="str">
        <f>IF(E91="","",IF(②選手情報入力!N100="",0,1))</f>
        <v/>
      </c>
      <c r="Z91" t="str">
        <f>IF(E91="","",IF(②選手情報入力!O100="","",IF(I91=1,VLOOKUP(②選手情報入力!O100,種目情報!$A$4:$C$40,3,FALSE),VLOOKUP(②選手情報入力!O100,種目情報!$E$4:$G$41,3,FALSE))))</f>
        <v/>
      </c>
      <c r="AA91" t="str">
        <f>IF(E91="","",IF(②選手情報入力!Q100="","",IF(I91=1,種目情報!$J$4,種目情報!$J$6)))</f>
        <v/>
      </c>
      <c r="AB91" t="str">
        <f>IF(E91="","",IF(②選手情報入力!Q100="","",IF(I91=1,IF(②選手情報入力!$R$6="","",②選手情報入力!$R$6),IF(②選手情報入力!$R$7="","",②選手情報入力!$R$7))))</f>
        <v/>
      </c>
      <c r="AC91" t="str">
        <f>IF(E91="","",IF(②選手情報入力!Q100="","",IF(I91=1,IF(②選手情報入力!$Q$6="",0,1),IF(②選手情報入力!$Q$7="",0,1))))</f>
        <v/>
      </c>
      <c r="AD91" t="str">
        <f>IF(E91="","",IF(②選手情報入力!Q100="","",2))</f>
        <v/>
      </c>
      <c r="AE91" t="str">
        <f>IF(E91="","",IF(②選手情報入力!S100="","",IF(I91=1,種目情報!$J$5,種目情報!$J$7)))</f>
        <v/>
      </c>
      <c r="AF91" t="str">
        <f>IF(E91="","",IF(②選手情報入力!S100="","",IF(I91=1,IF(②選手情報入力!$T$6="","",②選手情報入力!$T$6),IF(②選手情報入力!$T$7="","",②選手情報入力!$T$7))))</f>
        <v/>
      </c>
      <c r="AG91" t="str">
        <f>IF(E91="","",IF(②選手情報入力!S100="","",IF(I91=1,IF(②選手情報入力!$S$6="",0,1),IF(②選手情報入力!$S$7="",0,1))))</f>
        <v/>
      </c>
      <c r="AH91" t="str">
        <f>IF(E91="","",IF(②選手情報入力!S100="","",2))</f>
        <v/>
      </c>
    </row>
    <row r="92" spans="1:3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row>
  </sheetData>
  <phoneticPr fontId="2"/>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5"/>
  <sheetViews>
    <sheetView workbookViewId="0">
      <pane ySplit="1" topLeftCell="A2" activePane="bottomLeft" state="frozen"/>
      <selection pane="bottomLeft" activeCell="F3" sqref="F3"/>
    </sheetView>
  </sheetViews>
  <sheetFormatPr defaultRowHeight="13.5"/>
  <cols>
    <col min="1" max="1" width="10" bestFit="1" customWidth="1"/>
    <col min="2" max="2" width="10.5" bestFit="1" customWidth="1"/>
    <col min="3" max="3" width="9.25" bestFit="1" customWidth="1"/>
    <col min="4" max="4" width="13" bestFit="1" customWidth="1"/>
    <col min="5" max="5" width="13.5" bestFit="1" customWidth="1"/>
    <col min="6" max="6" width="15.625" bestFit="1" customWidth="1"/>
    <col min="7" max="7" width="3.375" bestFit="1" customWidth="1"/>
    <col min="8" max="8" width="10.375" bestFit="1" customWidth="1"/>
    <col min="9" max="9" width="9.5" bestFit="1" customWidth="1"/>
    <col min="10" max="10" width="20.375" bestFit="1" customWidth="1"/>
    <col min="11" max="11" width="19.375" bestFit="1" customWidth="1"/>
    <col min="12" max="12" width="26.875" bestFit="1" customWidth="1"/>
    <col min="13" max="13" width="18.875" bestFit="1" customWidth="1"/>
  </cols>
  <sheetData>
    <row r="1" spans="1:13">
      <c r="A1" t="s">
        <v>66</v>
      </c>
      <c r="B1" t="s">
        <v>67</v>
      </c>
      <c r="C1" t="s">
        <v>68</v>
      </c>
      <c r="D1" t="s">
        <v>69</v>
      </c>
      <c r="E1" t="s">
        <v>70</v>
      </c>
      <c r="F1" t="s">
        <v>71</v>
      </c>
      <c r="G1" t="s">
        <v>72</v>
      </c>
      <c r="H1" t="s">
        <v>3</v>
      </c>
      <c r="I1" t="s">
        <v>8</v>
      </c>
      <c r="J1" t="s">
        <v>73</v>
      </c>
      <c r="K1" t="s">
        <v>74</v>
      </c>
      <c r="L1" t="s">
        <v>75</v>
      </c>
      <c r="M1" t="s">
        <v>76</v>
      </c>
    </row>
    <row r="2" spans="1:13">
      <c r="A2" t="str">
        <f>IF(③リレー情報確認!C8="","",410000+①団体情報入力!$D$3*10)</f>
        <v/>
      </c>
      <c r="B2" t="str">
        <f>IF(A2="","",①団体情報入力!$D$3)</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IF(A2="","",IF(②選手情報入力!$Q$6="",0,1))</f>
        <v/>
      </c>
      <c r="M2" t="str">
        <f>IF(A2="","",種目情報!$K$4)</f>
        <v/>
      </c>
    </row>
    <row r="3" spans="1:13">
      <c r="A3" t="str">
        <f>IF(③リレー情報確認!C9="","",410000+①団体情報入力!$D$3*10)</f>
        <v/>
      </c>
      <c r="B3" t="str">
        <f>IF(A3="","",①団体情報入力!$D$3)</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IF(A3="","",IF(②選手情報入力!$Q$6="",0,1))</f>
        <v/>
      </c>
      <c r="M3" t="str">
        <f>IF(A3="","",種目情報!$K$4)</f>
        <v/>
      </c>
    </row>
    <row r="4" spans="1:13">
      <c r="A4" t="str">
        <f>IF(③リレー情報確認!C10="","",410000+①団体情報入力!$D$3*10)</f>
        <v/>
      </c>
      <c r="B4" t="str">
        <f>IF(A4="","",①団体情報入力!$D$3)</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IF(A4="","",IF(②選手情報入力!$Q$6="",0,1))</f>
        <v/>
      </c>
      <c r="M4" t="str">
        <f>IF(A4="","",種目情報!$K$4)</f>
        <v/>
      </c>
    </row>
    <row r="5" spans="1:13">
      <c r="A5" t="str">
        <f>IF(③リレー情報確認!C11="","",410000+①団体情報入力!$D$3*10)</f>
        <v/>
      </c>
      <c r="B5" t="str">
        <f>IF(A5="","",①団体情報入力!$D$3)</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IF(A5="","",IF(②選手情報入力!$Q$6="",0,1))</f>
        <v/>
      </c>
      <c r="M5" t="str">
        <f>IF(A5="","",種目情報!$K$4)</f>
        <v/>
      </c>
    </row>
    <row r="6" spans="1:13">
      <c r="A6" t="str">
        <f>IF(③リレー情報確認!C12="","",410000+①団体情報入力!$D$3*10)</f>
        <v/>
      </c>
      <c r="B6" t="str">
        <f>IF(A6="","",①団体情報入力!$D$3)</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IF(A6="","",IF(②選手情報入力!$Q$6="",0,1))</f>
        <v/>
      </c>
      <c r="M6" t="str">
        <f>IF(A6="","",種目情報!$K$4)</f>
        <v/>
      </c>
    </row>
    <row r="7" spans="1:13">
      <c r="A7" t="str">
        <f>IF(③リレー情報確認!C13="","",410000+①団体情報入力!$D$3*10)</f>
        <v/>
      </c>
      <c r="B7" t="str">
        <f>IF(A7="","",①団体情報入力!$D$3)</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IF(A7="","",IF(②選手情報入力!$Q$6="",0,1))</f>
        <v/>
      </c>
      <c r="M7" t="str">
        <f>IF(A7="","",種目情報!$K$4)</f>
        <v/>
      </c>
    </row>
    <row r="8" spans="1:13">
      <c r="A8" s="11" t="str">
        <f>IF(③リレー情報確認!I8="","",1610000+①団体情報入力!$D$3*10)</f>
        <v/>
      </c>
      <c r="B8" s="11" t="str">
        <f>IF(A8="","",①団体情報入力!$D$3)</f>
        <v/>
      </c>
      <c r="C8" s="11" t="str">
        <f>IF(A8="","",③リレー情報確認!$J$1)</f>
        <v/>
      </c>
      <c r="D8" s="11" t="str">
        <f>IF(A8="","",③リレー情報確認!$P$1)</f>
        <v/>
      </c>
      <c r="E8" s="11"/>
      <c r="F8" s="11"/>
      <c r="G8" s="11">
        <v>1</v>
      </c>
      <c r="H8" s="11" t="str">
        <f>IF(A8="","",③リレー情報確認!K8)</f>
        <v/>
      </c>
      <c r="I8" s="11" t="str">
        <f>IF(A8="","",③リレー情報確認!J8)</f>
        <v/>
      </c>
      <c r="J8" s="11" t="str">
        <f>IF(A8="","",種目情報!$J$5)</f>
        <v/>
      </c>
      <c r="K8" s="11" t="str">
        <f>IF(A8="","",③リレー情報確認!$L$8)</f>
        <v/>
      </c>
      <c r="L8" s="11" t="str">
        <f>IF(A8="","",0)</f>
        <v/>
      </c>
      <c r="M8" s="11" t="str">
        <f>IF(A8="","",種目情報!$K$5)</f>
        <v/>
      </c>
    </row>
    <row r="9" spans="1:13">
      <c r="A9" s="11" t="str">
        <f>IF(③リレー情報確認!I9="","",1610000+①団体情報入力!$D$3*10)</f>
        <v/>
      </c>
      <c r="B9" s="11" t="str">
        <f>IF(A9="","",①団体情報入力!$D$3)</f>
        <v/>
      </c>
      <c r="C9" s="11" t="str">
        <f>IF(A9="","",③リレー情報確認!$J$1)</f>
        <v/>
      </c>
      <c r="D9" s="11" t="str">
        <f>IF(A9="","",③リレー情報確認!$P$1)</f>
        <v/>
      </c>
      <c r="E9" s="11"/>
      <c r="F9" s="11"/>
      <c r="G9" s="11">
        <v>2</v>
      </c>
      <c r="H9" s="11" t="str">
        <f>IF(A9="","",③リレー情報確認!K9)</f>
        <v/>
      </c>
      <c r="I9" s="11" t="str">
        <f>IF(A9="","",③リレー情報確認!J9)</f>
        <v/>
      </c>
      <c r="J9" s="11" t="str">
        <f>IF(A9="","",種目情報!$J$5)</f>
        <v/>
      </c>
      <c r="K9" s="11" t="str">
        <f>IF(A9="","",③リレー情報確認!$L$8)</f>
        <v/>
      </c>
      <c r="L9" s="11" t="str">
        <f t="shared" ref="L9:L13" si="0">IF(A9="","",0)</f>
        <v/>
      </c>
      <c r="M9" s="11" t="str">
        <f>IF(A9="","",種目情報!$K$5)</f>
        <v/>
      </c>
    </row>
    <row r="10" spans="1:13">
      <c r="A10" s="11" t="str">
        <f>IF(③リレー情報確認!I10="","",1610000+①団体情報入力!$D$3*10)</f>
        <v/>
      </c>
      <c r="B10" s="11" t="str">
        <f>IF(A10="","",①団体情報入力!$D$3)</f>
        <v/>
      </c>
      <c r="C10" s="11" t="str">
        <f>IF(A10="","",③リレー情報確認!$J$1)</f>
        <v/>
      </c>
      <c r="D10" s="11" t="str">
        <f>IF(A10="","",③リレー情報確認!$P$1)</f>
        <v/>
      </c>
      <c r="E10" s="11"/>
      <c r="F10" s="11"/>
      <c r="G10" s="11">
        <v>3</v>
      </c>
      <c r="H10" s="11" t="str">
        <f>IF(A10="","",③リレー情報確認!K10)</f>
        <v/>
      </c>
      <c r="I10" s="11" t="str">
        <f>IF(A10="","",③リレー情報確認!J10)</f>
        <v/>
      </c>
      <c r="J10" s="11" t="str">
        <f>IF(A10="","",種目情報!$J$5)</f>
        <v/>
      </c>
      <c r="K10" s="11" t="str">
        <f>IF(A10="","",③リレー情報確認!$L$8)</f>
        <v/>
      </c>
      <c r="L10" s="11" t="str">
        <f t="shared" si="0"/>
        <v/>
      </c>
      <c r="M10" s="11" t="str">
        <f>IF(A10="","",種目情報!$K$5)</f>
        <v/>
      </c>
    </row>
    <row r="11" spans="1:13">
      <c r="A11" s="11" t="str">
        <f>IF(③リレー情報確認!I11="","",1610000+①団体情報入力!$D$3*10)</f>
        <v/>
      </c>
      <c r="B11" s="11" t="str">
        <f>IF(A11="","",①団体情報入力!$D$3)</f>
        <v/>
      </c>
      <c r="C11" s="11" t="str">
        <f>IF(A11="","",③リレー情報確認!$J$1)</f>
        <v/>
      </c>
      <c r="D11" s="11" t="str">
        <f>IF(A11="","",③リレー情報確認!$P$1)</f>
        <v/>
      </c>
      <c r="E11" s="11"/>
      <c r="F11" s="11"/>
      <c r="G11" s="11">
        <v>4</v>
      </c>
      <c r="H11" s="11" t="str">
        <f>IF(A11="","",③リレー情報確認!K11)</f>
        <v/>
      </c>
      <c r="I11" s="11" t="str">
        <f>IF(A11="","",③リレー情報確認!J11)</f>
        <v/>
      </c>
      <c r="J11" s="11" t="str">
        <f>IF(A11="","",種目情報!$J$5)</f>
        <v/>
      </c>
      <c r="K11" s="11" t="str">
        <f>IF(A11="","",③リレー情報確認!$L$8)</f>
        <v/>
      </c>
      <c r="L11" s="11" t="str">
        <f t="shared" si="0"/>
        <v/>
      </c>
      <c r="M11" s="11" t="str">
        <f>IF(A11="","",種目情報!$K$5)</f>
        <v/>
      </c>
    </row>
    <row r="12" spans="1:13">
      <c r="A12" s="11" t="str">
        <f>IF(③リレー情報確認!I12="","",1610000+①団体情報入力!$D$3*10)</f>
        <v/>
      </c>
      <c r="B12" s="11" t="str">
        <f>IF(A12="","",①団体情報入力!$D$3)</f>
        <v/>
      </c>
      <c r="C12" s="11" t="str">
        <f>IF(A12="","",③リレー情報確認!$J$1)</f>
        <v/>
      </c>
      <c r="D12" s="11" t="str">
        <f>IF(A12="","",③リレー情報確認!$P$1)</f>
        <v/>
      </c>
      <c r="E12" s="11"/>
      <c r="F12" s="11"/>
      <c r="G12" s="11">
        <v>5</v>
      </c>
      <c r="H12" s="11" t="str">
        <f>IF(A12="","",③リレー情報確認!K12)</f>
        <v/>
      </c>
      <c r="I12" s="11" t="str">
        <f>IF(A12="","",③リレー情報確認!J12)</f>
        <v/>
      </c>
      <c r="J12" s="11" t="str">
        <f>IF(A12="","",種目情報!$J$5)</f>
        <v/>
      </c>
      <c r="K12" s="11" t="str">
        <f>IF(A12="","",③リレー情報確認!$L$8)</f>
        <v/>
      </c>
      <c r="L12" s="11" t="str">
        <f t="shared" si="0"/>
        <v/>
      </c>
      <c r="M12" s="11" t="str">
        <f>IF(A12="","",種目情報!$K$5)</f>
        <v/>
      </c>
    </row>
    <row r="13" spans="1:13">
      <c r="A13" s="11" t="str">
        <f>IF(③リレー情報確認!I13="","",1610000+①団体情報入力!$D$3*10)</f>
        <v/>
      </c>
      <c r="B13" s="11" t="str">
        <f>IF(A13="","",①団体情報入力!$D$3)</f>
        <v/>
      </c>
      <c r="C13" s="11" t="str">
        <f>IF(A13="","",③リレー情報確認!$J$1)</f>
        <v/>
      </c>
      <c r="D13" s="11" t="str">
        <f>IF(A13="","",③リレー情報確認!$P$1)</f>
        <v/>
      </c>
      <c r="E13" s="11"/>
      <c r="F13" s="11"/>
      <c r="G13" s="11">
        <v>6</v>
      </c>
      <c r="H13" s="11" t="str">
        <f>IF(A13="","",③リレー情報確認!K13)</f>
        <v/>
      </c>
      <c r="I13" s="11" t="str">
        <f>IF(A13="","",③リレー情報確認!J13)</f>
        <v/>
      </c>
      <c r="J13" s="11" t="str">
        <f>IF(A13="","",種目情報!$J$5)</f>
        <v/>
      </c>
      <c r="K13" s="11" t="str">
        <f>IF(A13="","",③リレー情報確認!$L$8)</f>
        <v/>
      </c>
      <c r="L13" s="11" t="str">
        <f t="shared" si="0"/>
        <v/>
      </c>
      <c r="M13" s="11" t="str">
        <f>IF(A13="","",種目情報!$K$5)</f>
        <v/>
      </c>
    </row>
    <row r="14" spans="1:13">
      <c r="A14" t="str">
        <f>IF(③リレー情報確認!O8="","",420000+①団体情報入力!$D$3*10)</f>
        <v/>
      </c>
      <c r="B14" t="str">
        <f>IF(A14="","",①団体情報入力!$D$3)</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IF(③リレー情報確認!O9="","",420000+①団体情報入力!$D$3*10)</f>
        <v/>
      </c>
      <c r="B15" t="str">
        <f>IF(A15="","",①団体情報入力!$D$3)</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1">IF(A15="","",0)</f>
        <v/>
      </c>
      <c r="M15" t="str">
        <f>IF(A15="","",種目情報!$K$6)</f>
        <v/>
      </c>
    </row>
    <row r="16" spans="1:13">
      <c r="A16" t="str">
        <f>IF(③リレー情報確認!O10="","",420000+①団体情報入力!$D$3*10)</f>
        <v/>
      </c>
      <c r="B16" t="str">
        <f>IF(A16="","",①団体情報入力!$D$3)</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1"/>
        <v/>
      </c>
      <c r="M16" t="str">
        <f>IF(A16="","",種目情報!$K$6)</f>
        <v/>
      </c>
    </row>
    <row r="17" spans="1:13">
      <c r="A17" t="str">
        <f>IF(③リレー情報確認!O11="","",420000+①団体情報入力!$D$3*10)</f>
        <v/>
      </c>
      <c r="B17" t="str">
        <f>IF(A17="","",①団体情報入力!$D$3)</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1"/>
        <v/>
      </c>
      <c r="M17" t="str">
        <f>IF(A17="","",種目情報!$K$6)</f>
        <v/>
      </c>
    </row>
    <row r="18" spans="1:13">
      <c r="A18" t="str">
        <f>IF(③リレー情報確認!O12="","",420000+①団体情報入力!$D$3*10)</f>
        <v/>
      </c>
      <c r="B18" t="str">
        <f>IF(A18="","",①団体情報入力!$D$3)</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1"/>
        <v/>
      </c>
      <c r="M18" t="str">
        <f>IF(A18="","",種目情報!$K$6)</f>
        <v/>
      </c>
    </row>
    <row r="19" spans="1:13">
      <c r="A19" t="str">
        <f>IF(③リレー情報確認!O13="","",420000+①団体情報入力!$D$3*10)</f>
        <v/>
      </c>
      <c r="B19" t="str">
        <f>IF(A19="","",①団体情報入力!$D$3)</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1"/>
        <v/>
      </c>
      <c r="M19" t="str">
        <f>IF(A19="","",種目情報!$K$6)</f>
        <v/>
      </c>
    </row>
    <row r="20" spans="1:13">
      <c r="A20" s="10" t="str">
        <f>IF(③リレー情報確認!U8="","",1620000+①団体情報入力!$D$3*10)</f>
        <v/>
      </c>
      <c r="B20" s="10" t="str">
        <f>IF(A20="","",①団体情報入力!$D$3)</f>
        <v/>
      </c>
      <c r="C20" s="10" t="str">
        <f>IF(A20="","",③リレー情報確認!$J$1)</f>
        <v/>
      </c>
      <c r="D20" s="10" t="str">
        <f>IF(A20="","",③リレー情報確認!$P$1)</f>
        <v/>
      </c>
      <c r="E20" s="10"/>
      <c r="F20" s="10"/>
      <c r="G20" s="10">
        <v>1</v>
      </c>
      <c r="H20" s="10" t="str">
        <f>IF(A20="","",③リレー情報確認!W8)</f>
        <v/>
      </c>
      <c r="I20" s="10" t="str">
        <f>IF(A20="","",③リレー情報確認!V8)</f>
        <v/>
      </c>
      <c r="J20" s="10" t="str">
        <f>IF(A20="","",種目情報!$J$7)</f>
        <v/>
      </c>
      <c r="K20" s="10" t="str">
        <f>IF(A20="","",③リレー情報確認!$X$8)</f>
        <v/>
      </c>
      <c r="L20" s="10" t="str">
        <f t="shared" ref="L20" si="2">IF(A20="","",0)</f>
        <v/>
      </c>
      <c r="M20" s="10" t="str">
        <f>IF(A20="","",種目情報!$K$7)</f>
        <v/>
      </c>
    </row>
    <row r="21" spans="1:13">
      <c r="A21" s="10" t="str">
        <f>IF(③リレー情報確認!U9="","",1620000+①団体情報入力!$D$3*10)</f>
        <v/>
      </c>
      <c r="B21" s="10" t="str">
        <f>IF(A21="","",①団体情報入力!$D$3)</f>
        <v/>
      </c>
      <c r="C21" s="10" t="str">
        <f>IF(A21="","",③リレー情報確認!$J$1)</f>
        <v/>
      </c>
      <c r="D21" s="10" t="str">
        <f>IF(A21="","",③リレー情報確認!$P$1)</f>
        <v/>
      </c>
      <c r="E21" s="10"/>
      <c r="F21" s="10"/>
      <c r="G21" s="10">
        <v>2</v>
      </c>
      <c r="H21" s="10" t="str">
        <f>IF(A21="","",③リレー情報確認!W9)</f>
        <v/>
      </c>
      <c r="I21" s="10" t="str">
        <f>IF(A21="","",③リレー情報確認!V9)</f>
        <v/>
      </c>
      <c r="J21" s="10" t="str">
        <f>IF(A21="","",種目情報!$J$7)</f>
        <v/>
      </c>
      <c r="K21" s="10" t="str">
        <f>IF(A21="","",③リレー情報確認!$X$8)</f>
        <v/>
      </c>
      <c r="L21" s="10" t="str">
        <f t="shared" ref="L21:L25" si="3">IF(A21="","",0)</f>
        <v/>
      </c>
      <c r="M21" s="10" t="str">
        <f>IF(A21="","",種目情報!$K$7)</f>
        <v/>
      </c>
    </row>
    <row r="22" spans="1:13">
      <c r="A22" s="10" t="str">
        <f>IF(③リレー情報確認!U10="","",1620000+①団体情報入力!$D$3*10)</f>
        <v/>
      </c>
      <c r="B22" s="10" t="str">
        <f>IF(A22="","",①団体情報入力!$D$3)</f>
        <v/>
      </c>
      <c r="C22" s="10" t="str">
        <f>IF(A22="","",③リレー情報確認!$J$1)</f>
        <v/>
      </c>
      <c r="D22" s="10" t="str">
        <f>IF(A22="","",③リレー情報確認!$P$1)</f>
        <v/>
      </c>
      <c r="E22" s="10"/>
      <c r="F22" s="10"/>
      <c r="G22" s="10">
        <v>3</v>
      </c>
      <c r="H22" s="10" t="str">
        <f>IF(A22="","",③リレー情報確認!W10)</f>
        <v/>
      </c>
      <c r="I22" s="10" t="str">
        <f>IF(A22="","",③リレー情報確認!V10)</f>
        <v/>
      </c>
      <c r="J22" s="10" t="str">
        <f>IF(A22="","",種目情報!$J$7)</f>
        <v/>
      </c>
      <c r="K22" s="10" t="str">
        <f>IF(A22="","",③リレー情報確認!$X$8)</f>
        <v/>
      </c>
      <c r="L22" s="10" t="str">
        <f t="shared" si="3"/>
        <v/>
      </c>
      <c r="M22" s="10" t="str">
        <f>IF(A22="","",種目情報!$K$7)</f>
        <v/>
      </c>
    </row>
    <row r="23" spans="1:13">
      <c r="A23" s="10" t="str">
        <f>IF(③リレー情報確認!U11="","",1620000+①団体情報入力!$D$3*10)</f>
        <v/>
      </c>
      <c r="B23" s="10" t="str">
        <f>IF(A23="","",①団体情報入力!$D$3)</f>
        <v/>
      </c>
      <c r="C23" s="10" t="str">
        <f>IF(A23="","",③リレー情報確認!$J$1)</f>
        <v/>
      </c>
      <c r="D23" s="10" t="str">
        <f>IF(A23="","",③リレー情報確認!$P$1)</f>
        <v/>
      </c>
      <c r="E23" s="10"/>
      <c r="F23" s="10"/>
      <c r="G23" s="10">
        <v>4</v>
      </c>
      <c r="H23" s="10" t="str">
        <f>IF(A23="","",③リレー情報確認!W11)</f>
        <v/>
      </c>
      <c r="I23" s="10" t="str">
        <f>IF(A23="","",③リレー情報確認!V11)</f>
        <v/>
      </c>
      <c r="J23" s="10" t="str">
        <f>IF(A23="","",種目情報!$J$7)</f>
        <v/>
      </c>
      <c r="K23" s="10" t="str">
        <f>IF(A23="","",③リレー情報確認!$X$8)</f>
        <v/>
      </c>
      <c r="L23" s="10" t="str">
        <f t="shared" si="3"/>
        <v/>
      </c>
      <c r="M23" s="10" t="str">
        <f>IF(A23="","",種目情報!$K$7)</f>
        <v/>
      </c>
    </row>
    <row r="24" spans="1:13">
      <c r="A24" s="10" t="str">
        <f>IF(③リレー情報確認!U12="","",1620000+①団体情報入力!$D$3*10)</f>
        <v/>
      </c>
      <c r="B24" s="10" t="str">
        <f>IF(A24="","",①団体情報入力!$D$3)</f>
        <v/>
      </c>
      <c r="C24" s="10" t="str">
        <f>IF(A24="","",③リレー情報確認!$J$1)</f>
        <v/>
      </c>
      <c r="D24" s="10" t="str">
        <f>IF(A24="","",③リレー情報確認!$P$1)</f>
        <v/>
      </c>
      <c r="E24" s="10"/>
      <c r="F24" s="10"/>
      <c r="G24" s="10">
        <v>5</v>
      </c>
      <c r="H24" s="10" t="str">
        <f>IF(A24="","",③リレー情報確認!W12)</f>
        <v/>
      </c>
      <c r="I24" s="10" t="str">
        <f>IF(A24="","",③リレー情報確認!V12)</f>
        <v/>
      </c>
      <c r="J24" s="10" t="str">
        <f>IF(A24="","",種目情報!$J$7)</f>
        <v/>
      </c>
      <c r="K24" s="10" t="str">
        <f>IF(A24="","",③リレー情報確認!$X$8)</f>
        <v/>
      </c>
      <c r="L24" s="10" t="str">
        <f t="shared" si="3"/>
        <v/>
      </c>
      <c r="M24" s="10" t="str">
        <f>IF(A24="","",種目情報!$K$7)</f>
        <v/>
      </c>
    </row>
    <row r="25" spans="1:13">
      <c r="A25" s="10" t="str">
        <f>IF(③リレー情報確認!U13="","",1620000+①団体情報入力!$D$3*10)</f>
        <v/>
      </c>
      <c r="B25" s="10" t="str">
        <f>IF(A25="","",①団体情報入力!$D$3)</f>
        <v/>
      </c>
      <c r="C25" s="10" t="str">
        <f>IF(A25="","",③リレー情報確認!$J$1)</f>
        <v/>
      </c>
      <c r="D25" s="10" t="str">
        <f>IF(A25="","",③リレー情報確認!$P$1)</f>
        <v/>
      </c>
      <c r="E25" s="10"/>
      <c r="F25" s="10"/>
      <c r="G25" s="10">
        <v>6</v>
      </c>
      <c r="H25" s="10" t="str">
        <f>IF(A25="","",③リレー情報確認!W13)</f>
        <v/>
      </c>
      <c r="I25" s="10" t="str">
        <f>IF(A25="","",③リレー情報確認!V13)</f>
        <v/>
      </c>
      <c r="J25" s="10" t="str">
        <f>IF(A25="","",種目情報!$J$7)</f>
        <v/>
      </c>
      <c r="K25" s="10" t="str">
        <f>IF(A25="","",③リレー情報確認!$X$8)</f>
        <v/>
      </c>
      <c r="L25" s="10" t="str">
        <f t="shared" si="3"/>
        <v/>
      </c>
      <c r="M25" s="10" t="str">
        <f>IF(A25="","",種目情報!$K$7)</f>
        <v/>
      </c>
    </row>
  </sheetData>
  <sheetProtection sheet="1" objects="1" scenarios="1"/>
  <phoneticPr fontId="40"/>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P76"/>
  <sheetViews>
    <sheetView showGridLines="0" tabSelected="1" workbookViewId="0">
      <selection activeCell="N2" sqref="N2"/>
    </sheetView>
  </sheetViews>
  <sheetFormatPr defaultColWidth="9" defaultRowHeight="13.5"/>
  <cols>
    <col min="1" max="3" width="9" style="12"/>
    <col min="4" max="4" width="9" style="12" customWidth="1"/>
    <col min="5" max="16384" width="9" style="12"/>
  </cols>
  <sheetData>
    <row r="1" spans="1:15" ht="16.5" customHeight="1">
      <c r="A1" s="357" t="s">
        <v>89</v>
      </c>
      <c r="B1" s="357"/>
      <c r="C1" s="357"/>
      <c r="D1" s="357"/>
      <c r="E1" s="357"/>
      <c r="F1" s="357"/>
      <c r="G1" s="357"/>
      <c r="H1" s="357"/>
      <c r="I1" s="357"/>
      <c r="J1" s="357"/>
      <c r="K1" s="357"/>
      <c r="L1" s="357"/>
      <c r="M1" s="357"/>
      <c r="N1" s="357"/>
    </row>
    <row r="2" spans="1:15" customFormat="1" ht="7.5" customHeight="1" thickBot="1">
      <c r="A2" s="37"/>
      <c r="N2" s="37"/>
    </row>
    <row r="3" spans="1:15" ht="19.5" customHeight="1" thickTop="1">
      <c r="A3" s="51"/>
      <c r="B3" s="210" t="s">
        <v>65</v>
      </c>
      <c r="C3" s="363" t="s">
        <v>285</v>
      </c>
      <c r="D3" s="363"/>
      <c r="E3" s="363"/>
      <c r="F3" s="363"/>
      <c r="G3" s="363"/>
      <c r="H3" s="363"/>
      <c r="I3" s="211"/>
      <c r="J3" s="364" t="s">
        <v>211</v>
      </c>
      <c r="K3" s="365"/>
      <c r="L3" s="366"/>
    </row>
    <row r="4" spans="1:15" ht="18.75" customHeight="1">
      <c r="B4" s="212" t="s">
        <v>84</v>
      </c>
      <c r="C4" s="376">
        <v>42973</v>
      </c>
      <c r="D4" s="376"/>
      <c r="E4" s="376"/>
      <c r="F4" s="377">
        <v>42974</v>
      </c>
      <c r="G4" s="377"/>
      <c r="H4" s="377"/>
      <c r="I4" s="211"/>
      <c r="J4" s="367"/>
      <c r="K4" s="368"/>
      <c r="L4" s="369"/>
    </row>
    <row r="5" spans="1:15" ht="19.5" customHeight="1" thickBot="1">
      <c r="B5" s="212" t="s">
        <v>85</v>
      </c>
      <c r="C5" s="373" t="s">
        <v>160</v>
      </c>
      <c r="D5" s="373"/>
      <c r="E5" s="373"/>
      <c r="F5" s="373"/>
      <c r="G5" s="373"/>
      <c r="H5" s="373"/>
      <c r="I5" s="211"/>
      <c r="J5" s="370"/>
      <c r="K5" s="371"/>
      <c r="L5" s="372"/>
    </row>
    <row r="6" spans="1:15" customFormat="1" ht="7.5" customHeight="1" thickTop="1" thickBot="1"/>
    <row r="7" spans="1:15" ht="19.5" customHeight="1" thickBot="1">
      <c r="B7" s="358" t="s">
        <v>190</v>
      </c>
      <c r="C7" s="359"/>
      <c r="D7" s="353">
        <v>42937</v>
      </c>
      <c r="E7" s="353"/>
      <c r="F7" s="353"/>
      <c r="G7" s="354">
        <v>0.79166666666666663</v>
      </c>
      <c r="H7" s="355"/>
      <c r="I7" s="12" t="s">
        <v>406</v>
      </c>
      <c r="J7" s="100"/>
      <c r="K7" s="100"/>
      <c r="L7" s="100"/>
      <c r="M7" s="100"/>
      <c r="N7" s="3"/>
    </row>
    <row r="8" spans="1:15" ht="14.25" thickBot="1">
      <c r="B8" s="360" t="s">
        <v>191</v>
      </c>
      <c r="C8" s="360"/>
      <c r="D8" s="360"/>
      <c r="E8" s="360"/>
      <c r="F8" s="360"/>
      <c r="G8" s="360"/>
      <c r="H8" s="360"/>
    </row>
    <row r="9" spans="1:15" customFormat="1" ht="13.5" customHeight="1" thickBot="1">
      <c r="B9" s="358" t="s">
        <v>286</v>
      </c>
      <c r="C9" s="359"/>
      <c r="D9" s="361">
        <v>42939</v>
      </c>
      <c r="E9" s="362"/>
      <c r="F9" s="362"/>
      <c r="G9" s="362" t="s">
        <v>287</v>
      </c>
      <c r="H9" s="378"/>
    </row>
    <row r="10" spans="1:15" customFormat="1" ht="13.5" customHeight="1">
      <c r="B10" s="352" t="s">
        <v>288</v>
      </c>
      <c r="C10" s="352"/>
      <c r="D10" s="352"/>
      <c r="E10" s="352"/>
      <c r="F10" s="352"/>
      <c r="G10" s="352"/>
      <c r="H10" s="352"/>
    </row>
    <row r="11" spans="1:15" ht="16.5" customHeight="1">
      <c r="A11" s="15" t="s">
        <v>101</v>
      </c>
    </row>
    <row r="12" spans="1:15" ht="31.9" customHeight="1">
      <c r="A12" s="15"/>
      <c r="B12" s="309" t="s">
        <v>284</v>
      </c>
    </row>
    <row r="13" spans="1:15">
      <c r="A13" s="13" t="s">
        <v>214</v>
      </c>
      <c r="B13" s="12" t="s">
        <v>122</v>
      </c>
    </row>
    <row r="14" spans="1:15" ht="16.5" customHeight="1">
      <c r="A14" s="13" t="s">
        <v>215</v>
      </c>
      <c r="B14" s="12" t="s">
        <v>92</v>
      </c>
    </row>
    <row r="15" spans="1:15" ht="16.5" customHeight="1">
      <c r="A15" s="13" t="s">
        <v>216</v>
      </c>
      <c r="B15" s="12" t="s">
        <v>106</v>
      </c>
    </row>
    <row r="16" spans="1:15" ht="16.5" customHeight="1">
      <c r="A16" s="13" t="s">
        <v>217</v>
      </c>
      <c r="B16" s="213" t="s">
        <v>132</v>
      </c>
      <c r="C16" s="17"/>
      <c r="D16" s="17"/>
      <c r="E16" s="17"/>
      <c r="F16" s="17"/>
      <c r="G16" s="17"/>
      <c r="H16" s="17"/>
      <c r="I16" s="17"/>
      <c r="J16" s="17"/>
      <c r="K16" s="17"/>
      <c r="L16" s="17"/>
      <c r="M16" s="17"/>
      <c r="N16" s="17"/>
      <c r="O16" s="17"/>
    </row>
    <row r="17" spans="1:16" ht="16.5" customHeight="1">
      <c r="A17" s="13" t="s">
        <v>181</v>
      </c>
      <c r="B17" s="214" t="s">
        <v>182</v>
      </c>
      <c r="C17" s="17"/>
      <c r="D17" s="17"/>
      <c r="E17" s="17"/>
      <c r="F17" s="17"/>
      <c r="G17" s="17"/>
      <c r="H17" s="17"/>
      <c r="I17" s="17"/>
      <c r="J17" s="17"/>
      <c r="K17" s="17"/>
      <c r="L17" s="17"/>
      <c r="M17" s="17"/>
      <c r="N17" s="17"/>
      <c r="O17" s="17"/>
    </row>
    <row r="18" spans="1:16" ht="16.5" customHeight="1">
      <c r="A18" s="13" t="s">
        <v>218</v>
      </c>
      <c r="B18" s="12" t="s">
        <v>140</v>
      </c>
    </row>
    <row r="19" spans="1:16" ht="16.5" customHeight="1">
      <c r="A19" s="13" t="s">
        <v>131</v>
      </c>
      <c r="B19" s="12" t="s">
        <v>100</v>
      </c>
    </row>
    <row r="20" spans="1:16" ht="16.5" customHeight="1">
      <c r="A20" s="13" t="s">
        <v>200</v>
      </c>
      <c r="B20" s="12" t="s">
        <v>201</v>
      </c>
    </row>
    <row r="21" spans="1:16" ht="16.5" customHeight="1">
      <c r="A21" s="215" t="s">
        <v>223</v>
      </c>
      <c r="B21" s="12" t="s">
        <v>224</v>
      </c>
    </row>
    <row r="22" spans="1:16" ht="16.5" customHeight="1"/>
    <row r="23" spans="1:16" ht="16.5" customHeight="1">
      <c r="A23" s="12" t="s">
        <v>86</v>
      </c>
    </row>
    <row r="24" spans="1:16" ht="16.5" customHeight="1">
      <c r="A24" s="15" t="s">
        <v>235</v>
      </c>
    </row>
    <row r="25" spans="1:16" ht="16.5" customHeight="1">
      <c r="A25" s="14" t="s">
        <v>83</v>
      </c>
      <c r="B25" s="12" t="s">
        <v>220</v>
      </c>
    </row>
    <row r="26" spans="1:16" ht="16.5" customHeight="1">
      <c r="A26" s="14" t="s">
        <v>83</v>
      </c>
      <c r="B26" s="12" t="s">
        <v>236</v>
      </c>
    </row>
    <row r="27" spans="1:16" ht="16.5" customHeight="1">
      <c r="A27" s="14" t="s">
        <v>83</v>
      </c>
      <c r="B27" s="275" t="s">
        <v>233</v>
      </c>
    </row>
    <row r="28" spans="1:16" ht="16.5" customHeight="1">
      <c r="A28" s="14" t="s">
        <v>83</v>
      </c>
      <c r="B28" s="12" t="s">
        <v>141</v>
      </c>
    </row>
    <row r="29" spans="1:16" ht="16.5" customHeight="1">
      <c r="A29" s="14" t="s">
        <v>83</v>
      </c>
      <c r="B29" s="12" t="s">
        <v>142</v>
      </c>
    </row>
    <row r="30" spans="1:16" ht="16.5" customHeight="1">
      <c r="A30" s="14" t="s">
        <v>237</v>
      </c>
      <c r="B30" s="18" t="s">
        <v>97</v>
      </c>
      <c r="C30" s="18"/>
      <c r="D30" s="18"/>
      <c r="E30" s="18"/>
      <c r="F30" s="18"/>
      <c r="G30" s="17"/>
      <c r="H30" s="17"/>
      <c r="I30" s="17"/>
      <c r="J30" s="17"/>
      <c r="K30" s="17"/>
      <c r="L30" s="17"/>
      <c r="M30" s="17"/>
      <c r="N30" s="17"/>
      <c r="O30" s="17"/>
      <c r="P30" s="17"/>
    </row>
    <row r="31" spans="1:16" ht="27.6" customHeight="1">
      <c r="A31" s="14" t="s">
        <v>83</v>
      </c>
      <c r="B31" s="17"/>
      <c r="C31" s="17" t="s">
        <v>257</v>
      </c>
      <c r="D31" s="17"/>
      <c r="E31" s="17"/>
      <c r="F31" s="17"/>
      <c r="G31" s="17"/>
      <c r="H31" s="17"/>
      <c r="I31" s="17"/>
      <c r="J31" s="17"/>
      <c r="K31" s="17"/>
      <c r="L31" s="17"/>
      <c r="M31" s="17"/>
      <c r="N31" s="17"/>
      <c r="O31" s="17"/>
      <c r="P31" s="17"/>
    </row>
    <row r="32" spans="1:16" ht="16.5" customHeight="1">
      <c r="A32" s="14" t="s">
        <v>83</v>
      </c>
      <c r="B32" s="17"/>
      <c r="C32" s="38" t="s">
        <v>103</v>
      </c>
      <c r="D32" s="17"/>
      <c r="E32" s="19" t="s">
        <v>82</v>
      </c>
      <c r="F32" s="19" t="s">
        <v>238</v>
      </c>
      <c r="G32" s="19">
        <v>54.23</v>
      </c>
      <c r="H32" s="17"/>
      <c r="I32" s="17"/>
      <c r="J32" s="17"/>
      <c r="K32" s="17"/>
      <c r="L32" s="17"/>
      <c r="M32" s="17"/>
      <c r="N32" s="17"/>
      <c r="O32" s="17"/>
      <c r="P32" s="17"/>
    </row>
    <row r="33" spans="1:16" ht="16.5" customHeight="1" thickBot="1">
      <c r="A33" s="14" t="s">
        <v>83</v>
      </c>
      <c r="B33" s="17"/>
      <c r="C33" s="38" t="s">
        <v>104</v>
      </c>
      <c r="D33" s="17"/>
      <c r="E33" s="19" t="s">
        <v>98</v>
      </c>
      <c r="F33" s="19" t="s">
        <v>238</v>
      </c>
      <c r="G33" s="374" t="s">
        <v>259</v>
      </c>
      <c r="H33" s="374"/>
      <c r="I33" s="375" t="s">
        <v>260</v>
      </c>
      <c r="J33" s="375"/>
      <c r="K33" s="17"/>
      <c r="L33" s="17"/>
      <c r="M33" s="17"/>
      <c r="N33" s="17"/>
      <c r="O33" s="17"/>
      <c r="P33" s="17"/>
    </row>
    <row r="34" spans="1:16" ht="16.5" customHeight="1">
      <c r="A34" s="14" t="s">
        <v>83</v>
      </c>
      <c r="B34" s="17"/>
      <c r="C34" s="38"/>
      <c r="D34" s="39" t="s">
        <v>102</v>
      </c>
      <c r="E34" s="40"/>
      <c r="F34" s="40"/>
      <c r="G34" s="40"/>
      <c r="H34" s="41"/>
      <c r="I34" s="17"/>
      <c r="J34" s="42"/>
      <c r="K34" s="42"/>
      <c r="L34" s="36"/>
      <c r="M34" s="277"/>
      <c r="N34" s="44"/>
      <c r="O34" s="17"/>
      <c r="P34" s="17"/>
    </row>
    <row r="35" spans="1:16" ht="16.5" customHeight="1">
      <c r="A35" s="14" t="s">
        <v>83</v>
      </c>
      <c r="B35" s="17"/>
      <c r="C35" s="38"/>
      <c r="D35" s="43" t="s">
        <v>91</v>
      </c>
      <c r="E35" s="44"/>
      <c r="F35" s="44"/>
      <c r="G35" s="44"/>
      <c r="H35" s="45"/>
      <c r="I35" s="17"/>
      <c r="J35" s="42"/>
      <c r="K35" s="42"/>
      <c r="L35" s="36"/>
      <c r="M35" s="277"/>
      <c r="N35" s="44"/>
      <c r="O35" s="17"/>
      <c r="P35" s="17"/>
    </row>
    <row r="36" spans="1:16" ht="16.5" customHeight="1" thickBot="1">
      <c r="A36" s="14" t="s">
        <v>83</v>
      </c>
      <c r="B36" s="17"/>
      <c r="C36" s="38"/>
      <c r="D36" s="46" t="s">
        <v>46</v>
      </c>
      <c r="E36" s="47" t="s">
        <v>90</v>
      </c>
      <c r="F36" s="48" t="s">
        <v>143</v>
      </c>
      <c r="G36" s="49">
        <v>12</v>
      </c>
      <c r="H36" s="50"/>
      <c r="I36" s="17"/>
      <c r="J36" s="42"/>
      <c r="K36" s="42"/>
      <c r="L36" s="36"/>
      <c r="M36" s="277"/>
      <c r="N36" s="44"/>
      <c r="O36" s="17"/>
      <c r="P36" s="17"/>
    </row>
    <row r="37" spans="1:16" ht="24.6" customHeight="1">
      <c r="A37" s="14" t="s">
        <v>83</v>
      </c>
      <c r="B37" s="17"/>
      <c r="C37" s="17" t="s">
        <v>258</v>
      </c>
      <c r="D37" s="17"/>
      <c r="E37" s="17"/>
      <c r="F37" s="17"/>
      <c r="G37" s="17"/>
      <c r="H37" s="17"/>
      <c r="I37" s="17"/>
      <c r="J37" s="17"/>
      <c r="K37" s="17"/>
      <c r="L37" s="17"/>
      <c r="M37" s="17"/>
      <c r="N37" s="17"/>
      <c r="O37" s="17"/>
      <c r="P37" s="17"/>
    </row>
    <row r="38" spans="1:16" ht="16.5" customHeight="1">
      <c r="A38" s="14" t="s">
        <v>83</v>
      </c>
      <c r="B38" s="17"/>
      <c r="C38" s="38" t="s">
        <v>105</v>
      </c>
      <c r="D38" s="17"/>
      <c r="E38" s="19" t="s">
        <v>144</v>
      </c>
      <c r="F38" s="19" t="s">
        <v>239</v>
      </c>
      <c r="G38" s="19" t="s">
        <v>221</v>
      </c>
      <c r="H38" s="17"/>
      <c r="I38" s="17"/>
      <c r="J38" s="17"/>
      <c r="K38" s="17"/>
      <c r="L38" s="17"/>
      <c r="M38" s="17"/>
      <c r="N38" s="17"/>
      <c r="O38" s="17"/>
      <c r="P38" s="17"/>
    </row>
    <row r="39" spans="1:16" ht="16.5" customHeight="1">
      <c r="A39" s="14" t="s">
        <v>240</v>
      </c>
      <c r="B39" s="17"/>
      <c r="C39" s="65" t="s">
        <v>95</v>
      </c>
      <c r="D39" s="17"/>
      <c r="E39" s="19"/>
      <c r="F39" s="19"/>
      <c r="G39" s="19"/>
      <c r="H39" s="17"/>
      <c r="I39" s="17"/>
      <c r="J39" s="17"/>
      <c r="K39" s="17"/>
      <c r="L39" s="17"/>
      <c r="M39" s="17"/>
      <c r="N39" s="17"/>
      <c r="O39" s="17"/>
      <c r="P39" s="17"/>
    </row>
    <row r="40" spans="1:16" ht="16.5" customHeight="1">
      <c r="A40" s="14" t="s">
        <v>83</v>
      </c>
      <c r="B40" s="12" t="s">
        <v>94</v>
      </c>
    </row>
    <row r="41" spans="1:16" ht="16.5" customHeight="1">
      <c r="A41" s="15" t="s">
        <v>219</v>
      </c>
    </row>
    <row r="42" spans="1:16" ht="16.5" customHeight="1">
      <c r="A42" s="14" t="s">
        <v>83</v>
      </c>
      <c r="B42" s="12" t="s">
        <v>241</v>
      </c>
    </row>
    <row r="43" spans="1:16" ht="16.5" customHeight="1">
      <c r="A43" s="15" t="s">
        <v>242</v>
      </c>
    </row>
    <row r="44" spans="1:16" ht="16.5" customHeight="1">
      <c r="A44" s="14" t="s">
        <v>240</v>
      </c>
      <c r="B44" s="12" t="s">
        <v>159</v>
      </c>
    </row>
    <row r="45" spans="1:16" ht="16.5" customHeight="1">
      <c r="A45" s="14" t="s">
        <v>237</v>
      </c>
      <c r="B45" s="12" t="s">
        <v>243</v>
      </c>
    </row>
    <row r="46" spans="1:16" ht="16.5" customHeight="1">
      <c r="A46" s="15" t="s">
        <v>244</v>
      </c>
    </row>
    <row r="47" spans="1:16" ht="16.5" customHeight="1">
      <c r="A47" s="14" t="s">
        <v>83</v>
      </c>
      <c r="B47" s="12" t="s">
        <v>167</v>
      </c>
    </row>
    <row r="48" spans="1:16" ht="16.5" customHeight="1">
      <c r="A48" s="14" t="s">
        <v>83</v>
      </c>
      <c r="B48" s="12" t="s">
        <v>222</v>
      </c>
    </row>
    <row r="49" spans="1:8" ht="16.5" customHeight="1">
      <c r="A49" s="193" t="s">
        <v>245</v>
      </c>
    </row>
    <row r="50" spans="1:8" ht="22.15" customHeight="1">
      <c r="A50" s="14" t="s">
        <v>83</v>
      </c>
      <c r="B50" s="12" t="s">
        <v>198</v>
      </c>
    </row>
    <row r="51" spans="1:8" ht="16.5" customHeight="1">
      <c r="A51" s="187" t="s">
        <v>246</v>
      </c>
    </row>
    <row r="52" spans="1:8" ht="16.5" customHeight="1">
      <c r="A52" s="14" t="s">
        <v>83</v>
      </c>
      <c r="B52" s="12" t="s">
        <v>199</v>
      </c>
    </row>
    <row r="53" spans="1:8" ht="16.5" customHeight="1">
      <c r="A53" s="15" t="s">
        <v>247</v>
      </c>
    </row>
    <row r="54" spans="1:8" ht="16.5" customHeight="1">
      <c r="A54" s="14" t="s">
        <v>83</v>
      </c>
      <c r="B54" s="12" t="s">
        <v>185</v>
      </c>
    </row>
    <row r="55" spans="1:8" ht="16.5" customHeight="1">
      <c r="A55" s="14" t="s">
        <v>83</v>
      </c>
      <c r="B55" s="12" t="s">
        <v>93</v>
      </c>
    </row>
    <row r="56" spans="1:8" ht="16.5" customHeight="1">
      <c r="A56" s="14" t="s">
        <v>240</v>
      </c>
    </row>
    <row r="57" spans="1:8" ht="36.6" customHeight="1">
      <c r="A57" s="15" t="s">
        <v>248</v>
      </c>
      <c r="D57" s="12" t="s">
        <v>249</v>
      </c>
      <c r="E57" s="356" t="s">
        <v>388</v>
      </c>
      <c r="F57" s="356"/>
      <c r="G57" s="356"/>
      <c r="H57" s="356"/>
    </row>
    <row r="58" spans="1:8" ht="16.5" customHeight="1">
      <c r="A58" s="14" t="s">
        <v>83</v>
      </c>
      <c r="B58" s="12" t="s">
        <v>184</v>
      </c>
    </row>
    <row r="59" spans="1:8" ht="16.5" customHeight="1">
      <c r="A59" s="14" t="s">
        <v>240</v>
      </c>
      <c r="B59" s="12" t="s">
        <v>186</v>
      </c>
    </row>
    <row r="60" spans="1:8" ht="16.5" customHeight="1">
      <c r="A60" s="14" t="s">
        <v>83</v>
      </c>
      <c r="B60" s="12" t="s">
        <v>183</v>
      </c>
    </row>
    <row r="61" spans="1:8" s="102" customFormat="1" ht="16.5" customHeight="1">
      <c r="A61" s="101" t="s">
        <v>250</v>
      </c>
    </row>
    <row r="62" spans="1:8" s="102" customFormat="1" ht="16.5" customHeight="1">
      <c r="A62" s="103" t="s">
        <v>251</v>
      </c>
      <c r="B62" s="102" t="s">
        <v>145</v>
      </c>
    </row>
    <row r="63" spans="1:8" ht="16.5" customHeight="1">
      <c r="A63" s="15" t="s">
        <v>252</v>
      </c>
    </row>
    <row r="64" spans="1:8" ht="16.5" customHeight="1">
      <c r="A64" s="14" t="s">
        <v>237</v>
      </c>
      <c r="B64" s="76" t="s">
        <v>193</v>
      </c>
    </row>
    <row r="65" spans="1:10" ht="16.5" customHeight="1">
      <c r="A65" s="14" t="s">
        <v>83</v>
      </c>
      <c r="B65" s="188" t="s">
        <v>194</v>
      </c>
    </row>
    <row r="66" spans="1:10" ht="16.5" customHeight="1">
      <c r="A66" s="14" t="s">
        <v>83</v>
      </c>
    </row>
    <row r="67" spans="1:10" ht="16.5" customHeight="1">
      <c r="A67" s="14" t="s">
        <v>83</v>
      </c>
      <c r="C67" s="77" t="s">
        <v>87</v>
      </c>
    </row>
    <row r="68" spans="1:10" ht="16.5" customHeight="1">
      <c r="A68" s="14" t="s">
        <v>237</v>
      </c>
      <c r="C68" s="76" t="s">
        <v>161</v>
      </c>
      <c r="D68" s="76"/>
      <c r="E68" s="76"/>
      <c r="F68" s="76"/>
      <c r="G68" s="76"/>
      <c r="H68" s="76"/>
    </row>
    <row r="69" spans="1:10" ht="16.5" customHeight="1">
      <c r="A69" s="15" t="s">
        <v>253</v>
      </c>
    </row>
    <row r="70" spans="1:10" ht="16.5" customHeight="1" thickBot="1"/>
    <row r="71" spans="1:10" ht="16.5" customHeight="1">
      <c r="B71" s="66" t="s">
        <v>88</v>
      </c>
      <c r="C71" s="67"/>
      <c r="D71" s="68"/>
      <c r="E71" s="67"/>
      <c r="F71" s="67"/>
      <c r="G71" s="67"/>
      <c r="H71" s="67"/>
      <c r="I71" s="67"/>
      <c r="J71" s="69"/>
    </row>
    <row r="72" spans="1:10" ht="16.5" customHeight="1">
      <c r="B72" s="70"/>
      <c r="D72" s="71"/>
      <c r="E72" s="71"/>
      <c r="F72" s="71"/>
      <c r="G72" s="71"/>
      <c r="H72" s="71"/>
      <c r="I72" s="71"/>
      <c r="J72" s="72"/>
    </row>
    <row r="73" spans="1:10" ht="25.15" customHeight="1">
      <c r="B73" s="70"/>
      <c r="C73" s="177" t="s">
        <v>254</v>
      </c>
      <c r="D73" s="356" t="s">
        <v>187</v>
      </c>
      <c r="E73" s="356"/>
      <c r="F73" s="356"/>
      <c r="G73" s="356"/>
      <c r="H73" s="356"/>
      <c r="I73" s="71"/>
      <c r="J73" s="72"/>
    </row>
    <row r="74" spans="1:10" ht="16.5" customHeight="1">
      <c r="B74" s="70"/>
      <c r="C74" s="159" t="s">
        <v>162</v>
      </c>
      <c r="D74" s="71"/>
      <c r="E74" s="71" t="s">
        <v>255</v>
      </c>
      <c r="F74" s="71"/>
      <c r="G74" s="71"/>
      <c r="H74" s="71"/>
      <c r="I74" s="71"/>
      <c r="J74" s="72"/>
    </row>
    <row r="75" spans="1:10" ht="16.5" customHeight="1" thickBot="1">
      <c r="B75" s="73"/>
      <c r="C75" s="74"/>
      <c r="D75" s="74"/>
      <c r="E75" s="74"/>
      <c r="F75" s="74"/>
      <c r="G75" s="74"/>
      <c r="H75" s="74"/>
      <c r="I75" s="74"/>
      <c r="J75" s="75"/>
    </row>
    <row r="76" spans="1:10" ht="16.5" customHeight="1"/>
  </sheetData>
  <sheetProtection selectLockedCells="1" selectUnlockedCells="1"/>
  <mergeCells count="18">
    <mergeCell ref="I33:J33"/>
    <mergeCell ref="C4:E4"/>
    <mergeCell ref="F4:H4"/>
    <mergeCell ref="G9:H9"/>
    <mergeCell ref="A1:N1"/>
    <mergeCell ref="B7:C7"/>
    <mergeCell ref="B8:H8"/>
    <mergeCell ref="B9:C9"/>
    <mergeCell ref="D9:F9"/>
    <mergeCell ref="C3:H3"/>
    <mergeCell ref="J3:L5"/>
    <mergeCell ref="C5:H5"/>
    <mergeCell ref="B10:H10"/>
    <mergeCell ref="D7:F7"/>
    <mergeCell ref="G7:H7"/>
    <mergeCell ref="E57:H57"/>
    <mergeCell ref="D73:H73"/>
    <mergeCell ref="G33:H33"/>
  </mergeCells>
  <phoneticPr fontId="2"/>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A1:M228"/>
  <sheetViews>
    <sheetView zoomScaleNormal="100" workbookViewId="0">
      <pane ySplit="14" topLeftCell="A15" activePane="bottomLeft" state="frozenSplit"/>
      <selection activeCell="D9" sqref="D9"/>
      <selection pane="bottomLeft" activeCell="D6" sqref="D6:F6"/>
    </sheetView>
  </sheetViews>
  <sheetFormatPr defaultColWidth="9" defaultRowHeight="13.5"/>
  <cols>
    <col min="1" max="1" width="5.875" style="2" customWidth="1"/>
    <col min="2" max="2" width="19.5" style="2" customWidth="1"/>
    <col min="3" max="3" width="5.875" style="2" customWidth="1"/>
    <col min="4" max="4" width="19.5" style="2" customWidth="1"/>
    <col min="5" max="5" width="5.875" style="2" customWidth="1"/>
    <col min="6" max="6" width="19.5" style="2" customWidth="1"/>
    <col min="7" max="7" width="5.875" style="2" customWidth="1"/>
    <col min="8" max="8" width="19.5" style="2" customWidth="1"/>
    <col min="9" max="9" width="4.5" style="2" customWidth="1"/>
    <col min="10" max="10" width="16.25" style="2" customWidth="1"/>
    <col min="11" max="12" width="9" style="2" customWidth="1"/>
    <col min="13" max="13" width="25.5" style="2" customWidth="1"/>
    <col min="14" max="14" width="11.625" style="2" customWidth="1"/>
    <col min="15" max="21" width="9" style="2" customWidth="1"/>
    <col min="22" max="16384" width="9" style="2"/>
  </cols>
  <sheetData>
    <row r="1" spans="1:13" ht="17.25">
      <c r="A1" s="7" t="s">
        <v>188</v>
      </c>
      <c r="C1" s="276"/>
      <c r="D1" s="276"/>
      <c r="E1" s="276"/>
      <c r="F1" s="276"/>
      <c r="G1" s="276"/>
    </row>
    <row r="2" spans="1:13" ht="14.25" thickBot="1"/>
    <row r="3" spans="1:13" ht="28.9" customHeight="1" thickBot="1">
      <c r="A3" s="2">
        <v>1</v>
      </c>
      <c r="B3" s="398" t="s">
        <v>177</v>
      </c>
      <c r="C3" s="399"/>
      <c r="D3" s="395"/>
      <c r="E3" s="396"/>
      <c r="F3" s="397"/>
      <c r="G3" s="176" t="s">
        <v>389</v>
      </c>
      <c r="H3" s="310"/>
      <c r="I3" s="310"/>
      <c r="J3" s="310"/>
      <c r="K3" s="310"/>
      <c r="L3" s="310"/>
    </row>
    <row r="4" spans="1:13" ht="28.9" customHeight="1" thickBot="1">
      <c r="A4" s="2">
        <v>2</v>
      </c>
      <c r="B4" s="398" t="s">
        <v>179</v>
      </c>
      <c r="C4" s="399"/>
      <c r="D4" s="400"/>
      <c r="E4" s="401"/>
      <c r="F4" s="402"/>
      <c r="G4" s="4" t="s">
        <v>390</v>
      </c>
      <c r="H4" s="310"/>
      <c r="I4" s="310"/>
      <c r="J4" s="310"/>
      <c r="K4" s="310"/>
      <c r="L4" s="310"/>
    </row>
    <row r="5" spans="1:13" ht="28.9" customHeight="1" thickBot="1">
      <c r="A5" s="2">
        <v>3</v>
      </c>
      <c r="B5" s="398" t="s">
        <v>180</v>
      </c>
      <c r="C5" s="399"/>
      <c r="D5" s="400"/>
      <c r="E5" s="401"/>
      <c r="F5" s="402"/>
      <c r="G5" s="4" t="s">
        <v>391</v>
      </c>
      <c r="H5" s="310"/>
      <c r="I5" s="310"/>
      <c r="J5" s="310"/>
      <c r="K5" s="310"/>
      <c r="L5" s="310"/>
    </row>
    <row r="6" spans="1:13" ht="28.9" customHeight="1" thickBot="1">
      <c r="A6" s="2">
        <v>4</v>
      </c>
      <c r="B6" s="398" t="s">
        <v>178</v>
      </c>
      <c r="C6" s="399"/>
      <c r="D6" s="400"/>
      <c r="E6" s="401"/>
      <c r="F6" s="402"/>
      <c r="G6" s="4" t="s">
        <v>392</v>
      </c>
      <c r="H6" s="310"/>
      <c r="I6" s="310"/>
      <c r="J6" s="310"/>
      <c r="K6" s="310"/>
      <c r="L6" s="310"/>
    </row>
    <row r="7" spans="1:13" ht="28.9" customHeight="1" thickBot="1">
      <c r="B7" s="398" t="s">
        <v>279</v>
      </c>
      <c r="C7" s="399"/>
      <c r="D7" s="403"/>
      <c r="E7" s="404"/>
      <c r="F7" s="405"/>
      <c r="G7" s="4" t="s">
        <v>393</v>
      </c>
    </row>
    <row r="8" spans="1:13" ht="28.9" customHeight="1">
      <c r="B8" s="398" t="s">
        <v>176</v>
      </c>
      <c r="C8" s="399"/>
      <c r="D8" s="403"/>
      <c r="E8" s="404"/>
      <c r="F8" s="405"/>
      <c r="G8" s="4" t="s">
        <v>393</v>
      </c>
      <c r="H8" s="4"/>
      <c r="I8" s="4"/>
      <c r="J8" s="4"/>
    </row>
    <row r="9" spans="1:13" ht="28.9" customHeight="1" thickBot="1">
      <c r="B9" s="399" t="s">
        <v>37</v>
      </c>
      <c r="C9" s="406"/>
      <c r="D9" s="392"/>
      <c r="E9" s="393"/>
      <c r="F9" s="394"/>
      <c r="G9" s="4" t="s">
        <v>394</v>
      </c>
      <c r="I9" s="3"/>
    </row>
    <row r="10" spans="1:13" ht="28.9" customHeight="1" thickBot="1">
      <c r="B10" s="387" t="s">
        <v>397</v>
      </c>
      <c r="C10" s="388"/>
      <c r="D10" s="389"/>
      <c r="E10" s="390"/>
      <c r="F10" s="391"/>
      <c r="G10" s="4" t="s">
        <v>395</v>
      </c>
      <c r="I10" s="3"/>
    </row>
    <row r="11" spans="1:13" ht="30" customHeight="1" thickBot="1">
      <c r="A11" s="160"/>
      <c r="B11" s="379" t="s">
        <v>396</v>
      </c>
      <c r="C11" s="380"/>
      <c r="D11" s="180">
        <v>0</v>
      </c>
      <c r="E11" s="181" t="s">
        <v>192</v>
      </c>
      <c r="F11" s="182" t="s">
        <v>398</v>
      </c>
      <c r="G11" s="160"/>
      <c r="H11" s="182"/>
      <c r="M11"/>
    </row>
    <row r="12" spans="1:13" ht="28.5" customHeight="1" thickBot="1">
      <c r="A12" s="160"/>
      <c r="B12" s="381" t="s">
        <v>172</v>
      </c>
      <c r="C12" s="382"/>
      <c r="D12" s="382"/>
      <c r="E12" s="382"/>
      <c r="F12" s="382"/>
      <c r="G12" s="382"/>
      <c r="H12" s="382"/>
      <c r="I12" s="383"/>
      <c r="M12"/>
    </row>
    <row r="13" spans="1:13" ht="28.5" customHeight="1" thickBot="1">
      <c r="A13" s="160"/>
      <c r="B13" s="384"/>
      <c r="C13" s="385"/>
      <c r="D13" s="385"/>
      <c r="E13" s="386"/>
      <c r="F13" s="385"/>
      <c r="G13" s="385"/>
      <c r="H13" s="385"/>
      <c r="I13" s="386"/>
      <c r="M13"/>
    </row>
    <row r="14" spans="1:13" ht="28.5" customHeight="1" thickBot="1">
      <c r="A14" s="160"/>
      <c r="B14" s="384"/>
      <c r="C14" s="385"/>
      <c r="D14" s="385"/>
      <c r="E14" s="386"/>
      <c r="F14" s="385"/>
      <c r="G14" s="385"/>
      <c r="H14" s="385"/>
      <c r="I14" s="386"/>
      <c r="M14"/>
    </row>
    <row r="15" spans="1:13">
      <c r="A15" s="160"/>
      <c r="B15" s="160"/>
      <c r="C15" s="160"/>
      <c r="D15" s="160"/>
      <c r="E15" s="160"/>
      <c r="F15" s="160"/>
      <c r="G15" s="160"/>
      <c r="H15" s="160"/>
      <c r="I15" s="160"/>
      <c r="J15" s="160"/>
      <c r="M15"/>
    </row>
    <row r="16" spans="1:13">
      <c r="A16" s="160"/>
      <c r="B16" s="160"/>
      <c r="C16" s="160"/>
      <c r="D16" s="160"/>
      <c r="E16" s="160"/>
      <c r="F16" s="160"/>
      <c r="G16" s="160"/>
      <c r="H16" s="160"/>
      <c r="I16" s="160"/>
      <c r="J16" s="160"/>
      <c r="M16"/>
    </row>
    <row r="17" spans="1:13">
      <c r="A17" s="160"/>
      <c r="B17" s="160"/>
      <c r="C17" s="160"/>
      <c r="D17" s="160"/>
      <c r="E17" s="160"/>
      <c r="F17" s="160"/>
      <c r="G17" s="160"/>
      <c r="H17" s="160"/>
      <c r="I17" s="160"/>
      <c r="J17" s="160"/>
      <c r="M17"/>
    </row>
    <row r="18" spans="1:13">
      <c r="A18" s="160"/>
      <c r="B18" s="160"/>
      <c r="C18" s="160"/>
      <c r="D18" s="160"/>
      <c r="E18" s="160"/>
      <c r="F18" s="160"/>
      <c r="G18" s="160"/>
      <c r="H18" s="160"/>
      <c r="I18" s="160"/>
      <c r="J18" s="160"/>
      <c r="M18"/>
    </row>
    <row r="19" spans="1:13">
      <c r="A19" s="160"/>
      <c r="B19" s="160"/>
      <c r="C19" s="160"/>
      <c r="D19" s="160"/>
      <c r="E19" s="160"/>
      <c r="F19" s="160"/>
      <c r="G19" s="160"/>
      <c r="H19" s="160"/>
      <c r="I19" s="160"/>
      <c r="J19" s="160"/>
      <c r="M19"/>
    </row>
    <row r="20" spans="1:13">
      <c r="A20" s="160"/>
      <c r="B20" s="160"/>
      <c r="C20" s="160"/>
      <c r="D20" s="160"/>
      <c r="E20" s="160"/>
      <c r="F20" s="160"/>
      <c r="G20" s="160"/>
      <c r="H20" s="160"/>
      <c r="I20" s="160"/>
      <c r="J20" s="160"/>
      <c r="M20"/>
    </row>
    <row r="21" spans="1:13">
      <c r="A21" s="160"/>
      <c r="B21" s="160"/>
      <c r="C21" s="160"/>
      <c r="D21" s="160"/>
      <c r="E21" s="160"/>
      <c r="F21" s="160"/>
      <c r="G21" s="160"/>
      <c r="H21" s="160"/>
      <c r="I21" s="160"/>
      <c r="J21" s="160"/>
      <c r="M21"/>
    </row>
    <row r="22" spans="1:13">
      <c r="A22" s="160"/>
      <c r="B22" s="160"/>
      <c r="C22" s="160"/>
      <c r="D22" s="160"/>
      <c r="E22" s="160"/>
      <c r="F22" s="160"/>
      <c r="G22" s="160"/>
      <c r="H22" s="160"/>
      <c r="I22" s="160"/>
      <c r="J22" s="160"/>
      <c r="M22"/>
    </row>
    <row r="23" spans="1:13">
      <c r="A23" s="160"/>
      <c r="B23" s="160"/>
      <c r="C23" s="160"/>
      <c r="D23" s="160"/>
      <c r="E23" s="160"/>
      <c r="F23" s="160"/>
      <c r="G23" s="160"/>
      <c r="H23" s="160"/>
      <c r="I23" s="160"/>
      <c r="J23" s="160"/>
      <c r="M23"/>
    </row>
    <row r="24" spans="1:13">
      <c r="A24" s="160"/>
      <c r="B24" s="160"/>
      <c r="C24" s="160"/>
      <c r="D24" s="160"/>
      <c r="E24" s="160"/>
      <c r="F24" s="160"/>
      <c r="G24" s="160"/>
      <c r="H24" s="160"/>
      <c r="I24" s="160"/>
      <c r="J24" s="160"/>
      <c r="M24"/>
    </row>
    <row r="25" spans="1:13">
      <c r="A25" s="160"/>
      <c r="B25" s="160"/>
      <c r="C25" s="160"/>
      <c r="D25" s="160"/>
      <c r="E25" s="160"/>
      <c r="F25" s="160"/>
      <c r="G25" s="160"/>
      <c r="H25" s="160"/>
      <c r="I25" s="160"/>
      <c r="J25" s="160"/>
      <c r="M25"/>
    </row>
    <row r="26" spans="1:13">
      <c r="A26" s="160"/>
      <c r="B26" s="160"/>
      <c r="C26" s="160"/>
      <c r="D26" s="160"/>
      <c r="E26" s="160"/>
      <c r="F26" s="160"/>
      <c r="G26" s="160"/>
      <c r="H26" s="160"/>
      <c r="I26" s="160"/>
      <c r="J26" s="160"/>
      <c r="M26"/>
    </row>
    <row r="27" spans="1:13">
      <c r="A27" s="160"/>
      <c r="B27" s="160"/>
      <c r="C27" s="160"/>
      <c r="D27" s="160"/>
      <c r="E27" s="160"/>
      <c r="F27" s="160"/>
      <c r="G27" s="160"/>
      <c r="H27" s="160"/>
      <c r="I27" s="160"/>
      <c r="J27" s="160"/>
      <c r="M27"/>
    </row>
    <row r="28" spans="1:13">
      <c r="A28" s="160"/>
      <c r="B28" s="160"/>
      <c r="C28" s="160"/>
      <c r="D28" s="160"/>
      <c r="E28" s="160"/>
      <c r="F28" s="160"/>
      <c r="G28" s="160"/>
      <c r="H28" s="160"/>
      <c r="I28" s="160"/>
      <c r="J28" s="160"/>
      <c r="M28"/>
    </row>
    <row r="29" spans="1:13">
      <c r="A29" s="160"/>
      <c r="B29" s="160"/>
      <c r="C29" s="160"/>
      <c r="D29" s="160"/>
      <c r="E29" s="160"/>
      <c r="F29" s="160"/>
      <c r="G29" s="160"/>
      <c r="H29" s="160"/>
      <c r="I29" s="160"/>
      <c r="J29" s="160"/>
      <c r="M29"/>
    </row>
    <row r="30" spans="1:13">
      <c r="A30" s="160"/>
      <c r="B30" s="160"/>
      <c r="C30" s="160"/>
      <c r="D30" s="160"/>
      <c r="E30" s="160"/>
      <c r="F30" s="160"/>
      <c r="G30" s="160"/>
      <c r="H30" s="160"/>
      <c r="I30" s="160"/>
      <c r="J30" s="160"/>
      <c r="M30"/>
    </row>
    <row r="31" spans="1:13">
      <c r="A31" s="160"/>
      <c r="B31" s="160"/>
      <c r="C31" s="160"/>
      <c r="D31" s="160"/>
      <c r="E31" s="160"/>
      <c r="F31" s="160"/>
      <c r="G31" s="160"/>
      <c r="H31" s="160"/>
      <c r="I31" s="160"/>
      <c r="J31" s="160"/>
      <c r="M31"/>
    </row>
    <row r="32" spans="1:13">
      <c r="A32" s="160"/>
      <c r="B32" s="160"/>
      <c r="C32" s="160"/>
      <c r="D32" s="160"/>
      <c r="E32" s="160"/>
      <c r="F32" s="160"/>
      <c r="G32" s="160"/>
      <c r="H32" s="160"/>
      <c r="I32" s="160"/>
      <c r="J32" s="160"/>
      <c r="M32"/>
    </row>
    <row r="33" spans="1:13">
      <c r="A33" s="160"/>
      <c r="B33" s="160"/>
      <c r="C33" s="160"/>
      <c r="D33" s="160"/>
      <c r="E33" s="160"/>
      <c r="F33" s="160"/>
      <c r="G33" s="160"/>
      <c r="H33" s="160"/>
      <c r="I33" s="160"/>
      <c r="J33" s="160"/>
      <c r="M33"/>
    </row>
    <row r="34" spans="1:13">
      <c r="A34" s="160"/>
      <c r="B34" s="160"/>
      <c r="C34" s="160"/>
      <c r="D34" s="160"/>
      <c r="E34" s="160"/>
      <c r="F34" s="160"/>
      <c r="G34" s="160"/>
      <c r="H34" s="160"/>
      <c r="I34" s="160"/>
      <c r="J34" s="160"/>
      <c r="M34"/>
    </row>
    <row r="35" spans="1:13">
      <c r="A35" s="160"/>
      <c r="B35" s="160"/>
      <c r="C35" s="160"/>
      <c r="D35" s="160"/>
      <c r="E35" s="160"/>
      <c r="F35" s="160"/>
      <c r="G35" s="160"/>
      <c r="H35" s="160"/>
      <c r="I35" s="160"/>
      <c r="J35" s="160"/>
      <c r="M35"/>
    </row>
    <row r="36" spans="1:13">
      <c r="A36" s="160"/>
      <c r="B36" s="160"/>
      <c r="C36" s="160"/>
      <c r="D36" s="160"/>
      <c r="E36" s="160"/>
      <c r="F36" s="160"/>
      <c r="G36" s="160"/>
      <c r="H36" s="160"/>
      <c r="I36" s="160"/>
      <c r="J36" s="160"/>
      <c r="M36"/>
    </row>
    <row r="37" spans="1:13">
      <c r="A37" s="160"/>
      <c r="B37" s="160"/>
      <c r="C37" s="160"/>
      <c r="D37" s="160"/>
      <c r="E37" s="160"/>
      <c r="F37" s="160"/>
      <c r="G37" s="160"/>
      <c r="H37" s="160"/>
      <c r="M37"/>
    </row>
    <row r="38" spans="1:13">
      <c r="A38" s="160"/>
      <c r="B38" s="160"/>
      <c r="C38" s="160"/>
      <c r="D38" s="160"/>
      <c r="E38" s="160"/>
      <c r="F38" s="160"/>
      <c r="G38" s="160"/>
      <c r="H38" s="160"/>
      <c r="M38"/>
    </row>
    <row r="39" spans="1:13">
      <c r="A39" s="160"/>
      <c r="B39" s="160"/>
      <c r="C39" s="160"/>
      <c r="D39" s="160"/>
      <c r="E39" s="160"/>
      <c r="F39" s="160"/>
      <c r="G39" s="160"/>
      <c r="H39" s="160"/>
      <c r="M39"/>
    </row>
    <row r="40" spans="1:13">
      <c r="A40" s="160"/>
      <c r="B40" s="160"/>
      <c r="C40" s="160"/>
      <c r="D40" s="160"/>
      <c r="E40" s="160"/>
      <c r="F40" s="160"/>
      <c r="G40" s="160"/>
      <c r="H40" s="160"/>
      <c r="M40"/>
    </row>
    <row r="41" spans="1:13">
      <c r="A41" s="160"/>
      <c r="B41" s="160"/>
      <c r="C41" s="160"/>
      <c r="D41" s="160"/>
      <c r="E41" s="160"/>
      <c r="F41" s="160"/>
      <c r="G41" s="160"/>
      <c r="H41" s="160"/>
      <c r="M41"/>
    </row>
    <row r="42" spans="1:13">
      <c r="A42" s="160"/>
      <c r="B42" s="160"/>
      <c r="C42" s="160"/>
      <c r="D42" s="160"/>
      <c r="E42" s="160"/>
      <c r="F42" s="160"/>
      <c r="G42" s="160"/>
      <c r="H42" s="160"/>
      <c r="M42"/>
    </row>
    <row r="43" spans="1:13">
      <c r="A43" s="160"/>
      <c r="B43" s="160"/>
      <c r="C43" s="160"/>
      <c r="D43" s="160"/>
      <c r="E43" s="160"/>
      <c r="F43" s="160"/>
      <c r="G43" s="160"/>
      <c r="H43" s="160"/>
      <c r="M43"/>
    </row>
    <row r="44" spans="1:13">
      <c r="A44" s="160"/>
      <c r="B44" s="160"/>
      <c r="C44" s="160"/>
      <c r="D44" s="160"/>
      <c r="E44" s="160"/>
      <c r="F44" s="160"/>
      <c r="G44" s="160"/>
      <c r="H44" s="160"/>
      <c r="M44"/>
    </row>
    <row r="45" spans="1:13">
      <c r="A45" s="160"/>
      <c r="B45" s="160"/>
      <c r="C45" s="160"/>
      <c r="D45" s="160"/>
      <c r="E45" s="160"/>
      <c r="F45" s="160"/>
      <c r="G45" s="160"/>
      <c r="H45" s="160"/>
      <c r="M45"/>
    </row>
    <row r="46" spans="1:13">
      <c r="A46" s="160"/>
      <c r="B46" s="160"/>
      <c r="C46" s="160"/>
      <c r="D46" s="160"/>
      <c r="E46" s="160"/>
      <c r="F46" s="160"/>
      <c r="G46" s="160"/>
      <c r="H46" s="160"/>
      <c r="M46"/>
    </row>
    <row r="47" spans="1:13">
      <c r="A47" s="160"/>
      <c r="B47" s="160"/>
      <c r="C47" s="160"/>
      <c r="D47" s="160"/>
      <c r="E47" s="160"/>
      <c r="F47" s="160"/>
      <c r="G47" s="160"/>
      <c r="H47" s="160"/>
      <c r="M47"/>
    </row>
    <row r="48" spans="1:13">
      <c r="A48" s="160"/>
      <c r="B48" s="160"/>
      <c r="C48" s="160"/>
      <c r="D48" s="160"/>
      <c r="E48" s="160"/>
      <c r="F48" s="160"/>
      <c r="G48" s="160"/>
      <c r="H48" s="160"/>
      <c r="M48"/>
    </row>
    <row r="49" spans="1:13">
      <c r="A49" s="160"/>
      <c r="B49" s="160"/>
      <c r="C49" s="160"/>
      <c r="D49" s="160"/>
      <c r="E49" s="160"/>
      <c r="F49" s="160"/>
      <c r="G49" s="160"/>
      <c r="H49" s="160"/>
      <c r="M49"/>
    </row>
    <row r="50" spans="1:13">
      <c r="A50" s="160"/>
      <c r="B50" s="160"/>
      <c r="C50" s="160"/>
      <c r="D50" s="160"/>
      <c r="E50" s="160"/>
      <c r="F50" s="160"/>
      <c r="G50" s="160"/>
      <c r="H50" s="160"/>
      <c r="M50"/>
    </row>
    <row r="51" spans="1:13">
      <c r="A51" s="160"/>
      <c r="B51" s="160"/>
      <c r="C51" s="160"/>
      <c r="D51" s="160"/>
      <c r="E51" s="160"/>
      <c r="F51" s="160"/>
      <c r="G51" s="160"/>
      <c r="H51" s="160"/>
      <c r="M51"/>
    </row>
    <row r="52" spans="1:13">
      <c r="A52" s="160"/>
      <c r="B52" s="160"/>
      <c r="C52" s="160"/>
      <c r="D52" s="160"/>
      <c r="E52" s="160"/>
      <c r="F52" s="160"/>
      <c r="G52" s="160"/>
      <c r="H52" s="160"/>
      <c r="M52"/>
    </row>
    <row r="53" spans="1:13">
      <c r="A53" s="160"/>
      <c r="B53" s="160"/>
      <c r="C53" s="160"/>
      <c r="D53" s="160"/>
      <c r="E53" s="160"/>
      <c r="F53" s="160"/>
      <c r="G53" s="160"/>
      <c r="H53" s="160"/>
      <c r="M53"/>
    </row>
    <row r="54" spans="1:13">
      <c r="A54" s="160"/>
      <c r="B54" s="160"/>
      <c r="C54" s="160"/>
      <c r="D54" s="160"/>
      <c r="E54" s="160"/>
      <c r="F54" s="160"/>
      <c r="G54" s="160"/>
      <c r="H54" s="160"/>
      <c r="M54"/>
    </row>
    <row r="55" spans="1:13">
      <c r="A55" s="160"/>
      <c r="B55" s="160"/>
      <c r="C55" s="160"/>
      <c r="D55" s="160"/>
      <c r="E55" s="160"/>
      <c r="F55" s="160"/>
      <c r="G55" s="160"/>
      <c r="H55" s="160"/>
      <c r="M55"/>
    </row>
    <row r="56" spans="1:13">
      <c r="A56" s="160"/>
      <c r="B56" s="160"/>
      <c r="C56" s="160"/>
      <c r="D56" s="160"/>
      <c r="E56" s="160"/>
      <c r="F56" s="160"/>
      <c r="G56" s="160"/>
      <c r="H56" s="160"/>
      <c r="M56"/>
    </row>
    <row r="57" spans="1:13">
      <c r="A57" s="160"/>
      <c r="B57" s="160"/>
      <c r="C57" s="160"/>
      <c r="D57" s="160"/>
      <c r="E57" s="160"/>
      <c r="F57" s="160"/>
      <c r="G57" s="160"/>
      <c r="H57" s="160"/>
      <c r="M57"/>
    </row>
    <row r="58" spans="1:13">
      <c r="A58" s="160"/>
      <c r="B58" s="160"/>
      <c r="C58" s="160"/>
      <c r="D58" s="160"/>
      <c r="E58" s="160"/>
      <c r="F58" s="160"/>
      <c r="G58" s="160"/>
      <c r="H58" s="160"/>
      <c r="M58"/>
    </row>
    <row r="59" spans="1:13">
      <c r="A59" s="160"/>
      <c r="B59" s="160"/>
      <c r="C59" s="160"/>
      <c r="D59" s="160"/>
      <c r="E59" s="160"/>
      <c r="F59" s="160"/>
      <c r="G59" s="160"/>
      <c r="H59" s="160"/>
      <c r="M59"/>
    </row>
    <row r="60" spans="1:13">
      <c r="A60" s="160"/>
      <c r="B60" s="160"/>
      <c r="C60" s="160"/>
      <c r="D60" s="160"/>
      <c r="E60" s="160"/>
      <c r="F60" s="160"/>
      <c r="G60" s="160"/>
      <c r="H60" s="160"/>
      <c r="M60"/>
    </row>
    <row r="61" spans="1:13">
      <c r="A61" s="160"/>
      <c r="B61" s="160"/>
      <c r="C61" s="160"/>
      <c r="D61" s="160"/>
      <c r="E61" s="160"/>
      <c r="F61" s="160"/>
      <c r="G61" s="160"/>
      <c r="H61" s="160"/>
      <c r="M61"/>
    </row>
    <row r="62" spans="1:13">
      <c r="A62" s="160"/>
      <c r="B62" s="160"/>
      <c r="C62" s="160"/>
      <c r="D62" s="160"/>
      <c r="E62" s="160"/>
      <c r="F62" s="160"/>
      <c r="G62" s="160"/>
      <c r="H62" s="160"/>
      <c r="M62"/>
    </row>
    <row r="63" spans="1:13">
      <c r="A63" s="160"/>
      <c r="B63" s="160"/>
      <c r="C63" s="160"/>
      <c r="D63" s="160"/>
      <c r="E63" s="160"/>
      <c r="F63" s="160"/>
      <c r="G63" s="160"/>
      <c r="H63" s="160"/>
      <c r="M63"/>
    </row>
    <row r="64" spans="1:13">
      <c r="A64" s="160"/>
      <c r="B64" s="160"/>
      <c r="C64" s="160"/>
      <c r="D64" s="160"/>
      <c r="E64" s="160"/>
      <c r="F64" s="160"/>
      <c r="G64" s="160"/>
      <c r="H64" s="160"/>
    </row>
    <row r="65" spans="1:8">
      <c r="A65" s="160"/>
      <c r="B65" s="160"/>
      <c r="C65" s="160"/>
      <c r="D65" s="160"/>
      <c r="E65" s="160"/>
      <c r="F65" s="160"/>
      <c r="G65" s="160"/>
      <c r="H65" s="160"/>
    </row>
    <row r="66" spans="1:8">
      <c r="A66" s="160"/>
      <c r="B66" s="160"/>
      <c r="C66" s="160"/>
      <c r="D66" s="160"/>
      <c r="E66" s="160"/>
      <c r="F66" s="160"/>
      <c r="G66" s="160"/>
      <c r="H66" s="160"/>
    </row>
    <row r="67" spans="1:8">
      <c r="A67" s="160"/>
      <c r="B67" s="160"/>
      <c r="C67" s="160"/>
      <c r="D67" s="160"/>
      <c r="E67" s="160"/>
      <c r="F67" s="160"/>
      <c r="G67" s="160"/>
      <c r="H67" s="160"/>
    </row>
    <row r="68" spans="1:8">
      <c r="A68" s="160"/>
      <c r="B68" s="160"/>
      <c r="C68" s="160"/>
      <c r="D68" s="160"/>
      <c r="E68" s="160"/>
      <c r="F68" s="160"/>
      <c r="G68" s="160"/>
      <c r="H68" s="160"/>
    </row>
    <row r="69" spans="1:8">
      <c r="A69" s="160"/>
      <c r="B69" s="160"/>
      <c r="C69" s="160"/>
      <c r="D69" s="160"/>
      <c r="E69" s="160"/>
      <c r="F69" s="160"/>
      <c r="G69" s="160"/>
      <c r="H69" s="160"/>
    </row>
    <row r="70" spans="1:8">
      <c r="A70" s="160"/>
      <c r="B70" s="160"/>
      <c r="C70" s="160"/>
      <c r="D70" s="160"/>
      <c r="E70" s="160"/>
      <c r="F70" s="160"/>
      <c r="G70" s="160"/>
      <c r="H70" s="160"/>
    </row>
    <row r="71" spans="1:8">
      <c r="A71" s="160"/>
      <c r="B71" s="160"/>
      <c r="C71" s="160"/>
      <c r="D71" s="160"/>
      <c r="E71" s="160"/>
      <c r="F71" s="160"/>
      <c r="G71" s="160"/>
      <c r="H71" s="160"/>
    </row>
    <row r="72" spans="1:8">
      <c r="A72" s="160"/>
      <c r="B72" s="160"/>
      <c r="C72" s="160"/>
      <c r="D72" s="160"/>
      <c r="E72" s="160"/>
      <c r="F72" s="160"/>
      <c r="G72" s="160"/>
      <c r="H72" s="160"/>
    </row>
    <row r="73" spans="1:8">
      <c r="A73" s="160"/>
      <c r="B73" s="160"/>
      <c r="C73" s="160"/>
      <c r="D73" s="160"/>
      <c r="E73" s="160"/>
      <c r="F73" s="160"/>
      <c r="G73" s="160"/>
      <c r="H73" s="160"/>
    </row>
    <row r="74" spans="1:8">
      <c r="A74" s="160"/>
      <c r="B74" s="160"/>
      <c r="C74" s="160"/>
      <c r="D74" s="160"/>
      <c r="E74" s="160"/>
      <c r="F74" s="160"/>
      <c r="G74" s="160"/>
      <c r="H74" s="160"/>
    </row>
    <row r="75" spans="1:8">
      <c r="A75" s="160"/>
      <c r="B75" s="160"/>
      <c r="C75" s="160"/>
      <c r="D75" s="160"/>
      <c r="E75" s="160"/>
      <c r="F75" s="160"/>
      <c r="G75" s="160"/>
      <c r="H75" s="160"/>
    </row>
    <row r="76" spans="1:8">
      <c r="A76" s="160"/>
      <c r="B76" s="160"/>
      <c r="C76" s="160"/>
      <c r="D76" s="160"/>
      <c r="E76" s="160"/>
      <c r="F76" s="160"/>
      <c r="G76" s="160"/>
      <c r="H76" s="160"/>
    </row>
    <row r="77" spans="1:8">
      <c r="A77" s="160"/>
      <c r="B77" s="160"/>
      <c r="C77" s="160"/>
      <c r="D77" s="160"/>
      <c r="E77" s="160"/>
      <c r="F77" s="160"/>
      <c r="G77" s="160"/>
      <c r="H77" s="160"/>
    </row>
    <row r="78" spans="1:8">
      <c r="A78" s="160"/>
      <c r="B78" s="160"/>
      <c r="C78" s="160"/>
      <c r="D78" s="160"/>
      <c r="E78" s="160"/>
      <c r="F78" s="160"/>
      <c r="G78" s="160"/>
      <c r="H78" s="160"/>
    </row>
    <row r="79" spans="1:8">
      <c r="A79" s="160"/>
      <c r="B79" s="160"/>
      <c r="C79" s="160"/>
      <c r="D79" s="160"/>
      <c r="E79" s="160"/>
      <c r="F79" s="160"/>
      <c r="G79" s="160"/>
      <c r="H79" s="160"/>
    </row>
    <row r="80" spans="1:8">
      <c r="A80" s="160"/>
      <c r="B80" s="160"/>
      <c r="C80" s="160"/>
      <c r="D80" s="160"/>
      <c r="E80" s="160"/>
      <c r="F80" s="160"/>
      <c r="G80" s="160"/>
      <c r="H80" s="160"/>
    </row>
    <row r="81" spans="1:8">
      <c r="A81" s="160"/>
      <c r="B81" s="160"/>
      <c r="C81" s="160"/>
      <c r="D81" s="160"/>
      <c r="E81" s="160"/>
      <c r="F81" s="160"/>
      <c r="G81" s="160"/>
      <c r="H81" s="160"/>
    </row>
    <row r="82" spans="1:8">
      <c r="A82" s="160"/>
      <c r="B82" s="160"/>
      <c r="C82" s="160"/>
      <c r="D82" s="160"/>
      <c r="E82" s="160"/>
      <c r="F82" s="160"/>
      <c r="G82" s="160"/>
      <c r="H82" s="160"/>
    </row>
    <row r="83" spans="1:8">
      <c r="A83" s="160"/>
      <c r="B83" s="160"/>
      <c r="C83" s="160"/>
      <c r="D83" s="160"/>
      <c r="E83" s="160"/>
      <c r="F83" s="160"/>
      <c r="G83" s="160"/>
      <c r="H83" s="160"/>
    </row>
    <row r="84" spans="1:8">
      <c r="A84" s="160"/>
      <c r="B84" s="160"/>
      <c r="C84" s="160"/>
      <c r="D84" s="160"/>
      <c r="E84" s="160"/>
      <c r="F84" s="160"/>
      <c r="G84" s="160"/>
      <c r="H84" s="160"/>
    </row>
    <row r="85" spans="1:8">
      <c r="A85" s="160"/>
      <c r="B85" s="160"/>
      <c r="C85" s="160"/>
      <c r="D85" s="160"/>
      <c r="E85" s="160"/>
      <c r="F85" s="160"/>
      <c r="G85" s="160"/>
      <c r="H85" s="160"/>
    </row>
    <row r="86" spans="1:8">
      <c r="A86" s="160"/>
      <c r="B86" s="160"/>
      <c r="C86" s="160"/>
      <c r="D86" s="160"/>
      <c r="E86" s="160"/>
      <c r="F86" s="160"/>
      <c r="G86" s="160"/>
      <c r="H86" s="160"/>
    </row>
    <row r="87" spans="1:8">
      <c r="A87" s="160"/>
      <c r="B87" s="160"/>
      <c r="C87" s="160"/>
      <c r="D87" s="160"/>
      <c r="E87" s="160"/>
      <c r="F87" s="160"/>
      <c r="G87" s="160"/>
      <c r="H87" s="160"/>
    </row>
    <row r="88" spans="1:8">
      <c r="A88" s="160"/>
      <c r="B88" s="160"/>
      <c r="C88" s="160"/>
      <c r="D88" s="160"/>
      <c r="E88" s="160"/>
      <c r="F88" s="160"/>
      <c r="G88" s="160"/>
      <c r="H88" s="160"/>
    </row>
    <row r="89" spans="1:8">
      <c r="A89" s="160"/>
      <c r="B89" s="160"/>
      <c r="C89" s="160"/>
      <c r="D89" s="160"/>
      <c r="E89" s="160"/>
      <c r="F89" s="160"/>
      <c r="G89" s="160"/>
      <c r="H89" s="160"/>
    </row>
    <row r="90" spans="1:8">
      <c r="A90" s="160"/>
      <c r="B90" s="160"/>
      <c r="C90" s="160"/>
      <c r="D90" s="160"/>
      <c r="E90" s="160"/>
      <c r="F90" s="160"/>
      <c r="G90" s="160"/>
      <c r="H90" s="160"/>
    </row>
    <row r="91" spans="1:8">
      <c r="A91" s="160"/>
      <c r="B91" s="160"/>
      <c r="C91" s="160"/>
      <c r="D91" s="160"/>
      <c r="E91" s="160"/>
      <c r="F91" s="160"/>
      <c r="G91" s="160"/>
      <c r="H91" s="160"/>
    </row>
    <row r="92" spans="1:8">
      <c r="A92" s="160"/>
      <c r="B92" s="160"/>
      <c r="C92" s="160"/>
      <c r="D92" s="160"/>
      <c r="E92" s="160"/>
      <c r="F92" s="160"/>
      <c r="G92" s="160"/>
      <c r="H92" s="160"/>
    </row>
    <row r="93" spans="1:8">
      <c r="A93" s="160"/>
      <c r="B93" s="160"/>
      <c r="C93" s="160"/>
      <c r="D93" s="160"/>
      <c r="E93" s="160"/>
      <c r="F93" s="160"/>
      <c r="G93" s="160"/>
      <c r="H93" s="160"/>
    </row>
    <row r="94" spans="1:8">
      <c r="A94" s="160"/>
      <c r="B94" s="160"/>
      <c r="C94" s="160"/>
      <c r="D94" s="160"/>
      <c r="E94" s="160"/>
      <c r="F94" s="160"/>
      <c r="G94" s="160"/>
      <c r="H94" s="160"/>
    </row>
    <row r="95" spans="1:8">
      <c r="A95" s="160"/>
      <c r="B95" s="160"/>
      <c r="C95" s="160"/>
      <c r="D95" s="160"/>
      <c r="E95" s="160"/>
      <c r="F95" s="160"/>
      <c r="G95" s="160"/>
      <c r="H95" s="160"/>
    </row>
    <row r="96" spans="1:8">
      <c r="A96" s="160"/>
      <c r="B96" s="160"/>
      <c r="C96" s="160"/>
      <c r="D96" s="160"/>
      <c r="E96" s="160"/>
      <c r="F96" s="160"/>
      <c r="G96" s="160"/>
      <c r="H96" s="160"/>
    </row>
    <row r="97" spans="1:8">
      <c r="A97" s="160"/>
      <c r="B97" s="160"/>
      <c r="C97" s="160"/>
      <c r="D97" s="160"/>
      <c r="E97" s="160"/>
      <c r="F97" s="160"/>
      <c r="G97" s="160"/>
      <c r="H97" s="160"/>
    </row>
    <row r="98" spans="1:8">
      <c r="A98" s="160"/>
      <c r="B98" s="160"/>
      <c r="C98" s="160"/>
      <c r="D98" s="160"/>
      <c r="E98" s="160"/>
      <c r="F98" s="160"/>
      <c r="G98" s="160"/>
      <c r="H98" s="160"/>
    </row>
    <row r="99" spans="1:8">
      <c r="A99" s="160"/>
      <c r="B99" s="160"/>
      <c r="C99" s="160"/>
      <c r="D99" s="160"/>
      <c r="E99" s="160"/>
      <c r="F99" s="160"/>
      <c r="G99" s="160"/>
      <c r="H99" s="160"/>
    </row>
    <row r="100" spans="1:8">
      <c r="A100" s="160"/>
      <c r="B100" s="160"/>
      <c r="C100" s="160"/>
      <c r="D100" s="160"/>
      <c r="E100" s="160"/>
      <c r="F100" s="160"/>
      <c r="G100" s="160"/>
      <c r="H100" s="160"/>
    </row>
    <row r="101" spans="1:8">
      <c r="A101" s="160"/>
      <c r="B101" s="160"/>
      <c r="C101" s="160"/>
      <c r="D101" s="160"/>
      <c r="E101" s="160"/>
      <c r="F101" s="160"/>
      <c r="G101" s="160"/>
      <c r="H101" s="160"/>
    </row>
    <row r="102" spans="1:8">
      <c r="A102" s="160"/>
      <c r="B102" s="160"/>
      <c r="C102" s="160"/>
      <c r="D102" s="160"/>
      <c r="E102" s="160"/>
      <c r="F102" s="160"/>
      <c r="G102" s="160"/>
      <c r="H102" s="160"/>
    </row>
    <row r="103" spans="1:8">
      <c r="A103" s="160"/>
      <c r="B103" s="160"/>
      <c r="C103" s="160"/>
      <c r="D103" s="160"/>
      <c r="E103" s="160"/>
      <c r="F103" s="160"/>
      <c r="G103" s="160"/>
      <c r="H103" s="160"/>
    </row>
    <row r="104" spans="1:8">
      <c r="A104" s="160"/>
      <c r="B104" s="160"/>
      <c r="C104" s="160"/>
      <c r="D104" s="160"/>
      <c r="E104" s="160"/>
      <c r="F104" s="160"/>
      <c r="G104" s="160"/>
      <c r="H104" s="160"/>
    </row>
    <row r="105" spans="1:8">
      <c r="A105" s="160"/>
      <c r="B105" s="160"/>
      <c r="C105" s="160"/>
      <c r="D105" s="160"/>
      <c r="E105" s="160"/>
      <c r="F105" s="160"/>
      <c r="G105" s="160"/>
      <c r="H105" s="160"/>
    </row>
    <row r="106" spans="1:8">
      <c r="A106" s="160"/>
      <c r="B106" s="160"/>
      <c r="C106" s="160"/>
      <c r="D106" s="160"/>
      <c r="E106" s="160"/>
      <c r="F106" s="160"/>
      <c r="G106" s="160"/>
      <c r="H106" s="160"/>
    </row>
    <row r="107" spans="1:8">
      <c r="A107" s="160"/>
      <c r="B107" s="160"/>
      <c r="C107" s="160"/>
      <c r="D107" s="160"/>
      <c r="E107" s="160"/>
      <c r="F107" s="160"/>
      <c r="G107" s="160"/>
      <c r="H107" s="160"/>
    </row>
    <row r="108" spans="1:8">
      <c r="A108" s="160"/>
      <c r="B108" s="160"/>
      <c r="C108" s="160"/>
      <c r="D108" s="160"/>
      <c r="E108" s="160"/>
      <c r="F108" s="160"/>
      <c r="G108" s="160"/>
      <c r="H108" s="160"/>
    </row>
    <row r="109" spans="1:8">
      <c r="A109" s="160"/>
      <c r="B109" s="160"/>
      <c r="C109" s="160"/>
      <c r="D109" s="160"/>
      <c r="E109" s="160"/>
      <c r="F109" s="160"/>
      <c r="G109" s="160"/>
      <c r="H109" s="160"/>
    </row>
    <row r="110" spans="1:8">
      <c r="A110" s="160"/>
      <c r="B110" s="160"/>
      <c r="C110" s="160"/>
      <c r="D110" s="160"/>
      <c r="E110" s="160"/>
      <c r="F110" s="160"/>
      <c r="G110" s="160"/>
      <c r="H110" s="160"/>
    </row>
    <row r="111" spans="1:8">
      <c r="A111" s="160"/>
      <c r="B111" s="160"/>
      <c r="C111" s="160"/>
      <c r="D111" s="160"/>
      <c r="E111" s="160"/>
      <c r="F111" s="160"/>
      <c r="G111" s="160"/>
      <c r="H111" s="160"/>
    </row>
    <row r="112" spans="1:8">
      <c r="A112" s="160"/>
      <c r="B112" s="160"/>
      <c r="C112" s="160"/>
      <c r="D112" s="160"/>
      <c r="E112" s="160"/>
      <c r="F112" s="160"/>
      <c r="G112" s="160"/>
      <c r="H112" s="160"/>
    </row>
    <row r="113" spans="1:8">
      <c r="A113" s="160"/>
      <c r="B113" s="160"/>
      <c r="C113" s="160"/>
      <c r="D113" s="160"/>
      <c r="E113" s="160"/>
      <c r="F113" s="160"/>
      <c r="G113" s="160"/>
      <c r="H113" s="160"/>
    </row>
    <row r="114" spans="1:8">
      <c r="A114" s="160"/>
      <c r="B114" s="160"/>
      <c r="C114" s="160"/>
      <c r="D114" s="160"/>
      <c r="E114" s="160"/>
      <c r="F114" s="160"/>
      <c r="G114" s="160"/>
      <c r="H114" s="160"/>
    </row>
    <row r="115" spans="1:8">
      <c r="A115" s="160"/>
      <c r="B115" s="160"/>
      <c r="C115" s="160"/>
      <c r="D115" s="160"/>
      <c r="E115" s="160"/>
      <c r="F115" s="160"/>
      <c r="G115" s="160"/>
      <c r="H115" s="160"/>
    </row>
    <row r="116" spans="1:8">
      <c r="A116" s="160"/>
      <c r="B116" s="160"/>
      <c r="C116" s="160"/>
      <c r="D116" s="160"/>
      <c r="E116" s="160"/>
      <c r="F116" s="160"/>
      <c r="G116" s="160"/>
      <c r="H116" s="160"/>
    </row>
    <row r="117" spans="1:8">
      <c r="A117" s="160"/>
      <c r="B117" s="160"/>
      <c r="C117" s="160"/>
      <c r="D117" s="160"/>
      <c r="E117" s="160"/>
      <c r="F117" s="160"/>
      <c r="G117" s="160"/>
      <c r="H117" s="160"/>
    </row>
    <row r="118" spans="1:8">
      <c r="A118" s="160"/>
      <c r="B118" s="160"/>
      <c r="C118" s="160"/>
      <c r="D118" s="160"/>
      <c r="E118" s="160"/>
      <c r="F118" s="160"/>
      <c r="G118" s="160"/>
      <c r="H118" s="160"/>
    </row>
    <row r="119" spans="1:8">
      <c r="A119" s="160"/>
      <c r="B119" s="160"/>
      <c r="C119" s="160"/>
      <c r="D119" s="160"/>
      <c r="E119" s="160"/>
      <c r="F119" s="160"/>
      <c r="G119" s="160"/>
      <c r="H119" s="160"/>
    </row>
    <row r="120" spans="1:8">
      <c r="A120" s="160"/>
      <c r="B120" s="160"/>
      <c r="C120" s="160"/>
      <c r="D120" s="160"/>
      <c r="E120" s="160"/>
      <c r="F120" s="160"/>
      <c r="G120" s="160"/>
      <c r="H120" s="160"/>
    </row>
    <row r="121" spans="1:8">
      <c r="A121" s="160"/>
      <c r="B121" s="160"/>
      <c r="C121" s="160"/>
      <c r="D121" s="160"/>
      <c r="E121" s="160"/>
      <c r="F121" s="160"/>
      <c r="G121" s="160"/>
      <c r="H121" s="160"/>
    </row>
    <row r="122" spans="1:8">
      <c r="A122" s="160"/>
      <c r="B122" s="160"/>
      <c r="C122" s="160"/>
      <c r="D122" s="160"/>
      <c r="E122" s="160"/>
      <c r="F122" s="160"/>
      <c r="G122" s="160"/>
      <c r="H122" s="160"/>
    </row>
    <row r="123" spans="1:8">
      <c r="A123" s="160"/>
      <c r="B123" s="160"/>
      <c r="C123" s="160"/>
      <c r="D123" s="160"/>
      <c r="E123" s="160"/>
      <c r="F123" s="160"/>
      <c r="G123" s="160"/>
      <c r="H123" s="160"/>
    </row>
    <row r="124" spans="1:8">
      <c r="A124" s="160"/>
      <c r="B124" s="160"/>
      <c r="C124" s="160"/>
      <c r="D124" s="160"/>
      <c r="E124" s="160"/>
      <c r="F124" s="160"/>
      <c r="G124" s="160"/>
      <c r="H124" s="160"/>
    </row>
    <row r="125" spans="1:8">
      <c r="A125" s="160"/>
      <c r="B125" s="160"/>
      <c r="C125" s="160"/>
      <c r="D125" s="160"/>
      <c r="E125" s="160"/>
      <c r="F125" s="160"/>
      <c r="G125" s="160"/>
      <c r="H125" s="160"/>
    </row>
    <row r="126" spans="1:8">
      <c r="A126" s="160"/>
      <c r="B126" s="160"/>
      <c r="C126" s="160"/>
      <c r="D126" s="160"/>
      <c r="E126" s="160"/>
      <c r="F126" s="160"/>
      <c r="G126" s="160"/>
      <c r="H126" s="160"/>
    </row>
    <row r="127" spans="1:8">
      <c r="A127" s="160"/>
      <c r="B127" s="160"/>
      <c r="C127" s="160"/>
      <c r="D127" s="160"/>
      <c r="E127" s="160"/>
      <c r="F127" s="160"/>
      <c r="G127" s="160"/>
      <c r="H127" s="160"/>
    </row>
    <row r="128" spans="1:8">
      <c r="A128" s="160"/>
      <c r="B128" s="160"/>
      <c r="C128" s="160"/>
      <c r="D128" s="160"/>
      <c r="E128" s="160"/>
      <c r="F128" s="160"/>
      <c r="G128" s="160"/>
      <c r="H128" s="160"/>
    </row>
    <row r="129" spans="1:8">
      <c r="A129" s="160"/>
      <c r="B129" s="160"/>
      <c r="C129" s="160"/>
      <c r="D129" s="160"/>
      <c r="E129" s="160"/>
      <c r="F129" s="160"/>
      <c r="G129" s="160"/>
      <c r="H129" s="160"/>
    </row>
    <row r="130" spans="1:8">
      <c r="A130" s="160"/>
      <c r="B130" s="160"/>
      <c r="C130" s="160"/>
      <c r="D130" s="160"/>
      <c r="E130" s="160"/>
      <c r="F130" s="160"/>
      <c r="G130" s="160"/>
      <c r="H130" s="160"/>
    </row>
    <row r="131" spans="1:8">
      <c r="A131" s="160"/>
      <c r="B131" s="160"/>
      <c r="C131" s="160"/>
      <c r="D131" s="160"/>
      <c r="E131" s="160"/>
      <c r="F131" s="160"/>
      <c r="G131" s="160"/>
      <c r="H131" s="160"/>
    </row>
    <row r="132" spans="1:8">
      <c r="A132" s="160"/>
      <c r="B132" s="160"/>
      <c r="C132" s="160"/>
      <c r="D132" s="160"/>
      <c r="E132" s="160"/>
      <c r="F132" s="160"/>
      <c r="G132" s="160"/>
      <c r="H132" s="160"/>
    </row>
    <row r="133" spans="1:8">
      <c r="A133" s="160"/>
      <c r="B133" s="160"/>
      <c r="C133" s="160"/>
      <c r="D133" s="160"/>
      <c r="E133" s="160"/>
      <c r="F133" s="160"/>
      <c r="G133" s="160"/>
      <c r="H133" s="160"/>
    </row>
    <row r="134" spans="1:8">
      <c r="A134" s="160"/>
      <c r="B134" s="160"/>
      <c r="C134" s="160"/>
      <c r="D134" s="160"/>
      <c r="E134" s="160"/>
      <c r="F134" s="160"/>
      <c r="G134" s="160"/>
      <c r="H134" s="160"/>
    </row>
    <row r="135" spans="1:8">
      <c r="A135" s="160"/>
      <c r="B135" s="160"/>
      <c r="C135" s="160"/>
      <c r="D135" s="160"/>
      <c r="E135" s="160"/>
      <c r="F135" s="160"/>
      <c r="G135" s="160"/>
      <c r="H135" s="160"/>
    </row>
    <row r="136" spans="1:8">
      <c r="A136" s="160"/>
      <c r="B136" s="160"/>
      <c r="C136" s="160"/>
      <c r="D136" s="160"/>
      <c r="E136" s="160"/>
      <c r="F136" s="160"/>
      <c r="G136" s="160"/>
      <c r="H136" s="160"/>
    </row>
    <row r="137" spans="1:8">
      <c r="A137" s="160"/>
      <c r="B137" s="160"/>
      <c r="C137" s="160"/>
      <c r="D137" s="160"/>
      <c r="E137" s="160"/>
      <c r="F137" s="160"/>
      <c r="G137" s="160"/>
      <c r="H137" s="160"/>
    </row>
    <row r="138" spans="1:8">
      <c r="A138" s="160"/>
      <c r="B138" s="160"/>
      <c r="C138" s="160"/>
      <c r="D138" s="160"/>
      <c r="E138" s="160"/>
      <c r="F138" s="160"/>
      <c r="G138" s="160"/>
      <c r="H138" s="160"/>
    </row>
    <row r="139" spans="1:8">
      <c r="A139" s="160"/>
      <c r="B139" s="160"/>
      <c r="C139" s="160"/>
      <c r="D139" s="160"/>
      <c r="E139" s="160"/>
      <c r="F139" s="160"/>
      <c r="G139" s="160"/>
      <c r="H139" s="160"/>
    </row>
    <row r="140" spans="1:8">
      <c r="A140" s="160"/>
      <c r="B140" s="160"/>
      <c r="C140" s="160"/>
      <c r="D140" s="160"/>
      <c r="E140" s="160"/>
      <c r="F140" s="160"/>
      <c r="G140" s="160"/>
      <c r="H140" s="160"/>
    </row>
    <row r="141" spans="1:8">
      <c r="A141" s="160"/>
      <c r="B141" s="160"/>
      <c r="C141" s="160"/>
      <c r="D141" s="160"/>
      <c r="E141" s="160"/>
      <c r="F141" s="160"/>
      <c r="G141" s="160"/>
      <c r="H141" s="160"/>
    </row>
    <row r="142" spans="1:8">
      <c r="A142" s="160"/>
      <c r="B142" s="160"/>
      <c r="C142" s="160"/>
      <c r="D142" s="160"/>
      <c r="E142" s="160"/>
      <c r="F142" s="160"/>
      <c r="G142" s="160"/>
      <c r="H142" s="160"/>
    </row>
    <row r="143" spans="1:8">
      <c r="A143" s="160"/>
      <c r="B143" s="160"/>
      <c r="C143" s="160"/>
      <c r="D143" s="160"/>
      <c r="E143" s="160"/>
      <c r="F143" s="160"/>
      <c r="G143" s="160"/>
      <c r="H143" s="160"/>
    </row>
    <row r="144" spans="1:8">
      <c r="A144" s="160"/>
      <c r="B144" s="160"/>
      <c r="C144" s="160"/>
      <c r="D144" s="160"/>
      <c r="E144" s="160"/>
      <c r="F144" s="160"/>
      <c r="G144" s="160"/>
      <c r="H144" s="160"/>
    </row>
    <row r="145" spans="1:8">
      <c r="A145" s="160"/>
      <c r="B145" s="160"/>
      <c r="C145" s="160"/>
      <c r="D145" s="160"/>
      <c r="E145" s="160"/>
      <c r="F145" s="160"/>
      <c r="G145" s="160"/>
      <c r="H145" s="160"/>
    </row>
    <row r="146" spans="1:8">
      <c r="A146" s="160"/>
      <c r="B146" s="160"/>
      <c r="C146" s="160"/>
      <c r="D146" s="160"/>
      <c r="E146" s="160"/>
      <c r="F146" s="160"/>
      <c r="G146" s="160"/>
      <c r="H146" s="160"/>
    </row>
    <row r="147" spans="1:8">
      <c r="A147" s="160"/>
      <c r="B147" s="160"/>
      <c r="C147" s="160"/>
      <c r="D147" s="160"/>
      <c r="E147" s="160"/>
      <c r="F147" s="160"/>
      <c r="G147" s="160"/>
      <c r="H147" s="160"/>
    </row>
    <row r="148" spans="1:8">
      <c r="A148" s="160"/>
      <c r="B148" s="160"/>
      <c r="C148" s="160"/>
      <c r="D148" s="160"/>
      <c r="E148" s="160"/>
      <c r="F148" s="160"/>
      <c r="G148" s="160"/>
      <c r="H148" s="160"/>
    </row>
    <row r="149" spans="1:8">
      <c r="A149" s="160"/>
      <c r="B149" s="160"/>
      <c r="C149" s="160"/>
      <c r="D149" s="160"/>
      <c r="E149" s="160"/>
      <c r="F149" s="160"/>
      <c r="G149" s="160"/>
      <c r="H149" s="160"/>
    </row>
    <row r="150" spans="1:8">
      <c r="A150" s="160"/>
      <c r="B150" s="160"/>
      <c r="C150" s="160"/>
      <c r="D150" s="160"/>
      <c r="E150" s="160"/>
      <c r="F150" s="160"/>
      <c r="G150" s="160"/>
      <c r="H150" s="160"/>
    </row>
    <row r="151" spans="1:8">
      <c r="A151" s="160"/>
      <c r="B151" s="160"/>
      <c r="C151" s="160"/>
      <c r="D151" s="160"/>
      <c r="E151" s="160"/>
      <c r="F151" s="160"/>
      <c r="G151" s="160"/>
      <c r="H151" s="160"/>
    </row>
    <row r="152" spans="1:8">
      <c r="A152" s="160"/>
      <c r="B152" s="160"/>
      <c r="C152" s="160"/>
      <c r="D152" s="160"/>
      <c r="E152" s="160"/>
      <c r="F152" s="160"/>
      <c r="G152" s="160"/>
      <c r="H152" s="160"/>
    </row>
    <row r="153" spans="1:8">
      <c r="A153" s="160"/>
      <c r="B153" s="160"/>
      <c r="C153" s="160"/>
      <c r="D153" s="160"/>
      <c r="E153" s="160"/>
      <c r="F153" s="160"/>
      <c r="G153" s="160"/>
      <c r="H153" s="160"/>
    </row>
    <row r="154" spans="1:8">
      <c r="A154" s="160"/>
      <c r="B154" s="160"/>
      <c r="C154" s="160"/>
      <c r="D154" s="160"/>
      <c r="E154" s="160"/>
      <c r="F154" s="160"/>
      <c r="G154" s="160"/>
      <c r="H154" s="160"/>
    </row>
    <row r="155" spans="1:8">
      <c r="A155" s="160"/>
      <c r="B155" s="160"/>
      <c r="C155" s="160"/>
      <c r="D155" s="160"/>
      <c r="E155" s="160"/>
      <c r="F155" s="160"/>
      <c r="G155" s="160"/>
      <c r="H155" s="160"/>
    </row>
    <row r="156" spans="1:8">
      <c r="A156" s="160"/>
      <c r="B156" s="160"/>
      <c r="C156" s="160"/>
      <c r="D156" s="160"/>
      <c r="E156" s="160"/>
      <c r="F156" s="160"/>
      <c r="G156" s="160"/>
      <c r="H156" s="160"/>
    </row>
    <row r="157" spans="1:8">
      <c r="A157" s="160"/>
      <c r="B157" s="160"/>
      <c r="C157" s="160"/>
      <c r="D157" s="160"/>
      <c r="E157" s="160"/>
      <c r="F157" s="160"/>
      <c r="G157" s="160"/>
      <c r="H157" s="160"/>
    </row>
    <row r="158" spans="1:8">
      <c r="A158" s="160"/>
      <c r="B158" s="160"/>
      <c r="C158" s="160"/>
      <c r="D158" s="160"/>
      <c r="E158" s="160"/>
      <c r="F158" s="160"/>
      <c r="G158" s="160"/>
      <c r="H158" s="160"/>
    </row>
    <row r="159" spans="1:8">
      <c r="A159" s="160"/>
      <c r="B159" s="160"/>
      <c r="C159" s="160"/>
      <c r="D159" s="160"/>
      <c r="E159" s="160"/>
      <c r="F159" s="160"/>
      <c r="G159" s="160"/>
      <c r="H159" s="160"/>
    </row>
    <row r="160" spans="1:8">
      <c r="A160" s="160"/>
      <c r="B160" s="160"/>
      <c r="C160" s="160"/>
      <c r="D160" s="160"/>
      <c r="E160" s="160"/>
      <c r="F160" s="160"/>
      <c r="G160" s="160"/>
      <c r="H160" s="160"/>
    </row>
    <row r="161" spans="1:8">
      <c r="A161" s="160"/>
      <c r="B161" s="160"/>
      <c r="C161" s="160"/>
      <c r="D161" s="160"/>
      <c r="E161" s="160"/>
      <c r="F161" s="160"/>
      <c r="G161" s="160"/>
      <c r="H161" s="160"/>
    </row>
    <row r="162" spans="1:8">
      <c r="A162" s="160"/>
      <c r="B162" s="160"/>
      <c r="C162" s="160"/>
      <c r="D162" s="160"/>
      <c r="E162" s="160"/>
      <c r="F162" s="160"/>
      <c r="G162" s="160"/>
      <c r="H162" s="160"/>
    </row>
    <row r="163" spans="1:8">
      <c r="A163" s="160"/>
      <c r="B163" s="160"/>
      <c r="C163" s="160"/>
      <c r="D163" s="160"/>
      <c r="E163" s="160"/>
      <c r="F163" s="160"/>
      <c r="G163" s="160"/>
      <c r="H163" s="160"/>
    </row>
    <row r="164" spans="1:8">
      <c r="A164" s="160"/>
      <c r="B164" s="160"/>
      <c r="C164" s="160"/>
      <c r="D164" s="160"/>
      <c r="E164" s="160"/>
      <c r="F164" s="160"/>
      <c r="G164" s="160"/>
      <c r="H164" s="160"/>
    </row>
    <row r="165" spans="1:8">
      <c r="A165" s="160"/>
      <c r="B165" s="160"/>
      <c r="C165" s="160"/>
      <c r="D165" s="160"/>
      <c r="E165" s="160"/>
      <c r="F165" s="160"/>
      <c r="G165" s="160"/>
      <c r="H165" s="160"/>
    </row>
    <row r="166" spans="1:8">
      <c r="A166" s="160"/>
      <c r="B166" s="160"/>
      <c r="C166" s="160"/>
      <c r="D166" s="160"/>
      <c r="E166" s="160"/>
      <c r="F166" s="160"/>
      <c r="G166" s="160"/>
      <c r="H166" s="160"/>
    </row>
    <row r="167" spans="1:8">
      <c r="A167" s="160"/>
      <c r="B167" s="160"/>
      <c r="C167" s="160"/>
      <c r="D167" s="160"/>
      <c r="E167" s="160"/>
      <c r="F167" s="160"/>
      <c r="G167" s="160"/>
      <c r="H167" s="160"/>
    </row>
    <row r="168" spans="1:8">
      <c r="A168" s="160"/>
      <c r="B168" s="160"/>
      <c r="C168" s="160"/>
      <c r="D168" s="160"/>
      <c r="E168" s="160"/>
      <c r="F168" s="160"/>
      <c r="G168" s="160"/>
      <c r="H168" s="160"/>
    </row>
    <row r="169" spans="1:8">
      <c r="A169" s="160"/>
      <c r="B169" s="160"/>
      <c r="C169" s="160"/>
      <c r="D169" s="160"/>
      <c r="E169" s="160"/>
      <c r="F169" s="160"/>
      <c r="G169" s="160"/>
      <c r="H169" s="160"/>
    </row>
    <row r="170" spans="1:8">
      <c r="A170" s="160"/>
      <c r="B170" s="160"/>
      <c r="C170" s="160"/>
      <c r="D170" s="160"/>
      <c r="E170" s="160"/>
      <c r="F170" s="160"/>
      <c r="G170" s="160"/>
      <c r="H170" s="160"/>
    </row>
    <row r="171" spans="1:8">
      <c r="A171" s="160"/>
      <c r="B171" s="160"/>
      <c r="C171" s="160"/>
      <c r="D171" s="160"/>
      <c r="E171" s="160"/>
      <c r="F171" s="160"/>
      <c r="G171" s="160"/>
      <c r="H171" s="160"/>
    </row>
    <row r="172" spans="1:8">
      <c r="A172" s="160"/>
      <c r="B172" s="160"/>
      <c r="C172" s="160"/>
      <c r="D172" s="160"/>
      <c r="E172" s="160"/>
      <c r="F172" s="160"/>
      <c r="G172" s="160"/>
      <c r="H172" s="160"/>
    </row>
    <row r="173" spans="1:8">
      <c r="A173" s="160"/>
      <c r="B173" s="160"/>
      <c r="C173" s="160"/>
      <c r="D173" s="160"/>
      <c r="E173" s="160"/>
      <c r="F173" s="160"/>
      <c r="G173" s="160"/>
      <c r="H173" s="160"/>
    </row>
    <row r="174" spans="1:8">
      <c r="A174" s="160"/>
      <c r="B174" s="160"/>
      <c r="C174" s="160"/>
      <c r="D174" s="160"/>
      <c r="E174" s="160"/>
      <c r="F174" s="160"/>
      <c r="G174" s="160"/>
      <c r="H174" s="160"/>
    </row>
    <row r="175" spans="1:8">
      <c r="A175" s="160"/>
      <c r="B175" s="160"/>
      <c r="C175" s="160"/>
      <c r="D175" s="160"/>
      <c r="E175" s="160"/>
      <c r="F175" s="160"/>
      <c r="G175" s="160"/>
      <c r="H175" s="160"/>
    </row>
    <row r="176" spans="1:8">
      <c r="A176" s="160"/>
      <c r="B176" s="160"/>
      <c r="C176" s="160"/>
      <c r="D176" s="160"/>
      <c r="E176" s="160"/>
      <c r="F176" s="160"/>
      <c r="G176" s="160"/>
      <c r="H176" s="160"/>
    </row>
    <row r="177" spans="1:8">
      <c r="A177" s="160"/>
      <c r="B177" s="160"/>
      <c r="C177" s="160"/>
      <c r="D177" s="160"/>
      <c r="E177" s="160"/>
      <c r="F177" s="160"/>
      <c r="G177" s="160"/>
      <c r="H177" s="160"/>
    </row>
    <row r="178" spans="1:8">
      <c r="A178" s="160"/>
      <c r="B178" s="160"/>
      <c r="C178" s="160"/>
      <c r="D178" s="160"/>
      <c r="E178" s="160"/>
      <c r="F178" s="160"/>
      <c r="G178" s="160"/>
      <c r="H178" s="160"/>
    </row>
    <row r="179" spans="1:8">
      <c r="A179" s="160"/>
      <c r="B179" s="160"/>
      <c r="C179" s="160"/>
      <c r="D179" s="160"/>
      <c r="E179" s="160"/>
      <c r="F179" s="160"/>
      <c r="G179" s="160"/>
      <c r="H179" s="160"/>
    </row>
    <row r="180" spans="1:8">
      <c r="A180" s="160"/>
      <c r="B180" s="160"/>
      <c r="C180" s="160"/>
      <c r="D180" s="160"/>
      <c r="E180" s="160"/>
      <c r="F180" s="160"/>
      <c r="G180" s="160"/>
      <c r="H180" s="160"/>
    </row>
    <row r="181" spans="1:8">
      <c r="A181" s="160"/>
      <c r="B181" s="160"/>
      <c r="C181" s="160"/>
      <c r="D181" s="160"/>
      <c r="E181" s="160"/>
      <c r="F181" s="160"/>
      <c r="G181" s="160"/>
      <c r="H181" s="160"/>
    </row>
    <row r="182" spans="1:8">
      <c r="A182" s="160"/>
      <c r="B182" s="160"/>
      <c r="C182" s="160"/>
      <c r="D182" s="160"/>
      <c r="E182" s="160"/>
      <c r="F182" s="160"/>
      <c r="G182" s="160"/>
      <c r="H182" s="160"/>
    </row>
    <row r="183" spans="1:8">
      <c r="A183" s="160"/>
      <c r="B183" s="160"/>
      <c r="C183" s="160"/>
      <c r="D183" s="160"/>
      <c r="E183" s="160"/>
      <c r="F183" s="160"/>
      <c r="G183" s="160"/>
      <c r="H183" s="160"/>
    </row>
    <row r="184" spans="1:8">
      <c r="A184" s="160"/>
      <c r="B184" s="160"/>
      <c r="C184" s="160"/>
      <c r="D184" s="160"/>
      <c r="E184" s="160"/>
      <c r="F184" s="160"/>
      <c r="G184" s="160"/>
      <c r="H184" s="160"/>
    </row>
    <row r="185" spans="1:8">
      <c r="A185" s="160"/>
      <c r="B185" s="160"/>
      <c r="C185" s="160"/>
      <c r="D185" s="160"/>
      <c r="E185" s="160"/>
      <c r="F185" s="160"/>
      <c r="G185" s="160"/>
      <c r="H185" s="160"/>
    </row>
    <row r="186" spans="1:8">
      <c r="A186" s="160"/>
      <c r="B186" s="160"/>
      <c r="C186" s="160"/>
      <c r="D186" s="160"/>
      <c r="E186" s="160"/>
      <c r="F186" s="160"/>
      <c r="G186" s="160"/>
      <c r="H186" s="160"/>
    </row>
    <row r="187" spans="1:8">
      <c r="A187" s="160"/>
      <c r="B187" s="160"/>
      <c r="C187" s="160"/>
      <c r="D187" s="160"/>
      <c r="E187" s="160"/>
      <c r="F187" s="160"/>
      <c r="G187" s="160"/>
      <c r="H187" s="160"/>
    </row>
    <row r="188" spans="1:8">
      <c r="A188" s="160"/>
      <c r="B188" s="160"/>
      <c r="C188" s="160"/>
      <c r="D188" s="160"/>
      <c r="E188" s="160"/>
      <c r="F188" s="160"/>
      <c r="G188" s="160"/>
      <c r="H188" s="160"/>
    </row>
    <row r="189" spans="1:8">
      <c r="A189" s="160"/>
      <c r="B189" s="160"/>
      <c r="C189" s="160"/>
      <c r="D189" s="160"/>
      <c r="E189" s="160"/>
      <c r="F189" s="160"/>
      <c r="G189" s="160"/>
      <c r="H189" s="160"/>
    </row>
    <row r="190" spans="1:8">
      <c r="A190" s="160"/>
      <c r="B190" s="160"/>
      <c r="C190" s="160"/>
      <c r="D190" s="160"/>
      <c r="E190" s="160"/>
      <c r="F190" s="160"/>
      <c r="G190" s="160"/>
      <c r="H190" s="160"/>
    </row>
    <row r="191" spans="1:8">
      <c r="A191" s="160"/>
      <c r="B191" s="160"/>
      <c r="C191" s="160"/>
      <c r="D191" s="160"/>
      <c r="E191" s="160"/>
      <c r="F191" s="160"/>
      <c r="G191" s="160"/>
      <c r="H191" s="160"/>
    </row>
    <row r="192" spans="1:8">
      <c r="A192" s="160"/>
      <c r="B192" s="160"/>
      <c r="C192" s="160"/>
      <c r="D192" s="160"/>
      <c r="E192" s="160"/>
      <c r="F192" s="160"/>
      <c r="G192" s="160"/>
      <c r="H192" s="160"/>
    </row>
    <row r="193" spans="1:8">
      <c r="A193" s="160"/>
      <c r="B193" s="160"/>
      <c r="C193" s="160"/>
      <c r="D193" s="160"/>
      <c r="E193" s="160"/>
      <c r="F193" s="160"/>
      <c r="G193" s="160"/>
      <c r="H193" s="160"/>
    </row>
    <row r="194" spans="1:8">
      <c r="A194" s="160"/>
      <c r="B194" s="160"/>
      <c r="C194" s="160"/>
      <c r="D194" s="160"/>
      <c r="E194" s="160"/>
      <c r="F194" s="160"/>
      <c r="G194" s="160"/>
      <c r="H194" s="160"/>
    </row>
    <row r="195" spans="1:8">
      <c r="A195" s="160"/>
      <c r="B195" s="160"/>
      <c r="C195" s="160"/>
      <c r="D195" s="160"/>
      <c r="E195" s="160"/>
      <c r="F195" s="160"/>
      <c r="G195" s="160"/>
      <c r="H195" s="160"/>
    </row>
    <row r="196" spans="1:8">
      <c r="A196" s="160"/>
      <c r="B196" s="160"/>
      <c r="C196" s="160"/>
      <c r="D196" s="160"/>
      <c r="E196" s="160"/>
      <c r="F196" s="160"/>
      <c r="G196" s="160"/>
      <c r="H196" s="160"/>
    </row>
    <row r="197" spans="1:8">
      <c r="A197" s="160"/>
      <c r="B197" s="160"/>
      <c r="C197" s="160"/>
      <c r="D197" s="160"/>
      <c r="E197" s="160"/>
      <c r="F197" s="160"/>
      <c r="G197" s="160"/>
      <c r="H197" s="160"/>
    </row>
    <row r="198" spans="1:8">
      <c r="A198" s="160"/>
      <c r="B198" s="160"/>
      <c r="C198" s="160"/>
      <c r="D198" s="160"/>
      <c r="E198" s="160"/>
      <c r="F198" s="160"/>
      <c r="G198" s="160"/>
      <c r="H198" s="160"/>
    </row>
    <row r="199" spans="1:8">
      <c r="A199" s="160"/>
      <c r="B199" s="160"/>
      <c r="C199" s="160"/>
      <c r="D199" s="160"/>
      <c r="E199" s="160"/>
      <c r="F199" s="160"/>
      <c r="G199" s="160"/>
      <c r="H199" s="160"/>
    </row>
    <row r="200" spans="1:8">
      <c r="A200" s="160"/>
      <c r="B200" s="160"/>
      <c r="C200" s="160"/>
      <c r="D200" s="160"/>
      <c r="E200" s="160"/>
      <c r="F200" s="160"/>
      <c r="G200" s="160"/>
      <c r="H200" s="160"/>
    </row>
    <row r="201" spans="1:8">
      <c r="A201" s="160"/>
      <c r="B201" s="160"/>
      <c r="C201" s="160"/>
      <c r="D201" s="160"/>
      <c r="E201" s="160"/>
      <c r="F201" s="160"/>
      <c r="G201" s="160"/>
      <c r="H201" s="160"/>
    </row>
    <row r="202" spans="1:8">
      <c r="A202" s="160"/>
      <c r="B202" s="160"/>
      <c r="C202" s="160"/>
      <c r="D202" s="160"/>
      <c r="E202" s="160"/>
      <c r="F202" s="160"/>
      <c r="G202" s="160"/>
      <c r="H202" s="160"/>
    </row>
    <row r="203" spans="1:8">
      <c r="A203" s="160"/>
      <c r="B203" s="160"/>
      <c r="C203" s="160"/>
      <c r="D203" s="160"/>
      <c r="E203" s="160"/>
      <c r="F203" s="160"/>
      <c r="G203" s="160"/>
      <c r="H203" s="160"/>
    </row>
    <row r="204" spans="1:8">
      <c r="A204" s="160"/>
      <c r="B204" s="160"/>
      <c r="C204" s="160"/>
      <c r="D204" s="160"/>
      <c r="E204" s="160"/>
      <c r="F204" s="160"/>
      <c r="G204" s="160"/>
      <c r="H204" s="160"/>
    </row>
    <row r="205" spans="1:8">
      <c r="A205" s="160"/>
      <c r="B205" s="160"/>
      <c r="C205" s="160"/>
      <c r="D205" s="160"/>
      <c r="E205" s="160"/>
      <c r="F205" s="160"/>
      <c r="G205" s="160"/>
      <c r="H205" s="160"/>
    </row>
    <row r="206" spans="1:8">
      <c r="A206" s="160"/>
      <c r="B206" s="160"/>
      <c r="C206" s="160"/>
      <c r="D206" s="160"/>
      <c r="E206" s="160"/>
      <c r="F206" s="160"/>
      <c r="G206" s="160"/>
      <c r="H206" s="160"/>
    </row>
    <row r="207" spans="1:8">
      <c r="A207" s="160"/>
      <c r="B207" s="160"/>
      <c r="C207" s="160"/>
      <c r="D207" s="160"/>
      <c r="E207" s="160"/>
      <c r="F207" s="160"/>
      <c r="G207" s="160"/>
      <c r="H207" s="160"/>
    </row>
    <row r="208" spans="1:8">
      <c r="A208" s="160"/>
      <c r="B208" s="160"/>
      <c r="C208" s="160"/>
      <c r="D208" s="160"/>
      <c r="E208" s="160"/>
      <c r="F208" s="160"/>
      <c r="G208" s="160"/>
      <c r="H208" s="160"/>
    </row>
    <row r="209" spans="1:8">
      <c r="A209" s="160"/>
      <c r="B209" s="160"/>
      <c r="C209" s="160"/>
      <c r="D209" s="160"/>
      <c r="E209" s="160"/>
      <c r="F209" s="160"/>
      <c r="G209" s="160"/>
      <c r="H209" s="160"/>
    </row>
    <row r="210" spans="1:8">
      <c r="A210" s="160"/>
      <c r="B210" s="160"/>
      <c r="C210" s="160"/>
      <c r="D210" s="160"/>
      <c r="E210" s="160"/>
      <c r="F210" s="160"/>
      <c r="G210" s="160"/>
      <c r="H210" s="160"/>
    </row>
    <row r="211" spans="1:8">
      <c r="A211" s="160"/>
      <c r="B211" s="160"/>
      <c r="C211" s="160"/>
      <c r="D211" s="160"/>
      <c r="E211" s="160"/>
      <c r="F211" s="160"/>
      <c r="G211" s="160"/>
      <c r="H211" s="160"/>
    </row>
    <row r="212" spans="1:8">
      <c r="A212" s="160"/>
      <c r="B212" s="160"/>
      <c r="C212" s="160"/>
      <c r="D212" s="160"/>
      <c r="E212" s="160"/>
      <c r="F212" s="160"/>
      <c r="G212" s="160"/>
      <c r="H212" s="160"/>
    </row>
    <row r="213" spans="1:8">
      <c r="A213" s="160"/>
      <c r="B213" s="160"/>
      <c r="C213" s="160"/>
      <c r="D213" s="160"/>
      <c r="E213" s="160"/>
      <c r="F213" s="160"/>
      <c r="G213" s="160"/>
      <c r="H213" s="160"/>
    </row>
    <row r="214" spans="1:8">
      <c r="A214" s="160"/>
      <c r="B214" s="160"/>
      <c r="C214" s="160"/>
      <c r="D214" s="160"/>
      <c r="E214" s="160"/>
      <c r="F214" s="160"/>
      <c r="G214" s="160"/>
      <c r="H214" s="160"/>
    </row>
    <row r="215" spans="1:8">
      <c r="A215" s="160"/>
      <c r="B215" s="160"/>
      <c r="C215" s="160"/>
      <c r="D215" s="160"/>
      <c r="E215" s="160"/>
      <c r="F215" s="160"/>
      <c r="G215" s="160"/>
      <c r="H215" s="160"/>
    </row>
    <row r="216" spans="1:8">
      <c r="A216" s="160"/>
      <c r="B216" s="160"/>
      <c r="C216" s="160"/>
      <c r="D216" s="160"/>
      <c r="E216" s="160"/>
      <c r="F216" s="160"/>
      <c r="G216" s="160"/>
      <c r="H216" s="160"/>
    </row>
    <row r="217" spans="1:8">
      <c r="A217" s="160"/>
      <c r="B217" s="160"/>
      <c r="C217" s="160"/>
      <c r="D217" s="160"/>
      <c r="E217" s="160"/>
      <c r="F217" s="160"/>
      <c r="G217" s="160"/>
      <c r="H217" s="160"/>
    </row>
    <row r="218" spans="1:8">
      <c r="A218" s="160"/>
      <c r="B218" s="160"/>
      <c r="C218" s="160"/>
      <c r="D218" s="160"/>
      <c r="E218" s="160"/>
      <c r="F218" s="160"/>
      <c r="G218" s="160"/>
      <c r="H218" s="160"/>
    </row>
    <row r="219" spans="1:8">
      <c r="A219" s="160"/>
      <c r="B219" s="160"/>
      <c r="C219" s="160"/>
      <c r="D219" s="160"/>
      <c r="E219" s="160"/>
      <c r="F219" s="160"/>
      <c r="G219" s="160"/>
      <c r="H219" s="160"/>
    </row>
    <row r="220" spans="1:8">
      <c r="A220" s="160"/>
      <c r="B220" s="160"/>
      <c r="C220" s="160"/>
      <c r="D220" s="160"/>
      <c r="E220" s="160"/>
      <c r="F220" s="160"/>
      <c r="G220" s="160"/>
      <c r="H220" s="160"/>
    </row>
    <row r="221" spans="1:8">
      <c r="A221" s="160"/>
      <c r="B221" s="160"/>
      <c r="C221" s="160"/>
      <c r="D221" s="160"/>
      <c r="E221" s="160"/>
      <c r="F221" s="160"/>
      <c r="G221" s="160"/>
      <c r="H221" s="160"/>
    </row>
    <row r="222" spans="1:8">
      <c r="A222" s="160"/>
      <c r="B222" s="160"/>
      <c r="C222" s="160"/>
      <c r="D222" s="160"/>
      <c r="E222" s="160"/>
      <c r="F222" s="160"/>
      <c r="G222" s="160"/>
      <c r="H222" s="160"/>
    </row>
    <row r="223" spans="1:8">
      <c r="A223" s="160"/>
      <c r="B223" s="160"/>
      <c r="C223" s="160"/>
      <c r="D223" s="160"/>
      <c r="E223" s="160"/>
      <c r="F223" s="160"/>
      <c r="G223" s="160"/>
      <c r="H223" s="160"/>
    </row>
    <row r="224" spans="1:8">
      <c r="A224" s="160"/>
      <c r="B224" s="160"/>
      <c r="C224" s="160"/>
      <c r="D224" s="160"/>
      <c r="E224" s="160"/>
      <c r="F224" s="160"/>
    </row>
    <row r="225" spans="1:6">
      <c r="A225" s="160"/>
      <c r="B225" s="160"/>
      <c r="C225" s="160"/>
      <c r="D225" s="160"/>
      <c r="E225" s="160"/>
      <c r="F225" s="160"/>
    </row>
    <row r="226" spans="1:6">
      <c r="A226" s="160"/>
      <c r="B226" s="160"/>
      <c r="C226" s="160"/>
      <c r="D226" s="160"/>
      <c r="E226" s="160"/>
      <c r="F226" s="160"/>
    </row>
    <row r="227" spans="1:6">
      <c r="A227" s="160"/>
      <c r="B227" s="160"/>
      <c r="C227" s="160"/>
      <c r="D227" s="160"/>
      <c r="E227" s="160"/>
      <c r="F227" s="160"/>
    </row>
    <row r="228" spans="1:6">
      <c r="A228" s="160"/>
      <c r="B228" s="160"/>
      <c r="C228" s="160"/>
      <c r="D228" s="160"/>
    </row>
  </sheetData>
  <sheetProtection sheet="1" objects="1" scenarios="1" selectLockedCells="1"/>
  <mergeCells count="22">
    <mergeCell ref="B10:C10"/>
    <mergeCell ref="D10:F10"/>
    <mergeCell ref="D9:F9"/>
    <mergeCell ref="D3:F3"/>
    <mergeCell ref="B5:C5"/>
    <mergeCell ref="D4:F4"/>
    <mergeCell ref="D6:F6"/>
    <mergeCell ref="D7:F7"/>
    <mergeCell ref="B6:C6"/>
    <mergeCell ref="B7:C7"/>
    <mergeCell ref="B9:C9"/>
    <mergeCell ref="B3:C3"/>
    <mergeCell ref="B4:C4"/>
    <mergeCell ref="D5:F5"/>
    <mergeCell ref="B8:C8"/>
    <mergeCell ref="D8:F8"/>
    <mergeCell ref="B11:C11"/>
    <mergeCell ref="B12:I12"/>
    <mergeCell ref="B13:E13"/>
    <mergeCell ref="F13:I13"/>
    <mergeCell ref="B14:E14"/>
    <mergeCell ref="F14:I14"/>
  </mergeCells>
  <phoneticPr fontId="2"/>
  <dataValidations count="6">
    <dataValidation imeMode="on" allowBlank="1" showInputMessage="1" showErrorMessage="1" sqref="C3 C6:C10"/>
    <dataValidation imeMode="off" allowBlank="1" showInputMessage="1" showErrorMessage="1" sqref="D3:F3 D9:F9"/>
    <dataValidation imeMode="hiragana" allowBlank="1" showInputMessage="1" showErrorMessage="1" sqref="D7:F8"/>
    <dataValidation imeMode="halfKatakana" allowBlank="1" showInputMessage="1" showErrorMessage="1" sqref="D6:F6"/>
    <dataValidation type="custom" allowBlank="1" showInputMessage="1" showErrorMessage="1" sqref="B11:C11">
      <formula1>EXACT(UPPER(D10),D10)</formula1>
    </dataValidation>
    <dataValidation type="custom" imeMode="off" allowBlank="1" showInputMessage="1" showErrorMessage="1" sqref="D10:F10">
      <formula1>EXACT(UPPER(D10),D10)</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59999389629810485"/>
  </sheetPr>
  <dimension ref="A1:AT105"/>
  <sheetViews>
    <sheetView zoomScaleNormal="100" workbookViewId="0">
      <pane ySplit="10" topLeftCell="A11" activePane="bottomLeft" state="frozen"/>
      <selection pane="bottomLeft" activeCell="BE20" sqref="BE20"/>
    </sheetView>
  </sheetViews>
  <sheetFormatPr defaultColWidth="9" defaultRowHeight="13.5"/>
  <cols>
    <col min="1" max="1" width="4.5" style="1" bestFit="1" customWidth="1"/>
    <col min="2" max="2" width="8.625" style="1" customWidth="1"/>
    <col min="3" max="4" width="17.5" style="1" customWidth="1"/>
    <col min="5" max="5" width="12.5" style="1" customWidth="1"/>
    <col min="6" max="7" width="5.5" style="1" bestFit="1" customWidth="1"/>
    <col min="8" max="8" width="4.5" style="1" hidden="1" customWidth="1"/>
    <col min="9" max="9" width="27.125" style="1" customWidth="1"/>
    <col min="10" max="10" width="22.375" style="1" customWidth="1"/>
    <col min="11" max="11" width="4.5" style="1" hidden="1" customWidth="1"/>
    <col min="12" max="12" width="12.75" style="1" hidden="1" customWidth="1"/>
    <col min="13" max="13" width="9.5" style="1" hidden="1" customWidth="1"/>
    <col min="14" max="14" width="4.5" style="1" hidden="1" customWidth="1"/>
    <col min="15" max="15" width="12.75" style="1" hidden="1" customWidth="1"/>
    <col min="16" max="16" width="9.5" style="1" customWidth="1"/>
    <col min="17" max="17" width="3.5" style="1" hidden="1" customWidth="1"/>
    <col min="18" max="18" width="11.625" style="1" customWidth="1"/>
    <col min="19" max="19" width="3.5" style="1" hidden="1" customWidth="1"/>
    <col min="20" max="20" width="11.625" style="1" customWidth="1"/>
    <col min="21" max="22" width="9" style="1"/>
    <col min="23" max="23" width="9" style="1" hidden="1" customWidth="1"/>
    <col min="24" max="24" width="13.875" style="2" hidden="1" customWidth="1"/>
    <col min="25" max="25" width="13.875" style="1" hidden="1" customWidth="1"/>
    <col min="26" max="26" width="9" style="1" hidden="1" customWidth="1"/>
    <col min="27" max="27" width="6.5" style="1" hidden="1" customWidth="1"/>
    <col min="28" max="29" width="16.125" style="1" hidden="1" customWidth="1"/>
    <col min="30" max="31" width="5.5" style="1" hidden="1" customWidth="1"/>
    <col min="32" max="32" width="9.5" style="5" hidden="1" customWidth="1"/>
    <col min="33" max="33" width="6.5" style="1" hidden="1" customWidth="1"/>
    <col min="34" max="35" width="16.125" style="1" hidden="1" customWidth="1"/>
    <col min="36" max="37" width="5.5" style="1" hidden="1" customWidth="1"/>
    <col min="38" max="38" width="9.5" style="1" hidden="1" customWidth="1"/>
    <col min="39" max="46" width="9" style="1" hidden="1" customWidth="1"/>
    <col min="47" max="63" width="9" style="1" customWidth="1"/>
    <col min="64" max="16384" width="9" style="1"/>
  </cols>
  <sheetData>
    <row r="1" spans="1:46" ht="17.25">
      <c r="A1" s="7" t="s">
        <v>79</v>
      </c>
      <c r="B1" s="7"/>
      <c r="D1" s="179" t="str">
        <f>IF(①団体情報入力!D5="","",①団体情報入力!D5)</f>
        <v/>
      </c>
    </row>
    <row r="2" spans="1:46">
      <c r="A2" s="3"/>
      <c r="B2" s="3"/>
    </row>
    <row r="3" spans="1:46" ht="33" thickBot="1">
      <c r="A3" s="3"/>
      <c r="B3" s="3"/>
      <c r="C3" s="271" t="s">
        <v>228</v>
      </c>
      <c r="D3" s="19"/>
      <c r="E3" s="19"/>
      <c r="F3" s="19"/>
      <c r="G3" s="19"/>
      <c r="H3" s="19"/>
      <c r="I3" s="19"/>
      <c r="J3" s="19"/>
      <c r="K3" s="19"/>
      <c r="L3" s="19"/>
      <c r="M3" s="19"/>
      <c r="N3" s="19"/>
      <c r="P3" s="420" t="s">
        <v>148</v>
      </c>
      <c r="Q3" s="420"/>
      <c r="R3" s="420"/>
      <c r="S3" s="420"/>
      <c r="T3" s="420"/>
    </row>
    <row r="4" spans="1:46" ht="17.45" customHeight="1">
      <c r="A4" s="3"/>
      <c r="B4" s="3"/>
      <c r="C4" s="272" t="s">
        <v>229</v>
      </c>
      <c r="D4" s="271"/>
      <c r="E4" s="271"/>
      <c r="F4" s="271"/>
      <c r="G4" s="271"/>
      <c r="H4" s="271"/>
      <c r="I4" s="271"/>
      <c r="J4" s="271"/>
      <c r="K4" s="19"/>
      <c r="L4" s="19"/>
      <c r="M4" s="19"/>
      <c r="N4" s="19"/>
      <c r="O4" s="85"/>
      <c r="P4" s="422"/>
      <c r="Q4" s="415" t="s">
        <v>149</v>
      </c>
      <c r="R4" s="416"/>
      <c r="S4" s="421" t="s">
        <v>150</v>
      </c>
      <c r="T4" s="417"/>
    </row>
    <row r="5" spans="1:46" ht="17.45" customHeight="1">
      <c r="A5" s="3"/>
      <c r="B5" s="3"/>
      <c r="C5" s="272" t="s">
        <v>230</v>
      </c>
      <c r="D5" s="271"/>
      <c r="E5" s="271"/>
      <c r="F5" s="271"/>
      <c r="G5" s="271"/>
      <c r="H5" s="271"/>
      <c r="I5" s="271"/>
      <c r="J5" s="271"/>
      <c r="K5" s="19"/>
      <c r="L5" s="19"/>
      <c r="M5" s="19"/>
      <c r="N5" s="19"/>
      <c r="O5" s="85"/>
      <c r="P5" s="423"/>
      <c r="Q5" s="28" t="s">
        <v>206</v>
      </c>
      <c r="R5" s="206" t="s">
        <v>210</v>
      </c>
      <c r="S5" s="28" t="s">
        <v>206</v>
      </c>
      <c r="T5" s="274" t="s">
        <v>210</v>
      </c>
    </row>
    <row r="6" spans="1:46" ht="17.45" customHeight="1">
      <c r="A6" s="3"/>
      <c r="B6" s="3"/>
      <c r="C6" s="273" t="s">
        <v>231</v>
      </c>
      <c r="D6" s="271"/>
      <c r="E6" s="271"/>
      <c r="F6" s="271"/>
      <c r="G6" s="271"/>
      <c r="H6" s="271"/>
      <c r="I6" s="271"/>
      <c r="J6" s="271"/>
      <c r="K6" s="19"/>
      <c r="L6" s="19"/>
      <c r="M6" s="19"/>
      <c r="N6" s="19"/>
      <c r="P6" s="202" t="s">
        <v>151</v>
      </c>
      <c r="Q6" s="207"/>
      <c r="R6" s="203"/>
      <c r="S6" s="204"/>
      <c r="T6" s="205"/>
    </row>
    <row r="7" spans="1:46" ht="17.45" customHeight="1" thickBot="1">
      <c r="A7" s="3"/>
      <c r="B7" s="3"/>
      <c r="C7" s="273" t="s">
        <v>232</v>
      </c>
      <c r="D7" s="19"/>
      <c r="E7" s="19"/>
      <c r="F7" s="19"/>
      <c r="G7" s="19"/>
      <c r="H7" s="19"/>
      <c r="I7" s="19"/>
      <c r="J7" s="19"/>
      <c r="K7" s="19"/>
      <c r="L7" s="19"/>
      <c r="M7" s="19"/>
      <c r="N7" s="19"/>
      <c r="P7" s="105" t="s">
        <v>152</v>
      </c>
      <c r="Q7" s="208"/>
      <c r="R7" s="156"/>
      <c r="S7" s="201"/>
      <c r="T7" s="157"/>
    </row>
    <row r="8" spans="1:46" ht="14.25" thickBot="1"/>
    <row r="9" spans="1:46" ht="36.75" customHeight="1">
      <c r="A9" s="20"/>
      <c r="B9" s="191" t="s">
        <v>256</v>
      </c>
      <c r="C9" s="26" t="s">
        <v>118</v>
      </c>
      <c r="D9" s="26" t="s">
        <v>119</v>
      </c>
      <c r="E9" s="173"/>
      <c r="F9" s="21" t="s">
        <v>38</v>
      </c>
      <c r="G9" s="23" t="s">
        <v>39</v>
      </c>
      <c r="H9" s="20" t="s">
        <v>207</v>
      </c>
      <c r="I9" s="191" t="s">
        <v>41</v>
      </c>
      <c r="J9" s="23" t="s">
        <v>42</v>
      </c>
      <c r="K9" s="20" t="s">
        <v>208</v>
      </c>
      <c r="L9" s="191" t="s">
        <v>43</v>
      </c>
      <c r="M9" s="23" t="s">
        <v>44</v>
      </c>
      <c r="N9" s="20" t="s">
        <v>209</v>
      </c>
      <c r="O9" s="200" t="s">
        <v>45</v>
      </c>
      <c r="P9" s="295"/>
      <c r="Q9" s="415" t="s">
        <v>48</v>
      </c>
      <c r="R9" s="417"/>
      <c r="S9" s="415" t="s">
        <v>49</v>
      </c>
      <c r="T9" s="417"/>
    </row>
    <row r="10" spans="1:46" ht="14.25" thickBot="1">
      <c r="A10" s="27" t="s">
        <v>46</v>
      </c>
      <c r="B10" s="192" t="s">
        <v>195</v>
      </c>
      <c r="C10" s="16" t="s">
        <v>47</v>
      </c>
      <c r="D10" s="16" t="s">
        <v>107</v>
      </c>
      <c r="E10" s="174"/>
      <c r="F10" s="16" t="s">
        <v>2</v>
      </c>
      <c r="G10" s="25">
        <v>2</v>
      </c>
      <c r="H10" s="24"/>
      <c r="I10" s="198"/>
      <c r="J10" s="25"/>
      <c r="K10" s="24"/>
      <c r="L10" s="198"/>
      <c r="M10" s="25"/>
      <c r="N10" s="24"/>
      <c r="O10" s="198"/>
      <c r="P10" s="296"/>
      <c r="Q10" s="418"/>
      <c r="R10" s="419"/>
      <c r="S10" s="418"/>
      <c r="T10" s="419"/>
      <c r="AA10" s="5" t="s">
        <v>77</v>
      </c>
      <c r="AB10" s="5" t="s">
        <v>50</v>
      </c>
      <c r="AC10" s="5" t="s">
        <v>108</v>
      </c>
      <c r="AD10" s="5" t="s">
        <v>38</v>
      </c>
      <c r="AE10" s="5" t="s">
        <v>1</v>
      </c>
      <c r="AF10" s="9" t="s">
        <v>146</v>
      </c>
      <c r="AG10" s="5" t="s">
        <v>77</v>
      </c>
      <c r="AH10" s="5" t="s">
        <v>50</v>
      </c>
      <c r="AI10" s="5" t="s">
        <v>108</v>
      </c>
      <c r="AJ10" s="5" t="s">
        <v>38</v>
      </c>
      <c r="AK10" s="5" t="s">
        <v>1</v>
      </c>
      <c r="AL10" s="5" t="s">
        <v>146</v>
      </c>
      <c r="AM10" s="1" t="s">
        <v>147</v>
      </c>
      <c r="AN10" s="1">
        <f>COUNTIF(AN11:AN100,"&lt;&gt;0")</f>
        <v>0</v>
      </c>
      <c r="AO10" s="1" t="s">
        <v>153</v>
      </c>
      <c r="AP10" s="1">
        <f>COUNTIF(AP11:AP100,"&lt;&gt;0")</f>
        <v>0</v>
      </c>
      <c r="AQ10" s="1" t="s">
        <v>154</v>
      </c>
      <c r="AR10" s="1">
        <f>COUNTIF(AR11:AR100,"&lt;&gt;0")</f>
        <v>0</v>
      </c>
      <c r="AS10" s="1" t="s">
        <v>155</v>
      </c>
      <c r="AT10" s="1">
        <f>COUNTIF(AT11:AT100,"&lt;&gt;0")</f>
        <v>0</v>
      </c>
    </row>
    <row r="11" spans="1:46">
      <c r="A11" s="28">
        <v>1</v>
      </c>
      <c r="B11" s="195"/>
      <c r="C11" s="52"/>
      <c r="D11" s="52"/>
      <c r="E11" s="196"/>
      <c r="F11" s="52" t="s">
        <v>2</v>
      </c>
      <c r="G11" s="53"/>
      <c r="H11" s="54"/>
      <c r="I11" s="199"/>
      <c r="J11" s="155"/>
      <c r="K11" s="54"/>
      <c r="L11" s="199"/>
      <c r="M11" s="155"/>
      <c r="N11" s="54"/>
      <c r="O11" s="199"/>
      <c r="P11" s="297"/>
      <c r="Q11" s="411"/>
      <c r="R11" s="412"/>
      <c r="S11" s="411"/>
      <c r="T11" s="412"/>
      <c r="X11" s="56"/>
      <c r="Y11" s="57"/>
      <c r="AA11" s="5">
        <f t="shared" ref="AA11:AA42" si="0">IF(F11="男",B11,"")</f>
        <v>0</v>
      </c>
      <c r="AB11" s="5">
        <f t="shared" ref="AB11:AB42" si="1">IF(F11="男",C11,"")</f>
        <v>0</v>
      </c>
      <c r="AC11" s="5">
        <f t="shared" ref="AC11:AC42" si="2">IF(F11="男",D11,"")</f>
        <v>0</v>
      </c>
      <c r="AD11" s="5" t="str">
        <f t="shared" ref="AD11:AD42" si="3">IF(F11="男",F11,"")</f>
        <v>男</v>
      </c>
      <c r="AE11" s="5" t="str">
        <f t="shared" ref="AE11:AE42" si="4">IF(F11="男",IF(G11="","",G11),"")</f>
        <v/>
      </c>
      <c r="AF11" s="9" t="str">
        <f>IF(F11="男",data_kyogisha!A2,"")</f>
        <v/>
      </c>
      <c r="AG11" s="5" t="str">
        <f t="shared" ref="AG11:AG42" si="5">IF(F11="女",B11,"")</f>
        <v/>
      </c>
      <c r="AH11" s="5" t="str">
        <f t="shared" ref="AH11:AH42" si="6">IF(F11="女",C11,"")</f>
        <v/>
      </c>
      <c r="AI11" s="5" t="str">
        <f t="shared" ref="AI11:AI42" si="7">IF(F11="女",D11,"")</f>
        <v/>
      </c>
      <c r="AJ11" s="5" t="str">
        <f t="shared" ref="AJ11:AJ42" si="8">IF(F11="女",F11,"")</f>
        <v/>
      </c>
      <c r="AK11" s="5" t="str">
        <f t="shared" ref="AK11:AK42" si="9">IF(F11="女",IF(G11="","",G11),"")</f>
        <v/>
      </c>
      <c r="AL11" s="1" t="str">
        <f>IF(F11="女",data_kyogisha!A2,"")</f>
        <v/>
      </c>
      <c r="AM11" s="1">
        <f>IF(AND(F11="男",Q11="○"),1,0)</f>
        <v>0</v>
      </c>
      <c r="AN11" s="1">
        <f t="shared" ref="AN11:AN42" si="10">IF(AND(F11="男",Q11="○"),B11,0)</f>
        <v>0</v>
      </c>
      <c r="AO11" s="1">
        <f>IF(AND(F11="男",S11="○"),1,0)</f>
        <v>0</v>
      </c>
      <c r="AP11" s="1">
        <f t="shared" ref="AP11:AP42" si="11">IF(AND(F11="男",S11="○"),B11,0)</f>
        <v>0</v>
      </c>
      <c r="AQ11" s="1">
        <f>IF(AND(F11="女",Q11="○"),1,0)</f>
        <v>0</v>
      </c>
      <c r="AR11" s="1">
        <f t="shared" ref="AR11:AR42" si="12">IF(AND(F11="女",Q11="○"),B11,0)</f>
        <v>0</v>
      </c>
      <c r="AS11" s="1">
        <f>IF(AND(F11="女",S11="○"),1,0)</f>
        <v>0</v>
      </c>
      <c r="AT11" s="1">
        <f t="shared" ref="AT11:AT42" si="13">IF(AND(F11="女",S11="○"),B11,0)</f>
        <v>0</v>
      </c>
    </row>
    <row r="12" spans="1:46">
      <c r="A12" s="28">
        <v>2</v>
      </c>
      <c r="B12" s="195"/>
      <c r="C12" s="52"/>
      <c r="D12" s="52"/>
      <c r="E12" s="196"/>
      <c r="F12" s="52"/>
      <c r="G12" s="53"/>
      <c r="H12" s="54"/>
      <c r="I12" s="199"/>
      <c r="J12" s="155"/>
      <c r="K12" s="54"/>
      <c r="L12" s="199"/>
      <c r="M12" s="155"/>
      <c r="N12" s="54"/>
      <c r="O12" s="199"/>
      <c r="P12" s="297"/>
      <c r="Q12" s="411"/>
      <c r="R12" s="412"/>
      <c r="S12" s="411"/>
      <c r="T12" s="412"/>
      <c r="W12" s="1" t="s">
        <v>63</v>
      </c>
      <c r="X12" s="58" t="str">
        <f>IF(種目情報!A4="","",種目情報!A4)</f>
        <v>高男100m</v>
      </c>
      <c r="Y12" s="59" t="str">
        <f>IF(種目情報!E4="","",種目情報!E4)</f>
        <v>高女100m</v>
      </c>
      <c r="Z12" s="1" t="s">
        <v>64</v>
      </c>
      <c r="AA12" s="5" t="str">
        <f t="shared" si="0"/>
        <v/>
      </c>
      <c r="AB12" s="5" t="str">
        <f t="shared" si="1"/>
        <v/>
      </c>
      <c r="AC12" s="5" t="str">
        <f t="shared" si="2"/>
        <v/>
      </c>
      <c r="AD12" s="5" t="str">
        <f t="shared" si="3"/>
        <v/>
      </c>
      <c r="AE12" s="5" t="str">
        <f t="shared" si="4"/>
        <v/>
      </c>
      <c r="AF12" s="9" t="str">
        <f>IF(F12="男",data_kyogisha!A3,"")</f>
        <v/>
      </c>
      <c r="AG12" s="5" t="str">
        <f t="shared" si="5"/>
        <v/>
      </c>
      <c r="AH12" s="5" t="str">
        <f t="shared" si="6"/>
        <v/>
      </c>
      <c r="AI12" s="5" t="str">
        <f t="shared" si="7"/>
        <v/>
      </c>
      <c r="AJ12" s="5" t="str">
        <f t="shared" si="8"/>
        <v/>
      </c>
      <c r="AK12" s="5" t="str">
        <f t="shared" si="9"/>
        <v/>
      </c>
      <c r="AL12" s="1" t="str">
        <f>IF(F12="女",data_kyogisha!A3,"")</f>
        <v/>
      </c>
      <c r="AM12" s="1">
        <f t="shared" ref="AM12:AM43" si="14">IF(AND(F12="男",Q12="○"),AM11+1,AM11)</f>
        <v>0</v>
      </c>
      <c r="AN12" s="1">
        <f t="shared" si="10"/>
        <v>0</v>
      </c>
      <c r="AO12" s="1">
        <f t="shared" ref="AO12:AO43" si="15">IF(AND(F12="男",S12="○"),AO11+1,AO11)</f>
        <v>0</v>
      </c>
      <c r="AP12" s="1">
        <f t="shared" si="11"/>
        <v>0</v>
      </c>
      <c r="AQ12" s="1">
        <f t="shared" ref="AQ12:AQ43" si="16">IF(AND(F12="女",Q12="○"),AQ11+1,AQ11)</f>
        <v>0</v>
      </c>
      <c r="AR12" s="1">
        <f t="shared" si="12"/>
        <v>0</v>
      </c>
      <c r="AS12" s="1">
        <f t="shared" ref="AS12:AS43" si="17">IF(AND(F12="女",S12="○"),AS11+1,AS11)</f>
        <v>0</v>
      </c>
      <c r="AT12" s="1">
        <f t="shared" si="13"/>
        <v>0</v>
      </c>
    </row>
    <row r="13" spans="1:46">
      <c r="A13" s="28">
        <v>3</v>
      </c>
      <c r="B13" s="195"/>
      <c r="C13" s="52"/>
      <c r="D13" s="52"/>
      <c r="E13" s="196"/>
      <c r="F13" s="52"/>
      <c r="G13" s="53"/>
      <c r="H13" s="54"/>
      <c r="I13" s="199"/>
      <c r="J13" s="155"/>
      <c r="K13" s="54"/>
      <c r="L13" s="199"/>
      <c r="M13" s="155"/>
      <c r="N13" s="54"/>
      <c r="O13" s="199"/>
      <c r="P13" s="297"/>
      <c r="Q13" s="411"/>
      <c r="R13" s="412"/>
      <c r="S13" s="411"/>
      <c r="T13" s="412"/>
      <c r="W13" s="1" t="s">
        <v>62</v>
      </c>
      <c r="X13" s="58" t="str">
        <f>IF(種目情報!A5="","",種目情報!A5)</f>
        <v>高男400m</v>
      </c>
      <c r="Y13" s="59" t="str">
        <f>IF(種目情報!E5="","",種目情報!E5)</f>
        <v>高女400m</v>
      </c>
      <c r="AA13" s="5" t="str">
        <f t="shared" si="0"/>
        <v/>
      </c>
      <c r="AB13" s="5" t="str">
        <f t="shared" si="1"/>
        <v/>
      </c>
      <c r="AC13" s="5" t="str">
        <f t="shared" si="2"/>
        <v/>
      </c>
      <c r="AD13" s="5" t="str">
        <f t="shared" si="3"/>
        <v/>
      </c>
      <c r="AE13" s="5" t="str">
        <f t="shared" si="4"/>
        <v/>
      </c>
      <c r="AF13" s="9" t="str">
        <f>IF(F13="男",data_kyogisha!A4,"")</f>
        <v/>
      </c>
      <c r="AG13" s="5" t="str">
        <f t="shared" si="5"/>
        <v/>
      </c>
      <c r="AH13" s="5" t="str">
        <f t="shared" si="6"/>
        <v/>
      </c>
      <c r="AI13" s="5" t="str">
        <f t="shared" si="7"/>
        <v/>
      </c>
      <c r="AJ13" s="5" t="str">
        <f t="shared" si="8"/>
        <v/>
      </c>
      <c r="AK13" s="5" t="str">
        <f t="shared" si="9"/>
        <v/>
      </c>
      <c r="AL13" s="1" t="str">
        <f>IF(F13="女",data_kyogisha!A4,"")</f>
        <v/>
      </c>
      <c r="AM13" s="1">
        <f t="shared" si="14"/>
        <v>0</v>
      </c>
      <c r="AN13" s="1">
        <f t="shared" si="10"/>
        <v>0</v>
      </c>
      <c r="AO13" s="1">
        <f t="shared" si="15"/>
        <v>0</v>
      </c>
      <c r="AP13" s="1">
        <f t="shared" si="11"/>
        <v>0</v>
      </c>
      <c r="AQ13" s="1">
        <f t="shared" si="16"/>
        <v>0</v>
      </c>
      <c r="AR13" s="1">
        <f t="shared" si="12"/>
        <v>0</v>
      </c>
      <c r="AS13" s="1">
        <f t="shared" si="17"/>
        <v>0</v>
      </c>
      <c r="AT13" s="1">
        <f t="shared" si="13"/>
        <v>0</v>
      </c>
    </row>
    <row r="14" spans="1:46">
      <c r="A14" s="28">
        <v>4</v>
      </c>
      <c r="B14" s="195"/>
      <c r="C14" s="52"/>
      <c r="D14" s="52"/>
      <c r="E14" s="196"/>
      <c r="F14" s="52"/>
      <c r="G14" s="53"/>
      <c r="H14" s="54"/>
      <c r="I14" s="199"/>
      <c r="J14" s="155"/>
      <c r="K14" s="54"/>
      <c r="L14" s="199"/>
      <c r="M14" s="155"/>
      <c r="N14" s="54"/>
      <c r="O14" s="199"/>
      <c r="P14" s="297"/>
      <c r="Q14" s="411"/>
      <c r="R14" s="412"/>
      <c r="S14" s="411"/>
      <c r="T14" s="412"/>
      <c r="X14" s="58" t="str">
        <f>IF(種目情報!A6="","",種目情報!A6)</f>
        <v>高男1500m</v>
      </c>
      <c r="Y14" s="59" t="str">
        <f>IF(種目情報!E6="","",種目情報!E6)</f>
        <v>高女1500m</v>
      </c>
      <c r="AA14" s="5" t="str">
        <f t="shared" si="0"/>
        <v/>
      </c>
      <c r="AB14" s="5" t="str">
        <f t="shared" si="1"/>
        <v/>
      </c>
      <c r="AC14" s="5" t="str">
        <f t="shared" si="2"/>
        <v/>
      </c>
      <c r="AD14" s="5" t="str">
        <f t="shared" si="3"/>
        <v/>
      </c>
      <c r="AE14" s="5" t="str">
        <f t="shared" si="4"/>
        <v/>
      </c>
      <c r="AF14" s="9" t="str">
        <f>IF(F14="男",data_kyogisha!A5,"")</f>
        <v/>
      </c>
      <c r="AG14" s="5" t="str">
        <f t="shared" si="5"/>
        <v/>
      </c>
      <c r="AH14" s="5" t="str">
        <f t="shared" si="6"/>
        <v/>
      </c>
      <c r="AI14" s="5" t="str">
        <f t="shared" si="7"/>
        <v/>
      </c>
      <c r="AJ14" s="5" t="str">
        <f t="shared" si="8"/>
        <v/>
      </c>
      <c r="AK14" s="5" t="str">
        <f t="shared" si="9"/>
        <v/>
      </c>
      <c r="AL14" s="1" t="str">
        <f>IF(F14="女",data_kyogisha!A5,"")</f>
        <v/>
      </c>
      <c r="AM14" s="1">
        <f t="shared" si="14"/>
        <v>0</v>
      </c>
      <c r="AN14" s="1">
        <f t="shared" si="10"/>
        <v>0</v>
      </c>
      <c r="AO14" s="1">
        <f t="shared" si="15"/>
        <v>0</v>
      </c>
      <c r="AP14" s="1">
        <f t="shared" si="11"/>
        <v>0</v>
      </c>
      <c r="AQ14" s="1">
        <f t="shared" si="16"/>
        <v>0</v>
      </c>
      <c r="AR14" s="1">
        <f t="shared" si="12"/>
        <v>0</v>
      </c>
      <c r="AS14" s="1">
        <f t="shared" si="17"/>
        <v>0</v>
      </c>
      <c r="AT14" s="1">
        <f t="shared" si="13"/>
        <v>0</v>
      </c>
    </row>
    <row r="15" spans="1:46">
      <c r="A15" s="28">
        <v>5</v>
      </c>
      <c r="B15" s="195"/>
      <c r="C15" s="52"/>
      <c r="D15" s="52"/>
      <c r="E15" s="196"/>
      <c r="F15" s="52"/>
      <c r="G15" s="53"/>
      <c r="H15" s="54"/>
      <c r="I15" s="199"/>
      <c r="J15" s="155"/>
      <c r="K15" s="54"/>
      <c r="L15" s="199"/>
      <c r="M15" s="155"/>
      <c r="N15" s="54"/>
      <c r="O15" s="199"/>
      <c r="P15" s="297"/>
      <c r="Q15" s="411"/>
      <c r="R15" s="412"/>
      <c r="S15" s="411"/>
      <c r="T15" s="412"/>
      <c r="X15" s="58" t="str">
        <f>IF(種目情報!A7="","",種目情報!A7)</f>
        <v>高男110mH</v>
      </c>
      <c r="Y15" s="59" t="str">
        <f>IF(種目情報!E7="","",種目情報!E7)</f>
        <v>高女100mH</v>
      </c>
      <c r="AA15" s="5" t="str">
        <f t="shared" si="0"/>
        <v/>
      </c>
      <c r="AB15" s="5" t="str">
        <f t="shared" si="1"/>
        <v/>
      </c>
      <c r="AC15" s="5" t="str">
        <f t="shared" si="2"/>
        <v/>
      </c>
      <c r="AD15" s="5" t="str">
        <f t="shared" si="3"/>
        <v/>
      </c>
      <c r="AE15" s="5" t="str">
        <f t="shared" si="4"/>
        <v/>
      </c>
      <c r="AF15" s="9" t="str">
        <f>IF(F15="男",data_kyogisha!A6,"")</f>
        <v/>
      </c>
      <c r="AG15" s="5" t="str">
        <f t="shared" si="5"/>
        <v/>
      </c>
      <c r="AH15" s="5" t="str">
        <f t="shared" si="6"/>
        <v/>
      </c>
      <c r="AI15" s="5" t="str">
        <f t="shared" si="7"/>
        <v/>
      </c>
      <c r="AJ15" s="5" t="str">
        <f t="shared" si="8"/>
        <v/>
      </c>
      <c r="AK15" s="5" t="str">
        <f t="shared" si="9"/>
        <v/>
      </c>
      <c r="AL15" s="1" t="str">
        <f>IF(F15="女",data_kyogisha!A6,"")</f>
        <v/>
      </c>
      <c r="AM15" s="1">
        <f t="shared" si="14"/>
        <v>0</v>
      </c>
      <c r="AN15" s="1">
        <f t="shared" si="10"/>
        <v>0</v>
      </c>
      <c r="AO15" s="1">
        <f t="shared" si="15"/>
        <v>0</v>
      </c>
      <c r="AP15" s="1">
        <f t="shared" si="11"/>
        <v>0</v>
      </c>
      <c r="AQ15" s="1">
        <f t="shared" si="16"/>
        <v>0</v>
      </c>
      <c r="AR15" s="1">
        <f t="shared" si="12"/>
        <v>0</v>
      </c>
      <c r="AS15" s="1">
        <f t="shared" si="17"/>
        <v>0</v>
      </c>
      <c r="AT15" s="1">
        <f t="shared" si="13"/>
        <v>0</v>
      </c>
    </row>
    <row r="16" spans="1:46">
      <c r="A16" s="28">
        <v>6</v>
      </c>
      <c r="B16" s="195"/>
      <c r="C16" s="52"/>
      <c r="D16" s="52"/>
      <c r="E16" s="196"/>
      <c r="F16" s="52"/>
      <c r="G16" s="53"/>
      <c r="H16" s="54"/>
      <c r="I16" s="199"/>
      <c r="J16" s="155"/>
      <c r="K16" s="54"/>
      <c r="L16" s="199"/>
      <c r="M16" s="155"/>
      <c r="N16" s="54"/>
      <c r="O16" s="199"/>
      <c r="P16" s="297"/>
      <c r="Q16" s="411"/>
      <c r="R16" s="412"/>
      <c r="S16" s="411"/>
      <c r="T16" s="412"/>
      <c r="X16" s="58" t="str">
        <f>IF(種目情報!A8="","",種目情報!A8)</f>
        <v>高男走高跳</v>
      </c>
      <c r="Y16" s="59" t="str">
        <f>IF(種目情報!E8="","",種目情報!E8)</f>
        <v>高女走高跳</v>
      </c>
      <c r="AA16" s="5" t="str">
        <f t="shared" si="0"/>
        <v/>
      </c>
      <c r="AB16" s="5" t="str">
        <f t="shared" si="1"/>
        <v/>
      </c>
      <c r="AC16" s="5" t="str">
        <f t="shared" si="2"/>
        <v/>
      </c>
      <c r="AD16" s="5" t="str">
        <f t="shared" si="3"/>
        <v/>
      </c>
      <c r="AE16" s="5" t="str">
        <f t="shared" si="4"/>
        <v/>
      </c>
      <c r="AF16" s="9" t="str">
        <f>IF(F16="男",data_kyogisha!A7,"")</f>
        <v/>
      </c>
      <c r="AG16" s="5" t="str">
        <f t="shared" si="5"/>
        <v/>
      </c>
      <c r="AH16" s="5" t="str">
        <f t="shared" si="6"/>
        <v/>
      </c>
      <c r="AI16" s="5" t="str">
        <f t="shared" si="7"/>
        <v/>
      </c>
      <c r="AJ16" s="5" t="str">
        <f t="shared" si="8"/>
        <v/>
      </c>
      <c r="AK16" s="5" t="str">
        <f t="shared" si="9"/>
        <v/>
      </c>
      <c r="AL16" s="1" t="str">
        <f>IF(F16="女",data_kyogisha!A7,"")</f>
        <v/>
      </c>
      <c r="AM16" s="1">
        <f t="shared" si="14"/>
        <v>0</v>
      </c>
      <c r="AN16" s="1">
        <f t="shared" si="10"/>
        <v>0</v>
      </c>
      <c r="AO16" s="1">
        <f t="shared" si="15"/>
        <v>0</v>
      </c>
      <c r="AP16" s="1">
        <f t="shared" si="11"/>
        <v>0</v>
      </c>
      <c r="AQ16" s="1">
        <f t="shared" si="16"/>
        <v>0</v>
      </c>
      <c r="AR16" s="1">
        <f t="shared" si="12"/>
        <v>0</v>
      </c>
      <c r="AS16" s="1">
        <f t="shared" si="17"/>
        <v>0</v>
      </c>
      <c r="AT16" s="1">
        <f t="shared" si="13"/>
        <v>0</v>
      </c>
    </row>
    <row r="17" spans="1:46">
      <c r="A17" s="28">
        <v>7</v>
      </c>
      <c r="B17" s="195"/>
      <c r="C17" s="52"/>
      <c r="D17" s="52"/>
      <c r="E17" s="196"/>
      <c r="F17" s="52"/>
      <c r="G17" s="53"/>
      <c r="H17" s="54"/>
      <c r="I17" s="199"/>
      <c r="J17" s="155"/>
      <c r="K17" s="54"/>
      <c r="L17" s="199"/>
      <c r="M17" s="155"/>
      <c r="N17" s="54"/>
      <c r="O17" s="199"/>
      <c r="P17" s="297"/>
      <c r="Q17" s="411"/>
      <c r="R17" s="412"/>
      <c r="S17" s="411"/>
      <c r="T17" s="412"/>
      <c r="X17" s="58" t="str">
        <f>IF(種目情報!A9="","",種目情報!A9)</f>
        <v>高男走幅跳</v>
      </c>
      <c r="Y17" s="59" t="str">
        <f>IF(種目情報!E9="","",種目情報!E9)</f>
        <v>高女走幅跳</v>
      </c>
      <c r="AA17" s="5" t="str">
        <f t="shared" si="0"/>
        <v/>
      </c>
      <c r="AB17" s="5" t="str">
        <f t="shared" si="1"/>
        <v/>
      </c>
      <c r="AC17" s="5" t="str">
        <f t="shared" si="2"/>
        <v/>
      </c>
      <c r="AD17" s="5" t="str">
        <f t="shared" si="3"/>
        <v/>
      </c>
      <c r="AE17" s="5" t="str">
        <f t="shared" si="4"/>
        <v/>
      </c>
      <c r="AF17" s="9" t="str">
        <f>IF(F17="男",data_kyogisha!A8,"")</f>
        <v/>
      </c>
      <c r="AG17" s="5" t="str">
        <f t="shared" si="5"/>
        <v/>
      </c>
      <c r="AH17" s="5" t="str">
        <f t="shared" si="6"/>
        <v/>
      </c>
      <c r="AI17" s="5" t="str">
        <f t="shared" si="7"/>
        <v/>
      </c>
      <c r="AJ17" s="5" t="str">
        <f t="shared" si="8"/>
        <v/>
      </c>
      <c r="AK17" s="5" t="str">
        <f t="shared" si="9"/>
        <v/>
      </c>
      <c r="AL17" s="1" t="str">
        <f>IF(F17="女",data_kyogisha!A8,"")</f>
        <v/>
      </c>
      <c r="AM17" s="1">
        <f t="shared" si="14"/>
        <v>0</v>
      </c>
      <c r="AN17" s="1">
        <f t="shared" si="10"/>
        <v>0</v>
      </c>
      <c r="AO17" s="1">
        <f t="shared" si="15"/>
        <v>0</v>
      </c>
      <c r="AP17" s="1">
        <f t="shared" si="11"/>
        <v>0</v>
      </c>
      <c r="AQ17" s="1">
        <f t="shared" si="16"/>
        <v>0</v>
      </c>
      <c r="AR17" s="1">
        <f t="shared" si="12"/>
        <v>0</v>
      </c>
      <c r="AS17" s="1">
        <f t="shared" si="17"/>
        <v>0</v>
      </c>
      <c r="AT17" s="1">
        <f t="shared" si="13"/>
        <v>0</v>
      </c>
    </row>
    <row r="18" spans="1:46">
      <c r="A18" s="28">
        <v>8</v>
      </c>
      <c r="B18" s="195"/>
      <c r="C18" s="52"/>
      <c r="D18" s="52"/>
      <c r="E18" s="196"/>
      <c r="F18" s="52"/>
      <c r="G18" s="53"/>
      <c r="H18" s="54"/>
      <c r="I18" s="199"/>
      <c r="J18" s="155"/>
      <c r="K18" s="54"/>
      <c r="L18" s="199"/>
      <c r="M18" s="155"/>
      <c r="N18" s="54"/>
      <c r="O18" s="199"/>
      <c r="P18" s="297"/>
      <c r="Q18" s="411"/>
      <c r="R18" s="412"/>
      <c r="S18" s="411"/>
      <c r="T18" s="412"/>
      <c r="X18" s="58" t="str">
        <f>IF(種目情報!A10="","",種目情報!A10)</f>
        <v>高男高砲丸投(6.000kg)</v>
      </c>
      <c r="Y18" s="59" t="str">
        <f>IF(種目情報!E10="","",種目情報!E10)</f>
        <v>高女砲丸投(4.000kg)</v>
      </c>
      <c r="AA18" s="5" t="str">
        <f t="shared" si="0"/>
        <v/>
      </c>
      <c r="AB18" s="5" t="str">
        <f t="shared" si="1"/>
        <v/>
      </c>
      <c r="AC18" s="5" t="str">
        <f t="shared" si="2"/>
        <v/>
      </c>
      <c r="AD18" s="5" t="str">
        <f t="shared" si="3"/>
        <v/>
      </c>
      <c r="AE18" s="5" t="str">
        <f t="shared" si="4"/>
        <v/>
      </c>
      <c r="AF18" s="9" t="str">
        <f>IF(F18="男",data_kyogisha!A9,"")</f>
        <v/>
      </c>
      <c r="AG18" s="5" t="str">
        <f t="shared" si="5"/>
        <v/>
      </c>
      <c r="AH18" s="5" t="str">
        <f t="shared" si="6"/>
        <v/>
      </c>
      <c r="AI18" s="5" t="str">
        <f t="shared" si="7"/>
        <v/>
      </c>
      <c r="AJ18" s="5" t="str">
        <f t="shared" si="8"/>
        <v/>
      </c>
      <c r="AK18" s="5" t="str">
        <f t="shared" si="9"/>
        <v/>
      </c>
      <c r="AL18" s="1" t="str">
        <f>IF(F18="女",data_kyogisha!A9,"")</f>
        <v/>
      </c>
      <c r="AM18" s="1">
        <f t="shared" si="14"/>
        <v>0</v>
      </c>
      <c r="AN18" s="1">
        <f t="shared" si="10"/>
        <v>0</v>
      </c>
      <c r="AO18" s="1">
        <f t="shared" si="15"/>
        <v>0</v>
      </c>
      <c r="AP18" s="1">
        <f t="shared" si="11"/>
        <v>0</v>
      </c>
      <c r="AQ18" s="1">
        <f t="shared" si="16"/>
        <v>0</v>
      </c>
      <c r="AR18" s="1">
        <f t="shared" si="12"/>
        <v>0</v>
      </c>
      <c r="AS18" s="1">
        <f t="shared" si="17"/>
        <v>0</v>
      </c>
      <c r="AT18" s="1">
        <f t="shared" si="13"/>
        <v>0</v>
      </c>
    </row>
    <row r="19" spans="1:46">
      <c r="A19" s="28">
        <v>9</v>
      </c>
      <c r="B19" s="195"/>
      <c r="C19" s="52"/>
      <c r="D19" s="52"/>
      <c r="E19" s="196"/>
      <c r="F19" s="52"/>
      <c r="G19" s="53"/>
      <c r="H19" s="54"/>
      <c r="I19" s="199"/>
      <c r="J19" s="155"/>
      <c r="K19" s="54"/>
      <c r="L19" s="199"/>
      <c r="M19" s="155"/>
      <c r="N19" s="54"/>
      <c r="O19" s="199"/>
      <c r="P19" s="297"/>
      <c r="Q19" s="411"/>
      <c r="R19" s="412"/>
      <c r="S19" s="411"/>
      <c r="T19" s="412"/>
      <c r="X19" s="58" t="str">
        <f>IF(種目情報!A11="","",種目情報!A11)</f>
        <v>高男やり投(0.800kg)</v>
      </c>
      <c r="Y19" s="59" t="str">
        <f>IF(種目情報!E11="","",種目情報!E11)</f>
        <v>高女やり投(0.600kg)</v>
      </c>
      <c r="AA19" s="5" t="str">
        <f t="shared" si="0"/>
        <v/>
      </c>
      <c r="AB19" s="5" t="str">
        <f t="shared" si="1"/>
        <v/>
      </c>
      <c r="AC19" s="5" t="str">
        <f t="shared" si="2"/>
        <v/>
      </c>
      <c r="AD19" s="5" t="str">
        <f t="shared" si="3"/>
        <v/>
      </c>
      <c r="AE19" s="5" t="str">
        <f t="shared" si="4"/>
        <v/>
      </c>
      <c r="AF19" s="9" t="str">
        <f>IF(F19="男",data_kyogisha!A10,"")</f>
        <v/>
      </c>
      <c r="AG19" s="5" t="str">
        <f t="shared" si="5"/>
        <v/>
      </c>
      <c r="AH19" s="5" t="str">
        <f t="shared" si="6"/>
        <v/>
      </c>
      <c r="AI19" s="5" t="str">
        <f t="shared" si="7"/>
        <v/>
      </c>
      <c r="AJ19" s="5" t="str">
        <f t="shared" si="8"/>
        <v/>
      </c>
      <c r="AK19" s="5" t="str">
        <f t="shared" si="9"/>
        <v/>
      </c>
      <c r="AL19" s="1" t="str">
        <f>IF(F19="女",data_kyogisha!A10,"")</f>
        <v/>
      </c>
      <c r="AM19" s="1">
        <f t="shared" si="14"/>
        <v>0</v>
      </c>
      <c r="AN19" s="1">
        <f t="shared" si="10"/>
        <v>0</v>
      </c>
      <c r="AO19" s="1">
        <f t="shared" si="15"/>
        <v>0</v>
      </c>
      <c r="AP19" s="1">
        <f t="shared" si="11"/>
        <v>0</v>
      </c>
      <c r="AQ19" s="1">
        <f t="shared" si="16"/>
        <v>0</v>
      </c>
      <c r="AR19" s="1">
        <f t="shared" si="12"/>
        <v>0</v>
      </c>
      <c r="AS19" s="1">
        <f t="shared" si="17"/>
        <v>0</v>
      </c>
      <c r="AT19" s="1">
        <f t="shared" si="13"/>
        <v>0</v>
      </c>
    </row>
    <row r="20" spans="1:46">
      <c r="A20" s="28">
        <v>10</v>
      </c>
      <c r="B20" s="195"/>
      <c r="C20" s="52"/>
      <c r="D20" s="52"/>
      <c r="E20" s="196"/>
      <c r="F20" s="52"/>
      <c r="G20" s="53"/>
      <c r="H20" s="54"/>
      <c r="I20" s="199"/>
      <c r="J20" s="155"/>
      <c r="K20" s="54"/>
      <c r="L20" s="199"/>
      <c r="M20" s="155"/>
      <c r="N20" s="54"/>
      <c r="O20" s="199"/>
      <c r="P20" s="297"/>
      <c r="Q20" s="411"/>
      <c r="R20" s="412"/>
      <c r="S20" s="411"/>
      <c r="T20" s="412"/>
      <c r="X20" s="58" t="str">
        <f>IF(種目情報!A13="","",種目情報!A13)</f>
        <v/>
      </c>
      <c r="Y20" s="59" t="str">
        <f>IF(種目情報!E13="","",種目情報!E13)</f>
        <v/>
      </c>
      <c r="AA20" s="5" t="str">
        <f t="shared" si="0"/>
        <v/>
      </c>
      <c r="AB20" s="5" t="str">
        <f t="shared" si="1"/>
        <v/>
      </c>
      <c r="AC20" s="5" t="str">
        <f t="shared" si="2"/>
        <v/>
      </c>
      <c r="AD20" s="5" t="str">
        <f t="shared" si="3"/>
        <v/>
      </c>
      <c r="AE20" s="5" t="str">
        <f t="shared" si="4"/>
        <v/>
      </c>
      <c r="AF20" s="9" t="str">
        <f>IF(F20="男",data_kyogisha!A11,"")</f>
        <v/>
      </c>
      <c r="AG20" s="5" t="str">
        <f t="shared" si="5"/>
        <v/>
      </c>
      <c r="AH20" s="5" t="str">
        <f t="shared" si="6"/>
        <v/>
      </c>
      <c r="AI20" s="5" t="str">
        <f t="shared" si="7"/>
        <v/>
      </c>
      <c r="AJ20" s="5" t="str">
        <f t="shared" si="8"/>
        <v/>
      </c>
      <c r="AK20" s="5" t="str">
        <f t="shared" si="9"/>
        <v/>
      </c>
      <c r="AL20" s="1" t="str">
        <f>IF(F20="女",data_kyogisha!A11,"")</f>
        <v/>
      </c>
      <c r="AM20" s="1">
        <f t="shared" si="14"/>
        <v>0</v>
      </c>
      <c r="AN20" s="1">
        <f t="shared" si="10"/>
        <v>0</v>
      </c>
      <c r="AO20" s="1">
        <f t="shared" si="15"/>
        <v>0</v>
      </c>
      <c r="AP20" s="1">
        <f t="shared" si="11"/>
        <v>0</v>
      </c>
      <c r="AQ20" s="1">
        <f t="shared" si="16"/>
        <v>0</v>
      </c>
      <c r="AR20" s="1">
        <f t="shared" si="12"/>
        <v>0</v>
      </c>
      <c r="AS20" s="1">
        <f t="shared" si="17"/>
        <v>0</v>
      </c>
      <c r="AT20" s="1">
        <f t="shared" si="13"/>
        <v>0</v>
      </c>
    </row>
    <row r="21" spans="1:46">
      <c r="A21" s="28">
        <v>11</v>
      </c>
      <c r="B21" s="195"/>
      <c r="C21" s="52"/>
      <c r="D21" s="52"/>
      <c r="E21" s="196"/>
      <c r="F21" s="52"/>
      <c r="G21" s="53"/>
      <c r="H21" s="54"/>
      <c r="I21" s="199"/>
      <c r="J21" s="155"/>
      <c r="K21" s="54"/>
      <c r="L21" s="199"/>
      <c r="M21" s="155"/>
      <c r="N21" s="54"/>
      <c r="O21" s="199"/>
      <c r="P21" s="297"/>
      <c r="Q21" s="411"/>
      <c r="R21" s="412"/>
      <c r="S21" s="411"/>
      <c r="T21" s="412"/>
      <c r="X21" s="58" t="str">
        <f>IF(種目情報!A14="","",種目情報!A14)</f>
        <v/>
      </c>
      <c r="Y21" s="59" t="str">
        <f>IF(種目情報!E14="","",種目情報!E14)</f>
        <v/>
      </c>
      <c r="AA21" s="5" t="str">
        <f t="shared" si="0"/>
        <v/>
      </c>
      <c r="AB21" s="5" t="str">
        <f t="shared" si="1"/>
        <v/>
      </c>
      <c r="AC21" s="5" t="str">
        <f t="shared" si="2"/>
        <v/>
      </c>
      <c r="AD21" s="5" t="str">
        <f t="shared" si="3"/>
        <v/>
      </c>
      <c r="AE21" s="5" t="str">
        <f t="shared" si="4"/>
        <v/>
      </c>
      <c r="AF21" s="9" t="str">
        <f>IF(F21="男",data_kyogisha!A12,"")</f>
        <v/>
      </c>
      <c r="AG21" s="5" t="str">
        <f t="shared" si="5"/>
        <v/>
      </c>
      <c r="AH21" s="5" t="str">
        <f t="shared" si="6"/>
        <v/>
      </c>
      <c r="AI21" s="5" t="str">
        <f t="shared" si="7"/>
        <v/>
      </c>
      <c r="AJ21" s="5" t="str">
        <f t="shared" si="8"/>
        <v/>
      </c>
      <c r="AK21" s="5" t="str">
        <f t="shared" si="9"/>
        <v/>
      </c>
      <c r="AL21" s="1" t="str">
        <f>IF(F21="女",data_kyogisha!A12,"")</f>
        <v/>
      </c>
      <c r="AM21" s="1">
        <f t="shared" si="14"/>
        <v>0</v>
      </c>
      <c r="AN21" s="1">
        <f t="shared" si="10"/>
        <v>0</v>
      </c>
      <c r="AO21" s="1">
        <f t="shared" si="15"/>
        <v>0</v>
      </c>
      <c r="AP21" s="1">
        <f t="shared" si="11"/>
        <v>0</v>
      </c>
      <c r="AQ21" s="1">
        <f t="shared" si="16"/>
        <v>0</v>
      </c>
      <c r="AR21" s="1">
        <f t="shared" si="12"/>
        <v>0</v>
      </c>
      <c r="AS21" s="1">
        <f t="shared" si="17"/>
        <v>0</v>
      </c>
      <c r="AT21" s="1">
        <f t="shared" si="13"/>
        <v>0</v>
      </c>
    </row>
    <row r="22" spans="1:46">
      <c r="A22" s="28">
        <v>12</v>
      </c>
      <c r="B22" s="195"/>
      <c r="C22" s="52"/>
      <c r="D22" s="52"/>
      <c r="E22" s="196"/>
      <c r="F22" s="52"/>
      <c r="G22" s="53"/>
      <c r="H22" s="54"/>
      <c r="I22" s="199"/>
      <c r="J22" s="155"/>
      <c r="K22" s="54"/>
      <c r="L22" s="199"/>
      <c r="M22" s="155"/>
      <c r="N22" s="54"/>
      <c r="O22" s="199"/>
      <c r="P22" s="297"/>
      <c r="Q22" s="411"/>
      <c r="R22" s="412"/>
      <c r="S22" s="411"/>
      <c r="T22" s="412"/>
      <c r="X22" s="58" t="str">
        <f>IF(種目情報!A15="","",種目情報!A15)</f>
        <v/>
      </c>
      <c r="Y22" s="59" t="str">
        <f>IF(種目情報!E15="","",種目情報!E15)</f>
        <v/>
      </c>
      <c r="AA22" s="5" t="str">
        <f t="shared" si="0"/>
        <v/>
      </c>
      <c r="AB22" s="5" t="str">
        <f t="shared" si="1"/>
        <v/>
      </c>
      <c r="AC22" s="5" t="str">
        <f t="shared" si="2"/>
        <v/>
      </c>
      <c r="AD22" s="5" t="str">
        <f t="shared" si="3"/>
        <v/>
      </c>
      <c r="AE22" s="5" t="str">
        <f t="shared" si="4"/>
        <v/>
      </c>
      <c r="AF22" s="9" t="str">
        <f>IF(F22="男",data_kyogisha!A13,"")</f>
        <v/>
      </c>
      <c r="AG22" s="5" t="str">
        <f t="shared" si="5"/>
        <v/>
      </c>
      <c r="AH22" s="5" t="str">
        <f t="shared" si="6"/>
        <v/>
      </c>
      <c r="AI22" s="5" t="str">
        <f t="shared" si="7"/>
        <v/>
      </c>
      <c r="AJ22" s="5" t="str">
        <f t="shared" si="8"/>
        <v/>
      </c>
      <c r="AK22" s="5" t="str">
        <f t="shared" si="9"/>
        <v/>
      </c>
      <c r="AL22" s="1" t="str">
        <f>IF(F22="女",data_kyogisha!A13,"")</f>
        <v/>
      </c>
      <c r="AM22" s="1">
        <f t="shared" si="14"/>
        <v>0</v>
      </c>
      <c r="AN22" s="1">
        <f t="shared" si="10"/>
        <v>0</v>
      </c>
      <c r="AO22" s="1">
        <f t="shared" si="15"/>
        <v>0</v>
      </c>
      <c r="AP22" s="1">
        <f t="shared" si="11"/>
        <v>0</v>
      </c>
      <c r="AQ22" s="1">
        <f t="shared" si="16"/>
        <v>0</v>
      </c>
      <c r="AR22" s="1">
        <f t="shared" si="12"/>
        <v>0</v>
      </c>
      <c r="AS22" s="1">
        <f t="shared" si="17"/>
        <v>0</v>
      </c>
      <c r="AT22" s="1">
        <f t="shared" si="13"/>
        <v>0</v>
      </c>
    </row>
    <row r="23" spans="1:46">
      <c r="A23" s="28">
        <v>13</v>
      </c>
      <c r="B23" s="195"/>
      <c r="C23" s="52"/>
      <c r="D23" s="52"/>
      <c r="E23" s="196"/>
      <c r="F23" s="52"/>
      <c r="G23" s="53"/>
      <c r="H23" s="54"/>
      <c r="I23" s="199"/>
      <c r="J23" s="155"/>
      <c r="K23" s="54"/>
      <c r="L23" s="199"/>
      <c r="M23" s="155"/>
      <c r="N23" s="54"/>
      <c r="O23" s="199"/>
      <c r="P23" s="297"/>
      <c r="Q23" s="411"/>
      <c r="R23" s="412"/>
      <c r="S23" s="407"/>
      <c r="T23" s="408"/>
      <c r="X23" s="58" t="str">
        <f>IF(種目情報!A16="","",種目情報!A16)</f>
        <v/>
      </c>
      <c r="Y23" s="59" t="str">
        <f>IF(種目情報!E16="","",種目情報!E16)</f>
        <v/>
      </c>
      <c r="AA23" s="5" t="str">
        <f t="shared" si="0"/>
        <v/>
      </c>
      <c r="AB23" s="5" t="str">
        <f t="shared" si="1"/>
        <v/>
      </c>
      <c r="AC23" s="5" t="str">
        <f t="shared" si="2"/>
        <v/>
      </c>
      <c r="AD23" s="5" t="str">
        <f t="shared" si="3"/>
        <v/>
      </c>
      <c r="AE23" s="5" t="str">
        <f t="shared" si="4"/>
        <v/>
      </c>
      <c r="AF23" s="9" t="str">
        <f>IF(F23="男",data_kyogisha!A14,"")</f>
        <v/>
      </c>
      <c r="AG23" s="5" t="str">
        <f t="shared" si="5"/>
        <v/>
      </c>
      <c r="AH23" s="5" t="str">
        <f t="shared" si="6"/>
        <v/>
      </c>
      <c r="AI23" s="5" t="str">
        <f t="shared" si="7"/>
        <v/>
      </c>
      <c r="AJ23" s="5" t="str">
        <f t="shared" si="8"/>
        <v/>
      </c>
      <c r="AK23" s="5" t="str">
        <f t="shared" si="9"/>
        <v/>
      </c>
      <c r="AL23" s="1" t="str">
        <f>IF(F23="女",data_kyogisha!A14,"")</f>
        <v/>
      </c>
      <c r="AM23" s="1">
        <f t="shared" si="14"/>
        <v>0</v>
      </c>
      <c r="AN23" s="1">
        <f t="shared" si="10"/>
        <v>0</v>
      </c>
      <c r="AO23" s="1">
        <f t="shared" si="15"/>
        <v>0</v>
      </c>
      <c r="AP23" s="1">
        <f t="shared" si="11"/>
        <v>0</v>
      </c>
      <c r="AQ23" s="1">
        <f t="shared" si="16"/>
        <v>0</v>
      </c>
      <c r="AR23" s="1">
        <f t="shared" si="12"/>
        <v>0</v>
      </c>
      <c r="AS23" s="1">
        <f t="shared" si="17"/>
        <v>0</v>
      </c>
      <c r="AT23" s="1">
        <f t="shared" si="13"/>
        <v>0</v>
      </c>
    </row>
    <row r="24" spans="1:46">
      <c r="A24" s="28">
        <v>14</v>
      </c>
      <c r="B24" s="195"/>
      <c r="C24" s="52"/>
      <c r="D24" s="52"/>
      <c r="E24" s="196"/>
      <c r="F24" s="52"/>
      <c r="G24" s="53"/>
      <c r="H24" s="54"/>
      <c r="I24" s="199"/>
      <c r="J24" s="155"/>
      <c r="K24" s="54"/>
      <c r="L24" s="199"/>
      <c r="M24" s="155"/>
      <c r="N24" s="54"/>
      <c r="O24" s="199"/>
      <c r="P24" s="297"/>
      <c r="Q24" s="411"/>
      <c r="R24" s="412"/>
      <c r="S24" s="407"/>
      <c r="T24" s="408"/>
      <c r="X24" s="58" t="str">
        <f>IF(種目情報!A17="","",種目情報!A17)</f>
        <v/>
      </c>
      <c r="Y24" s="59" t="str">
        <f>IF(種目情報!E17="","",種目情報!E17)</f>
        <v/>
      </c>
      <c r="AA24" s="5" t="str">
        <f t="shared" si="0"/>
        <v/>
      </c>
      <c r="AB24" s="5" t="str">
        <f t="shared" si="1"/>
        <v/>
      </c>
      <c r="AC24" s="5" t="str">
        <f t="shared" si="2"/>
        <v/>
      </c>
      <c r="AD24" s="5" t="str">
        <f t="shared" si="3"/>
        <v/>
      </c>
      <c r="AE24" s="5" t="str">
        <f t="shared" si="4"/>
        <v/>
      </c>
      <c r="AF24" s="9" t="str">
        <f>IF(F24="男",data_kyogisha!A15,"")</f>
        <v/>
      </c>
      <c r="AG24" s="5" t="str">
        <f t="shared" si="5"/>
        <v/>
      </c>
      <c r="AH24" s="5" t="str">
        <f t="shared" si="6"/>
        <v/>
      </c>
      <c r="AI24" s="5" t="str">
        <f t="shared" si="7"/>
        <v/>
      </c>
      <c r="AJ24" s="5" t="str">
        <f t="shared" si="8"/>
        <v/>
      </c>
      <c r="AK24" s="5" t="str">
        <f t="shared" si="9"/>
        <v/>
      </c>
      <c r="AL24" s="1" t="str">
        <f>IF(F24="女",data_kyogisha!A15,"")</f>
        <v/>
      </c>
      <c r="AM24" s="1">
        <f t="shared" si="14"/>
        <v>0</v>
      </c>
      <c r="AN24" s="1">
        <f t="shared" si="10"/>
        <v>0</v>
      </c>
      <c r="AO24" s="1">
        <f t="shared" si="15"/>
        <v>0</v>
      </c>
      <c r="AP24" s="1">
        <f t="shared" si="11"/>
        <v>0</v>
      </c>
      <c r="AQ24" s="1">
        <f t="shared" si="16"/>
        <v>0</v>
      </c>
      <c r="AR24" s="1">
        <f t="shared" si="12"/>
        <v>0</v>
      </c>
      <c r="AS24" s="1">
        <f t="shared" si="17"/>
        <v>0</v>
      </c>
      <c r="AT24" s="1">
        <f t="shared" si="13"/>
        <v>0</v>
      </c>
    </row>
    <row r="25" spans="1:46">
      <c r="A25" s="28">
        <v>15</v>
      </c>
      <c r="B25" s="195"/>
      <c r="C25" s="52"/>
      <c r="D25" s="52"/>
      <c r="E25" s="196"/>
      <c r="F25" s="52"/>
      <c r="G25" s="53"/>
      <c r="H25" s="54"/>
      <c r="I25" s="199"/>
      <c r="J25" s="155"/>
      <c r="K25" s="54"/>
      <c r="L25" s="199"/>
      <c r="M25" s="155"/>
      <c r="N25" s="54"/>
      <c r="O25" s="199"/>
      <c r="P25" s="297"/>
      <c r="Q25" s="411"/>
      <c r="R25" s="412"/>
      <c r="S25" s="407"/>
      <c r="T25" s="408"/>
      <c r="X25" s="58" t="str">
        <f>IF(種目情報!A18="","",種目情報!A18)</f>
        <v/>
      </c>
      <c r="Y25" s="59" t="str">
        <f>IF(種目情報!E18="","",種目情報!E18)</f>
        <v/>
      </c>
      <c r="AA25" s="5" t="str">
        <f t="shared" si="0"/>
        <v/>
      </c>
      <c r="AB25" s="5" t="str">
        <f t="shared" si="1"/>
        <v/>
      </c>
      <c r="AC25" s="5" t="str">
        <f t="shared" si="2"/>
        <v/>
      </c>
      <c r="AD25" s="5" t="str">
        <f t="shared" si="3"/>
        <v/>
      </c>
      <c r="AE25" s="5" t="str">
        <f t="shared" si="4"/>
        <v/>
      </c>
      <c r="AF25" s="9" t="str">
        <f>IF(F25="男",data_kyogisha!A16,"")</f>
        <v/>
      </c>
      <c r="AG25" s="5" t="str">
        <f t="shared" si="5"/>
        <v/>
      </c>
      <c r="AH25" s="5" t="str">
        <f t="shared" si="6"/>
        <v/>
      </c>
      <c r="AI25" s="5" t="str">
        <f t="shared" si="7"/>
        <v/>
      </c>
      <c r="AJ25" s="5" t="str">
        <f t="shared" si="8"/>
        <v/>
      </c>
      <c r="AK25" s="5" t="str">
        <f t="shared" si="9"/>
        <v/>
      </c>
      <c r="AL25" s="1" t="str">
        <f>IF(F25="女",data_kyogisha!A16,"")</f>
        <v/>
      </c>
      <c r="AM25" s="1">
        <f t="shared" si="14"/>
        <v>0</v>
      </c>
      <c r="AN25" s="1">
        <f t="shared" si="10"/>
        <v>0</v>
      </c>
      <c r="AO25" s="1">
        <f t="shared" si="15"/>
        <v>0</v>
      </c>
      <c r="AP25" s="1">
        <f t="shared" si="11"/>
        <v>0</v>
      </c>
      <c r="AQ25" s="1">
        <f t="shared" si="16"/>
        <v>0</v>
      </c>
      <c r="AR25" s="1">
        <f t="shared" si="12"/>
        <v>0</v>
      </c>
      <c r="AS25" s="1">
        <f t="shared" si="17"/>
        <v>0</v>
      </c>
      <c r="AT25" s="1">
        <f t="shared" si="13"/>
        <v>0</v>
      </c>
    </row>
    <row r="26" spans="1:46">
      <c r="A26" s="28">
        <v>16</v>
      </c>
      <c r="B26" s="195"/>
      <c r="C26" s="52"/>
      <c r="D26" s="52"/>
      <c r="E26" s="196"/>
      <c r="F26" s="52"/>
      <c r="G26" s="53"/>
      <c r="H26" s="54"/>
      <c r="I26" s="199"/>
      <c r="J26" s="155"/>
      <c r="K26" s="54"/>
      <c r="L26" s="199"/>
      <c r="M26" s="155"/>
      <c r="N26" s="54"/>
      <c r="O26" s="199"/>
      <c r="P26" s="297"/>
      <c r="Q26" s="411"/>
      <c r="R26" s="412"/>
      <c r="S26" s="407"/>
      <c r="T26" s="408"/>
      <c r="X26" s="58" t="str">
        <f>IF(種目情報!A19="","",種目情報!A19)</f>
        <v/>
      </c>
      <c r="Y26" s="59" t="str">
        <f>IF(種目情報!E19="","",種目情報!E19)</f>
        <v/>
      </c>
      <c r="AA26" s="5" t="str">
        <f t="shared" si="0"/>
        <v/>
      </c>
      <c r="AB26" s="5" t="str">
        <f t="shared" si="1"/>
        <v/>
      </c>
      <c r="AC26" s="5" t="str">
        <f t="shared" si="2"/>
        <v/>
      </c>
      <c r="AD26" s="5" t="str">
        <f t="shared" si="3"/>
        <v/>
      </c>
      <c r="AE26" s="5" t="str">
        <f t="shared" si="4"/>
        <v/>
      </c>
      <c r="AF26" s="9" t="str">
        <f>IF(F26="男",data_kyogisha!A17,"")</f>
        <v/>
      </c>
      <c r="AG26" s="5" t="str">
        <f t="shared" si="5"/>
        <v/>
      </c>
      <c r="AH26" s="5" t="str">
        <f t="shared" si="6"/>
        <v/>
      </c>
      <c r="AI26" s="5" t="str">
        <f t="shared" si="7"/>
        <v/>
      </c>
      <c r="AJ26" s="5" t="str">
        <f t="shared" si="8"/>
        <v/>
      </c>
      <c r="AK26" s="5" t="str">
        <f t="shared" si="9"/>
        <v/>
      </c>
      <c r="AL26" s="1" t="str">
        <f>IF(F26="女",data_kyogisha!A17,"")</f>
        <v/>
      </c>
      <c r="AM26" s="1">
        <f t="shared" si="14"/>
        <v>0</v>
      </c>
      <c r="AN26" s="1">
        <f t="shared" si="10"/>
        <v>0</v>
      </c>
      <c r="AO26" s="1">
        <f t="shared" si="15"/>
        <v>0</v>
      </c>
      <c r="AP26" s="1">
        <f t="shared" si="11"/>
        <v>0</v>
      </c>
      <c r="AQ26" s="1">
        <f t="shared" si="16"/>
        <v>0</v>
      </c>
      <c r="AR26" s="1">
        <f t="shared" si="12"/>
        <v>0</v>
      </c>
      <c r="AS26" s="1">
        <f t="shared" si="17"/>
        <v>0</v>
      </c>
      <c r="AT26" s="1">
        <f t="shared" si="13"/>
        <v>0</v>
      </c>
    </row>
    <row r="27" spans="1:46">
      <c r="A27" s="28">
        <v>17</v>
      </c>
      <c r="B27" s="195"/>
      <c r="C27" s="52"/>
      <c r="D27" s="52"/>
      <c r="E27" s="196"/>
      <c r="F27" s="52"/>
      <c r="G27" s="53"/>
      <c r="H27" s="54"/>
      <c r="I27" s="199"/>
      <c r="J27" s="155"/>
      <c r="K27" s="54"/>
      <c r="L27" s="199"/>
      <c r="M27" s="155"/>
      <c r="N27" s="54"/>
      <c r="O27" s="199"/>
      <c r="P27" s="297"/>
      <c r="Q27" s="411"/>
      <c r="R27" s="412"/>
      <c r="S27" s="407"/>
      <c r="T27" s="408"/>
      <c r="X27" s="58" t="str">
        <f>IF(種目情報!A20="","",種目情報!A20)</f>
        <v/>
      </c>
      <c r="Y27" s="59" t="str">
        <f>IF(種目情報!E20="","",種目情報!E20)</f>
        <v/>
      </c>
      <c r="AA27" s="5" t="str">
        <f t="shared" si="0"/>
        <v/>
      </c>
      <c r="AB27" s="5" t="str">
        <f t="shared" si="1"/>
        <v/>
      </c>
      <c r="AC27" s="5" t="str">
        <f t="shared" si="2"/>
        <v/>
      </c>
      <c r="AD27" s="5" t="str">
        <f t="shared" si="3"/>
        <v/>
      </c>
      <c r="AE27" s="5" t="str">
        <f t="shared" si="4"/>
        <v/>
      </c>
      <c r="AF27" s="9" t="str">
        <f>IF(F27="男",data_kyogisha!A18,"")</f>
        <v/>
      </c>
      <c r="AG27" s="5" t="str">
        <f t="shared" si="5"/>
        <v/>
      </c>
      <c r="AH27" s="5" t="str">
        <f t="shared" si="6"/>
        <v/>
      </c>
      <c r="AI27" s="5" t="str">
        <f t="shared" si="7"/>
        <v/>
      </c>
      <c r="AJ27" s="5" t="str">
        <f t="shared" si="8"/>
        <v/>
      </c>
      <c r="AK27" s="5" t="str">
        <f t="shared" si="9"/>
        <v/>
      </c>
      <c r="AL27" s="1" t="str">
        <f>IF(F27="女",data_kyogisha!A18,"")</f>
        <v/>
      </c>
      <c r="AM27" s="1">
        <f t="shared" si="14"/>
        <v>0</v>
      </c>
      <c r="AN27" s="1">
        <f t="shared" si="10"/>
        <v>0</v>
      </c>
      <c r="AO27" s="1">
        <f t="shared" si="15"/>
        <v>0</v>
      </c>
      <c r="AP27" s="1">
        <f t="shared" si="11"/>
        <v>0</v>
      </c>
      <c r="AQ27" s="1">
        <f t="shared" si="16"/>
        <v>0</v>
      </c>
      <c r="AR27" s="1">
        <f t="shared" si="12"/>
        <v>0</v>
      </c>
      <c r="AS27" s="1">
        <f t="shared" si="17"/>
        <v>0</v>
      </c>
      <c r="AT27" s="1">
        <f t="shared" si="13"/>
        <v>0</v>
      </c>
    </row>
    <row r="28" spans="1:46">
      <c r="A28" s="28">
        <v>18</v>
      </c>
      <c r="B28" s="195"/>
      <c r="C28" s="52"/>
      <c r="D28" s="52"/>
      <c r="E28" s="196"/>
      <c r="F28" s="52"/>
      <c r="G28" s="53"/>
      <c r="H28" s="54"/>
      <c r="I28" s="199"/>
      <c r="J28" s="155"/>
      <c r="K28" s="54"/>
      <c r="L28" s="199"/>
      <c r="M28" s="155"/>
      <c r="N28" s="54"/>
      <c r="O28" s="199"/>
      <c r="P28" s="297"/>
      <c r="Q28" s="411"/>
      <c r="R28" s="412"/>
      <c r="S28" s="407"/>
      <c r="T28" s="408"/>
      <c r="X28" s="58" t="str">
        <f>IF(種目情報!A21="","",種目情報!A21)</f>
        <v/>
      </c>
      <c r="Y28" s="59" t="str">
        <f>IF(種目情報!E21="","",種目情報!E21)</f>
        <v/>
      </c>
      <c r="AA28" s="5" t="str">
        <f t="shared" si="0"/>
        <v/>
      </c>
      <c r="AB28" s="5" t="str">
        <f t="shared" si="1"/>
        <v/>
      </c>
      <c r="AC28" s="5" t="str">
        <f t="shared" si="2"/>
        <v/>
      </c>
      <c r="AD28" s="5" t="str">
        <f t="shared" si="3"/>
        <v/>
      </c>
      <c r="AE28" s="5" t="str">
        <f t="shared" si="4"/>
        <v/>
      </c>
      <c r="AF28" s="9" t="str">
        <f>IF(F28="男",data_kyogisha!A19,"")</f>
        <v/>
      </c>
      <c r="AG28" s="5" t="str">
        <f t="shared" si="5"/>
        <v/>
      </c>
      <c r="AH28" s="5" t="str">
        <f t="shared" si="6"/>
        <v/>
      </c>
      <c r="AI28" s="5" t="str">
        <f t="shared" si="7"/>
        <v/>
      </c>
      <c r="AJ28" s="5" t="str">
        <f t="shared" si="8"/>
        <v/>
      </c>
      <c r="AK28" s="5" t="str">
        <f t="shared" si="9"/>
        <v/>
      </c>
      <c r="AL28" s="1" t="str">
        <f>IF(F28="女",data_kyogisha!A19,"")</f>
        <v/>
      </c>
      <c r="AM28" s="1">
        <f t="shared" si="14"/>
        <v>0</v>
      </c>
      <c r="AN28" s="1">
        <f t="shared" si="10"/>
        <v>0</v>
      </c>
      <c r="AO28" s="1">
        <f t="shared" si="15"/>
        <v>0</v>
      </c>
      <c r="AP28" s="1">
        <f t="shared" si="11"/>
        <v>0</v>
      </c>
      <c r="AQ28" s="1">
        <f t="shared" si="16"/>
        <v>0</v>
      </c>
      <c r="AR28" s="1">
        <f t="shared" si="12"/>
        <v>0</v>
      </c>
      <c r="AS28" s="1">
        <f t="shared" si="17"/>
        <v>0</v>
      </c>
      <c r="AT28" s="1">
        <f t="shared" si="13"/>
        <v>0</v>
      </c>
    </row>
    <row r="29" spans="1:46">
      <c r="A29" s="28">
        <v>19</v>
      </c>
      <c r="B29" s="195"/>
      <c r="C29" s="52"/>
      <c r="D29" s="52"/>
      <c r="E29" s="196"/>
      <c r="F29" s="52"/>
      <c r="G29" s="53"/>
      <c r="H29" s="54"/>
      <c r="I29" s="199"/>
      <c r="J29" s="155"/>
      <c r="K29" s="54"/>
      <c r="L29" s="199"/>
      <c r="M29" s="155"/>
      <c r="N29" s="54"/>
      <c r="O29" s="199"/>
      <c r="P29" s="297"/>
      <c r="Q29" s="411"/>
      <c r="R29" s="412"/>
      <c r="S29" s="407"/>
      <c r="T29" s="408"/>
      <c r="X29" s="58" t="str">
        <f>IF(種目情報!A22="","",種目情報!A22)</f>
        <v/>
      </c>
      <c r="Y29" s="59"/>
      <c r="AA29" s="5" t="str">
        <f t="shared" si="0"/>
        <v/>
      </c>
      <c r="AB29" s="5" t="str">
        <f t="shared" si="1"/>
        <v/>
      </c>
      <c r="AC29" s="5" t="str">
        <f t="shared" si="2"/>
        <v/>
      </c>
      <c r="AD29" s="5" t="str">
        <f t="shared" si="3"/>
        <v/>
      </c>
      <c r="AE29" s="5" t="str">
        <f t="shared" si="4"/>
        <v/>
      </c>
      <c r="AF29" s="9" t="str">
        <f>IF(F29="男",data_kyogisha!A20,"")</f>
        <v/>
      </c>
      <c r="AG29" s="5" t="str">
        <f t="shared" si="5"/>
        <v/>
      </c>
      <c r="AH29" s="5" t="str">
        <f t="shared" si="6"/>
        <v/>
      </c>
      <c r="AI29" s="5" t="str">
        <f t="shared" si="7"/>
        <v/>
      </c>
      <c r="AJ29" s="5" t="str">
        <f t="shared" si="8"/>
        <v/>
      </c>
      <c r="AK29" s="5" t="str">
        <f t="shared" si="9"/>
        <v/>
      </c>
      <c r="AL29" s="1" t="str">
        <f>IF(F29="女",data_kyogisha!A20,"")</f>
        <v/>
      </c>
      <c r="AM29" s="1">
        <f t="shared" si="14"/>
        <v>0</v>
      </c>
      <c r="AN29" s="1">
        <f t="shared" si="10"/>
        <v>0</v>
      </c>
      <c r="AO29" s="1">
        <f t="shared" si="15"/>
        <v>0</v>
      </c>
      <c r="AP29" s="1">
        <f t="shared" si="11"/>
        <v>0</v>
      </c>
      <c r="AQ29" s="1">
        <f t="shared" si="16"/>
        <v>0</v>
      </c>
      <c r="AR29" s="1">
        <f t="shared" si="12"/>
        <v>0</v>
      </c>
      <c r="AS29" s="1">
        <f t="shared" si="17"/>
        <v>0</v>
      </c>
      <c r="AT29" s="1">
        <f t="shared" si="13"/>
        <v>0</v>
      </c>
    </row>
    <row r="30" spans="1:46">
      <c r="A30" s="28">
        <v>20</v>
      </c>
      <c r="B30" s="195"/>
      <c r="C30" s="52"/>
      <c r="D30" s="52"/>
      <c r="E30" s="196"/>
      <c r="F30" s="52"/>
      <c r="G30" s="53"/>
      <c r="H30" s="54"/>
      <c r="I30" s="199"/>
      <c r="J30" s="155"/>
      <c r="K30" s="54"/>
      <c r="L30" s="199"/>
      <c r="M30" s="155"/>
      <c r="N30" s="54"/>
      <c r="O30" s="199"/>
      <c r="P30" s="297"/>
      <c r="Q30" s="411"/>
      <c r="R30" s="412"/>
      <c r="S30" s="407"/>
      <c r="T30" s="408"/>
      <c r="X30" s="58" t="str">
        <f>IF(種目情報!A23="","",種目情報!A23)</f>
        <v/>
      </c>
      <c r="Y30" s="59"/>
      <c r="AA30" s="5" t="str">
        <f t="shared" si="0"/>
        <v/>
      </c>
      <c r="AB30" s="5" t="str">
        <f t="shared" si="1"/>
        <v/>
      </c>
      <c r="AC30" s="5" t="str">
        <f t="shared" si="2"/>
        <v/>
      </c>
      <c r="AD30" s="5" t="str">
        <f t="shared" si="3"/>
        <v/>
      </c>
      <c r="AE30" s="5" t="str">
        <f t="shared" si="4"/>
        <v/>
      </c>
      <c r="AF30" s="9" t="str">
        <f>IF(F30="男",data_kyogisha!A21,"")</f>
        <v/>
      </c>
      <c r="AG30" s="5" t="str">
        <f t="shared" si="5"/>
        <v/>
      </c>
      <c r="AH30" s="5" t="str">
        <f t="shared" si="6"/>
        <v/>
      </c>
      <c r="AI30" s="5" t="str">
        <f t="shared" si="7"/>
        <v/>
      </c>
      <c r="AJ30" s="5" t="str">
        <f t="shared" si="8"/>
        <v/>
      </c>
      <c r="AK30" s="5" t="str">
        <f t="shared" si="9"/>
        <v/>
      </c>
      <c r="AL30" s="1" t="str">
        <f>IF(F30="女",data_kyogisha!A21,"")</f>
        <v/>
      </c>
      <c r="AM30" s="1">
        <f t="shared" si="14"/>
        <v>0</v>
      </c>
      <c r="AN30" s="1">
        <f t="shared" si="10"/>
        <v>0</v>
      </c>
      <c r="AO30" s="1">
        <f t="shared" si="15"/>
        <v>0</v>
      </c>
      <c r="AP30" s="1">
        <f t="shared" si="11"/>
        <v>0</v>
      </c>
      <c r="AQ30" s="1">
        <f t="shared" si="16"/>
        <v>0</v>
      </c>
      <c r="AR30" s="1">
        <f t="shared" si="12"/>
        <v>0</v>
      </c>
      <c r="AS30" s="1">
        <f t="shared" si="17"/>
        <v>0</v>
      </c>
      <c r="AT30" s="1">
        <f t="shared" si="13"/>
        <v>0</v>
      </c>
    </row>
    <row r="31" spans="1:46">
      <c r="A31" s="28">
        <v>21</v>
      </c>
      <c r="B31" s="195"/>
      <c r="C31" s="52"/>
      <c r="D31" s="52"/>
      <c r="E31" s="196"/>
      <c r="F31" s="52"/>
      <c r="G31" s="53"/>
      <c r="H31" s="54"/>
      <c r="I31" s="199"/>
      <c r="J31" s="155"/>
      <c r="K31" s="54"/>
      <c r="L31" s="199"/>
      <c r="M31" s="155"/>
      <c r="N31" s="54"/>
      <c r="O31" s="199"/>
      <c r="P31" s="297"/>
      <c r="Q31" s="411"/>
      <c r="R31" s="412"/>
      <c r="S31" s="407"/>
      <c r="T31" s="408"/>
      <c r="X31" s="58" t="str">
        <f>IF(種目情報!A24="","",種目情報!A24)</f>
        <v/>
      </c>
      <c r="Y31" s="59"/>
      <c r="AA31" s="5" t="str">
        <f t="shared" si="0"/>
        <v/>
      </c>
      <c r="AB31" s="5" t="str">
        <f t="shared" si="1"/>
        <v/>
      </c>
      <c r="AC31" s="5" t="str">
        <f t="shared" si="2"/>
        <v/>
      </c>
      <c r="AD31" s="5" t="str">
        <f t="shared" si="3"/>
        <v/>
      </c>
      <c r="AE31" s="5" t="str">
        <f t="shared" si="4"/>
        <v/>
      </c>
      <c r="AF31" s="9" t="str">
        <f>IF(F31="男",data_kyogisha!A22,"")</f>
        <v/>
      </c>
      <c r="AG31" s="5" t="str">
        <f t="shared" si="5"/>
        <v/>
      </c>
      <c r="AH31" s="5" t="str">
        <f t="shared" si="6"/>
        <v/>
      </c>
      <c r="AI31" s="5" t="str">
        <f t="shared" si="7"/>
        <v/>
      </c>
      <c r="AJ31" s="5" t="str">
        <f t="shared" si="8"/>
        <v/>
      </c>
      <c r="AK31" s="5" t="str">
        <f t="shared" si="9"/>
        <v/>
      </c>
      <c r="AL31" s="1" t="str">
        <f>IF(F31="女",data_kyogisha!A22,"")</f>
        <v/>
      </c>
      <c r="AM31" s="1">
        <f t="shared" si="14"/>
        <v>0</v>
      </c>
      <c r="AN31" s="1">
        <f t="shared" si="10"/>
        <v>0</v>
      </c>
      <c r="AO31" s="1">
        <f t="shared" si="15"/>
        <v>0</v>
      </c>
      <c r="AP31" s="1">
        <f t="shared" si="11"/>
        <v>0</v>
      </c>
      <c r="AQ31" s="1">
        <f t="shared" si="16"/>
        <v>0</v>
      </c>
      <c r="AR31" s="1">
        <f t="shared" si="12"/>
        <v>0</v>
      </c>
      <c r="AS31" s="1">
        <f t="shared" si="17"/>
        <v>0</v>
      </c>
      <c r="AT31" s="1">
        <f t="shared" si="13"/>
        <v>0</v>
      </c>
    </row>
    <row r="32" spans="1:46">
      <c r="A32" s="28">
        <v>22</v>
      </c>
      <c r="B32" s="195"/>
      <c r="C32" s="52"/>
      <c r="D32" s="52"/>
      <c r="E32" s="196"/>
      <c r="F32" s="52"/>
      <c r="G32" s="53"/>
      <c r="H32" s="54"/>
      <c r="I32" s="199"/>
      <c r="J32" s="155"/>
      <c r="K32" s="54"/>
      <c r="L32" s="199"/>
      <c r="M32" s="155"/>
      <c r="N32" s="54"/>
      <c r="O32" s="199"/>
      <c r="P32" s="297"/>
      <c r="Q32" s="411"/>
      <c r="R32" s="412"/>
      <c r="S32" s="407"/>
      <c r="T32" s="408"/>
      <c r="X32" s="58" t="str">
        <f>IF(種目情報!A25="","",種目情報!A25)</f>
        <v/>
      </c>
      <c r="Y32" s="59"/>
      <c r="AA32" s="5" t="str">
        <f t="shared" si="0"/>
        <v/>
      </c>
      <c r="AB32" s="5" t="str">
        <f t="shared" si="1"/>
        <v/>
      </c>
      <c r="AC32" s="5" t="str">
        <f t="shared" si="2"/>
        <v/>
      </c>
      <c r="AD32" s="5" t="str">
        <f t="shared" si="3"/>
        <v/>
      </c>
      <c r="AE32" s="5" t="str">
        <f t="shared" si="4"/>
        <v/>
      </c>
      <c r="AF32" s="9" t="str">
        <f>IF(F32="男",data_kyogisha!A23,"")</f>
        <v/>
      </c>
      <c r="AG32" s="5" t="str">
        <f t="shared" si="5"/>
        <v/>
      </c>
      <c r="AH32" s="5" t="str">
        <f t="shared" si="6"/>
        <v/>
      </c>
      <c r="AI32" s="5" t="str">
        <f t="shared" si="7"/>
        <v/>
      </c>
      <c r="AJ32" s="5" t="str">
        <f t="shared" si="8"/>
        <v/>
      </c>
      <c r="AK32" s="5" t="str">
        <f t="shared" si="9"/>
        <v/>
      </c>
      <c r="AL32" s="1" t="str">
        <f>IF(F32="女",data_kyogisha!A23,"")</f>
        <v/>
      </c>
      <c r="AM32" s="1">
        <f t="shared" si="14"/>
        <v>0</v>
      </c>
      <c r="AN32" s="1">
        <f t="shared" si="10"/>
        <v>0</v>
      </c>
      <c r="AO32" s="1">
        <f t="shared" si="15"/>
        <v>0</v>
      </c>
      <c r="AP32" s="1">
        <f t="shared" si="11"/>
        <v>0</v>
      </c>
      <c r="AQ32" s="1">
        <f t="shared" si="16"/>
        <v>0</v>
      </c>
      <c r="AR32" s="1">
        <f t="shared" si="12"/>
        <v>0</v>
      </c>
      <c r="AS32" s="1">
        <f t="shared" si="17"/>
        <v>0</v>
      </c>
      <c r="AT32" s="1">
        <f t="shared" si="13"/>
        <v>0</v>
      </c>
    </row>
    <row r="33" spans="1:46">
      <c r="A33" s="28">
        <v>23</v>
      </c>
      <c r="B33" s="195"/>
      <c r="C33" s="52"/>
      <c r="D33" s="52"/>
      <c r="E33" s="196"/>
      <c r="F33" s="52"/>
      <c r="G33" s="53"/>
      <c r="H33" s="54"/>
      <c r="I33" s="199"/>
      <c r="J33" s="155"/>
      <c r="K33" s="54"/>
      <c r="L33" s="199"/>
      <c r="M33" s="155"/>
      <c r="N33" s="54"/>
      <c r="O33" s="199"/>
      <c r="P33" s="297"/>
      <c r="Q33" s="411"/>
      <c r="R33" s="412"/>
      <c r="S33" s="407"/>
      <c r="T33" s="408"/>
      <c r="X33" s="58"/>
      <c r="Y33" s="59"/>
      <c r="AA33" s="5" t="str">
        <f t="shared" si="0"/>
        <v/>
      </c>
      <c r="AB33" s="5" t="str">
        <f t="shared" si="1"/>
        <v/>
      </c>
      <c r="AC33" s="5" t="str">
        <f t="shared" si="2"/>
        <v/>
      </c>
      <c r="AD33" s="5" t="str">
        <f t="shared" si="3"/>
        <v/>
      </c>
      <c r="AE33" s="5" t="str">
        <f t="shared" si="4"/>
        <v/>
      </c>
      <c r="AF33" s="9" t="str">
        <f>IF(F33="男",data_kyogisha!A24,"")</f>
        <v/>
      </c>
      <c r="AG33" s="5" t="str">
        <f t="shared" si="5"/>
        <v/>
      </c>
      <c r="AH33" s="5" t="str">
        <f t="shared" si="6"/>
        <v/>
      </c>
      <c r="AI33" s="5" t="str">
        <f t="shared" si="7"/>
        <v/>
      </c>
      <c r="AJ33" s="5" t="str">
        <f t="shared" si="8"/>
        <v/>
      </c>
      <c r="AK33" s="5" t="str">
        <f t="shared" si="9"/>
        <v/>
      </c>
      <c r="AL33" s="1" t="str">
        <f>IF(F33="女",data_kyogisha!A24,"")</f>
        <v/>
      </c>
      <c r="AM33" s="1">
        <f t="shared" si="14"/>
        <v>0</v>
      </c>
      <c r="AN33" s="1">
        <f t="shared" si="10"/>
        <v>0</v>
      </c>
      <c r="AO33" s="1">
        <f t="shared" si="15"/>
        <v>0</v>
      </c>
      <c r="AP33" s="1">
        <f t="shared" si="11"/>
        <v>0</v>
      </c>
      <c r="AQ33" s="1">
        <f t="shared" si="16"/>
        <v>0</v>
      </c>
      <c r="AR33" s="1">
        <f t="shared" si="12"/>
        <v>0</v>
      </c>
      <c r="AS33" s="1">
        <f t="shared" si="17"/>
        <v>0</v>
      </c>
      <c r="AT33" s="1">
        <f t="shared" si="13"/>
        <v>0</v>
      </c>
    </row>
    <row r="34" spans="1:46">
      <c r="A34" s="28">
        <v>24</v>
      </c>
      <c r="B34" s="195"/>
      <c r="C34" s="52"/>
      <c r="D34" s="52"/>
      <c r="E34" s="196"/>
      <c r="F34" s="52"/>
      <c r="G34" s="53"/>
      <c r="H34" s="54"/>
      <c r="I34" s="199"/>
      <c r="J34" s="155"/>
      <c r="K34" s="54"/>
      <c r="L34" s="199"/>
      <c r="M34" s="155"/>
      <c r="N34" s="54"/>
      <c r="O34" s="199"/>
      <c r="P34" s="297"/>
      <c r="Q34" s="411"/>
      <c r="R34" s="412"/>
      <c r="S34" s="407"/>
      <c r="T34" s="408"/>
      <c r="X34" s="58"/>
      <c r="Y34" s="59"/>
      <c r="AA34" s="5" t="str">
        <f t="shared" si="0"/>
        <v/>
      </c>
      <c r="AB34" s="5" t="str">
        <f t="shared" si="1"/>
        <v/>
      </c>
      <c r="AC34" s="5" t="str">
        <f t="shared" si="2"/>
        <v/>
      </c>
      <c r="AD34" s="5" t="str">
        <f t="shared" si="3"/>
        <v/>
      </c>
      <c r="AE34" s="5" t="str">
        <f t="shared" si="4"/>
        <v/>
      </c>
      <c r="AF34" s="9" t="str">
        <f>IF(F34="男",data_kyogisha!A25,"")</f>
        <v/>
      </c>
      <c r="AG34" s="5" t="str">
        <f t="shared" si="5"/>
        <v/>
      </c>
      <c r="AH34" s="5" t="str">
        <f t="shared" si="6"/>
        <v/>
      </c>
      <c r="AI34" s="5" t="str">
        <f t="shared" si="7"/>
        <v/>
      </c>
      <c r="AJ34" s="5" t="str">
        <f t="shared" si="8"/>
        <v/>
      </c>
      <c r="AK34" s="5" t="str">
        <f t="shared" si="9"/>
        <v/>
      </c>
      <c r="AL34" s="1" t="str">
        <f>IF(F34="女",data_kyogisha!A25,"")</f>
        <v/>
      </c>
      <c r="AM34" s="1">
        <f t="shared" si="14"/>
        <v>0</v>
      </c>
      <c r="AN34" s="1">
        <f t="shared" si="10"/>
        <v>0</v>
      </c>
      <c r="AO34" s="1">
        <f t="shared" si="15"/>
        <v>0</v>
      </c>
      <c r="AP34" s="1">
        <f t="shared" si="11"/>
        <v>0</v>
      </c>
      <c r="AQ34" s="1">
        <f t="shared" si="16"/>
        <v>0</v>
      </c>
      <c r="AR34" s="1">
        <f t="shared" si="12"/>
        <v>0</v>
      </c>
      <c r="AS34" s="1">
        <f t="shared" si="17"/>
        <v>0</v>
      </c>
      <c r="AT34" s="1">
        <f t="shared" si="13"/>
        <v>0</v>
      </c>
    </row>
    <row r="35" spans="1:46">
      <c r="A35" s="28">
        <v>25</v>
      </c>
      <c r="B35" s="195"/>
      <c r="C35" s="52"/>
      <c r="D35" s="52"/>
      <c r="E35" s="196"/>
      <c r="F35" s="52"/>
      <c r="G35" s="53"/>
      <c r="H35" s="54"/>
      <c r="I35" s="199"/>
      <c r="J35" s="155"/>
      <c r="K35" s="54"/>
      <c r="L35" s="199"/>
      <c r="M35" s="155"/>
      <c r="N35" s="54"/>
      <c r="O35" s="199"/>
      <c r="P35" s="297"/>
      <c r="Q35" s="411"/>
      <c r="R35" s="412"/>
      <c r="S35" s="407"/>
      <c r="T35" s="408"/>
      <c r="X35" s="58"/>
      <c r="Y35" s="59"/>
      <c r="AA35" s="5" t="str">
        <f t="shared" si="0"/>
        <v/>
      </c>
      <c r="AB35" s="5" t="str">
        <f t="shared" si="1"/>
        <v/>
      </c>
      <c r="AC35" s="5" t="str">
        <f t="shared" si="2"/>
        <v/>
      </c>
      <c r="AD35" s="5" t="str">
        <f t="shared" si="3"/>
        <v/>
      </c>
      <c r="AE35" s="5" t="str">
        <f t="shared" si="4"/>
        <v/>
      </c>
      <c r="AF35" s="9" t="str">
        <f>IF(F35="男",data_kyogisha!A26,"")</f>
        <v/>
      </c>
      <c r="AG35" s="5" t="str">
        <f t="shared" si="5"/>
        <v/>
      </c>
      <c r="AH35" s="5" t="str">
        <f t="shared" si="6"/>
        <v/>
      </c>
      <c r="AI35" s="5" t="str">
        <f t="shared" si="7"/>
        <v/>
      </c>
      <c r="AJ35" s="5" t="str">
        <f t="shared" si="8"/>
        <v/>
      </c>
      <c r="AK35" s="5" t="str">
        <f t="shared" si="9"/>
        <v/>
      </c>
      <c r="AL35" s="1" t="str">
        <f>IF(F35="女",data_kyogisha!A26,"")</f>
        <v/>
      </c>
      <c r="AM35" s="1">
        <f t="shared" si="14"/>
        <v>0</v>
      </c>
      <c r="AN35" s="1">
        <f t="shared" si="10"/>
        <v>0</v>
      </c>
      <c r="AO35" s="1">
        <f t="shared" si="15"/>
        <v>0</v>
      </c>
      <c r="AP35" s="1">
        <f t="shared" si="11"/>
        <v>0</v>
      </c>
      <c r="AQ35" s="1">
        <f t="shared" si="16"/>
        <v>0</v>
      </c>
      <c r="AR35" s="1">
        <f t="shared" si="12"/>
        <v>0</v>
      </c>
      <c r="AS35" s="1">
        <f t="shared" si="17"/>
        <v>0</v>
      </c>
      <c r="AT35" s="1">
        <f t="shared" si="13"/>
        <v>0</v>
      </c>
    </row>
    <row r="36" spans="1:46">
      <c r="A36" s="28">
        <v>26</v>
      </c>
      <c r="B36" s="195"/>
      <c r="C36" s="52"/>
      <c r="D36" s="52"/>
      <c r="E36" s="196"/>
      <c r="F36" s="52"/>
      <c r="G36" s="53"/>
      <c r="H36" s="54"/>
      <c r="I36" s="199"/>
      <c r="J36" s="155"/>
      <c r="K36" s="54"/>
      <c r="L36" s="199"/>
      <c r="M36" s="155"/>
      <c r="N36" s="54"/>
      <c r="O36" s="199"/>
      <c r="P36" s="297"/>
      <c r="Q36" s="411"/>
      <c r="R36" s="412"/>
      <c r="S36" s="407"/>
      <c r="T36" s="408"/>
      <c r="X36" s="58"/>
      <c r="Y36" s="59"/>
      <c r="AA36" s="5" t="str">
        <f t="shared" si="0"/>
        <v/>
      </c>
      <c r="AB36" s="5" t="str">
        <f t="shared" si="1"/>
        <v/>
      </c>
      <c r="AC36" s="5" t="str">
        <f t="shared" si="2"/>
        <v/>
      </c>
      <c r="AD36" s="5" t="str">
        <f t="shared" si="3"/>
        <v/>
      </c>
      <c r="AE36" s="5" t="str">
        <f t="shared" si="4"/>
        <v/>
      </c>
      <c r="AF36" s="9" t="str">
        <f>IF(F36="男",data_kyogisha!A27,"")</f>
        <v/>
      </c>
      <c r="AG36" s="5" t="str">
        <f t="shared" si="5"/>
        <v/>
      </c>
      <c r="AH36" s="5" t="str">
        <f t="shared" si="6"/>
        <v/>
      </c>
      <c r="AI36" s="5" t="str">
        <f t="shared" si="7"/>
        <v/>
      </c>
      <c r="AJ36" s="5" t="str">
        <f t="shared" si="8"/>
        <v/>
      </c>
      <c r="AK36" s="5" t="str">
        <f t="shared" si="9"/>
        <v/>
      </c>
      <c r="AL36" s="1" t="str">
        <f>IF(F36="女",data_kyogisha!A27,"")</f>
        <v/>
      </c>
      <c r="AM36" s="1">
        <f t="shared" si="14"/>
        <v>0</v>
      </c>
      <c r="AN36" s="1">
        <f t="shared" si="10"/>
        <v>0</v>
      </c>
      <c r="AO36" s="1">
        <f t="shared" si="15"/>
        <v>0</v>
      </c>
      <c r="AP36" s="1">
        <f t="shared" si="11"/>
        <v>0</v>
      </c>
      <c r="AQ36" s="1">
        <f t="shared" si="16"/>
        <v>0</v>
      </c>
      <c r="AR36" s="1">
        <f t="shared" si="12"/>
        <v>0</v>
      </c>
      <c r="AS36" s="1">
        <f t="shared" si="17"/>
        <v>0</v>
      </c>
      <c r="AT36" s="1">
        <f t="shared" si="13"/>
        <v>0</v>
      </c>
    </row>
    <row r="37" spans="1:46">
      <c r="A37" s="28">
        <v>27</v>
      </c>
      <c r="B37" s="195"/>
      <c r="C37" s="52"/>
      <c r="D37" s="52"/>
      <c r="E37" s="196"/>
      <c r="F37" s="52"/>
      <c r="G37" s="53"/>
      <c r="H37" s="54"/>
      <c r="I37" s="199"/>
      <c r="J37" s="155"/>
      <c r="K37" s="54"/>
      <c r="L37" s="199"/>
      <c r="M37" s="155"/>
      <c r="N37" s="54"/>
      <c r="O37" s="199"/>
      <c r="P37" s="297"/>
      <c r="Q37" s="411"/>
      <c r="R37" s="412"/>
      <c r="S37" s="407"/>
      <c r="T37" s="408"/>
      <c r="X37" s="58"/>
      <c r="Y37" s="59"/>
      <c r="AA37" s="5" t="str">
        <f t="shared" si="0"/>
        <v/>
      </c>
      <c r="AB37" s="5" t="str">
        <f t="shared" si="1"/>
        <v/>
      </c>
      <c r="AC37" s="5" t="str">
        <f t="shared" si="2"/>
        <v/>
      </c>
      <c r="AD37" s="5" t="str">
        <f t="shared" si="3"/>
        <v/>
      </c>
      <c r="AE37" s="5" t="str">
        <f t="shared" si="4"/>
        <v/>
      </c>
      <c r="AF37" s="9" t="str">
        <f>IF(F37="男",data_kyogisha!A28,"")</f>
        <v/>
      </c>
      <c r="AG37" s="5" t="str">
        <f t="shared" si="5"/>
        <v/>
      </c>
      <c r="AH37" s="5" t="str">
        <f t="shared" si="6"/>
        <v/>
      </c>
      <c r="AI37" s="5" t="str">
        <f t="shared" si="7"/>
        <v/>
      </c>
      <c r="AJ37" s="5" t="str">
        <f t="shared" si="8"/>
        <v/>
      </c>
      <c r="AK37" s="5" t="str">
        <f t="shared" si="9"/>
        <v/>
      </c>
      <c r="AL37" s="1" t="str">
        <f>IF(F37="女",data_kyogisha!A28,"")</f>
        <v/>
      </c>
      <c r="AM37" s="1">
        <f t="shared" si="14"/>
        <v>0</v>
      </c>
      <c r="AN37" s="1">
        <f t="shared" si="10"/>
        <v>0</v>
      </c>
      <c r="AO37" s="1">
        <f t="shared" si="15"/>
        <v>0</v>
      </c>
      <c r="AP37" s="1">
        <f t="shared" si="11"/>
        <v>0</v>
      </c>
      <c r="AQ37" s="1">
        <f t="shared" si="16"/>
        <v>0</v>
      </c>
      <c r="AR37" s="1">
        <f t="shared" si="12"/>
        <v>0</v>
      </c>
      <c r="AS37" s="1">
        <f t="shared" si="17"/>
        <v>0</v>
      </c>
      <c r="AT37" s="1">
        <f t="shared" si="13"/>
        <v>0</v>
      </c>
    </row>
    <row r="38" spans="1:46">
      <c r="A38" s="28">
        <v>28</v>
      </c>
      <c r="B38" s="195"/>
      <c r="C38" s="52"/>
      <c r="D38" s="52"/>
      <c r="E38" s="196"/>
      <c r="F38" s="52"/>
      <c r="G38" s="53"/>
      <c r="H38" s="54"/>
      <c r="I38" s="199"/>
      <c r="J38" s="155"/>
      <c r="K38" s="54"/>
      <c r="L38" s="199"/>
      <c r="M38" s="155"/>
      <c r="N38" s="54"/>
      <c r="O38" s="199"/>
      <c r="P38" s="297"/>
      <c r="Q38" s="411"/>
      <c r="R38" s="412"/>
      <c r="S38" s="407"/>
      <c r="T38" s="408"/>
      <c r="X38" s="58"/>
      <c r="Y38" s="59"/>
      <c r="AA38" s="5" t="str">
        <f t="shared" si="0"/>
        <v/>
      </c>
      <c r="AB38" s="5" t="str">
        <f t="shared" si="1"/>
        <v/>
      </c>
      <c r="AC38" s="5" t="str">
        <f t="shared" si="2"/>
        <v/>
      </c>
      <c r="AD38" s="5" t="str">
        <f t="shared" si="3"/>
        <v/>
      </c>
      <c r="AE38" s="5" t="str">
        <f t="shared" si="4"/>
        <v/>
      </c>
      <c r="AF38" s="9" t="str">
        <f>IF(F38="男",data_kyogisha!A29,"")</f>
        <v/>
      </c>
      <c r="AG38" s="5" t="str">
        <f t="shared" si="5"/>
        <v/>
      </c>
      <c r="AH38" s="5" t="str">
        <f t="shared" si="6"/>
        <v/>
      </c>
      <c r="AI38" s="5" t="str">
        <f t="shared" si="7"/>
        <v/>
      </c>
      <c r="AJ38" s="5" t="str">
        <f t="shared" si="8"/>
        <v/>
      </c>
      <c r="AK38" s="5" t="str">
        <f t="shared" si="9"/>
        <v/>
      </c>
      <c r="AL38" s="1" t="str">
        <f>IF(F38="女",data_kyogisha!A29,"")</f>
        <v/>
      </c>
      <c r="AM38" s="1">
        <f t="shared" si="14"/>
        <v>0</v>
      </c>
      <c r="AN38" s="1">
        <f t="shared" si="10"/>
        <v>0</v>
      </c>
      <c r="AO38" s="1">
        <f t="shared" si="15"/>
        <v>0</v>
      </c>
      <c r="AP38" s="1">
        <f t="shared" si="11"/>
        <v>0</v>
      </c>
      <c r="AQ38" s="1">
        <f t="shared" si="16"/>
        <v>0</v>
      </c>
      <c r="AR38" s="1">
        <f t="shared" si="12"/>
        <v>0</v>
      </c>
      <c r="AS38" s="1">
        <f t="shared" si="17"/>
        <v>0</v>
      </c>
      <c r="AT38" s="1">
        <f t="shared" si="13"/>
        <v>0</v>
      </c>
    </row>
    <row r="39" spans="1:46">
      <c r="A39" s="28">
        <v>29</v>
      </c>
      <c r="B39" s="195"/>
      <c r="C39" s="52"/>
      <c r="D39" s="52"/>
      <c r="E39" s="196"/>
      <c r="F39" s="52"/>
      <c r="G39" s="53"/>
      <c r="H39" s="54"/>
      <c r="I39" s="199"/>
      <c r="J39" s="155"/>
      <c r="K39" s="54"/>
      <c r="L39" s="199"/>
      <c r="M39" s="155"/>
      <c r="N39" s="54"/>
      <c r="O39" s="199"/>
      <c r="P39" s="297"/>
      <c r="Q39" s="411"/>
      <c r="R39" s="412"/>
      <c r="S39" s="407"/>
      <c r="T39" s="408"/>
      <c r="X39" s="58"/>
      <c r="Y39" s="59"/>
      <c r="AA39" s="5" t="str">
        <f t="shared" si="0"/>
        <v/>
      </c>
      <c r="AB39" s="5" t="str">
        <f t="shared" si="1"/>
        <v/>
      </c>
      <c r="AC39" s="5" t="str">
        <f t="shared" si="2"/>
        <v/>
      </c>
      <c r="AD39" s="5" t="str">
        <f t="shared" si="3"/>
        <v/>
      </c>
      <c r="AE39" s="5" t="str">
        <f t="shared" si="4"/>
        <v/>
      </c>
      <c r="AF39" s="9" t="str">
        <f>IF(F39="男",data_kyogisha!A30,"")</f>
        <v/>
      </c>
      <c r="AG39" s="5" t="str">
        <f t="shared" si="5"/>
        <v/>
      </c>
      <c r="AH39" s="5" t="str">
        <f t="shared" si="6"/>
        <v/>
      </c>
      <c r="AI39" s="5" t="str">
        <f t="shared" si="7"/>
        <v/>
      </c>
      <c r="AJ39" s="5" t="str">
        <f t="shared" si="8"/>
        <v/>
      </c>
      <c r="AK39" s="5" t="str">
        <f t="shared" si="9"/>
        <v/>
      </c>
      <c r="AL39" s="1" t="str">
        <f>IF(F39="女",data_kyogisha!A30,"")</f>
        <v/>
      </c>
      <c r="AM39" s="1">
        <f t="shared" si="14"/>
        <v>0</v>
      </c>
      <c r="AN39" s="1">
        <f t="shared" si="10"/>
        <v>0</v>
      </c>
      <c r="AO39" s="1">
        <f t="shared" si="15"/>
        <v>0</v>
      </c>
      <c r="AP39" s="1">
        <f t="shared" si="11"/>
        <v>0</v>
      </c>
      <c r="AQ39" s="1">
        <f t="shared" si="16"/>
        <v>0</v>
      </c>
      <c r="AR39" s="1">
        <f t="shared" si="12"/>
        <v>0</v>
      </c>
      <c r="AS39" s="1">
        <f t="shared" si="17"/>
        <v>0</v>
      </c>
      <c r="AT39" s="1">
        <f t="shared" si="13"/>
        <v>0</v>
      </c>
    </row>
    <row r="40" spans="1:46">
      <c r="A40" s="28">
        <v>30</v>
      </c>
      <c r="B40" s="195"/>
      <c r="C40" s="52"/>
      <c r="D40" s="52"/>
      <c r="E40" s="196"/>
      <c r="F40" s="52"/>
      <c r="G40" s="53"/>
      <c r="H40" s="54"/>
      <c r="I40" s="199"/>
      <c r="J40" s="155"/>
      <c r="K40" s="54"/>
      <c r="L40" s="199"/>
      <c r="M40" s="155"/>
      <c r="N40" s="54"/>
      <c r="O40" s="199"/>
      <c r="P40" s="297"/>
      <c r="Q40" s="411"/>
      <c r="R40" s="412"/>
      <c r="S40" s="407"/>
      <c r="T40" s="408"/>
      <c r="Y40" s="2"/>
      <c r="AA40" s="5" t="str">
        <f t="shared" si="0"/>
        <v/>
      </c>
      <c r="AB40" s="5" t="str">
        <f t="shared" si="1"/>
        <v/>
      </c>
      <c r="AC40" s="5" t="str">
        <f t="shared" si="2"/>
        <v/>
      </c>
      <c r="AD40" s="5" t="str">
        <f t="shared" si="3"/>
        <v/>
      </c>
      <c r="AE40" s="5" t="str">
        <f t="shared" si="4"/>
        <v/>
      </c>
      <c r="AF40" s="9" t="str">
        <f>IF(F40="男",data_kyogisha!A31,"")</f>
        <v/>
      </c>
      <c r="AG40" s="5" t="str">
        <f t="shared" si="5"/>
        <v/>
      </c>
      <c r="AH40" s="5" t="str">
        <f t="shared" si="6"/>
        <v/>
      </c>
      <c r="AI40" s="5" t="str">
        <f t="shared" si="7"/>
        <v/>
      </c>
      <c r="AJ40" s="5" t="str">
        <f t="shared" si="8"/>
        <v/>
      </c>
      <c r="AK40" s="5" t="str">
        <f t="shared" si="9"/>
        <v/>
      </c>
      <c r="AL40" s="1" t="str">
        <f>IF(F40="女",data_kyogisha!A31,"")</f>
        <v/>
      </c>
      <c r="AM40" s="1">
        <f t="shared" si="14"/>
        <v>0</v>
      </c>
      <c r="AN40" s="1">
        <f t="shared" si="10"/>
        <v>0</v>
      </c>
      <c r="AO40" s="1">
        <f t="shared" si="15"/>
        <v>0</v>
      </c>
      <c r="AP40" s="1">
        <f t="shared" si="11"/>
        <v>0</v>
      </c>
      <c r="AQ40" s="1">
        <f t="shared" si="16"/>
        <v>0</v>
      </c>
      <c r="AR40" s="1">
        <f t="shared" si="12"/>
        <v>0</v>
      </c>
      <c r="AS40" s="1">
        <f t="shared" si="17"/>
        <v>0</v>
      </c>
      <c r="AT40" s="1">
        <f t="shared" si="13"/>
        <v>0</v>
      </c>
    </row>
    <row r="41" spans="1:46">
      <c r="A41" s="28">
        <v>31</v>
      </c>
      <c r="B41" s="195"/>
      <c r="C41" s="52"/>
      <c r="D41" s="52"/>
      <c r="E41" s="196"/>
      <c r="F41" s="52"/>
      <c r="G41" s="53"/>
      <c r="H41" s="54"/>
      <c r="I41" s="199"/>
      <c r="J41" s="155"/>
      <c r="K41" s="54"/>
      <c r="L41" s="199"/>
      <c r="M41" s="155"/>
      <c r="N41" s="54"/>
      <c r="O41" s="199"/>
      <c r="P41" s="297"/>
      <c r="Q41" s="411"/>
      <c r="R41" s="412"/>
      <c r="S41" s="407"/>
      <c r="T41" s="408"/>
      <c r="Y41" s="2"/>
      <c r="AA41" s="5" t="str">
        <f t="shared" si="0"/>
        <v/>
      </c>
      <c r="AB41" s="5" t="str">
        <f t="shared" si="1"/>
        <v/>
      </c>
      <c r="AC41" s="5" t="str">
        <f t="shared" si="2"/>
        <v/>
      </c>
      <c r="AD41" s="5" t="str">
        <f t="shared" si="3"/>
        <v/>
      </c>
      <c r="AE41" s="5" t="str">
        <f t="shared" si="4"/>
        <v/>
      </c>
      <c r="AF41" s="9" t="str">
        <f>IF(F41="男",data_kyogisha!A32,"")</f>
        <v/>
      </c>
      <c r="AG41" s="5" t="str">
        <f t="shared" si="5"/>
        <v/>
      </c>
      <c r="AH41" s="5" t="str">
        <f t="shared" si="6"/>
        <v/>
      </c>
      <c r="AI41" s="5" t="str">
        <f t="shared" si="7"/>
        <v/>
      </c>
      <c r="AJ41" s="5" t="str">
        <f t="shared" si="8"/>
        <v/>
      </c>
      <c r="AK41" s="5" t="str">
        <f t="shared" si="9"/>
        <v/>
      </c>
      <c r="AL41" s="1" t="str">
        <f>IF(F41="女",data_kyogisha!A32,"")</f>
        <v/>
      </c>
      <c r="AM41" s="1">
        <f t="shared" si="14"/>
        <v>0</v>
      </c>
      <c r="AN41" s="1">
        <f t="shared" si="10"/>
        <v>0</v>
      </c>
      <c r="AO41" s="1">
        <f t="shared" si="15"/>
        <v>0</v>
      </c>
      <c r="AP41" s="1">
        <f t="shared" si="11"/>
        <v>0</v>
      </c>
      <c r="AQ41" s="1">
        <f t="shared" si="16"/>
        <v>0</v>
      </c>
      <c r="AR41" s="1">
        <f t="shared" si="12"/>
        <v>0</v>
      </c>
      <c r="AS41" s="1">
        <f t="shared" si="17"/>
        <v>0</v>
      </c>
      <c r="AT41" s="1">
        <f t="shared" si="13"/>
        <v>0</v>
      </c>
    </row>
    <row r="42" spans="1:46">
      <c r="A42" s="28">
        <v>32</v>
      </c>
      <c r="B42" s="195"/>
      <c r="C42" s="52"/>
      <c r="D42" s="52"/>
      <c r="E42" s="196"/>
      <c r="F42" s="52"/>
      <c r="G42" s="53"/>
      <c r="H42" s="54"/>
      <c r="I42" s="199"/>
      <c r="J42" s="155"/>
      <c r="K42" s="54"/>
      <c r="L42" s="199"/>
      <c r="M42" s="155"/>
      <c r="N42" s="54"/>
      <c r="O42" s="199"/>
      <c r="P42" s="297"/>
      <c r="Q42" s="411"/>
      <c r="R42" s="412"/>
      <c r="S42" s="407"/>
      <c r="T42" s="408"/>
      <c r="Y42" s="2"/>
      <c r="AA42" s="5" t="str">
        <f t="shared" si="0"/>
        <v/>
      </c>
      <c r="AB42" s="5" t="str">
        <f t="shared" si="1"/>
        <v/>
      </c>
      <c r="AC42" s="5" t="str">
        <f t="shared" si="2"/>
        <v/>
      </c>
      <c r="AD42" s="5" t="str">
        <f t="shared" si="3"/>
        <v/>
      </c>
      <c r="AE42" s="5" t="str">
        <f t="shared" si="4"/>
        <v/>
      </c>
      <c r="AF42" s="9" t="str">
        <f>IF(F42="男",data_kyogisha!A33,"")</f>
        <v/>
      </c>
      <c r="AG42" s="5" t="str">
        <f t="shared" si="5"/>
        <v/>
      </c>
      <c r="AH42" s="5" t="str">
        <f t="shared" si="6"/>
        <v/>
      </c>
      <c r="AI42" s="5" t="str">
        <f t="shared" si="7"/>
        <v/>
      </c>
      <c r="AJ42" s="5" t="str">
        <f t="shared" si="8"/>
        <v/>
      </c>
      <c r="AK42" s="5" t="str">
        <f t="shared" si="9"/>
        <v/>
      </c>
      <c r="AL42" s="1" t="str">
        <f>IF(F42="女",data_kyogisha!A33,"")</f>
        <v/>
      </c>
      <c r="AM42" s="1">
        <f t="shared" si="14"/>
        <v>0</v>
      </c>
      <c r="AN42" s="1">
        <f t="shared" si="10"/>
        <v>0</v>
      </c>
      <c r="AO42" s="1">
        <f t="shared" si="15"/>
        <v>0</v>
      </c>
      <c r="AP42" s="1">
        <f t="shared" si="11"/>
        <v>0</v>
      </c>
      <c r="AQ42" s="1">
        <f t="shared" si="16"/>
        <v>0</v>
      </c>
      <c r="AR42" s="1">
        <f t="shared" si="12"/>
        <v>0</v>
      </c>
      <c r="AS42" s="1">
        <f t="shared" si="17"/>
        <v>0</v>
      </c>
      <c r="AT42" s="1">
        <f t="shared" si="13"/>
        <v>0</v>
      </c>
    </row>
    <row r="43" spans="1:46">
      <c r="A43" s="28">
        <v>33</v>
      </c>
      <c r="B43" s="195"/>
      <c r="C43" s="52"/>
      <c r="D43" s="52"/>
      <c r="E43" s="196"/>
      <c r="F43" s="52"/>
      <c r="G43" s="53"/>
      <c r="H43" s="54"/>
      <c r="I43" s="199"/>
      <c r="J43" s="155"/>
      <c r="K43" s="54"/>
      <c r="L43" s="199"/>
      <c r="M43" s="155"/>
      <c r="N43" s="54"/>
      <c r="O43" s="199"/>
      <c r="P43" s="297"/>
      <c r="Q43" s="411"/>
      <c r="R43" s="412"/>
      <c r="S43" s="407"/>
      <c r="T43" s="408"/>
      <c r="Y43" s="2"/>
      <c r="AA43" s="5" t="str">
        <f t="shared" ref="AA43:AA74" si="18">IF(F43="男",B43,"")</f>
        <v/>
      </c>
      <c r="AB43" s="5" t="str">
        <f t="shared" ref="AB43:AB74" si="19">IF(F43="男",C43,"")</f>
        <v/>
      </c>
      <c r="AC43" s="5" t="str">
        <f t="shared" ref="AC43:AC74" si="20">IF(F43="男",D43,"")</f>
        <v/>
      </c>
      <c r="AD43" s="5" t="str">
        <f t="shared" ref="AD43:AD74" si="21">IF(F43="男",F43,"")</f>
        <v/>
      </c>
      <c r="AE43" s="5" t="str">
        <f t="shared" ref="AE43:AE74" si="22">IF(F43="男",IF(G43="","",G43),"")</f>
        <v/>
      </c>
      <c r="AF43" s="9" t="str">
        <f>IF(F43="男",data_kyogisha!A34,"")</f>
        <v/>
      </c>
      <c r="AG43" s="5" t="str">
        <f t="shared" ref="AG43:AG74" si="23">IF(F43="女",B43,"")</f>
        <v/>
      </c>
      <c r="AH43" s="5" t="str">
        <f t="shared" ref="AH43:AH74" si="24">IF(F43="女",C43,"")</f>
        <v/>
      </c>
      <c r="AI43" s="5" t="str">
        <f t="shared" ref="AI43:AI74" si="25">IF(F43="女",D43,"")</f>
        <v/>
      </c>
      <c r="AJ43" s="5" t="str">
        <f t="shared" ref="AJ43:AJ74" si="26">IF(F43="女",F43,"")</f>
        <v/>
      </c>
      <c r="AK43" s="5" t="str">
        <f t="shared" ref="AK43:AK74" si="27">IF(F43="女",IF(G43="","",G43),"")</f>
        <v/>
      </c>
      <c r="AL43" s="1" t="str">
        <f>IF(F43="女",data_kyogisha!A34,"")</f>
        <v/>
      </c>
      <c r="AM43" s="1">
        <f t="shared" si="14"/>
        <v>0</v>
      </c>
      <c r="AN43" s="1">
        <f t="shared" ref="AN43:AN74" si="28">IF(AND(F43="男",Q43="○"),B43,0)</f>
        <v>0</v>
      </c>
      <c r="AO43" s="1">
        <f t="shared" si="15"/>
        <v>0</v>
      </c>
      <c r="AP43" s="1">
        <f t="shared" ref="AP43:AP74" si="29">IF(AND(F43="男",S43="○"),B43,0)</f>
        <v>0</v>
      </c>
      <c r="AQ43" s="1">
        <f t="shared" si="16"/>
        <v>0</v>
      </c>
      <c r="AR43" s="1">
        <f t="shared" ref="AR43:AR74" si="30">IF(AND(F43="女",Q43="○"),B43,0)</f>
        <v>0</v>
      </c>
      <c r="AS43" s="1">
        <f t="shared" si="17"/>
        <v>0</v>
      </c>
      <c r="AT43" s="1">
        <f t="shared" ref="AT43:AT74" si="31">IF(AND(F43="女",S43="○"),B43,0)</f>
        <v>0</v>
      </c>
    </row>
    <row r="44" spans="1:46">
      <c r="A44" s="28">
        <v>34</v>
      </c>
      <c r="B44" s="195"/>
      <c r="C44" s="52"/>
      <c r="D44" s="52"/>
      <c r="E44" s="196"/>
      <c r="F44" s="52"/>
      <c r="G44" s="53"/>
      <c r="H44" s="54"/>
      <c r="I44" s="199"/>
      <c r="J44" s="155"/>
      <c r="K44" s="54"/>
      <c r="L44" s="199"/>
      <c r="M44" s="155"/>
      <c r="N44" s="54"/>
      <c r="O44" s="199"/>
      <c r="P44" s="297"/>
      <c r="Q44" s="411"/>
      <c r="R44" s="412"/>
      <c r="S44" s="407"/>
      <c r="T44" s="408"/>
      <c r="Y44" s="2"/>
      <c r="AA44" s="5" t="str">
        <f t="shared" si="18"/>
        <v/>
      </c>
      <c r="AB44" s="5" t="str">
        <f t="shared" si="19"/>
        <v/>
      </c>
      <c r="AC44" s="5" t="str">
        <f t="shared" si="20"/>
        <v/>
      </c>
      <c r="AD44" s="5" t="str">
        <f t="shared" si="21"/>
        <v/>
      </c>
      <c r="AE44" s="5" t="str">
        <f t="shared" si="22"/>
        <v/>
      </c>
      <c r="AF44" s="9" t="str">
        <f>IF(F44="男",data_kyogisha!A35,"")</f>
        <v/>
      </c>
      <c r="AG44" s="5" t="str">
        <f t="shared" si="23"/>
        <v/>
      </c>
      <c r="AH44" s="5" t="str">
        <f t="shared" si="24"/>
        <v/>
      </c>
      <c r="AI44" s="5" t="str">
        <f t="shared" si="25"/>
        <v/>
      </c>
      <c r="AJ44" s="5" t="str">
        <f t="shared" si="26"/>
        <v/>
      </c>
      <c r="AK44" s="5" t="str">
        <f t="shared" si="27"/>
        <v/>
      </c>
      <c r="AL44" s="1" t="str">
        <f>IF(F44="女",data_kyogisha!A35,"")</f>
        <v/>
      </c>
      <c r="AM44" s="1">
        <f t="shared" ref="AM44:AM75" si="32">IF(AND(F44="男",Q44="○"),AM43+1,AM43)</f>
        <v>0</v>
      </c>
      <c r="AN44" s="1">
        <f t="shared" si="28"/>
        <v>0</v>
      </c>
      <c r="AO44" s="1">
        <f t="shared" ref="AO44:AO75" si="33">IF(AND(F44="男",S44="○"),AO43+1,AO43)</f>
        <v>0</v>
      </c>
      <c r="AP44" s="1">
        <f t="shared" si="29"/>
        <v>0</v>
      </c>
      <c r="AQ44" s="1">
        <f t="shared" ref="AQ44:AQ75" si="34">IF(AND(F44="女",Q44="○"),AQ43+1,AQ43)</f>
        <v>0</v>
      </c>
      <c r="AR44" s="1">
        <f t="shared" si="30"/>
        <v>0</v>
      </c>
      <c r="AS44" s="1">
        <f t="shared" ref="AS44:AS75" si="35">IF(AND(F44="女",S44="○"),AS43+1,AS43)</f>
        <v>0</v>
      </c>
      <c r="AT44" s="1">
        <f t="shared" si="31"/>
        <v>0</v>
      </c>
    </row>
    <row r="45" spans="1:46">
      <c r="A45" s="28">
        <v>35</v>
      </c>
      <c r="B45" s="195"/>
      <c r="C45" s="52"/>
      <c r="D45" s="52"/>
      <c r="E45" s="196"/>
      <c r="F45" s="52"/>
      <c r="G45" s="53"/>
      <c r="H45" s="54"/>
      <c r="I45" s="199"/>
      <c r="J45" s="155"/>
      <c r="K45" s="54"/>
      <c r="L45" s="199"/>
      <c r="M45" s="155"/>
      <c r="N45" s="54"/>
      <c r="O45" s="199"/>
      <c r="P45" s="297"/>
      <c r="Q45" s="411"/>
      <c r="R45" s="412"/>
      <c r="S45" s="407"/>
      <c r="T45" s="408"/>
      <c r="Y45" s="2"/>
      <c r="AA45" s="5" t="str">
        <f t="shared" si="18"/>
        <v/>
      </c>
      <c r="AB45" s="5" t="str">
        <f t="shared" si="19"/>
        <v/>
      </c>
      <c r="AC45" s="5" t="str">
        <f t="shared" si="20"/>
        <v/>
      </c>
      <c r="AD45" s="5" t="str">
        <f t="shared" si="21"/>
        <v/>
      </c>
      <c r="AE45" s="5" t="str">
        <f t="shared" si="22"/>
        <v/>
      </c>
      <c r="AF45" s="9" t="str">
        <f>IF(F45="男",data_kyogisha!A36,"")</f>
        <v/>
      </c>
      <c r="AG45" s="5" t="str">
        <f t="shared" si="23"/>
        <v/>
      </c>
      <c r="AH45" s="5" t="str">
        <f t="shared" si="24"/>
        <v/>
      </c>
      <c r="AI45" s="5" t="str">
        <f t="shared" si="25"/>
        <v/>
      </c>
      <c r="AJ45" s="5" t="str">
        <f t="shared" si="26"/>
        <v/>
      </c>
      <c r="AK45" s="5" t="str">
        <f t="shared" si="27"/>
        <v/>
      </c>
      <c r="AL45" s="1" t="str">
        <f>IF(F45="女",data_kyogisha!A36,"")</f>
        <v/>
      </c>
      <c r="AM45" s="1">
        <f t="shared" si="32"/>
        <v>0</v>
      </c>
      <c r="AN45" s="1">
        <f t="shared" si="28"/>
        <v>0</v>
      </c>
      <c r="AO45" s="1">
        <f t="shared" si="33"/>
        <v>0</v>
      </c>
      <c r="AP45" s="1">
        <f t="shared" si="29"/>
        <v>0</v>
      </c>
      <c r="AQ45" s="1">
        <f t="shared" si="34"/>
        <v>0</v>
      </c>
      <c r="AR45" s="1">
        <f t="shared" si="30"/>
        <v>0</v>
      </c>
      <c r="AS45" s="1">
        <f t="shared" si="35"/>
        <v>0</v>
      </c>
      <c r="AT45" s="1">
        <f t="shared" si="31"/>
        <v>0</v>
      </c>
    </row>
    <row r="46" spans="1:46">
      <c r="A46" s="28">
        <v>36</v>
      </c>
      <c r="B46" s="195"/>
      <c r="C46" s="52"/>
      <c r="D46" s="52"/>
      <c r="E46" s="196"/>
      <c r="F46" s="52"/>
      <c r="G46" s="53"/>
      <c r="H46" s="54"/>
      <c r="I46" s="199"/>
      <c r="J46" s="155"/>
      <c r="K46" s="54"/>
      <c r="L46" s="199"/>
      <c r="M46" s="155"/>
      <c r="N46" s="54"/>
      <c r="O46" s="199"/>
      <c r="P46" s="297"/>
      <c r="Q46" s="411"/>
      <c r="R46" s="412"/>
      <c r="S46" s="407"/>
      <c r="T46" s="408"/>
      <c r="Y46" s="2"/>
      <c r="AA46" s="5" t="str">
        <f t="shared" si="18"/>
        <v/>
      </c>
      <c r="AB46" s="5" t="str">
        <f t="shared" si="19"/>
        <v/>
      </c>
      <c r="AC46" s="5" t="str">
        <f t="shared" si="20"/>
        <v/>
      </c>
      <c r="AD46" s="5" t="str">
        <f t="shared" si="21"/>
        <v/>
      </c>
      <c r="AE46" s="5" t="str">
        <f t="shared" si="22"/>
        <v/>
      </c>
      <c r="AF46" s="9" t="str">
        <f>IF(F46="男",data_kyogisha!A37,"")</f>
        <v/>
      </c>
      <c r="AG46" s="5" t="str">
        <f t="shared" si="23"/>
        <v/>
      </c>
      <c r="AH46" s="5" t="str">
        <f t="shared" si="24"/>
        <v/>
      </c>
      <c r="AI46" s="5" t="str">
        <f t="shared" si="25"/>
        <v/>
      </c>
      <c r="AJ46" s="5" t="str">
        <f t="shared" si="26"/>
        <v/>
      </c>
      <c r="AK46" s="5" t="str">
        <f t="shared" si="27"/>
        <v/>
      </c>
      <c r="AL46" s="1" t="str">
        <f>IF(F46="女",data_kyogisha!A37,"")</f>
        <v/>
      </c>
      <c r="AM46" s="1">
        <f t="shared" si="32"/>
        <v>0</v>
      </c>
      <c r="AN46" s="1">
        <f t="shared" si="28"/>
        <v>0</v>
      </c>
      <c r="AO46" s="1">
        <f t="shared" si="33"/>
        <v>0</v>
      </c>
      <c r="AP46" s="1">
        <f t="shared" si="29"/>
        <v>0</v>
      </c>
      <c r="AQ46" s="1">
        <f t="shared" si="34"/>
        <v>0</v>
      </c>
      <c r="AR46" s="1">
        <f t="shared" si="30"/>
        <v>0</v>
      </c>
      <c r="AS46" s="1">
        <f t="shared" si="35"/>
        <v>0</v>
      </c>
      <c r="AT46" s="1">
        <f t="shared" si="31"/>
        <v>0</v>
      </c>
    </row>
    <row r="47" spans="1:46">
      <c r="A47" s="28">
        <v>37</v>
      </c>
      <c r="B47" s="195"/>
      <c r="C47" s="52"/>
      <c r="D47" s="52"/>
      <c r="E47" s="196"/>
      <c r="F47" s="52"/>
      <c r="G47" s="53"/>
      <c r="H47" s="54"/>
      <c r="I47" s="199"/>
      <c r="J47" s="155"/>
      <c r="K47" s="54"/>
      <c r="L47" s="199"/>
      <c r="M47" s="155"/>
      <c r="N47" s="54"/>
      <c r="O47" s="199"/>
      <c r="P47" s="297"/>
      <c r="Q47" s="411"/>
      <c r="R47" s="412"/>
      <c r="S47" s="407"/>
      <c r="T47" s="408"/>
      <c r="Y47" s="2"/>
      <c r="AA47" s="5" t="str">
        <f t="shared" si="18"/>
        <v/>
      </c>
      <c r="AB47" s="5" t="str">
        <f t="shared" si="19"/>
        <v/>
      </c>
      <c r="AC47" s="5" t="str">
        <f t="shared" si="20"/>
        <v/>
      </c>
      <c r="AD47" s="5" t="str">
        <f t="shared" si="21"/>
        <v/>
      </c>
      <c r="AE47" s="5" t="str">
        <f t="shared" si="22"/>
        <v/>
      </c>
      <c r="AF47" s="9" t="str">
        <f>IF(F47="男",data_kyogisha!A38,"")</f>
        <v/>
      </c>
      <c r="AG47" s="5" t="str">
        <f t="shared" si="23"/>
        <v/>
      </c>
      <c r="AH47" s="5" t="str">
        <f t="shared" si="24"/>
        <v/>
      </c>
      <c r="AI47" s="5" t="str">
        <f t="shared" si="25"/>
        <v/>
      </c>
      <c r="AJ47" s="5" t="str">
        <f t="shared" si="26"/>
        <v/>
      </c>
      <c r="AK47" s="5" t="str">
        <f t="shared" si="27"/>
        <v/>
      </c>
      <c r="AL47" s="1" t="str">
        <f>IF(F47="女",data_kyogisha!A38,"")</f>
        <v/>
      </c>
      <c r="AM47" s="1">
        <f t="shared" si="32"/>
        <v>0</v>
      </c>
      <c r="AN47" s="1">
        <f t="shared" si="28"/>
        <v>0</v>
      </c>
      <c r="AO47" s="1">
        <f t="shared" si="33"/>
        <v>0</v>
      </c>
      <c r="AP47" s="1">
        <f t="shared" si="29"/>
        <v>0</v>
      </c>
      <c r="AQ47" s="1">
        <f t="shared" si="34"/>
        <v>0</v>
      </c>
      <c r="AR47" s="1">
        <f t="shared" si="30"/>
        <v>0</v>
      </c>
      <c r="AS47" s="1">
        <f t="shared" si="35"/>
        <v>0</v>
      </c>
      <c r="AT47" s="1">
        <f t="shared" si="31"/>
        <v>0</v>
      </c>
    </row>
    <row r="48" spans="1:46">
      <c r="A48" s="28">
        <v>38</v>
      </c>
      <c r="B48" s="195"/>
      <c r="C48" s="52"/>
      <c r="D48" s="52"/>
      <c r="E48" s="196"/>
      <c r="F48" s="52"/>
      <c r="G48" s="53"/>
      <c r="H48" s="54"/>
      <c r="I48" s="199"/>
      <c r="J48" s="155"/>
      <c r="K48" s="54"/>
      <c r="L48" s="199"/>
      <c r="M48" s="155"/>
      <c r="N48" s="54"/>
      <c r="O48" s="199"/>
      <c r="P48" s="297"/>
      <c r="Q48" s="411"/>
      <c r="R48" s="412"/>
      <c r="S48" s="407"/>
      <c r="T48" s="408"/>
      <c r="Y48" s="2"/>
      <c r="AA48" s="5" t="str">
        <f t="shared" si="18"/>
        <v/>
      </c>
      <c r="AB48" s="5" t="str">
        <f t="shared" si="19"/>
        <v/>
      </c>
      <c r="AC48" s="5" t="str">
        <f t="shared" si="20"/>
        <v/>
      </c>
      <c r="AD48" s="5" t="str">
        <f t="shared" si="21"/>
        <v/>
      </c>
      <c r="AE48" s="5" t="str">
        <f t="shared" si="22"/>
        <v/>
      </c>
      <c r="AF48" s="9" t="str">
        <f>IF(F48="男",data_kyogisha!A39,"")</f>
        <v/>
      </c>
      <c r="AG48" s="5" t="str">
        <f t="shared" si="23"/>
        <v/>
      </c>
      <c r="AH48" s="5" t="str">
        <f t="shared" si="24"/>
        <v/>
      </c>
      <c r="AI48" s="5" t="str">
        <f t="shared" si="25"/>
        <v/>
      </c>
      <c r="AJ48" s="5" t="str">
        <f t="shared" si="26"/>
        <v/>
      </c>
      <c r="AK48" s="5" t="str">
        <f t="shared" si="27"/>
        <v/>
      </c>
      <c r="AL48" s="1" t="str">
        <f>IF(F48="女",data_kyogisha!A39,"")</f>
        <v/>
      </c>
      <c r="AM48" s="1">
        <f t="shared" si="32"/>
        <v>0</v>
      </c>
      <c r="AN48" s="1">
        <f t="shared" si="28"/>
        <v>0</v>
      </c>
      <c r="AO48" s="1">
        <f t="shared" si="33"/>
        <v>0</v>
      </c>
      <c r="AP48" s="1">
        <f t="shared" si="29"/>
        <v>0</v>
      </c>
      <c r="AQ48" s="1">
        <f t="shared" si="34"/>
        <v>0</v>
      </c>
      <c r="AR48" s="1">
        <f t="shared" si="30"/>
        <v>0</v>
      </c>
      <c r="AS48" s="1">
        <f t="shared" si="35"/>
        <v>0</v>
      </c>
      <c r="AT48" s="1">
        <f t="shared" si="31"/>
        <v>0</v>
      </c>
    </row>
    <row r="49" spans="1:46">
      <c r="A49" s="28">
        <v>39</v>
      </c>
      <c r="B49" s="195"/>
      <c r="C49" s="52"/>
      <c r="D49" s="52"/>
      <c r="E49" s="196"/>
      <c r="F49" s="52"/>
      <c r="G49" s="53"/>
      <c r="H49" s="54"/>
      <c r="I49" s="199"/>
      <c r="J49" s="155"/>
      <c r="K49" s="54"/>
      <c r="L49" s="199"/>
      <c r="M49" s="155"/>
      <c r="N49" s="54"/>
      <c r="O49" s="199"/>
      <c r="P49" s="297"/>
      <c r="Q49" s="411"/>
      <c r="R49" s="412"/>
      <c r="S49" s="407"/>
      <c r="T49" s="408"/>
      <c r="Y49" s="2"/>
      <c r="AA49" s="5" t="str">
        <f t="shared" si="18"/>
        <v/>
      </c>
      <c r="AB49" s="5" t="str">
        <f t="shared" si="19"/>
        <v/>
      </c>
      <c r="AC49" s="5" t="str">
        <f t="shared" si="20"/>
        <v/>
      </c>
      <c r="AD49" s="5" t="str">
        <f t="shared" si="21"/>
        <v/>
      </c>
      <c r="AE49" s="5" t="str">
        <f t="shared" si="22"/>
        <v/>
      </c>
      <c r="AF49" s="9" t="str">
        <f>IF(F49="男",data_kyogisha!A40,"")</f>
        <v/>
      </c>
      <c r="AG49" s="5" t="str">
        <f t="shared" si="23"/>
        <v/>
      </c>
      <c r="AH49" s="5" t="str">
        <f t="shared" si="24"/>
        <v/>
      </c>
      <c r="AI49" s="5" t="str">
        <f t="shared" si="25"/>
        <v/>
      </c>
      <c r="AJ49" s="5" t="str">
        <f t="shared" si="26"/>
        <v/>
      </c>
      <c r="AK49" s="5" t="str">
        <f t="shared" si="27"/>
        <v/>
      </c>
      <c r="AL49" s="1" t="str">
        <f>IF(F49="女",data_kyogisha!A40,"")</f>
        <v/>
      </c>
      <c r="AM49" s="1">
        <f t="shared" si="32"/>
        <v>0</v>
      </c>
      <c r="AN49" s="1">
        <f t="shared" si="28"/>
        <v>0</v>
      </c>
      <c r="AO49" s="1">
        <f t="shared" si="33"/>
        <v>0</v>
      </c>
      <c r="AP49" s="1">
        <f t="shared" si="29"/>
        <v>0</v>
      </c>
      <c r="AQ49" s="1">
        <f t="shared" si="34"/>
        <v>0</v>
      </c>
      <c r="AR49" s="1">
        <f t="shared" si="30"/>
        <v>0</v>
      </c>
      <c r="AS49" s="1">
        <f t="shared" si="35"/>
        <v>0</v>
      </c>
      <c r="AT49" s="1">
        <f t="shared" si="31"/>
        <v>0</v>
      </c>
    </row>
    <row r="50" spans="1:46">
      <c r="A50" s="28">
        <v>40</v>
      </c>
      <c r="B50" s="195"/>
      <c r="C50" s="52"/>
      <c r="D50" s="52"/>
      <c r="E50" s="196"/>
      <c r="F50" s="52"/>
      <c r="G50" s="53"/>
      <c r="H50" s="54"/>
      <c r="I50" s="199"/>
      <c r="J50" s="155"/>
      <c r="K50" s="54"/>
      <c r="L50" s="199"/>
      <c r="M50" s="155"/>
      <c r="N50" s="54"/>
      <c r="O50" s="199"/>
      <c r="P50" s="297"/>
      <c r="Q50" s="411"/>
      <c r="R50" s="412"/>
      <c r="S50" s="407"/>
      <c r="T50" s="408"/>
      <c r="Y50" s="2"/>
      <c r="AA50" s="5" t="str">
        <f t="shared" si="18"/>
        <v/>
      </c>
      <c r="AB50" s="5" t="str">
        <f t="shared" si="19"/>
        <v/>
      </c>
      <c r="AC50" s="5" t="str">
        <f t="shared" si="20"/>
        <v/>
      </c>
      <c r="AD50" s="5" t="str">
        <f t="shared" si="21"/>
        <v/>
      </c>
      <c r="AE50" s="5" t="str">
        <f t="shared" si="22"/>
        <v/>
      </c>
      <c r="AF50" s="9" t="str">
        <f>IF(F50="男",data_kyogisha!A41,"")</f>
        <v/>
      </c>
      <c r="AG50" s="5" t="str">
        <f t="shared" si="23"/>
        <v/>
      </c>
      <c r="AH50" s="5" t="str">
        <f t="shared" si="24"/>
        <v/>
      </c>
      <c r="AI50" s="5" t="str">
        <f t="shared" si="25"/>
        <v/>
      </c>
      <c r="AJ50" s="5" t="str">
        <f t="shared" si="26"/>
        <v/>
      </c>
      <c r="AK50" s="5" t="str">
        <f t="shared" si="27"/>
        <v/>
      </c>
      <c r="AL50" s="1" t="str">
        <f>IF(F50="女",data_kyogisha!A41,"")</f>
        <v/>
      </c>
      <c r="AM50" s="1">
        <f t="shared" si="32"/>
        <v>0</v>
      </c>
      <c r="AN50" s="1">
        <f t="shared" si="28"/>
        <v>0</v>
      </c>
      <c r="AO50" s="1">
        <f t="shared" si="33"/>
        <v>0</v>
      </c>
      <c r="AP50" s="1">
        <f t="shared" si="29"/>
        <v>0</v>
      </c>
      <c r="AQ50" s="1">
        <f t="shared" si="34"/>
        <v>0</v>
      </c>
      <c r="AR50" s="1">
        <f t="shared" si="30"/>
        <v>0</v>
      </c>
      <c r="AS50" s="1">
        <f t="shared" si="35"/>
        <v>0</v>
      </c>
      <c r="AT50" s="1">
        <f t="shared" si="31"/>
        <v>0</v>
      </c>
    </row>
    <row r="51" spans="1:46">
      <c r="A51" s="28">
        <v>41</v>
      </c>
      <c r="B51" s="195"/>
      <c r="C51" s="52"/>
      <c r="D51" s="52"/>
      <c r="E51" s="196"/>
      <c r="F51" s="52"/>
      <c r="G51" s="53"/>
      <c r="H51" s="54"/>
      <c r="I51" s="199"/>
      <c r="J51" s="155"/>
      <c r="K51" s="54"/>
      <c r="L51" s="199"/>
      <c r="M51" s="155"/>
      <c r="N51" s="54"/>
      <c r="O51" s="199"/>
      <c r="P51" s="297"/>
      <c r="Q51" s="411"/>
      <c r="R51" s="412"/>
      <c r="S51" s="407"/>
      <c r="T51" s="408"/>
      <c r="Y51" s="2"/>
      <c r="AA51" s="5" t="str">
        <f t="shared" si="18"/>
        <v/>
      </c>
      <c r="AB51" s="5" t="str">
        <f t="shared" si="19"/>
        <v/>
      </c>
      <c r="AC51" s="5" t="str">
        <f t="shared" si="20"/>
        <v/>
      </c>
      <c r="AD51" s="5" t="str">
        <f t="shared" si="21"/>
        <v/>
      </c>
      <c r="AE51" s="5" t="str">
        <f t="shared" si="22"/>
        <v/>
      </c>
      <c r="AF51" s="9" t="str">
        <f>IF(F51="男",data_kyogisha!A42,"")</f>
        <v/>
      </c>
      <c r="AG51" s="5" t="str">
        <f t="shared" si="23"/>
        <v/>
      </c>
      <c r="AH51" s="5" t="str">
        <f t="shared" si="24"/>
        <v/>
      </c>
      <c r="AI51" s="5" t="str">
        <f t="shared" si="25"/>
        <v/>
      </c>
      <c r="AJ51" s="5" t="str">
        <f t="shared" si="26"/>
        <v/>
      </c>
      <c r="AK51" s="5" t="str">
        <f t="shared" si="27"/>
        <v/>
      </c>
      <c r="AL51" s="1" t="str">
        <f>IF(F51="女",data_kyogisha!A42,"")</f>
        <v/>
      </c>
      <c r="AM51" s="1">
        <f t="shared" si="32"/>
        <v>0</v>
      </c>
      <c r="AN51" s="1">
        <f t="shared" si="28"/>
        <v>0</v>
      </c>
      <c r="AO51" s="1">
        <f t="shared" si="33"/>
        <v>0</v>
      </c>
      <c r="AP51" s="1">
        <f t="shared" si="29"/>
        <v>0</v>
      </c>
      <c r="AQ51" s="1">
        <f t="shared" si="34"/>
        <v>0</v>
      </c>
      <c r="AR51" s="1">
        <f t="shared" si="30"/>
        <v>0</v>
      </c>
      <c r="AS51" s="1">
        <f t="shared" si="35"/>
        <v>0</v>
      </c>
      <c r="AT51" s="1">
        <f t="shared" si="31"/>
        <v>0</v>
      </c>
    </row>
    <row r="52" spans="1:46">
      <c r="A52" s="28">
        <v>42</v>
      </c>
      <c r="B52" s="195"/>
      <c r="C52" s="52"/>
      <c r="D52" s="52"/>
      <c r="E52" s="196"/>
      <c r="F52" s="52"/>
      <c r="G52" s="53"/>
      <c r="H52" s="54"/>
      <c r="I52" s="199"/>
      <c r="J52" s="155"/>
      <c r="K52" s="54"/>
      <c r="L52" s="199"/>
      <c r="M52" s="155"/>
      <c r="N52" s="54"/>
      <c r="O52" s="199"/>
      <c r="P52" s="297"/>
      <c r="Q52" s="411"/>
      <c r="R52" s="412"/>
      <c r="S52" s="407"/>
      <c r="T52" s="408"/>
      <c r="AA52" s="5" t="str">
        <f t="shared" si="18"/>
        <v/>
      </c>
      <c r="AB52" s="5" t="str">
        <f t="shared" si="19"/>
        <v/>
      </c>
      <c r="AC52" s="5" t="str">
        <f t="shared" si="20"/>
        <v/>
      </c>
      <c r="AD52" s="5" t="str">
        <f t="shared" si="21"/>
        <v/>
      </c>
      <c r="AE52" s="5" t="str">
        <f t="shared" si="22"/>
        <v/>
      </c>
      <c r="AF52" s="9" t="str">
        <f>IF(F52="男",data_kyogisha!A43,"")</f>
        <v/>
      </c>
      <c r="AG52" s="5" t="str">
        <f t="shared" si="23"/>
        <v/>
      </c>
      <c r="AH52" s="5" t="str">
        <f t="shared" si="24"/>
        <v/>
      </c>
      <c r="AI52" s="5" t="str">
        <f t="shared" si="25"/>
        <v/>
      </c>
      <c r="AJ52" s="5" t="str">
        <f t="shared" si="26"/>
        <v/>
      </c>
      <c r="AK52" s="5" t="str">
        <f t="shared" si="27"/>
        <v/>
      </c>
      <c r="AL52" s="1" t="str">
        <f>IF(F52="女",data_kyogisha!A43,"")</f>
        <v/>
      </c>
      <c r="AM52" s="1">
        <f t="shared" si="32"/>
        <v>0</v>
      </c>
      <c r="AN52" s="1">
        <f t="shared" si="28"/>
        <v>0</v>
      </c>
      <c r="AO52" s="1">
        <f t="shared" si="33"/>
        <v>0</v>
      </c>
      <c r="AP52" s="1">
        <f t="shared" si="29"/>
        <v>0</v>
      </c>
      <c r="AQ52" s="1">
        <f t="shared" si="34"/>
        <v>0</v>
      </c>
      <c r="AR52" s="1">
        <f t="shared" si="30"/>
        <v>0</v>
      </c>
      <c r="AS52" s="1">
        <f t="shared" si="35"/>
        <v>0</v>
      </c>
      <c r="AT52" s="1">
        <f t="shared" si="31"/>
        <v>0</v>
      </c>
    </row>
    <row r="53" spans="1:46">
      <c r="A53" s="28">
        <v>43</v>
      </c>
      <c r="B53" s="195"/>
      <c r="C53" s="52"/>
      <c r="D53" s="52"/>
      <c r="E53" s="196"/>
      <c r="F53" s="52"/>
      <c r="G53" s="53"/>
      <c r="H53" s="54"/>
      <c r="I53" s="199"/>
      <c r="J53" s="155"/>
      <c r="K53" s="54"/>
      <c r="L53" s="199"/>
      <c r="M53" s="155"/>
      <c r="N53" s="54"/>
      <c r="O53" s="199"/>
      <c r="P53" s="297"/>
      <c r="Q53" s="411"/>
      <c r="R53" s="412"/>
      <c r="S53" s="407"/>
      <c r="T53" s="408"/>
      <c r="AA53" s="5" t="str">
        <f t="shared" si="18"/>
        <v/>
      </c>
      <c r="AB53" s="5" t="str">
        <f t="shared" si="19"/>
        <v/>
      </c>
      <c r="AC53" s="5" t="str">
        <f t="shared" si="20"/>
        <v/>
      </c>
      <c r="AD53" s="5" t="str">
        <f t="shared" si="21"/>
        <v/>
      </c>
      <c r="AE53" s="5" t="str">
        <f t="shared" si="22"/>
        <v/>
      </c>
      <c r="AF53" s="9" t="str">
        <f>IF(F53="男",data_kyogisha!A44,"")</f>
        <v/>
      </c>
      <c r="AG53" s="5" t="str">
        <f t="shared" si="23"/>
        <v/>
      </c>
      <c r="AH53" s="5" t="str">
        <f t="shared" si="24"/>
        <v/>
      </c>
      <c r="AI53" s="5" t="str">
        <f t="shared" si="25"/>
        <v/>
      </c>
      <c r="AJ53" s="5" t="str">
        <f t="shared" si="26"/>
        <v/>
      </c>
      <c r="AK53" s="5" t="str">
        <f t="shared" si="27"/>
        <v/>
      </c>
      <c r="AL53" s="1" t="str">
        <f>IF(F53="女",data_kyogisha!A44,"")</f>
        <v/>
      </c>
      <c r="AM53" s="1">
        <f t="shared" si="32"/>
        <v>0</v>
      </c>
      <c r="AN53" s="1">
        <f t="shared" si="28"/>
        <v>0</v>
      </c>
      <c r="AO53" s="1">
        <f t="shared" si="33"/>
        <v>0</v>
      </c>
      <c r="AP53" s="1">
        <f t="shared" si="29"/>
        <v>0</v>
      </c>
      <c r="AQ53" s="1">
        <f t="shared" si="34"/>
        <v>0</v>
      </c>
      <c r="AR53" s="1">
        <f t="shared" si="30"/>
        <v>0</v>
      </c>
      <c r="AS53" s="1">
        <f t="shared" si="35"/>
        <v>0</v>
      </c>
      <c r="AT53" s="1">
        <f t="shared" si="31"/>
        <v>0</v>
      </c>
    </row>
    <row r="54" spans="1:46">
      <c r="A54" s="28">
        <v>44</v>
      </c>
      <c r="B54" s="195"/>
      <c r="C54" s="52"/>
      <c r="D54" s="52"/>
      <c r="E54" s="196"/>
      <c r="F54" s="52"/>
      <c r="G54" s="53"/>
      <c r="H54" s="54"/>
      <c r="I54" s="199"/>
      <c r="J54" s="155"/>
      <c r="K54" s="54"/>
      <c r="L54" s="199"/>
      <c r="M54" s="155"/>
      <c r="N54" s="54"/>
      <c r="O54" s="199"/>
      <c r="P54" s="297"/>
      <c r="Q54" s="411"/>
      <c r="R54" s="412"/>
      <c r="S54" s="407"/>
      <c r="T54" s="408"/>
      <c r="AA54" s="5" t="str">
        <f t="shared" si="18"/>
        <v/>
      </c>
      <c r="AB54" s="5" t="str">
        <f t="shared" si="19"/>
        <v/>
      </c>
      <c r="AC54" s="5" t="str">
        <f t="shared" si="20"/>
        <v/>
      </c>
      <c r="AD54" s="5" t="str">
        <f t="shared" si="21"/>
        <v/>
      </c>
      <c r="AE54" s="5" t="str">
        <f t="shared" si="22"/>
        <v/>
      </c>
      <c r="AF54" s="9" t="str">
        <f>IF(F54="男",data_kyogisha!A45,"")</f>
        <v/>
      </c>
      <c r="AG54" s="5" t="str">
        <f t="shared" si="23"/>
        <v/>
      </c>
      <c r="AH54" s="5" t="str">
        <f t="shared" si="24"/>
        <v/>
      </c>
      <c r="AI54" s="5" t="str">
        <f t="shared" si="25"/>
        <v/>
      </c>
      <c r="AJ54" s="5" t="str">
        <f t="shared" si="26"/>
        <v/>
      </c>
      <c r="AK54" s="5" t="str">
        <f t="shared" si="27"/>
        <v/>
      </c>
      <c r="AL54" s="1" t="str">
        <f>IF(F54="女",data_kyogisha!A45,"")</f>
        <v/>
      </c>
      <c r="AM54" s="1">
        <f t="shared" si="32"/>
        <v>0</v>
      </c>
      <c r="AN54" s="1">
        <f t="shared" si="28"/>
        <v>0</v>
      </c>
      <c r="AO54" s="1">
        <f t="shared" si="33"/>
        <v>0</v>
      </c>
      <c r="AP54" s="1">
        <f t="shared" si="29"/>
        <v>0</v>
      </c>
      <c r="AQ54" s="1">
        <f t="shared" si="34"/>
        <v>0</v>
      </c>
      <c r="AR54" s="1">
        <f t="shared" si="30"/>
        <v>0</v>
      </c>
      <c r="AS54" s="1">
        <f t="shared" si="35"/>
        <v>0</v>
      </c>
      <c r="AT54" s="1">
        <f t="shared" si="31"/>
        <v>0</v>
      </c>
    </row>
    <row r="55" spans="1:46">
      <c r="A55" s="28">
        <v>45</v>
      </c>
      <c r="B55" s="195"/>
      <c r="C55" s="52"/>
      <c r="D55" s="52"/>
      <c r="E55" s="196"/>
      <c r="F55" s="52"/>
      <c r="G55" s="53"/>
      <c r="H55" s="54"/>
      <c r="I55" s="199"/>
      <c r="J55" s="155"/>
      <c r="K55" s="54"/>
      <c r="L55" s="199"/>
      <c r="M55" s="155"/>
      <c r="N55" s="54"/>
      <c r="O55" s="199"/>
      <c r="P55" s="297"/>
      <c r="Q55" s="411"/>
      <c r="R55" s="412"/>
      <c r="S55" s="407"/>
      <c r="T55" s="408"/>
      <c r="AA55" s="5" t="str">
        <f t="shared" si="18"/>
        <v/>
      </c>
      <c r="AB55" s="5" t="str">
        <f t="shared" si="19"/>
        <v/>
      </c>
      <c r="AC55" s="5" t="str">
        <f t="shared" si="20"/>
        <v/>
      </c>
      <c r="AD55" s="5" t="str">
        <f t="shared" si="21"/>
        <v/>
      </c>
      <c r="AE55" s="5" t="str">
        <f t="shared" si="22"/>
        <v/>
      </c>
      <c r="AF55" s="9" t="str">
        <f>IF(F55="男",data_kyogisha!A46,"")</f>
        <v/>
      </c>
      <c r="AG55" s="5" t="str">
        <f t="shared" si="23"/>
        <v/>
      </c>
      <c r="AH55" s="5" t="str">
        <f t="shared" si="24"/>
        <v/>
      </c>
      <c r="AI55" s="5" t="str">
        <f t="shared" si="25"/>
        <v/>
      </c>
      <c r="AJ55" s="5" t="str">
        <f t="shared" si="26"/>
        <v/>
      </c>
      <c r="AK55" s="5" t="str">
        <f t="shared" si="27"/>
        <v/>
      </c>
      <c r="AL55" s="1" t="str">
        <f>IF(F55="女",data_kyogisha!A46,"")</f>
        <v/>
      </c>
      <c r="AM55" s="1">
        <f t="shared" si="32"/>
        <v>0</v>
      </c>
      <c r="AN55" s="1">
        <f t="shared" si="28"/>
        <v>0</v>
      </c>
      <c r="AO55" s="1">
        <f t="shared" si="33"/>
        <v>0</v>
      </c>
      <c r="AP55" s="1">
        <f t="shared" si="29"/>
        <v>0</v>
      </c>
      <c r="AQ55" s="1">
        <f t="shared" si="34"/>
        <v>0</v>
      </c>
      <c r="AR55" s="1">
        <f t="shared" si="30"/>
        <v>0</v>
      </c>
      <c r="AS55" s="1">
        <f t="shared" si="35"/>
        <v>0</v>
      </c>
      <c r="AT55" s="1">
        <f t="shared" si="31"/>
        <v>0</v>
      </c>
    </row>
    <row r="56" spans="1:46">
      <c r="A56" s="28">
        <v>46</v>
      </c>
      <c r="B56" s="195"/>
      <c r="C56" s="52"/>
      <c r="D56" s="52"/>
      <c r="E56" s="196"/>
      <c r="F56" s="52"/>
      <c r="G56" s="53"/>
      <c r="H56" s="54"/>
      <c r="I56" s="199"/>
      <c r="J56" s="155"/>
      <c r="K56" s="54"/>
      <c r="L56" s="199"/>
      <c r="M56" s="155"/>
      <c r="N56" s="54"/>
      <c r="O56" s="199"/>
      <c r="P56" s="297"/>
      <c r="Q56" s="411"/>
      <c r="R56" s="412"/>
      <c r="S56" s="407"/>
      <c r="T56" s="408"/>
      <c r="AA56" s="5" t="str">
        <f t="shared" si="18"/>
        <v/>
      </c>
      <c r="AB56" s="5" t="str">
        <f t="shared" si="19"/>
        <v/>
      </c>
      <c r="AC56" s="5" t="str">
        <f t="shared" si="20"/>
        <v/>
      </c>
      <c r="AD56" s="5" t="str">
        <f t="shared" si="21"/>
        <v/>
      </c>
      <c r="AE56" s="5" t="str">
        <f t="shared" si="22"/>
        <v/>
      </c>
      <c r="AF56" s="9" t="str">
        <f>IF(F56="男",data_kyogisha!A47,"")</f>
        <v/>
      </c>
      <c r="AG56" s="5" t="str">
        <f t="shared" si="23"/>
        <v/>
      </c>
      <c r="AH56" s="5" t="str">
        <f t="shared" si="24"/>
        <v/>
      </c>
      <c r="AI56" s="5" t="str">
        <f t="shared" si="25"/>
        <v/>
      </c>
      <c r="AJ56" s="5" t="str">
        <f t="shared" si="26"/>
        <v/>
      </c>
      <c r="AK56" s="5" t="str">
        <f t="shared" si="27"/>
        <v/>
      </c>
      <c r="AL56" s="1" t="str">
        <f>IF(F56="女",data_kyogisha!A47,"")</f>
        <v/>
      </c>
      <c r="AM56" s="1">
        <f t="shared" si="32"/>
        <v>0</v>
      </c>
      <c r="AN56" s="1">
        <f t="shared" si="28"/>
        <v>0</v>
      </c>
      <c r="AO56" s="1">
        <f t="shared" si="33"/>
        <v>0</v>
      </c>
      <c r="AP56" s="1">
        <f t="shared" si="29"/>
        <v>0</v>
      </c>
      <c r="AQ56" s="1">
        <f t="shared" si="34"/>
        <v>0</v>
      </c>
      <c r="AR56" s="1">
        <f t="shared" si="30"/>
        <v>0</v>
      </c>
      <c r="AS56" s="1">
        <f t="shared" si="35"/>
        <v>0</v>
      </c>
      <c r="AT56" s="1">
        <f t="shared" si="31"/>
        <v>0</v>
      </c>
    </row>
    <row r="57" spans="1:46">
      <c r="A57" s="28">
        <v>47</v>
      </c>
      <c r="B57" s="195"/>
      <c r="C57" s="52"/>
      <c r="D57" s="52"/>
      <c r="E57" s="196"/>
      <c r="F57" s="52"/>
      <c r="G57" s="53"/>
      <c r="H57" s="54"/>
      <c r="I57" s="199"/>
      <c r="J57" s="155"/>
      <c r="K57" s="54"/>
      <c r="L57" s="199"/>
      <c r="M57" s="155"/>
      <c r="N57" s="54"/>
      <c r="O57" s="199"/>
      <c r="P57" s="297"/>
      <c r="Q57" s="411"/>
      <c r="R57" s="412"/>
      <c r="S57" s="407"/>
      <c r="T57" s="408"/>
      <c r="AA57" s="5" t="str">
        <f t="shared" si="18"/>
        <v/>
      </c>
      <c r="AB57" s="5" t="str">
        <f t="shared" si="19"/>
        <v/>
      </c>
      <c r="AC57" s="5" t="str">
        <f t="shared" si="20"/>
        <v/>
      </c>
      <c r="AD57" s="5" t="str">
        <f t="shared" si="21"/>
        <v/>
      </c>
      <c r="AE57" s="5" t="str">
        <f t="shared" si="22"/>
        <v/>
      </c>
      <c r="AF57" s="9" t="str">
        <f>IF(F57="男",data_kyogisha!A48,"")</f>
        <v/>
      </c>
      <c r="AG57" s="5" t="str">
        <f t="shared" si="23"/>
        <v/>
      </c>
      <c r="AH57" s="5" t="str">
        <f t="shared" si="24"/>
        <v/>
      </c>
      <c r="AI57" s="5" t="str">
        <f t="shared" si="25"/>
        <v/>
      </c>
      <c r="AJ57" s="5" t="str">
        <f t="shared" si="26"/>
        <v/>
      </c>
      <c r="AK57" s="5" t="str">
        <f t="shared" si="27"/>
        <v/>
      </c>
      <c r="AL57" s="1" t="str">
        <f>IF(F57="女",data_kyogisha!A48,"")</f>
        <v/>
      </c>
      <c r="AM57" s="1">
        <f t="shared" si="32"/>
        <v>0</v>
      </c>
      <c r="AN57" s="1">
        <f t="shared" si="28"/>
        <v>0</v>
      </c>
      <c r="AO57" s="1">
        <f t="shared" si="33"/>
        <v>0</v>
      </c>
      <c r="AP57" s="1">
        <f t="shared" si="29"/>
        <v>0</v>
      </c>
      <c r="AQ57" s="1">
        <f t="shared" si="34"/>
        <v>0</v>
      </c>
      <c r="AR57" s="1">
        <f t="shared" si="30"/>
        <v>0</v>
      </c>
      <c r="AS57" s="1">
        <f t="shared" si="35"/>
        <v>0</v>
      </c>
      <c r="AT57" s="1">
        <f t="shared" si="31"/>
        <v>0</v>
      </c>
    </row>
    <row r="58" spans="1:46">
      <c r="A58" s="28">
        <v>48</v>
      </c>
      <c r="B58" s="195"/>
      <c r="C58" s="52"/>
      <c r="D58" s="52"/>
      <c r="E58" s="196"/>
      <c r="F58" s="52"/>
      <c r="G58" s="53"/>
      <c r="H58" s="54"/>
      <c r="I58" s="199"/>
      <c r="J58" s="155"/>
      <c r="K58" s="54"/>
      <c r="L58" s="199"/>
      <c r="M58" s="155"/>
      <c r="N58" s="54"/>
      <c r="O58" s="199"/>
      <c r="P58" s="297"/>
      <c r="Q58" s="411"/>
      <c r="R58" s="412"/>
      <c r="S58" s="407"/>
      <c r="T58" s="408"/>
      <c r="AA58" s="5" t="str">
        <f t="shared" si="18"/>
        <v/>
      </c>
      <c r="AB58" s="5" t="str">
        <f t="shared" si="19"/>
        <v/>
      </c>
      <c r="AC58" s="5" t="str">
        <f t="shared" si="20"/>
        <v/>
      </c>
      <c r="AD58" s="5" t="str">
        <f t="shared" si="21"/>
        <v/>
      </c>
      <c r="AE58" s="5" t="str">
        <f t="shared" si="22"/>
        <v/>
      </c>
      <c r="AF58" s="9" t="str">
        <f>IF(F58="男",data_kyogisha!A49,"")</f>
        <v/>
      </c>
      <c r="AG58" s="5" t="str">
        <f t="shared" si="23"/>
        <v/>
      </c>
      <c r="AH58" s="5" t="str">
        <f t="shared" si="24"/>
        <v/>
      </c>
      <c r="AI58" s="5" t="str">
        <f t="shared" si="25"/>
        <v/>
      </c>
      <c r="AJ58" s="5" t="str">
        <f t="shared" si="26"/>
        <v/>
      </c>
      <c r="AK58" s="5" t="str">
        <f t="shared" si="27"/>
        <v/>
      </c>
      <c r="AL58" s="1" t="str">
        <f>IF(F58="女",data_kyogisha!A49,"")</f>
        <v/>
      </c>
      <c r="AM58" s="1">
        <f t="shared" si="32"/>
        <v>0</v>
      </c>
      <c r="AN58" s="1">
        <f t="shared" si="28"/>
        <v>0</v>
      </c>
      <c r="AO58" s="1">
        <f t="shared" si="33"/>
        <v>0</v>
      </c>
      <c r="AP58" s="1">
        <f t="shared" si="29"/>
        <v>0</v>
      </c>
      <c r="AQ58" s="1">
        <f t="shared" si="34"/>
        <v>0</v>
      </c>
      <c r="AR58" s="1">
        <f t="shared" si="30"/>
        <v>0</v>
      </c>
      <c r="AS58" s="1">
        <f t="shared" si="35"/>
        <v>0</v>
      </c>
      <c r="AT58" s="1">
        <f t="shared" si="31"/>
        <v>0</v>
      </c>
    </row>
    <row r="59" spans="1:46">
      <c r="A59" s="28">
        <v>49</v>
      </c>
      <c r="B59" s="195"/>
      <c r="C59" s="52"/>
      <c r="D59" s="52"/>
      <c r="E59" s="196"/>
      <c r="F59" s="52"/>
      <c r="G59" s="53"/>
      <c r="H59" s="54"/>
      <c r="I59" s="199"/>
      <c r="J59" s="155"/>
      <c r="K59" s="54"/>
      <c r="L59" s="199"/>
      <c r="M59" s="155"/>
      <c r="N59" s="54"/>
      <c r="O59" s="199"/>
      <c r="P59" s="297"/>
      <c r="Q59" s="411"/>
      <c r="R59" s="412"/>
      <c r="S59" s="407"/>
      <c r="T59" s="408"/>
      <c r="AA59" s="5" t="str">
        <f t="shared" si="18"/>
        <v/>
      </c>
      <c r="AB59" s="5" t="str">
        <f t="shared" si="19"/>
        <v/>
      </c>
      <c r="AC59" s="5" t="str">
        <f t="shared" si="20"/>
        <v/>
      </c>
      <c r="AD59" s="5" t="str">
        <f t="shared" si="21"/>
        <v/>
      </c>
      <c r="AE59" s="5" t="str">
        <f t="shared" si="22"/>
        <v/>
      </c>
      <c r="AF59" s="9" t="str">
        <f>IF(F59="男",data_kyogisha!A50,"")</f>
        <v/>
      </c>
      <c r="AG59" s="5" t="str">
        <f t="shared" si="23"/>
        <v/>
      </c>
      <c r="AH59" s="5" t="str">
        <f t="shared" si="24"/>
        <v/>
      </c>
      <c r="AI59" s="5" t="str">
        <f t="shared" si="25"/>
        <v/>
      </c>
      <c r="AJ59" s="5" t="str">
        <f t="shared" si="26"/>
        <v/>
      </c>
      <c r="AK59" s="5" t="str">
        <f t="shared" si="27"/>
        <v/>
      </c>
      <c r="AL59" s="1" t="str">
        <f>IF(F59="女",data_kyogisha!A50,"")</f>
        <v/>
      </c>
      <c r="AM59" s="1">
        <f t="shared" si="32"/>
        <v>0</v>
      </c>
      <c r="AN59" s="1">
        <f t="shared" si="28"/>
        <v>0</v>
      </c>
      <c r="AO59" s="1">
        <f t="shared" si="33"/>
        <v>0</v>
      </c>
      <c r="AP59" s="1">
        <f t="shared" si="29"/>
        <v>0</v>
      </c>
      <c r="AQ59" s="1">
        <f t="shared" si="34"/>
        <v>0</v>
      </c>
      <c r="AR59" s="1">
        <f t="shared" si="30"/>
        <v>0</v>
      </c>
      <c r="AS59" s="1">
        <f t="shared" si="35"/>
        <v>0</v>
      </c>
      <c r="AT59" s="1">
        <f t="shared" si="31"/>
        <v>0</v>
      </c>
    </row>
    <row r="60" spans="1:46">
      <c r="A60" s="28">
        <v>50</v>
      </c>
      <c r="B60" s="195"/>
      <c r="C60" s="52"/>
      <c r="D60" s="52"/>
      <c r="E60" s="196"/>
      <c r="F60" s="52"/>
      <c r="G60" s="53"/>
      <c r="H60" s="54"/>
      <c r="I60" s="199"/>
      <c r="J60" s="155"/>
      <c r="K60" s="54"/>
      <c r="L60" s="199"/>
      <c r="M60" s="155"/>
      <c r="N60" s="54"/>
      <c r="O60" s="199"/>
      <c r="P60" s="297"/>
      <c r="Q60" s="411"/>
      <c r="R60" s="412"/>
      <c r="S60" s="407"/>
      <c r="T60" s="408"/>
      <c r="AA60" s="5" t="str">
        <f t="shared" si="18"/>
        <v/>
      </c>
      <c r="AB60" s="5" t="str">
        <f t="shared" si="19"/>
        <v/>
      </c>
      <c r="AC60" s="5" t="str">
        <f t="shared" si="20"/>
        <v/>
      </c>
      <c r="AD60" s="5" t="str">
        <f t="shared" si="21"/>
        <v/>
      </c>
      <c r="AE60" s="5" t="str">
        <f t="shared" si="22"/>
        <v/>
      </c>
      <c r="AF60" s="9" t="str">
        <f>IF(F60="男",data_kyogisha!A51,"")</f>
        <v/>
      </c>
      <c r="AG60" s="5" t="str">
        <f t="shared" si="23"/>
        <v/>
      </c>
      <c r="AH60" s="5" t="str">
        <f t="shared" si="24"/>
        <v/>
      </c>
      <c r="AI60" s="5" t="str">
        <f t="shared" si="25"/>
        <v/>
      </c>
      <c r="AJ60" s="5" t="str">
        <f t="shared" si="26"/>
        <v/>
      </c>
      <c r="AK60" s="5" t="str">
        <f t="shared" si="27"/>
        <v/>
      </c>
      <c r="AL60" s="1" t="str">
        <f>IF(F60="女",data_kyogisha!A51,"")</f>
        <v/>
      </c>
      <c r="AM60" s="1">
        <f t="shared" si="32"/>
        <v>0</v>
      </c>
      <c r="AN60" s="1">
        <f t="shared" si="28"/>
        <v>0</v>
      </c>
      <c r="AO60" s="1">
        <f t="shared" si="33"/>
        <v>0</v>
      </c>
      <c r="AP60" s="1">
        <f t="shared" si="29"/>
        <v>0</v>
      </c>
      <c r="AQ60" s="1">
        <f t="shared" si="34"/>
        <v>0</v>
      </c>
      <c r="AR60" s="1">
        <f t="shared" si="30"/>
        <v>0</v>
      </c>
      <c r="AS60" s="1">
        <f t="shared" si="35"/>
        <v>0</v>
      </c>
      <c r="AT60" s="1">
        <f t="shared" si="31"/>
        <v>0</v>
      </c>
    </row>
    <row r="61" spans="1:46">
      <c r="A61" s="28">
        <v>51</v>
      </c>
      <c r="B61" s="195"/>
      <c r="C61" s="52"/>
      <c r="D61" s="52"/>
      <c r="E61" s="196"/>
      <c r="F61" s="52"/>
      <c r="G61" s="53"/>
      <c r="H61" s="54"/>
      <c r="I61" s="199"/>
      <c r="J61" s="155"/>
      <c r="K61" s="54"/>
      <c r="L61" s="199"/>
      <c r="M61" s="155"/>
      <c r="N61" s="54"/>
      <c r="O61" s="199"/>
      <c r="P61" s="297"/>
      <c r="Q61" s="411"/>
      <c r="R61" s="412"/>
      <c r="S61" s="407"/>
      <c r="T61" s="408"/>
      <c r="AA61" s="5" t="str">
        <f t="shared" si="18"/>
        <v/>
      </c>
      <c r="AB61" s="5" t="str">
        <f t="shared" si="19"/>
        <v/>
      </c>
      <c r="AC61" s="5" t="str">
        <f t="shared" si="20"/>
        <v/>
      </c>
      <c r="AD61" s="5" t="str">
        <f t="shared" si="21"/>
        <v/>
      </c>
      <c r="AE61" s="5" t="str">
        <f t="shared" si="22"/>
        <v/>
      </c>
      <c r="AF61" s="9" t="str">
        <f>IF(F61="男",data_kyogisha!A52,"")</f>
        <v/>
      </c>
      <c r="AG61" s="5" t="str">
        <f t="shared" si="23"/>
        <v/>
      </c>
      <c r="AH61" s="5" t="str">
        <f t="shared" si="24"/>
        <v/>
      </c>
      <c r="AI61" s="5" t="str">
        <f t="shared" si="25"/>
        <v/>
      </c>
      <c r="AJ61" s="5" t="str">
        <f t="shared" si="26"/>
        <v/>
      </c>
      <c r="AK61" s="5" t="str">
        <f t="shared" si="27"/>
        <v/>
      </c>
      <c r="AL61" s="1" t="str">
        <f>IF(F61="女",data_kyogisha!A52,"")</f>
        <v/>
      </c>
      <c r="AM61" s="1">
        <f t="shared" si="32"/>
        <v>0</v>
      </c>
      <c r="AN61" s="1">
        <f t="shared" si="28"/>
        <v>0</v>
      </c>
      <c r="AO61" s="1">
        <f t="shared" si="33"/>
        <v>0</v>
      </c>
      <c r="AP61" s="1">
        <f t="shared" si="29"/>
        <v>0</v>
      </c>
      <c r="AQ61" s="1">
        <f t="shared" si="34"/>
        <v>0</v>
      </c>
      <c r="AR61" s="1">
        <f t="shared" si="30"/>
        <v>0</v>
      </c>
      <c r="AS61" s="1">
        <f t="shared" si="35"/>
        <v>0</v>
      </c>
      <c r="AT61" s="1">
        <f t="shared" si="31"/>
        <v>0</v>
      </c>
    </row>
    <row r="62" spans="1:46">
      <c r="A62" s="28">
        <v>52</v>
      </c>
      <c r="B62" s="195"/>
      <c r="C62" s="52"/>
      <c r="D62" s="52"/>
      <c r="E62" s="196"/>
      <c r="F62" s="52"/>
      <c r="G62" s="53"/>
      <c r="H62" s="54"/>
      <c r="I62" s="199"/>
      <c r="J62" s="155"/>
      <c r="K62" s="54"/>
      <c r="L62" s="199"/>
      <c r="M62" s="155"/>
      <c r="N62" s="54"/>
      <c r="O62" s="199"/>
      <c r="P62" s="297"/>
      <c r="Q62" s="411"/>
      <c r="R62" s="412"/>
      <c r="S62" s="407"/>
      <c r="T62" s="408"/>
      <c r="AA62" s="5" t="str">
        <f t="shared" si="18"/>
        <v/>
      </c>
      <c r="AB62" s="5" t="str">
        <f t="shared" si="19"/>
        <v/>
      </c>
      <c r="AC62" s="5" t="str">
        <f t="shared" si="20"/>
        <v/>
      </c>
      <c r="AD62" s="5" t="str">
        <f t="shared" si="21"/>
        <v/>
      </c>
      <c r="AE62" s="5" t="str">
        <f t="shared" si="22"/>
        <v/>
      </c>
      <c r="AF62" s="9" t="str">
        <f>IF(F62="男",data_kyogisha!A53,"")</f>
        <v/>
      </c>
      <c r="AG62" s="5" t="str">
        <f t="shared" si="23"/>
        <v/>
      </c>
      <c r="AH62" s="5" t="str">
        <f t="shared" si="24"/>
        <v/>
      </c>
      <c r="AI62" s="5" t="str">
        <f t="shared" si="25"/>
        <v/>
      </c>
      <c r="AJ62" s="5" t="str">
        <f t="shared" si="26"/>
        <v/>
      </c>
      <c r="AK62" s="5" t="str">
        <f t="shared" si="27"/>
        <v/>
      </c>
      <c r="AL62" s="1" t="str">
        <f>IF(F62="女",data_kyogisha!A53,"")</f>
        <v/>
      </c>
      <c r="AM62" s="1">
        <f t="shared" si="32"/>
        <v>0</v>
      </c>
      <c r="AN62" s="1">
        <f t="shared" si="28"/>
        <v>0</v>
      </c>
      <c r="AO62" s="1">
        <f t="shared" si="33"/>
        <v>0</v>
      </c>
      <c r="AP62" s="1">
        <f t="shared" si="29"/>
        <v>0</v>
      </c>
      <c r="AQ62" s="1">
        <f t="shared" si="34"/>
        <v>0</v>
      </c>
      <c r="AR62" s="1">
        <f t="shared" si="30"/>
        <v>0</v>
      </c>
      <c r="AS62" s="1">
        <f t="shared" si="35"/>
        <v>0</v>
      </c>
      <c r="AT62" s="1">
        <f t="shared" si="31"/>
        <v>0</v>
      </c>
    </row>
    <row r="63" spans="1:46">
      <c r="A63" s="28">
        <v>53</v>
      </c>
      <c r="B63" s="195"/>
      <c r="C63" s="52"/>
      <c r="D63" s="52"/>
      <c r="E63" s="196"/>
      <c r="F63" s="52"/>
      <c r="G63" s="53"/>
      <c r="H63" s="54"/>
      <c r="I63" s="199"/>
      <c r="J63" s="155"/>
      <c r="K63" s="54"/>
      <c r="L63" s="199"/>
      <c r="M63" s="155"/>
      <c r="N63" s="54"/>
      <c r="O63" s="199"/>
      <c r="P63" s="297"/>
      <c r="Q63" s="411"/>
      <c r="R63" s="412"/>
      <c r="S63" s="407"/>
      <c r="T63" s="408"/>
      <c r="AA63" s="5" t="str">
        <f t="shared" si="18"/>
        <v/>
      </c>
      <c r="AB63" s="5" t="str">
        <f t="shared" si="19"/>
        <v/>
      </c>
      <c r="AC63" s="5" t="str">
        <f t="shared" si="20"/>
        <v/>
      </c>
      <c r="AD63" s="5" t="str">
        <f t="shared" si="21"/>
        <v/>
      </c>
      <c r="AE63" s="5" t="str">
        <f t="shared" si="22"/>
        <v/>
      </c>
      <c r="AF63" s="9" t="str">
        <f>IF(F63="男",data_kyogisha!A54,"")</f>
        <v/>
      </c>
      <c r="AG63" s="5" t="str">
        <f t="shared" si="23"/>
        <v/>
      </c>
      <c r="AH63" s="5" t="str">
        <f t="shared" si="24"/>
        <v/>
      </c>
      <c r="AI63" s="5" t="str">
        <f t="shared" si="25"/>
        <v/>
      </c>
      <c r="AJ63" s="5" t="str">
        <f t="shared" si="26"/>
        <v/>
      </c>
      <c r="AK63" s="5" t="str">
        <f t="shared" si="27"/>
        <v/>
      </c>
      <c r="AL63" s="1" t="str">
        <f>IF(F63="女",data_kyogisha!A54,"")</f>
        <v/>
      </c>
      <c r="AM63" s="1">
        <f t="shared" si="32"/>
        <v>0</v>
      </c>
      <c r="AN63" s="1">
        <f t="shared" si="28"/>
        <v>0</v>
      </c>
      <c r="AO63" s="1">
        <f t="shared" si="33"/>
        <v>0</v>
      </c>
      <c r="AP63" s="1">
        <f t="shared" si="29"/>
        <v>0</v>
      </c>
      <c r="AQ63" s="1">
        <f t="shared" si="34"/>
        <v>0</v>
      </c>
      <c r="AR63" s="1">
        <f t="shared" si="30"/>
        <v>0</v>
      </c>
      <c r="AS63" s="1">
        <f t="shared" si="35"/>
        <v>0</v>
      </c>
      <c r="AT63" s="1">
        <f t="shared" si="31"/>
        <v>0</v>
      </c>
    </row>
    <row r="64" spans="1:46">
      <c r="A64" s="28">
        <v>54</v>
      </c>
      <c r="B64" s="195"/>
      <c r="C64" s="52"/>
      <c r="D64" s="52"/>
      <c r="E64" s="196"/>
      <c r="F64" s="52"/>
      <c r="G64" s="53"/>
      <c r="H64" s="54"/>
      <c r="I64" s="199"/>
      <c r="J64" s="155"/>
      <c r="K64" s="54"/>
      <c r="L64" s="199"/>
      <c r="M64" s="155"/>
      <c r="N64" s="54"/>
      <c r="O64" s="199"/>
      <c r="P64" s="297"/>
      <c r="Q64" s="411"/>
      <c r="R64" s="412"/>
      <c r="S64" s="407"/>
      <c r="T64" s="408"/>
      <c r="AA64" s="5" t="str">
        <f t="shared" si="18"/>
        <v/>
      </c>
      <c r="AB64" s="5" t="str">
        <f t="shared" si="19"/>
        <v/>
      </c>
      <c r="AC64" s="5" t="str">
        <f t="shared" si="20"/>
        <v/>
      </c>
      <c r="AD64" s="5" t="str">
        <f t="shared" si="21"/>
        <v/>
      </c>
      <c r="AE64" s="5" t="str">
        <f t="shared" si="22"/>
        <v/>
      </c>
      <c r="AF64" s="9" t="str">
        <f>IF(F64="男",data_kyogisha!A55,"")</f>
        <v/>
      </c>
      <c r="AG64" s="5" t="str">
        <f t="shared" si="23"/>
        <v/>
      </c>
      <c r="AH64" s="5" t="str">
        <f t="shared" si="24"/>
        <v/>
      </c>
      <c r="AI64" s="5" t="str">
        <f t="shared" si="25"/>
        <v/>
      </c>
      <c r="AJ64" s="5" t="str">
        <f t="shared" si="26"/>
        <v/>
      </c>
      <c r="AK64" s="5" t="str">
        <f t="shared" si="27"/>
        <v/>
      </c>
      <c r="AL64" s="1" t="str">
        <f>IF(F64="女",data_kyogisha!A55,"")</f>
        <v/>
      </c>
      <c r="AM64" s="1">
        <f t="shared" si="32"/>
        <v>0</v>
      </c>
      <c r="AN64" s="1">
        <f t="shared" si="28"/>
        <v>0</v>
      </c>
      <c r="AO64" s="1">
        <f t="shared" si="33"/>
        <v>0</v>
      </c>
      <c r="AP64" s="1">
        <f t="shared" si="29"/>
        <v>0</v>
      </c>
      <c r="AQ64" s="1">
        <f t="shared" si="34"/>
        <v>0</v>
      </c>
      <c r="AR64" s="1">
        <f t="shared" si="30"/>
        <v>0</v>
      </c>
      <c r="AS64" s="1">
        <f t="shared" si="35"/>
        <v>0</v>
      </c>
      <c r="AT64" s="1">
        <f t="shared" si="31"/>
        <v>0</v>
      </c>
    </row>
    <row r="65" spans="1:46">
      <c r="A65" s="28">
        <v>55</v>
      </c>
      <c r="B65" s="195"/>
      <c r="C65" s="52"/>
      <c r="D65" s="52"/>
      <c r="E65" s="196"/>
      <c r="F65" s="52"/>
      <c r="G65" s="53"/>
      <c r="H65" s="54"/>
      <c r="I65" s="199"/>
      <c r="J65" s="155"/>
      <c r="K65" s="54"/>
      <c r="L65" s="199"/>
      <c r="M65" s="155"/>
      <c r="N65" s="54"/>
      <c r="O65" s="199"/>
      <c r="P65" s="297"/>
      <c r="Q65" s="411"/>
      <c r="R65" s="412"/>
      <c r="S65" s="407"/>
      <c r="T65" s="408"/>
      <c r="AA65" s="5" t="str">
        <f t="shared" si="18"/>
        <v/>
      </c>
      <c r="AB65" s="5" t="str">
        <f t="shared" si="19"/>
        <v/>
      </c>
      <c r="AC65" s="5" t="str">
        <f t="shared" si="20"/>
        <v/>
      </c>
      <c r="AD65" s="5" t="str">
        <f t="shared" si="21"/>
        <v/>
      </c>
      <c r="AE65" s="5" t="str">
        <f t="shared" si="22"/>
        <v/>
      </c>
      <c r="AF65" s="9" t="str">
        <f>IF(F65="男",data_kyogisha!A56,"")</f>
        <v/>
      </c>
      <c r="AG65" s="5" t="str">
        <f t="shared" si="23"/>
        <v/>
      </c>
      <c r="AH65" s="5" t="str">
        <f t="shared" si="24"/>
        <v/>
      </c>
      <c r="AI65" s="5" t="str">
        <f t="shared" si="25"/>
        <v/>
      </c>
      <c r="AJ65" s="5" t="str">
        <f t="shared" si="26"/>
        <v/>
      </c>
      <c r="AK65" s="5" t="str">
        <f t="shared" si="27"/>
        <v/>
      </c>
      <c r="AL65" s="1" t="str">
        <f>IF(F65="女",data_kyogisha!A56,"")</f>
        <v/>
      </c>
      <c r="AM65" s="1">
        <f t="shared" si="32"/>
        <v>0</v>
      </c>
      <c r="AN65" s="1">
        <f t="shared" si="28"/>
        <v>0</v>
      </c>
      <c r="AO65" s="1">
        <f t="shared" si="33"/>
        <v>0</v>
      </c>
      <c r="AP65" s="1">
        <f t="shared" si="29"/>
        <v>0</v>
      </c>
      <c r="AQ65" s="1">
        <f t="shared" si="34"/>
        <v>0</v>
      </c>
      <c r="AR65" s="1">
        <f t="shared" si="30"/>
        <v>0</v>
      </c>
      <c r="AS65" s="1">
        <f t="shared" si="35"/>
        <v>0</v>
      </c>
      <c r="AT65" s="1">
        <f t="shared" si="31"/>
        <v>0</v>
      </c>
    </row>
    <row r="66" spans="1:46">
      <c r="A66" s="28">
        <v>56</v>
      </c>
      <c r="B66" s="195"/>
      <c r="C66" s="52"/>
      <c r="D66" s="52"/>
      <c r="E66" s="196"/>
      <c r="F66" s="52"/>
      <c r="G66" s="53"/>
      <c r="H66" s="54"/>
      <c r="I66" s="199"/>
      <c r="J66" s="155"/>
      <c r="K66" s="54"/>
      <c r="L66" s="199"/>
      <c r="M66" s="155"/>
      <c r="N66" s="54"/>
      <c r="O66" s="199"/>
      <c r="P66" s="297"/>
      <c r="Q66" s="411"/>
      <c r="R66" s="412"/>
      <c r="S66" s="407"/>
      <c r="T66" s="408"/>
      <c r="AA66" s="5" t="str">
        <f t="shared" si="18"/>
        <v/>
      </c>
      <c r="AB66" s="5" t="str">
        <f t="shared" si="19"/>
        <v/>
      </c>
      <c r="AC66" s="5" t="str">
        <f t="shared" si="20"/>
        <v/>
      </c>
      <c r="AD66" s="5" t="str">
        <f t="shared" si="21"/>
        <v/>
      </c>
      <c r="AE66" s="5" t="str">
        <f t="shared" si="22"/>
        <v/>
      </c>
      <c r="AF66" s="9" t="str">
        <f>IF(F66="男",data_kyogisha!A57,"")</f>
        <v/>
      </c>
      <c r="AG66" s="5" t="str">
        <f t="shared" si="23"/>
        <v/>
      </c>
      <c r="AH66" s="5" t="str">
        <f t="shared" si="24"/>
        <v/>
      </c>
      <c r="AI66" s="5" t="str">
        <f t="shared" si="25"/>
        <v/>
      </c>
      <c r="AJ66" s="5" t="str">
        <f t="shared" si="26"/>
        <v/>
      </c>
      <c r="AK66" s="5" t="str">
        <f t="shared" si="27"/>
        <v/>
      </c>
      <c r="AL66" s="1" t="str">
        <f>IF(F66="女",data_kyogisha!A57,"")</f>
        <v/>
      </c>
      <c r="AM66" s="1">
        <f t="shared" si="32"/>
        <v>0</v>
      </c>
      <c r="AN66" s="1">
        <f t="shared" si="28"/>
        <v>0</v>
      </c>
      <c r="AO66" s="1">
        <f t="shared" si="33"/>
        <v>0</v>
      </c>
      <c r="AP66" s="1">
        <f t="shared" si="29"/>
        <v>0</v>
      </c>
      <c r="AQ66" s="1">
        <f t="shared" si="34"/>
        <v>0</v>
      </c>
      <c r="AR66" s="1">
        <f t="shared" si="30"/>
        <v>0</v>
      </c>
      <c r="AS66" s="1">
        <f t="shared" si="35"/>
        <v>0</v>
      </c>
      <c r="AT66" s="1">
        <f t="shared" si="31"/>
        <v>0</v>
      </c>
    </row>
    <row r="67" spans="1:46">
      <c r="A67" s="28">
        <v>57</v>
      </c>
      <c r="B67" s="195"/>
      <c r="C67" s="52"/>
      <c r="D67" s="52"/>
      <c r="E67" s="196"/>
      <c r="F67" s="52"/>
      <c r="G67" s="53"/>
      <c r="H67" s="54"/>
      <c r="I67" s="199"/>
      <c r="J67" s="155"/>
      <c r="K67" s="54"/>
      <c r="L67" s="199"/>
      <c r="M67" s="155"/>
      <c r="N67" s="54"/>
      <c r="O67" s="199"/>
      <c r="P67" s="297"/>
      <c r="Q67" s="411"/>
      <c r="R67" s="412"/>
      <c r="S67" s="407"/>
      <c r="T67" s="408"/>
      <c r="AA67" s="5" t="str">
        <f t="shared" si="18"/>
        <v/>
      </c>
      <c r="AB67" s="5" t="str">
        <f t="shared" si="19"/>
        <v/>
      </c>
      <c r="AC67" s="5" t="str">
        <f t="shared" si="20"/>
        <v/>
      </c>
      <c r="AD67" s="5" t="str">
        <f t="shared" si="21"/>
        <v/>
      </c>
      <c r="AE67" s="5" t="str">
        <f t="shared" si="22"/>
        <v/>
      </c>
      <c r="AF67" s="9" t="str">
        <f>IF(F67="男",data_kyogisha!A58,"")</f>
        <v/>
      </c>
      <c r="AG67" s="5" t="str">
        <f t="shared" si="23"/>
        <v/>
      </c>
      <c r="AH67" s="5" t="str">
        <f t="shared" si="24"/>
        <v/>
      </c>
      <c r="AI67" s="5" t="str">
        <f t="shared" si="25"/>
        <v/>
      </c>
      <c r="AJ67" s="5" t="str">
        <f t="shared" si="26"/>
        <v/>
      </c>
      <c r="AK67" s="5" t="str">
        <f t="shared" si="27"/>
        <v/>
      </c>
      <c r="AL67" s="1" t="str">
        <f>IF(F67="女",data_kyogisha!A58,"")</f>
        <v/>
      </c>
      <c r="AM67" s="1">
        <f t="shared" si="32"/>
        <v>0</v>
      </c>
      <c r="AN67" s="1">
        <f t="shared" si="28"/>
        <v>0</v>
      </c>
      <c r="AO67" s="1">
        <f t="shared" si="33"/>
        <v>0</v>
      </c>
      <c r="AP67" s="1">
        <f t="shared" si="29"/>
        <v>0</v>
      </c>
      <c r="AQ67" s="1">
        <f t="shared" si="34"/>
        <v>0</v>
      </c>
      <c r="AR67" s="1">
        <f t="shared" si="30"/>
        <v>0</v>
      </c>
      <c r="AS67" s="1">
        <f t="shared" si="35"/>
        <v>0</v>
      </c>
      <c r="AT67" s="1">
        <f t="shared" si="31"/>
        <v>0</v>
      </c>
    </row>
    <row r="68" spans="1:46">
      <c r="A68" s="28">
        <v>58</v>
      </c>
      <c r="B68" s="195"/>
      <c r="C68" s="52"/>
      <c r="D68" s="52"/>
      <c r="E68" s="196"/>
      <c r="F68" s="52"/>
      <c r="G68" s="53"/>
      <c r="H68" s="54"/>
      <c r="I68" s="199"/>
      <c r="J68" s="155"/>
      <c r="K68" s="54"/>
      <c r="L68" s="199"/>
      <c r="M68" s="155"/>
      <c r="N68" s="54"/>
      <c r="O68" s="199"/>
      <c r="P68" s="297"/>
      <c r="Q68" s="411"/>
      <c r="R68" s="412"/>
      <c r="S68" s="407"/>
      <c r="T68" s="408"/>
      <c r="AA68" s="5" t="str">
        <f t="shared" si="18"/>
        <v/>
      </c>
      <c r="AB68" s="5" t="str">
        <f t="shared" si="19"/>
        <v/>
      </c>
      <c r="AC68" s="5" t="str">
        <f t="shared" si="20"/>
        <v/>
      </c>
      <c r="AD68" s="5" t="str">
        <f t="shared" si="21"/>
        <v/>
      </c>
      <c r="AE68" s="5" t="str">
        <f t="shared" si="22"/>
        <v/>
      </c>
      <c r="AF68" s="9" t="str">
        <f>IF(F68="男",data_kyogisha!A59,"")</f>
        <v/>
      </c>
      <c r="AG68" s="5" t="str">
        <f t="shared" si="23"/>
        <v/>
      </c>
      <c r="AH68" s="5" t="str">
        <f t="shared" si="24"/>
        <v/>
      </c>
      <c r="AI68" s="5" t="str">
        <f t="shared" si="25"/>
        <v/>
      </c>
      <c r="AJ68" s="5" t="str">
        <f t="shared" si="26"/>
        <v/>
      </c>
      <c r="AK68" s="5" t="str">
        <f t="shared" si="27"/>
        <v/>
      </c>
      <c r="AL68" s="1" t="str">
        <f>IF(F68="女",data_kyogisha!A59,"")</f>
        <v/>
      </c>
      <c r="AM68" s="1">
        <f t="shared" si="32"/>
        <v>0</v>
      </c>
      <c r="AN68" s="1">
        <f t="shared" si="28"/>
        <v>0</v>
      </c>
      <c r="AO68" s="1">
        <f t="shared" si="33"/>
        <v>0</v>
      </c>
      <c r="AP68" s="1">
        <f t="shared" si="29"/>
        <v>0</v>
      </c>
      <c r="AQ68" s="1">
        <f t="shared" si="34"/>
        <v>0</v>
      </c>
      <c r="AR68" s="1">
        <f t="shared" si="30"/>
        <v>0</v>
      </c>
      <c r="AS68" s="1">
        <f t="shared" si="35"/>
        <v>0</v>
      </c>
      <c r="AT68" s="1">
        <f t="shared" si="31"/>
        <v>0</v>
      </c>
    </row>
    <row r="69" spans="1:46">
      <c r="A69" s="28">
        <v>59</v>
      </c>
      <c r="B69" s="195"/>
      <c r="C69" s="52"/>
      <c r="D69" s="52"/>
      <c r="E69" s="196"/>
      <c r="F69" s="52"/>
      <c r="G69" s="53"/>
      <c r="H69" s="54"/>
      <c r="I69" s="199"/>
      <c r="J69" s="155"/>
      <c r="K69" s="54"/>
      <c r="L69" s="199"/>
      <c r="M69" s="155"/>
      <c r="N69" s="54"/>
      <c r="O69" s="199"/>
      <c r="P69" s="297"/>
      <c r="Q69" s="411"/>
      <c r="R69" s="412"/>
      <c r="S69" s="407"/>
      <c r="T69" s="408"/>
      <c r="AA69" s="5" t="str">
        <f t="shared" si="18"/>
        <v/>
      </c>
      <c r="AB69" s="5" t="str">
        <f t="shared" si="19"/>
        <v/>
      </c>
      <c r="AC69" s="5" t="str">
        <f t="shared" si="20"/>
        <v/>
      </c>
      <c r="AD69" s="5" t="str">
        <f t="shared" si="21"/>
        <v/>
      </c>
      <c r="AE69" s="5" t="str">
        <f t="shared" si="22"/>
        <v/>
      </c>
      <c r="AF69" s="9" t="str">
        <f>IF(F69="男",data_kyogisha!A60,"")</f>
        <v/>
      </c>
      <c r="AG69" s="5" t="str">
        <f t="shared" si="23"/>
        <v/>
      </c>
      <c r="AH69" s="5" t="str">
        <f t="shared" si="24"/>
        <v/>
      </c>
      <c r="AI69" s="5" t="str">
        <f t="shared" si="25"/>
        <v/>
      </c>
      <c r="AJ69" s="5" t="str">
        <f t="shared" si="26"/>
        <v/>
      </c>
      <c r="AK69" s="5" t="str">
        <f t="shared" si="27"/>
        <v/>
      </c>
      <c r="AL69" s="1" t="str">
        <f>IF(F69="女",data_kyogisha!A60,"")</f>
        <v/>
      </c>
      <c r="AM69" s="1">
        <f t="shared" si="32"/>
        <v>0</v>
      </c>
      <c r="AN69" s="1">
        <f t="shared" si="28"/>
        <v>0</v>
      </c>
      <c r="AO69" s="1">
        <f t="shared" si="33"/>
        <v>0</v>
      </c>
      <c r="AP69" s="1">
        <f t="shared" si="29"/>
        <v>0</v>
      </c>
      <c r="AQ69" s="1">
        <f t="shared" si="34"/>
        <v>0</v>
      </c>
      <c r="AR69" s="1">
        <f t="shared" si="30"/>
        <v>0</v>
      </c>
      <c r="AS69" s="1">
        <f t="shared" si="35"/>
        <v>0</v>
      </c>
      <c r="AT69" s="1">
        <f t="shared" si="31"/>
        <v>0</v>
      </c>
    </row>
    <row r="70" spans="1:46">
      <c r="A70" s="28">
        <v>60</v>
      </c>
      <c r="B70" s="195"/>
      <c r="C70" s="52"/>
      <c r="D70" s="52"/>
      <c r="E70" s="196"/>
      <c r="F70" s="52"/>
      <c r="G70" s="53"/>
      <c r="H70" s="54"/>
      <c r="I70" s="199"/>
      <c r="J70" s="155"/>
      <c r="K70" s="54"/>
      <c r="L70" s="199"/>
      <c r="M70" s="155"/>
      <c r="N70" s="54"/>
      <c r="O70" s="199"/>
      <c r="P70" s="297"/>
      <c r="Q70" s="411"/>
      <c r="R70" s="412"/>
      <c r="S70" s="407"/>
      <c r="T70" s="408"/>
      <c r="AA70" s="5" t="str">
        <f t="shared" si="18"/>
        <v/>
      </c>
      <c r="AB70" s="5" t="str">
        <f t="shared" si="19"/>
        <v/>
      </c>
      <c r="AC70" s="5" t="str">
        <f t="shared" si="20"/>
        <v/>
      </c>
      <c r="AD70" s="5" t="str">
        <f t="shared" si="21"/>
        <v/>
      </c>
      <c r="AE70" s="5" t="str">
        <f t="shared" si="22"/>
        <v/>
      </c>
      <c r="AF70" s="9" t="str">
        <f>IF(F70="男",data_kyogisha!A61,"")</f>
        <v/>
      </c>
      <c r="AG70" s="5" t="str">
        <f t="shared" si="23"/>
        <v/>
      </c>
      <c r="AH70" s="5" t="str">
        <f t="shared" si="24"/>
        <v/>
      </c>
      <c r="AI70" s="5" t="str">
        <f t="shared" si="25"/>
        <v/>
      </c>
      <c r="AJ70" s="5" t="str">
        <f t="shared" si="26"/>
        <v/>
      </c>
      <c r="AK70" s="5" t="str">
        <f t="shared" si="27"/>
        <v/>
      </c>
      <c r="AL70" s="1" t="str">
        <f>IF(F70="女",data_kyogisha!A61,"")</f>
        <v/>
      </c>
      <c r="AM70" s="1">
        <f t="shared" si="32"/>
        <v>0</v>
      </c>
      <c r="AN70" s="1">
        <f t="shared" si="28"/>
        <v>0</v>
      </c>
      <c r="AO70" s="1">
        <f t="shared" si="33"/>
        <v>0</v>
      </c>
      <c r="AP70" s="1">
        <f t="shared" si="29"/>
        <v>0</v>
      </c>
      <c r="AQ70" s="1">
        <f t="shared" si="34"/>
        <v>0</v>
      </c>
      <c r="AR70" s="1">
        <f t="shared" si="30"/>
        <v>0</v>
      </c>
      <c r="AS70" s="1">
        <f t="shared" si="35"/>
        <v>0</v>
      </c>
      <c r="AT70" s="1">
        <f t="shared" si="31"/>
        <v>0</v>
      </c>
    </row>
    <row r="71" spans="1:46">
      <c r="A71" s="28">
        <v>61</v>
      </c>
      <c r="B71" s="195"/>
      <c r="C71" s="52"/>
      <c r="D71" s="52"/>
      <c r="E71" s="196"/>
      <c r="F71" s="52"/>
      <c r="G71" s="53"/>
      <c r="H71" s="54"/>
      <c r="I71" s="199"/>
      <c r="J71" s="155"/>
      <c r="K71" s="54"/>
      <c r="L71" s="199"/>
      <c r="M71" s="155"/>
      <c r="N71" s="54"/>
      <c r="O71" s="199"/>
      <c r="P71" s="297"/>
      <c r="Q71" s="411"/>
      <c r="R71" s="412"/>
      <c r="S71" s="407"/>
      <c r="T71" s="408"/>
      <c r="AA71" s="5" t="str">
        <f t="shared" si="18"/>
        <v/>
      </c>
      <c r="AB71" s="5" t="str">
        <f t="shared" si="19"/>
        <v/>
      </c>
      <c r="AC71" s="5" t="str">
        <f t="shared" si="20"/>
        <v/>
      </c>
      <c r="AD71" s="5" t="str">
        <f t="shared" si="21"/>
        <v/>
      </c>
      <c r="AE71" s="5" t="str">
        <f t="shared" si="22"/>
        <v/>
      </c>
      <c r="AF71" s="9" t="str">
        <f>IF(F71="男",data_kyogisha!A62,"")</f>
        <v/>
      </c>
      <c r="AG71" s="5" t="str">
        <f t="shared" si="23"/>
        <v/>
      </c>
      <c r="AH71" s="5" t="str">
        <f t="shared" si="24"/>
        <v/>
      </c>
      <c r="AI71" s="5" t="str">
        <f t="shared" si="25"/>
        <v/>
      </c>
      <c r="AJ71" s="5" t="str">
        <f t="shared" si="26"/>
        <v/>
      </c>
      <c r="AK71" s="5" t="str">
        <f t="shared" si="27"/>
        <v/>
      </c>
      <c r="AL71" s="1" t="str">
        <f>IF(F71="女",data_kyogisha!A62,"")</f>
        <v/>
      </c>
      <c r="AM71" s="1">
        <f t="shared" si="32"/>
        <v>0</v>
      </c>
      <c r="AN71" s="1">
        <f t="shared" si="28"/>
        <v>0</v>
      </c>
      <c r="AO71" s="1">
        <f t="shared" si="33"/>
        <v>0</v>
      </c>
      <c r="AP71" s="1">
        <f t="shared" si="29"/>
        <v>0</v>
      </c>
      <c r="AQ71" s="1">
        <f t="shared" si="34"/>
        <v>0</v>
      </c>
      <c r="AR71" s="1">
        <f t="shared" si="30"/>
        <v>0</v>
      </c>
      <c r="AS71" s="1">
        <f t="shared" si="35"/>
        <v>0</v>
      </c>
      <c r="AT71" s="1">
        <f t="shared" si="31"/>
        <v>0</v>
      </c>
    </row>
    <row r="72" spans="1:46">
      <c r="A72" s="28">
        <v>62</v>
      </c>
      <c r="B72" s="195"/>
      <c r="C72" s="52"/>
      <c r="D72" s="52"/>
      <c r="E72" s="196"/>
      <c r="F72" s="52"/>
      <c r="G72" s="53"/>
      <c r="H72" s="54"/>
      <c r="I72" s="199"/>
      <c r="J72" s="155"/>
      <c r="K72" s="54"/>
      <c r="L72" s="199"/>
      <c r="M72" s="155"/>
      <c r="N72" s="54"/>
      <c r="O72" s="199"/>
      <c r="P72" s="297"/>
      <c r="Q72" s="411"/>
      <c r="R72" s="412"/>
      <c r="S72" s="407"/>
      <c r="T72" s="408"/>
      <c r="AA72" s="5" t="str">
        <f t="shared" si="18"/>
        <v/>
      </c>
      <c r="AB72" s="5" t="str">
        <f t="shared" si="19"/>
        <v/>
      </c>
      <c r="AC72" s="5" t="str">
        <f t="shared" si="20"/>
        <v/>
      </c>
      <c r="AD72" s="5" t="str">
        <f t="shared" si="21"/>
        <v/>
      </c>
      <c r="AE72" s="5" t="str">
        <f t="shared" si="22"/>
        <v/>
      </c>
      <c r="AF72" s="9" t="str">
        <f>IF(F72="男",data_kyogisha!A63,"")</f>
        <v/>
      </c>
      <c r="AG72" s="5" t="str">
        <f t="shared" si="23"/>
        <v/>
      </c>
      <c r="AH72" s="5" t="str">
        <f t="shared" si="24"/>
        <v/>
      </c>
      <c r="AI72" s="5" t="str">
        <f t="shared" si="25"/>
        <v/>
      </c>
      <c r="AJ72" s="5" t="str">
        <f t="shared" si="26"/>
        <v/>
      </c>
      <c r="AK72" s="5" t="str">
        <f t="shared" si="27"/>
        <v/>
      </c>
      <c r="AL72" s="1" t="str">
        <f>IF(F72="女",data_kyogisha!A63,"")</f>
        <v/>
      </c>
      <c r="AM72" s="1">
        <f t="shared" si="32"/>
        <v>0</v>
      </c>
      <c r="AN72" s="1">
        <f t="shared" si="28"/>
        <v>0</v>
      </c>
      <c r="AO72" s="1">
        <f t="shared" si="33"/>
        <v>0</v>
      </c>
      <c r="AP72" s="1">
        <f t="shared" si="29"/>
        <v>0</v>
      </c>
      <c r="AQ72" s="1">
        <f t="shared" si="34"/>
        <v>0</v>
      </c>
      <c r="AR72" s="1">
        <f t="shared" si="30"/>
        <v>0</v>
      </c>
      <c r="AS72" s="1">
        <f t="shared" si="35"/>
        <v>0</v>
      </c>
      <c r="AT72" s="1">
        <f t="shared" si="31"/>
        <v>0</v>
      </c>
    </row>
    <row r="73" spans="1:46">
      <c r="A73" s="28">
        <v>63</v>
      </c>
      <c r="B73" s="195"/>
      <c r="C73" s="52"/>
      <c r="D73" s="52"/>
      <c r="E73" s="196"/>
      <c r="F73" s="52"/>
      <c r="G73" s="53"/>
      <c r="H73" s="54"/>
      <c r="I73" s="199"/>
      <c r="J73" s="155"/>
      <c r="K73" s="54"/>
      <c r="L73" s="199"/>
      <c r="M73" s="155"/>
      <c r="N73" s="54"/>
      <c r="O73" s="199"/>
      <c r="P73" s="297"/>
      <c r="Q73" s="411"/>
      <c r="R73" s="412"/>
      <c r="S73" s="407"/>
      <c r="T73" s="408"/>
      <c r="AA73" s="5" t="str">
        <f t="shared" si="18"/>
        <v/>
      </c>
      <c r="AB73" s="5" t="str">
        <f t="shared" si="19"/>
        <v/>
      </c>
      <c r="AC73" s="5" t="str">
        <f t="shared" si="20"/>
        <v/>
      </c>
      <c r="AD73" s="5" t="str">
        <f t="shared" si="21"/>
        <v/>
      </c>
      <c r="AE73" s="5" t="str">
        <f t="shared" si="22"/>
        <v/>
      </c>
      <c r="AF73" s="9" t="str">
        <f>IF(F73="男",data_kyogisha!A64,"")</f>
        <v/>
      </c>
      <c r="AG73" s="5" t="str">
        <f t="shared" si="23"/>
        <v/>
      </c>
      <c r="AH73" s="5" t="str">
        <f t="shared" si="24"/>
        <v/>
      </c>
      <c r="AI73" s="5" t="str">
        <f t="shared" si="25"/>
        <v/>
      </c>
      <c r="AJ73" s="5" t="str">
        <f t="shared" si="26"/>
        <v/>
      </c>
      <c r="AK73" s="5" t="str">
        <f t="shared" si="27"/>
        <v/>
      </c>
      <c r="AL73" s="1" t="str">
        <f>IF(F73="女",data_kyogisha!A64,"")</f>
        <v/>
      </c>
      <c r="AM73" s="1">
        <f t="shared" si="32"/>
        <v>0</v>
      </c>
      <c r="AN73" s="1">
        <f t="shared" si="28"/>
        <v>0</v>
      </c>
      <c r="AO73" s="1">
        <f t="shared" si="33"/>
        <v>0</v>
      </c>
      <c r="AP73" s="1">
        <f t="shared" si="29"/>
        <v>0</v>
      </c>
      <c r="AQ73" s="1">
        <f t="shared" si="34"/>
        <v>0</v>
      </c>
      <c r="AR73" s="1">
        <f t="shared" si="30"/>
        <v>0</v>
      </c>
      <c r="AS73" s="1">
        <f t="shared" si="35"/>
        <v>0</v>
      </c>
      <c r="AT73" s="1">
        <f t="shared" si="31"/>
        <v>0</v>
      </c>
    </row>
    <row r="74" spans="1:46">
      <c r="A74" s="28">
        <v>64</v>
      </c>
      <c r="B74" s="195"/>
      <c r="C74" s="52"/>
      <c r="D74" s="52"/>
      <c r="E74" s="196"/>
      <c r="F74" s="52"/>
      <c r="G74" s="53"/>
      <c r="H74" s="54"/>
      <c r="I74" s="199"/>
      <c r="J74" s="155"/>
      <c r="K74" s="54"/>
      <c r="L74" s="199"/>
      <c r="M74" s="155"/>
      <c r="N74" s="54"/>
      <c r="O74" s="199"/>
      <c r="P74" s="297"/>
      <c r="Q74" s="411"/>
      <c r="R74" s="412"/>
      <c r="S74" s="407"/>
      <c r="T74" s="408"/>
      <c r="AA74" s="5" t="str">
        <f t="shared" si="18"/>
        <v/>
      </c>
      <c r="AB74" s="5" t="str">
        <f t="shared" si="19"/>
        <v/>
      </c>
      <c r="AC74" s="5" t="str">
        <f t="shared" si="20"/>
        <v/>
      </c>
      <c r="AD74" s="5" t="str">
        <f t="shared" si="21"/>
        <v/>
      </c>
      <c r="AE74" s="5" t="str">
        <f t="shared" si="22"/>
        <v/>
      </c>
      <c r="AF74" s="9" t="str">
        <f>IF(F74="男",data_kyogisha!A65,"")</f>
        <v/>
      </c>
      <c r="AG74" s="5" t="str">
        <f t="shared" si="23"/>
        <v/>
      </c>
      <c r="AH74" s="5" t="str">
        <f t="shared" si="24"/>
        <v/>
      </c>
      <c r="AI74" s="5" t="str">
        <f t="shared" si="25"/>
        <v/>
      </c>
      <c r="AJ74" s="5" t="str">
        <f t="shared" si="26"/>
        <v/>
      </c>
      <c r="AK74" s="5" t="str">
        <f t="shared" si="27"/>
        <v/>
      </c>
      <c r="AL74" s="1" t="str">
        <f>IF(F74="女",data_kyogisha!A65,"")</f>
        <v/>
      </c>
      <c r="AM74" s="1">
        <f t="shared" si="32"/>
        <v>0</v>
      </c>
      <c r="AN74" s="1">
        <f t="shared" si="28"/>
        <v>0</v>
      </c>
      <c r="AO74" s="1">
        <f t="shared" si="33"/>
        <v>0</v>
      </c>
      <c r="AP74" s="1">
        <f t="shared" si="29"/>
        <v>0</v>
      </c>
      <c r="AQ74" s="1">
        <f t="shared" si="34"/>
        <v>0</v>
      </c>
      <c r="AR74" s="1">
        <f t="shared" si="30"/>
        <v>0</v>
      </c>
      <c r="AS74" s="1">
        <f t="shared" si="35"/>
        <v>0</v>
      </c>
      <c r="AT74" s="1">
        <f t="shared" si="31"/>
        <v>0</v>
      </c>
    </row>
    <row r="75" spans="1:46">
      <c r="A75" s="28">
        <v>65</v>
      </c>
      <c r="B75" s="195"/>
      <c r="C75" s="52"/>
      <c r="D75" s="52"/>
      <c r="E75" s="196"/>
      <c r="F75" s="52"/>
      <c r="G75" s="53"/>
      <c r="H75" s="54"/>
      <c r="I75" s="199"/>
      <c r="J75" s="155"/>
      <c r="K75" s="54"/>
      <c r="L75" s="199"/>
      <c r="M75" s="155"/>
      <c r="N75" s="54"/>
      <c r="O75" s="199"/>
      <c r="P75" s="297"/>
      <c r="Q75" s="411"/>
      <c r="R75" s="412"/>
      <c r="S75" s="407"/>
      <c r="T75" s="408"/>
      <c r="AA75" s="5" t="str">
        <f t="shared" ref="AA75:AA100" si="36">IF(F75="男",B75,"")</f>
        <v/>
      </c>
      <c r="AB75" s="5" t="str">
        <f t="shared" ref="AB75:AB100" si="37">IF(F75="男",C75,"")</f>
        <v/>
      </c>
      <c r="AC75" s="5" t="str">
        <f t="shared" ref="AC75:AC100" si="38">IF(F75="男",D75,"")</f>
        <v/>
      </c>
      <c r="AD75" s="5" t="str">
        <f t="shared" ref="AD75:AD100" si="39">IF(F75="男",F75,"")</f>
        <v/>
      </c>
      <c r="AE75" s="5" t="str">
        <f t="shared" ref="AE75:AE100" si="40">IF(F75="男",IF(G75="","",G75),"")</f>
        <v/>
      </c>
      <c r="AF75" s="9" t="str">
        <f>IF(F75="男",data_kyogisha!A66,"")</f>
        <v/>
      </c>
      <c r="AG75" s="5" t="str">
        <f t="shared" ref="AG75:AG100" si="41">IF(F75="女",B75,"")</f>
        <v/>
      </c>
      <c r="AH75" s="5" t="str">
        <f t="shared" ref="AH75:AH100" si="42">IF(F75="女",C75,"")</f>
        <v/>
      </c>
      <c r="AI75" s="5" t="str">
        <f t="shared" ref="AI75:AI100" si="43">IF(F75="女",D75,"")</f>
        <v/>
      </c>
      <c r="AJ75" s="5" t="str">
        <f t="shared" ref="AJ75:AJ100" si="44">IF(F75="女",F75,"")</f>
        <v/>
      </c>
      <c r="AK75" s="5" t="str">
        <f t="shared" ref="AK75:AK100" si="45">IF(F75="女",IF(G75="","",G75),"")</f>
        <v/>
      </c>
      <c r="AL75" s="1" t="str">
        <f>IF(F75="女",data_kyogisha!A66,"")</f>
        <v/>
      </c>
      <c r="AM75" s="1">
        <f t="shared" si="32"/>
        <v>0</v>
      </c>
      <c r="AN75" s="1">
        <f t="shared" ref="AN75:AN100" si="46">IF(AND(F75="男",Q75="○"),B75,0)</f>
        <v>0</v>
      </c>
      <c r="AO75" s="1">
        <f t="shared" si="33"/>
        <v>0</v>
      </c>
      <c r="AP75" s="1">
        <f t="shared" ref="AP75:AP100" si="47">IF(AND(F75="男",S75="○"),B75,0)</f>
        <v>0</v>
      </c>
      <c r="AQ75" s="1">
        <f t="shared" si="34"/>
        <v>0</v>
      </c>
      <c r="AR75" s="1">
        <f t="shared" ref="AR75:AR100" si="48">IF(AND(F75="女",Q75="○"),B75,0)</f>
        <v>0</v>
      </c>
      <c r="AS75" s="1">
        <f t="shared" si="35"/>
        <v>0</v>
      </c>
      <c r="AT75" s="1">
        <f t="shared" ref="AT75:AT100" si="49">IF(AND(F75="女",S75="○"),B75,0)</f>
        <v>0</v>
      </c>
    </row>
    <row r="76" spans="1:46">
      <c r="A76" s="28">
        <v>66</v>
      </c>
      <c r="B76" s="195"/>
      <c r="C76" s="52"/>
      <c r="D76" s="52"/>
      <c r="E76" s="196"/>
      <c r="F76" s="52"/>
      <c r="G76" s="53"/>
      <c r="H76" s="54"/>
      <c r="I76" s="199"/>
      <c r="J76" s="155"/>
      <c r="K76" s="54"/>
      <c r="L76" s="199"/>
      <c r="M76" s="155"/>
      <c r="N76" s="54"/>
      <c r="O76" s="199"/>
      <c r="P76" s="297"/>
      <c r="Q76" s="411"/>
      <c r="R76" s="412"/>
      <c r="S76" s="407"/>
      <c r="T76" s="408"/>
      <c r="AA76" s="5" t="str">
        <f t="shared" si="36"/>
        <v/>
      </c>
      <c r="AB76" s="5" t="str">
        <f t="shared" si="37"/>
        <v/>
      </c>
      <c r="AC76" s="5" t="str">
        <f t="shared" si="38"/>
        <v/>
      </c>
      <c r="AD76" s="5" t="str">
        <f t="shared" si="39"/>
        <v/>
      </c>
      <c r="AE76" s="5" t="str">
        <f t="shared" si="40"/>
        <v/>
      </c>
      <c r="AF76" s="9" t="str">
        <f>IF(F76="男",data_kyogisha!A67,"")</f>
        <v/>
      </c>
      <c r="AG76" s="5" t="str">
        <f t="shared" si="41"/>
        <v/>
      </c>
      <c r="AH76" s="5" t="str">
        <f t="shared" si="42"/>
        <v/>
      </c>
      <c r="AI76" s="5" t="str">
        <f t="shared" si="43"/>
        <v/>
      </c>
      <c r="AJ76" s="5" t="str">
        <f t="shared" si="44"/>
        <v/>
      </c>
      <c r="AK76" s="5" t="str">
        <f t="shared" si="45"/>
        <v/>
      </c>
      <c r="AL76" s="1" t="str">
        <f>IF(F76="女",data_kyogisha!A67,"")</f>
        <v/>
      </c>
      <c r="AM76" s="1">
        <f t="shared" ref="AM76:AM100" si="50">IF(AND(F76="男",Q76="○"),AM75+1,AM75)</f>
        <v>0</v>
      </c>
      <c r="AN76" s="1">
        <f t="shared" si="46"/>
        <v>0</v>
      </c>
      <c r="AO76" s="1">
        <f t="shared" ref="AO76:AO100" si="51">IF(AND(F76="男",S76="○"),AO75+1,AO75)</f>
        <v>0</v>
      </c>
      <c r="AP76" s="1">
        <f t="shared" si="47"/>
        <v>0</v>
      </c>
      <c r="AQ76" s="1">
        <f t="shared" ref="AQ76:AQ100" si="52">IF(AND(F76="女",Q76="○"),AQ75+1,AQ75)</f>
        <v>0</v>
      </c>
      <c r="AR76" s="1">
        <f t="shared" si="48"/>
        <v>0</v>
      </c>
      <c r="AS76" s="1">
        <f t="shared" ref="AS76:AS100" si="53">IF(AND(F76="女",S76="○"),AS75+1,AS75)</f>
        <v>0</v>
      </c>
      <c r="AT76" s="1">
        <f t="shared" si="49"/>
        <v>0</v>
      </c>
    </row>
    <row r="77" spans="1:46">
      <c r="A77" s="28">
        <v>67</v>
      </c>
      <c r="B77" s="195"/>
      <c r="C77" s="52"/>
      <c r="D77" s="52"/>
      <c r="E77" s="196"/>
      <c r="F77" s="52"/>
      <c r="G77" s="53"/>
      <c r="H77" s="54"/>
      <c r="I77" s="199"/>
      <c r="J77" s="155"/>
      <c r="K77" s="54"/>
      <c r="L77" s="199"/>
      <c r="M77" s="155"/>
      <c r="N77" s="54"/>
      <c r="O77" s="199"/>
      <c r="P77" s="297"/>
      <c r="Q77" s="411"/>
      <c r="R77" s="412"/>
      <c r="S77" s="407"/>
      <c r="T77" s="408"/>
      <c r="AA77" s="5" t="str">
        <f t="shared" si="36"/>
        <v/>
      </c>
      <c r="AB77" s="5" t="str">
        <f t="shared" si="37"/>
        <v/>
      </c>
      <c r="AC77" s="5" t="str">
        <f t="shared" si="38"/>
        <v/>
      </c>
      <c r="AD77" s="5" t="str">
        <f t="shared" si="39"/>
        <v/>
      </c>
      <c r="AE77" s="5" t="str">
        <f t="shared" si="40"/>
        <v/>
      </c>
      <c r="AF77" s="9" t="str">
        <f>IF(F77="男",data_kyogisha!A68,"")</f>
        <v/>
      </c>
      <c r="AG77" s="5" t="str">
        <f t="shared" si="41"/>
        <v/>
      </c>
      <c r="AH77" s="5" t="str">
        <f t="shared" si="42"/>
        <v/>
      </c>
      <c r="AI77" s="5" t="str">
        <f t="shared" si="43"/>
        <v/>
      </c>
      <c r="AJ77" s="5" t="str">
        <f t="shared" si="44"/>
        <v/>
      </c>
      <c r="AK77" s="5" t="str">
        <f t="shared" si="45"/>
        <v/>
      </c>
      <c r="AL77" s="1" t="str">
        <f>IF(F77="女",data_kyogisha!A68,"")</f>
        <v/>
      </c>
      <c r="AM77" s="1">
        <f t="shared" si="50"/>
        <v>0</v>
      </c>
      <c r="AN77" s="1">
        <f t="shared" si="46"/>
        <v>0</v>
      </c>
      <c r="AO77" s="1">
        <f t="shared" si="51"/>
        <v>0</v>
      </c>
      <c r="AP77" s="1">
        <f t="shared" si="47"/>
        <v>0</v>
      </c>
      <c r="AQ77" s="1">
        <f t="shared" si="52"/>
        <v>0</v>
      </c>
      <c r="AR77" s="1">
        <f t="shared" si="48"/>
        <v>0</v>
      </c>
      <c r="AS77" s="1">
        <f t="shared" si="53"/>
        <v>0</v>
      </c>
      <c r="AT77" s="1">
        <f t="shared" si="49"/>
        <v>0</v>
      </c>
    </row>
    <row r="78" spans="1:46">
      <c r="A78" s="28">
        <v>68</v>
      </c>
      <c r="B78" s="195"/>
      <c r="C78" s="52"/>
      <c r="D78" s="52"/>
      <c r="E78" s="196"/>
      <c r="F78" s="52"/>
      <c r="G78" s="53"/>
      <c r="H78" s="54"/>
      <c r="I78" s="199"/>
      <c r="J78" s="155"/>
      <c r="K78" s="54"/>
      <c r="L78" s="199"/>
      <c r="M78" s="155"/>
      <c r="N78" s="54"/>
      <c r="O78" s="199"/>
      <c r="P78" s="297"/>
      <c r="Q78" s="411"/>
      <c r="R78" s="412"/>
      <c r="S78" s="407"/>
      <c r="T78" s="408"/>
      <c r="AA78" s="5" t="str">
        <f t="shared" si="36"/>
        <v/>
      </c>
      <c r="AB78" s="5" t="str">
        <f t="shared" si="37"/>
        <v/>
      </c>
      <c r="AC78" s="5" t="str">
        <f t="shared" si="38"/>
        <v/>
      </c>
      <c r="AD78" s="5" t="str">
        <f t="shared" si="39"/>
        <v/>
      </c>
      <c r="AE78" s="5" t="str">
        <f t="shared" si="40"/>
        <v/>
      </c>
      <c r="AF78" s="9" t="str">
        <f>IF(F78="男",data_kyogisha!A69,"")</f>
        <v/>
      </c>
      <c r="AG78" s="5" t="str">
        <f t="shared" si="41"/>
        <v/>
      </c>
      <c r="AH78" s="5" t="str">
        <f t="shared" si="42"/>
        <v/>
      </c>
      <c r="AI78" s="5" t="str">
        <f t="shared" si="43"/>
        <v/>
      </c>
      <c r="AJ78" s="5" t="str">
        <f t="shared" si="44"/>
        <v/>
      </c>
      <c r="AK78" s="5" t="str">
        <f t="shared" si="45"/>
        <v/>
      </c>
      <c r="AL78" s="1" t="str">
        <f>IF(F78="女",data_kyogisha!A69,"")</f>
        <v/>
      </c>
      <c r="AM78" s="1">
        <f t="shared" si="50"/>
        <v>0</v>
      </c>
      <c r="AN78" s="1">
        <f t="shared" si="46"/>
        <v>0</v>
      </c>
      <c r="AO78" s="1">
        <f t="shared" si="51"/>
        <v>0</v>
      </c>
      <c r="AP78" s="1">
        <f t="shared" si="47"/>
        <v>0</v>
      </c>
      <c r="AQ78" s="1">
        <f t="shared" si="52"/>
        <v>0</v>
      </c>
      <c r="AR78" s="1">
        <f t="shared" si="48"/>
        <v>0</v>
      </c>
      <c r="AS78" s="1">
        <f t="shared" si="53"/>
        <v>0</v>
      </c>
      <c r="AT78" s="1">
        <f t="shared" si="49"/>
        <v>0</v>
      </c>
    </row>
    <row r="79" spans="1:46">
      <c r="A79" s="28">
        <v>69</v>
      </c>
      <c r="B79" s="195"/>
      <c r="C79" s="52"/>
      <c r="D79" s="52"/>
      <c r="E79" s="196"/>
      <c r="F79" s="52"/>
      <c r="G79" s="53"/>
      <c r="H79" s="54"/>
      <c r="I79" s="199"/>
      <c r="J79" s="155"/>
      <c r="K79" s="54"/>
      <c r="L79" s="199"/>
      <c r="M79" s="155"/>
      <c r="N79" s="54"/>
      <c r="O79" s="199"/>
      <c r="P79" s="297"/>
      <c r="Q79" s="411"/>
      <c r="R79" s="412"/>
      <c r="S79" s="407"/>
      <c r="T79" s="408"/>
      <c r="AA79" s="5" t="str">
        <f t="shared" si="36"/>
        <v/>
      </c>
      <c r="AB79" s="5" t="str">
        <f t="shared" si="37"/>
        <v/>
      </c>
      <c r="AC79" s="5" t="str">
        <f t="shared" si="38"/>
        <v/>
      </c>
      <c r="AD79" s="5" t="str">
        <f t="shared" si="39"/>
        <v/>
      </c>
      <c r="AE79" s="5" t="str">
        <f t="shared" si="40"/>
        <v/>
      </c>
      <c r="AF79" s="9" t="str">
        <f>IF(F79="男",data_kyogisha!A70,"")</f>
        <v/>
      </c>
      <c r="AG79" s="5" t="str">
        <f t="shared" si="41"/>
        <v/>
      </c>
      <c r="AH79" s="5" t="str">
        <f t="shared" si="42"/>
        <v/>
      </c>
      <c r="AI79" s="5" t="str">
        <f t="shared" si="43"/>
        <v/>
      </c>
      <c r="AJ79" s="5" t="str">
        <f t="shared" si="44"/>
        <v/>
      </c>
      <c r="AK79" s="5" t="str">
        <f t="shared" si="45"/>
        <v/>
      </c>
      <c r="AL79" s="1" t="str">
        <f>IF(F79="女",data_kyogisha!A70,"")</f>
        <v/>
      </c>
      <c r="AM79" s="1">
        <f t="shared" si="50"/>
        <v>0</v>
      </c>
      <c r="AN79" s="1">
        <f t="shared" si="46"/>
        <v>0</v>
      </c>
      <c r="AO79" s="1">
        <f t="shared" si="51"/>
        <v>0</v>
      </c>
      <c r="AP79" s="1">
        <f t="shared" si="47"/>
        <v>0</v>
      </c>
      <c r="AQ79" s="1">
        <f t="shared" si="52"/>
        <v>0</v>
      </c>
      <c r="AR79" s="1">
        <f t="shared" si="48"/>
        <v>0</v>
      </c>
      <c r="AS79" s="1">
        <f t="shared" si="53"/>
        <v>0</v>
      </c>
      <c r="AT79" s="1">
        <f t="shared" si="49"/>
        <v>0</v>
      </c>
    </row>
    <row r="80" spans="1:46">
      <c r="A80" s="28">
        <v>70</v>
      </c>
      <c r="B80" s="195"/>
      <c r="C80" s="52"/>
      <c r="D80" s="52"/>
      <c r="E80" s="196"/>
      <c r="F80" s="52"/>
      <c r="G80" s="53"/>
      <c r="H80" s="54"/>
      <c r="I80" s="199"/>
      <c r="J80" s="155"/>
      <c r="K80" s="54"/>
      <c r="L80" s="199"/>
      <c r="M80" s="155"/>
      <c r="N80" s="54"/>
      <c r="O80" s="199"/>
      <c r="P80" s="297"/>
      <c r="Q80" s="411"/>
      <c r="R80" s="412"/>
      <c r="S80" s="407"/>
      <c r="T80" s="408"/>
      <c r="AA80" s="5" t="str">
        <f t="shared" si="36"/>
        <v/>
      </c>
      <c r="AB80" s="5" t="str">
        <f t="shared" si="37"/>
        <v/>
      </c>
      <c r="AC80" s="5" t="str">
        <f t="shared" si="38"/>
        <v/>
      </c>
      <c r="AD80" s="5" t="str">
        <f t="shared" si="39"/>
        <v/>
      </c>
      <c r="AE80" s="5" t="str">
        <f t="shared" si="40"/>
        <v/>
      </c>
      <c r="AF80" s="9" t="str">
        <f>IF(F80="男",data_kyogisha!A71,"")</f>
        <v/>
      </c>
      <c r="AG80" s="5" t="str">
        <f t="shared" si="41"/>
        <v/>
      </c>
      <c r="AH80" s="5" t="str">
        <f t="shared" si="42"/>
        <v/>
      </c>
      <c r="AI80" s="5" t="str">
        <f t="shared" si="43"/>
        <v/>
      </c>
      <c r="AJ80" s="5" t="str">
        <f t="shared" si="44"/>
        <v/>
      </c>
      <c r="AK80" s="5" t="str">
        <f t="shared" si="45"/>
        <v/>
      </c>
      <c r="AL80" s="1" t="str">
        <f>IF(F80="女",data_kyogisha!A71,"")</f>
        <v/>
      </c>
      <c r="AM80" s="1">
        <f t="shared" si="50"/>
        <v>0</v>
      </c>
      <c r="AN80" s="1">
        <f t="shared" si="46"/>
        <v>0</v>
      </c>
      <c r="AO80" s="1">
        <f t="shared" si="51"/>
        <v>0</v>
      </c>
      <c r="AP80" s="1">
        <f t="shared" si="47"/>
        <v>0</v>
      </c>
      <c r="AQ80" s="1">
        <f t="shared" si="52"/>
        <v>0</v>
      </c>
      <c r="AR80" s="1">
        <f t="shared" si="48"/>
        <v>0</v>
      </c>
      <c r="AS80" s="1">
        <f t="shared" si="53"/>
        <v>0</v>
      </c>
      <c r="AT80" s="1">
        <f t="shared" si="49"/>
        <v>0</v>
      </c>
    </row>
    <row r="81" spans="1:46">
      <c r="A81" s="28">
        <v>71</v>
      </c>
      <c r="B81" s="195"/>
      <c r="C81" s="52"/>
      <c r="D81" s="52"/>
      <c r="E81" s="196"/>
      <c r="F81" s="52"/>
      <c r="G81" s="53"/>
      <c r="H81" s="54"/>
      <c r="I81" s="199"/>
      <c r="J81" s="155"/>
      <c r="K81" s="54"/>
      <c r="L81" s="199"/>
      <c r="M81" s="155"/>
      <c r="N81" s="54"/>
      <c r="O81" s="199"/>
      <c r="P81" s="297"/>
      <c r="Q81" s="411"/>
      <c r="R81" s="412"/>
      <c r="S81" s="407"/>
      <c r="T81" s="408"/>
      <c r="AA81" s="5" t="str">
        <f t="shared" si="36"/>
        <v/>
      </c>
      <c r="AB81" s="5" t="str">
        <f t="shared" si="37"/>
        <v/>
      </c>
      <c r="AC81" s="5" t="str">
        <f t="shared" si="38"/>
        <v/>
      </c>
      <c r="AD81" s="5" t="str">
        <f t="shared" si="39"/>
        <v/>
      </c>
      <c r="AE81" s="5" t="str">
        <f t="shared" si="40"/>
        <v/>
      </c>
      <c r="AF81" s="9" t="str">
        <f>IF(F81="男",data_kyogisha!A72,"")</f>
        <v/>
      </c>
      <c r="AG81" s="5" t="str">
        <f t="shared" si="41"/>
        <v/>
      </c>
      <c r="AH81" s="5" t="str">
        <f t="shared" si="42"/>
        <v/>
      </c>
      <c r="AI81" s="5" t="str">
        <f t="shared" si="43"/>
        <v/>
      </c>
      <c r="AJ81" s="5" t="str">
        <f t="shared" si="44"/>
        <v/>
      </c>
      <c r="AK81" s="5" t="str">
        <f t="shared" si="45"/>
        <v/>
      </c>
      <c r="AL81" s="1" t="str">
        <f>IF(F81="女",data_kyogisha!A72,"")</f>
        <v/>
      </c>
      <c r="AM81" s="1">
        <f t="shared" si="50"/>
        <v>0</v>
      </c>
      <c r="AN81" s="1">
        <f t="shared" si="46"/>
        <v>0</v>
      </c>
      <c r="AO81" s="1">
        <f t="shared" si="51"/>
        <v>0</v>
      </c>
      <c r="AP81" s="1">
        <f t="shared" si="47"/>
        <v>0</v>
      </c>
      <c r="AQ81" s="1">
        <f t="shared" si="52"/>
        <v>0</v>
      </c>
      <c r="AR81" s="1">
        <f t="shared" si="48"/>
        <v>0</v>
      </c>
      <c r="AS81" s="1">
        <f t="shared" si="53"/>
        <v>0</v>
      </c>
      <c r="AT81" s="1">
        <f t="shared" si="49"/>
        <v>0</v>
      </c>
    </row>
    <row r="82" spans="1:46">
      <c r="A82" s="28">
        <v>72</v>
      </c>
      <c r="B82" s="195"/>
      <c r="C82" s="52"/>
      <c r="D82" s="52"/>
      <c r="E82" s="196"/>
      <c r="F82" s="52"/>
      <c r="G82" s="53"/>
      <c r="H82" s="54"/>
      <c r="I82" s="199"/>
      <c r="J82" s="155"/>
      <c r="K82" s="54"/>
      <c r="L82" s="199"/>
      <c r="M82" s="155"/>
      <c r="N82" s="54"/>
      <c r="O82" s="199"/>
      <c r="P82" s="297"/>
      <c r="Q82" s="411"/>
      <c r="R82" s="412"/>
      <c r="S82" s="407"/>
      <c r="T82" s="408"/>
      <c r="AA82" s="5" t="str">
        <f t="shared" si="36"/>
        <v/>
      </c>
      <c r="AB82" s="5" t="str">
        <f t="shared" si="37"/>
        <v/>
      </c>
      <c r="AC82" s="5" t="str">
        <f t="shared" si="38"/>
        <v/>
      </c>
      <c r="AD82" s="5" t="str">
        <f t="shared" si="39"/>
        <v/>
      </c>
      <c r="AE82" s="5" t="str">
        <f t="shared" si="40"/>
        <v/>
      </c>
      <c r="AF82" s="9" t="str">
        <f>IF(F82="男",data_kyogisha!A73,"")</f>
        <v/>
      </c>
      <c r="AG82" s="5" t="str">
        <f t="shared" si="41"/>
        <v/>
      </c>
      <c r="AH82" s="5" t="str">
        <f t="shared" si="42"/>
        <v/>
      </c>
      <c r="AI82" s="5" t="str">
        <f t="shared" si="43"/>
        <v/>
      </c>
      <c r="AJ82" s="5" t="str">
        <f t="shared" si="44"/>
        <v/>
      </c>
      <c r="AK82" s="5" t="str">
        <f t="shared" si="45"/>
        <v/>
      </c>
      <c r="AL82" s="1" t="str">
        <f>IF(F82="女",data_kyogisha!A73,"")</f>
        <v/>
      </c>
      <c r="AM82" s="1">
        <f t="shared" si="50"/>
        <v>0</v>
      </c>
      <c r="AN82" s="1">
        <f t="shared" si="46"/>
        <v>0</v>
      </c>
      <c r="AO82" s="1">
        <f t="shared" si="51"/>
        <v>0</v>
      </c>
      <c r="AP82" s="1">
        <f t="shared" si="47"/>
        <v>0</v>
      </c>
      <c r="AQ82" s="1">
        <f t="shared" si="52"/>
        <v>0</v>
      </c>
      <c r="AR82" s="1">
        <f t="shared" si="48"/>
        <v>0</v>
      </c>
      <c r="AS82" s="1">
        <f t="shared" si="53"/>
        <v>0</v>
      </c>
      <c r="AT82" s="1">
        <f t="shared" si="49"/>
        <v>0</v>
      </c>
    </row>
    <row r="83" spans="1:46">
      <c r="A83" s="28">
        <v>73</v>
      </c>
      <c r="B83" s="195"/>
      <c r="C83" s="52"/>
      <c r="D83" s="52"/>
      <c r="E83" s="196"/>
      <c r="F83" s="52"/>
      <c r="G83" s="53"/>
      <c r="H83" s="54"/>
      <c r="I83" s="199"/>
      <c r="J83" s="155"/>
      <c r="K83" s="54"/>
      <c r="L83" s="199"/>
      <c r="M83" s="155"/>
      <c r="N83" s="54"/>
      <c r="O83" s="199"/>
      <c r="P83" s="297"/>
      <c r="Q83" s="411"/>
      <c r="R83" s="412"/>
      <c r="S83" s="407"/>
      <c r="T83" s="408"/>
      <c r="AA83" s="5" t="str">
        <f t="shared" si="36"/>
        <v/>
      </c>
      <c r="AB83" s="5" t="str">
        <f t="shared" si="37"/>
        <v/>
      </c>
      <c r="AC83" s="5" t="str">
        <f t="shared" si="38"/>
        <v/>
      </c>
      <c r="AD83" s="5" t="str">
        <f t="shared" si="39"/>
        <v/>
      </c>
      <c r="AE83" s="5" t="str">
        <f t="shared" si="40"/>
        <v/>
      </c>
      <c r="AF83" s="9" t="str">
        <f>IF(F83="男",data_kyogisha!A74,"")</f>
        <v/>
      </c>
      <c r="AG83" s="5" t="str">
        <f t="shared" si="41"/>
        <v/>
      </c>
      <c r="AH83" s="5" t="str">
        <f t="shared" si="42"/>
        <v/>
      </c>
      <c r="AI83" s="5" t="str">
        <f t="shared" si="43"/>
        <v/>
      </c>
      <c r="AJ83" s="5" t="str">
        <f t="shared" si="44"/>
        <v/>
      </c>
      <c r="AK83" s="5" t="str">
        <f t="shared" si="45"/>
        <v/>
      </c>
      <c r="AL83" s="1" t="str">
        <f>IF(F83="女",data_kyogisha!A74,"")</f>
        <v/>
      </c>
      <c r="AM83" s="1">
        <f t="shared" si="50"/>
        <v>0</v>
      </c>
      <c r="AN83" s="1">
        <f t="shared" si="46"/>
        <v>0</v>
      </c>
      <c r="AO83" s="1">
        <f t="shared" si="51"/>
        <v>0</v>
      </c>
      <c r="AP83" s="1">
        <f t="shared" si="47"/>
        <v>0</v>
      </c>
      <c r="AQ83" s="1">
        <f t="shared" si="52"/>
        <v>0</v>
      </c>
      <c r="AR83" s="1">
        <f t="shared" si="48"/>
        <v>0</v>
      </c>
      <c r="AS83" s="1">
        <f t="shared" si="53"/>
        <v>0</v>
      </c>
      <c r="AT83" s="1">
        <f t="shared" si="49"/>
        <v>0</v>
      </c>
    </row>
    <row r="84" spans="1:46">
      <c r="A84" s="28">
        <v>74</v>
      </c>
      <c r="B84" s="195"/>
      <c r="C84" s="52"/>
      <c r="D84" s="52"/>
      <c r="E84" s="196"/>
      <c r="F84" s="52"/>
      <c r="G84" s="53"/>
      <c r="H84" s="54"/>
      <c r="I84" s="199"/>
      <c r="J84" s="155"/>
      <c r="K84" s="54"/>
      <c r="L84" s="199"/>
      <c r="M84" s="155"/>
      <c r="N84" s="54"/>
      <c r="O84" s="199"/>
      <c r="P84" s="297"/>
      <c r="Q84" s="411"/>
      <c r="R84" s="412"/>
      <c r="S84" s="407"/>
      <c r="T84" s="408"/>
      <c r="AA84" s="5" t="str">
        <f t="shared" si="36"/>
        <v/>
      </c>
      <c r="AB84" s="5" t="str">
        <f t="shared" si="37"/>
        <v/>
      </c>
      <c r="AC84" s="5" t="str">
        <f t="shared" si="38"/>
        <v/>
      </c>
      <c r="AD84" s="5" t="str">
        <f t="shared" si="39"/>
        <v/>
      </c>
      <c r="AE84" s="5" t="str">
        <f t="shared" si="40"/>
        <v/>
      </c>
      <c r="AF84" s="9" t="str">
        <f>IF(F84="男",data_kyogisha!A75,"")</f>
        <v/>
      </c>
      <c r="AG84" s="5" t="str">
        <f t="shared" si="41"/>
        <v/>
      </c>
      <c r="AH84" s="5" t="str">
        <f t="shared" si="42"/>
        <v/>
      </c>
      <c r="AI84" s="5" t="str">
        <f t="shared" si="43"/>
        <v/>
      </c>
      <c r="AJ84" s="5" t="str">
        <f t="shared" si="44"/>
        <v/>
      </c>
      <c r="AK84" s="5" t="str">
        <f t="shared" si="45"/>
        <v/>
      </c>
      <c r="AL84" s="1" t="str">
        <f>IF(F84="女",data_kyogisha!A75,"")</f>
        <v/>
      </c>
      <c r="AM84" s="1">
        <f t="shared" si="50"/>
        <v>0</v>
      </c>
      <c r="AN84" s="1">
        <f t="shared" si="46"/>
        <v>0</v>
      </c>
      <c r="AO84" s="1">
        <f t="shared" si="51"/>
        <v>0</v>
      </c>
      <c r="AP84" s="1">
        <f t="shared" si="47"/>
        <v>0</v>
      </c>
      <c r="AQ84" s="1">
        <f t="shared" si="52"/>
        <v>0</v>
      </c>
      <c r="AR84" s="1">
        <f t="shared" si="48"/>
        <v>0</v>
      </c>
      <c r="AS84" s="1">
        <f t="shared" si="53"/>
        <v>0</v>
      </c>
      <c r="AT84" s="1">
        <f t="shared" si="49"/>
        <v>0</v>
      </c>
    </row>
    <row r="85" spans="1:46">
      <c r="A85" s="28">
        <v>75</v>
      </c>
      <c r="B85" s="195"/>
      <c r="C85" s="52"/>
      <c r="D85" s="52"/>
      <c r="E85" s="196"/>
      <c r="F85" s="52"/>
      <c r="G85" s="53"/>
      <c r="H85" s="54"/>
      <c r="I85" s="199"/>
      <c r="J85" s="155"/>
      <c r="K85" s="54"/>
      <c r="L85" s="199"/>
      <c r="M85" s="155"/>
      <c r="N85" s="54"/>
      <c r="O85" s="199"/>
      <c r="P85" s="297"/>
      <c r="Q85" s="411"/>
      <c r="R85" s="412"/>
      <c r="S85" s="407"/>
      <c r="T85" s="408"/>
      <c r="AA85" s="5" t="str">
        <f t="shared" si="36"/>
        <v/>
      </c>
      <c r="AB85" s="5" t="str">
        <f t="shared" si="37"/>
        <v/>
      </c>
      <c r="AC85" s="5" t="str">
        <f t="shared" si="38"/>
        <v/>
      </c>
      <c r="AD85" s="5" t="str">
        <f t="shared" si="39"/>
        <v/>
      </c>
      <c r="AE85" s="5" t="str">
        <f t="shared" si="40"/>
        <v/>
      </c>
      <c r="AF85" s="9" t="str">
        <f>IF(F85="男",data_kyogisha!A76,"")</f>
        <v/>
      </c>
      <c r="AG85" s="5" t="str">
        <f t="shared" si="41"/>
        <v/>
      </c>
      <c r="AH85" s="5" t="str">
        <f t="shared" si="42"/>
        <v/>
      </c>
      <c r="AI85" s="5" t="str">
        <f t="shared" si="43"/>
        <v/>
      </c>
      <c r="AJ85" s="5" t="str">
        <f t="shared" si="44"/>
        <v/>
      </c>
      <c r="AK85" s="5" t="str">
        <f t="shared" si="45"/>
        <v/>
      </c>
      <c r="AL85" s="1" t="str">
        <f>IF(F85="女",data_kyogisha!A76,"")</f>
        <v/>
      </c>
      <c r="AM85" s="1">
        <f t="shared" si="50"/>
        <v>0</v>
      </c>
      <c r="AN85" s="1">
        <f t="shared" si="46"/>
        <v>0</v>
      </c>
      <c r="AO85" s="1">
        <f t="shared" si="51"/>
        <v>0</v>
      </c>
      <c r="AP85" s="1">
        <f t="shared" si="47"/>
        <v>0</v>
      </c>
      <c r="AQ85" s="1">
        <f t="shared" si="52"/>
        <v>0</v>
      </c>
      <c r="AR85" s="1">
        <f t="shared" si="48"/>
        <v>0</v>
      </c>
      <c r="AS85" s="1">
        <f t="shared" si="53"/>
        <v>0</v>
      </c>
      <c r="AT85" s="1">
        <f t="shared" si="49"/>
        <v>0</v>
      </c>
    </row>
    <row r="86" spans="1:46">
      <c r="A86" s="28">
        <v>76</v>
      </c>
      <c r="B86" s="195"/>
      <c r="C86" s="52"/>
      <c r="D86" s="52"/>
      <c r="E86" s="196"/>
      <c r="F86" s="52"/>
      <c r="G86" s="53"/>
      <c r="H86" s="54"/>
      <c r="I86" s="199"/>
      <c r="J86" s="155"/>
      <c r="K86" s="54"/>
      <c r="L86" s="199"/>
      <c r="M86" s="155"/>
      <c r="N86" s="54"/>
      <c r="O86" s="199"/>
      <c r="P86" s="297"/>
      <c r="Q86" s="411"/>
      <c r="R86" s="412"/>
      <c r="S86" s="407"/>
      <c r="T86" s="408"/>
      <c r="AA86" s="5" t="str">
        <f t="shared" si="36"/>
        <v/>
      </c>
      <c r="AB86" s="5" t="str">
        <f t="shared" si="37"/>
        <v/>
      </c>
      <c r="AC86" s="5" t="str">
        <f t="shared" si="38"/>
        <v/>
      </c>
      <c r="AD86" s="5" t="str">
        <f t="shared" si="39"/>
        <v/>
      </c>
      <c r="AE86" s="5" t="str">
        <f t="shared" si="40"/>
        <v/>
      </c>
      <c r="AF86" s="9" t="str">
        <f>IF(F86="男",data_kyogisha!A77,"")</f>
        <v/>
      </c>
      <c r="AG86" s="5" t="str">
        <f t="shared" si="41"/>
        <v/>
      </c>
      <c r="AH86" s="5" t="str">
        <f t="shared" si="42"/>
        <v/>
      </c>
      <c r="AI86" s="5" t="str">
        <f t="shared" si="43"/>
        <v/>
      </c>
      <c r="AJ86" s="5" t="str">
        <f t="shared" si="44"/>
        <v/>
      </c>
      <c r="AK86" s="5" t="str">
        <f t="shared" si="45"/>
        <v/>
      </c>
      <c r="AL86" s="1" t="str">
        <f>IF(F86="女",data_kyogisha!A77,"")</f>
        <v/>
      </c>
      <c r="AM86" s="1">
        <f t="shared" si="50"/>
        <v>0</v>
      </c>
      <c r="AN86" s="1">
        <f t="shared" si="46"/>
        <v>0</v>
      </c>
      <c r="AO86" s="1">
        <f t="shared" si="51"/>
        <v>0</v>
      </c>
      <c r="AP86" s="1">
        <f t="shared" si="47"/>
        <v>0</v>
      </c>
      <c r="AQ86" s="1">
        <f t="shared" si="52"/>
        <v>0</v>
      </c>
      <c r="AR86" s="1">
        <f t="shared" si="48"/>
        <v>0</v>
      </c>
      <c r="AS86" s="1">
        <f t="shared" si="53"/>
        <v>0</v>
      </c>
      <c r="AT86" s="1">
        <f t="shared" si="49"/>
        <v>0</v>
      </c>
    </row>
    <row r="87" spans="1:46">
      <c r="A87" s="28">
        <v>77</v>
      </c>
      <c r="B87" s="195"/>
      <c r="C87" s="52"/>
      <c r="D87" s="52"/>
      <c r="E87" s="196"/>
      <c r="F87" s="52"/>
      <c r="G87" s="53"/>
      <c r="H87" s="54"/>
      <c r="I87" s="199"/>
      <c r="J87" s="155"/>
      <c r="K87" s="54"/>
      <c r="L87" s="199"/>
      <c r="M87" s="155"/>
      <c r="N87" s="54"/>
      <c r="O87" s="199"/>
      <c r="P87" s="297"/>
      <c r="Q87" s="411"/>
      <c r="R87" s="412"/>
      <c r="S87" s="407"/>
      <c r="T87" s="408"/>
      <c r="AA87" s="5" t="str">
        <f t="shared" si="36"/>
        <v/>
      </c>
      <c r="AB87" s="5" t="str">
        <f t="shared" si="37"/>
        <v/>
      </c>
      <c r="AC87" s="5" t="str">
        <f t="shared" si="38"/>
        <v/>
      </c>
      <c r="AD87" s="5" t="str">
        <f t="shared" si="39"/>
        <v/>
      </c>
      <c r="AE87" s="5" t="str">
        <f t="shared" si="40"/>
        <v/>
      </c>
      <c r="AF87" s="9" t="str">
        <f>IF(F87="男",data_kyogisha!A78,"")</f>
        <v/>
      </c>
      <c r="AG87" s="5" t="str">
        <f t="shared" si="41"/>
        <v/>
      </c>
      <c r="AH87" s="5" t="str">
        <f t="shared" si="42"/>
        <v/>
      </c>
      <c r="AI87" s="5" t="str">
        <f t="shared" si="43"/>
        <v/>
      </c>
      <c r="AJ87" s="5" t="str">
        <f t="shared" si="44"/>
        <v/>
      </c>
      <c r="AK87" s="5" t="str">
        <f t="shared" si="45"/>
        <v/>
      </c>
      <c r="AL87" s="1" t="str">
        <f>IF(F87="女",data_kyogisha!A78,"")</f>
        <v/>
      </c>
      <c r="AM87" s="1">
        <f t="shared" si="50"/>
        <v>0</v>
      </c>
      <c r="AN87" s="1">
        <f t="shared" si="46"/>
        <v>0</v>
      </c>
      <c r="AO87" s="1">
        <f t="shared" si="51"/>
        <v>0</v>
      </c>
      <c r="AP87" s="1">
        <f t="shared" si="47"/>
        <v>0</v>
      </c>
      <c r="AQ87" s="1">
        <f t="shared" si="52"/>
        <v>0</v>
      </c>
      <c r="AR87" s="1">
        <f t="shared" si="48"/>
        <v>0</v>
      </c>
      <c r="AS87" s="1">
        <f t="shared" si="53"/>
        <v>0</v>
      </c>
      <c r="AT87" s="1">
        <f t="shared" si="49"/>
        <v>0</v>
      </c>
    </row>
    <row r="88" spans="1:46">
      <c r="A88" s="28">
        <v>78</v>
      </c>
      <c r="B88" s="195"/>
      <c r="C88" s="52"/>
      <c r="D88" s="52"/>
      <c r="E88" s="196"/>
      <c r="F88" s="52"/>
      <c r="G88" s="53"/>
      <c r="H88" s="54"/>
      <c r="I88" s="199"/>
      <c r="J88" s="155"/>
      <c r="K88" s="54"/>
      <c r="L88" s="199"/>
      <c r="M88" s="155"/>
      <c r="N88" s="54"/>
      <c r="O88" s="199"/>
      <c r="P88" s="297"/>
      <c r="Q88" s="411"/>
      <c r="R88" s="412"/>
      <c r="S88" s="407"/>
      <c r="T88" s="408"/>
      <c r="AA88" s="5" t="str">
        <f t="shared" si="36"/>
        <v/>
      </c>
      <c r="AB88" s="5" t="str">
        <f t="shared" si="37"/>
        <v/>
      </c>
      <c r="AC88" s="5" t="str">
        <f t="shared" si="38"/>
        <v/>
      </c>
      <c r="AD88" s="5" t="str">
        <f t="shared" si="39"/>
        <v/>
      </c>
      <c r="AE88" s="5" t="str">
        <f t="shared" si="40"/>
        <v/>
      </c>
      <c r="AF88" s="9" t="str">
        <f>IF(F88="男",data_kyogisha!A79,"")</f>
        <v/>
      </c>
      <c r="AG88" s="5" t="str">
        <f t="shared" si="41"/>
        <v/>
      </c>
      <c r="AH88" s="5" t="str">
        <f t="shared" si="42"/>
        <v/>
      </c>
      <c r="AI88" s="5" t="str">
        <f t="shared" si="43"/>
        <v/>
      </c>
      <c r="AJ88" s="5" t="str">
        <f t="shared" si="44"/>
        <v/>
      </c>
      <c r="AK88" s="5" t="str">
        <f t="shared" si="45"/>
        <v/>
      </c>
      <c r="AL88" s="1" t="str">
        <f>IF(F88="女",data_kyogisha!A79,"")</f>
        <v/>
      </c>
      <c r="AM88" s="1">
        <f t="shared" si="50"/>
        <v>0</v>
      </c>
      <c r="AN88" s="1">
        <f t="shared" si="46"/>
        <v>0</v>
      </c>
      <c r="AO88" s="1">
        <f t="shared" si="51"/>
        <v>0</v>
      </c>
      <c r="AP88" s="1">
        <f t="shared" si="47"/>
        <v>0</v>
      </c>
      <c r="AQ88" s="1">
        <f t="shared" si="52"/>
        <v>0</v>
      </c>
      <c r="AR88" s="1">
        <f t="shared" si="48"/>
        <v>0</v>
      </c>
      <c r="AS88" s="1">
        <f t="shared" si="53"/>
        <v>0</v>
      </c>
      <c r="AT88" s="1">
        <f t="shared" si="49"/>
        <v>0</v>
      </c>
    </row>
    <row r="89" spans="1:46">
      <c r="A89" s="28">
        <v>79</v>
      </c>
      <c r="B89" s="195"/>
      <c r="C89" s="52"/>
      <c r="D89" s="52"/>
      <c r="E89" s="196"/>
      <c r="F89" s="52"/>
      <c r="G89" s="53"/>
      <c r="H89" s="54"/>
      <c r="I89" s="199"/>
      <c r="J89" s="155"/>
      <c r="K89" s="54"/>
      <c r="L89" s="199"/>
      <c r="M89" s="155"/>
      <c r="N89" s="54"/>
      <c r="O89" s="199"/>
      <c r="P89" s="297"/>
      <c r="Q89" s="411"/>
      <c r="R89" s="412"/>
      <c r="S89" s="407"/>
      <c r="T89" s="408"/>
      <c r="AA89" s="5" t="str">
        <f t="shared" si="36"/>
        <v/>
      </c>
      <c r="AB89" s="5" t="str">
        <f t="shared" si="37"/>
        <v/>
      </c>
      <c r="AC89" s="5" t="str">
        <f t="shared" si="38"/>
        <v/>
      </c>
      <c r="AD89" s="5" t="str">
        <f t="shared" si="39"/>
        <v/>
      </c>
      <c r="AE89" s="5" t="str">
        <f t="shared" si="40"/>
        <v/>
      </c>
      <c r="AF89" s="9" t="str">
        <f>IF(F89="男",data_kyogisha!A80,"")</f>
        <v/>
      </c>
      <c r="AG89" s="5" t="str">
        <f t="shared" si="41"/>
        <v/>
      </c>
      <c r="AH89" s="5" t="str">
        <f t="shared" si="42"/>
        <v/>
      </c>
      <c r="AI89" s="5" t="str">
        <f t="shared" si="43"/>
        <v/>
      </c>
      <c r="AJ89" s="5" t="str">
        <f t="shared" si="44"/>
        <v/>
      </c>
      <c r="AK89" s="5" t="str">
        <f t="shared" si="45"/>
        <v/>
      </c>
      <c r="AL89" s="1" t="str">
        <f>IF(F89="女",data_kyogisha!A80,"")</f>
        <v/>
      </c>
      <c r="AM89" s="1">
        <f t="shared" si="50"/>
        <v>0</v>
      </c>
      <c r="AN89" s="1">
        <f t="shared" si="46"/>
        <v>0</v>
      </c>
      <c r="AO89" s="1">
        <f t="shared" si="51"/>
        <v>0</v>
      </c>
      <c r="AP89" s="1">
        <f t="shared" si="47"/>
        <v>0</v>
      </c>
      <c r="AQ89" s="1">
        <f t="shared" si="52"/>
        <v>0</v>
      </c>
      <c r="AR89" s="1">
        <f t="shared" si="48"/>
        <v>0</v>
      </c>
      <c r="AS89" s="1">
        <f t="shared" si="53"/>
        <v>0</v>
      </c>
      <c r="AT89" s="1">
        <f t="shared" si="49"/>
        <v>0</v>
      </c>
    </row>
    <row r="90" spans="1:46">
      <c r="A90" s="28">
        <v>80</v>
      </c>
      <c r="B90" s="195"/>
      <c r="C90" s="52"/>
      <c r="D90" s="52"/>
      <c r="E90" s="196"/>
      <c r="F90" s="52"/>
      <c r="G90" s="53"/>
      <c r="H90" s="54"/>
      <c r="I90" s="199"/>
      <c r="J90" s="155"/>
      <c r="K90" s="54"/>
      <c r="L90" s="199"/>
      <c r="M90" s="155"/>
      <c r="N90" s="54"/>
      <c r="O90" s="199"/>
      <c r="P90" s="297"/>
      <c r="Q90" s="411"/>
      <c r="R90" s="412"/>
      <c r="S90" s="407"/>
      <c r="T90" s="408"/>
      <c r="AA90" s="5" t="str">
        <f t="shared" si="36"/>
        <v/>
      </c>
      <c r="AB90" s="5" t="str">
        <f t="shared" si="37"/>
        <v/>
      </c>
      <c r="AC90" s="5" t="str">
        <f t="shared" si="38"/>
        <v/>
      </c>
      <c r="AD90" s="5" t="str">
        <f t="shared" si="39"/>
        <v/>
      </c>
      <c r="AE90" s="5" t="str">
        <f t="shared" si="40"/>
        <v/>
      </c>
      <c r="AF90" s="9" t="str">
        <f>IF(F90="男",data_kyogisha!A81,"")</f>
        <v/>
      </c>
      <c r="AG90" s="5" t="str">
        <f t="shared" si="41"/>
        <v/>
      </c>
      <c r="AH90" s="5" t="str">
        <f t="shared" si="42"/>
        <v/>
      </c>
      <c r="AI90" s="5" t="str">
        <f t="shared" si="43"/>
        <v/>
      </c>
      <c r="AJ90" s="5" t="str">
        <f t="shared" si="44"/>
        <v/>
      </c>
      <c r="AK90" s="5" t="str">
        <f t="shared" si="45"/>
        <v/>
      </c>
      <c r="AL90" s="1" t="str">
        <f>IF(F90="女",data_kyogisha!A81,"")</f>
        <v/>
      </c>
      <c r="AM90" s="1">
        <f t="shared" si="50"/>
        <v>0</v>
      </c>
      <c r="AN90" s="1">
        <f t="shared" si="46"/>
        <v>0</v>
      </c>
      <c r="AO90" s="1">
        <f t="shared" si="51"/>
        <v>0</v>
      </c>
      <c r="AP90" s="1">
        <f t="shared" si="47"/>
        <v>0</v>
      </c>
      <c r="AQ90" s="1">
        <f t="shared" si="52"/>
        <v>0</v>
      </c>
      <c r="AR90" s="1">
        <f t="shared" si="48"/>
        <v>0</v>
      </c>
      <c r="AS90" s="1">
        <f t="shared" si="53"/>
        <v>0</v>
      </c>
      <c r="AT90" s="1">
        <f t="shared" si="49"/>
        <v>0</v>
      </c>
    </row>
    <row r="91" spans="1:46">
      <c r="A91" s="28">
        <v>81</v>
      </c>
      <c r="B91" s="195"/>
      <c r="C91" s="52"/>
      <c r="D91" s="52"/>
      <c r="E91" s="196"/>
      <c r="F91" s="52"/>
      <c r="G91" s="53"/>
      <c r="H91" s="54"/>
      <c r="I91" s="199"/>
      <c r="J91" s="155"/>
      <c r="K91" s="54"/>
      <c r="L91" s="199"/>
      <c r="M91" s="155"/>
      <c r="N91" s="54"/>
      <c r="O91" s="199"/>
      <c r="P91" s="297"/>
      <c r="Q91" s="411"/>
      <c r="R91" s="412"/>
      <c r="S91" s="407"/>
      <c r="T91" s="408"/>
      <c r="AA91" s="5" t="str">
        <f t="shared" si="36"/>
        <v/>
      </c>
      <c r="AB91" s="5" t="str">
        <f t="shared" si="37"/>
        <v/>
      </c>
      <c r="AC91" s="5" t="str">
        <f t="shared" si="38"/>
        <v/>
      </c>
      <c r="AD91" s="5" t="str">
        <f t="shared" si="39"/>
        <v/>
      </c>
      <c r="AE91" s="5" t="str">
        <f t="shared" si="40"/>
        <v/>
      </c>
      <c r="AF91" s="9" t="str">
        <f>IF(F91="男",data_kyogisha!A82,"")</f>
        <v/>
      </c>
      <c r="AG91" s="5" t="str">
        <f t="shared" si="41"/>
        <v/>
      </c>
      <c r="AH91" s="5" t="str">
        <f t="shared" si="42"/>
        <v/>
      </c>
      <c r="AI91" s="5" t="str">
        <f t="shared" si="43"/>
        <v/>
      </c>
      <c r="AJ91" s="5" t="str">
        <f t="shared" si="44"/>
        <v/>
      </c>
      <c r="AK91" s="5" t="str">
        <f t="shared" si="45"/>
        <v/>
      </c>
      <c r="AL91" s="1" t="str">
        <f>IF(F91="女",data_kyogisha!A82,"")</f>
        <v/>
      </c>
      <c r="AM91" s="1">
        <f t="shared" si="50"/>
        <v>0</v>
      </c>
      <c r="AN91" s="1">
        <f t="shared" si="46"/>
        <v>0</v>
      </c>
      <c r="AO91" s="1">
        <f t="shared" si="51"/>
        <v>0</v>
      </c>
      <c r="AP91" s="1">
        <f t="shared" si="47"/>
        <v>0</v>
      </c>
      <c r="AQ91" s="1">
        <f t="shared" si="52"/>
        <v>0</v>
      </c>
      <c r="AR91" s="1">
        <f t="shared" si="48"/>
        <v>0</v>
      </c>
      <c r="AS91" s="1">
        <f t="shared" si="53"/>
        <v>0</v>
      </c>
      <c r="AT91" s="1">
        <f t="shared" si="49"/>
        <v>0</v>
      </c>
    </row>
    <row r="92" spans="1:46">
      <c r="A92" s="28">
        <v>82</v>
      </c>
      <c r="B92" s="195"/>
      <c r="C92" s="52"/>
      <c r="D92" s="52"/>
      <c r="E92" s="196"/>
      <c r="F92" s="52"/>
      <c r="G92" s="53"/>
      <c r="H92" s="54"/>
      <c r="I92" s="199"/>
      <c r="J92" s="155"/>
      <c r="K92" s="54"/>
      <c r="L92" s="199"/>
      <c r="M92" s="155"/>
      <c r="N92" s="54"/>
      <c r="O92" s="199"/>
      <c r="P92" s="297"/>
      <c r="Q92" s="411"/>
      <c r="R92" s="412"/>
      <c r="S92" s="407"/>
      <c r="T92" s="408"/>
      <c r="AA92" s="5" t="str">
        <f t="shared" si="36"/>
        <v/>
      </c>
      <c r="AB92" s="5" t="str">
        <f t="shared" si="37"/>
        <v/>
      </c>
      <c r="AC92" s="5" t="str">
        <f t="shared" si="38"/>
        <v/>
      </c>
      <c r="AD92" s="5" t="str">
        <f t="shared" si="39"/>
        <v/>
      </c>
      <c r="AE92" s="5" t="str">
        <f t="shared" si="40"/>
        <v/>
      </c>
      <c r="AF92" s="9" t="str">
        <f>IF(F92="男",data_kyogisha!A83,"")</f>
        <v/>
      </c>
      <c r="AG92" s="5" t="str">
        <f t="shared" si="41"/>
        <v/>
      </c>
      <c r="AH92" s="5" t="str">
        <f t="shared" si="42"/>
        <v/>
      </c>
      <c r="AI92" s="5" t="str">
        <f t="shared" si="43"/>
        <v/>
      </c>
      <c r="AJ92" s="5" t="str">
        <f t="shared" si="44"/>
        <v/>
      </c>
      <c r="AK92" s="5" t="str">
        <f t="shared" si="45"/>
        <v/>
      </c>
      <c r="AL92" s="1" t="str">
        <f>IF(F92="女",data_kyogisha!A83,"")</f>
        <v/>
      </c>
      <c r="AM92" s="1">
        <f t="shared" si="50"/>
        <v>0</v>
      </c>
      <c r="AN92" s="1">
        <f t="shared" si="46"/>
        <v>0</v>
      </c>
      <c r="AO92" s="1">
        <f t="shared" si="51"/>
        <v>0</v>
      </c>
      <c r="AP92" s="1">
        <f t="shared" si="47"/>
        <v>0</v>
      </c>
      <c r="AQ92" s="1">
        <f t="shared" si="52"/>
        <v>0</v>
      </c>
      <c r="AR92" s="1">
        <f t="shared" si="48"/>
        <v>0</v>
      </c>
      <c r="AS92" s="1">
        <f t="shared" si="53"/>
        <v>0</v>
      </c>
      <c r="AT92" s="1">
        <f t="shared" si="49"/>
        <v>0</v>
      </c>
    </row>
    <row r="93" spans="1:46">
      <c r="A93" s="28">
        <v>83</v>
      </c>
      <c r="B93" s="195"/>
      <c r="C93" s="52"/>
      <c r="D93" s="52"/>
      <c r="E93" s="196"/>
      <c r="F93" s="52"/>
      <c r="G93" s="53"/>
      <c r="H93" s="54"/>
      <c r="I93" s="199"/>
      <c r="J93" s="155"/>
      <c r="K93" s="54"/>
      <c r="L93" s="199"/>
      <c r="M93" s="155"/>
      <c r="N93" s="54"/>
      <c r="O93" s="199"/>
      <c r="P93" s="297"/>
      <c r="Q93" s="411"/>
      <c r="R93" s="412"/>
      <c r="S93" s="407"/>
      <c r="T93" s="408"/>
      <c r="AA93" s="5" t="str">
        <f t="shared" si="36"/>
        <v/>
      </c>
      <c r="AB93" s="5" t="str">
        <f t="shared" si="37"/>
        <v/>
      </c>
      <c r="AC93" s="5" t="str">
        <f t="shared" si="38"/>
        <v/>
      </c>
      <c r="AD93" s="5" t="str">
        <f t="shared" si="39"/>
        <v/>
      </c>
      <c r="AE93" s="5" t="str">
        <f t="shared" si="40"/>
        <v/>
      </c>
      <c r="AF93" s="9" t="str">
        <f>IF(F93="男",data_kyogisha!A84,"")</f>
        <v/>
      </c>
      <c r="AG93" s="5" t="str">
        <f t="shared" si="41"/>
        <v/>
      </c>
      <c r="AH93" s="5" t="str">
        <f t="shared" si="42"/>
        <v/>
      </c>
      <c r="AI93" s="5" t="str">
        <f t="shared" si="43"/>
        <v/>
      </c>
      <c r="AJ93" s="5" t="str">
        <f t="shared" si="44"/>
        <v/>
      </c>
      <c r="AK93" s="5" t="str">
        <f t="shared" si="45"/>
        <v/>
      </c>
      <c r="AL93" s="1" t="str">
        <f>IF(F93="女",data_kyogisha!A84,"")</f>
        <v/>
      </c>
      <c r="AM93" s="1">
        <f t="shared" si="50"/>
        <v>0</v>
      </c>
      <c r="AN93" s="1">
        <f t="shared" si="46"/>
        <v>0</v>
      </c>
      <c r="AO93" s="1">
        <f t="shared" si="51"/>
        <v>0</v>
      </c>
      <c r="AP93" s="1">
        <f t="shared" si="47"/>
        <v>0</v>
      </c>
      <c r="AQ93" s="1">
        <f t="shared" si="52"/>
        <v>0</v>
      </c>
      <c r="AR93" s="1">
        <f t="shared" si="48"/>
        <v>0</v>
      </c>
      <c r="AS93" s="1">
        <f t="shared" si="53"/>
        <v>0</v>
      </c>
      <c r="AT93" s="1">
        <f t="shared" si="49"/>
        <v>0</v>
      </c>
    </row>
    <row r="94" spans="1:46">
      <c r="A94" s="28">
        <v>84</v>
      </c>
      <c r="B94" s="195"/>
      <c r="C94" s="52"/>
      <c r="D94" s="52"/>
      <c r="E94" s="196"/>
      <c r="F94" s="52"/>
      <c r="G94" s="53"/>
      <c r="H94" s="54"/>
      <c r="I94" s="199"/>
      <c r="J94" s="155"/>
      <c r="K94" s="54"/>
      <c r="L94" s="199"/>
      <c r="M94" s="155"/>
      <c r="N94" s="54"/>
      <c r="O94" s="199"/>
      <c r="P94" s="297"/>
      <c r="Q94" s="411"/>
      <c r="R94" s="412"/>
      <c r="S94" s="407"/>
      <c r="T94" s="408"/>
      <c r="AA94" s="5" t="str">
        <f t="shared" si="36"/>
        <v/>
      </c>
      <c r="AB94" s="5" t="str">
        <f t="shared" si="37"/>
        <v/>
      </c>
      <c r="AC94" s="5" t="str">
        <f t="shared" si="38"/>
        <v/>
      </c>
      <c r="AD94" s="5" t="str">
        <f t="shared" si="39"/>
        <v/>
      </c>
      <c r="AE94" s="5" t="str">
        <f t="shared" si="40"/>
        <v/>
      </c>
      <c r="AF94" s="9" t="str">
        <f>IF(F94="男",data_kyogisha!A85,"")</f>
        <v/>
      </c>
      <c r="AG94" s="5" t="str">
        <f t="shared" si="41"/>
        <v/>
      </c>
      <c r="AH94" s="5" t="str">
        <f t="shared" si="42"/>
        <v/>
      </c>
      <c r="AI94" s="5" t="str">
        <f t="shared" si="43"/>
        <v/>
      </c>
      <c r="AJ94" s="5" t="str">
        <f t="shared" si="44"/>
        <v/>
      </c>
      <c r="AK94" s="5" t="str">
        <f t="shared" si="45"/>
        <v/>
      </c>
      <c r="AL94" s="1" t="str">
        <f>IF(F94="女",data_kyogisha!A85,"")</f>
        <v/>
      </c>
      <c r="AM94" s="1">
        <f t="shared" si="50"/>
        <v>0</v>
      </c>
      <c r="AN94" s="1">
        <f t="shared" si="46"/>
        <v>0</v>
      </c>
      <c r="AO94" s="1">
        <f t="shared" si="51"/>
        <v>0</v>
      </c>
      <c r="AP94" s="1">
        <f t="shared" si="47"/>
        <v>0</v>
      </c>
      <c r="AQ94" s="1">
        <f t="shared" si="52"/>
        <v>0</v>
      </c>
      <c r="AR94" s="1">
        <f t="shared" si="48"/>
        <v>0</v>
      </c>
      <c r="AS94" s="1">
        <f t="shared" si="53"/>
        <v>0</v>
      </c>
      <c r="AT94" s="1">
        <f t="shared" si="49"/>
        <v>0</v>
      </c>
    </row>
    <row r="95" spans="1:46">
      <c r="A95" s="28">
        <v>85</v>
      </c>
      <c r="B95" s="195"/>
      <c r="C95" s="52"/>
      <c r="D95" s="52"/>
      <c r="E95" s="196"/>
      <c r="F95" s="52"/>
      <c r="G95" s="53"/>
      <c r="H95" s="54"/>
      <c r="I95" s="199"/>
      <c r="J95" s="155"/>
      <c r="K95" s="54"/>
      <c r="L95" s="199"/>
      <c r="M95" s="155"/>
      <c r="N95" s="54"/>
      <c r="O95" s="199"/>
      <c r="P95" s="297"/>
      <c r="Q95" s="411"/>
      <c r="R95" s="412"/>
      <c r="S95" s="407"/>
      <c r="T95" s="408"/>
      <c r="AA95" s="5" t="str">
        <f t="shared" si="36"/>
        <v/>
      </c>
      <c r="AB95" s="5" t="str">
        <f t="shared" si="37"/>
        <v/>
      </c>
      <c r="AC95" s="5" t="str">
        <f t="shared" si="38"/>
        <v/>
      </c>
      <c r="AD95" s="5" t="str">
        <f t="shared" si="39"/>
        <v/>
      </c>
      <c r="AE95" s="5" t="str">
        <f t="shared" si="40"/>
        <v/>
      </c>
      <c r="AF95" s="9" t="str">
        <f>IF(F95="男",data_kyogisha!A86,"")</f>
        <v/>
      </c>
      <c r="AG95" s="5" t="str">
        <f t="shared" si="41"/>
        <v/>
      </c>
      <c r="AH95" s="5" t="str">
        <f t="shared" si="42"/>
        <v/>
      </c>
      <c r="AI95" s="5" t="str">
        <f t="shared" si="43"/>
        <v/>
      </c>
      <c r="AJ95" s="5" t="str">
        <f t="shared" si="44"/>
        <v/>
      </c>
      <c r="AK95" s="5" t="str">
        <f t="shared" si="45"/>
        <v/>
      </c>
      <c r="AL95" s="1" t="str">
        <f>IF(F95="女",data_kyogisha!A86,"")</f>
        <v/>
      </c>
      <c r="AM95" s="1">
        <f t="shared" si="50"/>
        <v>0</v>
      </c>
      <c r="AN95" s="1">
        <f t="shared" si="46"/>
        <v>0</v>
      </c>
      <c r="AO95" s="1">
        <f t="shared" si="51"/>
        <v>0</v>
      </c>
      <c r="AP95" s="1">
        <f t="shared" si="47"/>
        <v>0</v>
      </c>
      <c r="AQ95" s="1">
        <f t="shared" si="52"/>
        <v>0</v>
      </c>
      <c r="AR95" s="1">
        <f t="shared" si="48"/>
        <v>0</v>
      </c>
      <c r="AS95" s="1">
        <f t="shared" si="53"/>
        <v>0</v>
      </c>
      <c r="AT95" s="1">
        <f t="shared" si="49"/>
        <v>0</v>
      </c>
    </row>
    <row r="96" spans="1:46">
      <c r="A96" s="28">
        <v>86</v>
      </c>
      <c r="B96" s="195"/>
      <c r="C96" s="52"/>
      <c r="D96" s="52"/>
      <c r="E96" s="196"/>
      <c r="F96" s="52"/>
      <c r="G96" s="53"/>
      <c r="H96" s="54"/>
      <c r="I96" s="199"/>
      <c r="J96" s="155"/>
      <c r="K96" s="54"/>
      <c r="L96" s="199"/>
      <c r="M96" s="155"/>
      <c r="N96" s="54"/>
      <c r="O96" s="199"/>
      <c r="P96" s="297"/>
      <c r="Q96" s="411"/>
      <c r="R96" s="412"/>
      <c r="S96" s="407"/>
      <c r="T96" s="408"/>
      <c r="AA96" s="5" t="str">
        <f t="shared" si="36"/>
        <v/>
      </c>
      <c r="AB96" s="5" t="str">
        <f t="shared" si="37"/>
        <v/>
      </c>
      <c r="AC96" s="5" t="str">
        <f t="shared" si="38"/>
        <v/>
      </c>
      <c r="AD96" s="5" t="str">
        <f t="shared" si="39"/>
        <v/>
      </c>
      <c r="AE96" s="5" t="str">
        <f t="shared" si="40"/>
        <v/>
      </c>
      <c r="AF96" s="9" t="str">
        <f>IF(F96="男",data_kyogisha!A87,"")</f>
        <v/>
      </c>
      <c r="AG96" s="5" t="str">
        <f t="shared" si="41"/>
        <v/>
      </c>
      <c r="AH96" s="5" t="str">
        <f t="shared" si="42"/>
        <v/>
      </c>
      <c r="AI96" s="5" t="str">
        <f t="shared" si="43"/>
        <v/>
      </c>
      <c r="AJ96" s="5" t="str">
        <f t="shared" si="44"/>
        <v/>
      </c>
      <c r="AK96" s="5" t="str">
        <f t="shared" si="45"/>
        <v/>
      </c>
      <c r="AL96" s="1" t="str">
        <f>IF(F96="女",data_kyogisha!A87,"")</f>
        <v/>
      </c>
      <c r="AM96" s="1">
        <f t="shared" si="50"/>
        <v>0</v>
      </c>
      <c r="AN96" s="1">
        <f t="shared" si="46"/>
        <v>0</v>
      </c>
      <c r="AO96" s="1">
        <f t="shared" si="51"/>
        <v>0</v>
      </c>
      <c r="AP96" s="1">
        <f t="shared" si="47"/>
        <v>0</v>
      </c>
      <c r="AQ96" s="1">
        <f t="shared" si="52"/>
        <v>0</v>
      </c>
      <c r="AR96" s="1">
        <f t="shared" si="48"/>
        <v>0</v>
      </c>
      <c r="AS96" s="1">
        <f t="shared" si="53"/>
        <v>0</v>
      </c>
      <c r="AT96" s="1">
        <f t="shared" si="49"/>
        <v>0</v>
      </c>
    </row>
    <row r="97" spans="1:46">
      <c r="A97" s="28">
        <v>87</v>
      </c>
      <c r="B97" s="195"/>
      <c r="C97" s="52"/>
      <c r="D97" s="52"/>
      <c r="E97" s="196"/>
      <c r="F97" s="52"/>
      <c r="G97" s="53"/>
      <c r="H97" s="54"/>
      <c r="I97" s="199"/>
      <c r="J97" s="155"/>
      <c r="K97" s="54"/>
      <c r="L97" s="199"/>
      <c r="M97" s="155"/>
      <c r="N97" s="54"/>
      <c r="O97" s="199"/>
      <c r="P97" s="297"/>
      <c r="Q97" s="411"/>
      <c r="R97" s="412"/>
      <c r="S97" s="407"/>
      <c r="T97" s="408"/>
      <c r="AA97" s="5" t="str">
        <f t="shared" si="36"/>
        <v/>
      </c>
      <c r="AB97" s="5" t="str">
        <f t="shared" si="37"/>
        <v/>
      </c>
      <c r="AC97" s="5" t="str">
        <f t="shared" si="38"/>
        <v/>
      </c>
      <c r="AD97" s="5" t="str">
        <f t="shared" si="39"/>
        <v/>
      </c>
      <c r="AE97" s="5" t="str">
        <f t="shared" si="40"/>
        <v/>
      </c>
      <c r="AF97" s="9" t="str">
        <f>IF(F97="男",data_kyogisha!A88,"")</f>
        <v/>
      </c>
      <c r="AG97" s="5" t="str">
        <f t="shared" si="41"/>
        <v/>
      </c>
      <c r="AH97" s="5" t="str">
        <f t="shared" si="42"/>
        <v/>
      </c>
      <c r="AI97" s="5" t="str">
        <f t="shared" si="43"/>
        <v/>
      </c>
      <c r="AJ97" s="5" t="str">
        <f t="shared" si="44"/>
        <v/>
      </c>
      <c r="AK97" s="5" t="str">
        <f t="shared" si="45"/>
        <v/>
      </c>
      <c r="AL97" s="1" t="str">
        <f>IF(F97="女",data_kyogisha!A88,"")</f>
        <v/>
      </c>
      <c r="AM97" s="1">
        <f t="shared" si="50"/>
        <v>0</v>
      </c>
      <c r="AN97" s="1">
        <f t="shared" si="46"/>
        <v>0</v>
      </c>
      <c r="AO97" s="1">
        <f t="shared" si="51"/>
        <v>0</v>
      </c>
      <c r="AP97" s="1">
        <f t="shared" si="47"/>
        <v>0</v>
      </c>
      <c r="AQ97" s="1">
        <f t="shared" si="52"/>
        <v>0</v>
      </c>
      <c r="AR97" s="1">
        <f t="shared" si="48"/>
        <v>0</v>
      </c>
      <c r="AS97" s="1">
        <f t="shared" si="53"/>
        <v>0</v>
      </c>
      <c r="AT97" s="1">
        <f t="shared" si="49"/>
        <v>0</v>
      </c>
    </row>
    <row r="98" spans="1:46">
      <c r="A98" s="28">
        <v>88</v>
      </c>
      <c r="B98" s="195"/>
      <c r="C98" s="52"/>
      <c r="D98" s="52"/>
      <c r="E98" s="196"/>
      <c r="F98" s="52"/>
      <c r="G98" s="53"/>
      <c r="H98" s="54"/>
      <c r="I98" s="199"/>
      <c r="J98" s="155"/>
      <c r="K98" s="54"/>
      <c r="L98" s="199"/>
      <c r="M98" s="155"/>
      <c r="N98" s="54"/>
      <c r="O98" s="199"/>
      <c r="P98" s="297"/>
      <c r="Q98" s="411"/>
      <c r="R98" s="412"/>
      <c r="S98" s="407"/>
      <c r="T98" s="408"/>
      <c r="AA98" s="5" t="str">
        <f t="shared" si="36"/>
        <v/>
      </c>
      <c r="AB98" s="5" t="str">
        <f t="shared" si="37"/>
        <v/>
      </c>
      <c r="AC98" s="5" t="str">
        <f t="shared" si="38"/>
        <v/>
      </c>
      <c r="AD98" s="5" t="str">
        <f t="shared" si="39"/>
        <v/>
      </c>
      <c r="AE98" s="5" t="str">
        <f t="shared" si="40"/>
        <v/>
      </c>
      <c r="AF98" s="9" t="str">
        <f>IF(F98="男",data_kyogisha!A89,"")</f>
        <v/>
      </c>
      <c r="AG98" s="5" t="str">
        <f t="shared" si="41"/>
        <v/>
      </c>
      <c r="AH98" s="5" t="str">
        <f t="shared" si="42"/>
        <v/>
      </c>
      <c r="AI98" s="5" t="str">
        <f t="shared" si="43"/>
        <v/>
      </c>
      <c r="AJ98" s="5" t="str">
        <f t="shared" si="44"/>
        <v/>
      </c>
      <c r="AK98" s="5" t="str">
        <f t="shared" si="45"/>
        <v/>
      </c>
      <c r="AL98" s="1" t="str">
        <f>IF(F98="女",data_kyogisha!A89,"")</f>
        <v/>
      </c>
      <c r="AM98" s="1">
        <f t="shared" si="50"/>
        <v>0</v>
      </c>
      <c r="AN98" s="1">
        <f t="shared" si="46"/>
        <v>0</v>
      </c>
      <c r="AO98" s="1">
        <f t="shared" si="51"/>
        <v>0</v>
      </c>
      <c r="AP98" s="1">
        <f t="shared" si="47"/>
        <v>0</v>
      </c>
      <c r="AQ98" s="1">
        <f t="shared" si="52"/>
        <v>0</v>
      </c>
      <c r="AR98" s="1">
        <f t="shared" si="48"/>
        <v>0</v>
      </c>
      <c r="AS98" s="1">
        <f t="shared" si="53"/>
        <v>0</v>
      </c>
      <c r="AT98" s="1">
        <f t="shared" si="49"/>
        <v>0</v>
      </c>
    </row>
    <row r="99" spans="1:46">
      <c r="A99" s="28">
        <v>89</v>
      </c>
      <c r="B99" s="195"/>
      <c r="C99" s="52"/>
      <c r="D99" s="52"/>
      <c r="E99" s="196"/>
      <c r="F99" s="52"/>
      <c r="G99" s="53"/>
      <c r="H99" s="54"/>
      <c r="I99" s="199"/>
      <c r="J99" s="155"/>
      <c r="K99" s="54"/>
      <c r="L99" s="199"/>
      <c r="M99" s="155"/>
      <c r="N99" s="54"/>
      <c r="O99" s="199"/>
      <c r="P99" s="297"/>
      <c r="Q99" s="411"/>
      <c r="R99" s="412"/>
      <c r="S99" s="407"/>
      <c r="T99" s="408"/>
      <c r="AA99" s="5" t="str">
        <f t="shared" si="36"/>
        <v/>
      </c>
      <c r="AB99" s="5" t="str">
        <f t="shared" si="37"/>
        <v/>
      </c>
      <c r="AC99" s="5" t="str">
        <f t="shared" si="38"/>
        <v/>
      </c>
      <c r="AD99" s="5" t="str">
        <f t="shared" si="39"/>
        <v/>
      </c>
      <c r="AE99" s="5" t="str">
        <f t="shared" si="40"/>
        <v/>
      </c>
      <c r="AF99" s="9" t="str">
        <f>IF(F99="男",data_kyogisha!A90,"")</f>
        <v/>
      </c>
      <c r="AG99" s="5" t="str">
        <f t="shared" si="41"/>
        <v/>
      </c>
      <c r="AH99" s="5" t="str">
        <f t="shared" si="42"/>
        <v/>
      </c>
      <c r="AI99" s="5" t="str">
        <f t="shared" si="43"/>
        <v/>
      </c>
      <c r="AJ99" s="5" t="str">
        <f t="shared" si="44"/>
        <v/>
      </c>
      <c r="AK99" s="5" t="str">
        <f t="shared" si="45"/>
        <v/>
      </c>
      <c r="AL99" s="1" t="str">
        <f>IF(F99="女",data_kyogisha!A90,"")</f>
        <v/>
      </c>
      <c r="AM99" s="1">
        <f t="shared" si="50"/>
        <v>0</v>
      </c>
      <c r="AN99" s="1">
        <f t="shared" si="46"/>
        <v>0</v>
      </c>
      <c r="AO99" s="1">
        <f t="shared" si="51"/>
        <v>0</v>
      </c>
      <c r="AP99" s="1">
        <f t="shared" si="47"/>
        <v>0</v>
      </c>
      <c r="AQ99" s="1">
        <f t="shared" si="52"/>
        <v>0</v>
      </c>
      <c r="AR99" s="1">
        <f t="shared" si="48"/>
        <v>0</v>
      </c>
      <c r="AS99" s="1">
        <f t="shared" si="53"/>
        <v>0</v>
      </c>
      <c r="AT99" s="1">
        <f t="shared" si="49"/>
        <v>0</v>
      </c>
    </row>
    <row r="100" spans="1:46" ht="14.25" thickBot="1">
      <c r="A100" s="216">
        <v>90</v>
      </c>
      <c r="B100" s="217"/>
      <c r="C100" s="218"/>
      <c r="D100" s="218"/>
      <c r="E100" s="219"/>
      <c r="F100" s="218"/>
      <c r="G100" s="220"/>
      <c r="H100" s="221"/>
      <c r="I100" s="222"/>
      <c r="J100" s="223"/>
      <c r="K100" s="221"/>
      <c r="L100" s="222"/>
      <c r="M100" s="223"/>
      <c r="N100" s="221"/>
      <c r="O100" s="222"/>
      <c r="P100" s="298"/>
      <c r="Q100" s="413"/>
      <c r="R100" s="414"/>
      <c r="S100" s="409"/>
      <c r="T100" s="410"/>
      <c r="U100" s="228"/>
      <c r="V100" s="5"/>
      <c r="W100" s="5"/>
      <c r="AA100" s="5" t="str">
        <f t="shared" si="36"/>
        <v/>
      </c>
      <c r="AB100" s="5" t="str">
        <f t="shared" si="37"/>
        <v/>
      </c>
      <c r="AC100" s="5" t="str">
        <f t="shared" si="38"/>
        <v/>
      </c>
      <c r="AD100" s="5" t="str">
        <f t="shared" si="39"/>
        <v/>
      </c>
      <c r="AE100" s="5" t="str">
        <f t="shared" si="40"/>
        <v/>
      </c>
      <c r="AF100" s="9" t="str">
        <f>IF(F100="男",data_kyogisha!A91,"")</f>
        <v/>
      </c>
      <c r="AG100" s="5" t="str">
        <f t="shared" si="41"/>
        <v/>
      </c>
      <c r="AH100" s="5" t="str">
        <f t="shared" si="42"/>
        <v/>
      </c>
      <c r="AI100" s="5" t="str">
        <f t="shared" si="43"/>
        <v/>
      </c>
      <c r="AJ100" s="5" t="str">
        <f t="shared" si="44"/>
        <v/>
      </c>
      <c r="AK100" s="5" t="str">
        <f t="shared" si="45"/>
        <v/>
      </c>
      <c r="AL100" s="1" t="str">
        <f>IF(F100="女",data_kyogisha!A91,"")</f>
        <v/>
      </c>
      <c r="AM100" s="1">
        <f t="shared" si="50"/>
        <v>0</v>
      </c>
      <c r="AN100" s="1">
        <f t="shared" si="46"/>
        <v>0</v>
      </c>
      <c r="AO100" s="5">
        <f t="shared" si="51"/>
        <v>0</v>
      </c>
      <c r="AP100" s="1">
        <f t="shared" si="47"/>
        <v>0</v>
      </c>
      <c r="AQ100" s="1">
        <f t="shared" si="52"/>
        <v>0</v>
      </c>
      <c r="AR100" s="1">
        <f t="shared" si="48"/>
        <v>0</v>
      </c>
      <c r="AS100" s="5">
        <f t="shared" si="53"/>
        <v>0</v>
      </c>
      <c r="AT100" s="1">
        <f t="shared" si="49"/>
        <v>0</v>
      </c>
    </row>
    <row r="101" spans="1:46">
      <c r="A101" s="224"/>
      <c r="B101" s="224"/>
      <c r="C101" s="224"/>
      <c r="D101" s="224"/>
      <c r="E101" s="225" t="s">
        <v>164</v>
      </c>
      <c r="F101" s="226">
        <f>SUM(I101:O101)</f>
        <v>0</v>
      </c>
      <c r="G101" s="224"/>
      <c r="H101" s="224"/>
      <c r="I101" s="224">
        <f>COUNTA(I11:I100)</f>
        <v>0</v>
      </c>
      <c r="J101" s="224"/>
      <c r="K101" s="224"/>
      <c r="L101" s="224">
        <f>COUNTA(L11:L100)</f>
        <v>0</v>
      </c>
      <c r="M101" s="224"/>
      <c r="N101" s="224"/>
      <c r="O101" s="224">
        <f>COUNTA(O11:O100)</f>
        <v>0</v>
      </c>
      <c r="P101" s="224"/>
      <c r="Q101" s="224"/>
      <c r="R101" s="224"/>
      <c r="S101" s="224"/>
      <c r="T101" s="224"/>
      <c r="U101" s="5"/>
      <c r="V101" s="5"/>
      <c r="W101" s="5"/>
      <c r="X101" s="227"/>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row>
    <row r="102" spans="1:46">
      <c r="E102" s="14" t="s">
        <v>168</v>
      </c>
      <c r="F102" s="60">
        <f>③リレー情報確認!F14+③リレー情報確認!L14+③リレー情報確認!R14+③リレー情報確認!X14</f>
        <v>0</v>
      </c>
    </row>
    <row r="103" spans="1:46">
      <c r="E103" s="14" t="s">
        <v>173</v>
      </c>
      <c r="F103" s="60">
        <f>COUNTIF(F11:F100,"男")</f>
        <v>1</v>
      </c>
    </row>
    <row r="104" spans="1:46">
      <c r="E104" s="1" t="s">
        <v>174</v>
      </c>
      <c r="F104" s="1">
        <f>COUNTIF(F11:F100,"女")</f>
        <v>0</v>
      </c>
    </row>
    <row r="105" spans="1:46">
      <c r="E105" s="1" t="s">
        <v>212</v>
      </c>
      <c r="F105" s="1">
        <f>SUM(F103:F104)</f>
        <v>1</v>
      </c>
    </row>
  </sheetData>
  <sheetProtection deleteColumns="0" deleteRows="0" selectLockedCells="1"/>
  <mergeCells count="188">
    <mergeCell ref="Q13:R13"/>
    <mergeCell ref="Q14:R14"/>
    <mergeCell ref="Q15:R15"/>
    <mergeCell ref="Q16:R16"/>
    <mergeCell ref="Q17:R17"/>
    <mergeCell ref="P3:T3"/>
    <mergeCell ref="Q9:R9"/>
    <mergeCell ref="Q10:R10"/>
    <mergeCell ref="Q11:R11"/>
    <mergeCell ref="Q12:R12"/>
    <mergeCell ref="S4:T4"/>
    <mergeCell ref="P4:P5"/>
    <mergeCell ref="Q23:R23"/>
    <mergeCell ref="Q24:R24"/>
    <mergeCell ref="Q25:R25"/>
    <mergeCell ref="Q26:R26"/>
    <mergeCell ref="Q27:R27"/>
    <mergeCell ref="Q18:R18"/>
    <mergeCell ref="Q19:R19"/>
    <mergeCell ref="Q20:R20"/>
    <mergeCell ref="Q21:R21"/>
    <mergeCell ref="Q22:R22"/>
    <mergeCell ref="Q33:R33"/>
    <mergeCell ref="Q34:R34"/>
    <mergeCell ref="Q35:R35"/>
    <mergeCell ref="Q36:R36"/>
    <mergeCell ref="Q37:R37"/>
    <mergeCell ref="Q28:R28"/>
    <mergeCell ref="Q29:R29"/>
    <mergeCell ref="Q30:R30"/>
    <mergeCell ref="Q31:R31"/>
    <mergeCell ref="Q32:R32"/>
    <mergeCell ref="Q43:R43"/>
    <mergeCell ref="Q44:R44"/>
    <mergeCell ref="Q45:R45"/>
    <mergeCell ref="Q46:R46"/>
    <mergeCell ref="Q47:R47"/>
    <mergeCell ref="Q38:R38"/>
    <mergeCell ref="Q39:R39"/>
    <mergeCell ref="Q40:R40"/>
    <mergeCell ref="Q41:R41"/>
    <mergeCell ref="Q42:R42"/>
    <mergeCell ref="Q53:R53"/>
    <mergeCell ref="Q54:R54"/>
    <mergeCell ref="Q55:R55"/>
    <mergeCell ref="Q56:R56"/>
    <mergeCell ref="Q57:R57"/>
    <mergeCell ref="Q48:R48"/>
    <mergeCell ref="Q49:R49"/>
    <mergeCell ref="Q50:R50"/>
    <mergeCell ref="Q51:R51"/>
    <mergeCell ref="Q52:R52"/>
    <mergeCell ref="Q63:R63"/>
    <mergeCell ref="Q64:R64"/>
    <mergeCell ref="Q65:R65"/>
    <mergeCell ref="Q66:R66"/>
    <mergeCell ref="Q67:R67"/>
    <mergeCell ref="Q58:R58"/>
    <mergeCell ref="Q59:R59"/>
    <mergeCell ref="Q60:R60"/>
    <mergeCell ref="Q61:R61"/>
    <mergeCell ref="Q62:R62"/>
    <mergeCell ref="Q73:R73"/>
    <mergeCell ref="Q74:R74"/>
    <mergeCell ref="Q75:R75"/>
    <mergeCell ref="Q76:R76"/>
    <mergeCell ref="Q77:R77"/>
    <mergeCell ref="Q68:R68"/>
    <mergeCell ref="Q69:R69"/>
    <mergeCell ref="Q70:R70"/>
    <mergeCell ref="Q71:R71"/>
    <mergeCell ref="Q72:R72"/>
    <mergeCell ref="Q91:R91"/>
    <mergeCell ref="Q92:R92"/>
    <mergeCell ref="Q83:R83"/>
    <mergeCell ref="Q84:R84"/>
    <mergeCell ref="Q85:R85"/>
    <mergeCell ref="Q86:R86"/>
    <mergeCell ref="Q87:R87"/>
    <mergeCell ref="Q78:R78"/>
    <mergeCell ref="Q79:R79"/>
    <mergeCell ref="Q80:R80"/>
    <mergeCell ref="Q81:R81"/>
    <mergeCell ref="Q82:R82"/>
    <mergeCell ref="Q98:R98"/>
    <mergeCell ref="Q99:R99"/>
    <mergeCell ref="Q100:R100"/>
    <mergeCell ref="Q4:R4"/>
    <mergeCell ref="S9:T9"/>
    <mergeCell ref="S10:T10"/>
    <mergeCell ref="S11:T11"/>
    <mergeCell ref="S12:T12"/>
    <mergeCell ref="S13:T13"/>
    <mergeCell ref="S14:T14"/>
    <mergeCell ref="S15:T15"/>
    <mergeCell ref="S16:T16"/>
    <mergeCell ref="S17:T17"/>
    <mergeCell ref="S18:T18"/>
    <mergeCell ref="S19:T19"/>
    <mergeCell ref="S20:T20"/>
    <mergeCell ref="Q93:R93"/>
    <mergeCell ref="Q94:R94"/>
    <mergeCell ref="Q95:R95"/>
    <mergeCell ref="Q96:R96"/>
    <mergeCell ref="Q97:R97"/>
    <mergeCell ref="Q88:R88"/>
    <mergeCell ref="Q89:R89"/>
    <mergeCell ref="Q90:R90"/>
    <mergeCell ref="S26:T26"/>
    <mergeCell ref="S27:T27"/>
    <mergeCell ref="S28:T28"/>
    <mergeCell ref="S29:T29"/>
    <mergeCell ref="S30:T30"/>
    <mergeCell ref="S21:T21"/>
    <mergeCell ref="S22:T22"/>
    <mergeCell ref="S23:T23"/>
    <mergeCell ref="S24:T24"/>
    <mergeCell ref="S25:T25"/>
    <mergeCell ref="S36:T36"/>
    <mergeCell ref="S37:T37"/>
    <mergeCell ref="S38:T38"/>
    <mergeCell ref="S39:T39"/>
    <mergeCell ref="S40:T40"/>
    <mergeCell ref="S31:T31"/>
    <mergeCell ref="S32:T32"/>
    <mergeCell ref="S33:T33"/>
    <mergeCell ref="S34:T34"/>
    <mergeCell ref="S35:T35"/>
    <mergeCell ref="S46:T46"/>
    <mergeCell ref="S47:T47"/>
    <mergeCell ref="S48:T48"/>
    <mergeCell ref="S49:T49"/>
    <mergeCell ref="S50:T50"/>
    <mergeCell ref="S41:T41"/>
    <mergeCell ref="S42:T42"/>
    <mergeCell ref="S43:T43"/>
    <mergeCell ref="S44:T44"/>
    <mergeCell ref="S45:T45"/>
    <mergeCell ref="S56:T56"/>
    <mergeCell ref="S57:T57"/>
    <mergeCell ref="S58:T58"/>
    <mergeCell ref="S59:T59"/>
    <mergeCell ref="S60:T60"/>
    <mergeCell ref="S51:T51"/>
    <mergeCell ref="S52:T52"/>
    <mergeCell ref="S53:T53"/>
    <mergeCell ref="S54:T54"/>
    <mergeCell ref="S55:T55"/>
    <mergeCell ref="S66:T66"/>
    <mergeCell ref="S67:T67"/>
    <mergeCell ref="S68:T68"/>
    <mergeCell ref="S69:T69"/>
    <mergeCell ref="S70:T70"/>
    <mergeCell ref="S61:T61"/>
    <mergeCell ref="S62:T62"/>
    <mergeCell ref="S63:T63"/>
    <mergeCell ref="S64:T64"/>
    <mergeCell ref="S65:T65"/>
    <mergeCell ref="S76:T76"/>
    <mergeCell ref="S77:T77"/>
    <mergeCell ref="S78:T78"/>
    <mergeCell ref="S79:T79"/>
    <mergeCell ref="S80:T80"/>
    <mergeCell ref="S71:T71"/>
    <mergeCell ref="S72:T72"/>
    <mergeCell ref="S73:T73"/>
    <mergeCell ref="S74:T74"/>
    <mergeCell ref="S75:T75"/>
    <mergeCell ref="S86:T86"/>
    <mergeCell ref="S87:T87"/>
    <mergeCell ref="S88:T88"/>
    <mergeCell ref="S89:T89"/>
    <mergeCell ref="S90:T90"/>
    <mergeCell ref="S81:T81"/>
    <mergeCell ref="S82:T82"/>
    <mergeCell ref="S83:T83"/>
    <mergeCell ref="S84:T84"/>
    <mergeCell ref="S85:T85"/>
    <mergeCell ref="S96:T96"/>
    <mergeCell ref="S97:T97"/>
    <mergeCell ref="S98:T98"/>
    <mergeCell ref="S99:T99"/>
    <mergeCell ref="S100:T100"/>
    <mergeCell ref="S91:T91"/>
    <mergeCell ref="S92:T92"/>
    <mergeCell ref="S93:T93"/>
    <mergeCell ref="S94:T94"/>
    <mergeCell ref="S95:T95"/>
  </mergeCells>
  <phoneticPr fontId="2"/>
  <dataValidations count="12">
    <dataValidation type="list" allowBlank="1" showInputMessage="1" showErrorMessage="1" sqref="O11:O100">
      <formula1>IF(F11="","",IF(F11="男",$X$11:$X$37,$Y$11:$Y$37))</formula1>
    </dataValidation>
    <dataValidation imeMode="off" allowBlank="1" showInputMessage="1" showErrorMessage="1" sqref="M11:M100 G11:G100 J11:J100 P11:P100 T6:T7 E11:E100 R6:R7"/>
    <dataValidation type="list" allowBlank="1" showInputMessage="1" showErrorMessage="1" sqref="S11:S100">
      <formula1>$Z$12</formula1>
    </dataValidation>
    <dataValidation type="list" imeMode="on" allowBlank="1" showInputMessage="1" showErrorMessage="1" sqref="F11:F100">
      <formula1>$W$12:$W$13</formula1>
    </dataValidation>
    <dataValidation imeMode="hiragana" allowBlank="1" showInputMessage="1" showErrorMessage="1" sqref="C11:C100"/>
    <dataValidation imeMode="halfKatakana" allowBlank="1" showInputMessage="1" showErrorMessage="1" sqref="D10:D100 E10"/>
    <dataValidation type="custom" imeMode="off" allowBlank="1" showInputMessage="1" showErrorMessage="1" sqref="B11:B100">
      <formula1>EXACT(UPPER(B11),B11)</formula1>
    </dataValidation>
    <dataValidation type="list" imeMode="off" allowBlank="1" showInputMessage="1" showErrorMessage="1" sqref="H11:H100 K11:K100 N11:N100">
      <formula1>"OP"</formula1>
    </dataValidation>
    <dataValidation type="list" imeMode="off" allowBlank="1" showInputMessage="1" showErrorMessage="1" sqref="Q11:R100">
      <formula1>"○"</formula1>
    </dataValidation>
    <dataValidation type="list" allowBlank="1" showInputMessage="1" showErrorMessage="1" sqref="Q6:Q7 S6:S7">
      <formula1>"OP"</formula1>
    </dataValidation>
    <dataValidation type="list" allowBlank="1" showInputMessage="1" showErrorMessage="1" sqref="I11:I100">
      <formula1>IF(F11="","",IF(F11="男",$X$11:$X$19,$Y$11:$Y$19))</formula1>
    </dataValidation>
    <dataValidation type="list" allowBlank="1" showInputMessage="1" showErrorMessage="1" sqref="L11:L100">
      <formula1>IF(F11="","",IF(F11="男",$X$11:$X$32,$Y$11:$Y$28))</formula1>
    </dataValidation>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14"/>
  <sheetViews>
    <sheetView zoomScaleNormal="100" workbookViewId="0">
      <pane ySplit="16" topLeftCell="A17" activePane="bottomLeft" state="frozen"/>
      <selection pane="bottomLeft" activeCell="U13" sqref="U13"/>
    </sheetView>
  </sheetViews>
  <sheetFormatPr defaultColWidth="9" defaultRowHeight="13.5"/>
  <cols>
    <col min="1" max="1" width="1.875" style="32" customWidth="1"/>
    <col min="2" max="2" width="4.5" style="32" hidden="1" customWidth="1"/>
    <col min="3" max="3" width="6.5" style="32" bestFit="1" customWidth="1"/>
    <col min="4" max="4" width="12.25" style="32" bestFit="1" customWidth="1"/>
    <col min="5" max="5" width="9.5" style="32" hidden="1" customWidth="1"/>
    <col min="6" max="6" width="8.5" style="32" bestFit="1" customWidth="1"/>
    <col min="7" max="7" width="5" style="33" customWidth="1"/>
    <col min="8" max="8" width="4.5" style="32" hidden="1" customWidth="1"/>
    <col min="9" max="9" width="6.5" style="32" customWidth="1"/>
    <col min="10" max="10" width="12.25" style="32" customWidth="1"/>
    <col min="11" max="11" width="9.5" style="32" hidden="1" customWidth="1"/>
    <col min="12" max="12" width="8.5" style="32" bestFit="1" customWidth="1"/>
    <col min="13" max="13" width="5" style="35" customWidth="1"/>
    <col min="14" max="14" width="4.5" style="32" hidden="1" customWidth="1"/>
    <col min="15" max="15" width="6.5" style="32" bestFit="1" customWidth="1"/>
    <col min="16" max="16" width="12.25" style="32" customWidth="1"/>
    <col min="17" max="17" width="9.5" style="32" hidden="1" customWidth="1"/>
    <col min="18" max="18" width="8.5" style="32" bestFit="1" customWidth="1"/>
    <col min="19" max="19" width="5" style="35" customWidth="1"/>
    <col min="20" max="20" width="4.5" style="32" hidden="1" customWidth="1"/>
    <col min="21" max="21" width="6.5" style="32" bestFit="1" customWidth="1"/>
    <col min="22" max="22" width="12.25" style="32" customWidth="1"/>
    <col min="23" max="23" width="9.5" style="32" hidden="1" customWidth="1"/>
    <col min="24" max="24" width="8.5" style="32" bestFit="1" customWidth="1"/>
    <col min="25" max="26" width="9" style="32"/>
    <col min="27" max="27" width="9" style="32" customWidth="1"/>
    <col min="28" max="16384" width="9" style="32"/>
  </cols>
  <sheetData>
    <row r="1" spans="1:24" ht="18" thickBot="1">
      <c r="A1" s="31" t="s">
        <v>157</v>
      </c>
      <c r="H1" s="34"/>
      <c r="I1" s="55" t="s">
        <v>81</v>
      </c>
      <c r="J1" s="424" t="str">
        <f>IF(①団体情報入力!D5="","",①団体情報入力!D5)</f>
        <v/>
      </c>
      <c r="K1" s="425"/>
      <c r="L1" s="426"/>
      <c r="M1" s="30"/>
      <c r="O1" s="55" t="s">
        <v>121</v>
      </c>
      <c r="P1" s="424" t="str">
        <f>IF(①団体情報入力!D6="","",①団体情報入力!D6)</f>
        <v/>
      </c>
      <c r="Q1" s="425"/>
      <c r="R1" s="426"/>
      <c r="T1" s="34"/>
      <c r="W1" s="104"/>
    </row>
    <row r="2" spans="1:24">
      <c r="H2" s="34"/>
      <c r="N2" s="34"/>
      <c r="T2" s="34"/>
    </row>
    <row r="3" spans="1:24" s="109" customFormat="1">
      <c r="A3" s="110"/>
      <c r="B3" s="106"/>
      <c r="C3" s="107" t="s">
        <v>156</v>
      </c>
      <c r="D3" s="108"/>
      <c r="E3" s="108"/>
      <c r="F3" s="108"/>
      <c r="G3" s="108"/>
      <c r="H3" s="108"/>
      <c r="I3" s="108"/>
      <c r="J3" s="108"/>
      <c r="K3" s="108"/>
      <c r="L3" s="108"/>
      <c r="M3" s="108"/>
      <c r="N3" s="108"/>
      <c r="O3" s="108"/>
      <c r="P3" s="124"/>
      <c r="Q3" s="124"/>
      <c r="R3" s="124"/>
      <c r="S3" s="124"/>
      <c r="T3" s="124"/>
      <c r="U3" s="124"/>
      <c r="V3" s="124"/>
      <c r="W3" s="124"/>
    </row>
    <row r="4" spans="1:24" s="109" customFormat="1">
      <c r="A4" s="110"/>
      <c r="B4" s="106"/>
      <c r="C4" s="107" t="s">
        <v>158</v>
      </c>
      <c r="D4" s="108"/>
      <c r="E4" s="108"/>
      <c r="F4" s="108"/>
      <c r="G4" s="108"/>
      <c r="H4" s="108"/>
      <c r="I4" s="108"/>
      <c r="J4" s="108"/>
      <c r="K4" s="108"/>
      <c r="L4" s="108"/>
      <c r="M4" s="108"/>
      <c r="N4" s="108"/>
      <c r="O4" s="108"/>
      <c r="P4" s="124"/>
      <c r="Q4" s="124"/>
      <c r="R4" s="124"/>
      <c r="S4" s="124"/>
      <c r="T4" s="124"/>
      <c r="U4" s="124"/>
      <c r="V4" s="124"/>
      <c r="W4" s="124"/>
    </row>
    <row r="5" spans="1:24">
      <c r="H5" s="110"/>
      <c r="N5" s="110"/>
      <c r="T5" s="110"/>
    </row>
    <row r="6" spans="1:24" s="111" customFormat="1">
      <c r="A6" s="121"/>
      <c r="B6" s="428" t="s">
        <v>111</v>
      </c>
      <c r="C6" s="428"/>
      <c r="D6" s="428"/>
      <c r="E6" s="428"/>
      <c r="F6" s="428"/>
      <c r="G6" s="122"/>
      <c r="H6" s="430" t="s">
        <v>112</v>
      </c>
      <c r="I6" s="431"/>
      <c r="J6" s="431"/>
      <c r="K6" s="431"/>
      <c r="L6" s="432"/>
      <c r="M6" s="123"/>
      <c r="N6" s="429" t="s">
        <v>113</v>
      </c>
      <c r="O6" s="429"/>
      <c r="P6" s="429"/>
      <c r="Q6" s="429"/>
      <c r="R6" s="429"/>
      <c r="S6" s="123"/>
      <c r="T6" s="429" t="s">
        <v>114</v>
      </c>
      <c r="U6" s="429"/>
      <c r="V6" s="429"/>
      <c r="W6" s="429"/>
      <c r="X6" s="429"/>
    </row>
    <row r="7" spans="1:24">
      <c r="B7" s="112" t="s">
        <v>96</v>
      </c>
      <c r="C7" s="112" t="s">
        <v>0</v>
      </c>
      <c r="D7" s="112" t="s">
        <v>99</v>
      </c>
      <c r="E7" s="112" t="s">
        <v>146</v>
      </c>
      <c r="F7" s="112" t="s">
        <v>40</v>
      </c>
      <c r="H7" s="113" t="s">
        <v>96</v>
      </c>
      <c r="I7" s="113" t="s">
        <v>0</v>
      </c>
      <c r="J7" s="112" t="s">
        <v>99</v>
      </c>
      <c r="K7" s="112" t="s">
        <v>146</v>
      </c>
      <c r="L7" s="112" t="s">
        <v>40</v>
      </c>
      <c r="N7" s="113" t="s">
        <v>96</v>
      </c>
      <c r="O7" s="113" t="s">
        <v>0</v>
      </c>
      <c r="P7" s="112" t="s">
        <v>99</v>
      </c>
      <c r="Q7" s="112" t="s">
        <v>146</v>
      </c>
      <c r="R7" s="112" t="s">
        <v>40</v>
      </c>
      <c r="T7" s="113" t="s">
        <v>96</v>
      </c>
      <c r="U7" s="113" t="s">
        <v>0</v>
      </c>
      <c r="V7" s="112" t="s">
        <v>99</v>
      </c>
      <c r="W7" s="112" t="s">
        <v>146</v>
      </c>
      <c r="X7" s="112" t="s">
        <v>40</v>
      </c>
    </row>
    <row r="8" spans="1:24">
      <c r="B8" s="114">
        <v>1</v>
      </c>
      <c r="C8" s="114" t="str">
        <f>IF(②選手情報入力!$AN$10&lt;1,"",VLOOKUP(B8,②選手情報入力!$AM$11:$AN$100,2,FALSE))</f>
        <v/>
      </c>
      <c r="D8" s="91" t="str">
        <f>IF(C8="","",VLOOKUP(C8,②選手情報入力!$AA$11:$AB$100,2,FALSE))</f>
        <v/>
      </c>
      <c r="E8" s="91" t="str">
        <f>IF(C8="","",VLOOKUP(C8,②選手情報入力!$AA$11:$AG$100,6,FALSE))</f>
        <v/>
      </c>
      <c r="F8" s="427" t="str">
        <f>IF(②選手情報入力!R6="","",②選手情報入力!R6)</f>
        <v/>
      </c>
      <c r="H8" s="114">
        <v>1</v>
      </c>
      <c r="I8" s="114" t="str">
        <f>IF(②選手情報入力!$AP$10&lt;1,"",VLOOKUP(H8,②選手情報入力!$AO$11:$AP$100,2,FALSE))</f>
        <v/>
      </c>
      <c r="J8" s="91" t="str">
        <f>IF(I8="","",VLOOKUP(I8,②選手情報入力!$AA$11:$AB$100,2,FALSE))</f>
        <v/>
      </c>
      <c r="K8" s="91" t="str">
        <f>IF(I8="","",VLOOKUP(I8,②選手情報入力!$AA$11:$AG$100,6,FALSE))</f>
        <v/>
      </c>
      <c r="L8" s="433" t="str">
        <f>IF(②選手情報入力!T6="","",②選手情報入力!T6)</f>
        <v/>
      </c>
      <c r="N8" s="114">
        <v>1</v>
      </c>
      <c r="O8" s="114" t="str">
        <f>IF(②選手情報入力!$AR$10&lt;1,"",VLOOKUP(N8,②選手情報入力!$AQ$11:$AR$100,2,FALSE))</f>
        <v/>
      </c>
      <c r="P8" s="91" t="str">
        <f>IF(O8="","",VLOOKUP(O8,②選手情報入力!$AG$11:$AH$100,2,FALSE))</f>
        <v/>
      </c>
      <c r="Q8" s="91" t="str">
        <f>IF(O8="","",VLOOKUP(O8,②選手情報入力!$AG$11:$AN$100,6,FALSE))</f>
        <v/>
      </c>
      <c r="R8" s="427" t="str">
        <f>IF(②選手情報入力!R7="","",②選手情報入力!R7)</f>
        <v/>
      </c>
      <c r="T8" s="114">
        <v>1</v>
      </c>
      <c r="U8" s="114" t="str">
        <f>IF(②選手情報入力!$AT$10&lt;1,"",VLOOKUP(T8,②選手情報入力!$AS$11:$AT$100,2,FALSE))</f>
        <v/>
      </c>
      <c r="V8" s="91" t="str">
        <f>IF(U8="","",VLOOKUP(U8,②選手情報入力!$AG$11:$AH$100,2,FALSE))</f>
        <v/>
      </c>
      <c r="W8" s="91" t="str">
        <f>IF(U8="","",VLOOKUP(U8,②選手情報入力!$AG$11:$AN$100,6,FALSE))</f>
        <v/>
      </c>
      <c r="X8" s="427" t="str">
        <f>IF(②選手情報入力!T7="","",②選手情報入力!T7)</f>
        <v/>
      </c>
    </row>
    <row r="9" spans="1:24">
      <c r="B9" s="115">
        <v>2</v>
      </c>
      <c r="C9" s="114" t="str">
        <f>IF(②選手情報入力!$AN$10&lt;2,"",VLOOKUP(B9,②選手情報入力!$AM$11:$AN$100,2,FALSE))</f>
        <v/>
      </c>
      <c r="D9" s="91" t="str">
        <f>IF(C9="","",VLOOKUP(C9,②選手情報入力!$AA$11:$AB$100,2,FALSE))</f>
        <v/>
      </c>
      <c r="E9" s="92" t="str">
        <f>IF(C9="","",VLOOKUP(C9,②選手情報入力!$AA$11:$AG$100,6,FALSE))</f>
        <v/>
      </c>
      <c r="F9" s="427"/>
      <c r="H9" s="115">
        <v>2</v>
      </c>
      <c r="I9" s="115" t="str">
        <f>IF(②選手情報入力!$AP$10&lt;2,"",VLOOKUP(H9,②選手情報入力!$AO$11:$AP$100,2,FALSE))</f>
        <v/>
      </c>
      <c r="J9" s="92" t="str">
        <f>IF(I9="","",VLOOKUP(I9,②選手情報入力!$AA$11:$AB$100,2,FALSE))</f>
        <v/>
      </c>
      <c r="K9" s="92" t="str">
        <f>IF(I9="","",VLOOKUP(I9,②選手情報入力!$AA$11:$AG$100,6,FALSE))</f>
        <v/>
      </c>
      <c r="L9" s="434"/>
      <c r="N9" s="115">
        <v>2</v>
      </c>
      <c r="O9" s="115" t="str">
        <f>IF(②選手情報入力!$AR$10&lt;2,"",VLOOKUP(N9,②選手情報入力!$AQ$11:$AR$100,2,FALSE))</f>
        <v/>
      </c>
      <c r="P9" s="92" t="str">
        <f>IF(O9="","",VLOOKUP(O9,②選手情報入力!$AG$11:$AH$100,2,FALSE))</f>
        <v/>
      </c>
      <c r="Q9" s="92" t="str">
        <f>IF(O9="","",VLOOKUP(O9,②選手情報入力!$AG$11:$AN$100,6,FALSE))</f>
        <v/>
      </c>
      <c r="R9" s="427"/>
      <c r="T9" s="115">
        <v>2</v>
      </c>
      <c r="U9" s="115" t="str">
        <f>IF(②選手情報入力!$AT$10&lt;2,"",VLOOKUP(T9,②選手情報入力!$AS$11:$AT$100,2,FALSE))</f>
        <v/>
      </c>
      <c r="V9" s="92" t="str">
        <f>IF(U9="","",VLOOKUP(U9,②選手情報入力!$AG$11:$AH$100,2,FALSE))</f>
        <v/>
      </c>
      <c r="W9" s="92" t="str">
        <f>IF(U9="","",VLOOKUP(U9,②選手情報入力!$AG$11:$AN$100,6,FALSE))</f>
        <v/>
      </c>
      <c r="X9" s="427"/>
    </row>
    <row r="10" spans="1:24">
      <c r="B10" s="115">
        <v>3</v>
      </c>
      <c r="C10" s="114" t="str">
        <f>IF(②選手情報入力!$AN$10&lt;3,"",VLOOKUP(B10,②選手情報入力!$AM$11:$AN$100,2,FALSE))</f>
        <v/>
      </c>
      <c r="D10" s="91" t="str">
        <f>IF(C10="","",VLOOKUP(C10,②選手情報入力!$AA$11:$AB$100,2,FALSE))</f>
        <v/>
      </c>
      <c r="E10" s="92" t="str">
        <f>IF(C10="","",VLOOKUP(C10,②選手情報入力!$AA$11:$AG$100,6,FALSE))</f>
        <v/>
      </c>
      <c r="F10" s="427"/>
      <c r="H10" s="115">
        <v>3</v>
      </c>
      <c r="I10" s="115" t="str">
        <f>IF(②選手情報入力!$AP$10&lt;3,"",VLOOKUP(H10,②選手情報入力!$AO$11:$AP$100,2,FALSE))</f>
        <v/>
      </c>
      <c r="J10" s="92" t="str">
        <f>IF(I10="","",VLOOKUP(I10,②選手情報入力!$AA$11:$AB$100,2,FALSE))</f>
        <v/>
      </c>
      <c r="K10" s="92" t="str">
        <f>IF(I10="","",VLOOKUP(I10,②選手情報入力!$AA$11:$AG$100,6,FALSE))</f>
        <v/>
      </c>
      <c r="L10" s="434"/>
      <c r="N10" s="115">
        <v>3</v>
      </c>
      <c r="O10" s="115" t="str">
        <f>IF(②選手情報入力!$AR$10&lt;3,"",VLOOKUP(N10,②選手情報入力!$AQ$11:$AR$100,2,FALSE))</f>
        <v/>
      </c>
      <c r="P10" s="92" t="str">
        <f>IF(O10="","",VLOOKUP(O10,②選手情報入力!$AG$11:$AH$100,2,FALSE))</f>
        <v/>
      </c>
      <c r="Q10" s="92" t="str">
        <f>IF(O10="","",VLOOKUP(O10,②選手情報入力!$AG$11:$AN$100,6,FALSE))</f>
        <v/>
      </c>
      <c r="R10" s="427"/>
      <c r="T10" s="115">
        <v>3</v>
      </c>
      <c r="U10" s="115" t="str">
        <f>IF(②選手情報入力!$AT$10&lt;3,"",VLOOKUP(T10,②選手情報入力!$AS$11:$AT$100,2,FALSE))</f>
        <v/>
      </c>
      <c r="V10" s="92" t="str">
        <f>IF(U10="","",VLOOKUP(U10,②選手情報入力!$AG$11:$AH$100,2,FALSE))</f>
        <v/>
      </c>
      <c r="W10" s="92" t="str">
        <f>IF(U10="","",VLOOKUP(U10,②選手情報入力!$AG$11:$AN$100,6,FALSE))</f>
        <v/>
      </c>
      <c r="X10" s="427"/>
    </row>
    <row r="11" spans="1:24">
      <c r="B11" s="115">
        <v>4</v>
      </c>
      <c r="C11" s="114" t="str">
        <f>IF(②選手情報入力!$AN$10&lt;4,"",VLOOKUP(B11,②選手情報入力!$AM$11:$AN$100,2,FALSE))</f>
        <v/>
      </c>
      <c r="D11" s="91" t="str">
        <f>IF(C11="","",VLOOKUP(C11,②選手情報入力!$AA$11:$AB$100,2,FALSE))</f>
        <v/>
      </c>
      <c r="E11" s="92" t="str">
        <f>IF(C11="","",VLOOKUP(C11,②選手情報入力!$AA$11:$AG$100,6,FALSE))</f>
        <v/>
      </c>
      <c r="F11" s="427"/>
      <c r="H11" s="115">
        <v>4</v>
      </c>
      <c r="I11" s="115" t="str">
        <f>IF(②選手情報入力!$AP$10&lt;4,"",VLOOKUP(H11,②選手情報入力!$AO$11:$AP$100,2,FALSE))</f>
        <v/>
      </c>
      <c r="J11" s="92" t="str">
        <f>IF(I11="","",VLOOKUP(I11,②選手情報入力!$AA$11:$AB$100,2,FALSE))</f>
        <v/>
      </c>
      <c r="K11" s="92" t="str">
        <f>IF(I11="","",VLOOKUP(I11,②選手情報入力!$AA$11:$AG$100,6,FALSE))</f>
        <v/>
      </c>
      <c r="L11" s="434"/>
      <c r="N11" s="115">
        <v>4</v>
      </c>
      <c r="O11" s="115" t="str">
        <f>IF(②選手情報入力!$AR$10&lt;4,"",VLOOKUP(N11,②選手情報入力!$AQ$11:$AR$100,2,FALSE))</f>
        <v/>
      </c>
      <c r="P11" s="92" t="str">
        <f>IF(O11="","",VLOOKUP(O11,②選手情報入力!$AG$11:$AH$100,2,FALSE))</f>
        <v/>
      </c>
      <c r="Q11" s="92" t="str">
        <f>IF(O11="","",VLOOKUP(O11,②選手情報入力!$AG$11:$AN$100,6,FALSE))</f>
        <v/>
      </c>
      <c r="R11" s="427"/>
      <c r="T11" s="115">
        <v>4</v>
      </c>
      <c r="U11" s="115" t="str">
        <f>IF(②選手情報入力!$AT$10&lt;4,"",VLOOKUP(T11,②選手情報入力!$AS$11:$AT$100,2,FALSE))</f>
        <v/>
      </c>
      <c r="V11" s="92" t="str">
        <f>IF(U11="","",VLOOKUP(U11,②選手情報入力!$AG$11:$AH$100,2,FALSE))</f>
        <v/>
      </c>
      <c r="W11" s="92" t="str">
        <f>IF(U11="","",VLOOKUP(U11,②選手情報入力!$AG$11:$AN$100,6,FALSE))</f>
        <v/>
      </c>
      <c r="X11" s="427"/>
    </row>
    <row r="12" spans="1:24">
      <c r="B12" s="115">
        <v>5</v>
      </c>
      <c r="C12" s="114" t="str">
        <f>IF(②選手情報入力!$AN$10&lt;5,"",VLOOKUP(B12,②選手情報入力!$AM$11:$AN$100,2,FALSE))</f>
        <v/>
      </c>
      <c r="D12" s="91" t="str">
        <f>IF(C12="","",VLOOKUP(C12,②選手情報入力!$AA$11:$AB$100,2,FALSE))</f>
        <v/>
      </c>
      <c r="E12" s="92" t="str">
        <f>IF(C12="","",VLOOKUP(C12,②選手情報入力!$AA$11:$AG$100,6,FALSE))</f>
        <v/>
      </c>
      <c r="F12" s="427"/>
      <c r="H12" s="115">
        <v>5</v>
      </c>
      <c r="I12" s="115" t="str">
        <f>IF(②選手情報入力!$AP$10&lt;5,"",VLOOKUP(H12,②選手情報入力!$AO$11:$AP$100,2,FALSE))</f>
        <v/>
      </c>
      <c r="J12" s="92" t="str">
        <f>IF(I12="","",VLOOKUP(I12,②選手情報入力!$AA$11:$AB$100,2,FALSE))</f>
        <v/>
      </c>
      <c r="K12" s="92" t="str">
        <f>IF(I12="","",VLOOKUP(I12,②選手情報入力!$AA$11:$AG$100,6,FALSE))</f>
        <v/>
      </c>
      <c r="L12" s="434"/>
      <c r="N12" s="115">
        <v>5</v>
      </c>
      <c r="O12" s="115" t="str">
        <f>IF(②選手情報入力!$AR$10&lt;5,"",VLOOKUP(N12,②選手情報入力!$AQ$11:$AR$100,2,FALSE))</f>
        <v/>
      </c>
      <c r="P12" s="92" t="str">
        <f>IF(O12="","",VLOOKUP(O12,②選手情報入力!$AG$11:$AH$100,2,FALSE))</f>
        <v/>
      </c>
      <c r="Q12" s="92" t="str">
        <f>IF(O12="","",VLOOKUP(O12,②選手情報入力!$AG$11:$AN$100,6,FALSE))</f>
        <v/>
      </c>
      <c r="R12" s="427"/>
      <c r="T12" s="115">
        <v>5</v>
      </c>
      <c r="U12" s="115" t="str">
        <f>IF(②選手情報入力!$AT$10&lt;5,"",VLOOKUP(T12,②選手情報入力!$AS$11:$AT$100,2,FALSE))</f>
        <v/>
      </c>
      <c r="V12" s="92" t="str">
        <f>IF(U12="","",VLOOKUP(U12,②選手情報入力!$AG$11:$AH$100,2,FALSE))</f>
        <v/>
      </c>
      <c r="W12" s="92" t="str">
        <f>IF(U12="","",VLOOKUP(U12,②選手情報入力!$AG$11:$AN$100,6,FALSE))</f>
        <v/>
      </c>
      <c r="X12" s="427"/>
    </row>
    <row r="13" spans="1:24">
      <c r="B13" s="116">
        <v>6</v>
      </c>
      <c r="C13" s="114" t="str">
        <f>IF(②選手情報入力!$AN$10&lt;6,"",VLOOKUP(B13,②選手情報入力!$AM$11:$AN$100,2,FALSE))</f>
        <v/>
      </c>
      <c r="D13" s="91" t="str">
        <f>IF(C13="","",VLOOKUP(C13,②選手情報入力!$AA$11:$AB$100,2,FALSE))</f>
        <v/>
      </c>
      <c r="E13" s="93" t="str">
        <f>IF(C13="","",VLOOKUP(C13,②選手情報入力!$AA$11:$AG$100,6,FALSE))</f>
        <v/>
      </c>
      <c r="F13" s="427"/>
      <c r="H13" s="116">
        <v>6</v>
      </c>
      <c r="I13" s="116" t="str">
        <f>IF(②選手情報入力!$AP$10&lt;6,"",VLOOKUP(H13,②選手情報入力!$AO$11:$AP$100,2,FALSE))</f>
        <v/>
      </c>
      <c r="J13" s="93" t="str">
        <f>IF(I13="","",VLOOKUP(I13,②選手情報入力!$AA$11:$AB$100,2,FALSE))</f>
        <v/>
      </c>
      <c r="K13" s="93" t="str">
        <f>IF(I13="","",VLOOKUP(I13,②選手情報入力!$AA$11:$AG$100,6,FALSE))</f>
        <v/>
      </c>
      <c r="L13" s="435"/>
      <c r="N13" s="116">
        <v>6</v>
      </c>
      <c r="O13" s="116" t="str">
        <f>IF(②選手情報入力!$AR$10&lt;6,"",VLOOKUP(N13,②選手情報入力!$AQ$11:$AR$100,2,FALSE))</f>
        <v/>
      </c>
      <c r="P13" s="93" t="str">
        <f>IF(O13="","",VLOOKUP(O13,②選手情報入力!$AG$11:$AH$100,2,FALSE))</f>
        <v/>
      </c>
      <c r="Q13" s="93" t="str">
        <f>IF(O13="","",VLOOKUP(O13,②選手情報入力!$AG$11:$AN$100,6,FALSE))</f>
        <v/>
      </c>
      <c r="R13" s="427"/>
      <c r="T13" s="116">
        <v>6</v>
      </c>
      <c r="U13" s="116" t="str">
        <f>IF(②選手情報入力!$AT$10&lt;6,"",VLOOKUP(T13,②選手情報入力!$AS$11:$AT$100,2,FALSE))</f>
        <v/>
      </c>
      <c r="V13" s="93" t="str">
        <f>IF(U13="","",VLOOKUP(U13,②選手情報入力!$AG$11:$AH$100,2,FALSE))</f>
        <v/>
      </c>
      <c r="W13" s="93" t="str">
        <f>IF(U13="","",VLOOKUP(U13,②選手情報入力!$AG$11:$AN$100,6,FALSE))</f>
        <v/>
      </c>
      <c r="X13" s="427"/>
    </row>
    <row r="14" spans="1:24">
      <c r="C14" s="117"/>
      <c r="D14" s="118" t="s">
        <v>78</v>
      </c>
      <c r="E14" s="119"/>
      <c r="F14" s="120">
        <f>IF(②選手情報入力!AN10&gt;=4,1,0)</f>
        <v>0</v>
      </c>
      <c r="H14" s="117"/>
      <c r="I14" s="117"/>
      <c r="J14" s="118" t="s">
        <v>78</v>
      </c>
      <c r="K14" s="119"/>
      <c r="L14" s="120">
        <f>IF(②選手情報入力!AP10&gt;=4,1,0)</f>
        <v>0</v>
      </c>
      <c r="N14" s="117"/>
      <c r="O14" s="117"/>
      <c r="P14" s="118" t="s">
        <v>78</v>
      </c>
      <c r="Q14" s="119"/>
      <c r="R14" s="120">
        <f>IF(②選手情報入力!AR10&gt;=4,1,0)</f>
        <v>0</v>
      </c>
      <c r="T14" s="117"/>
      <c r="U14" s="117"/>
      <c r="V14" s="118" t="s">
        <v>78</v>
      </c>
      <c r="W14" s="119"/>
      <c r="X14" s="120">
        <f>IF(②選手情報入力!AT10&gt;=4,1,0)</f>
        <v>0</v>
      </c>
    </row>
  </sheetData>
  <sheetProtection sheet="1" selectLockedCells="1" selectUnlockedCells="1"/>
  <mergeCells count="10">
    <mergeCell ref="J1:L1"/>
    <mergeCell ref="R8:R13"/>
    <mergeCell ref="F8:F13"/>
    <mergeCell ref="B6:F6"/>
    <mergeCell ref="X8:X13"/>
    <mergeCell ref="N6:R6"/>
    <mergeCell ref="T6:X6"/>
    <mergeCell ref="H6:L6"/>
    <mergeCell ref="L8:L13"/>
    <mergeCell ref="P1:R1"/>
  </mergeCells>
  <phoneticPr fontId="2"/>
  <dataValidations count="1">
    <dataValidation imeMode="off" allowBlank="1" showInputMessage="1" showErrorMessage="1" sqref="U8:X13 O8:R13 I8:L13 C8:F13"/>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N43"/>
  <sheetViews>
    <sheetView zoomScaleNormal="100" workbookViewId="0">
      <pane ySplit="3" topLeftCell="A9" activePane="bottomLeft" state="frozenSplit"/>
      <selection pane="bottomLeft" activeCell="Q15" sqref="Q15"/>
    </sheetView>
  </sheetViews>
  <sheetFormatPr defaultColWidth="9" defaultRowHeight="13.5"/>
  <cols>
    <col min="1" max="1" width="3.75" style="130" customWidth="1"/>
    <col min="2" max="2" width="26.25" style="130" customWidth="1"/>
    <col min="3" max="3" width="10" style="130" customWidth="1"/>
    <col min="4" max="4" width="4.875" style="130" customWidth="1"/>
    <col min="5" max="5" width="9" style="130" customWidth="1"/>
    <col min="6" max="6" width="26.25" style="130" customWidth="1"/>
    <col min="7" max="7" width="15.5" style="130" customWidth="1"/>
    <col min="8" max="8" width="3.75" style="130" customWidth="1"/>
    <col min="9" max="10" width="9" style="130"/>
    <col min="11" max="11" width="11.625" style="130" hidden="1" customWidth="1"/>
    <col min="12" max="12" width="8.25" style="130" hidden="1" customWidth="1"/>
    <col min="13" max="13" width="11.5" style="130" hidden="1" customWidth="1"/>
    <col min="14" max="14" width="8.25" style="130" hidden="1" customWidth="1"/>
    <col min="15" max="16384" width="9" style="130"/>
  </cols>
  <sheetData>
    <row r="1" spans="1:14" ht="17.25">
      <c r="A1" s="31" t="s">
        <v>80</v>
      </c>
      <c r="B1" s="125"/>
      <c r="C1" s="126" t="s">
        <v>196</v>
      </c>
      <c r="D1" s="126"/>
      <c r="E1" s="126"/>
      <c r="F1" s="127"/>
      <c r="G1" s="128"/>
      <c r="H1" s="129" t="s">
        <v>406</v>
      </c>
    </row>
    <row r="2" spans="1:14" ht="24.75" customHeight="1">
      <c r="A2" s="456" t="s">
        <v>197</v>
      </c>
      <c r="B2" s="456"/>
      <c r="C2" s="456"/>
      <c r="D2" s="456"/>
      <c r="E2" s="456"/>
      <c r="F2" s="456"/>
      <c r="G2" s="456"/>
      <c r="H2" s="456"/>
    </row>
    <row r="3" spans="1:14" ht="30" customHeight="1">
      <c r="A3" s="460" t="str">
        <f>注意事項!C3</f>
        <v>2017年　名古屋市民スポーツ祭陸上競技大会</v>
      </c>
      <c r="B3" s="461"/>
      <c r="C3" s="461"/>
      <c r="D3" s="461"/>
      <c r="E3" s="462"/>
      <c r="G3" s="161" t="str">
        <f>IF(①団体情報入力!D3="","",①団体情報入力!D3)</f>
        <v/>
      </c>
      <c r="H3" s="131"/>
    </row>
    <row r="4" spans="1:14" ht="19.5" thickBot="1">
      <c r="A4" s="457" t="s">
        <v>61</v>
      </c>
      <c r="B4" s="457"/>
      <c r="C4" s="457"/>
      <c r="D4" s="457"/>
      <c r="E4" s="457"/>
      <c r="F4" s="457"/>
      <c r="G4" s="457"/>
      <c r="H4" s="457"/>
    </row>
    <row r="5" spans="1:14" ht="19.5" customHeight="1" thickBot="1">
      <c r="A5" s="132"/>
      <c r="B5" s="190" t="s">
        <v>175</v>
      </c>
      <c r="C5" s="466" t="str">
        <f>IF(①団体情報入力!D9="","",①団体情報入力!D9)</f>
        <v/>
      </c>
      <c r="D5" s="467"/>
      <c r="E5" s="467"/>
      <c r="F5" s="468"/>
      <c r="G5" s="133" t="s">
        <v>51</v>
      </c>
      <c r="H5" s="126"/>
    </row>
    <row r="6" spans="1:14" ht="22.5" customHeight="1" thickBot="1">
      <c r="A6" s="126"/>
      <c r="B6" s="189" t="str">
        <f>IF(①団体情報入力!D7="","",①団体情報入力!D7)</f>
        <v/>
      </c>
      <c r="C6" s="175" t="s">
        <v>120</v>
      </c>
      <c r="D6" s="463" t="str">
        <f>IF(①団体情報入力!D5="","",①団体情報入力!D5)</f>
        <v/>
      </c>
      <c r="E6" s="464"/>
      <c r="F6" s="464"/>
      <c r="G6" s="465"/>
      <c r="H6" s="134"/>
    </row>
    <row r="7" spans="1:14" ht="16.5" customHeight="1" thickBot="1">
      <c r="A7" s="126"/>
      <c r="B7" s="458" t="s">
        <v>52</v>
      </c>
      <c r="C7" s="459"/>
      <c r="D7" s="166"/>
      <c r="E7" s="135" t="s">
        <v>203</v>
      </c>
      <c r="F7" s="448" t="s">
        <v>53</v>
      </c>
      <c r="G7" s="448"/>
      <c r="H7" s="126"/>
    </row>
    <row r="8" spans="1:14" ht="16.5" customHeight="1">
      <c r="A8" s="126"/>
      <c r="B8" s="171" t="s">
        <v>54</v>
      </c>
      <c r="C8" s="454" t="s">
        <v>55</v>
      </c>
      <c r="D8" s="455"/>
      <c r="E8" s="136"/>
      <c r="F8" s="137" t="s">
        <v>56</v>
      </c>
      <c r="G8" s="138" t="s">
        <v>55</v>
      </c>
      <c r="H8" s="126"/>
      <c r="L8" s="126" t="s">
        <v>57</v>
      </c>
      <c r="N8" s="126" t="s">
        <v>58</v>
      </c>
    </row>
    <row r="9" spans="1:14" ht="21" customHeight="1">
      <c r="A9" s="126"/>
      <c r="B9" s="172" t="s">
        <v>261</v>
      </c>
      <c r="C9" s="445">
        <f t="shared" ref="C9:C15" si="0">IF(L9=0,0,L9)</f>
        <v>0</v>
      </c>
      <c r="D9" s="446"/>
      <c r="E9" s="141"/>
      <c r="F9" s="162" t="s">
        <v>268</v>
      </c>
      <c r="G9" s="140">
        <f t="shared" ref="G9:G15" si="1">IF(N9=0,0,N9)</f>
        <v>0</v>
      </c>
      <c r="H9" s="139"/>
      <c r="K9" s="130" t="str">
        <f>種目情報!A4</f>
        <v>高男100m</v>
      </c>
      <c r="L9" s="142">
        <f>COUNTIF(②選手情報入力!$I$11:$P$100,K9)</f>
        <v>0</v>
      </c>
      <c r="M9" s="130" t="str">
        <f>種目情報!E4</f>
        <v>高女100m</v>
      </c>
      <c r="N9" s="142">
        <f>COUNTIF(②選手情報入力!$I$11:$P$100,M9)</f>
        <v>0</v>
      </c>
    </row>
    <row r="10" spans="1:14" ht="21" customHeight="1">
      <c r="A10" s="126"/>
      <c r="B10" s="172" t="s">
        <v>262</v>
      </c>
      <c r="C10" s="445">
        <f t="shared" si="0"/>
        <v>0</v>
      </c>
      <c r="D10" s="446"/>
      <c r="E10" s="141"/>
      <c r="F10" s="162" t="s">
        <v>269</v>
      </c>
      <c r="G10" s="140">
        <f t="shared" si="1"/>
        <v>0</v>
      </c>
      <c r="H10" s="139"/>
      <c r="K10" s="130" t="str">
        <f>種目情報!A5</f>
        <v>高男400m</v>
      </c>
      <c r="L10" s="142">
        <f>COUNTIF(②選手情報入力!$I$11:$P$100,K10)</f>
        <v>0</v>
      </c>
      <c r="M10" s="130" t="str">
        <f>種目情報!E5</f>
        <v>高女400m</v>
      </c>
      <c r="N10" s="142">
        <f>COUNTIF(②選手情報入力!$I$11:$P$100,M10)</f>
        <v>0</v>
      </c>
    </row>
    <row r="11" spans="1:14" ht="21" customHeight="1">
      <c r="A11" s="126"/>
      <c r="B11" s="172" t="s">
        <v>263</v>
      </c>
      <c r="C11" s="445">
        <f t="shared" si="0"/>
        <v>0</v>
      </c>
      <c r="D11" s="446"/>
      <c r="E11" s="141"/>
      <c r="F11" s="162" t="s">
        <v>270</v>
      </c>
      <c r="G11" s="140">
        <f t="shared" si="1"/>
        <v>0</v>
      </c>
      <c r="H11" s="139"/>
      <c r="K11" s="130" t="str">
        <f>種目情報!A6</f>
        <v>高男1500m</v>
      </c>
      <c r="L11" s="142">
        <f>COUNTIF(②選手情報入力!$I$11:$P$100,K11)</f>
        <v>0</v>
      </c>
      <c r="M11" s="130" t="str">
        <f>種目情報!E6</f>
        <v>高女1500m</v>
      </c>
      <c r="N11" s="142">
        <f>COUNTIF(②選手情報入力!$I$11:$P$100,M11)</f>
        <v>0</v>
      </c>
    </row>
    <row r="12" spans="1:14" ht="21" customHeight="1">
      <c r="A12" s="126"/>
      <c r="B12" s="172" t="s">
        <v>402</v>
      </c>
      <c r="C12" s="445">
        <f t="shared" si="0"/>
        <v>0</v>
      </c>
      <c r="D12" s="446"/>
      <c r="E12" s="141"/>
      <c r="F12" s="162" t="s">
        <v>404</v>
      </c>
      <c r="G12" s="140">
        <f t="shared" si="1"/>
        <v>0</v>
      </c>
      <c r="H12" s="139"/>
      <c r="K12" s="130" t="str">
        <f>種目情報!A7</f>
        <v>高男110mH</v>
      </c>
      <c r="L12" s="142">
        <f>COUNTIF(②選手情報入力!$I$11:$P$100,K12)</f>
        <v>0</v>
      </c>
      <c r="M12" s="130" t="str">
        <f>種目情報!E7</f>
        <v>高女100mH</v>
      </c>
      <c r="N12" s="142">
        <f>COUNTIF(②選手情報入力!$I$11:$P$100,M12)</f>
        <v>0</v>
      </c>
    </row>
    <row r="13" spans="1:14" ht="21" customHeight="1">
      <c r="A13" s="126"/>
      <c r="B13" s="172" t="s">
        <v>264</v>
      </c>
      <c r="C13" s="445">
        <f t="shared" si="0"/>
        <v>0</v>
      </c>
      <c r="D13" s="446"/>
      <c r="E13" s="141"/>
      <c r="F13" s="162" t="s">
        <v>271</v>
      </c>
      <c r="G13" s="140">
        <f t="shared" si="1"/>
        <v>0</v>
      </c>
      <c r="H13" s="139"/>
      <c r="K13" s="130" t="str">
        <f>種目情報!A8</f>
        <v>高男走高跳</v>
      </c>
      <c r="L13" s="142">
        <f>COUNTIF(②選手情報入力!$I$11:$P$100,K13)</f>
        <v>0</v>
      </c>
      <c r="M13" s="130" t="str">
        <f>種目情報!E8</f>
        <v>高女走高跳</v>
      </c>
      <c r="N13" s="142">
        <f>COUNTIF(②選手情報入力!$I$11:$P$100,M13)</f>
        <v>0</v>
      </c>
    </row>
    <row r="14" spans="1:14" ht="21" customHeight="1">
      <c r="A14" s="126"/>
      <c r="B14" s="172" t="s">
        <v>265</v>
      </c>
      <c r="C14" s="445">
        <f t="shared" si="0"/>
        <v>0</v>
      </c>
      <c r="D14" s="446"/>
      <c r="E14" s="141"/>
      <c r="F14" s="162" t="s">
        <v>272</v>
      </c>
      <c r="G14" s="140">
        <f t="shared" si="1"/>
        <v>0</v>
      </c>
      <c r="H14" s="139"/>
      <c r="K14" s="130" t="str">
        <f>種目情報!A9</f>
        <v>高男走幅跳</v>
      </c>
      <c r="L14" s="142">
        <f>COUNTIF(②選手情報入力!$I$11:$P$100,K14)</f>
        <v>0</v>
      </c>
      <c r="M14" s="130" t="str">
        <f>種目情報!E9</f>
        <v>高女走幅跳</v>
      </c>
      <c r="N14" s="142">
        <f>COUNTIF(②選手情報入力!$I$11:$P$100,M14)</f>
        <v>0</v>
      </c>
    </row>
    <row r="15" spans="1:14" ht="21" customHeight="1">
      <c r="A15" s="126"/>
      <c r="B15" s="172" t="s">
        <v>266</v>
      </c>
      <c r="C15" s="445">
        <f t="shared" si="0"/>
        <v>0</v>
      </c>
      <c r="D15" s="446"/>
      <c r="E15" s="141"/>
      <c r="F15" s="162" t="s">
        <v>273</v>
      </c>
      <c r="G15" s="140">
        <f t="shared" si="1"/>
        <v>0</v>
      </c>
      <c r="H15" s="139"/>
      <c r="K15" s="130" t="str">
        <f>種目情報!A10</f>
        <v>高男高砲丸投(6.000kg)</v>
      </c>
      <c r="L15" s="142">
        <f>COUNTIF(②選手情報入力!$I$11:$P$100,K15)</f>
        <v>0</v>
      </c>
      <c r="M15" s="130" t="str">
        <f>種目情報!E10</f>
        <v>高女砲丸投(4.000kg)</v>
      </c>
      <c r="N15" s="142">
        <f>COUNTIF(②選手情報入力!$I$11:$P$100,M15)</f>
        <v>0</v>
      </c>
    </row>
    <row r="16" spans="1:14" ht="21" customHeight="1" thickBot="1">
      <c r="A16" s="126"/>
      <c r="B16" s="172" t="s">
        <v>267</v>
      </c>
      <c r="C16" s="445"/>
      <c r="D16" s="446"/>
      <c r="E16" s="141"/>
      <c r="F16" s="162" t="s">
        <v>274</v>
      </c>
      <c r="G16" s="140"/>
      <c r="H16" s="139"/>
      <c r="K16" s="130" t="str">
        <f>種目情報!A11</f>
        <v>高男やり投(0.800kg)</v>
      </c>
      <c r="L16" s="142">
        <f>COUNTIF(②選手情報入力!$I$11:$P$100,K16)</f>
        <v>0</v>
      </c>
      <c r="M16" s="130" t="str">
        <f>種目情報!E11</f>
        <v>高女やり投(0.600kg)</v>
      </c>
      <c r="N16" s="142">
        <f>COUNTIF(②選手情報入力!$I$11:$P$100,M16)</f>
        <v>0</v>
      </c>
    </row>
    <row r="17" spans="1:14" ht="21" customHeight="1">
      <c r="A17" s="139"/>
      <c r="B17" s="170" t="s">
        <v>59</v>
      </c>
      <c r="C17" s="452">
        <f>IF(③リレー情報確認!F14=0,0,③リレー情報確認!F14)</f>
        <v>0</v>
      </c>
      <c r="D17" s="453"/>
      <c r="E17" s="141"/>
      <c r="F17" s="143" t="s">
        <v>59</v>
      </c>
      <c r="G17" s="144">
        <f>IF(③リレー情報確認!R14=0,0,③リレー情報確認!R14)</f>
        <v>0</v>
      </c>
      <c r="H17" s="139"/>
      <c r="K17" s="130">
        <f>種目情報!A31</f>
        <v>0</v>
      </c>
      <c r="L17" s="142">
        <f>COUNTIF(②選手情報入力!$I$11:$P$100,K17)</f>
        <v>0</v>
      </c>
      <c r="M17" s="130">
        <f>種目情報!E26</f>
        <v>0</v>
      </c>
      <c r="N17" s="142">
        <f>COUNTIF(②選手情報入力!$I$11:$P$100,M17)</f>
        <v>0</v>
      </c>
    </row>
    <row r="18" spans="1:14" ht="21" customHeight="1" thickBot="1">
      <c r="A18" s="139"/>
      <c r="B18" s="169" t="s">
        <v>60</v>
      </c>
      <c r="C18" s="450">
        <f>IF(③リレー情報確認!L14=0,0,③リレー情報確認!L14)</f>
        <v>0</v>
      </c>
      <c r="D18" s="451"/>
      <c r="E18" s="141"/>
      <c r="F18" s="145" t="s">
        <v>60</v>
      </c>
      <c r="G18" s="146">
        <f>IF(③リレー情報確認!X14=0,0,③リレー情報確認!X14)</f>
        <v>0</v>
      </c>
      <c r="H18" s="139"/>
      <c r="K18" s="130">
        <f>種目情報!A32</f>
        <v>0</v>
      </c>
      <c r="L18" s="142"/>
      <c r="N18" s="142"/>
    </row>
    <row r="19" spans="1:14" ht="21" customHeight="1" thickBot="1">
      <c r="A19" s="126"/>
      <c r="B19" s="448" t="s">
        <v>163</v>
      </c>
      <c r="C19" s="449"/>
      <c r="D19" s="167"/>
      <c r="E19" s="141"/>
      <c r="F19" s="448" t="s">
        <v>401</v>
      </c>
      <c r="G19" s="448"/>
      <c r="H19" s="126"/>
      <c r="K19" s="130">
        <f>種目情報!A34</f>
        <v>0</v>
      </c>
      <c r="L19" s="142">
        <f>COUNTIF(②選手情報入力!$I$11:$P$100,K19)</f>
        <v>0</v>
      </c>
      <c r="M19" s="130">
        <f>種目情報!E28</f>
        <v>0</v>
      </c>
      <c r="N19" s="142">
        <f>COUNTIF(②選手情報入力!$I$11:$P$100,M19)</f>
        <v>0</v>
      </c>
    </row>
    <row r="20" spans="1:14" ht="21" customHeight="1" thickBot="1">
      <c r="B20" s="147" t="s">
        <v>165</v>
      </c>
      <c r="C20" s="439">
        <f>②選手情報入力!F101</f>
        <v>0</v>
      </c>
      <c r="D20" s="440"/>
      <c r="E20" s="141"/>
      <c r="F20" s="194" t="s">
        <v>400</v>
      </c>
      <c r="G20" s="165">
        <f>C22*1000</f>
        <v>0</v>
      </c>
      <c r="H20" s="178"/>
      <c r="K20" s="130">
        <f>種目情報!A35</f>
        <v>0</v>
      </c>
    </row>
    <row r="21" spans="1:14" ht="21" customHeight="1" thickTop="1" thickBot="1">
      <c r="A21" s="126"/>
      <c r="B21" s="148" t="s">
        <v>166</v>
      </c>
      <c r="C21" s="443">
        <f>②選手情報入力!F102</f>
        <v>0</v>
      </c>
      <c r="D21" s="444"/>
      <c r="E21" s="141"/>
      <c r="F21" s="163" t="s">
        <v>170</v>
      </c>
      <c r="G21" s="164">
        <f>SUM(G20:G20)</f>
        <v>0</v>
      </c>
      <c r="H21" s="126"/>
      <c r="K21" s="130">
        <f>種目情報!A36</f>
        <v>0</v>
      </c>
    </row>
    <row r="22" spans="1:14" ht="21" customHeight="1" thickTop="1" thickBot="1">
      <c r="A22" s="126"/>
      <c r="B22" s="343" t="s">
        <v>399</v>
      </c>
      <c r="C22" s="183">
        <f>IF(①団体情報入力!D11="",0,①団体情報入力!D11)</f>
        <v>0</v>
      </c>
      <c r="D22" s="168" t="s">
        <v>171</v>
      </c>
      <c r="F22" s="163" t="s">
        <v>213</v>
      </c>
      <c r="G22" s="209">
        <f>IF(②選手情報入力!F105=0,"",②選手情報入力!F105)</f>
        <v>1</v>
      </c>
      <c r="H22" s="126"/>
    </row>
    <row r="23" spans="1:14" ht="21" customHeight="1" thickBot="1">
      <c r="A23" s="126"/>
      <c r="F23" s="186" t="s">
        <v>139</v>
      </c>
      <c r="H23" s="126"/>
    </row>
    <row r="24" spans="1:14" ht="18.75" customHeight="1" thickBot="1">
      <c r="A24" s="126"/>
      <c r="B24" s="381" t="s">
        <v>202</v>
      </c>
      <c r="C24" s="382"/>
      <c r="D24" s="382"/>
      <c r="E24" s="383"/>
      <c r="F24" s="447">
        <f ca="1">TODAY()</f>
        <v>42924</v>
      </c>
      <c r="G24" s="447"/>
      <c r="H24" s="126"/>
    </row>
    <row r="25" spans="1:14" ht="18.75" customHeight="1">
      <c r="A25" s="151"/>
      <c r="B25" s="184" t="str">
        <f>IF(①団体情報入力!B13="","",①団体情報入力!B13)</f>
        <v/>
      </c>
      <c r="C25" s="441" t="str">
        <f>IF(①団体情報入力!F13="","",①団体情報入力!F13)</f>
        <v/>
      </c>
      <c r="D25" s="441"/>
      <c r="E25" s="442"/>
      <c r="F25" s="178"/>
      <c r="G25" s="178"/>
      <c r="H25" s="151"/>
    </row>
    <row r="26" spans="1:14" ht="18.75" customHeight="1" thickBot="1">
      <c r="A26" s="126"/>
      <c r="B26" s="185" t="str">
        <f>IF(①団体情報入力!B14="","",①団体情報入力!B14)</f>
        <v/>
      </c>
      <c r="C26" s="436" t="str">
        <f>IF(①団体情報入力!F14="","",①団体情報入力!F14)</f>
        <v/>
      </c>
      <c r="D26" s="437"/>
      <c r="E26" s="438"/>
      <c r="H26" s="126"/>
    </row>
    <row r="27" spans="1:14" ht="18.75" customHeight="1">
      <c r="A27" s="126"/>
      <c r="B27" s="178"/>
      <c r="C27" s="178"/>
      <c r="D27" s="178"/>
      <c r="E27" s="178"/>
      <c r="H27" s="126"/>
    </row>
    <row r="28" spans="1:14" ht="15">
      <c r="A28" s="126"/>
      <c r="B28" s="150"/>
      <c r="C28" s="99"/>
      <c r="D28" s="99"/>
      <c r="E28" s="149"/>
      <c r="H28" s="126"/>
    </row>
    <row r="29" spans="1:14" ht="14.25">
      <c r="A29" s="126"/>
      <c r="C29" s="139"/>
      <c r="D29" s="139"/>
      <c r="E29" s="149"/>
      <c r="H29" s="126"/>
    </row>
    <row r="30" spans="1:14" ht="14.25">
      <c r="A30" s="126"/>
      <c r="E30" s="149"/>
      <c r="F30" s="151"/>
      <c r="G30" s="151"/>
      <c r="H30" s="126"/>
    </row>
    <row r="31" spans="1:14" ht="14.25">
      <c r="A31" s="126"/>
      <c r="B31" s="149"/>
      <c r="C31" s="149"/>
      <c r="D31" s="149"/>
      <c r="E31" s="149"/>
      <c r="H31" s="126"/>
    </row>
    <row r="32" spans="1:14" ht="14.25">
      <c r="A32" s="126"/>
      <c r="B32" s="151"/>
      <c r="C32" s="151"/>
      <c r="D32" s="151"/>
      <c r="E32" s="151"/>
      <c r="H32" s="126"/>
    </row>
    <row r="33" spans="1:8" ht="18.75">
      <c r="A33" s="126"/>
      <c r="B33" s="149"/>
      <c r="C33" s="149"/>
      <c r="D33" s="149"/>
      <c r="E33" s="149"/>
      <c r="F33" s="152"/>
      <c r="G33" s="152"/>
      <c r="H33" s="126"/>
    </row>
    <row r="34" spans="1:8" ht="18.75">
      <c r="A34" s="126"/>
      <c r="B34" s="152"/>
      <c r="C34" s="152"/>
      <c r="D34" s="152"/>
      <c r="E34" s="152"/>
      <c r="F34" s="154"/>
      <c r="G34" s="149"/>
      <c r="H34" s="126"/>
    </row>
    <row r="35" spans="1:8" ht="18.75">
      <c r="A35" s="126"/>
      <c r="B35" s="152"/>
      <c r="C35" s="152"/>
      <c r="D35" s="152"/>
      <c r="E35" s="152"/>
      <c r="F35" s="154"/>
      <c r="G35" s="149"/>
      <c r="H35" s="126"/>
    </row>
    <row r="36" spans="1:8" ht="14.25">
      <c r="A36" s="126"/>
      <c r="B36" s="153"/>
      <c r="C36" s="149"/>
      <c r="D36" s="149"/>
      <c r="E36" s="149"/>
      <c r="F36" s="154"/>
      <c r="G36" s="149"/>
      <c r="H36" s="126"/>
    </row>
    <row r="37" spans="1:8" ht="14.25">
      <c r="B37" s="153"/>
      <c r="C37" s="149"/>
      <c r="D37" s="149"/>
      <c r="E37" s="149"/>
      <c r="F37" s="154"/>
      <c r="G37" s="149"/>
    </row>
    <row r="38" spans="1:8" ht="14.25">
      <c r="B38" s="153"/>
      <c r="C38" s="149"/>
      <c r="D38" s="149"/>
      <c r="E38" s="149"/>
      <c r="F38" s="154"/>
      <c r="G38" s="149"/>
    </row>
    <row r="39" spans="1:8" ht="14.25">
      <c r="B39" s="153"/>
      <c r="C39" s="149"/>
      <c r="D39" s="149"/>
      <c r="E39" s="149"/>
      <c r="F39" s="154"/>
      <c r="G39" s="149"/>
    </row>
    <row r="40" spans="1:8" ht="14.25">
      <c r="B40" s="153"/>
      <c r="C40" s="149"/>
      <c r="D40" s="149"/>
      <c r="E40" s="149"/>
      <c r="F40" s="154"/>
      <c r="G40" s="149"/>
    </row>
    <row r="41" spans="1:8" ht="14.25">
      <c r="B41" s="153"/>
      <c r="C41" s="149"/>
      <c r="D41" s="149"/>
      <c r="E41" s="149"/>
      <c r="F41" s="154"/>
      <c r="G41" s="149"/>
    </row>
    <row r="42" spans="1:8" ht="14.25">
      <c r="B42" s="153"/>
      <c r="C42" s="149"/>
      <c r="D42" s="149"/>
      <c r="E42" s="149"/>
    </row>
    <row r="43" spans="1:8" ht="14.25">
      <c r="B43" s="153"/>
      <c r="C43" s="149"/>
      <c r="D43" s="149"/>
      <c r="E43" s="149"/>
    </row>
  </sheetData>
  <sheetProtection sheet="1" objects="1" scenarios="1" deleteColumns="0" deleteRows="0" selectLockedCells="1"/>
  <mergeCells count="26">
    <mergeCell ref="A2:H2"/>
    <mergeCell ref="A4:H4"/>
    <mergeCell ref="B7:C7"/>
    <mergeCell ref="F7:G7"/>
    <mergeCell ref="A3:E3"/>
    <mergeCell ref="D6:G6"/>
    <mergeCell ref="C5:F5"/>
    <mergeCell ref="C8:D8"/>
    <mergeCell ref="C9:D9"/>
    <mergeCell ref="C10:D10"/>
    <mergeCell ref="C11:D11"/>
    <mergeCell ref="C12:D12"/>
    <mergeCell ref="C13:D13"/>
    <mergeCell ref="C14:D14"/>
    <mergeCell ref="C15:D15"/>
    <mergeCell ref="C16:D16"/>
    <mergeCell ref="F24:G24"/>
    <mergeCell ref="B19:C19"/>
    <mergeCell ref="F19:G19"/>
    <mergeCell ref="C18:D18"/>
    <mergeCell ref="C17:D17"/>
    <mergeCell ref="C26:E26"/>
    <mergeCell ref="C20:D20"/>
    <mergeCell ref="C25:E25"/>
    <mergeCell ref="B24:E24"/>
    <mergeCell ref="C21:D21"/>
  </mergeCells>
  <phoneticPr fontId="2"/>
  <dataValidations count="1">
    <dataValidation imeMode="off" allowBlank="1" showInputMessage="1" showErrorMessage="1" sqref="G1"/>
  </dataValidations>
  <printOptions horizontalCentered="1" verticalCentered="1"/>
  <pageMargins left="0.39370078740157483" right="0.39370078740157483" top="0.59055118110236227" bottom="0.59055118110236227" header="0.31496062992125984" footer="0.31496062992125984"/>
  <pageSetup paperSize="9" scale="98" orientation="portrait" horizontalDpi="4294967293" verticalDpi="300" r:id="rId1"/>
  <drawing r:id="rId2"/>
  <legacyDrawing r:id="rId3"/>
  <controls>
    <mc:AlternateContent xmlns:mc="http://schemas.openxmlformats.org/markup-compatibility/2006">
      <mc:Choice Requires="x14">
        <control shapeId="10241" r:id="rId4" name="btn印刷">
          <controlPr defaultSize="0" autoLine="0" r:id="rId5">
            <anchor moveWithCells="1">
              <from>
                <xdr:col>5</xdr:col>
                <xdr:colOff>85725</xdr:colOff>
                <xdr:row>2</xdr:row>
                <xdr:rowOff>19050</xdr:rowOff>
              </from>
              <to>
                <xdr:col>5</xdr:col>
                <xdr:colOff>1857375</xdr:colOff>
                <xdr:row>2</xdr:row>
                <xdr:rowOff>371475</xdr:rowOff>
              </to>
            </anchor>
          </controlPr>
        </control>
      </mc:Choice>
      <mc:Fallback>
        <control shapeId="10241" r:id="rId4" name="btn印刷"/>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M102"/>
  <sheetViews>
    <sheetView zoomScaleNormal="100" workbookViewId="0">
      <pane ySplit="12" topLeftCell="A13" activePane="bottomLeft" state="frozen"/>
      <selection pane="bottomLeft" activeCell="H8" sqref="H8:J8"/>
    </sheetView>
  </sheetViews>
  <sheetFormatPr defaultColWidth="9" defaultRowHeight="13.5"/>
  <cols>
    <col min="1" max="1" width="3.625" style="12" bestFit="1" customWidth="1"/>
    <col min="2" max="2" width="6.875" style="1" customWidth="1"/>
    <col min="3" max="3" width="15" style="1" customWidth="1"/>
    <col min="4" max="5" width="3.75" style="1" customWidth="1"/>
    <col min="6" max="6" width="11" style="262" customWidth="1"/>
    <col min="7" max="7" width="9" style="266" customWidth="1"/>
    <col min="8" max="8" width="11" style="262" customWidth="1"/>
    <col min="9" max="9" width="9" style="266" customWidth="1"/>
    <col min="10" max="10" width="11" style="262" customWidth="1"/>
    <col min="11" max="11" width="9" style="266" customWidth="1"/>
    <col min="12" max="12" width="4.125" style="12" customWidth="1"/>
    <col min="13" max="13" width="4.125" style="12" hidden="1" customWidth="1"/>
    <col min="14" max="16384" width="9" style="12"/>
  </cols>
  <sheetData>
    <row r="1" spans="1:13" ht="18" thickBot="1">
      <c r="A1" s="8" t="s">
        <v>225</v>
      </c>
    </row>
    <row r="2" spans="1:13" ht="22.9" customHeight="1" thickBot="1">
      <c r="A2" s="469" t="s">
        <v>227</v>
      </c>
      <c r="B2" s="470"/>
      <c r="C2" s="475" t="str">
        <f>注意事項!C3&amp;注意事項!F3</f>
        <v>2017年　名古屋市民スポーツ祭陸上競技大会</v>
      </c>
      <c r="D2" s="476"/>
      <c r="E2" s="476"/>
      <c r="F2" s="476"/>
      <c r="G2" s="477"/>
      <c r="H2" s="308" t="s">
        <v>123</v>
      </c>
      <c r="I2" s="471" t="str">
        <f>IF(①団体情報入力!D5="","",①団体情報入力!D5)</f>
        <v/>
      </c>
      <c r="J2" s="472"/>
      <c r="K2" s="472"/>
      <c r="L2" s="473"/>
    </row>
    <row r="3" spans="1:13" ht="22.9" customHeight="1">
      <c r="C3" s="5"/>
      <c r="D3" s="304"/>
      <c r="E3" s="304"/>
      <c r="F3" s="304"/>
      <c r="G3" s="304"/>
      <c r="H3" s="304"/>
      <c r="I3" s="299"/>
      <c r="J3" s="264"/>
      <c r="K3" s="261"/>
    </row>
    <row r="4" spans="1:13" ht="18" customHeight="1">
      <c r="B4" s="12"/>
      <c r="C4" s="2" t="s">
        <v>280</v>
      </c>
      <c r="E4" s="302"/>
      <c r="F4" s="302"/>
      <c r="G4" s="303"/>
      <c r="H4" s="302"/>
      <c r="I4" s="303"/>
      <c r="J4" s="267"/>
      <c r="K4" s="264"/>
      <c r="L4" s="261"/>
    </row>
    <row r="5" spans="1:13" ht="18" customHeight="1">
      <c r="B5" s="12"/>
      <c r="C5" s="2"/>
      <c r="E5" s="302"/>
      <c r="F5" s="302"/>
      <c r="G5" s="303"/>
      <c r="H5" s="302"/>
      <c r="I5" s="303"/>
      <c r="J5" s="267"/>
      <c r="K5" s="264"/>
      <c r="L5" s="261"/>
    </row>
    <row r="6" spans="1:13" ht="18.75" customHeight="1">
      <c r="B6" s="12"/>
      <c r="C6" s="474" t="s">
        <v>282</v>
      </c>
      <c r="D6" s="474"/>
      <c r="E6" s="474"/>
      <c r="F6" s="490" t="str">
        <f>IF(①団体情報入力!D7="","",①団体情報入力!D7)</f>
        <v/>
      </c>
      <c r="G6" s="490"/>
      <c r="H6" s="490"/>
      <c r="I6" s="490"/>
      <c r="J6" s="490"/>
      <c r="K6" s="266" t="s">
        <v>281</v>
      </c>
      <c r="L6" s="262"/>
      <c r="M6" s="266"/>
    </row>
    <row r="7" spans="1:13" ht="18.75" customHeight="1" thickBot="1">
      <c r="B7" s="300"/>
      <c r="C7" s="300"/>
      <c r="D7" s="301"/>
      <c r="E7" s="301"/>
      <c r="F7" s="301"/>
      <c r="G7" s="301"/>
      <c r="H7" s="301"/>
    </row>
    <row r="8" spans="1:13" ht="18.75" customHeight="1" thickBot="1">
      <c r="B8" s="469" t="s">
        <v>283</v>
      </c>
      <c r="C8" s="470"/>
      <c r="D8" s="469" t="str">
        <f>IF(①団体情報入力!D8="","",①団体情報入力!D8)</f>
        <v/>
      </c>
      <c r="E8" s="491"/>
      <c r="F8" s="491"/>
      <c r="G8" s="491"/>
      <c r="H8" s="469" t="str">
        <f>IF(①団体情報入力!D9="","",①団体情報入力!D9)</f>
        <v/>
      </c>
      <c r="I8" s="491"/>
      <c r="J8" s="470"/>
    </row>
    <row r="9" spans="1:13" s="78" customFormat="1" ht="12.75" thickBot="1">
      <c r="B9" s="482" t="s">
        <v>133</v>
      </c>
      <c r="C9" s="249" t="s">
        <v>134</v>
      </c>
      <c r="D9" s="486">
        <f>②選手情報入力!F103</f>
        <v>1</v>
      </c>
      <c r="E9" s="487"/>
      <c r="F9" s="262"/>
      <c r="G9" s="484" t="s">
        <v>125</v>
      </c>
      <c r="H9" s="305" t="s">
        <v>110</v>
      </c>
      <c r="I9" s="306" t="str">
        <f>IF(③リレー情報確認!F8="","",③リレー情報確認!F8)</f>
        <v/>
      </c>
      <c r="J9" s="307"/>
      <c r="K9" s="294" t="str">
        <f>IF(③リレー情報確認!L8="","",③リレー情報確認!L8)</f>
        <v/>
      </c>
    </row>
    <row r="10" spans="1:13" s="78" customFormat="1" ht="12.75" thickBot="1">
      <c r="B10" s="483"/>
      <c r="C10" s="250" t="s">
        <v>135</v>
      </c>
      <c r="D10" s="488">
        <f>②選手情報入力!F104</f>
        <v>0</v>
      </c>
      <c r="E10" s="489"/>
      <c r="F10" s="262"/>
      <c r="G10" s="485"/>
      <c r="H10" s="263" t="s">
        <v>124</v>
      </c>
      <c r="I10" s="268" t="str">
        <f>IF(③リレー情報確認!R8="","",③リレー情報確認!R8)</f>
        <v/>
      </c>
      <c r="J10" s="293"/>
      <c r="K10" s="294" t="str">
        <f>IF(③リレー情報確認!X8="","",③リレー情報確認!X8)</f>
        <v/>
      </c>
    </row>
    <row r="11" spans="1:13" s="78" customFormat="1" thickBot="1">
      <c r="B11" s="251"/>
      <c r="C11" s="252" t="s">
        <v>226</v>
      </c>
      <c r="D11" s="478">
        <f>②選手情報入力!F101</f>
        <v>0</v>
      </c>
      <c r="E11" s="479"/>
      <c r="F11" s="262"/>
      <c r="G11" s="480" t="s">
        <v>169</v>
      </c>
      <c r="H11" s="481"/>
      <c r="I11" s="269">
        <f>IF(①団体情報入力!$D$11="",0,①団体情報入力!$D$11)</f>
        <v>0</v>
      </c>
      <c r="J11" s="265" t="s">
        <v>171</v>
      </c>
      <c r="K11" s="270"/>
    </row>
    <row r="12" spans="1:13" s="78" customFormat="1" ht="16.5" customHeight="1">
      <c r="A12" s="229"/>
      <c r="B12" s="230" t="s">
        <v>126</v>
      </c>
      <c r="C12" s="230" t="s">
        <v>127</v>
      </c>
      <c r="D12" s="230" t="s">
        <v>128</v>
      </c>
      <c r="E12" s="253" t="s">
        <v>234</v>
      </c>
      <c r="F12" s="253" t="s">
        <v>41</v>
      </c>
      <c r="G12" s="253" t="s">
        <v>42</v>
      </c>
      <c r="H12" s="278"/>
      <c r="I12" s="278"/>
      <c r="J12" s="278"/>
      <c r="K12" s="278"/>
      <c r="L12" s="230" t="s">
        <v>129</v>
      </c>
      <c r="M12" s="79" t="s">
        <v>130</v>
      </c>
    </row>
    <row r="13" spans="1:13" s="78" customFormat="1" ht="18" customHeight="1">
      <c r="A13" s="231">
        <v>1</v>
      </c>
      <c r="B13" s="94" t="str">
        <f>IF(②選手情報入力!B11="","",②選手情報入力!B11)</f>
        <v/>
      </c>
      <c r="C13" s="94" t="str">
        <f>IF(②選手情報入力!C11="","",②選手情報入力!C11)</f>
        <v/>
      </c>
      <c r="D13" s="80" t="str">
        <f>IF(②選手情報入力!F11="","",②選手情報入力!F11)</f>
        <v>男</v>
      </c>
      <c r="E13" s="80" t="str">
        <f>IF(②選手情報入力!G11="","",②選手情報入力!G11)</f>
        <v/>
      </c>
      <c r="F13" s="254" t="str">
        <f>IF(②選手情報入力!I11="","",IF(②選手情報入力!H11="",②選手情報入力!I11,②選手情報入力!H11&amp;②選手情報入力!I11))</f>
        <v/>
      </c>
      <c r="G13" s="94" t="str">
        <f>IF(②選手情報入力!J11="","",②選手情報入力!J11)</f>
        <v/>
      </c>
      <c r="H13" s="279" t="str">
        <f>IF(②選手情報入力!L11="","",IF(②選手情報入力!K11="",②選手情報入力!L11,②選手情報入力!K11&amp;②選手情報入力!L11))</f>
        <v/>
      </c>
      <c r="I13" s="280" t="str">
        <f>IF(②選手情報入力!M11="","",②選手情報入力!M11)</f>
        <v/>
      </c>
      <c r="J13" s="279" t="str">
        <f>IF(②選手情報入力!O11="","",IF(②選手情報入力!N11="",②選手情報入力!O11,②選手情報入力!N11&amp;②選手情報入力!O11))</f>
        <v/>
      </c>
      <c r="K13" s="280" t="str">
        <f>IF(②選手情報入力!P11="","",②選手情報入力!P11)</f>
        <v/>
      </c>
      <c r="L13" s="80" t="str">
        <f>IF(②選手情報入力!Q11="","",②選手情報入力!Q11)</f>
        <v/>
      </c>
      <c r="M13" s="232" t="str">
        <f>IF(②選手情報入力!S11="","",②選手情報入力!S11)</f>
        <v/>
      </c>
    </row>
    <row r="14" spans="1:13" s="78" customFormat="1" ht="18" customHeight="1">
      <c r="A14" s="233">
        <v>2</v>
      </c>
      <c r="B14" s="95" t="str">
        <f>IF(②選手情報入力!B12="","",②選手情報入力!B12)</f>
        <v/>
      </c>
      <c r="C14" s="95" t="str">
        <f>IF(②選手情報入力!C12="","",②選手情報入力!C12)</f>
        <v/>
      </c>
      <c r="D14" s="81" t="str">
        <f>IF(②選手情報入力!F12="","",②選手情報入力!F12)</f>
        <v/>
      </c>
      <c r="E14" s="81" t="str">
        <f>IF(②選手情報入力!G12="","",②選手情報入力!G12)</f>
        <v/>
      </c>
      <c r="F14" s="255" t="str">
        <f>IF(②選手情報入力!I12="","",IF(②選手情報入力!H12="",②選手情報入力!I12,②選手情報入力!H12&amp;②選手情報入力!I12))</f>
        <v/>
      </c>
      <c r="G14" s="95" t="str">
        <f>IF(②選手情報入力!J12="","",②選手情報入力!J12)</f>
        <v/>
      </c>
      <c r="H14" s="281" t="str">
        <f>IF(②選手情報入力!L12="","",IF(②選手情報入力!K12="",②選手情報入力!L12,②選手情報入力!K12&amp;②選手情報入力!L12))</f>
        <v/>
      </c>
      <c r="I14" s="282" t="str">
        <f>IF(②選手情報入力!M12="","",②選手情報入力!M12)</f>
        <v/>
      </c>
      <c r="J14" s="281" t="str">
        <f>IF(②選手情報入力!O12="","",IF(②選手情報入力!N12="",②選手情報入力!O12,②選手情報入力!N12&amp;②選手情報入力!O12))</f>
        <v/>
      </c>
      <c r="K14" s="282" t="str">
        <f>IF(②選手情報入力!P12="","",②選手情報入力!P12)</f>
        <v/>
      </c>
      <c r="L14" s="81" t="str">
        <f>IF(②選手情報入力!Q12="","",②選手情報入力!Q12)</f>
        <v/>
      </c>
      <c r="M14" s="234" t="str">
        <f>IF(②選手情報入力!S12="","",②選手情報入力!S12)</f>
        <v/>
      </c>
    </row>
    <row r="15" spans="1:13" s="78" customFormat="1" ht="18" customHeight="1">
      <c r="A15" s="233">
        <v>3</v>
      </c>
      <c r="B15" s="95" t="str">
        <f>IF(②選手情報入力!B13="","",②選手情報入力!B13)</f>
        <v/>
      </c>
      <c r="C15" s="95" t="str">
        <f>IF(②選手情報入力!C13="","",②選手情報入力!C13)</f>
        <v/>
      </c>
      <c r="D15" s="81" t="str">
        <f>IF(②選手情報入力!F13="","",②選手情報入力!F13)</f>
        <v/>
      </c>
      <c r="E15" s="81" t="str">
        <f>IF(②選手情報入力!G13="","",②選手情報入力!G13)</f>
        <v/>
      </c>
      <c r="F15" s="255" t="str">
        <f>IF(②選手情報入力!I13="","",IF(②選手情報入力!H13="",②選手情報入力!I13,②選手情報入力!H13&amp;②選手情報入力!I13))</f>
        <v/>
      </c>
      <c r="G15" s="95" t="str">
        <f>IF(②選手情報入力!J13="","",②選手情報入力!J13)</f>
        <v/>
      </c>
      <c r="H15" s="281" t="str">
        <f>IF(②選手情報入力!L13="","",IF(②選手情報入力!K13="",②選手情報入力!L13,②選手情報入力!K13&amp;②選手情報入力!L13))</f>
        <v/>
      </c>
      <c r="I15" s="282" t="str">
        <f>IF(②選手情報入力!M13="","",②選手情報入力!M13)</f>
        <v/>
      </c>
      <c r="J15" s="281" t="str">
        <f>IF(②選手情報入力!O13="","",IF(②選手情報入力!N13="",②選手情報入力!O13,②選手情報入力!N13&amp;②選手情報入力!O13))</f>
        <v/>
      </c>
      <c r="K15" s="282" t="str">
        <f>IF(②選手情報入力!P13="","",②選手情報入力!P13)</f>
        <v/>
      </c>
      <c r="L15" s="81" t="str">
        <f>IF(②選手情報入力!Q13="","",②選手情報入力!Q13)</f>
        <v/>
      </c>
      <c r="M15" s="234" t="str">
        <f>IF(②選手情報入力!S13="","",②選手情報入力!S13)</f>
        <v/>
      </c>
    </row>
    <row r="16" spans="1:13" s="78" customFormat="1" ht="18" customHeight="1">
      <c r="A16" s="233">
        <v>4</v>
      </c>
      <c r="B16" s="95" t="str">
        <f>IF(②選手情報入力!B14="","",②選手情報入力!B14)</f>
        <v/>
      </c>
      <c r="C16" s="95" t="str">
        <f>IF(②選手情報入力!C14="","",②選手情報入力!C14)</f>
        <v/>
      </c>
      <c r="D16" s="81" t="str">
        <f>IF(②選手情報入力!F14="","",②選手情報入力!F14)</f>
        <v/>
      </c>
      <c r="E16" s="81" t="str">
        <f>IF(②選手情報入力!G14="","",②選手情報入力!G14)</f>
        <v/>
      </c>
      <c r="F16" s="255" t="str">
        <f>IF(②選手情報入力!I14="","",IF(②選手情報入力!H14="",②選手情報入力!I14,②選手情報入力!H14&amp;②選手情報入力!I14))</f>
        <v/>
      </c>
      <c r="G16" s="95" t="str">
        <f>IF(②選手情報入力!J14="","",②選手情報入力!J14)</f>
        <v/>
      </c>
      <c r="H16" s="281" t="str">
        <f>IF(②選手情報入力!L14="","",IF(②選手情報入力!K14="",②選手情報入力!L14,②選手情報入力!K14&amp;②選手情報入力!L14))</f>
        <v/>
      </c>
      <c r="I16" s="282" t="str">
        <f>IF(②選手情報入力!M14="","",②選手情報入力!M14)</f>
        <v/>
      </c>
      <c r="J16" s="281" t="str">
        <f>IF(②選手情報入力!O14="","",IF(②選手情報入力!N14="",②選手情報入力!O14,②選手情報入力!N14&amp;②選手情報入力!O14))</f>
        <v/>
      </c>
      <c r="K16" s="282" t="str">
        <f>IF(②選手情報入力!P14="","",②選手情報入力!P14)</f>
        <v/>
      </c>
      <c r="L16" s="81" t="str">
        <f>IF(②選手情報入力!Q14="","",②選手情報入力!Q14)</f>
        <v/>
      </c>
      <c r="M16" s="234" t="str">
        <f>IF(②選手情報入力!S14="","",②選手情報入力!S14)</f>
        <v/>
      </c>
    </row>
    <row r="17" spans="1:13" s="78" customFormat="1" ht="18" customHeight="1">
      <c r="A17" s="235">
        <v>5</v>
      </c>
      <c r="B17" s="96" t="str">
        <f>IF(②選手情報入力!B15="","",②選手情報入力!B15)</f>
        <v/>
      </c>
      <c r="C17" s="96" t="str">
        <f>IF(②選手情報入力!C15="","",②選手情報入力!C15)</f>
        <v/>
      </c>
      <c r="D17" s="83" t="str">
        <f>IF(②選手情報入力!F15="","",②選手情報入力!F15)</f>
        <v/>
      </c>
      <c r="E17" s="83" t="str">
        <f>IF(②選手情報入力!G15="","",②選手情報入力!G15)</f>
        <v/>
      </c>
      <c r="F17" s="256" t="str">
        <f>IF(②選手情報入力!I15="","",IF(②選手情報入力!H15="",②選手情報入力!I15,②選手情報入力!H15&amp;②選手情報入力!I15))</f>
        <v/>
      </c>
      <c r="G17" s="96" t="str">
        <f>IF(②選手情報入力!J15="","",②選手情報入力!J15)</f>
        <v/>
      </c>
      <c r="H17" s="283" t="str">
        <f>IF(②選手情報入力!L15="","",IF(②選手情報入力!K15="",②選手情報入力!L15,②選手情報入力!K15&amp;②選手情報入力!L15))</f>
        <v/>
      </c>
      <c r="I17" s="284" t="str">
        <f>IF(②選手情報入力!M15="","",②選手情報入力!M15)</f>
        <v/>
      </c>
      <c r="J17" s="283" t="str">
        <f>IF(②選手情報入力!O15="","",IF(②選手情報入力!N15="",②選手情報入力!O15,②選手情報入力!N15&amp;②選手情報入力!O15))</f>
        <v/>
      </c>
      <c r="K17" s="284" t="str">
        <f>IF(②選手情報入力!P15="","",②選手情報入力!P15)</f>
        <v/>
      </c>
      <c r="L17" s="83" t="str">
        <f>IF(②選手情報入力!Q15="","",②選手情報入力!Q15)</f>
        <v/>
      </c>
      <c r="M17" s="236" t="str">
        <f>IF(②選手情報入力!S15="","",②選手情報入力!S15)</f>
        <v/>
      </c>
    </row>
    <row r="18" spans="1:13" s="78" customFormat="1" ht="18" customHeight="1">
      <c r="A18" s="231">
        <v>6</v>
      </c>
      <c r="B18" s="94" t="str">
        <f>IF(②選手情報入力!B16="","",②選手情報入力!B16)</f>
        <v/>
      </c>
      <c r="C18" s="94" t="str">
        <f>IF(②選手情報入力!C16="","",②選手情報入力!C16)</f>
        <v/>
      </c>
      <c r="D18" s="80" t="str">
        <f>IF(②選手情報入力!F16="","",②選手情報入力!F16)</f>
        <v/>
      </c>
      <c r="E18" s="80" t="str">
        <f>IF(②選手情報入力!G16="","",②選手情報入力!G16)</f>
        <v/>
      </c>
      <c r="F18" s="254" t="str">
        <f>IF(②選手情報入力!I16="","",IF(②選手情報入力!H16="",②選手情報入力!I16,②選手情報入力!H16&amp;②選手情報入力!I16))</f>
        <v/>
      </c>
      <c r="G18" s="94" t="str">
        <f>IF(②選手情報入力!J16="","",②選手情報入力!J16)</f>
        <v/>
      </c>
      <c r="H18" s="279" t="str">
        <f>IF(②選手情報入力!L16="","",IF(②選手情報入力!K16="",②選手情報入力!L16,②選手情報入力!K16&amp;②選手情報入力!L16))</f>
        <v/>
      </c>
      <c r="I18" s="280" t="str">
        <f>IF(②選手情報入力!M16="","",②選手情報入力!M16)</f>
        <v/>
      </c>
      <c r="J18" s="279" t="str">
        <f>IF(②選手情報入力!O16="","",IF(②選手情報入力!N16="",②選手情報入力!O16,②選手情報入力!N16&amp;②選手情報入力!O16))</f>
        <v/>
      </c>
      <c r="K18" s="280" t="str">
        <f>IF(②選手情報入力!P16="","",②選手情報入力!P16)</f>
        <v/>
      </c>
      <c r="L18" s="80" t="str">
        <f>IF(②選手情報入力!Q16="","",②選手情報入力!Q16)</f>
        <v/>
      </c>
      <c r="M18" s="232" t="str">
        <f>IF(②選手情報入力!S16="","",②選手情報入力!S16)</f>
        <v/>
      </c>
    </row>
    <row r="19" spans="1:13" s="78" customFormat="1" ht="18" customHeight="1">
      <c r="A19" s="233">
        <v>7</v>
      </c>
      <c r="B19" s="95" t="str">
        <f>IF(②選手情報入力!B17="","",②選手情報入力!B17)</f>
        <v/>
      </c>
      <c r="C19" s="95" t="str">
        <f>IF(②選手情報入力!C17="","",②選手情報入力!C17)</f>
        <v/>
      </c>
      <c r="D19" s="81" t="str">
        <f>IF(②選手情報入力!F17="","",②選手情報入力!F17)</f>
        <v/>
      </c>
      <c r="E19" s="81" t="str">
        <f>IF(②選手情報入力!G17="","",②選手情報入力!G17)</f>
        <v/>
      </c>
      <c r="F19" s="255" t="str">
        <f>IF(②選手情報入力!I17="","",IF(②選手情報入力!H17="",②選手情報入力!I17,②選手情報入力!H17&amp;②選手情報入力!I17))</f>
        <v/>
      </c>
      <c r="G19" s="95" t="str">
        <f>IF(②選手情報入力!J17="","",②選手情報入力!J17)</f>
        <v/>
      </c>
      <c r="H19" s="281" t="str">
        <f>IF(②選手情報入力!L17="","",IF(②選手情報入力!K17="",②選手情報入力!L17,②選手情報入力!K17&amp;②選手情報入力!L17))</f>
        <v/>
      </c>
      <c r="I19" s="282" t="str">
        <f>IF(②選手情報入力!M17="","",②選手情報入力!M17)</f>
        <v/>
      </c>
      <c r="J19" s="281" t="str">
        <f>IF(②選手情報入力!O17="","",IF(②選手情報入力!N17="",②選手情報入力!O17,②選手情報入力!N17&amp;②選手情報入力!O17))</f>
        <v/>
      </c>
      <c r="K19" s="282" t="str">
        <f>IF(②選手情報入力!P17="","",②選手情報入力!P17)</f>
        <v/>
      </c>
      <c r="L19" s="81" t="str">
        <f>IF(②選手情報入力!Q17="","",②選手情報入力!Q17)</f>
        <v/>
      </c>
      <c r="M19" s="234" t="str">
        <f>IF(②選手情報入力!S17="","",②選手情報入力!S17)</f>
        <v/>
      </c>
    </row>
    <row r="20" spans="1:13" s="78" customFormat="1" ht="18" customHeight="1">
      <c r="A20" s="233">
        <v>8</v>
      </c>
      <c r="B20" s="95" t="str">
        <f>IF(②選手情報入力!B18="","",②選手情報入力!B18)</f>
        <v/>
      </c>
      <c r="C20" s="95" t="str">
        <f>IF(②選手情報入力!C18="","",②選手情報入力!C18)</f>
        <v/>
      </c>
      <c r="D20" s="81" t="str">
        <f>IF(②選手情報入力!F18="","",②選手情報入力!F18)</f>
        <v/>
      </c>
      <c r="E20" s="81" t="str">
        <f>IF(②選手情報入力!G18="","",②選手情報入力!G18)</f>
        <v/>
      </c>
      <c r="F20" s="255" t="str">
        <f>IF(②選手情報入力!I18="","",IF(②選手情報入力!H18="",②選手情報入力!I18,②選手情報入力!H18&amp;②選手情報入力!I18))</f>
        <v/>
      </c>
      <c r="G20" s="95" t="str">
        <f>IF(②選手情報入力!J18="","",②選手情報入力!J18)</f>
        <v/>
      </c>
      <c r="H20" s="281" t="str">
        <f>IF(②選手情報入力!L18="","",IF(②選手情報入力!K18="",②選手情報入力!L18,②選手情報入力!K18&amp;②選手情報入力!L18))</f>
        <v/>
      </c>
      <c r="I20" s="282" t="str">
        <f>IF(②選手情報入力!M18="","",②選手情報入力!M18)</f>
        <v/>
      </c>
      <c r="J20" s="281" t="str">
        <f>IF(②選手情報入力!O18="","",IF(②選手情報入力!N18="",②選手情報入力!O18,②選手情報入力!N18&amp;②選手情報入力!O18))</f>
        <v/>
      </c>
      <c r="K20" s="282" t="str">
        <f>IF(②選手情報入力!P18="","",②選手情報入力!P18)</f>
        <v/>
      </c>
      <c r="L20" s="81" t="str">
        <f>IF(②選手情報入力!Q18="","",②選手情報入力!Q18)</f>
        <v/>
      </c>
      <c r="M20" s="234" t="str">
        <f>IF(②選手情報入力!S18="","",②選手情報入力!S18)</f>
        <v/>
      </c>
    </row>
    <row r="21" spans="1:13" s="78" customFormat="1" ht="18" customHeight="1">
      <c r="A21" s="233">
        <v>9</v>
      </c>
      <c r="B21" s="95" t="str">
        <f>IF(②選手情報入力!B19="","",②選手情報入力!B19)</f>
        <v/>
      </c>
      <c r="C21" s="95" t="str">
        <f>IF(②選手情報入力!C19="","",②選手情報入力!C19)</f>
        <v/>
      </c>
      <c r="D21" s="81" t="str">
        <f>IF(②選手情報入力!F19="","",②選手情報入力!F19)</f>
        <v/>
      </c>
      <c r="E21" s="81" t="str">
        <f>IF(②選手情報入力!G19="","",②選手情報入力!G19)</f>
        <v/>
      </c>
      <c r="F21" s="255" t="str">
        <f>IF(②選手情報入力!I19="","",IF(②選手情報入力!H19="",②選手情報入力!I19,②選手情報入力!H19&amp;②選手情報入力!I19))</f>
        <v/>
      </c>
      <c r="G21" s="95" t="str">
        <f>IF(②選手情報入力!J19="","",②選手情報入力!J19)</f>
        <v/>
      </c>
      <c r="H21" s="281" t="str">
        <f>IF(②選手情報入力!L19="","",IF(②選手情報入力!K19="",②選手情報入力!L19,②選手情報入力!K19&amp;②選手情報入力!L19))</f>
        <v/>
      </c>
      <c r="I21" s="282" t="str">
        <f>IF(②選手情報入力!M19="","",②選手情報入力!M19)</f>
        <v/>
      </c>
      <c r="J21" s="281" t="str">
        <f>IF(②選手情報入力!O19="","",IF(②選手情報入力!N19="",②選手情報入力!O19,②選手情報入力!N19&amp;②選手情報入力!O19))</f>
        <v/>
      </c>
      <c r="K21" s="282" t="str">
        <f>IF(②選手情報入力!P19="","",②選手情報入力!P19)</f>
        <v/>
      </c>
      <c r="L21" s="81" t="str">
        <f>IF(②選手情報入力!Q19="","",②選手情報入力!Q19)</f>
        <v/>
      </c>
      <c r="M21" s="234" t="str">
        <f>IF(②選手情報入力!S19="","",②選手情報入力!S19)</f>
        <v/>
      </c>
    </row>
    <row r="22" spans="1:13" s="78" customFormat="1" ht="18" customHeight="1">
      <c r="A22" s="237">
        <v>10</v>
      </c>
      <c r="B22" s="97" t="str">
        <f>IF(②選手情報入力!B20="","",②選手情報入力!B20)</f>
        <v/>
      </c>
      <c r="C22" s="97" t="str">
        <f>IF(②選手情報入力!C20="","",②選手情報入力!C20)</f>
        <v/>
      </c>
      <c r="D22" s="82" t="str">
        <f>IF(②選手情報入力!F20="","",②選手情報入力!F20)</f>
        <v/>
      </c>
      <c r="E22" s="82" t="str">
        <f>IF(②選手情報入力!G20="","",②選手情報入力!G20)</f>
        <v/>
      </c>
      <c r="F22" s="257" t="str">
        <f>IF(②選手情報入力!I20="","",IF(②選手情報入力!H20="",②選手情報入力!I20,②選手情報入力!H20&amp;②選手情報入力!I20))</f>
        <v/>
      </c>
      <c r="G22" s="97" t="str">
        <f>IF(②選手情報入力!J20="","",②選手情報入力!J20)</f>
        <v/>
      </c>
      <c r="H22" s="285" t="str">
        <f>IF(②選手情報入力!L20="","",IF(②選手情報入力!K20="",②選手情報入力!L20,②選手情報入力!K20&amp;②選手情報入力!L20))</f>
        <v/>
      </c>
      <c r="I22" s="286" t="str">
        <f>IF(②選手情報入力!M20="","",②選手情報入力!M20)</f>
        <v/>
      </c>
      <c r="J22" s="285" t="str">
        <f>IF(②選手情報入力!O20="","",IF(②選手情報入力!N20="",②選手情報入力!O20,②選手情報入力!N20&amp;②選手情報入力!O20))</f>
        <v/>
      </c>
      <c r="K22" s="286" t="str">
        <f>IF(②選手情報入力!P20="","",②選手情報入力!P20)</f>
        <v/>
      </c>
      <c r="L22" s="82" t="str">
        <f>IF(②選手情報入力!Q20="","",②選手情報入力!Q20)</f>
        <v/>
      </c>
      <c r="M22" s="238" t="str">
        <f>IF(②選手情報入力!S20="","",②選手情報入力!S20)</f>
        <v/>
      </c>
    </row>
    <row r="23" spans="1:13" s="78" customFormat="1" ht="18" customHeight="1">
      <c r="A23" s="239">
        <v>11</v>
      </c>
      <c r="B23" s="98" t="str">
        <f>IF(②選手情報入力!B21="","",②選手情報入力!B21)</f>
        <v/>
      </c>
      <c r="C23" s="98" t="str">
        <f>IF(②選手情報入力!C21="","",②選手情報入力!C21)</f>
        <v/>
      </c>
      <c r="D23" s="84" t="str">
        <f>IF(②選手情報入力!F21="","",②選手情報入力!F21)</f>
        <v/>
      </c>
      <c r="E23" s="84" t="str">
        <f>IF(②選手情報入力!G21="","",②選手情報入力!G21)</f>
        <v/>
      </c>
      <c r="F23" s="258" t="str">
        <f>IF(②選手情報入力!I21="","",IF(②選手情報入力!H21="",②選手情報入力!I21,②選手情報入力!H21&amp;②選手情報入力!I21))</f>
        <v/>
      </c>
      <c r="G23" s="98" t="str">
        <f>IF(②選手情報入力!J21="","",②選手情報入力!J21)</f>
        <v/>
      </c>
      <c r="H23" s="287" t="str">
        <f>IF(②選手情報入力!L21="","",IF(②選手情報入力!K21="",②選手情報入力!L21,②選手情報入力!K21&amp;②選手情報入力!L21))</f>
        <v/>
      </c>
      <c r="I23" s="288" t="str">
        <f>IF(②選手情報入力!M21="","",②選手情報入力!M21)</f>
        <v/>
      </c>
      <c r="J23" s="287" t="str">
        <f>IF(②選手情報入力!O21="","",IF(②選手情報入力!N21="",②選手情報入力!O21,②選手情報入力!N21&amp;②選手情報入力!O21))</f>
        <v/>
      </c>
      <c r="K23" s="288" t="str">
        <f>IF(②選手情報入力!P21="","",②選手情報入力!P21)</f>
        <v/>
      </c>
      <c r="L23" s="84" t="str">
        <f>IF(②選手情報入力!Q21="","",②選手情報入力!Q21)</f>
        <v/>
      </c>
      <c r="M23" s="240" t="str">
        <f>IF(②選手情報入力!S21="","",②選手情報入力!S21)</f>
        <v/>
      </c>
    </row>
    <row r="24" spans="1:13" s="78" customFormat="1" ht="18" customHeight="1">
      <c r="A24" s="233">
        <v>12</v>
      </c>
      <c r="B24" s="95" t="str">
        <f>IF(②選手情報入力!B22="","",②選手情報入力!B22)</f>
        <v/>
      </c>
      <c r="C24" s="95" t="str">
        <f>IF(②選手情報入力!C22="","",②選手情報入力!C22)</f>
        <v/>
      </c>
      <c r="D24" s="81" t="str">
        <f>IF(②選手情報入力!F22="","",②選手情報入力!F22)</f>
        <v/>
      </c>
      <c r="E24" s="81" t="str">
        <f>IF(②選手情報入力!G22="","",②選手情報入力!G22)</f>
        <v/>
      </c>
      <c r="F24" s="255" t="str">
        <f>IF(②選手情報入力!I22="","",IF(②選手情報入力!H22="",②選手情報入力!I22,②選手情報入力!H22&amp;②選手情報入力!I22))</f>
        <v/>
      </c>
      <c r="G24" s="95" t="str">
        <f>IF(②選手情報入力!J22="","",②選手情報入力!J22)</f>
        <v/>
      </c>
      <c r="H24" s="281" t="str">
        <f>IF(②選手情報入力!L22="","",IF(②選手情報入力!K22="",②選手情報入力!L22,②選手情報入力!K22&amp;②選手情報入力!L22))</f>
        <v/>
      </c>
      <c r="I24" s="282" t="str">
        <f>IF(②選手情報入力!M22="","",②選手情報入力!M22)</f>
        <v/>
      </c>
      <c r="J24" s="281" t="str">
        <f>IF(②選手情報入力!O22="","",IF(②選手情報入力!N22="",②選手情報入力!O22,②選手情報入力!N22&amp;②選手情報入力!O22))</f>
        <v/>
      </c>
      <c r="K24" s="282" t="str">
        <f>IF(②選手情報入力!P22="","",②選手情報入力!P22)</f>
        <v/>
      </c>
      <c r="L24" s="81" t="str">
        <f>IF(②選手情報入力!Q22="","",②選手情報入力!Q22)</f>
        <v/>
      </c>
      <c r="M24" s="234" t="str">
        <f>IF(②選手情報入力!S22="","",②選手情報入力!S22)</f>
        <v/>
      </c>
    </row>
    <row r="25" spans="1:13" s="78" customFormat="1" ht="18" customHeight="1">
      <c r="A25" s="233">
        <v>13</v>
      </c>
      <c r="B25" s="95" t="str">
        <f>IF(②選手情報入力!B23="","",②選手情報入力!B23)</f>
        <v/>
      </c>
      <c r="C25" s="95" t="str">
        <f>IF(②選手情報入力!C23="","",②選手情報入力!C23)</f>
        <v/>
      </c>
      <c r="D25" s="81" t="str">
        <f>IF(②選手情報入力!F23="","",②選手情報入力!F23)</f>
        <v/>
      </c>
      <c r="E25" s="81" t="str">
        <f>IF(②選手情報入力!G23="","",②選手情報入力!G23)</f>
        <v/>
      </c>
      <c r="F25" s="255" t="str">
        <f>IF(②選手情報入力!I23="","",IF(②選手情報入力!H23="",②選手情報入力!I23,②選手情報入力!H23&amp;②選手情報入力!I23))</f>
        <v/>
      </c>
      <c r="G25" s="95" t="str">
        <f>IF(②選手情報入力!J23="","",②選手情報入力!J23)</f>
        <v/>
      </c>
      <c r="H25" s="281" t="str">
        <f>IF(②選手情報入力!L23="","",IF(②選手情報入力!K23="",②選手情報入力!L23,②選手情報入力!K23&amp;②選手情報入力!L23))</f>
        <v/>
      </c>
      <c r="I25" s="282" t="str">
        <f>IF(②選手情報入力!M23="","",②選手情報入力!M23)</f>
        <v/>
      </c>
      <c r="J25" s="281" t="str">
        <f>IF(②選手情報入力!O23="","",IF(②選手情報入力!N23="",②選手情報入力!O23,②選手情報入力!N23&amp;②選手情報入力!O23))</f>
        <v/>
      </c>
      <c r="K25" s="282" t="str">
        <f>IF(②選手情報入力!P23="","",②選手情報入力!P23)</f>
        <v/>
      </c>
      <c r="L25" s="81" t="str">
        <f>IF(②選手情報入力!Q23="","",②選手情報入力!Q23)</f>
        <v/>
      </c>
      <c r="M25" s="234" t="str">
        <f>IF(②選手情報入力!S23="","",②選手情報入力!S23)</f>
        <v/>
      </c>
    </row>
    <row r="26" spans="1:13" s="78" customFormat="1" ht="18" customHeight="1">
      <c r="A26" s="233">
        <v>14</v>
      </c>
      <c r="B26" s="95" t="str">
        <f>IF(②選手情報入力!B24="","",②選手情報入力!B24)</f>
        <v/>
      </c>
      <c r="C26" s="95" t="str">
        <f>IF(②選手情報入力!C24="","",②選手情報入力!C24)</f>
        <v/>
      </c>
      <c r="D26" s="81" t="str">
        <f>IF(②選手情報入力!F24="","",②選手情報入力!F24)</f>
        <v/>
      </c>
      <c r="E26" s="81" t="str">
        <f>IF(②選手情報入力!G24="","",②選手情報入力!G24)</f>
        <v/>
      </c>
      <c r="F26" s="255" t="str">
        <f>IF(②選手情報入力!I24="","",IF(②選手情報入力!H24="",②選手情報入力!I24,②選手情報入力!H24&amp;②選手情報入力!I24))</f>
        <v/>
      </c>
      <c r="G26" s="95" t="str">
        <f>IF(②選手情報入力!J24="","",②選手情報入力!J24)</f>
        <v/>
      </c>
      <c r="H26" s="281" t="str">
        <f>IF(②選手情報入力!L24="","",IF(②選手情報入力!K24="",②選手情報入力!L24,②選手情報入力!K24&amp;②選手情報入力!L24))</f>
        <v/>
      </c>
      <c r="I26" s="282" t="str">
        <f>IF(②選手情報入力!M24="","",②選手情報入力!M24)</f>
        <v/>
      </c>
      <c r="J26" s="281" t="str">
        <f>IF(②選手情報入力!O24="","",IF(②選手情報入力!N24="",②選手情報入力!O24,②選手情報入力!N24&amp;②選手情報入力!O24))</f>
        <v/>
      </c>
      <c r="K26" s="282" t="str">
        <f>IF(②選手情報入力!P24="","",②選手情報入力!P24)</f>
        <v/>
      </c>
      <c r="L26" s="81" t="str">
        <f>IF(②選手情報入力!Q24="","",②選手情報入力!Q24)</f>
        <v/>
      </c>
      <c r="M26" s="234" t="str">
        <f>IF(②選手情報入力!S24="","",②選手情報入力!S24)</f>
        <v/>
      </c>
    </row>
    <row r="27" spans="1:13" s="78" customFormat="1" ht="18" customHeight="1">
      <c r="A27" s="235">
        <v>15</v>
      </c>
      <c r="B27" s="96" t="str">
        <f>IF(②選手情報入力!B25="","",②選手情報入力!B25)</f>
        <v/>
      </c>
      <c r="C27" s="96" t="str">
        <f>IF(②選手情報入力!C25="","",②選手情報入力!C25)</f>
        <v/>
      </c>
      <c r="D27" s="83" t="str">
        <f>IF(②選手情報入力!F25="","",②選手情報入力!F25)</f>
        <v/>
      </c>
      <c r="E27" s="83" t="str">
        <f>IF(②選手情報入力!G25="","",②選手情報入力!G25)</f>
        <v/>
      </c>
      <c r="F27" s="256" t="str">
        <f>IF(②選手情報入力!I25="","",IF(②選手情報入力!H25="",②選手情報入力!I25,②選手情報入力!H25&amp;②選手情報入力!I25))</f>
        <v/>
      </c>
      <c r="G27" s="96" t="str">
        <f>IF(②選手情報入力!J25="","",②選手情報入力!J25)</f>
        <v/>
      </c>
      <c r="H27" s="283" t="str">
        <f>IF(②選手情報入力!L25="","",IF(②選手情報入力!K25="",②選手情報入力!L25,②選手情報入力!K25&amp;②選手情報入力!L25))</f>
        <v/>
      </c>
      <c r="I27" s="284" t="str">
        <f>IF(②選手情報入力!M25="","",②選手情報入力!M25)</f>
        <v/>
      </c>
      <c r="J27" s="283" t="str">
        <f>IF(②選手情報入力!O25="","",IF(②選手情報入力!N25="",②選手情報入力!O25,②選手情報入力!N25&amp;②選手情報入力!O25))</f>
        <v/>
      </c>
      <c r="K27" s="284" t="str">
        <f>IF(②選手情報入力!P25="","",②選手情報入力!P25)</f>
        <v/>
      </c>
      <c r="L27" s="83" t="str">
        <f>IF(②選手情報入力!Q25="","",②選手情報入力!Q25)</f>
        <v/>
      </c>
      <c r="M27" s="236" t="str">
        <f>IF(②選手情報入力!S25="","",②選手情報入力!S25)</f>
        <v/>
      </c>
    </row>
    <row r="28" spans="1:13" s="78" customFormat="1" ht="18" customHeight="1">
      <c r="A28" s="231">
        <v>16</v>
      </c>
      <c r="B28" s="94" t="str">
        <f>IF(②選手情報入力!B26="","",②選手情報入力!B26)</f>
        <v/>
      </c>
      <c r="C28" s="94" t="str">
        <f>IF(②選手情報入力!C26="","",②選手情報入力!C26)</f>
        <v/>
      </c>
      <c r="D28" s="80" t="str">
        <f>IF(②選手情報入力!F26="","",②選手情報入力!F26)</f>
        <v/>
      </c>
      <c r="E28" s="80" t="str">
        <f>IF(②選手情報入力!G26="","",②選手情報入力!G26)</f>
        <v/>
      </c>
      <c r="F28" s="254" t="str">
        <f>IF(②選手情報入力!I26="","",IF(②選手情報入力!H26="",②選手情報入力!I26,②選手情報入力!H26&amp;②選手情報入力!I26))</f>
        <v/>
      </c>
      <c r="G28" s="94" t="str">
        <f>IF(②選手情報入力!J26="","",②選手情報入力!J26)</f>
        <v/>
      </c>
      <c r="H28" s="279" t="str">
        <f>IF(②選手情報入力!L26="","",IF(②選手情報入力!K26="",②選手情報入力!L26,②選手情報入力!K26&amp;②選手情報入力!L26))</f>
        <v/>
      </c>
      <c r="I28" s="280" t="str">
        <f>IF(②選手情報入力!M26="","",②選手情報入力!M26)</f>
        <v/>
      </c>
      <c r="J28" s="279" t="str">
        <f>IF(②選手情報入力!O26="","",IF(②選手情報入力!N26="",②選手情報入力!O26,②選手情報入力!N26&amp;②選手情報入力!O26))</f>
        <v/>
      </c>
      <c r="K28" s="280" t="str">
        <f>IF(②選手情報入力!P26="","",②選手情報入力!P26)</f>
        <v/>
      </c>
      <c r="L28" s="80" t="str">
        <f>IF(②選手情報入力!Q26="","",②選手情報入力!Q26)</f>
        <v/>
      </c>
      <c r="M28" s="232" t="str">
        <f>IF(②選手情報入力!S26="","",②選手情報入力!S26)</f>
        <v/>
      </c>
    </row>
    <row r="29" spans="1:13" s="78" customFormat="1" ht="18" customHeight="1">
      <c r="A29" s="233">
        <v>17</v>
      </c>
      <c r="B29" s="95" t="str">
        <f>IF(②選手情報入力!B27="","",②選手情報入力!B27)</f>
        <v/>
      </c>
      <c r="C29" s="95" t="str">
        <f>IF(②選手情報入力!C27="","",②選手情報入力!C27)</f>
        <v/>
      </c>
      <c r="D29" s="81" t="str">
        <f>IF(②選手情報入力!F27="","",②選手情報入力!F27)</f>
        <v/>
      </c>
      <c r="E29" s="81" t="str">
        <f>IF(②選手情報入力!G27="","",②選手情報入力!G27)</f>
        <v/>
      </c>
      <c r="F29" s="255" t="str">
        <f>IF(②選手情報入力!I27="","",IF(②選手情報入力!H27="",②選手情報入力!I27,②選手情報入力!H27&amp;②選手情報入力!I27))</f>
        <v/>
      </c>
      <c r="G29" s="95" t="str">
        <f>IF(②選手情報入力!J27="","",②選手情報入力!J27)</f>
        <v/>
      </c>
      <c r="H29" s="281" t="str">
        <f>IF(②選手情報入力!L27="","",IF(②選手情報入力!K27="",②選手情報入力!L27,②選手情報入力!K27&amp;②選手情報入力!L27))</f>
        <v/>
      </c>
      <c r="I29" s="282" t="str">
        <f>IF(②選手情報入力!M27="","",②選手情報入力!M27)</f>
        <v/>
      </c>
      <c r="J29" s="281" t="str">
        <f>IF(②選手情報入力!O27="","",IF(②選手情報入力!N27="",②選手情報入力!O27,②選手情報入力!N27&amp;②選手情報入力!O27))</f>
        <v/>
      </c>
      <c r="K29" s="282" t="str">
        <f>IF(②選手情報入力!P27="","",②選手情報入力!P27)</f>
        <v/>
      </c>
      <c r="L29" s="81" t="str">
        <f>IF(②選手情報入力!Q27="","",②選手情報入力!Q27)</f>
        <v/>
      </c>
      <c r="M29" s="234" t="str">
        <f>IF(②選手情報入力!S27="","",②選手情報入力!S27)</f>
        <v/>
      </c>
    </row>
    <row r="30" spans="1:13" s="78" customFormat="1" ht="18" customHeight="1">
      <c r="A30" s="233">
        <v>18</v>
      </c>
      <c r="B30" s="95" t="str">
        <f>IF(②選手情報入力!B28="","",②選手情報入力!B28)</f>
        <v/>
      </c>
      <c r="C30" s="95" t="str">
        <f>IF(②選手情報入力!C28="","",②選手情報入力!C28)</f>
        <v/>
      </c>
      <c r="D30" s="81" t="str">
        <f>IF(②選手情報入力!F28="","",②選手情報入力!F28)</f>
        <v/>
      </c>
      <c r="E30" s="81" t="str">
        <f>IF(②選手情報入力!G28="","",②選手情報入力!G28)</f>
        <v/>
      </c>
      <c r="F30" s="255" t="str">
        <f>IF(②選手情報入力!I28="","",IF(②選手情報入力!H28="",②選手情報入力!I28,②選手情報入力!H28&amp;②選手情報入力!I28))</f>
        <v/>
      </c>
      <c r="G30" s="95" t="str">
        <f>IF(②選手情報入力!J28="","",②選手情報入力!J28)</f>
        <v/>
      </c>
      <c r="H30" s="281" t="str">
        <f>IF(②選手情報入力!L28="","",IF(②選手情報入力!K28="",②選手情報入力!L28,②選手情報入力!K28&amp;②選手情報入力!L28))</f>
        <v/>
      </c>
      <c r="I30" s="282" t="str">
        <f>IF(②選手情報入力!M28="","",②選手情報入力!M28)</f>
        <v/>
      </c>
      <c r="J30" s="281" t="str">
        <f>IF(②選手情報入力!O28="","",IF(②選手情報入力!N28="",②選手情報入力!O28,②選手情報入力!N28&amp;②選手情報入力!O28))</f>
        <v/>
      </c>
      <c r="K30" s="282" t="str">
        <f>IF(②選手情報入力!P28="","",②選手情報入力!P28)</f>
        <v/>
      </c>
      <c r="L30" s="81" t="str">
        <f>IF(②選手情報入力!Q28="","",②選手情報入力!Q28)</f>
        <v/>
      </c>
      <c r="M30" s="234" t="str">
        <f>IF(②選手情報入力!S28="","",②選手情報入力!S28)</f>
        <v/>
      </c>
    </row>
    <row r="31" spans="1:13" s="78" customFormat="1" ht="18" customHeight="1">
      <c r="A31" s="233">
        <v>19</v>
      </c>
      <c r="B31" s="95" t="str">
        <f>IF(②選手情報入力!B29="","",②選手情報入力!B29)</f>
        <v/>
      </c>
      <c r="C31" s="95" t="str">
        <f>IF(②選手情報入力!C29="","",②選手情報入力!C29)</f>
        <v/>
      </c>
      <c r="D31" s="81" t="str">
        <f>IF(②選手情報入力!F29="","",②選手情報入力!F29)</f>
        <v/>
      </c>
      <c r="E31" s="81" t="str">
        <f>IF(②選手情報入力!G29="","",②選手情報入力!G29)</f>
        <v/>
      </c>
      <c r="F31" s="255" t="str">
        <f>IF(②選手情報入力!I29="","",IF(②選手情報入力!H29="",②選手情報入力!I29,②選手情報入力!H29&amp;②選手情報入力!I29))</f>
        <v/>
      </c>
      <c r="G31" s="95" t="str">
        <f>IF(②選手情報入力!J29="","",②選手情報入力!J29)</f>
        <v/>
      </c>
      <c r="H31" s="281" t="str">
        <f>IF(②選手情報入力!L29="","",IF(②選手情報入力!K29="",②選手情報入力!L29,②選手情報入力!K29&amp;②選手情報入力!L29))</f>
        <v/>
      </c>
      <c r="I31" s="282" t="str">
        <f>IF(②選手情報入力!M29="","",②選手情報入力!M29)</f>
        <v/>
      </c>
      <c r="J31" s="281" t="str">
        <f>IF(②選手情報入力!O29="","",IF(②選手情報入力!N29="",②選手情報入力!O29,②選手情報入力!N29&amp;②選手情報入力!O29))</f>
        <v/>
      </c>
      <c r="K31" s="282" t="str">
        <f>IF(②選手情報入力!P29="","",②選手情報入力!P29)</f>
        <v/>
      </c>
      <c r="L31" s="81" t="str">
        <f>IF(②選手情報入力!Q29="","",②選手情報入力!Q29)</f>
        <v/>
      </c>
      <c r="M31" s="234" t="str">
        <f>IF(②選手情報入力!S29="","",②選手情報入力!S29)</f>
        <v/>
      </c>
    </row>
    <row r="32" spans="1:13" s="78" customFormat="1" ht="18" customHeight="1">
      <c r="A32" s="237">
        <v>20</v>
      </c>
      <c r="B32" s="97" t="str">
        <f>IF(②選手情報入力!B30="","",②選手情報入力!B30)</f>
        <v/>
      </c>
      <c r="C32" s="97" t="str">
        <f>IF(②選手情報入力!C30="","",②選手情報入力!C30)</f>
        <v/>
      </c>
      <c r="D32" s="82" t="str">
        <f>IF(②選手情報入力!F30="","",②選手情報入力!F30)</f>
        <v/>
      </c>
      <c r="E32" s="82" t="str">
        <f>IF(②選手情報入力!G30="","",②選手情報入力!G30)</f>
        <v/>
      </c>
      <c r="F32" s="257" t="str">
        <f>IF(②選手情報入力!I30="","",IF(②選手情報入力!H30="",②選手情報入力!I30,②選手情報入力!H30&amp;②選手情報入力!I30))</f>
        <v/>
      </c>
      <c r="G32" s="97" t="str">
        <f>IF(②選手情報入力!J30="","",②選手情報入力!J30)</f>
        <v/>
      </c>
      <c r="H32" s="285" t="str">
        <f>IF(②選手情報入力!L30="","",IF(②選手情報入力!K30="",②選手情報入力!L30,②選手情報入力!K30&amp;②選手情報入力!L30))</f>
        <v/>
      </c>
      <c r="I32" s="286" t="str">
        <f>IF(②選手情報入力!M30="","",②選手情報入力!M30)</f>
        <v/>
      </c>
      <c r="J32" s="285" t="str">
        <f>IF(②選手情報入力!O30="","",IF(②選手情報入力!N30="",②選手情報入力!O30,②選手情報入力!N30&amp;②選手情報入力!O30))</f>
        <v/>
      </c>
      <c r="K32" s="286" t="str">
        <f>IF(②選手情報入力!P30="","",②選手情報入力!P30)</f>
        <v/>
      </c>
      <c r="L32" s="82" t="str">
        <f>IF(②選手情報入力!Q30="","",②選手情報入力!Q30)</f>
        <v/>
      </c>
      <c r="M32" s="238" t="str">
        <f>IF(②選手情報入力!S30="","",②選手情報入力!S30)</f>
        <v/>
      </c>
    </row>
    <row r="33" spans="1:13" s="78" customFormat="1" ht="18" customHeight="1">
      <c r="A33" s="239">
        <v>21</v>
      </c>
      <c r="B33" s="98" t="str">
        <f>IF(②選手情報入力!B31="","",②選手情報入力!B31)</f>
        <v/>
      </c>
      <c r="C33" s="98" t="str">
        <f>IF(②選手情報入力!C31="","",②選手情報入力!C31)</f>
        <v/>
      </c>
      <c r="D33" s="84" t="str">
        <f>IF(②選手情報入力!F31="","",②選手情報入力!F31)</f>
        <v/>
      </c>
      <c r="E33" s="84" t="str">
        <f>IF(②選手情報入力!G31="","",②選手情報入力!G31)</f>
        <v/>
      </c>
      <c r="F33" s="258" t="str">
        <f>IF(②選手情報入力!I31="","",IF(②選手情報入力!H31="",②選手情報入力!I31,②選手情報入力!H31&amp;②選手情報入力!I31))</f>
        <v/>
      </c>
      <c r="G33" s="98" t="str">
        <f>IF(②選手情報入力!J31="","",②選手情報入力!J31)</f>
        <v/>
      </c>
      <c r="H33" s="287" t="str">
        <f>IF(②選手情報入力!L31="","",IF(②選手情報入力!K31="",②選手情報入力!L31,②選手情報入力!K31&amp;②選手情報入力!L31))</f>
        <v/>
      </c>
      <c r="I33" s="288" t="str">
        <f>IF(②選手情報入力!M31="","",②選手情報入力!M31)</f>
        <v/>
      </c>
      <c r="J33" s="287" t="str">
        <f>IF(②選手情報入力!O31="","",IF(②選手情報入力!N31="",②選手情報入力!O31,②選手情報入力!N31&amp;②選手情報入力!O31))</f>
        <v/>
      </c>
      <c r="K33" s="288" t="str">
        <f>IF(②選手情報入力!P31="","",②選手情報入力!P31)</f>
        <v/>
      </c>
      <c r="L33" s="84" t="str">
        <f>IF(②選手情報入力!Q31="","",②選手情報入力!Q31)</f>
        <v/>
      </c>
      <c r="M33" s="240" t="str">
        <f>IF(②選手情報入力!S31="","",②選手情報入力!S31)</f>
        <v/>
      </c>
    </row>
    <row r="34" spans="1:13" s="78" customFormat="1" ht="18" customHeight="1">
      <c r="A34" s="233">
        <v>22</v>
      </c>
      <c r="B34" s="95" t="str">
        <f>IF(②選手情報入力!B32="","",②選手情報入力!B32)</f>
        <v/>
      </c>
      <c r="C34" s="95" t="str">
        <f>IF(②選手情報入力!C32="","",②選手情報入力!C32)</f>
        <v/>
      </c>
      <c r="D34" s="81" t="str">
        <f>IF(②選手情報入力!F32="","",②選手情報入力!F32)</f>
        <v/>
      </c>
      <c r="E34" s="81" t="str">
        <f>IF(②選手情報入力!G32="","",②選手情報入力!G32)</f>
        <v/>
      </c>
      <c r="F34" s="255" t="str">
        <f>IF(②選手情報入力!I32="","",IF(②選手情報入力!H32="",②選手情報入力!I32,②選手情報入力!H32&amp;②選手情報入力!I32))</f>
        <v/>
      </c>
      <c r="G34" s="95" t="str">
        <f>IF(②選手情報入力!J32="","",②選手情報入力!J32)</f>
        <v/>
      </c>
      <c r="H34" s="281" t="str">
        <f>IF(②選手情報入力!L32="","",IF(②選手情報入力!K32="",②選手情報入力!L32,②選手情報入力!K32&amp;②選手情報入力!L32))</f>
        <v/>
      </c>
      <c r="I34" s="282" t="str">
        <f>IF(②選手情報入力!M32="","",②選手情報入力!M32)</f>
        <v/>
      </c>
      <c r="J34" s="281" t="str">
        <f>IF(②選手情報入力!O32="","",IF(②選手情報入力!N32="",②選手情報入力!O32,②選手情報入力!N32&amp;②選手情報入力!O32))</f>
        <v/>
      </c>
      <c r="K34" s="282" t="str">
        <f>IF(②選手情報入力!P32="","",②選手情報入力!P32)</f>
        <v/>
      </c>
      <c r="L34" s="81" t="str">
        <f>IF(②選手情報入力!Q32="","",②選手情報入力!Q32)</f>
        <v/>
      </c>
      <c r="M34" s="234" t="str">
        <f>IF(②選手情報入力!S32="","",②選手情報入力!S32)</f>
        <v/>
      </c>
    </row>
    <row r="35" spans="1:13" s="78" customFormat="1" ht="18" customHeight="1">
      <c r="A35" s="233">
        <v>23</v>
      </c>
      <c r="B35" s="95" t="str">
        <f>IF(②選手情報入力!B33="","",②選手情報入力!B33)</f>
        <v/>
      </c>
      <c r="C35" s="95" t="str">
        <f>IF(②選手情報入力!C33="","",②選手情報入力!C33)</f>
        <v/>
      </c>
      <c r="D35" s="81" t="str">
        <f>IF(②選手情報入力!F33="","",②選手情報入力!F33)</f>
        <v/>
      </c>
      <c r="E35" s="81" t="str">
        <f>IF(②選手情報入力!G33="","",②選手情報入力!G33)</f>
        <v/>
      </c>
      <c r="F35" s="255" t="str">
        <f>IF(②選手情報入力!I33="","",IF(②選手情報入力!H33="",②選手情報入力!I33,②選手情報入力!H33&amp;②選手情報入力!I33))</f>
        <v/>
      </c>
      <c r="G35" s="95" t="str">
        <f>IF(②選手情報入力!J33="","",②選手情報入力!J33)</f>
        <v/>
      </c>
      <c r="H35" s="281" t="str">
        <f>IF(②選手情報入力!L33="","",IF(②選手情報入力!K33="",②選手情報入力!L33,②選手情報入力!K33&amp;②選手情報入力!L33))</f>
        <v/>
      </c>
      <c r="I35" s="282" t="str">
        <f>IF(②選手情報入力!M33="","",②選手情報入力!M33)</f>
        <v/>
      </c>
      <c r="J35" s="281" t="str">
        <f>IF(②選手情報入力!O33="","",IF(②選手情報入力!N33="",②選手情報入力!O33,②選手情報入力!N33&amp;②選手情報入力!O33))</f>
        <v/>
      </c>
      <c r="K35" s="282" t="str">
        <f>IF(②選手情報入力!P33="","",②選手情報入力!P33)</f>
        <v/>
      </c>
      <c r="L35" s="81" t="str">
        <f>IF(②選手情報入力!Q33="","",②選手情報入力!Q33)</f>
        <v/>
      </c>
      <c r="M35" s="234" t="str">
        <f>IF(②選手情報入力!S33="","",②選手情報入力!S33)</f>
        <v/>
      </c>
    </row>
    <row r="36" spans="1:13" s="78" customFormat="1" ht="18" customHeight="1">
      <c r="A36" s="233">
        <v>24</v>
      </c>
      <c r="B36" s="95" t="str">
        <f>IF(②選手情報入力!B34="","",②選手情報入力!B34)</f>
        <v/>
      </c>
      <c r="C36" s="95" t="str">
        <f>IF(②選手情報入力!C34="","",②選手情報入力!C34)</f>
        <v/>
      </c>
      <c r="D36" s="81" t="str">
        <f>IF(②選手情報入力!F34="","",②選手情報入力!F34)</f>
        <v/>
      </c>
      <c r="E36" s="81" t="str">
        <f>IF(②選手情報入力!G34="","",②選手情報入力!G34)</f>
        <v/>
      </c>
      <c r="F36" s="255" t="str">
        <f>IF(②選手情報入力!I34="","",IF(②選手情報入力!H34="",②選手情報入力!I34,②選手情報入力!H34&amp;②選手情報入力!I34))</f>
        <v/>
      </c>
      <c r="G36" s="95" t="str">
        <f>IF(②選手情報入力!J34="","",②選手情報入力!J34)</f>
        <v/>
      </c>
      <c r="H36" s="281" t="str">
        <f>IF(②選手情報入力!L34="","",IF(②選手情報入力!K34="",②選手情報入力!L34,②選手情報入力!K34&amp;②選手情報入力!L34))</f>
        <v/>
      </c>
      <c r="I36" s="282" t="str">
        <f>IF(②選手情報入力!M34="","",②選手情報入力!M34)</f>
        <v/>
      </c>
      <c r="J36" s="281" t="str">
        <f>IF(②選手情報入力!O34="","",IF(②選手情報入力!N34="",②選手情報入力!O34,②選手情報入力!N34&amp;②選手情報入力!O34))</f>
        <v/>
      </c>
      <c r="K36" s="282" t="str">
        <f>IF(②選手情報入力!P34="","",②選手情報入力!P34)</f>
        <v/>
      </c>
      <c r="L36" s="81" t="str">
        <f>IF(②選手情報入力!Q34="","",②選手情報入力!Q34)</f>
        <v/>
      </c>
      <c r="M36" s="234" t="str">
        <f>IF(②選手情報入力!S34="","",②選手情報入力!S34)</f>
        <v/>
      </c>
    </row>
    <row r="37" spans="1:13" s="78" customFormat="1" ht="18" customHeight="1">
      <c r="A37" s="235">
        <v>25</v>
      </c>
      <c r="B37" s="96" t="str">
        <f>IF(②選手情報入力!B35="","",②選手情報入力!B35)</f>
        <v/>
      </c>
      <c r="C37" s="96" t="str">
        <f>IF(②選手情報入力!C35="","",②選手情報入力!C35)</f>
        <v/>
      </c>
      <c r="D37" s="83" t="str">
        <f>IF(②選手情報入力!F35="","",②選手情報入力!F35)</f>
        <v/>
      </c>
      <c r="E37" s="83" t="str">
        <f>IF(②選手情報入力!G35="","",②選手情報入力!G35)</f>
        <v/>
      </c>
      <c r="F37" s="256" t="str">
        <f>IF(②選手情報入力!I35="","",IF(②選手情報入力!H35="",②選手情報入力!I35,②選手情報入力!H35&amp;②選手情報入力!I35))</f>
        <v/>
      </c>
      <c r="G37" s="96" t="str">
        <f>IF(②選手情報入力!J35="","",②選手情報入力!J35)</f>
        <v/>
      </c>
      <c r="H37" s="283" t="str">
        <f>IF(②選手情報入力!L35="","",IF(②選手情報入力!K35="",②選手情報入力!L35,②選手情報入力!K35&amp;②選手情報入力!L35))</f>
        <v/>
      </c>
      <c r="I37" s="284" t="str">
        <f>IF(②選手情報入力!M35="","",②選手情報入力!M35)</f>
        <v/>
      </c>
      <c r="J37" s="283" t="str">
        <f>IF(②選手情報入力!O35="","",IF(②選手情報入力!N35="",②選手情報入力!O35,②選手情報入力!N35&amp;②選手情報入力!O35))</f>
        <v/>
      </c>
      <c r="K37" s="284" t="str">
        <f>IF(②選手情報入力!P35="","",②選手情報入力!P35)</f>
        <v/>
      </c>
      <c r="L37" s="83" t="str">
        <f>IF(②選手情報入力!Q35="","",②選手情報入力!Q35)</f>
        <v/>
      </c>
      <c r="M37" s="236" t="str">
        <f>IF(②選手情報入力!S35="","",②選手情報入力!S35)</f>
        <v/>
      </c>
    </row>
    <row r="38" spans="1:13" s="78" customFormat="1" ht="18" customHeight="1">
      <c r="A38" s="231">
        <v>26</v>
      </c>
      <c r="B38" s="94" t="str">
        <f>IF(②選手情報入力!B36="","",②選手情報入力!B36)</f>
        <v/>
      </c>
      <c r="C38" s="94" t="str">
        <f>IF(②選手情報入力!C36="","",②選手情報入力!C36)</f>
        <v/>
      </c>
      <c r="D38" s="80" t="str">
        <f>IF(②選手情報入力!F36="","",②選手情報入力!F36)</f>
        <v/>
      </c>
      <c r="E38" s="80" t="str">
        <f>IF(②選手情報入力!G36="","",②選手情報入力!G36)</f>
        <v/>
      </c>
      <c r="F38" s="254" t="str">
        <f>IF(②選手情報入力!I36="","",IF(②選手情報入力!H36="",②選手情報入力!I36,②選手情報入力!H36&amp;②選手情報入力!I36))</f>
        <v/>
      </c>
      <c r="G38" s="94" t="str">
        <f>IF(②選手情報入力!J36="","",②選手情報入力!J36)</f>
        <v/>
      </c>
      <c r="H38" s="279" t="str">
        <f>IF(②選手情報入力!L36="","",IF(②選手情報入力!K36="",②選手情報入力!L36,②選手情報入力!K36&amp;②選手情報入力!L36))</f>
        <v/>
      </c>
      <c r="I38" s="280" t="str">
        <f>IF(②選手情報入力!M36="","",②選手情報入力!M36)</f>
        <v/>
      </c>
      <c r="J38" s="279" t="str">
        <f>IF(②選手情報入力!O36="","",IF(②選手情報入力!N36="",②選手情報入力!O36,②選手情報入力!N36&amp;②選手情報入力!O36))</f>
        <v/>
      </c>
      <c r="K38" s="280" t="str">
        <f>IF(②選手情報入力!P36="","",②選手情報入力!P36)</f>
        <v/>
      </c>
      <c r="L38" s="80" t="str">
        <f>IF(②選手情報入力!Q36="","",②選手情報入力!Q36)</f>
        <v/>
      </c>
      <c r="M38" s="232" t="str">
        <f>IF(②選手情報入力!S36="","",②選手情報入力!S36)</f>
        <v/>
      </c>
    </row>
    <row r="39" spans="1:13" s="78" customFormat="1" ht="18" customHeight="1">
      <c r="A39" s="233">
        <v>27</v>
      </c>
      <c r="B39" s="95" t="str">
        <f>IF(②選手情報入力!B37="","",②選手情報入力!B37)</f>
        <v/>
      </c>
      <c r="C39" s="95" t="str">
        <f>IF(②選手情報入力!C37="","",②選手情報入力!C37)</f>
        <v/>
      </c>
      <c r="D39" s="81" t="str">
        <f>IF(②選手情報入力!F37="","",②選手情報入力!F37)</f>
        <v/>
      </c>
      <c r="E39" s="81" t="str">
        <f>IF(②選手情報入力!G37="","",②選手情報入力!G37)</f>
        <v/>
      </c>
      <c r="F39" s="255" t="str">
        <f>IF(②選手情報入力!I37="","",IF(②選手情報入力!H37="",②選手情報入力!I37,②選手情報入力!H37&amp;②選手情報入力!I37))</f>
        <v/>
      </c>
      <c r="G39" s="95" t="str">
        <f>IF(②選手情報入力!J37="","",②選手情報入力!J37)</f>
        <v/>
      </c>
      <c r="H39" s="281" t="str">
        <f>IF(②選手情報入力!L37="","",IF(②選手情報入力!K37="",②選手情報入力!L37,②選手情報入力!K37&amp;②選手情報入力!L37))</f>
        <v/>
      </c>
      <c r="I39" s="282" t="str">
        <f>IF(②選手情報入力!M37="","",②選手情報入力!M37)</f>
        <v/>
      </c>
      <c r="J39" s="281" t="str">
        <f>IF(②選手情報入力!O37="","",IF(②選手情報入力!N37="",②選手情報入力!O37,②選手情報入力!N37&amp;②選手情報入力!O37))</f>
        <v/>
      </c>
      <c r="K39" s="282" t="str">
        <f>IF(②選手情報入力!P37="","",②選手情報入力!P37)</f>
        <v/>
      </c>
      <c r="L39" s="81" t="str">
        <f>IF(②選手情報入力!Q37="","",②選手情報入力!Q37)</f>
        <v/>
      </c>
      <c r="M39" s="234" t="str">
        <f>IF(②選手情報入力!S37="","",②選手情報入力!S37)</f>
        <v/>
      </c>
    </row>
    <row r="40" spans="1:13" s="78" customFormat="1" ht="18" customHeight="1">
      <c r="A40" s="233">
        <v>28</v>
      </c>
      <c r="B40" s="95" t="str">
        <f>IF(②選手情報入力!B38="","",②選手情報入力!B38)</f>
        <v/>
      </c>
      <c r="C40" s="95" t="str">
        <f>IF(②選手情報入力!C38="","",②選手情報入力!C38)</f>
        <v/>
      </c>
      <c r="D40" s="81" t="str">
        <f>IF(②選手情報入力!F38="","",②選手情報入力!F38)</f>
        <v/>
      </c>
      <c r="E40" s="81" t="str">
        <f>IF(②選手情報入力!G38="","",②選手情報入力!G38)</f>
        <v/>
      </c>
      <c r="F40" s="255" t="str">
        <f>IF(②選手情報入力!I38="","",IF(②選手情報入力!H38="",②選手情報入力!I38,②選手情報入力!H38&amp;②選手情報入力!I38))</f>
        <v/>
      </c>
      <c r="G40" s="95" t="str">
        <f>IF(②選手情報入力!J38="","",②選手情報入力!J38)</f>
        <v/>
      </c>
      <c r="H40" s="281" t="str">
        <f>IF(②選手情報入力!L38="","",IF(②選手情報入力!K38="",②選手情報入力!L38,②選手情報入力!K38&amp;②選手情報入力!L38))</f>
        <v/>
      </c>
      <c r="I40" s="282" t="str">
        <f>IF(②選手情報入力!M38="","",②選手情報入力!M38)</f>
        <v/>
      </c>
      <c r="J40" s="281" t="str">
        <f>IF(②選手情報入力!O38="","",IF(②選手情報入力!N38="",②選手情報入力!O38,②選手情報入力!N38&amp;②選手情報入力!O38))</f>
        <v/>
      </c>
      <c r="K40" s="282" t="str">
        <f>IF(②選手情報入力!P38="","",②選手情報入力!P38)</f>
        <v/>
      </c>
      <c r="L40" s="81" t="str">
        <f>IF(②選手情報入力!Q38="","",②選手情報入力!Q38)</f>
        <v/>
      </c>
      <c r="M40" s="234" t="str">
        <f>IF(②選手情報入力!S38="","",②選手情報入力!S38)</f>
        <v/>
      </c>
    </row>
    <row r="41" spans="1:13" s="78" customFormat="1" ht="18" customHeight="1">
      <c r="A41" s="233">
        <v>29</v>
      </c>
      <c r="B41" s="95" t="str">
        <f>IF(②選手情報入力!B39="","",②選手情報入力!B39)</f>
        <v/>
      </c>
      <c r="C41" s="95" t="str">
        <f>IF(②選手情報入力!C39="","",②選手情報入力!C39)</f>
        <v/>
      </c>
      <c r="D41" s="81" t="str">
        <f>IF(②選手情報入力!F39="","",②選手情報入力!F39)</f>
        <v/>
      </c>
      <c r="E41" s="81" t="str">
        <f>IF(②選手情報入力!G39="","",②選手情報入力!G39)</f>
        <v/>
      </c>
      <c r="F41" s="255" t="str">
        <f>IF(②選手情報入力!I39="","",IF(②選手情報入力!H39="",②選手情報入力!I39,②選手情報入力!H39&amp;②選手情報入力!I39))</f>
        <v/>
      </c>
      <c r="G41" s="95" t="str">
        <f>IF(②選手情報入力!J39="","",②選手情報入力!J39)</f>
        <v/>
      </c>
      <c r="H41" s="281" t="str">
        <f>IF(②選手情報入力!L39="","",IF(②選手情報入力!K39="",②選手情報入力!L39,②選手情報入力!K39&amp;②選手情報入力!L39))</f>
        <v/>
      </c>
      <c r="I41" s="282" t="str">
        <f>IF(②選手情報入力!M39="","",②選手情報入力!M39)</f>
        <v/>
      </c>
      <c r="J41" s="281" t="str">
        <f>IF(②選手情報入力!O39="","",IF(②選手情報入力!N39="",②選手情報入力!O39,②選手情報入力!N39&amp;②選手情報入力!O39))</f>
        <v/>
      </c>
      <c r="K41" s="282" t="str">
        <f>IF(②選手情報入力!P39="","",②選手情報入力!P39)</f>
        <v/>
      </c>
      <c r="L41" s="81" t="str">
        <f>IF(②選手情報入力!Q39="","",②選手情報入力!Q39)</f>
        <v/>
      </c>
      <c r="M41" s="234" t="str">
        <f>IF(②選手情報入力!S39="","",②選手情報入力!S39)</f>
        <v/>
      </c>
    </row>
    <row r="42" spans="1:13" s="78" customFormat="1" ht="18" customHeight="1">
      <c r="A42" s="237">
        <v>30</v>
      </c>
      <c r="B42" s="97" t="str">
        <f>IF(②選手情報入力!B40="","",②選手情報入力!B40)</f>
        <v/>
      </c>
      <c r="C42" s="97" t="str">
        <f>IF(②選手情報入力!C40="","",②選手情報入力!C40)</f>
        <v/>
      </c>
      <c r="D42" s="82" t="str">
        <f>IF(②選手情報入力!F40="","",②選手情報入力!F40)</f>
        <v/>
      </c>
      <c r="E42" s="82" t="str">
        <f>IF(②選手情報入力!G40="","",②選手情報入力!G40)</f>
        <v/>
      </c>
      <c r="F42" s="257" t="str">
        <f>IF(②選手情報入力!I40="","",IF(②選手情報入力!H40="",②選手情報入力!I40,②選手情報入力!H40&amp;②選手情報入力!I40))</f>
        <v/>
      </c>
      <c r="G42" s="97" t="str">
        <f>IF(②選手情報入力!J40="","",②選手情報入力!J40)</f>
        <v/>
      </c>
      <c r="H42" s="285" t="str">
        <f>IF(②選手情報入力!L40="","",IF(②選手情報入力!K40="",②選手情報入力!L40,②選手情報入力!K40&amp;②選手情報入力!L40))</f>
        <v/>
      </c>
      <c r="I42" s="286" t="str">
        <f>IF(②選手情報入力!M40="","",②選手情報入力!M40)</f>
        <v/>
      </c>
      <c r="J42" s="285" t="str">
        <f>IF(②選手情報入力!O40="","",IF(②選手情報入力!N40="",②選手情報入力!O40,②選手情報入力!N40&amp;②選手情報入力!O40))</f>
        <v/>
      </c>
      <c r="K42" s="286" t="str">
        <f>IF(②選手情報入力!P40="","",②選手情報入力!P40)</f>
        <v/>
      </c>
      <c r="L42" s="82" t="str">
        <f>IF(②選手情報入力!Q40="","",②選手情報入力!Q40)</f>
        <v/>
      </c>
      <c r="M42" s="238" t="str">
        <f>IF(②選手情報入力!S40="","",②選手情報入力!S40)</f>
        <v/>
      </c>
    </row>
    <row r="43" spans="1:13" s="78" customFormat="1" ht="18" customHeight="1">
      <c r="A43" s="239">
        <v>31</v>
      </c>
      <c r="B43" s="98" t="str">
        <f>IF(②選手情報入力!B41="","",②選手情報入力!B41)</f>
        <v/>
      </c>
      <c r="C43" s="98" t="str">
        <f>IF(②選手情報入力!C41="","",②選手情報入力!C41)</f>
        <v/>
      </c>
      <c r="D43" s="84" t="str">
        <f>IF(②選手情報入力!F41="","",②選手情報入力!F41)</f>
        <v/>
      </c>
      <c r="E43" s="84" t="str">
        <f>IF(②選手情報入力!G41="","",②選手情報入力!G41)</f>
        <v/>
      </c>
      <c r="F43" s="258" t="str">
        <f>IF(②選手情報入力!I41="","",IF(②選手情報入力!H41="",②選手情報入力!I41,②選手情報入力!H41&amp;②選手情報入力!I41))</f>
        <v/>
      </c>
      <c r="G43" s="98" t="str">
        <f>IF(②選手情報入力!J41="","",②選手情報入力!J41)</f>
        <v/>
      </c>
      <c r="H43" s="287" t="str">
        <f>IF(②選手情報入力!L41="","",IF(②選手情報入力!K41="",②選手情報入力!L41,②選手情報入力!K41&amp;②選手情報入力!L41))</f>
        <v/>
      </c>
      <c r="I43" s="288" t="str">
        <f>IF(②選手情報入力!M41="","",②選手情報入力!M41)</f>
        <v/>
      </c>
      <c r="J43" s="287" t="str">
        <f>IF(②選手情報入力!O41="","",IF(②選手情報入力!N41="",②選手情報入力!O41,②選手情報入力!N41&amp;②選手情報入力!O41))</f>
        <v/>
      </c>
      <c r="K43" s="288" t="str">
        <f>IF(②選手情報入力!P41="","",②選手情報入力!P41)</f>
        <v/>
      </c>
      <c r="L43" s="84" t="str">
        <f>IF(②選手情報入力!Q41="","",②選手情報入力!Q41)</f>
        <v/>
      </c>
      <c r="M43" s="240" t="str">
        <f>IF(②選手情報入力!S41="","",②選手情報入力!S41)</f>
        <v/>
      </c>
    </row>
    <row r="44" spans="1:13" s="78" customFormat="1" ht="18" customHeight="1">
      <c r="A44" s="233">
        <v>32</v>
      </c>
      <c r="B44" s="95" t="str">
        <f>IF(②選手情報入力!B42="","",②選手情報入力!B42)</f>
        <v/>
      </c>
      <c r="C44" s="95" t="str">
        <f>IF(②選手情報入力!C42="","",②選手情報入力!C42)</f>
        <v/>
      </c>
      <c r="D44" s="81" t="str">
        <f>IF(②選手情報入力!F42="","",②選手情報入力!F42)</f>
        <v/>
      </c>
      <c r="E44" s="81" t="str">
        <f>IF(②選手情報入力!G42="","",②選手情報入力!G42)</f>
        <v/>
      </c>
      <c r="F44" s="255" t="str">
        <f>IF(②選手情報入力!I42="","",IF(②選手情報入力!H42="",②選手情報入力!I42,②選手情報入力!H42&amp;②選手情報入力!I42))</f>
        <v/>
      </c>
      <c r="G44" s="95" t="str">
        <f>IF(②選手情報入力!J42="","",②選手情報入力!J42)</f>
        <v/>
      </c>
      <c r="H44" s="281" t="str">
        <f>IF(②選手情報入力!L42="","",IF(②選手情報入力!K42="",②選手情報入力!L42,②選手情報入力!K42&amp;②選手情報入力!L42))</f>
        <v/>
      </c>
      <c r="I44" s="282" t="str">
        <f>IF(②選手情報入力!M42="","",②選手情報入力!M42)</f>
        <v/>
      </c>
      <c r="J44" s="281" t="str">
        <f>IF(②選手情報入力!O42="","",IF(②選手情報入力!N42="",②選手情報入力!O42,②選手情報入力!N42&amp;②選手情報入力!O42))</f>
        <v/>
      </c>
      <c r="K44" s="282" t="str">
        <f>IF(②選手情報入力!P42="","",②選手情報入力!P42)</f>
        <v/>
      </c>
      <c r="L44" s="81" t="str">
        <f>IF(②選手情報入力!Q42="","",②選手情報入力!Q42)</f>
        <v/>
      </c>
      <c r="M44" s="234" t="str">
        <f>IF(②選手情報入力!S42="","",②選手情報入力!S42)</f>
        <v/>
      </c>
    </row>
    <row r="45" spans="1:13" s="78" customFormat="1" ht="18" customHeight="1">
      <c r="A45" s="233">
        <v>33</v>
      </c>
      <c r="B45" s="95" t="str">
        <f>IF(②選手情報入力!B43="","",②選手情報入力!B43)</f>
        <v/>
      </c>
      <c r="C45" s="95" t="str">
        <f>IF(②選手情報入力!C43="","",②選手情報入力!C43)</f>
        <v/>
      </c>
      <c r="D45" s="81" t="str">
        <f>IF(②選手情報入力!F43="","",②選手情報入力!F43)</f>
        <v/>
      </c>
      <c r="E45" s="81" t="str">
        <f>IF(②選手情報入力!G43="","",②選手情報入力!G43)</f>
        <v/>
      </c>
      <c r="F45" s="255" t="str">
        <f>IF(②選手情報入力!I43="","",IF(②選手情報入力!H43="",②選手情報入力!I43,②選手情報入力!H43&amp;②選手情報入力!I43))</f>
        <v/>
      </c>
      <c r="G45" s="95" t="str">
        <f>IF(②選手情報入力!J43="","",②選手情報入力!J43)</f>
        <v/>
      </c>
      <c r="H45" s="281" t="str">
        <f>IF(②選手情報入力!L43="","",IF(②選手情報入力!K43="",②選手情報入力!L43,②選手情報入力!K43&amp;②選手情報入力!L43))</f>
        <v/>
      </c>
      <c r="I45" s="282" t="str">
        <f>IF(②選手情報入力!M43="","",②選手情報入力!M43)</f>
        <v/>
      </c>
      <c r="J45" s="281" t="str">
        <f>IF(②選手情報入力!O43="","",IF(②選手情報入力!N43="",②選手情報入力!O43,②選手情報入力!N43&amp;②選手情報入力!O43))</f>
        <v/>
      </c>
      <c r="K45" s="282" t="str">
        <f>IF(②選手情報入力!P43="","",②選手情報入力!P43)</f>
        <v/>
      </c>
      <c r="L45" s="81" t="str">
        <f>IF(②選手情報入力!Q43="","",②選手情報入力!Q43)</f>
        <v/>
      </c>
      <c r="M45" s="234" t="str">
        <f>IF(②選手情報入力!S43="","",②選手情報入力!S43)</f>
        <v/>
      </c>
    </row>
    <row r="46" spans="1:13" s="78" customFormat="1" ht="18" customHeight="1">
      <c r="A46" s="233">
        <v>34</v>
      </c>
      <c r="B46" s="95" t="str">
        <f>IF(②選手情報入力!B44="","",②選手情報入力!B44)</f>
        <v/>
      </c>
      <c r="C46" s="95" t="str">
        <f>IF(②選手情報入力!C44="","",②選手情報入力!C44)</f>
        <v/>
      </c>
      <c r="D46" s="81" t="str">
        <f>IF(②選手情報入力!F44="","",②選手情報入力!F44)</f>
        <v/>
      </c>
      <c r="E46" s="81" t="str">
        <f>IF(②選手情報入力!G44="","",②選手情報入力!G44)</f>
        <v/>
      </c>
      <c r="F46" s="255" t="str">
        <f>IF(②選手情報入力!I44="","",IF(②選手情報入力!H44="",②選手情報入力!I44,②選手情報入力!H44&amp;②選手情報入力!I44))</f>
        <v/>
      </c>
      <c r="G46" s="95" t="str">
        <f>IF(②選手情報入力!J44="","",②選手情報入力!J44)</f>
        <v/>
      </c>
      <c r="H46" s="281" t="str">
        <f>IF(②選手情報入力!L44="","",IF(②選手情報入力!K44="",②選手情報入力!L44,②選手情報入力!K44&amp;②選手情報入力!L44))</f>
        <v/>
      </c>
      <c r="I46" s="282" t="str">
        <f>IF(②選手情報入力!M44="","",②選手情報入力!M44)</f>
        <v/>
      </c>
      <c r="J46" s="281" t="str">
        <f>IF(②選手情報入力!O44="","",IF(②選手情報入力!N44="",②選手情報入力!O44,②選手情報入力!N44&amp;②選手情報入力!O44))</f>
        <v/>
      </c>
      <c r="K46" s="282" t="str">
        <f>IF(②選手情報入力!P44="","",②選手情報入力!P44)</f>
        <v/>
      </c>
      <c r="L46" s="81" t="str">
        <f>IF(②選手情報入力!Q44="","",②選手情報入力!Q44)</f>
        <v/>
      </c>
      <c r="M46" s="234" t="str">
        <f>IF(②選手情報入力!S44="","",②選手情報入力!S44)</f>
        <v/>
      </c>
    </row>
    <row r="47" spans="1:13" s="78" customFormat="1" ht="18" customHeight="1">
      <c r="A47" s="235">
        <v>35</v>
      </c>
      <c r="B47" s="96" t="str">
        <f>IF(②選手情報入力!B45="","",②選手情報入力!B45)</f>
        <v/>
      </c>
      <c r="C47" s="96" t="str">
        <f>IF(②選手情報入力!C45="","",②選手情報入力!C45)</f>
        <v/>
      </c>
      <c r="D47" s="83" t="str">
        <f>IF(②選手情報入力!F45="","",②選手情報入力!F45)</f>
        <v/>
      </c>
      <c r="E47" s="83" t="str">
        <f>IF(②選手情報入力!G45="","",②選手情報入力!G45)</f>
        <v/>
      </c>
      <c r="F47" s="256" t="str">
        <f>IF(②選手情報入力!I45="","",IF(②選手情報入力!H45="",②選手情報入力!I45,②選手情報入力!H45&amp;②選手情報入力!I45))</f>
        <v/>
      </c>
      <c r="G47" s="96" t="str">
        <f>IF(②選手情報入力!J45="","",②選手情報入力!J45)</f>
        <v/>
      </c>
      <c r="H47" s="283" t="str">
        <f>IF(②選手情報入力!L45="","",IF(②選手情報入力!K45="",②選手情報入力!L45,②選手情報入力!K45&amp;②選手情報入力!L45))</f>
        <v/>
      </c>
      <c r="I47" s="284" t="str">
        <f>IF(②選手情報入力!M45="","",②選手情報入力!M45)</f>
        <v/>
      </c>
      <c r="J47" s="283" t="str">
        <f>IF(②選手情報入力!O45="","",IF(②選手情報入力!N45="",②選手情報入力!O45,②選手情報入力!N45&amp;②選手情報入力!O45))</f>
        <v/>
      </c>
      <c r="K47" s="284" t="str">
        <f>IF(②選手情報入力!P45="","",②選手情報入力!P45)</f>
        <v/>
      </c>
      <c r="L47" s="83" t="str">
        <f>IF(②選手情報入力!Q45="","",②選手情報入力!Q45)</f>
        <v/>
      </c>
      <c r="M47" s="236" t="str">
        <f>IF(②選手情報入力!S45="","",②選手情報入力!S45)</f>
        <v/>
      </c>
    </row>
    <row r="48" spans="1:13" s="78" customFormat="1" ht="18" customHeight="1">
      <c r="A48" s="231">
        <v>36</v>
      </c>
      <c r="B48" s="94" t="str">
        <f>IF(②選手情報入力!B46="","",②選手情報入力!B46)</f>
        <v/>
      </c>
      <c r="C48" s="94" t="str">
        <f>IF(②選手情報入力!C46="","",②選手情報入力!C46)</f>
        <v/>
      </c>
      <c r="D48" s="80" t="str">
        <f>IF(②選手情報入力!F46="","",②選手情報入力!F46)</f>
        <v/>
      </c>
      <c r="E48" s="80" t="str">
        <f>IF(②選手情報入力!G46="","",②選手情報入力!G46)</f>
        <v/>
      </c>
      <c r="F48" s="254" t="str">
        <f>IF(②選手情報入力!I46="","",IF(②選手情報入力!H46="",②選手情報入力!I46,②選手情報入力!H46&amp;②選手情報入力!I46))</f>
        <v/>
      </c>
      <c r="G48" s="94" t="str">
        <f>IF(②選手情報入力!J46="","",②選手情報入力!J46)</f>
        <v/>
      </c>
      <c r="H48" s="279" t="str">
        <f>IF(②選手情報入力!L46="","",IF(②選手情報入力!K46="",②選手情報入力!L46,②選手情報入力!K46&amp;②選手情報入力!L46))</f>
        <v/>
      </c>
      <c r="I48" s="280" t="str">
        <f>IF(②選手情報入力!M46="","",②選手情報入力!M46)</f>
        <v/>
      </c>
      <c r="J48" s="279" t="str">
        <f>IF(②選手情報入力!O46="","",IF(②選手情報入力!N46="",②選手情報入力!O46,②選手情報入力!N46&amp;②選手情報入力!O46))</f>
        <v/>
      </c>
      <c r="K48" s="280" t="str">
        <f>IF(②選手情報入力!P46="","",②選手情報入力!P46)</f>
        <v/>
      </c>
      <c r="L48" s="80" t="str">
        <f>IF(②選手情報入力!Q46="","",②選手情報入力!Q46)</f>
        <v/>
      </c>
      <c r="M48" s="232" t="str">
        <f>IF(②選手情報入力!S46="","",②選手情報入力!S46)</f>
        <v/>
      </c>
    </row>
    <row r="49" spans="1:13" s="78" customFormat="1" ht="18" customHeight="1">
      <c r="A49" s="233">
        <v>37</v>
      </c>
      <c r="B49" s="95" t="str">
        <f>IF(②選手情報入力!B47="","",②選手情報入力!B47)</f>
        <v/>
      </c>
      <c r="C49" s="95" t="str">
        <f>IF(②選手情報入力!C47="","",②選手情報入力!C47)</f>
        <v/>
      </c>
      <c r="D49" s="81" t="str">
        <f>IF(②選手情報入力!F47="","",②選手情報入力!F47)</f>
        <v/>
      </c>
      <c r="E49" s="81" t="str">
        <f>IF(②選手情報入力!G47="","",②選手情報入力!G47)</f>
        <v/>
      </c>
      <c r="F49" s="255" t="str">
        <f>IF(②選手情報入力!I47="","",IF(②選手情報入力!H47="",②選手情報入力!I47,②選手情報入力!H47&amp;②選手情報入力!I47))</f>
        <v/>
      </c>
      <c r="G49" s="95" t="str">
        <f>IF(②選手情報入力!J47="","",②選手情報入力!J47)</f>
        <v/>
      </c>
      <c r="H49" s="281" t="str">
        <f>IF(②選手情報入力!L47="","",IF(②選手情報入力!K47="",②選手情報入力!L47,②選手情報入力!K47&amp;②選手情報入力!L47))</f>
        <v/>
      </c>
      <c r="I49" s="282" t="str">
        <f>IF(②選手情報入力!M47="","",②選手情報入力!M47)</f>
        <v/>
      </c>
      <c r="J49" s="281" t="str">
        <f>IF(②選手情報入力!O47="","",IF(②選手情報入力!N47="",②選手情報入力!O47,②選手情報入力!N47&amp;②選手情報入力!O47))</f>
        <v/>
      </c>
      <c r="K49" s="282" t="str">
        <f>IF(②選手情報入力!P47="","",②選手情報入力!P47)</f>
        <v/>
      </c>
      <c r="L49" s="81" t="str">
        <f>IF(②選手情報入力!Q47="","",②選手情報入力!Q47)</f>
        <v/>
      </c>
      <c r="M49" s="234" t="str">
        <f>IF(②選手情報入力!S47="","",②選手情報入力!S47)</f>
        <v/>
      </c>
    </row>
    <row r="50" spans="1:13" s="78" customFormat="1" ht="18" customHeight="1">
      <c r="A50" s="233">
        <v>38</v>
      </c>
      <c r="B50" s="95" t="str">
        <f>IF(②選手情報入力!B48="","",②選手情報入力!B48)</f>
        <v/>
      </c>
      <c r="C50" s="95" t="str">
        <f>IF(②選手情報入力!C48="","",②選手情報入力!C48)</f>
        <v/>
      </c>
      <c r="D50" s="81" t="str">
        <f>IF(②選手情報入力!F48="","",②選手情報入力!F48)</f>
        <v/>
      </c>
      <c r="E50" s="81" t="str">
        <f>IF(②選手情報入力!G48="","",②選手情報入力!G48)</f>
        <v/>
      </c>
      <c r="F50" s="255" t="str">
        <f>IF(②選手情報入力!I48="","",IF(②選手情報入力!H48="",②選手情報入力!I48,②選手情報入力!H48&amp;②選手情報入力!I48))</f>
        <v/>
      </c>
      <c r="G50" s="95" t="str">
        <f>IF(②選手情報入力!J48="","",②選手情報入力!J48)</f>
        <v/>
      </c>
      <c r="H50" s="281" t="str">
        <f>IF(②選手情報入力!L48="","",IF(②選手情報入力!K48="",②選手情報入力!L48,②選手情報入力!K48&amp;②選手情報入力!L48))</f>
        <v/>
      </c>
      <c r="I50" s="282" t="str">
        <f>IF(②選手情報入力!M48="","",②選手情報入力!M48)</f>
        <v/>
      </c>
      <c r="J50" s="281" t="str">
        <f>IF(②選手情報入力!O48="","",IF(②選手情報入力!N48="",②選手情報入力!O48,②選手情報入力!N48&amp;②選手情報入力!O48))</f>
        <v/>
      </c>
      <c r="K50" s="282" t="str">
        <f>IF(②選手情報入力!P48="","",②選手情報入力!P48)</f>
        <v/>
      </c>
      <c r="L50" s="81" t="str">
        <f>IF(②選手情報入力!Q48="","",②選手情報入力!Q48)</f>
        <v/>
      </c>
      <c r="M50" s="234" t="str">
        <f>IF(②選手情報入力!S48="","",②選手情報入力!S48)</f>
        <v/>
      </c>
    </row>
    <row r="51" spans="1:13" s="78" customFormat="1" ht="18" customHeight="1">
      <c r="A51" s="233">
        <v>39</v>
      </c>
      <c r="B51" s="95" t="str">
        <f>IF(②選手情報入力!B49="","",②選手情報入力!B49)</f>
        <v/>
      </c>
      <c r="C51" s="95" t="str">
        <f>IF(②選手情報入力!C49="","",②選手情報入力!C49)</f>
        <v/>
      </c>
      <c r="D51" s="81" t="str">
        <f>IF(②選手情報入力!F49="","",②選手情報入力!F49)</f>
        <v/>
      </c>
      <c r="E51" s="81" t="str">
        <f>IF(②選手情報入力!G49="","",②選手情報入力!G49)</f>
        <v/>
      </c>
      <c r="F51" s="255" t="str">
        <f>IF(②選手情報入力!I49="","",IF(②選手情報入力!H49="",②選手情報入力!I49,②選手情報入力!H49&amp;②選手情報入力!I49))</f>
        <v/>
      </c>
      <c r="G51" s="95" t="str">
        <f>IF(②選手情報入力!J49="","",②選手情報入力!J49)</f>
        <v/>
      </c>
      <c r="H51" s="281" t="str">
        <f>IF(②選手情報入力!L49="","",IF(②選手情報入力!K49="",②選手情報入力!L49,②選手情報入力!K49&amp;②選手情報入力!L49))</f>
        <v/>
      </c>
      <c r="I51" s="282" t="str">
        <f>IF(②選手情報入力!M49="","",②選手情報入力!M49)</f>
        <v/>
      </c>
      <c r="J51" s="281" t="str">
        <f>IF(②選手情報入力!O49="","",IF(②選手情報入力!N49="",②選手情報入力!O49,②選手情報入力!N49&amp;②選手情報入力!O49))</f>
        <v/>
      </c>
      <c r="K51" s="282" t="str">
        <f>IF(②選手情報入力!P49="","",②選手情報入力!P49)</f>
        <v/>
      </c>
      <c r="L51" s="81" t="str">
        <f>IF(②選手情報入力!Q49="","",②選手情報入力!Q49)</f>
        <v/>
      </c>
      <c r="M51" s="234" t="str">
        <f>IF(②選手情報入力!S49="","",②選手情報入力!S49)</f>
        <v/>
      </c>
    </row>
    <row r="52" spans="1:13" s="78" customFormat="1" ht="18" customHeight="1">
      <c r="A52" s="237">
        <v>40</v>
      </c>
      <c r="B52" s="97" t="str">
        <f>IF(②選手情報入力!B50="","",②選手情報入力!B50)</f>
        <v/>
      </c>
      <c r="C52" s="97" t="str">
        <f>IF(②選手情報入力!C50="","",②選手情報入力!C50)</f>
        <v/>
      </c>
      <c r="D52" s="82" t="str">
        <f>IF(②選手情報入力!F50="","",②選手情報入力!F50)</f>
        <v/>
      </c>
      <c r="E52" s="82" t="str">
        <f>IF(②選手情報入力!G50="","",②選手情報入力!G50)</f>
        <v/>
      </c>
      <c r="F52" s="257" t="str">
        <f>IF(②選手情報入力!I50="","",IF(②選手情報入力!H50="",②選手情報入力!I50,②選手情報入力!H50&amp;②選手情報入力!I50))</f>
        <v/>
      </c>
      <c r="G52" s="97" t="str">
        <f>IF(②選手情報入力!J50="","",②選手情報入力!J50)</f>
        <v/>
      </c>
      <c r="H52" s="285" t="str">
        <f>IF(②選手情報入力!L50="","",IF(②選手情報入力!K50="",②選手情報入力!L50,②選手情報入力!K50&amp;②選手情報入力!L50))</f>
        <v/>
      </c>
      <c r="I52" s="286" t="str">
        <f>IF(②選手情報入力!M50="","",②選手情報入力!M50)</f>
        <v/>
      </c>
      <c r="J52" s="285" t="str">
        <f>IF(②選手情報入力!O50="","",IF(②選手情報入力!N50="",②選手情報入力!O50,②選手情報入力!N50&amp;②選手情報入力!O50))</f>
        <v/>
      </c>
      <c r="K52" s="286" t="str">
        <f>IF(②選手情報入力!P50="","",②選手情報入力!P50)</f>
        <v/>
      </c>
      <c r="L52" s="82" t="str">
        <f>IF(②選手情報入力!Q50="","",②選手情報入力!Q50)</f>
        <v/>
      </c>
      <c r="M52" s="238" t="str">
        <f>IF(②選手情報入力!S50="","",②選手情報入力!S50)</f>
        <v/>
      </c>
    </row>
    <row r="53" spans="1:13" s="78" customFormat="1" ht="18" customHeight="1">
      <c r="A53" s="231">
        <v>41</v>
      </c>
      <c r="B53" s="94" t="str">
        <f>IF(②選手情報入力!B51="","",②選手情報入力!B51)</f>
        <v/>
      </c>
      <c r="C53" s="94" t="str">
        <f>IF(②選手情報入力!C51="","",②選手情報入力!C51)</f>
        <v/>
      </c>
      <c r="D53" s="80" t="str">
        <f>IF(②選手情報入力!F51="","",②選手情報入力!F51)</f>
        <v/>
      </c>
      <c r="E53" s="80" t="str">
        <f>IF(②選手情報入力!G51="","",②選手情報入力!G51)</f>
        <v/>
      </c>
      <c r="F53" s="254" t="str">
        <f>IF(②選手情報入力!I51="","",IF(②選手情報入力!H51="",②選手情報入力!I51,②選手情報入力!H51&amp;②選手情報入力!I51))</f>
        <v/>
      </c>
      <c r="G53" s="94" t="str">
        <f>IF(②選手情報入力!J51="","",②選手情報入力!J51)</f>
        <v/>
      </c>
      <c r="H53" s="279" t="str">
        <f>IF(②選手情報入力!L51="","",IF(②選手情報入力!K51="",②選手情報入力!L51,②選手情報入力!K51&amp;②選手情報入力!L51))</f>
        <v/>
      </c>
      <c r="I53" s="280" t="str">
        <f>IF(②選手情報入力!M51="","",②選手情報入力!M51)</f>
        <v/>
      </c>
      <c r="J53" s="279" t="str">
        <f>IF(②選手情報入力!O51="","",IF(②選手情報入力!N51="",②選手情報入力!O51,②選手情報入力!N51&amp;②選手情報入力!O51))</f>
        <v/>
      </c>
      <c r="K53" s="280" t="str">
        <f>IF(②選手情報入力!P51="","",②選手情報入力!P51)</f>
        <v/>
      </c>
      <c r="L53" s="80" t="str">
        <f>IF(②選手情報入力!Q51="","",②選手情報入力!Q51)</f>
        <v/>
      </c>
      <c r="M53" s="232" t="str">
        <f>IF(②選手情報入力!S51="","",②選手情報入力!S51)</f>
        <v/>
      </c>
    </row>
    <row r="54" spans="1:13" s="78" customFormat="1" ht="18" customHeight="1">
      <c r="A54" s="233">
        <v>42</v>
      </c>
      <c r="B54" s="95" t="str">
        <f>IF(②選手情報入力!B52="","",②選手情報入力!B52)</f>
        <v/>
      </c>
      <c r="C54" s="95" t="str">
        <f>IF(②選手情報入力!C52="","",②選手情報入力!C52)</f>
        <v/>
      </c>
      <c r="D54" s="81" t="str">
        <f>IF(②選手情報入力!F52="","",②選手情報入力!F52)</f>
        <v/>
      </c>
      <c r="E54" s="81" t="str">
        <f>IF(②選手情報入力!G52="","",②選手情報入力!G52)</f>
        <v/>
      </c>
      <c r="F54" s="255" t="str">
        <f>IF(②選手情報入力!I52="","",IF(②選手情報入力!H52="",②選手情報入力!I52,②選手情報入力!H52&amp;②選手情報入力!I52))</f>
        <v/>
      </c>
      <c r="G54" s="95" t="str">
        <f>IF(②選手情報入力!J52="","",②選手情報入力!J52)</f>
        <v/>
      </c>
      <c r="H54" s="281" t="str">
        <f>IF(②選手情報入力!L52="","",IF(②選手情報入力!K52="",②選手情報入力!L52,②選手情報入力!K52&amp;②選手情報入力!L52))</f>
        <v/>
      </c>
      <c r="I54" s="282" t="str">
        <f>IF(②選手情報入力!M52="","",②選手情報入力!M52)</f>
        <v/>
      </c>
      <c r="J54" s="281" t="str">
        <f>IF(②選手情報入力!O52="","",IF(②選手情報入力!N52="",②選手情報入力!O52,②選手情報入力!N52&amp;②選手情報入力!O52))</f>
        <v/>
      </c>
      <c r="K54" s="282" t="str">
        <f>IF(②選手情報入力!P52="","",②選手情報入力!P52)</f>
        <v/>
      </c>
      <c r="L54" s="81" t="str">
        <f>IF(②選手情報入力!Q52="","",②選手情報入力!Q52)</f>
        <v/>
      </c>
      <c r="M54" s="234" t="str">
        <f>IF(②選手情報入力!S52="","",②選手情報入力!S52)</f>
        <v/>
      </c>
    </row>
    <row r="55" spans="1:13" s="78" customFormat="1" ht="18" customHeight="1">
      <c r="A55" s="233">
        <v>43</v>
      </c>
      <c r="B55" s="95" t="str">
        <f>IF(②選手情報入力!B53="","",②選手情報入力!B53)</f>
        <v/>
      </c>
      <c r="C55" s="95" t="str">
        <f>IF(②選手情報入力!C53="","",②選手情報入力!C53)</f>
        <v/>
      </c>
      <c r="D55" s="81" t="str">
        <f>IF(②選手情報入力!F53="","",②選手情報入力!F53)</f>
        <v/>
      </c>
      <c r="E55" s="81" t="str">
        <f>IF(②選手情報入力!G53="","",②選手情報入力!G53)</f>
        <v/>
      </c>
      <c r="F55" s="255" t="str">
        <f>IF(②選手情報入力!I53="","",IF(②選手情報入力!H53="",②選手情報入力!I53,②選手情報入力!H53&amp;②選手情報入力!I53))</f>
        <v/>
      </c>
      <c r="G55" s="95" t="str">
        <f>IF(②選手情報入力!J53="","",②選手情報入力!J53)</f>
        <v/>
      </c>
      <c r="H55" s="281" t="str">
        <f>IF(②選手情報入力!L53="","",IF(②選手情報入力!K53="",②選手情報入力!L53,②選手情報入力!K53&amp;②選手情報入力!L53))</f>
        <v/>
      </c>
      <c r="I55" s="282" t="str">
        <f>IF(②選手情報入力!M53="","",②選手情報入力!M53)</f>
        <v/>
      </c>
      <c r="J55" s="281" t="str">
        <f>IF(②選手情報入力!O53="","",IF(②選手情報入力!N53="",②選手情報入力!O53,②選手情報入力!N53&amp;②選手情報入力!O53))</f>
        <v/>
      </c>
      <c r="K55" s="282" t="str">
        <f>IF(②選手情報入力!P53="","",②選手情報入力!P53)</f>
        <v/>
      </c>
      <c r="L55" s="81" t="str">
        <f>IF(②選手情報入力!Q53="","",②選手情報入力!Q53)</f>
        <v/>
      </c>
      <c r="M55" s="234" t="str">
        <f>IF(②選手情報入力!S53="","",②選手情報入力!S53)</f>
        <v/>
      </c>
    </row>
    <row r="56" spans="1:13" s="78" customFormat="1" ht="18" customHeight="1">
      <c r="A56" s="233">
        <v>44</v>
      </c>
      <c r="B56" s="95" t="str">
        <f>IF(②選手情報入力!B54="","",②選手情報入力!B54)</f>
        <v/>
      </c>
      <c r="C56" s="95" t="str">
        <f>IF(②選手情報入力!C54="","",②選手情報入力!C54)</f>
        <v/>
      </c>
      <c r="D56" s="81" t="str">
        <f>IF(②選手情報入力!F54="","",②選手情報入力!F54)</f>
        <v/>
      </c>
      <c r="E56" s="81" t="str">
        <f>IF(②選手情報入力!G54="","",②選手情報入力!G54)</f>
        <v/>
      </c>
      <c r="F56" s="255" t="str">
        <f>IF(②選手情報入力!I54="","",IF(②選手情報入力!H54="",②選手情報入力!I54,②選手情報入力!H54&amp;②選手情報入力!I54))</f>
        <v/>
      </c>
      <c r="G56" s="95" t="str">
        <f>IF(②選手情報入力!J54="","",②選手情報入力!J54)</f>
        <v/>
      </c>
      <c r="H56" s="281" t="str">
        <f>IF(②選手情報入力!L54="","",IF(②選手情報入力!K54="",②選手情報入力!L54,②選手情報入力!K54&amp;②選手情報入力!L54))</f>
        <v/>
      </c>
      <c r="I56" s="282" t="str">
        <f>IF(②選手情報入力!M54="","",②選手情報入力!M54)</f>
        <v/>
      </c>
      <c r="J56" s="281" t="str">
        <f>IF(②選手情報入力!O54="","",IF(②選手情報入力!N54="",②選手情報入力!O54,②選手情報入力!N54&amp;②選手情報入力!O54))</f>
        <v/>
      </c>
      <c r="K56" s="282" t="str">
        <f>IF(②選手情報入力!P54="","",②選手情報入力!P54)</f>
        <v/>
      </c>
      <c r="L56" s="81" t="str">
        <f>IF(②選手情報入力!Q54="","",②選手情報入力!Q54)</f>
        <v/>
      </c>
      <c r="M56" s="234" t="str">
        <f>IF(②選手情報入力!S54="","",②選手情報入力!S54)</f>
        <v/>
      </c>
    </row>
    <row r="57" spans="1:13" s="78" customFormat="1" ht="18" customHeight="1" thickBot="1">
      <c r="A57" s="241">
        <v>45</v>
      </c>
      <c r="B57" s="242" t="str">
        <f>IF(②選手情報入力!B55="","",②選手情報入力!B55)</f>
        <v/>
      </c>
      <c r="C57" s="242" t="str">
        <f>IF(②選手情報入力!C55="","",②選手情報入力!C55)</f>
        <v/>
      </c>
      <c r="D57" s="243" t="str">
        <f>IF(②選手情報入力!F55="","",②選手情報入力!F55)</f>
        <v/>
      </c>
      <c r="E57" s="243" t="str">
        <f>IF(②選手情報入力!G55="","",②選手情報入力!G55)</f>
        <v/>
      </c>
      <c r="F57" s="259" t="str">
        <f>IF(②選手情報入力!I55="","",IF(②選手情報入力!H55="",②選手情報入力!I55,②選手情報入力!H55&amp;②選手情報入力!I55))</f>
        <v/>
      </c>
      <c r="G57" s="242" t="str">
        <f>IF(②選手情報入力!J55="","",②選手情報入力!J55)</f>
        <v/>
      </c>
      <c r="H57" s="289" t="str">
        <f>IF(②選手情報入力!L55="","",IF(②選手情報入力!K55="",②選手情報入力!L55,②選手情報入力!K55&amp;②選手情報入力!L55))</f>
        <v/>
      </c>
      <c r="I57" s="290" t="str">
        <f>IF(②選手情報入力!M55="","",②選手情報入力!M55)</f>
        <v/>
      </c>
      <c r="J57" s="289" t="str">
        <f>IF(②選手情報入力!O55="","",IF(②選手情報入力!N55="",②選手情報入力!O55,②選手情報入力!N55&amp;②選手情報入力!O55))</f>
        <v/>
      </c>
      <c r="K57" s="290" t="str">
        <f>IF(②選手情報入力!P55="","",②選手情報入力!P55)</f>
        <v/>
      </c>
      <c r="L57" s="243" t="str">
        <f>IF(②選手情報入力!Q55="","",②選手情報入力!Q55)</f>
        <v/>
      </c>
      <c r="M57" s="244" t="str">
        <f>IF(②選手情報入力!S55="","",②選手情報入力!S55)</f>
        <v/>
      </c>
    </row>
    <row r="58" spans="1:13" s="78" customFormat="1" ht="18" customHeight="1">
      <c r="A58" s="245">
        <v>46</v>
      </c>
      <c r="B58" s="246" t="str">
        <f>IF(②選手情報入力!B56="","",②選手情報入力!B56)</f>
        <v/>
      </c>
      <c r="C58" s="246" t="str">
        <f>IF(②選手情報入力!C56="","",②選手情報入力!C56)</f>
        <v/>
      </c>
      <c r="D58" s="247" t="str">
        <f>IF(②選手情報入力!F56="","",②選手情報入力!F56)</f>
        <v/>
      </c>
      <c r="E58" s="247" t="str">
        <f>IF(②選手情報入力!G56="","",②選手情報入力!G56)</f>
        <v/>
      </c>
      <c r="F58" s="260" t="str">
        <f>IF(②選手情報入力!I56="","",IF(②選手情報入力!H56="",②選手情報入力!I56,②選手情報入力!H56&amp;②選手情報入力!I56))</f>
        <v/>
      </c>
      <c r="G58" s="246" t="str">
        <f>IF(②選手情報入力!J56="","",②選手情報入力!J56)</f>
        <v/>
      </c>
      <c r="H58" s="291" t="str">
        <f>IF(②選手情報入力!L56="","",IF(②選手情報入力!K56="",②選手情報入力!L56,②選手情報入力!K56&amp;②選手情報入力!L56))</f>
        <v/>
      </c>
      <c r="I58" s="292" t="str">
        <f>IF(②選手情報入力!M56="","",②選手情報入力!M56)</f>
        <v/>
      </c>
      <c r="J58" s="291" t="str">
        <f>IF(②選手情報入力!O56="","",IF(②選手情報入力!N56="",②選手情報入力!O56,②選手情報入力!N56&amp;②選手情報入力!O56))</f>
        <v/>
      </c>
      <c r="K58" s="292" t="str">
        <f>IF(②選手情報入力!P56="","",②選手情報入力!P56)</f>
        <v/>
      </c>
      <c r="L58" s="247" t="str">
        <f>IF(②選手情報入力!Q56="","",②選手情報入力!Q56)</f>
        <v/>
      </c>
      <c r="M58" s="248" t="str">
        <f>IF(②選手情報入力!S56="","",②選手情報入力!S56)</f>
        <v/>
      </c>
    </row>
    <row r="59" spans="1:13" s="78" customFormat="1" ht="18" customHeight="1">
      <c r="A59" s="233">
        <v>47</v>
      </c>
      <c r="B59" s="95" t="str">
        <f>IF(②選手情報入力!B57="","",②選手情報入力!B57)</f>
        <v/>
      </c>
      <c r="C59" s="95" t="str">
        <f>IF(②選手情報入力!C57="","",②選手情報入力!C57)</f>
        <v/>
      </c>
      <c r="D59" s="81" t="str">
        <f>IF(②選手情報入力!F57="","",②選手情報入力!F57)</f>
        <v/>
      </c>
      <c r="E59" s="81" t="str">
        <f>IF(②選手情報入力!G57="","",②選手情報入力!G57)</f>
        <v/>
      </c>
      <c r="F59" s="255" t="str">
        <f>IF(②選手情報入力!I57="","",IF(②選手情報入力!H57="",②選手情報入力!I57,②選手情報入力!H57&amp;②選手情報入力!I57))</f>
        <v/>
      </c>
      <c r="G59" s="95" t="str">
        <f>IF(②選手情報入力!J57="","",②選手情報入力!J57)</f>
        <v/>
      </c>
      <c r="H59" s="281" t="str">
        <f>IF(②選手情報入力!L57="","",IF(②選手情報入力!K57="",②選手情報入力!L57,②選手情報入力!K57&amp;②選手情報入力!L57))</f>
        <v/>
      </c>
      <c r="I59" s="282" t="str">
        <f>IF(②選手情報入力!M57="","",②選手情報入力!M57)</f>
        <v/>
      </c>
      <c r="J59" s="281" t="str">
        <f>IF(②選手情報入力!O57="","",IF(②選手情報入力!N57="",②選手情報入力!O57,②選手情報入力!N57&amp;②選手情報入力!O57))</f>
        <v/>
      </c>
      <c r="K59" s="282" t="str">
        <f>IF(②選手情報入力!P57="","",②選手情報入力!P57)</f>
        <v/>
      </c>
      <c r="L59" s="81" t="str">
        <f>IF(②選手情報入力!Q57="","",②選手情報入力!Q57)</f>
        <v/>
      </c>
      <c r="M59" s="234" t="str">
        <f>IF(②選手情報入力!S57="","",②選手情報入力!S57)</f>
        <v/>
      </c>
    </row>
    <row r="60" spans="1:13" s="78" customFormat="1" ht="18" customHeight="1">
      <c r="A60" s="233">
        <v>48</v>
      </c>
      <c r="B60" s="95" t="str">
        <f>IF(②選手情報入力!B58="","",②選手情報入力!B58)</f>
        <v/>
      </c>
      <c r="C60" s="95" t="str">
        <f>IF(②選手情報入力!C58="","",②選手情報入力!C58)</f>
        <v/>
      </c>
      <c r="D60" s="81" t="str">
        <f>IF(②選手情報入力!F58="","",②選手情報入力!F58)</f>
        <v/>
      </c>
      <c r="E60" s="81" t="str">
        <f>IF(②選手情報入力!G58="","",②選手情報入力!G58)</f>
        <v/>
      </c>
      <c r="F60" s="255" t="str">
        <f>IF(②選手情報入力!I58="","",IF(②選手情報入力!H58="",②選手情報入力!I58,②選手情報入力!H58&amp;②選手情報入力!I58))</f>
        <v/>
      </c>
      <c r="G60" s="95" t="str">
        <f>IF(②選手情報入力!J58="","",②選手情報入力!J58)</f>
        <v/>
      </c>
      <c r="H60" s="281" t="str">
        <f>IF(②選手情報入力!L58="","",IF(②選手情報入力!K58="",②選手情報入力!L58,②選手情報入力!K58&amp;②選手情報入力!L58))</f>
        <v/>
      </c>
      <c r="I60" s="282" t="str">
        <f>IF(②選手情報入力!M58="","",②選手情報入力!M58)</f>
        <v/>
      </c>
      <c r="J60" s="281" t="str">
        <f>IF(②選手情報入力!O58="","",IF(②選手情報入力!N58="",②選手情報入力!O58,②選手情報入力!N58&amp;②選手情報入力!O58))</f>
        <v/>
      </c>
      <c r="K60" s="282" t="str">
        <f>IF(②選手情報入力!P58="","",②選手情報入力!P58)</f>
        <v/>
      </c>
      <c r="L60" s="81" t="str">
        <f>IF(②選手情報入力!Q58="","",②選手情報入力!Q58)</f>
        <v/>
      </c>
      <c r="M60" s="234" t="str">
        <f>IF(②選手情報入力!S58="","",②選手情報入力!S58)</f>
        <v/>
      </c>
    </row>
    <row r="61" spans="1:13" s="78" customFormat="1" ht="18" customHeight="1">
      <c r="A61" s="233">
        <v>49</v>
      </c>
      <c r="B61" s="95" t="str">
        <f>IF(②選手情報入力!B59="","",②選手情報入力!B59)</f>
        <v/>
      </c>
      <c r="C61" s="95" t="str">
        <f>IF(②選手情報入力!C59="","",②選手情報入力!C59)</f>
        <v/>
      </c>
      <c r="D61" s="81" t="str">
        <f>IF(②選手情報入力!F59="","",②選手情報入力!F59)</f>
        <v/>
      </c>
      <c r="E61" s="81" t="str">
        <f>IF(②選手情報入力!G59="","",②選手情報入力!G59)</f>
        <v/>
      </c>
      <c r="F61" s="255" t="str">
        <f>IF(②選手情報入力!I59="","",IF(②選手情報入力!H59="",②選手情報入力!I59,②選手情報入力!H59&amp;②選手情報入力!I59))</f>
        <v/>
      </c>
      <c r="G61" s="95" t="str">
        <f>IF(②選手情報入力!J59="","",②選手情報入力!J59)</f>
        <v/>
      </c>
      <c r="H61" s="281" t="str">
        <f>IF(②選手情報入力!L59="","",IF(②選手情報入力!K59="",②選手情報入力!L59,②選手情報入力!K59&amp;②選手情報入力!L59))</f>
        <v/>
      </c>
      <c r="I61" s="282" t="str">
        <f>IF(②選手情報入力!M59="","",②選手情報入力!M59)</f>
        <v/>
      </c>
      <c r="J61" s="281" t="str">
        <f>IF(②選手情報入力!O59="","",IF(②選手情報入力!N59="",②選手情報入力!O59,②選手情報入力!N59&amp;②選手情報入力!O59))</f>
        <v/>
      </c>
      <c r="K61" s="282" t="str">
        <f>IF(②選手情報入力!P59="","",②選手情報入力!P59)</f>
        <v/>
      </c>
      <c r="L61" s="81" t="str">
        <f>IF(②選手情報入力!Q59="","",②選手情報入力!Q59)</f>
        <v/>
      </c>
      <c r="M61" s="234" t="str">
        <f>IF(②選手情報入力!S59="","",②選手情報入力!S59)</f>
        <v/>
      </c>
    </row>
    <row r="62" spans="1:13" s="78" customFormat="1" ht="18" customHeight="1">
      <c r="A62" s="237">
        <v>50</v>
      </c>
      <c r="B62" s="97" t="str">
        <f>IF(②選手情報入力!B60="","",②選手情報入力!B60)</f>
        <v/>
      </c>
      <c r="C62" s="97" t="str">
        <f>IF(②選手情報入力!C60="","",②選手情報入力!C60)</f>
        <v/>
      </c>
      <c r="D62" s="82" t="str">
        <f>IF(②選手情報入力!F60="","",②選手情報入力!F60)</f>
        <v/>
      </c>
      <c r="E62" s="82" t="str">
        <f>IF(②選手情報入力!G60="","",②選手情報入力!G60)</f>
        <v/>
      </c>
      <c r="F62" s="257" t="str">
        <f>IF(②選手情報入力!I60="","",IF(②選手情報入力!H60="",②選手情報入力!I60,②選手情報入力!H60&amp;②選手情報入力!I60))</f>
        <v/>
      </c>
      <c r="G62" s="97" t="str">
        <f>IF(②選手情報入力!J60="","",②選手情報入力!J60)</f>
        <v/>
      </c>
      <c r="H62" s="285" t="str">
        <f>IF(②選手情報入力!L60="","",IF(②選手情報入力!K60="",②選手情報入力!L60,②選手情報入力!K60&amp;②選手情報入力!L60))</f>
        <v/>
      </c>
      <c r="I62" s="286" t="str">
        <f>IF(②選手情報入力!M60="","",②選手情報入力!M60)</f>
        <v/>
      </c>
      <c r="J62" s="285" t="str">
        <f>IF(②選手情報入力!O60="","",IF(②選手情報入力!N60="",②選手情報入力!O60,②選手情報入力!N60&amp;②選手情報入力!O60))</f>
        <v/>
      </c>
      <c r="K62" s="286" t="str">
        <f>IF(②選手情報入力!P60="","",②選手情報入力!P60)</f>
        <v/>
      </c>
      <c r="L62" s="82" t="str">
        <f>IF(②選手情報入力!Q60="","",②選手情報入力!Q60)</f>
        <v/>
      </c>
      <c r="M62" s="238" t="str">
        <f>IF(②選手情報入力!S60="","",②選手情報入力!S60)</f>
        <v/>
      </c>
    </row>
    <row r="63" spans="1:13" s="78" customFormat="1" ht="18" customHeight="1">
      <c r="A63" s="239">
        <v>51</v>
      </c>
      <c r="B63" s="98" t="str">
        <f>IF(②選手情報入力!B61="","",②選手情報入力!B61)</f>
        <v/>
      </c>
      <c r="C63" s="98" t="str">
        <f>IF(②選手情報入力!C61="","",②選手情報入力!C61)</f>
        <v/>
      </c>
      <c r="D63" s="84" t="str">
        <f>IF(②選手情報入力!F61="","",②選手情報入力!F61)</f>
        <v/>
      </c>
      <c r="E63" s="84" t="str">
        <f>IF(②選手情報入力!G61="","",②選手情報入力!G61)</f>
        <v/>
      </c>
      <c r="F63" s="258" t="str">
        <f>IF(②選手情報入力!I61="","",IF(②選手情報入力!H61="",②選手情報入力!I61,②選手情報入力!H61&amp;②選手情報入力!I61))</f>
        <v/>
      </c>
      <c r="G63" s="98" t="str">
        <f>IF(②選手情報入力!J61="","",②選手情報入力!J61)</f>
        <v/>
      </c>
      <c r="H63" s="287" t="str">
        <f>IF(②選手情報入力!L61="","",IF(②選手情報入力!K61="",②選手情報入力!L61,②選手情報入力!K61&amp;②選手情報入力!L61))</f>
        <v/>
      </c>
      <c r="I63" s="288" t="str">
        <f>IF(②選手情報入力!M61="","",②選手情報入力!M61)</f>
        <v/>
      </c>
      <c r="J63" s="287" t="str">
        <f>IF(②選手情報入力!O61="","",IF(②選手情報入力!N61="",②選手情報入力!O61,②選手情報入力!N61&amp;②選手情報入力!O61))</f>
        <v/>
      </c>
      <c r="K63" s="288" t="str">
        <f>IF(②選手情報入力!P61="","",②選手情報入力!P61)</f>
        <v/>
      </c>
      <c r="L63" s="84" t="str">
        <f>IF(②選手情報入力!Q61="","",②選手情報入力!Q61)</f>
        <v/>
      </c>
      <c r="M63" s="240" t="str">
        <f>IF(②選手情報入力!S61="","",②選手情報入力!S61)</f>
        <v/>
      </c>
    </row>
    <row r="64" spans="1:13" s="78" customFormat="1" ht="18" customHeight="1">
      <c r="A64" s="233">
        <v>52</v>
      </c>
      <c r="B64" s="95" t="str">
        <f>IF(②選手情報入力!B62="","",②選手情報入力!B62)</f>
        <v/>
      </c>
      <c r="C64" s="95" t="str">
        <f>IF(②選手情報入力!C62="","",②選手情報入力!C62)</f>
        <v/>
      </c>
      <c r="D64" s="81" t="str">
        <f>IF(②選手情報入力!F62="","",②選手情報入力!F62)</f>
        <v/>
      </c>
      <c r="E64" s="81" t="str">
        <f>IF(②選手情報入力!G62="","",②選手情報入力!G62)</f>
        <v/>
      </c>
      <c r="F64" s="255" t="str">
        <f>IF(②選手情報入力!I62="","",IF(②選手情報入力!H62="",②選手情報入力!I62,②選手情報入力!H62&amp;②選手情報入力!I62))</f>
        <v/>
      </c>
      <c r="G64" s="95" t="str">
        <f>IF(②選手情報入力!J62="","",②選手情報入力!J62)</f>
        <v/>
      </c>
      <c r="H64" s="281" t="str">
        <f>IF(②選手情報入力!L62="","",IF(②選手情報入力!K62="",②選手情報入力!L62,②選手情報入力!K62&amp;②選手情報入力!L62))</f>
        <v/>
      </c>
      <c r="I64" s="282" t="str">
        <f>IF(②選手情報入力!M62="","",②選手情報入力!M62)</f>
        <v/>
      </c>
      <c r="J64" s="281" t="str">
        <f>IF(②選手情報入力!O62="","",IF(②選手情報入力!N62="",②選手情報入力!O62,②選手情報入力!N62&amp;②選手情報入力!O62))</f>
        <v/>
      </c>
      <c r="K64" s="282" t="str">
        <f>IF(②選手情報入力!P62="","",②選手情報入力!P62)</f>
        <v/>
      </c>
      <c r="L64" s="81" t="str">
        <f>IF(②選手情報入力!Q62="","",②選手情報入力!Q62)</f>
        <v/>
      </c>
      <c r="M64" s="234" t="str">
        <f>IF(②選手情報入力!S62="","",②選手情報入力!S62)</f>
        <v/>
      </c>
    </row>
    <row r="65" spans="1:13" s="78" customFormat="1" ht="18" customHeight="1">
      <c r="A65" s="233">
        <v>53</v>
      </c>
      <c r="B65" s="95" t="str">
        <f>IF(②選手情報入力!B63="","",②選手情報入力!B63)</f>
        <v/>
      </c>
      <c r="C65" s="95" t="str">
        <f>IF(②選手情報入力!C63="","",②選手情報入力!C63)</f>
        <v/>
      </c>
      <c r="D65" s="81" t="str">
        <f>IF(②選手情報入力!F63="","",②選手情報入力!F63)</f>
        <v/>
      </c>
      <c r="E65" s="81" t="str">
        <f>IF(②選手情報入力!G63="","",②選手情報入力!G63)</f>
        <v/>
      </c>
      <c r="F65" s="255" t="str">
        <f>IF(②選手情報入力!I63="","",IF(②選手情報入力!H63="",②選手情報入力!I63,②選手情報入力!H63&amp;②選手情報入力!I63))</f>
        <v/>
      </c>
      <c r="G65" s="95" t="str">
        <f>IF(②選手情報入力!J63="","",②選手情報入力!J63)</f>
        <v/>
      </c>
      <c r="H65" s="281" t="str">
        <f>IF(②選手情報入力!L63="","",IF(②選手情報入力!K63="",②選手情報入力!L63,②選手情報入力!K63&amp;②選手情報入力!L63))</f>
        <v/>
      </c>
      <c r="I65" s="282" t="str">
        <f>IF(②選手情報入力!M63="","",②選手情報入力!M63)</f>
        <v/>
      </c>
      <c r="J65" s="281" t="str">
        <f>IF(②選手情報入力!O63="","",IF(②選手情報入力!N63="",②選手情報入力!O63,②選手情報入力!N63&amp;②選手情報入力!O63))</f>
        <v/>
      </c>
      <c r="K65" s="282" t="str">
        <f>IF(②選手情報入力!P63="","",②選手情報入力!P63)</f>
        <v/>
      </c>
      <c r="L65" s="81" t="str">
        <f>IF(②選手情報入力!Q63="","",②選手情報入力!Q63)</f>
        <v/>
      </c>
      <c r="M65" s="234" t="str">
        <f>IF(②選手情報入力!S63="","",②選手情報入力!S63)</f>
        <v/>
      </c>
    </row>
    <row r="66" spans="1:13" s="78" customFormat="1" ht="18" customHeight="1">
      <c r="A66" s="233">
        <v>54</v>
      </c>
      <c r="B66" s="95" t="str">
        <f>IF(②選手情報入力!B64="","",②選手情報入力!B64)</f>
        <v/>
      </c>
      <c r="C66" s="95" t="str">
        <f>IF(②選手情報入力!C64="","",②選手情報入力!C64)</f>
        <v/>
      </c>
      <c r="D66" s="81" t="str">
        <f>IF(②選手情報入力!F64="","",②選手情報入力!F64)</f>
        <v/>
      </c>
      <c r="E66" s="81" t="str">
        <f>IF(②選手情報入力!G64="","",②選手情報入力!G64)</f>
        <v/>
      </c>
      <c r="F66" s="255" t="str">
        <f>IF(②選手情報入力!I64="","",IF(②選手情報入力!H64="",②選手情報入力!I64,②選手情報入力!H64&amp;②選手情報入力!I64))</f>
        <v/>
      </c>
      <c r="G66" s="95" t="str">
        <f>IF(②選手情報入力!J64="","",②選手情報入力!J64)</f>
        <v/>
      </c>
      <c r="H66" s="281" t="str">
        <f>IF(②選手情報入力!L64="","",IF(②選手情報入力!K64="",②選手情報入力!L64,②選手情報入力!K64&amp;②選手情報入力!L64))</f>
        <v/>
      </c>
      <c r="I66" s="282" t="str">
        <f>IF(②選手情報入力!M64="","",②選手情報入力!M64)</f>
        <v/>
      </c>
      <c r="J66" s="281" t="str">
        <f>IF(②選手情報入力!O64="","",IF(②選手情報入力!N64="",②選手情報入力!O64,②選手情報入力!N64&amp;②選手情報入力!O64))</f>
        <v/>
      </c>
      <c r="K66" s="282" t="str">
        <f>IF(②選手情報入力!P64="","",②選手情報入力!P64)</f>
        <v/>
      </c>
      <c r="L66" s="81" t="str">
        <f>IF(②選手情報入力!Q64="","",②選手情報入力!Q64)</f>
        <v/>
      </c>
      <c r="M66" s="234" t="str">
        <f>IF(②選手情報入力!S64="","",②選手情報入力!S64)</f>
        <v/>
      </c>
    </row>
    <row r="67" spans="1:13" s="78" customFormat="1" ht="18" customHeight="1">
      <c r="A67" s="235">
        <v>55</v>
      </c>
      <c r="B67" s="96" t="str">
        <f>IF(②選手情報入力!B65="","",②選手情報入力!B65)</f>
        <v/>
      </c>
      <c r="C67" s="96" t="str">
        <f>IF(②選手情報入力!C65="","",②選手情報入力!C65)</f>
        <v/>
      </c>
      <c r="D67" s="83" t="str">
        <f>IF(②選手情報入力!F65="","",②選手情報入力!F65)</f>
        <v/>
      </c>
      <c r="E67" s="83" t="str">
        <f>IF(②選手情報入力!G65="","",②選手情報入力!G65)</f>
        <v/>
      </c>
      <c r="F67" s="256" t="str">
        <f>IF(②選手情報入力!I65="","",IF(②選手情報入力!H65="",②選手情報入力!I65,②選手情報入力!H65&amp;②選手情報入力!I65))</f>
        <v/>
      </c>
      <c r="G67" s="96" t="str">
        <f>IF(②選手情報入力!J65="","",②選手情報入力!J65)</f>
        <v/>
      </c>
      <c r="H67" s="283" t="str">
        <f>IF(②選手情報入力!L65="","",IF(②選手情報入力!K65="",②選手情報入力!L65,②選手情報入力!K65&amp;②選手情報入力!L65))</f>
        <v/>
      </c>
      <c r="I67" s="284" t="str">
        <f>IF(②選手情報入力!M65="","",②選手情報入力!M65)</f>
        <v/>
      </c>
      <c r="J67" s="283" t="str">
        <f>IF(②選手情報入力!O65="","",IF(②選手情報入力!N65="",②選手情報入力!O65,②選手情報入力!N65&amp;②選手情報入力!O65))</f>
        <v/>
      </c>
      <c r="K67" s="284" t="str">
        <f>IF(②選手情報入力!P65="","",②選手情報入力!P65)</f>
        <v/>
      </c>
      <c r="L67" s="83" t="str">
        <f>IF(②選手情報入力!Q65="","",②選手情報入力!Q65)</f>
        <v/>
      </c>
      <c r="M67" s="236" t="str">
        <f>IF(②選手情報入力!S65="","",②選手情報入力!S65)</f>
        <v/>
      </c>
    </row>
    <row r="68" spans="1:13" s="78" customFormat="1" ht="18" customHeight="1">
      <c r="A68" s="231">
        <v>56</v>
      </c>
      <c r="B68" s="94" t="str">
        <f>IF(②選手情報入力!B66="","",②選手情報入力!B66)</f>
        <v/>
      </c>
      <c r="C68" s="94" t="str">
        <f>IF(②選手情報入力!C66="","",②選手情報入力!C66)</f>
        <v/>
      </c>
      <c r="D68" s="80" t="str">
        <f>IF(②選手情報入力!F66="","",②選手情報入力!F66)</f>
        <v/>
      </c>
      <c r="E68" s="80" t="str">
        <f>IF(②選手情報入力!G66="","",②選手情報入力!G66)</f>
        <v/>
      </c>
      <c r="F68" s="254" t="str">
        <f>IF(②選手情報入力!I66="","",IF(②選手情報入力!H66="",②選手情報入力!I66,②選手情報入力!H66&amp;②選手情報入力!I66))</f>
        <v/>
      </c>
      <c r="G68" s="94" t="str">
        <f>IF(②選手情報入力!J66="","",②選手情報入力!J66)</f>
        <v/>
      </c>
      <c r="H68" s="279" t="str">
        <f>IF(②選手情報入力!L66="","",IF(②選手情報入力!K66="",②選手情報入力!L66,②選手情報入力!K66&amp;②選手情報入力!L66))</f>
        <v/>
      </c>
      <c r="I68" s="280" t="str">
        <f>IF(②選手情報入力!M66="","",②選手情報入力!M66)</f>
        <v/>
      </c>
      <c r="J68" s="279" t="str">
        <f>IF(②選手情報入力!O66="","",IF(②選手情報入力!N66="",②選手情報入力!O66,②選手情報入力!N66&amp;②選手情報入力!O66))</f>
        <v/>
      </c>
      <c r="K68" s="280" t="str">
        <f>IF(②選手情報入力!P66="","",②選手情報入力!P66)</f>
        <v/>
      </c>
      <c r="L68" s="80" t="str">
        <f>IF(②選手情報入力!Q66="","",②選手情報入力!Q66)</f>
        <v/>
      </c>
      <c r="M68" s="232" t="str">
        <f>IF(②選手情報入力!S66="","",②選手情報入力!S66)</f>
        <v/>
      </c>
    </row>
    <row r="69" spans="1:13" s="78" customFormat="1" ht="18" customHeight="1">
      <c r="A69" s="233">
        <v>57</v>
      </c>
      <c r="B69" s="95" t="str">
        <f>IF(②選手情報入力!B67="","",②選手情報入力!B67)</f>
        <v/>
      </c>
      <c r="C69" s="95" t="str">
        <f>IF(②選手情報入力!C67="","",②選手情報入力!C67)</f>
        <v/>
      </c>
      <c r="D69" s="81" t="str">
        <f>IF(②選手情報入力!F67="","",②選手情報入力!F67)</f>
        <v/>
      </c>
      <c r="E69" s="81" t="str">
        <f>IF(②選手情報入力!G67="","",②選手情報入力!G67)</f>
        <v/>
      </c>
      <c r="F69" s="255" t="str">
        <f>IF(②選手情報入力!I67="","",IF(②選手情報入力!H67="",②選手情報入力!I67,②選手情報入力!H67&amp;②選手情報入力!I67))</f>
        <v/>
      </c>
      <c r="G69" s="95" t="str">
        <f>IF(②選手情報入力!J67="","",②選手情報入力!J67)</f>
        <v/>
      </c>
      <c r="H69" s="281" t="str">
        <f>IF(②選手情報入力!L67="","",IF(②選手情報入力!K67="",②選手情報入力!L67,②選手情報入力!K67&amp;②選手情報入力!L67))</f>
        <v/>
      </c>
      <c r="I69" s="282" t="str">
        <f>IF(②選手情報入力!M67="","",②選手情報入力!M67)</f>
        <v/>
      </c>
      <c r="J69" s="281" t="str">
        <f>IF(②選手情報入力!O67="","",IF(②選手情報入力!N67="",②選手情報入力!O67,②選手情報入力!N67&amp;②選手情報入力!O67))</f>
        <v/>
      </c>
      <c r="K69" s="282" t="str">
        <f>IF(②選手情報入力!P67="","",②選手情報入力!P67)</f>
        <v/>
      </c>
      <c r="L69" s="81" t="str">
        <f>IF(②選手情報入力!Q67="","",②選手情報入力!Q67)</f>
        <v/>
      </c>
      <c r="M69" s="234" t="str">
        <f>IF(②選手情報入力!S67="","",②選手情報入力!S67)</f>
        <v/>
      </c>
    </row>
    <row r="70" spans="1:13" s="78" customFormat="1" ht="18" customHeight="1">
      <c r="A70" s="233">
        <v>58</v>
      </c>
      <c r="B70" s="95" t="str">
        <f>IF(②選手情報入力!B68="","",②選手情報入力!B68)</f>
        <v/>
      </c>
      <c r="C70" s="95" t="str">
        <f>IF(②選手情報入力!C68="","",②選手情報入力!C68)</f>
        <v/>
      </c>
      <c r="D70" s="81" t="str">
        <f>IF(②選手情報入力!F68="","",②選手情報入力!F68)</f>
        <v/>
      </c>
      <c r="E70" s="81" t="str">
        <f>IF(②選手情報入力!G68="","",②選手情報入力!G68)</f>
        <v/>
      </c>
      <c r="F70" s="255" t="str">
        <f>IF(②選手情報入力!I68="","",IF(②選手情報入力!H68="",②選手情報入力!I68,②選手情報入力!H68&amp;②選手情報入力!I68))</f>
        <v/>
      </c>
      <c r="G70" s="95" t="str">
        <f>IF(②選手情報入力!J68="","",②選手情報入力!J68)</f>
        <v/>
      </c>
      <c r="H70" s="281" t="str">
        <f>IF(②選手情報入力!L68="","",IF(②選手情報入力!K68="",②選手情報入力!L68,②選手情報入力!K68&amp;②選手情報入力!L68))</f>
        <v/>
      </c>
      <c r="I70" s="282" t="str">
        <f>IF(②選手情報入力!M68="","",②選手情報入力!M68)</f>
        <v/>
      </c>
      <c r="J70" s="281" t="str">
        <f>IF(②選手情報入力!O68="","",IF(②選手情報入力!N68="",②選手情報入力!O68,②選手情報入力!N68&amp;②選手情報入力!O68))</f>
        <v/>
      </c>
      <c r="K70" s="282" t="str">
        <f>IF(②選手情報入力!P68="","",②選手情報入力!P68)</f>
        <v/>
      </c>
      <c r="L70" s="81" t="str">
        <f>IF(②選手情報入力!Q68="","",②選手情報入力!Q68)</f>
        <v/>
      </c>
      <c r="M70" s="234" t="str">
        <f>IF(②選手情報入力!S68="","",②選手情報入力!S68)</f>
        <v/>
      </c>
    </row>
    <row r="71" spans="1:13" s="78" customFormat="1" ht="18" customHeight="1">
      <c r="A71" s="233">
        <v>59</v>
      </c>
      <c r="B71" s="95" t="str">
        <f>IF(②選手情報入力!B69="","",②選手情報入力!B69)</f>
        <v/>
      </c>
      <c r="C71" s="95" t="str">
        <f>IF(②選手情報入力!C69="","",②選手情報入力!C69)</f>
        <v/>
      </c>
      <c r="D71" s="81" t="str">
        <f>IF(②選手情報入力!F69="","",②選手情報入力!F69)</f>
        <v/>
      </c>
      <c r="E71" s="81" t="str">
        <f>IF(②選手情報入力!G69="","",②選手情報入力!G69)</f>
        <v/>
      </c>
      <c r="F71" s="255" t="str">
        <f>IF(②選手情報入力!I69="","",IF(②選手情報入力!H69="",②選手情報入力!I69,②選手情報入力!H69&amp;②選手情報入力!I69))</f>
        <v/>
      </c>
      <c r="G71" s="95" t="str">
        <f>IF(②選手情報入力!J69="","",②選手情報入力!J69)</f>
        <v/>
      </c>
      <c r="H71" s="281" t="str">
        <f>IF(②選手情報入力!L69="","",IF(②選手情報入力!K69="",②選手情報入力!L69,②選手情報入力!K69&amp;②選手情報入力!L69))</f>
        <v/>
      </c>
      <c r="I71" s="282" t="str">
        <f>IF(②選手情報入力!M69="","",②選手情報入力!M69)</f>
        <v/>
      </c>
      <c r="J71" s="281" t="str">
        <f>IF(②選手情報入力!O69="","",IF(②選手情報入力!N69="",②選手情報入力!O69,②選手情報入力!N69&amp;②選手情報入力!O69))</f>
        <v/>
      </c>
      <c r="K71" s="282" t="str">
        <f>IF(②選手情報入力!P69="","",②選手情報入力!P69)</f>
        <v/>
      </c>
      <c r="L71" s="81" t="str">
        <f>IF(②選手情報入力!Q69="","",②選手情報入力!Q69)</f>
        <v/>
      </c>
      <c r="M71" s="234" t="str">
        <f>IF(②選手情報入力!S69="","",②選手情報入力!S69)</f>
        <v/>
      </c>
    </row>
    <row r="72" spans="1:13" s="78" customFormat="1" ht="18" customHeight="1">
      <c r="A72" s="237">
        <v>60</v>
      </c>
      <c r="B72" s="97" t="str">
        <f>IF(②選手情報入力!B70="","",②選手情報入力!B70)</f>
        <v/>
      </c>
      <c r="C72" s="97" t="str">
        <f>IF(②選手情報入力!C70="","",②選手情報入力!C70)</f>
        <v/>
      </c>
      <c r="D72" s="82" t="str">
        <f>IF(②選手情報入力!F70="","",②選手情報入力!F70)</f>
        <v/>
      </c>
      <c r="E72" s="82" t="str">
        <f>IF(②選手情報入力!G70="","",②選手情報入力!G70)</f>
        <v/>
      </c>
      <c r="F72" s="257" t="str">
        <f>IF(②選手情報入力!I70="","",IF(②選手情報入力!H70="",②選手情報入力!I70,②選手情報入力!H70&amp;②選手情報入力!I70))</f>
        <v/>
      </c>
      <c r="G72" s="97" t="str">
        <f>IF(②選手情報入力!J70="","",②選手情報入力!J70)</f>
        <v/>
      </c>
      <c r="H72" s="285" t="str">
        <f>IF(②選手情報入力!L70="","",IF(②選手情報入力!K70="",②選手情報入力!L70,②選手情報入力!K70&amp;②選手情報入力!L70))</f>
        <v/>
      </c>
      <c r="I72" s="286" t="str">
        <f>IF(②選手情報入力!M70="","",②選手情報入力!M70)</f>
        <v/>
      </c>
      <c r="J72" s="285" t="str">
        <f>IF(②選手情報入力!O70="","",IF(②選手情報入力!N70="",②選手情報入力!O70,②選手情報入力!N70&amp;②選手情報入力!O70))</f>
        <v/>
      </c>
      <c r="K72" s="286" t="str">
        <f>IF(②選手情報入力!P70="","",②選手情報入力!P70)</f>
        <v/>
      </c>
      <c r="L72" s="82" t="str">
        <f>IF(②選手情報入力!Q70="","",②選手情報入力!Q70)</f>
        <v/>
      </c>
      <c r="M72" s="238" t="str">
        <f>IF(②選手情報入力!S70="","",②選手情報入力!S70)</f>
        <v/>
      </c>
    </row>
    <row r="73" spans="1:13" s="78" customFormat="1" ht="18" customHeight="1">
      <c r="A73" s="239">
        <v>61</v>
      </c>
      <c r="B73" s="98" t="str">
        <f>IF(②選手情報入力!B71="","",②選手情報入力!B71)</f>
        <v/>
      </c>
      <c r="C73" s="98" t="str">
        <f>IF(②選手情報入力!C71="","",②選手情報入力!C71)</f>
        <v/>
      </c>
      <c r="D73" s="84" t="str">
        <f>IF(②選手情報入力!F71="","",②選手情報入力!F71)</f>
        <v/>
      </c>
      <c r="E73" s="84" t="str">
        <f>IF(②選手情報入力!G71="","",②選手情報入力!G71)</f>
        <v/>
      </c>
      <c r="F73" s="258" t="str">
        <f>IF(②選手情報入力!I71="","",IF(②選手情報入力!H71="",②選手情報入力!I71,②選手情報入力!H71&amp;②選手情報入力!I71))</f>
        <v/>
      </c>
      <c r="G73" s="98" t="str">
        <f>IF(②選手情報入力!J71="","",②選手情報入力!J71)</f>
        <v/>
      </c>
      <c r="H73" s="287" t="str">
        <f>IF(②選手情報入力!L71="","",IF(②選手情報入力!K71="",②選手情報入力!L71,②選手情報入力!K71&amp;②選手情報入力!L71))</f>
        <v/>
      </c>
      <c r="I73" s="288" t="str">
        <f>IF(②選手情報入力!M71="","",②選手情報入力!M71)</f>
        <v/>
      </c>
      <c r="J73" s="287" t="str">
        <f>IF(②選手情報入力!O71="","",IF(②選手情報入力!N71="",②選手情報入力!O71,②選手情報入力!N71&amp;②選手情報入力!O71))</f>
        <v/>
      </c>
      <c r="K73" s="288" t="str">
        <f>IF(②選手情報入力!P71="","",②選手情報入力!P71)</f>
        <v/>
      </c>
      <c r="L73" s="84" t="str">
        <f>IF(②選手情報入力!Q71="","",②選手情報入力!Q71)</f>
        <v/>
      </c>
      <c r="M73" s="240" t="str">
        <f>IF(②選手情報入力!S71="","",②選手情報入力!S71)</f>
        <v/>
      </c>
    </row>
    <row r="74" spans="1:13" s="78" customFormat="1" ht="18" customHeight="1">
      <c r="A74" s="233">
        <v>62</v>
      </c>
      <c r="B74" s="95" t="str">
        <f>IF(②選手情報入力!B72="","",②選手情報入力!B72)</f>
        <v/>
      </c>
      <c r="C74" s="95" t="str">
        <f>IF(②選手情報入力!C72="","",②選手情報入力!C72)</f>
        <v/>
      </c>
      <c r="D74" s="81" t="str">
        <f>IF(②選手情報入力!F72="","",②選手情報入力!F72)</f>
        <v/>
      </c>
      <c r="E74" s="81" t="str">
        <f>IF(②選手情報入力!G72="","",②選手情報入力!G72)</f>
        <v/>
      </c>
      <c r="F74" s="255" t="str">
        <f>IF(②選手情報入力!I72="","",IF(②選手情報入力!H72="",②選手情報入力!I72,②選手情報入力!H72&amp;②選手情報入力!I72))</f>
        <v/>
      </c>
      <c r="G74" s="95" t="str">
        <f>IF(②選手情報入力!J72="","",②選手情報入力!J72)</f>
        <v/>
      </c>
      <c r="H74" s="281" t="str">
        <f>IF(②選手情報入力!L72="","",IF(②選手情報入力!K72="",②選手情報入力!L72,②選手情報入力!K72&amp;②選手情報入力!L72))</f>
        <v/>
      </c>
      <c r="I74" s="282" t="str">
        <f>IF(②選手情報入力!M72="","",②選手情報入力!M72)</f>
        <v/>
      </c>
      <c r="J74" s="281" t="str">
        <f>IF(②選手情報入力!O72="","",IF(②選手情報入力!N72="",②選手情報入力!O72,②選手情報入力!N72&amp;②選手情報入力!O72))</f>
        <v/>
      </c>
      <c r="K74" s="282" t="str">
        <f>IF(②選手情報入力!P72="","",②選手情報入力!P72)</f>
        <v/>
      </c>
      <c r="L74" s="81" t="str">
        <f>IF(②選手情報入力!Q72="","",②選手情報入力!Q72)</f>
        <v/>
      </c>
      <c r="M74" s="234" t="str">
        <f>IF(②選手情報入力!S72="","",②選手情報入力!S72)</f>
        <v/>
      </c>
    </row>
    <row r="75" spans="1:13" s="78" customFormat="1" ht="18" customHeight="1">
      <c r="A75" s="233">
        <v>63</v>
      </c>
      <c r="B75" s="95" t="str">
        <f>IF(②選手情報入力!B73="","",②選手情報入力!B73)</f>
        <v/>
      </c>
      <c r="C75" s="95" t="str">
        <f>IF(②選手情報入力!C73="","",②選手情報入力!C73)</f>
        <v/>
      </c>
      <c r="D75" s="81" t="str">
        <f>IF(②選手情報入力!F73="","",②選手情報入力!F73)</f>
        <v/>
      </c>
      <c r="E75" s="81" t="str">
        <f>IF(②選手情報入力!G73="","",②選手情報入力!G73)</f>
        <v/>
      </c>
      <c r="F75" s="255" t="str">
        <f>IF(②選手情報入力!I73="","",IF(②選手情報入力!H73="",②選手情報入力!I73,②選手情報入力!H73&amp;②選手情報入力!I73))</f>
        <v/>
      </c>
      <c r="G75" s="95" t="str">
        <f>IF(②選手情報入力!J73="","",②選手情報入力!J73)</f>
        <v/>
      </c>
      <c r="H75" s="281" t="str">
        <f>IF(②選手情報入力!L73="","",IF(②選手情報入力!K73="",②選手情報入力!L73,②選手情報入力!K73&amp;②選手情報入力!L73))</f>
        <v/>
      </c>
      <c r="I75" s="282" t="str">
        <f>IF(②選手情報入力!M73="","",②選手情報入力!M73)</f>
        <v/>
      </c>
      <c r="J75" s="281" t="str">
        <f>IF(②選手情報入力!O73="","",IF(②選手情報入力!N73="",②選手情報入力!O73,②選手情報入力!N73&amp;②選手情報入力!O73))</f>
        <v/>
      </c>
      <c r="K75" s="282" t="str">
        <f>IF(②選手情報入力!P73="","",②選手情報入力!P73)</f>
        <v/>
      </c>
      <c r="L75" s="81" t="str">
        <f>IF(②選手情報入力!Q73="","",②選手情報入力!Q73)</f>
        <v/>
      </c>
      <c r="M75" s="234" t="str">
        <f>IF(②選手情報入力!S73="","",②選手情報入力!S73)</f>
        <v/>
      </c>
    </row>
    <row r="76" spans="1:13" s="78" customFormat="1" ht="18" customHeight="1">
      <c r="A76" s="233">
        <v>64</v>
      </c>
      <c r="B76" s="95" t="str">
        <f>IF(②選手情報入力!B74="","",②選手情報入力!B74)</f>
        <v/>
      </c>
      <c r="C76" s="95" t="str">
        <f>IF(②選手情報入力!C74="","",②選手情報入力!C74)</f>
        <v/>
      </c>
      <c r="D76" s="81" t="str">
        <f>IF(②選手情報入力!F74="","",②選手情報入力!F74)</f>
        <v/>
      </c>
      <c r="E76" s="81" t="str">
        <f>IF(②選手情報入力!G74="","",②選手情報入力!G74)</f>
        <v/>
      </c>
      <c r="F76" s="255" t="str">
        <f>IF(②選手情報入力!I74="","",IF(②選手情報入力!H74="",②選手情報入力!I74,②選手情報入力!H74&amp;②選手情報入力!I74))</f>
        <v/>
      </c>
      <c r="G76" s="95" t="str">
        <f>IF(②選手情報入力!J74="","",②選手情報入力!J74)</f>
        <v/>
      </c>
      <c r="H76" s="281" t="str">
        <f>IF(②選手情報入力!L74="","",IF(②選手情報入力!K74="",②選手情報入力!L74,②選手情報入力!K74&amp;②選手情報入力!L74))</f>
        <v/>
      </c>
      <c r="I76" s="282" t="str">
        <f>IF(②選手情報入力!M74="","",②選手情報入力!M74)</f>
        <v/>
      </c>
      <c r="J76" s="281" t="str">
        <f>IF(②選手情報入力!O74="","",IF(②選手情報入力!N74="",②選手情報入力!O74,②選手情報入力!N74&amp;②選手情報入力!O74))</f>
        <v/>
      </c>
      <c r="K76" s="282" t="str">
        <f>IF(②選手情報入力!P74="","",②選手情報入力!P74)</f>
        <v/>
      </c>
      <c r="L76" s="81" t="str">
        <f>IF(②選手情報入力!Q74="","",②選手情報入力!Q74)</f>
        <v/>
      </c>
      <c r="M76" s="234" t="str">
        <f>IF(②選手情報入力!S74="","",②選手情報入力!S74)</f>
        <v/>
      </c>
    </row>
    <row r="77" spans="1:13" s="78" customFormat="1" ht="18" customHeight="1">
      <c r="A77" s="235">
        <v>65</v>
      </c>
      <c r="B77" s="96" t="str">
        <f>IF(②選手情報入力!B75="","",②選手情報入力!B75)</f>
        <v/>
      </c>
      <c r="C77" s="96" t="str">
        <f>IF(②選手情報入力!C75="","",②選手情報入力!C75)</f>
        <v/>
      </c>
      <c r="D77" s="83" t="str">
        <f>IF(②選手情報入力!F75="","",②選手情報入力!F75)</f>
        <v/>
      </c>
      <c r="E77" s="83" t="str">
        <f>IF(②選手情報入力!G75="","",②選手情報入力!G75)</f>
        <v/>
      </c>
      <c r="F77" s="256" t="str">
        <f>IF(②選手情報入力!I75="","",IF(②選手情報入力!H75="",②選手情報入力!I75,②選手情報入力!H75&amp;②選手情報入力!I75))</f>
        <v/>
      </c>
      <c r="G77" s="96" t="str">
        <f>IF(②選手情報入力!J75="","",②選手情報入力!J75)</f>
        <v/>
      </c>
      <c r="H77" s="283" t="str">
        <f>IF(②選手情報入力!L75="","",IF(②選手情報入力!K75="",②選手情報入力!L75,②選手情報入力!K75&amp;②選手情報入力!L75))</f>
        <v/>
      </c>
      <c r="I77" s="284" t="str">
        <f>IF(②選手情報入力!M75="","",②選手情報入力!M75)</f>
        <v/>
      </c>
      <c r="J77" s="283" t="str">
        <f>IF(②選手情報入力!O75="","",IF(②選手情報入力!N75="",②選手情報入力!O75,②選手情報入力!N75&amp;②選手情報入力!O75))</f>
        <v/>
      </c>
      <c r="K77" s="284" t="str">
        <f>IF(②選手情報入力!P75="","",②選手情報入力!P75)</f>
        <v/>
      </c>
      <c r="L77" s="83" t="str">
        <f>IF(②選手情報入力!Q75="","",②選手情報入力!Q75)</f>
        <v/>
      </c>
      <c r="M77" s="236" t="str">
        <f>IF(②選手情報入力!S75="","",②選手情報入力!S75)</f>
        <v/>
      </c>
    </row>
    <row r="78" spans="1:13" s="78" customFormat="1" ht="18" customHeight="1">
      <c r="A78" s="231">
        <v>66</v>
      </c>
      <c r="B78" s="94" t="str">
        <f>IF(②選手情報入力!B76="","",②選手情報入力!B76)</f>
        <v/>
      </c>
      <c r="C78" s="94" t="str">
        <f>IF(②選手情報入力!C76="","",②選手情報入力!C76)</f>
        <v/>
      </c>
      <c r="D78" s="80" t="str">
        <f>IF(②選手情報入力!F76="","",②選手情報入力!F76)</f>
        <v/>
      </c>
      <c r="E78" s="80" t="str">
        <f>IF(②選手情報入力!G76="","",②選手情報入力!G76)</f>
        <v/>
      </c>
      <c r="F78" s="254" t="str">
        <f>IF(②選手情報入力!I76="","",IF(②選手情報入力!H76="",②選手情報入力!I76,②選手情報入力!H76&amp;②選手情報入力!I76))</f>
        <v/>
      </c>
      <c r="G78" s="94" t="str">
        <f>IF(②選手情報入力!J76="","",②選手情報入力!J76)</f>
        <v/>
      </c>
      <c r="H78" s="279" t="str">
        <f>IF(②選手情報入力!L76="","",IF(②選手情報入力!K76="",②選手情報入力!L76,②選手情報入力!K76&amp;②選手情報入力!L76))</f>
        <v/>
      </c>
      <c r="I78" s="280" t="str">
        <f>IF(②選手情報入力!M76="","",②選手情報入力!M76)</f>
        <v/>
      </c>
      <c r="J78" s="279" t="str">
        <f>IF(②選手情報入力!O76="","",IF(②選手情報入力!N76="",②選手情報入力!O76,②選手情報入力!N76&amp;②選手情報入力!O76))</f>
        <v/>
      </c>
      <c r="K78" s="280" t="str">
        <f>IF(②選手情報入力!P76="","",②選手情報入力!P76)</f>
        <v/>
      </c>
      <c r="L78" s="80" t="str">
        <f>IF(②選手情報入力!Q76="","",②選手情報入力!Q76)</f>
        <v/>
      </c>
      <c r="M78" s="232" t="str">
        <f>IF(②選手情報入力!S76="","",②選手情報入力!S76)</f>
        <v/>
      </c>
    </row>
    <row r="79" spans="1:13" s="78" customFormat="1" ht="18" customHeight="1">
      <c r="A79" s="233">
        <v>67</v>
      </c>
      <c r="B79" s="95" t="str">
        <f>IF(②選手情報入力!B77="","",②選手情報入力!B77)</f>
        <v/>
      </c>
      <c r="C79" s="95" t="str">
        <f>IF(②選手情報入力!C77="","",②選手情報入力!C77)</f>
        <v/>
      </c>
      <c r="D79" s="81" t="str">
        <f>IF(②選手情報入力!F77="","",②選手情報入力!F77)</f>
        <v/>
      </c>
      <c r="E79" s="81" t="str">
        <f>IF(②選手情報入力!G77="","",②選手情報入力!G77)</f>
        <v/>
      </c>
      <c r="F79" s="255" t="str">
        <f>IF(②選手情報入力!I77="","",IF(②選手情報入力!H77="",②選手情報入力!I77,②選手情報入力!H77&amp;②選手情報入力!I77))</f>
        <v/>
      </c>
      <c r="G79" s="95" t="str">
        <f>IF(②選手情報入力!J77="","",②選手情報入力!J77)</f>
        <v/>
      </c>
      <c r="H79" s="281" t="str">
        <f>IF(②選手情報入力!L77="","",IF(②選手情報入力!K77="",②選手情報入力!L77,②選手情報入力!K77&amp;②選手情報入力!L77))</f>
        <v/>
      </c>
      <c r="I79" s="282" t="str">
        <f>IF(②選手情報入力!M77="","",②選手情報入力!M77)</f>
        <v/>
      </c>
      <c r="J79" s="281" t="str">
        <f>IF(②選手情報入力!O77="","",IF(②選手情報入力!N77="",②選手情報入力!O77,②選手情報入力!N77&amp;②選手情報入力!O77))</f>
        <v/>
      </c>
      <c r="K79" s="282" t="str">
        <f>IF(②選手情報入力!P77="","",②選手情報入力!P77)</f>
        <v/>
      </c>
      <c r="L79" s="81" t="str">
        <f>IF(②選手情報入力!Q77="","",②選手情報入力!Q77)</f>
        <v/>
      </c>
      <c r="M79" s="234" t="str">
        <f>IF(②選手情報入力!S77="","",②選手情報入力!S77)</f>
        <v/>
      </c>
    </row>
    <row r="80" spans="1:13" s="78" customFormat="1" ht="18" customHeight="1">
      <c r="A80" s="233">
        <v>68</v>
      </c>
      <c r="B80" s="95" t="str">
        <f>IF(②選手情報入力!B78="","",②選手情報入力!B78)</f>
        <v/>
      </c>
      <c r="C80" s="95" t="str">
        <f>IF(②選手情報入力!C78="","",②選手情報入力!C78)</f>
        <v/>
      </c>
      <c r="D80" s="81" t="str">
        <f>IF(②選手情報入力!F78="","",②選手情報入力!F78)</f>
        <v/>
      </c>
      <c r="E80" s="81" t="str">
        <f>IF(②選手情報入力!G78="","",②選手情報入力!G78)</f>
        <v/>
      </c>
      <c r="F80" s="255" t="str">
        <f>IF(②選手情報入力!I78="","",IF(②選手情報入力!H78="",②選手情報入力!I78,②選手情報入力!H78&amp;②選手情報入力!I78))</f>
        <v/>
      </c>
      <c r="G80" s="95" t="str">
        <f>IF(②選手情報入力!J78="","",②選手情報入力!J78)</f>
        <v/>
      </c>
      <c r="H80" s="281" t="str">
        <f>IF(②選手情報入力!L78="","",IF(②選手情報入力!K78="",②選手情報入力!L78,②選手情報入力!K78&amp;②選手情報入力!L78))</f>
        <v/>
      </c>
      <c r="I80" s="282" t="str">
        <f>IF(②選手情報入力!M78="","",②選手情報入力!M78)</f>
        <v/>
      </c>
      <c r="J80" s="281" t="str">
        <f>IF(②選手情報入力!O78="","",IF(②選手情報入力!N78="",②選手情報入力!O78,②選手情報入力!N78&amp;②選手情報入力!O78))</f>
        <v/>
      </c>
      <c r="K80" s="282" t="str">
        <f>IF(②選手情報入力!P78="","",②選手情報入力!P78)</f>
        <v/>
      </c>
      <c r="L80" s="81" t="str">
        <f>IF(②選手情報入力!Q78="","",②選手情報入力!Q78)</f>
        <v/>
      </c>
      <c r="M80" s="234" t="str">
        <f>IF(②選手情報入力!S78="","",②選手情報入力!S78)</f>
        <v/>
      </c>
    </row>
    <row r="81" spans="1:13" s="78" customFormat="1" ht="18" customHeight="1">
      <c r="A81" s="233">
        <v>69</v>
      </c>
      <c r="B81" s="95" t="str">
        <f>IF(②選手情報入力!B79="","",②選手情報入力!B79)</f>
        <v/>
      </c>
      <c r="C81" s="95" t="str">
        <f>IF(②選手情報入力!C79="","",②選手情報入力!C79)</f>
        <v/>
      </c>
      <c r="D81" s="81" t="str">
        <f>IF(②選手情報入力!F79="","",②選手情報入力!F79)</f>
        <v/>
      </c>
      <c r="E81" s="81" t="str">
        <f>IF(②選手情報入力!G79="","",②選手情報入力!G79)</f>
        <v/>
      </c>
      <c r="F81" s="255" t="str">
        <f>IF(②選手情報入力!I79="","",IF(②選手情報入力!H79="",②選手情報入力!I79,②選手情報入力!H79&amp;②選手情報入力!I79))</f>
        <v/>
      </c>
      <c r="G81" s="95" t="str">
        <f>IF(②選手情報入力!J79="","",②選手情報入力!J79)</f>
        <v/>
      </c>
      <c r="H81" s="281" t="str">
        <f>IF(②選手情報入力!L79="","",IF(②選手情報入力!K79="",②選手情報入力!L79,②選手情報入力!K79&amp;②選手情報入力!L79))</f>
        <v/>
      </c>
      <c r="I81" s="282" t="str">
        <f>IF(②選手情報入力!M79="","",②選手情報入力!M79)</f>
        <v/>
      </c>
      <c r="J81" s="281" t="str">
        <f>IF(②選手情報入力!O79="","",IF(②選手情報入力!N79="",②選手情報入力!O79,②選手情報入力!N79&amp;②選手情報入力!O79))</f>
        <v/>
      </c>
      <c r="K81" s="282" t="str">
        <f>IF(②選手情報入力!P79="","",②選手情報入力!P79)</f>
        <v/>
      </c>
      <c r="L81" s="81" t="str">
        <f>IF(②選手情報入力!Q79="","",②選手情報入力!Q79)</f>
        <v/>
      </c>
      <c r="M81" s="234" t="str">
        <f>IF(②選手情報入力!S79="","",②選手情報入力!S79)</f>
        <v/>
      </c>
    </row>
    <row r="82" spans="1:13" s="78" customFormat="1" ht="18" customHeight="1">
      <c r="A82" s="237">
        <v>70</v>
      </c>
      <c r="B82" s="97" t="str">
        <f>IF(②選手情報入力!B80="","",②選手情報入力!B80)</f>
        <v/>
      </c>
      <c r="C82" s="97" t="str">
        <f>IF(②選手情報入力!C80="","",②選手情報入力!C80)</f>
        <v/>
      </c>
      <c r="D82" s="82" t="str">
        <f>IF(②選手情報入力!F80="","",②選手情報入力!F80)</f>
        <v/>
      </c>
      <c r="E82" s="82" t="str">
        <f>IF(②選手情報入力!G80="","",②選手情報入力!G80)</f>
        <v/>
      </c>
      <c r="F82" s="257" t="str">
        <f>IF(②選手情報入力!I80="","",IF(②選手情報入力!H80="",②選手情報入力!I80,②選手情報入力!H80&amp;②選手情報入力!I80))</f>
        <v/>
      </c>
      <c r="G82" s="97" t="str">
        <f>IF(②選手情報入力!J80="","",②選手情報入力!J80)</f>
        <v/>
      </c>
      <c r="H82" s="285" t="str">
        <f>IF(②選手情報入力!L80="","",IF(②選手情報入力!K80="",②選手情報入力!L80,②選手情報入力!K80&amp;②選手情報入力!L80))</f>
        <v/>
      </c>
      <c r="I82" s="286" t="str">
        <f>IF(②選手情報入力!M80="","",②選手情報入力!M80)</f>
        <v/>
      </c>
      <c r="J82" s="285" t="str">
        <f>IF(②選手情報入力!O80="","",IF(②選手情報入力!N80="",②選手情報入力!O80,②選手情報入力!N80&amp;②選手情報入力!O80))</f>
        <v/>
      </c>
      <c r="K82" s="286" t="str">
        <f>IF(②選手情報入力!P80="","",②選手情報入力!P80)</f>
        <v/>
      </c>
      <c r="L82" s="82" t="str">
        <f>IF(②選手情報入力!Q80="","",②選手情報入力!Q80)</f>
        <v/>
      </c>
      <c r="M82" s="238" t="str">
        <f>IF(②選手情報入力!S80="","",②選手情報入力!S80)</f>
        <v/>
      </c>
    </row>
    <row r="83" spans="1:13" s="78" customFormat="1" ht="18" customHeight="1">
      <c r="A83" s="239">
        <v>71</v>
      </c>
      <c r="B83" s="98" t="str">
        <f>IF(②選手情報入力!B81="","",②選手情報入力!B81)</f>
        <v/>
      </c>
      <c r="C83" s="98" t="str">
        <f>IF(②選手情報入力!C81="","",②選手情報入力!C81)</f>
        <v/>
      </c>
      <c r="D83" s="84" t="str">
        <f>IF(②選手情報入力!F81="","",②選手情報入力!F81)</f>
        <v/>
      </c>
      <c r="E83" s="84" t="str">
        <f>IF(②選手情報入力!G81="","",②選手情報入力!G81)</f>
        <v/>
      </c>
      <c r="F83" s="258" t="str">
        <f>IF(②選手情報入力!I81="","",IF(②選手情報入力!H81="",②選手情報入力!I81,②選手情報入力!H81&amp;②選手情報入力!I81))</f>
        <v/>
      </c>
      <c r="G83" s="98" t="str">
        <f>IF(②選手情報入力!J81="","",②選手情報入力!J81)</f>
        <v/>
      </c>
      <c r="H83" s="287" t="str">
        <f>IF(②選手情報入力!L81="","",IF(②選手情報入力!K81="",②選手情報入力!L81,②選手情報入力!K81&amp;②選手情報入力!L81))</f>
        <v/>
      </c>
      <c r="I83" s="288" t="str">
        <f>IF(②選手情報入力!M81="","",②選手情報入力!M81)</f>
        <v/>
      </c>
      <c r="J83" s="287" t="str">
        <f>IF(②選手情報入力!O81="","",IF(②選手情報入力!N81="",②選手情報入力!O81,②選手情報入力!N81&amp;②選手情報入力!O81))</f>
        <v/>
      </c>
      <c r="K83" s="288" t="str">
        <f>IF(②選手情報入力!P81="","",②選手情報入力!P81)</f>
        <v/>
      </c>
      <c r="L83" s="84" t="str">
        <f>IF(②選手情報入力!Q81="","",②選手情報入力!Q81)</f>
        <v/>
      </c>
      <c r="M83" s="240" t="str">
        <f>IF(②選手情報入力!S81="","",②選手情報入力!S81)</f>
        <v/>
      </c>
    </row>
    <row r="84" spans="1:13" s="78" customFormat="1" ht="18" customHeight="1">
      <c r="A84" s="233">
        <v>72</v>
      </c>
      <c r="B84" s="95" t="str">
        <f>IF(②選手情報入力!B82="","",②選手情報入力!B82)</f>
        <v/>
      </c>
      <c r="C84" s="95" t="str">
        <f>IF(②選手情報入力!C82="","",②選手情報入力!C82)</f>
        <v/>
      </c>
      <c r="D84" s="81" t="str">
        <f>IF(②選手情報入力!F82="","",②選手情報入力!F82)</f>
        <v/>
      </c>
      <c r="E84" s="81" t="str">
        <f>IF(②選手情報入力!G82="","",②選手情報入力!G82)</f>
        <v/>
      </c>
      <c r="F84" s="255" t="str">
        <f>IF(②選手情報入力!I82="","",IF(②選手情報入力!H82="",②選手情報入力!I82,②選手情報入力!H82&amp;②選手情報入力!I82))</f>
        <v/>
      </c>
      <c r="G84" s="95" t="str">
        <f>IF(②選手情報入力!J82="","",②選手情報入力!J82)</f>
        <v/>
      </c>
      <c r="H84" s="281" t="str">
        <f>IF(②選手情報入力!L82="","",IF(②選手情報入力!K82="",②選手情報入力!L82,②選手情報入力!K82&amp;②選手情報入力!L82))</f>
        <v/>
      </c>
      <c r="I84" s="282" t="str">
        <f>IF(②選手情報入力!M82="","",②選手情報入力!M82)</f>
        <v/>
      </c>
      <c r="J84" s="281" t="str">
        <f>IF(②選手情報入力!O82="","",IF(②選手情報入力!N82="",②選手情報入力!O82,②選手情報入力!N82&amp;②選手情報入力!O82))</f>
        <v/>
      </c>
      <c r="K84" s="282" t="str">
        <f>IF(②選手情報入力!P82="","",②選手情報入力!P82)</f>
        <v/>
      </c>
      <c r="L84" s="81" t="str">
        <f>IF(②選手情報入力!Q82="","",②選手情報入力!Q82)</f>
        <v/>
      </c>
      <c r="M84" s="234" t="str">
        <f>IF(②選手情報入力!S82="","",②選手情報入力!S82)</f>
        <v/>
      </c>
    </row>
    <row r="85" spans="1:13" s="78" customFormat="1" ht="18" customHeight="1">
      <c r="A85" s="233">
        <v>73</v>
      </c>
      <c r="B85" s="95" t="str">
        <f>IF(②選手情報入力!B83="","",②選手情報入力!B83)</f>
        <v/>
      </c>
      <c r="C85" s="95" t="str">
        <f>IF(②選手情報入力!C83="","",②選手情報入力!C83)</f>
        <v/>
      </c>
      <c r="D85" s="81" t="str">
        <f>IF(②選手情報入力!F83="","",②選手情報入力!F83)</f>
        <v/>
      </c>
      <c r="E85" s="81" t="str">
        <f>IF(②選手情報入力!G83="","",②選手情報入力!G83)</f>
        <v/>
      </c>
      <c r="F85" s="255" t="str">
        <f>IF(②選手情報入力!I83="","",IF(②選手情報入力!H83="",②選手情報入力!I83,②選手情報入力!H83&amp;②選手情報入力!I83))</f>
        <v/>
      </c>
      <c r="G85" s="95" t="str">
        <f>IF(②選手情報入力!J83="","",②選手情報入力!J83)</f>
        <v/>
      </c>
      <c r="H85" s="281" t="str">
        <f>IF(②選手情報入力!L83="","",IF(②選手情報入力!K83="",②選手情報入力!L83,②選手情報入力!K83&amp;②選手情報入力!L83))</f>
        <v/>
      </c>
      <c r="I85" s="282" t="str">
        <f>IF(②選手情報入力!M83="","",②選手情報入力!M83)</f>
        <v/>
      </c>
      <c r="J85" s="281" t="str">
        <f>IF(②選手情報入力!O83="","",IF(②選手情報入力!N83="",②選手情報入力!O83,②選手情報入力!N83&amp;②選手情報入力!O83))</f>
        <v/>
      </c>
      <c r="K85" s="282" t="str">
        <f>IF(②選手情報入力!P83="","",②選手情報入力!P83)</f>
        <v/>
      </c>
      <c r="L85" s="81" t="str">
        <f>IF(②選手情報入力!Q83="","",②選手情報入力!Q83)</f>
        <v/>
      </c>
      <c r="M85" s="234" t="str">
        <f>IF(②選手情報入力!S83="","",②選手情報入力!S83)</f>
        <v/>
      </c>
    </row>
    <row r="86" spans="1:13" s="78" customFormat="1" ht="18" customHeight="1">
      <c r="A86" s="233">
        <v>74</v>
      </c>
      <c r="B86" s="95" t="str">
        <f>IF(②選手情報入力!B84="","",②選手情報入力!B84)</f>
        <v/>
      </c>
      <c r="C86" s="95" t="str">
        <f>IF(②選手情報入力!C84="","",②選手情報入力!C84)</f>
        <v/>
      </c>
      <c r="D86" s="81" t="str">
        <f>IF(②選手情報入力!F84="","",②選手情報入力!F84)</f>
        <v/>
      </c>
      <c r="E86" s="81" t="str">
        <f>IF(②選手情報入力!G84="","",②選手情報入力!G84)</f>
        <v/>
      </c>
      <c r="F86" s="255" t="str">
        <f>IF(②選手情報入力!I84="","",IF(②選手情報入力!H84="",②選手情報入力!I84,②選手情報入力!H84&amp;②選手情報入力!I84))</f>
        <v/>
      </c>
      <c r="G86" s="95" t="str">
        <f>IF(②選手情報入力!J84="","",②選手情報入力!J84)</f>
        <v/>
      </c>
      <c r="H86" s="281" t="str">
        <f>IF(②選手情報入力!L84="","",IF(②選手情報入力!K84="",②選手情報入力!L84,②選手情報入力!K84&amp;②選手情報入力!L84))</f>
        <v/>
      </c>
      <c r="I86" s="282" t="str">
        <f>IF(②選手情報入力!M84="","",②選手情報入力!M84)</f>
        <v/>
      </c>
      <c r="J86" s="281" t="str">
        <f>IF(②選手情報入力!O84="","",IF(②選手情報入力!N84="",②選手情報入力!O84,②選手情報入力!N84&amp;②選手情報入力!O84))</f>
        <v/>
      </c>
      <c r="K86" s="282" t="str">
        <f>IF(②選手情報入力!P84="","",②選手情報入力!P84)</f>
        <v/>
      </c>
      <c r="L86" s="81" t="str">
        <f>IF(②選手情報入力!Q84="","",②選手情報入力!Q84)</f>
        <v/>
      </c>
      <c r="M86" s="234" t="str">
        <f>IF(②選手情報入力!S84="","",②選手情報入力!S84)</f>
        <v/>
      </c>
    </row>
    <row r="87" spans="1:13" s="78" customFormat="1" ht="18" customHeight="1">
      <c r="A87" s="235">
        <v>75</v>
      </c>
      <c r="B87" s="96" t="str">
        <f>IF(②選手情報入力!B85="","",②選手情報入力!B85)</f>
        <v/>
      </c>
      <c r="C87" s="96" t="str">
        <f>IF(②選手情報入力!C85="","",②選手情報入力!C85)</f>
        <v/>
      </c>
      <c r="D87" s="83" t="str">
        <f>IF(②選手情報入力!F85="","",②選手情報入力!F85)</f>
        <v/>
      </c>
      <c r="E87" s="83" t="str">
        <f>IF(②選手情報入力!G85="","",②選手情報入力!G85)</f>
        <v/>
      </c>
      <c r="F87" s="256" t="str">
        <f>IF(②選手情報入力!I85="","",IF(②選手情報入力!H85="",②選手情報入力!I85,②選手情報入力!H85&amp;②選手情報入力!I85))</f>
        <v/>
      </c>
      <c r="G87" s="96" t="str">
        <f>IF(②選手情報入力!J85="","",②選手情報入力!J85)</f>
        <v/>
      </c>
      <c r="H87" s="283" t="str">
        <f>IF(②選手情報入力!L85="","",IF(②選手情報入力!K85="",②選手情報入力!L85,②選手情報入力!K85&amp;②選手情報入力!L85))</f>
        <v/>
      </c>
      <c r="I87" s="284" t="str">
        <f>IF(②選手情報入力!M85="","",②選手情報入力!M85)</f>
        <v/>
      </c>
      <c r="J87" s="283" t="str">
        <f>IF(②選手情報入力!O85="","",IF(②選手情報入力!N85="",②選手情報入力!O85,②選手情報入力!N85&amp;②選手情報入力!O85))</f>
        <v/>
      </c>
      <c r="K87" s="284" t="str">
        <f>IF(②選手情報入力!P85="","",②選手情報入力!P85)</f>
        <v/>
      </c>
      <c r="L87" s="83" t="str">
        <f>IF(②選手情報入力!Q85="","",②選手情報入力!Q85)</f>
        <v/>
      </c>
      <c r="M87" s="236" t="str">
        <f>IF(②選手情報入力!S85="","",②選手情報入力!S85)</f>
        <v/>
      </c>
    </row>
    <row r="88" spans="1:13" s="78" customFormat="1" ht="18" customHeight="1">
      <c r="A88" s="231">
        <v>76</v>
      </c>
      <c r="B88" s="94" t="str">
        <f>IF(②選手情報入力!B86="","",②選手情報入力!B86)</f>
        <v/>
      </c>
      <c r="C88" s="94" t="str">
        <f>IF(②選手情報入力!C86="","",②選手情報入力!C86)</f>
        <v/>
      </c>
      <c r="D88" s="80" t="str">
        <f>IF(②選手情報入力!F86="","",②選手情報入力!F86)</f>
        <v/>
      </c>
      <c r="E88" s="80" t="str">
        <f>IF(②選手情報入力!G86="","",②選手情報入力!G86)</f>
        <v/>
      </c>
      <c r="F88" s="254" t="str">
        <f>IF(②選手情報入力!I86="","",IF(②選手情報入力!H86="",②選手情報入力!I86,②選手情報入力!H86&amp;②選手情報入力!I86))</f>
        <v/>
      </c>
      <c r="G88" s="94" t="str">
        <f>IF(②選手情報入力!J86="","",②選手情報入力!J86)</f>
        <v/>
      </c>
      <c r="H88" s="279" t="str">
        <f>IF(②選手情報入力!L86="","",IF(②選手情報入力!K86="",②選手情報入力!L86,②選手情報入力!K86&amp;②選手情報入力!L86))</f>
        <v/>
      </c>
      <c r="I88" s="280" t="str">
        <f>IF(②選手情報入力!M86="","",②選手情報入力!M86)</f>
        <v/>
      </c>
      <c r="J88" s="279" t="str">
        <f>IF(②選手情報入力!O86="","",IF(②選手情報入力!N86="",②選手情報入力!O86,②選手情報入力!N86&amp;②選手情報入力!O86))</f>
        <v/>
      </c>
      <c r="K88" s="280" t="str">
        <f>IF(②選手情報入力!P86="","",②選手情報入力!P86)</f>
        <v/>
      </c>
      <c r="L88" s="80" t="str">
        <f>IF(②選手情報入力!Q86="","",②選手情報入力!Q86)</f>
        <v/>
      </c>
      <c r="M88" s="232" t="str">
        <f>IF(②選手情報入力!S86="","",②選手情報入力!S86)</f>
        <v/>
      </c>
    </row>
    <row r="89" spans="1:13" s="78" customFormat="1" ht="18" customHeight="1">
      <c r="A89" s="233">
        <v>77</v>
      </c>
      <c r="B89" s="95" t="str">
        <f>IF(②選手情報入力!B87="","",②選手情報入力!B87)</f>
        <v/>
      </c>
      <c r="C89" s="95" t="str">
        <f>IF(②選手情報入力!C87="","",②選手情報入力!C87)</f>
        <v/>
      </c>
      <c r="D89" s="81" t="str">
        <f>IF(②選手情報入力!F87="","",②選手情報入力!F87)</f>
        <v/>
      </c>
      <c r="E89" s="81" t="str">
        <f>IF(②選手情報入力!G87="","",②選手情報入力!G87)</f>
        <v/>
      </c>
      <c r="F89" s="255" t="str">
        <f>IF(②選手情報入力!I87="","",IF(②選手情報入力!H87="",②選手情報入力!I87,②選手情報入力!H87&amp;②選手情報入力!I87))</f>
        <v/>
      </c>
      <c r="G89" s="95" t="str">
        <f>IF(②選手情報入力!J87="","",②選手情報入力!J87)</f>
        <v/>
      </c>
      <c r="H89" s="281" t="str">
        <f>IF(②選手情報入力!L87="","",IF(②選手情報入力!K87="",②選手情報入力!L87,②選手情報入力!K87&amp;②選手情報入力!L87))</f>
        <v/>
      </c>
      <c r="I89" s="282" t="str">
        <f>IF(②選手情報入力!M87="","",②選手情報入力!M87)</f>
        <v/>
      </c>
      <c r="J89" s="281" t="str">
        <f>IF(②選手情報入力!O87="","",IF(②選手情報入力!N87="",②選手情報入力!O87,②選手情報入力!N87&amp;②選手情報入力!O87))</f>
        <v/>
      </c>
      <c r="K89" s="282" t="str">
        <f>IF(②選手情報入力!P87="","",②選手情報入力!P87)</f>
        <v/>
      </c>
      <c r="L89" s="81" t="str">
        <f>IF(②選手情報入力!Q87="","",②選手情報入力!Q87)</f>
        <v/>
      </c>
      <c r="M89" s="234" t="str">
        <f>IF(②選手情報入力!S87="","",②選手情報入力!S87)</f>
        <v/>
      </c>
    </row>
    <row r="90" spans="1:13" s="78" customFormat="1" ht="18" customHeight="1">
      <c r="A90" s="233">
        <v>78</v>
      </c>
      <c r="B90" s="95" t="str">
        <f>IF(②選手情報入力!B88="","",②選手情報入力!B88)</f>
        <v/>
      </c>
      <c r="C90" s="95" t="str">
        <f>IF(②選手情報入力!C88="","",②選手情報入力!C88)</f>
        <v/>
      </c>
      <c r="D90" s="81" t="str">
        <f>IF(②選手情報入力!F88="","",②選手情報入力!F88)</f>
        <v/>
      </c>
      <c r="E90" s="81" t="str">
        <f>IF(②選手情報入力!G88="","",②選手情報入力!G88)</f>
        <v/>
      </c>
      <c r="F90" s="255" t="str">
        <f>IF(②選手情報入力!I88="","",IF(②選手情報入力!H88="",②選手情報入力!I88,②選手情報入力!H88&amp;②選手情報入力!I88))</f>
        <v/>
      </c>
      <c r="G90" s="95" t="str">
        <f>IF(②選手情報入力!J88="","",②選手情報入力!J88)</f>
        <v/>
      </c>
      <c r="H90" s="281" t="str">
        <f>IF(②選手情報入力!L88="","",IF(②選手情報入力!K88="",②選手情報入力!L88,②選手情報入力!K88&amp;②選手情報入力!L88))</f>
        <v/>
      </c>
      <c r="I90" s="282" t="str">
        <f>IF(②選手情報入力!M88="","",②選手情報入力!M88)</f>
        <v/>
      </c>
      <c r="J90" s="281" t="str">
        <f>IF(②選手情報入力!O88="","",IF(②選手情報入力!N88="",②選手情報入力!O88,②選手情報入力!N88&amp;②選手情報入力!O88))</f>
        <v/>
      </c>
      <c r="K90" s="282" t="str">
        <f>IF(②選手情報入力!P88="","",②選手情報入力!P88)</f>
        <v/>
      </c>
      <c r="L90" s="81" t="str">
        <f>IF(②選手情報入力!Q88="","",②選手情報入力!Q88)</f>
        <v/>
      </c>
      <c r="M90" s="234" t="str">
        <f>IF(②選手情報入力!S88="","",②選手情報入力!S88)</f>
        <v/>
      </c>
    </row>
    <row r="91" spans="1:13" s="78" customFormat="1" ht="18" customHeight="1">
      <c r="A91" s="233">
        <v>79</v>
      </c>
      <c r="B91" s="95" t="str">
        <f>IF(②選手情報入力!B89="","",②選手情報入力!B89)</f>
        <v/>
      </c>
      <c r="C91" s="95" t="str">
        <f>IF(②選手情報入力!C89="","",②選手情報入力!C89)</f>
        <v/>
      </c>
      <c r="D91" s="81" t="str">
        <f>IF(②選手情報入力!F89="","",②選手情報入力!F89)</f>
        <v/>
      </c>
      <c r="E91" s="81" t="str">
        <f>IF(②選手情報入力!G89="","",②選手情報入力!G89)</f>
        <v/>
      </c>
      <c r="F91" s="255" t="str">
        <f>IF(②選手情報入力!I89="","",IF(②選手情報入力!H89="",②選手情報入力!I89,②選手情報入力!H89&amp;②選手情報入力!I89))</f>
        <v/>
      </c>
      <c r="G91" s="95" t="str">
        <f>IF(②選手情報入力!J89="","",②選手情報入力!J89)</f>
        <v/>
      </c>
      <c r="H91" s="281" t="str">
        <f>IF(②選手情報入力!L89="","",IF(②選手情報入力!K89="",②選手情報入力!L89,②選手情報入力!K89&amp;②選手情報入力!L89))</f>
        <v/>
      </c>
      <c r="I91" s="282" t="str">
        <f>IF(②選手情報入力!M89="","",②選手情報入力!M89)</f>
        <v/>
      </c>
      <c r="J91" s="281" t="str">
        <f>IF(②選手情報入力!O89="","",IF(②選手情報入力!N89="",②選手情報入力!O89,②選手情報入力!N89&amp;②選手情報入力!O89))</f>
        <v/>
      </c>
      <c r="K91" s="282" t="str">
        <f>IF(②選手情報入力!P89="","",②選手情報入力!P89)</f>
        <v/>
      </c>
      <c r="L91" s="81" t="str">
        <f>IF(②選手情報入力!Q89="","",②選手情報入力!Q89)</f>
        <v/>
      </c>
      <c r="M91" s="234" t="str">
        <f>IF(②選手情報入力!S89="","",②選手情報入力!S89)</f>
        <v/>
      </c>
    </row>
    <row r="92" spans="1:13" s="78" customFormat="1" ht="18" customHeight="1">
      <c r="A92" s="237">
        <v>80</v>
      </c>
      <c r="B92" s="97" t="str">
        <f>IF(②選手情報入力!B90="","",②選手情報入力!B90)</f>
        <v/>
      </c>
      <c r="C92" s="97" t="str">
        <f>IF(②選手情報入力!C90="","",②選手情報入力!C90)</f>
        <v/>
      </c>
      <c r="D92" s="82" t="str">
        <f>IF(②選手情報入力!F90="","",②選手情報入力!F90)</f>
        <v/>
      </c>
      <c r="E92" s="82" t="str">
        <f>IF(②選手情報入力!G90="","",②選手情報入力!G90)</f>
        <v/>
      </c>
      <c r="F92" s="257" t="str">
        <f>IF(②選手情報入力!I90="","",IF(②選手情報入力!H90="",②選手情報入力!I90,②選手情報入力!H90&amp;②選手情報入力!I90))</f>
        <v/>
      </c>
      <c r="G92" s="97" t="str">
        <f>IF(②選手情報入力!J90="","",②選手情報入力!J90)</f>
        <v/>
      </c>
      <c r="H92" s="285" t="str">
        <f>IF(②選手情報入力!L90="","",IF(②選手情報入力!K90="",②選手情報入力!L90,②選手情報入力!K90&amp;②選手情報入力!L90))</f>
        <v/>
      </c>
      <c r="I92" s="286" t="str">
        <f>IF(②選手情報入力!M90="","",②選手情報入力!M90)</f>
        <v/>
      </c>
      <c r="J92" s="285" t="str">
        <f>IF(②選手情報入力!O90="","",IF(②選手情報入力!N90="",②選手情報入力!O90,②選手情報入力!N90&amp;②選手情報入力!O90))</f>
        <v/>
      </c>
      <c r="K92" s="286" t="str">
        <f>IF(②選手情報入力!P90="","",②選手情報入力!P90)</f>
        <v/>
      </c>
      <c r="L92" s="82" t="str">
        <f>IF(②選手情報入力!Q90="","",②選手情報入力!Q90)</f>
        <v/>
      </c>
      <c r="M92" s="238" t="str">
        <f>IF(②選手情報入力!S90="","",②選手情報入力!S90)</f>
        <v/>
      </c>
    </row>
    <row r="93" spans="1:13" s="78" customFormat="1" ht="18" customHeight="1">
      <c r="A93" s="239">
        <v>81</v>
      </c>
      <c r="B93" s="98" t="str">
        <f>IF(②選手情報入力!B91="","",②選手情報入力!B91)</f>
        <v/>
      </c>
      <c r="C93" s="98" t="str">
        <f>IF(②選手情報入力!C91="","",②選手情報入力!C91)</f>
        <v/>
      </c>
      <c r="D93" s="84" t="str">
        <f>IF(②選手情報入力!F91="","",②選手情報入力!F91)</f>
        <v/>
      </c>
      <c r="E93" s="84" t="str">
        <f>IF(②選手情報入力!G91="","",②選手情報入力!G91)</f>
        <v/>
      </c>
      <c r="F93" s="258" t="str">
        <f>IF(②選手情報入力!I91="","",IF(②選手情報入力!H91="",②選手情報入力!I91,②選手情報入力!H91&amp;②選手情報入力!I91))</f>
        <v/>
      </c>
      <c r="G93" s="98" t="str">
        <f>IF(②選手情報入力!J91="","",②選手情報入力!J91)</f>
        <v/>
      </c>
      <c r="H93" s="287" t="str">
        <f>IF(②選手情報入力!L91="","",IF(②選手情報入力!K91="",②選手情報入力!L91,②選手情報入力!K91&amp;②選手情報入力!L91))</f>
        <v/>
      </c>
      <c r="I93" s="288" t="str">
        <f>IF(②選手情報入力!M91="","",②選手情報入力!M91)</f>
        <v/>
      </c>
      <c r="J93" s="287" t="str">
        <f>IF(②選手情報入力!O91="","",IF(②選手情報入力!N91="",②選手情報入力!O91,②選手情報入力!N91&amp;②選手情報入力!O91))</f>
        <v/>
      </c>
      <c r="K93" s="288" t="str">
        <f>IF(②選手情報入力!P91="","",②選手情報入力!P91)</f>
        <v/>
      </c>
      <c r="L93" s="84" t="str">
        <f>IF(②選手情報入力!Q91="","",②選手情報入力!Q91)</f>
        <v/>
      </c>
      <c r="M93" s="240" t="str">
        <f>IF(②選手情報入力!S91="","",②選手情報入力!S91)</f>
        <v/>
      </c>
    </row>
    <row r="94" spans="1:13" s="78" customFormat="1" ht="18" customHeight="1">
      <c r="A94" s="233">
        <v>82</v>
      </c>
      <c r="B94" s="95" t="str">
        <f>IF(②選手情報入力!B92="","",②選手情報入力!B92)</f>
        <v/>
      </c>
      <c r="C94" s="95" t="str">
        <f>IF(②選手情報入力!C92="","",②選手情報入力!C92)</f>
        <v/>
      </c>
      <c r="D94" s="81" t="str">
        <f>IF(②選手情報入力!F92="","",②選手情報入力!F92)</f>
        <v/>
      </c>
      <c r="E94" s="81" t="str">
        <f>IF(②選手情報入力!G92="","",②選手情報入力!G92)</f>
        <v/>
      </c>
      <c r="F94" s="255" t="str">
        <f>IF(②選手情報入力!I92="","",IF(②選手情報入力!H92="",②選手情報入力!I92,②選手情報入力!H92&amp;②選手情報入力!I92))</f>
        <v/>
      </c>
      <c r="G94" s="95" t="str">
        <f>IF(②選手情報入力!J92="","",②選手情報入力!J92)</f>
        <v/>
      </c>
      <c r="H94" s="281" t="str">
        <f>IF(②選手情報入力!L92="","",IF(②選手情報入力!K92="",②選手情報入力!L92,②選手情報入力!K92&amp;②選手情報入力!L92))</f>
        <v/>
      </c>
      <c r="I94" s="282" t="str">
        <f>IF(②選手情報入力!M92="","",②選手情報入力!M92)</f>
        <v/>
      </c>
      <c r="J94" s="281" t="str">
        <f>IF(②選手情報入力!O92="","",IF(②選手情報入力!N92="",②選手情報入力!O92,②選手情報入力!N92&amp;②選手情報入力!O92))</f>
        <v/>
      </c>
      <c r="K94" s="282" t="str">
        <f>IF(②選手情報入力!P92="","",②選手情報入力!P92)</f>
        <v/>
      </c>
      <c r="L94" s="81" t="str">
        <f>IF(②選手情報入力!Q92="","",②選手情報入力!Q92)</f>
        <v/>
      </c>
      <c r="M94" s="234" t="str">
        <f>IF(②選手情報入力!S92="","",②選手情報入力!S92)</f>
        <v/>
      </c>
    </row>
    <row r="95" spans="1:13" s="78" customFormat="1" ht="18" customHeight="1">
      <c r="A95" s="233">
        <v>83</v>
      </c>
      <c r="B95" s="95" t="str">
        <f>IF(②選手情報入力!B93="","",②選手情報入力!B93)</f>
        <v/>
      </c>
      <c r="C95" s="95" t="str">
        <f>IF(②選手情報入力!C93="","",②選手情報入力!C93)</f>
        <v/>
      </c>
      <c r="D95" s="81" t="str">
        <f>IF(②選手情報入力!F93="","",②選手情報入力!F93)</f>
        <v/>
      </c>
      <c r="E95" s="81" t="str">
        <f>IF(②選手情報入力!G93="","",②選手情報入力!G93)</f>
        <v/>
      </c>
      <c r="F95" s="255" t="str">
        <f>IF(②選手情報入力!I93="","",IF(②選手情報入力!H93="",②選手情報入力!I93,②選手情報入力!H93&amp;②選手情報入力!I93))</f>
        <v/>
      </c>
      <c r="G95" s="95" t="str">
        <f>IF(②選手情報入力!J93="","",②選手情報入力!J93)</f>
        <v/>
      </c>
      <c r="H95" s="281" t="str">
        <f>IF(②選手情報入力!L93="","",IF(②選手情報入力!K93="",②選手情報入力!L93,②選手情報入力!K93&amp;②選手情報入力!L93))</f>
        <v/>
      </c>
      <c r="I95" s="282" t="str">
        <f>IF(②選手情報入力!M93="","",②選手情報入力!M93)</f>
        <v/>
      </c>
      <c r="J95" s="281" t="str">
        <f>IF(②選手情報入力!O93="","",IF(②選手情報入力!N93="",②選手情報入力!O93,②選手情報入力!N93&amp;②選手情報入力!O93))</f>
        <v/>
      </c>
      <c r="K95" s="282" t="str">
        <f>IF(②選手情報入力!P93="","",②選手情報入力!P93)</f>
        <v/>
      </c>
      <c r="L95" s="81" t="str">
        <f>IF(②選手情報入力!Q93="","",②選手情報入力!Q93)</f>
        <v/>
      </c>
      <c r="M95" s="234" t="str">
        <f>IF(②選手情報入力!S93="","",②選手情報入力!S93)</f>
        <v/>
      </c>
    </row>
    <row r="96" spans="1:13" s="78" customFormat="1" ht="18" customHeight="1">
      <c r="A96" s="233">
        <v>84</v>
      </c>
      <c r="B96" s="95" t="str">
        <f>IF(②選手情報入力!B94="","",②選手情報入力!B94)</f>
        <v/>
      </c>
      <c r="C96" s="95" t="str">
        <f>IF(②選手情報入力!C94="","",②選手情報入力!C94)</f>
        <v/>
      </c>
      <c r="D96" s="81" t="str">
        <f>IF(②選手情報入力!F94="","",②選手情報入力!F94)</f>
        <v/>
      </c>
      <c r="E96" s="81" t="str">
        <f>IF(②選手情報入力!G94="","",②選手情報入力!G94)</f>
        <v/>
      </c>
      <c r="F96" s="255" t="str">
        <f>IF(②選手情報入力!I94="","",IF(②選手情報入力!H94="",②選手情報入力!I94,②選手情報入力!H94&amp;②選手情報入力!I94))</f>
        <v/>
      </c>
      <c r="G96" s="95" t="str">
        <f>IF(②選手情報入力!J94="","",②選手情報入力!J94)</f>
        <v/>
      </c>
      <c r="H96" s="281" t="str">
        <f>IF(②選手情報入力!L94="","",IF(②選手情報入力!K94="",②選手情報入力!L94,②選手情報入力!K94&amp;②選手情報入力!L94))</f>
        <v/>
      </c>
      <c r="I96" s="282" t="str">
        <f>IF(②選手情報入力!M94="","",②選手情報入力!M94)</f>
        <v/>
      </c>
      <c r="J96" s="281" t="str">
        <f>IF(②選手情報入力!O94="","",IF(②選手情報入力!N94="",②選手情報入力!O94,②選手情報入力!N94&amp;②選手情報入力!O94))</f>
        <v/>
      </c>
      <c r="K96" s="282" t="str">
        <f>IF(②選手情報入力!P94="","",②選手情報入力!P94)</f>
        <v/>
      </c>
      <c r="L96" s="81" t="str">
        <f>IF(②選手情報入力!Q94="","",②選手情報入力!Q94)</f>
        <v/>
      </c>
      <c r="M96" s="234" t="str">
        <f>IF(②選手情報入力!S94="","",②選手情報入力!S94)</f>
        <v/>
      </c>
    </row>
    <row r="97" spans="1:13" s="78" customFormat="1" ht="18" customHeight="1">
      <c r="A97" s="235">
        <v>85</v>
      </c>
      <c r="B97" s="96" t="str">
        <f>IF(②選手情報入力!B95="","",②選手情報入力!B95)</f>
        <v/>
      </c>
      <c r="C97" s="96" t="str">
        <f>IF(②選手情報入力!C95="","",②選手情報入力!C95)</f>
        <v/>
      </c>
      <c r="D97" s="83" t="str">
        <f>IF(②選手情報入力!F95="","",②選手情報入力!F95)</f>
        <v/>
      </c>
      <c r="E97" s="83" t="str">
        <f>IF(②選手情報入力!G95="","",②選手情報入力!G95)</f>
        <v/>
      </c>
      <c r="F97" s="256" t="str">
        <f>IF(②選手情報入力!I95="","",IF(②選手情報入力!H95="",②選手情報入力!I95,②選手情報入力!H95&amp;②選手情報入力!I95))</f>
        <v/>
      </c>
      <c r="G97" s="96" t="str">
        <f>IF(②選手情報入力!J95="","",②選手情報入力!J95)</f>
        <v/>
      </c>
      <c r="H97" s="283" t="str">
        <f>IF(②選手情報入力!L95="","",IF(②選手情報入力!K95="",②選手情報入力!L95,②選手情報入力!K95&amp;②選手情報入力!L95))</f>
        <v/>
      </c>
      <c r="I97" s="284" t="str">
        <f>IF(②選手情報入力!M95="","",②選手情報入力!M95)</f>
        <v/>
      </c>
      <c r="J97" s="283" t="str">
        <f>IF(②選手情報入力!O95="","",IF(②選手情報入力!N95="",②選手情報入力!O95,②選手情報入力!N95&amp;②選手情報入力!O95))</f>
        <v/>
      </c>
      <c r="K97" s="284" t="str">
        <f>IF(②選手情報入力!P95="","",②選手情報入力!P95)</f>
        <v/>
      </c>
      <c r="L97" s="83" t="str">
        <f>IF(②選手情報入力!Q95="","",②選手情報入力!Q95)</f>
        <v/>
      </c>
      <c r="M97" s="236" t="str">
        <f>IF(②選手情報入力!S95="","",②選手情報入力!S95)</f>
        <v/>
      </c>
    </row>
    <row r="98" spans="1:13" s="78" customFormat="1" ht="18" customHeight="1">
      <c r="A98" s="231">
        <v>86</v>
      </c>
      <c r="B98" s="94" t="str">
        <f>IF(②選手情報入力!B96="","",②選手情報入力!B96)</f>
        <v/>
      </c>
      <c r="C98" s="94" t="str">
        <f>IF(②選手情報入力!C96="","",②選手情報入力!C96)</f>
        <v/>
      </c>
      <c r="D98" s="80" t="str">
        <f>IF(②選手情報入力!F96="","",②選手情報入力!F96)</f>
        <v/>
      </c>
      <c r="E98" s="80" t="str">
        <f>IF(②選手情報入力!G96="","",②選手情報入力!G96)</f>
        <v/>
      </c>
      <c r="F98" s="254" t="str">
        <f>IF(②選手情報入力!I96="","",IF(②選手情報入力!H96="",②選手情報入力!I96,②選手情報入力!H96&amp;②選手情報入力!I96))</f>
        <v/>
      </c>
      <c r="G98" s="94" t="str">
        <f>IF(②選手情報入力!J96="","",②選手情報入力!J96)</f>
        <v/>
      </c>
      <c r="H98" s="279" t="str">
        <f>IF(②選手情報入力!L96="","",IF(②選手情報入力!K96="",②選手情報入力!L96,②選手情報入力!K96&amp;②選手情報入力!L96))</f>
        <v/>
      </c>
      <c r="I98" s="280" t="str">
        <f>IF(②選手情報入力!M96="","",②選手情報入力!M96)</f>
        <v/>
      </c>
      <c r="J98" s="279" t="str">
        <f>IF(②選手情報入力!O96="","",IF(②選手情報入力!N96="",②選手情報入力!O96,②選手情報入力!N96&amp;②選手情報入力!O96))</f>
        <v/>
      </c>
      <c r="K98" s="280" t="str">
        <f>IF(②選手情報入力!P96="","",②選手情報入力!P96)</f>
        <v/>
      </c>
      <c r="L98" s="80" t="str">
        <f>IF(②選手情報入力!Q96="","",②選手情報入力!Q96)</f>
        <v/>
      </c>
      <c r="M98" s="232" t="str">
        <f>IF(②選手情報入力!S96="","",②選手情報入力!S96)</f>
        <v/>
      </c>
    </row>
    <row r="99" spans="1:13" s="78" customFormat="1" ht="18" customHeight="1">
      <c r="A99" s="233">
        <v>87</v>
      </c>
      <c r="B99" s="95" t="str">
        <f>IF(②選手情報入力!B97="","",②選手情報入力!B97)</f>
        <v/>
      </c>
      <c r="C99" s="95" t="str">
        <f>IF(②選手情報入力!C97="","",②選手情報入力!C97)</f>
        <v/>
      </c>
      <c r="D99" s="81" t="str">
        <f>IF(②選手情報入力!F97="","",②選手情報入力!F97)</f>
        <v/>
      </c>
      <c r="E99" s="81" t="str">
        <f>IF(②選手情報入力!G97="","",②選手情報入力!G97)</f>
        <v/>
      </c>
      <c r="F99" s="255" t="str">
        <f>IF(②選手情報入力!I97="","",IF(②選手情報入力!H97="",②選手情報入力!I97,②選手情報入力!H97&amp;②選手情報入力!I97))</f>
        <v/>
      </c>
      <c r="G99" s="95" t="str">
        <f>IF(②選手情報入力!J97="","",②選手情報入力!J97)</f>
        <v/>
      </c>
      <c r="H99" s="281" t="str">
        <f>IF(②選手情報入力!L97="","",IF(②選手情報入力!K97="",②選手情報入力!L97,②選手情報入力!K97&amp;②選手情報入力!L97))</f>
        <v/>
      </c>
      <c r="I99" s="282" t="str">
        <f>IF(②選手情報入力!M97="","",②選手情報入力!M97)</f>
        <v/>
      </c>
      <c r="J99" s="281" t="str">
        <f>IF(②選手情報入力!O97="","",IF(②選手情報入力!N97="",②選手情報入力!O97,②選手情報入力!N97&amp;②選手情報入力!O97))</f>
        <v/>
      </c>
      <c r="K99" s="282" t="str">
        <f>IF(②選手情報入力!P97="","",②選手情報入力!P97)</f>
        <v/>
      </c>
      <c r="L99" s="81" t="str">
        <f>IF(②選手情報入力!Q97="","",②選手情報入力!Q97)</f>
        <v/>
      </c>
      <c r="M99" s="234" t="str">
        <f>IF(②選手情報入力!S97="","",②選手情報入力!S97)</f>
        <v/>
      </c>
    </row>
    <row r="100" spans="1:13" s="78" customFormat="1" ht="18" customHeight="1">
      <c r="A100" s="233">
        <v>88</v>
      </c>
      <c r="B100" s="95" t="str">
        <f>IF(②選手情報入力!B98="","",②選手情報入力!B98)</f>
        <v/>
      </c>
      <c r="C100" s="95" t="str">
        <f>IF(②選手情報入力!C98="","",②選手情報入力!C98)</f>
        <v/>
      </c>
      <c r="D100" s="81" t="str">
        <f>IF(②選手情報入力!F98="","",②選手情報入力!F98)</f>
        <v/>
      </c>
      <c r="E100" s="81" t="str">
        <f>IF(②選手情報入力!G98="","",②選手情報入力!G98)</f>
        <v/>
      </c>
      <c r="F100" s="255" t="str">
        <f>IF(②選手情報入力!I98="","",IF(②選手情報入力!H98="",②選手情報入力!I98,②選手情報入力!H98&amp;②選手情報入力!I98))</f>
        <v/>
      </c>
      <c r="G100" s="95" t="str">
        <f>IF(②選手情報入力!J98="","",②選手情報入力!J98)</f>
        <v/>
      </c>
      <c r="H100" s="281" t="str">
        <f>IF(②選手情報入力!L98="","",IF(②選手情報入力!K98="",②選手情報入力!L98,②選手情報入力!K98&amp;②選手情報入力!L98))</f>
        <v/>
      </c>
      <c r="I100" s="282" t="str">
        <f>IF(②選手情報入力!M98="","",②選手情報入力!M98)</f>
        <v/>
      </c>
      <c r="J100" s="281" t="str">
        <f>IF(②選手情報入力!O98="","",IF(②選手情報入力!N98="",②選手情報入力!O98,②選手情報入力!N98&amp;②選手情報入力!O98))</f>
        <v/>
      </c>
      <c r="K100" s="282" t="str">
        <f>IF(②選手情報入力!P98="","",②選手情報入力!P98)</f>
        <v/>
      </c>
      <c r="L100" s="81" t="str">
        <f>IF(②選手情報入力!Q98="","",②選手情報入力!Q98)</f>
        <v/>
      </c>
      <c r="M100" s="234" t="str">
        <f>IF(②選手情報入力!S98="","",②選手情報入力!S98)</f>
        <v/>
      </c>
    </row>
    <row r="101" spans="1:13" s="78" customFormat="1" ht="18" customHeight="1">
      <c r="A101" s="233">
        <v>89</v>
      </c>
      <c r="B101" s="95" t="str">
        <f>IF(②選手情報入力!B99="","",②選手情報入力!B99)</f>
        <v/>
      </c>
      <c r="C101" s="95" t="str">
        <f>IF(②選手情報入力!C99="","",②選手情報入力!C99)</f>
        <v/>
      </c>
      <c r="D101" s="81" t="str">
        <f>IF(②選手情報入力!F99="","",②選手情報入力!F99)</f>
        <v/>
      </c>
      <c r="E101" s="81" t="str">
        <f>IF(②選手情報入力!G99="","",②選手情報入力!G99)</f>
        <v/>
      </c>
      <c r="F101" s="255" t="str">
        <f>IF(②選手情報入力!I99="","",IF(②選手情報入力!H99="",②選手情報入力!I99,②選手情報入力!H99&amp;②選手情報入力!I99))</f>
        <v/>
      </c>
      <c r="G101" s="95" t="str">
        <f>IF(②選手情報入力!J99="","",②選手情報入力!J99)</f>
        <v/>
      </c>
      <c r="H101" s="281" t="str">
        <f>IF(②選手情報入力!L99="","",IF(②選手情報入力!K99="",②選手情報入力!L99,②選手情報入力!K99&amp;②選手情報入力!L99))</f>
        <v/>
      </c>
      <c r="I101" s="282" t="str">
        <f>IF(②選手情報入力!M99="","",②選手情報入力!M99)</f>
        <v/>
      </c>
      <c r="J101" s="281" t="str">
        <f>IF(②選手情報入力!O99="","",IF(②選手情報入力!N99="",②選手情報入力!O99,②選手情報入力!N99&amp;②選手情報入力!O99))</f>
        <v/>
      </c>
      <c r="K101" s="282" t="str">
        <f>IF(②選手情報入力!P99="","",②選手情報入力!P99)</f>
        <v/>
      </c>
      <c r="L101" s="81" t="str">
        <f>IF(②選手情報入力!Q99="","",②選手情報入力!Q99)</f>
        <v/>
      </c>
      <c r="M101" s="234" t="str">
        <f>IF(②選手情報入力!S99="","",②選手情報入力!S99)</f>
        <v/>
      </c>
    </row>
    <row r="102" spans="1:13" s="78" customFormat="1" ht="18" customHeight="1" thickBot="1">
      <c r="A102" s="241">
        <v>90</v>
      </c>
      <c r="B102" s="242" t="str">
        <f>IF(②選手情報入力!B100="","",②選手情報入力!B100)</f>
        <v/>
      </c>
      <c r="C102" s="242" t="str">
        <f>IF(②選手情報入力!C100="","",②選手情報入力!C100)</f>
        <v/>
      </c>
      <c r="D102" s="243" t="str">
        <f>IF(②選手情報入力!F100="","",②選手情報入力!F100)</f>
        <v/>
      </c>
      <c r="E102" s="243" t="str">
        <f>IF(②選手情報入力!G100="","",②選手情報入力!G100)</f>
        <v/>
      </c>
      <c r="F102" s="259" t="str">
        <f>IF(②選手情報入力!I100="","",IF(②選手情報入力!H100="",②選手情報入力!I100,②選手情報入力!H100&amp;②選手情報入力!I100))</f>
        <v/>
      </c>
      <c r="G102" s="242" t="str">
        <f>IF(②選手情報入力!J100="","",②選手情報入力!J100)</f>
        <v/>
      </c>
      <c r="H102" s="289" t="str">
        <f>IF(②選手情報入力!L100="","",IF(②選手情報入力!K100="",②選手情報入力!L100,②選手情報入力!K100&amp;②選手情報入力!L100))</f>
        <v/>
      </c>
      <c r="I102" s="290" t="str">
        <f>IF(②選手情報入力!M100="","",②選手情報入力!M100)</f>
        <v/>
      </c>
      <c r="J102" s="289" t="str">
        <f>IF(②選手情報入力!O100="","",IF(②選手情報入力!N100="",②選手情報入力!O100,②選手情報入力!N100&amp;②選手情報入力!O100))</f>
        <v/>
      </c>
      <c r="K102" s="290" t="str">
        <f>IF(②選手情報入力!P100="","",②選手情報入力!P100)</f>
        <v/>
      </c>
      <c r="L102" s="243" t="str">
        <f>IF(②選手情報入力!Q100="","",②選手情報入力!Q100)</f>
        <v/>
      </c>
      <c r="M102" s="244" t="str">
        <f>IF(②選手情報入力!S100="","",②選手情報入力!S100)</f>
        <v/>
      </c>
    </row>
  </sheetData>
  <sheetProtection sheet="1" selectLockedCells="1" selectUnlockedCells="1"/>
  <mergeCells count="14">
    <mergeCell ref="A2:B2"/>
    <mergeCell ref="I2:L2"/>
    <mergeCell ref="C6:E6"/>
    <mergeCell ref="C2:G2"/>
    <mergeCell ref="D11:E11"/>
    <mergeCell ref="G11:H11"/>
    <mergeCell ref="B9:B10"/>
    <mergeCell ref="G9:G10"/>
    <mergeCell ref="D9:E9"/>
    <mergeCell ref="D10:E10"/>
    <mergeCell ref="F6:J6"/>
    <mergeCell ref="B8:C8"/>
    <mergeCell ref="D8:G8"/>
    <mergeCell ref="H8:J8"/>
  </mergeCells>
  <phoneticPr fontId="40"/>
  <dataValidations count="2">
    <dataValidation imeMode="hiragana" allowBlank="1" showInputMessage="1" showErrorMessage="1" sqref="D7 F6"/>
    <dataValidation imeMode="on" allowBlank="1" showInputMessage="1" showErrorMessage="1" sqref="C7"/>
  </dataValidations>
  <printOptions horizontalCentered="1"/>
  <pageMargins left="0.51181102362204722" right="0.11811023622047245" top="0.55118110236220474" bottom="0.35433070866141736" header="0.31496062992125984" footer="0.31496062992125984"/>
  <pageSetup paperSize="9" scale="82" fitToHeight="2" orientation="portrait" verticalDpi="300" r:id="rId1"/>
  <headerFooter>
    <oddHeader>&amp;R&amp;14&amp;D　</oddHeader>
    <oddFooter>&amp;P / &amp;N ページ</oddFooter>
  </headerFooter>
  <rowBreaks count="1" manualBreakCount="1">
    <brk id="57" max="12" man="1"/>
  </rowBreaks>
  <ignoredErrors>
    <ignoredError sqref="F6"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workbookViewId="0">
      <selection activeCell="M30" sqref="M30"/>
    </sheetView>
  </sheetViews>
  <sheetFormatPr defaultRowHeight="13.5"/>
  <sheetData/>
  <sheetProtection selectLockedCells="1" selectUnlockedCells="1"/>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1"/>
  <sheetViews>
    <sheetView workbookViewId="0">
      <selection activeCell="O15" sqref="O15"/>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2.7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495" t="s">
        <v>115</v>
      </c>
      <c r="B1" s="495"/>
      <c r="C1" s="495"/>
      <c r="E1" s="495" t="s">
        <v>116</v>
      </c>
      <c r="F1" s="495"/>
      <c r="G1" s="495"/>
      <c r="I1" s="495" t="s">
        <v>125</v>
      </c>
      <c r="J1" s="495"/>
      <c r="K1" s="495"/>
      <c r="O1" s="61"/>
    </row>
    <row r="2" spans="1:15">
      <c r="A2" s="495" t="s">
        <v>109</v>
      </c>
      <c r="B2" s="197" t="s">
        <v>109</v>
      </c>
      <c r="C2" s="197" t="s">
        <v>117</v>
      </c>
      <c r="E2" s="495" t="s">
        <v>109</v>
      </c>
      <c r="F2" s="197" t="s">
        <v>109</v>
      </c>
      <c r="G2" s="197" t="s">
        <v>117</v>
      </c>
      <c r="I2" s="495" t="s">
        <v>109</v>
      </c>
      <c r="J2" s="197" t="s">
        <v>109</v>
      </c>
      <c r="K2" s="197" t="s">
        <v>117</v>
      </c>
      <c r="N2" s="495" t="s">
        <v>138</v>
      </c>
      <c r="O2" s="495"/>
    </row>
    <row r="3" spans="1:15" ht="14.25" thickBot="1">
      <c r="A3" s="495"/>
      <c r="B3" s="197" t="s">
        <v>204</v>
      </c>
      <c r="C3" s="197" t="s">
        <v>205</v>
      </c>
      <c r="E3" s="495"/>
      <c r="F3" s="197" t="s">
        <v>204</v>
      </c>
      <c r="G3" s="197" t="s">
        <v>205</v>
      </c>
      <c r="I3" s="495"/>
      <c r="J3" s="197" t="s">
        <v>189</v>
      </c>
      <c r="K3" s="197" t="s">
        <v>205</v>
      </c>
      <c r="N3" s="61"/>
      <c r="O3" s="61"/>
    </row>
    <row r="4" spans="1:15">
      <c r="A4" t="s">
        <v>261</v>
      </c>
      <c r="B4" s="37">
        <v>22</v>
      </c>
      <c r="C4">
        <v>2</v>
      </c>
      <c r="E4" t="s">
        <v>268</v>
      </c>
      <c r="F4" s="37">
        <v>58</v>
      </c>
      <c r="G4">
        <v>2</v>
      </c>
      <c r="I4" t="s">
        <v>275</v>
      </c>
      <c r="J4" s="37">
        <v>81</v>
      </c>
      <c r="K4">
        <v>2</v>
      </c>
      <c r="M4" s="492" t="s">
        <v>136</v>
      </c>
      <c r="N4" s="86"/>
      <c r="O4" s="62"/>
    </row>
    <row r="5" spans="1:15">
      <c r="A5" t="s">
        <v>262</v>
      </c>
      <c r="B5" s="37">
        <v>23</v>
      </c>
      <c r="C5">
        <v>2</v>
      </c>
      <c r="E5" t="s">
        <v>269</v>
      </c>
      <c r="F5" s="37">
        <v>59</v>
      </c>
      <c r="G5">
        <v>2</v>
      </c>
      <c r="I5" t="s">
        <v>276</v>
      </c>
      <c r="J5" s="37">
        <v>82</v>
      </c>
      <c r="K5">
        <v>2</v>
      </c>
      <c r="M5" s="493"/>
      <c r="N5" s="29" t="s">
        <v>261</v>
      </c>
      <c r="O5" s="63" t="s">
        <v>261</v>
      </c>
    </row>
    <row r="6" spans="1:15">
      <c r="A6" t="s">
        <v>263</v>
      </c>
      <c r="B6" s="37">
        <v>24</v>
      </c>
      <c r="C6">
        <v>2</v>
      </c>
      <c r="E6" t="s">
        <v>270</v>
      </c>
      <c r="F6" s="37">
        <v>60</v>
      </c>
      <c r="G6">
        <v>2</v>
      </c>
      <c r="I6" t="s">
        <v>277</v>
      </c>
      <c r="J6" s="37">
        <v>83</v>
      </c>
      <c r="K6">
        <v>2</v>
      </c>
      <c r="M6" s="493"/>
      <c r="N6" s="29" t="s">
        <v>262</v>
      </c>
      <c r="O6" s="63" t="s">
        <v>262</v>
      </c>
    </row>
    <row r="7" spans="1:15">
      <c r="A7" t="s">
        <v>403</v>
      </c>
      <c r="B7" s="37">
        <v>106</v>
      </c>
      <c r="C7">
        <v>2</v>
      </c>
      <c r="E7" t="s">
        <v>405</v>
      </c>
      <c r="F7" s="37">
        <v>107</v>
      </c>
      <c r="G7">
        <v>2</v>
      </c>
      <c r="I7" t="s">
        <v>278</v>
      </c>
      <c r="J7" s="37">
        <v>84</v>
      </c>
      <c r="K7">
        <v>2</v>
      </c>
      <c r="M7" s="493"/>
      <c r="N7" s="29" t="s">
        <v>263</v>
      </c>
      <c r="O7" s="63" t="s">
        <v>263</v>
      </c>
    </row>
    <row r="8" spans="1:15">
      <c r="A8" t="s">
        <v>264</v>
      </c>
      <c r="B8" s="37">
        <v>25</v>
      </c>
      <c r="C8">
        <v>0</v>
      </c>
      <c r="E8" t="s">
        <v>271</v>
      </c>
      <c r="F8" s="37">
        <v>61</v>
      </c>
      <c r="G8">
        <v>0</v>
      </c>
      <c r="M8" s="493"/>
      <c r="N8" s="29" t="s">
        <v>403</v>
      </c>
      <c r="O8" s="63" t="s">
        <v>403</v>
      </c>
    </row>
    <row r="9" spans="1:15">
      <c r="A9" t="s">
        <v>265</v>
      </c>
      <c r="B9" s="37">
        <v>26</v>
      </c>
      <c r="C9">
        <v>0</v>
      </c>
      <c r="E9" t="s">
        <v>272</v>
      </c>
      <c r="F9" s="37">
        <v>62</v>
      </c>
      <c r="G9">
        <v>0</v>
      </c>
      <c r="M9" s="493"/>
      <c r="N9" s="29" t="s">
        <v>264</v>
      </c>
      <c r="O9" s="63" t="s">
        <v>264</v>
      </c>
    </row>
    <row r="10" spans="1:15">
      <c r="A10" t="s">
        <v>266</v>
      </c>
      <c r="B10" s="37">
        <v>27</v>
      </c>
      <c r="C10">
        <v>0</v>
      </c>
      <c r="E10" t="s">
        <v>273</v>
      </c>
      <c r="F10" s="37">
        <v>63</v>
      </c>
      <c r="G10">
        <v>0</v>
      </c>
      <c r="M10" s="493"/>
      <c r="N10" s="29" t="s">
        <v>265</v>
      </c>
      <c r="O10" s="63" t="s">
        <v>265</v>
      </c>
    </row>
    <row r="11" spans="1:15">
      <c r="A11" t="s">
        <v>267</v>
      </c>
      <c r="B11" s="37">
        <v>28</v>
      </c>
      <c r="C11">
        <v>0</v>
      </c>
      <c r="E11" t="s">
        <v>274</v>
      </c>
      <c r="F11" s="37">
        <v>64</v>
      </c>
      <c r="G11">
        <v>0</v>
      </c>
      <c r="M11" s="493"/>
      <c r="N11" s="29" t="s">
        <v>266</v>
      </c>
      <c r="O11" s="63" t="s">
        <v>266</v>
      </c>
    </row>
    <row r="12" spans="1:15">
      <c r="B12" s="37"/>
      <c r="F12" s="37"/>
      <c r="M12" s="493"/>
      <c r="N12" s="29" t="s">
        <v>267</v>
      </c>
      <c r="O12" s="63" t="s">
        <v>267</v>
      </c>
    </row>
    <row r="13" spans="1:15">
      <c r="B13" s="37"/>
      <c r="F13" s="37"/>
      <c r="M13" s="493"/>
      <c r="N13" s="29"/>
      <c r="O13" s="63"/>
    </row>
    <row r="14" spans="1:15">
      <c r="B14" s="37"/>
      <c r="F14" s="37"/>
      <c r="M14" s="493"/>
      <c r="N14" s="29"/>
      <c r="O14" s="63"/>
    </row>
    <row r="15" spans="1:15">
      <c r="B15" s="37"/>
      <c r="F15" s="37"/>
      <c r="M15" s="493"/>
      <c r="N15" s="29"/>
      <c r="O15" s="63"/>
    </row>
    <row r="16" spans="1:15">
      <c r="B16" s="37"/>
      <c r="F16" s="37"/>
      <c r="M16" s="493"/>
      <c r="N16" s="29"/>
      <c r="O16" s="63"/>
    </row>
    <row r="17" spans="2:15">
      <c r="B17" s="37"/>
      <c r="F17" s="37"/>
      <c r="M17" s="493"/>
      <c r="N17" s="29"/>
      <c r="O17" s="63"/>
    </row>
    <row r="18" spans="2:15">
      <c r="B18" s="37"/>
      <c r="F18" s="37"/>
      <c r="M18" s="493"/>
      <c r="N18" s="29"/>
      <c r="O18" s="63"/>
    </row>
    <row r="19" spans="2:15">
      <c r="B19" s="37"/>
      <c r="F19" s="37"/>
      <c r="M19" s="493"/>
      <c r="N19" s="29"/>
      <c r="O19" s="63"/>
    </row>
    <row r="20" spans="2:15">
      <c r="B20" s="37"/>
      <c r="F20" s="37"/>
      <c r="M20" s="493"/>
      <c r="N20" s="29"/>
      <c r="O20" s="63"/>
    </row>
    <row r="21" spans="2:15">
      <c r="B21" s="37"/>
      <c r="F21" s="37"/>
      <c r="M21" s="493"/>
      <c r="N21" s="29"/>
      <c r="O21" s="63"/>
    </row>
    <row r="22" spans="2:15">
      <c r="B22" s="37"/>
      <c r="M22" s="493"/>
      <c r="N22" s="158"/>
      <c r="O22" s="63"/>
    </row>
    <row r="23" spans="2:15">
      <c r="B23" s="37"/>
      <c r="M23" s="493"/>
      <c r="N23" s="29"/>
      <c r="O23" s="63"/>
    </row>
    <row r="24" spans="2:15">
      <c r="B24" s="37"/>
      <c r="M24" s="493"/>
      <c r="N24" s="29"/>
      <c r="O24" s="63"/>
    </row>
    <row r="25" spans="2:15">
      <c r="B25" s="37"/>
      <c r="M25" s="493"/>
      <c r="O25" s="63"/>
    </row>
    <row r="26" spans="2:15">
      <c r="M26" s="493"/>
      <c r="N26" s="29"/>
      <c r="O26" s="63"/>
    </row>
    <row r="27" spans="2:15">
      <c r="M27" s="493"/>
      <c r="N27" s="29"/>
      <c r="O27" s="63"/>
    </row>
    <row r="28" spans="2:15">
      <c r="M28" s="493"/>
      <c r="N28" s="29"/>
      <c r="O28" s="63"/>
    </row>
    <row r="29" spans="2:15">
      <c r="M29" s="493"/>
      <c r="N29" s="29"/>
      <c r="O29" s="63"/>
    </row>
    <row r="30" spans="2:15">
      <c r="M30" s="88"/>
      <c r="N30" s="89"/>
      <c r="O30" s="90"/>
    </row>
    <row r="31" spans="2:15">
      <c r="M31" s="493" t="s">
        <v>137</v>
      </c>
      <c r="N31" s="29" t="s">
        <v>268</v>
      </c>
      <c r="O31" s="63" t="s">
        <v>268</v>
      </c>
    </row>
    <row r="32" spans="2:15">
      <c r="M32" s="493"/>
      <c r="N32" s="29" t="s">
        <v>269</v>
      </c>
      <c r="O32" s="63" t="s">
        <v>269</v>
      </c>
    </row>
    <row r="33" spans="13:15">
      <c r="M33" s="493"/>
      <c r="N33" s="29" t="s">
        <v>270</v>
      </c>
      <c r="O33" s="63" t="s">
        <v>270</v>
      </c>
    </row>
    <row r="34" spans="13:15">
      <c r="M34" s="493"/>
      <c r="N34" s="29" t="s">
        <v>405</v>
      </c>
      <c r="O34" s="63" t="s">
        <v>405</v>
      </c>
    </row>
    <row r="35" spans="13:15">
      <c r="M35" s="493"/>
      <c r="N35" s="29" t="s">
        <v>271</v>
      </c>
      <c r="O35" s="63" t="s">
        <v>271</v>
      </c>
    </row>
    <row r="36" spans="13:15">
      <c r="M36" s="493"/>
      <c r="N36" s="29" t="s">
        <v>272</v>
      </c>
      <c r="O36" s="63" t="s">
        <v>272</v>
      </c>
    </row>
    <row r="37" spans="13:15">
      <c r="M37" s="493"/>
      <c r="N37" s="29" t="s">
        <v>273</v>
      </c>
      <c r="O37" s="63" t="s">
        <v>273</v>
      </c>
    </row>
    <row r="38" spans="13:15">
      <c r="M38" s="493"/>
      <c r="N38" s="29" t="s">
        <v>274</v>
      </c>
      <c r="O38" s="63" t="s">
        <v>274</v>
      </c>
    </row>
    <row r="39" spans="13:15">
      <c r="M39" s="493"/>
      <c r="N39" s="29"/>
      <c r="O39" s="63"/>
    </row>
    <row r="40" spans="13:15">
      <c r="M40" s="493"/>
      <c r="N40" s="29"/>
      <c r="O40" s="63"/>
    </row>
    <row r="41" spans="13:15">
      <c r="M41" s="493"/>
      <c r="N41" s="29"/>
      <c r="O41" s="63"/>
    </row>
    <row r="42" spans="13:15">
      <c r="M42" s="493"/>
      <c r="N42" s="29"/>
      <c r="O42" s="63"/>
    </row>
    <row r="43" spans="13:15">
      <c r="M43" s="493"/>
      <c r="N43" s="29"/>
      <c r="O43" s="63"/>
    </row>
    <row r="44" spans="13:15">
      <c r="M44" s="493"/>
      <c r="N44" s="29"/>
      <c r="O44" s="63"/>
    </row>
    <row r="45" spans="13:15">
      <c r="M45" s="493"/>
      <c r="N45" s="29"/>
      <c r="O45" s="63"/>
    </row>
    <row r="46" spans="13:15">
      <c r="M46" s="493"/>
      <c r="N46" s="158"/>
      <c r="O46" s="63"/>
    </row>
    <row r="47" spans="13:15">
      <c r="M47" s="493"/>
      <c r="N47" s="29"/>
      <c r="O47" s="63"/>
    </row>
    <row r="48" spans="13:15">
      <c r="M48" s="493"/>
      <c r="N48" s="29"/>
      <c r="O48" s="63"/>
    </row>
    <row r="49" spans="13:15">
      <c r="M49" s="493"/>
      <c r="N49" s="29"/>
      <c r="O49" s="63"/>
    </row>
    <row r="50" spans="13:15">
      <c r="M50" s="493"/>
      <c r="N50" s="29"/>
      <c r="O50" s="63"/>
    </row>
    <row r="51" spans="13:15" ht="14.25" thickBot="1">
      <c r="M51" s="494"/>
      <c r="N51" s="87"/>
      <c r="O51" s="64"/>
    </row>
  </sheetData>
  <sheetProtection sheet="1" objects="1" scenarios="1" selectLockedCells="1" selectUnlockedCells="1"/>
  <mergeCells count="9">
    <mergeCell ref="M4:M29"/>
    <mergeCell ref="M31:M51"/>
    <mergeCell ref="N2:O2"/>
    <mergeCell ref="A1:C1"/>
    <mergeCell ref="E1:G1"/>
    <mergeCell ref="I1:K1"/>
    <mergeCell ref="A2:A3"/>
    <mergeCell ref="E2:E3"/>
    <mergeCell ref="I2:I3"/>
  </mergeCells>
  <phoneticPr fontId="40"/>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市スポ</vt:lpstr>
      <vt:lpstr>注意事項</vt:lpstr>
      <vt:lpstr>①団体情報入力</vt:lpstr>
      <vt:lpstr>②選手情報入力</vt:lpstr>
      <vt:lpstr>③リレー情報確認</vt:lpstr>
      <vt:lpstr>④種目別人数</vt:lpstr>
      <vt:lpstr>⑤申込一覧表</vt:lpstr>
      <vt:lpstr>　　　　　</vt:lpstr>
      <vt:lpstr>種目情報</vt:lpstr>
      <vt:lpstr>data_kyogisha</vt:lpstr>
      <vt:lpstr>data_team</vt:lpstr>
      <vt:lpstr>④種目別人数!Print_Area</vt:lpstr>
      <vt:lpstr>⑤申込一覧表!Print_Area</vt:lpstr>
      <vt:lpstr>⑤申込一覧表!Print_Titles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2016-07-04T03:51:45Z</cp:lastPrinted>
  <dcterms:created xsi:type="dcterms:W3CDTF">2013-01-03T14:12:28Z</dcterms:created>
  <dcterms:modified xsi:type="dcterms:W3CDTF">2017-07-08T03:13:54Z</dcterms:modified>
  <cp:contentStatus/>
</cp:coreProperties>
</file>