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17強化普及\ダウンロード２\"/>
    </mc:Choice>
  </mc:AlternateContent>
  <bookViews>
    <workbookView xWindow="0" yWindow="1365" windowWidth="14850" windowHeight="10440" tabRatio="925"/>
  </bookViews>
  <sheets>
    <sheet name="注意事項" sheetId="4" r:id="rId1"/>
    <sheet name="①学校情報入力" sheetId="7" r:id="rId2"/>
    <sheet name="②選手情報入力" sheetId="3" r:id="rId3"/>
    <sheet name="③リレー情報確認" sheetId="5" r:id="rId4"/>
    <sheet name="④種目別人数" sheetId="17" r:id="rId5"/>
    <sheet name="⑤申込一覧表" sheetId="20" r:id="rId6"/>
    <sheet name="記録確認表" sheetId="21" r:id="rId7"/>
    <sheet name="　　　　　" sheetId="14" r:id="rId8"/>
    <sheet name="種目情報" sheetId="18" r:id="rId9"/>
    <sheet name="data_kyogisha" sheetId="2" r:id="rId10"/>
    <sheet name="data_team" sheetId="19" r:id="rId11"/>
  </sheets>
  <externalReferences>
    <externalReference r:id="rId12"/>
    <externalReference r:id="rId13"/>
  </externalReferences>
  <definedNames>
    <definedName name="_xlnm.Print_Area" localSheetId="4">④種目別人数!$A$3:$H$46</definedName>
    <definedName name="_xlnm.Print_Area" localSheetId="5">⑤申込一覧表!$A$2:$U$124</definedName>
    <definedName name="_xlnm.Print_Area" localSheetId="6">記録確認表!$A$1:$M$97</definedName>
    <definedName name="_xlnm.Print_Titles" localSheetId="6">記録確認表!$1:$3</definedName>
    <definedName name="リレー">[1]一覧表!$R$13</definedName>
    <definedName name="女子種目">[2]一覧表!$U$13:$U$28</definedName>
    <definedName name="性別">[1]一覧表!$S$13:$S$14</definedName>
    <definedName name="男子種目">[1]一覧表!$T$13:$T$32</definedName>
    <definedName name="男種目">[2]一覧表!$T$13:$T$32</definedName>
  </definedNames>
  <calcPr calcId="152511" concurrentCalc="0"/>
</workbook>
</file>

<file path=xl/calcChain.xml><?xml version="1.0" encoding="utf-8"?>
<calcChain xmlns="http://schemas.openxmlformats.org/spreadsheetml/2006/main">
  <c r="AJ10" i="3" l="1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9" i="3"/>
  <c r="F14" i="5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L84" i="3"/>
  <c r="AL85" i="3"/>
  <c r="AL86" i="3"/>
  <c r="AL87" i="3"/>
  <c r="AL88" i="3"/>
  <c r="AL89" i="3"/>
  <c r="AL90" i="3"/>
  <c r="AL91" i="3"/>
  <c r="AL92" i="3"/>
  <c r="AL93" i="3"/>
  <c r="AL94" i="3"/>
  <c r="AL95" i="3"/>
  <c r="AL96" i="3"/>
  <c r="AL97" i="3"/>
  <c r="AL98" i="3"/>
  <c r="AL99" i="3"/>
  <c r="AL9" i="3"/>
  <c r="L14" i="5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AN90" i="3"/>
  <c r="AN91" i="3"/>
  <c r="AN92" i="3"/>
  <c r="AN93" i="3"/>
  <c r="AN94" i="3"/>
  <c r="AN95" i="3"/>
  <c r="AN96" i="3"/>
  <c r="AN97" i="3"/>
  <c r="AN98" i="3"/>
  <c r="AN99" i="3"/>
  <c r="AN9" i="3"/>
  <c r="R14" i="5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8" i="3"/>
  <c r="AP79" i="3"/>
  <c r="AP80" i="3"/>
  <c r="AP81" i="3"/>
  <c r="AP82" i="3"/>
  <c r="AP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AP96" i="3"/>
  <c r="AP97" i="3"/>
  <c r="AP98" i="3"/>
  <c r="AP99" i="3"/>
  <c r="AP9" i="3"/>
  <c r="X14" i="5"/>
  <c r="G101" i="3"/>
  <c r="C41" i="17"/>
  <c r="G41" i="17"/>
  <c r="C42" i="17"/>
  <c r="G42" i="17"/>
  <c r="I8" i="21"/>
  <c r="I9" i="21"/>
  <c r="M18" i="17"/>
  <c r="N18" i="17"/>
  <c r="G22" i="17"/>
  <c r="M19" i="17"/>
  <c r="N19" i="17"/>
  <c r="G23" i="17"/>
  <c r="M20" i="17"/>
  <c r="N20" i="17"/>
  <c r="G24" i="17"/>
  <c r="M17" i="17"/>
  <c r="N17" i="17"/>
  <c r="G21" i="17"/>
  <c r="M16" i="17"/>
  <c r="N16" i="17"/>
  <c r="G18" i="17"/>
  <c r="M11" i="17"/>
  <c r="N11" i="17"/>
  <c r="G11" i="17"/>
  <c r="M12" i="17"/>
  <c r="N12" i="17"/>
  <c r="G12" i="17"/>
  <c r="M13" i="17"/>
  <c r="N13" i="17"/>
  <c r="G13" i="17"/>
  <c r="M14" i="17"/>
  <c r="N14" i="17"/>
  <c r="G14" i="17"/>
  <c r="M15" i="17"/>
  <c r="N15" i="17"/>
  <c r="G15" i="17"/>
  <c r="K11" i="17"/>
  <c r="L11" i="17"/>
  <c r="C11" i="17"/>
  <c r="K12" i="17"/>
  <c r="L12" i="17"/>
  <c r="C12" i="17"/>
  <c r="K13" i="17"/>
  <c r="L13" i="17"/>
  <c r="C13" i="17"/>
  <c r="K14" i="17"/>
  <c r="L14" i="17"/>
  <c r="C14" i="17"/>
  <c r="K15" i="17"/>
  <c r="L15" i="17"/>
  <c r="C17" i="17"/>
  <c r="K17" i="17"/>
  <c r="L17" i="17"/>
  <c r="C22" i="17"/>
  <c r="K18" i="17"/>
  <c r="L18" i="17"/>
  <c r="C23" i="17"/>
  <c r="K19" i="17"/>
  <c r="L19" i="17"/>
  <c r="C24" i="17"/>
  <c r="K20" i="17"/>
  <c r="L20" i="17"/>
  <c r="C25" i="17"/>
  <c r="K16" i="17"/>
  <c r="L16" i="17"/>
  <c r="C21" i="17"/>
  <c r="K21" i="17"/>
  <c r="L21" i="17"/>
  <c r="C30" i="17"/>
  <c r="U12" i="3"/>
  <c r="U13" i="3"/>
  <c r="U14" i="3"/>
  <c r="U15" i="3"/>
  <c r="U16" i="3"/>
  <c r="U17" i="3"/>
  <c r="U18" i="3"/>
  <c r="U19" i="3"/>
  <c r="U20" i="3"/>
  <c r="U21" i="3"/>
  <c r="U22" i="3"/>
  <c r="U23" i="3"/>
  <c r="T12" i="3"/>
  <c r="T13" i="3"/>
  <c r="T14" i="3"/>
  <c r="T15" i="3"/>
  <c r="T16" i="3"/>
  <c r="T17" i="3"/>
  <c r="T18" i="3"/>
  <c r="T19" i="3"/>
  <c r="T20" i="3"/>
  <c r="T21" i="3"/>
  <c r="T22" i="3"/>
  <c r="D87" i="20"/>
  <c r="B85" i="20"/>
  <c r="D46" i="20"/>
  <c r="B44" i="20"/>
  <c r="D5" i="20"/>
  <c r="B3" i="20"/>
  <c r="A3" i="17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2" i="2"/>
  <c r="B97" i="21"/>
  <c r="B96" i="21"/>
  <c r="B95" i="21"/>
  <c r="B94" i="21"/>
  <c r="B93" i="21"/>
  <c r="B92" i="21"/>
  <c r="B91" i="21"/>
  <c r="B90" i="21"/>
  <c r="B89" i="21"/>
  <c r="B88" i="21"/>
  <c r="B87" i="21"/>
  <c r="B86" i="21"/>
  <c r="B85" i="21"/>
  <c r="B84" i="21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C124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83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D89" i="20"/>
  <c r="D48" i="20"/>
  <c r="M11" i="20"/>
  <c r="M93" i="20"/>
  <c r="C6" i="17"/>
  <c r="M52" i="20"/>
  <c r="L40" i="17"/>
  <c r="L41" i="17"/>
  <c r="L42" i="17"/>
  <c r="L43" i="17"/>
  <c r="L44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N37" i="17"/>
  <c r="M38" i="17"/>
  <c r="N38" i="17"/>
  <c r="M39" i="17"/>
  <c r="N39" i="17"/>
  <c r="M40" i="17"/>
  <c r="N40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L37" i="17"/>
  <c r="K38" i="17"/>
  <c r="L38" i="17"/>
  <c r="D1" i="7"/>
  <c r="B7" i="17"/>
  <c r="D11" i="20"/>
  <c r="G103" i="3"/>
  <c r="D5" i="21"/>
  <c r="G102" i="3"/>
  <c r="D4" i="21"/>
  <c r="M100" i="3"/>
  <c r="K100" i="3"/>
  <c r="I100" i="3"/>
  <c r="Q45" i="20"/>
  <c r="Q4" i="20"/>
  <c r="R86" i="20"/>
  <c r="G100" i="3"/>
  <c r="C40" i="17"/>
  <c r="G40" i="17"/>
  <c r="X8" i="5"/>
  <c r="R8" i="5"/>
  <c r="L8" i="5"/>
  <c r="F8" i="5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1" i="3"/>
  <c r="AO52" i="3"/>
  <c r="AO53" i="3"/>
  <c r="AO54" i="3"/>
  <c r="AO55" i="3"/>
  <c r="AO56" i="3"/>
  <c r="AO57" i="3"/>
  <c r="AO58" i="3"/>
  <c r="AO59" i="3"/>
  <c r="AO60" i="3"/>
  <c r="AO61" i="3"/>
  <c r="AO62" i="3"/>
  <c r="AO63" i="3"/>
  <c r="AO64" i="3"/>
  <c r="AO65" i="3"/>
  <c r="AO66" i="3"/>
  <c r="AO67" i="3"/>
  <c r="AO68" i="3"/>
  <c r="AO69" i="3"/>
  <c r="AO70" i="3"/>
  <c r="AO71" i="3"/>
  <c r="AO72" i="3"/>
  <c r="AO73" i="3"/>
  <c r="AO74" i="3"/>
  <c r="AO75" i="3"/>
  <c r="AO76" i="3"/>
  <c r="AO77" i="3"/>
  <c r="AO78" i="3"/>
  <c r="AO79" i="3"/>
  <c r="AO80" i="3"/>
  <c r="AO81" i="3"/>
  <c r="AO82" i="3"/>
  <c r="AO83" i="3"/>
  <c r="AO84" i="3"/>
  <c r="AO85" i="3"/>
  <c r="AO86" i="3"/>
  <c r="AO87" i="3"/>
  <c r="AO88" i="3"/>
  <c r="AO89" i="3"/>
  <c r="AO90" i="3"/>
  <c r="AO91" i="3"/>
  <c r="AO92" i="3"/>
  <c r="AO93" i="3"/>
  <c r="AO94" i="3"/>
  <c r="AO95" i="3"/>
  <c r="AO96" i="3"/>
  <c r="AO97" i="3"/>
  <c r="AO98" i="3"/>
  <c r="AO99" i="3"/>
  <c r="AK10" i="3"/>
  <c r="AK11" i="3"/>
  <c r="AM10" i="3"/>
  <c r="AM11" i="3"/>
  <c r="AI10" i="3"/>
  <c r="AI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U13" i="5"/>
  <c r="A25" i="19"/>
  <c r="U9" i="5"/>
  <c r="A21" i="19"/>
  <c r="U12" i="5"/>
  <c r="A24" i="19"/>
  <c r="U8" i="5"/>
  <c r="A20" i="19"/>
  <c r="U11" i="5"/>
  <c r="A23" i="19"/>
  <c r="U10" i="5"/>
  <c r="A22" i="19"/>
  <c r="I13" i="5"/>
  <c r="A13" i="19"/>
  <c r="I9" i="5"/>
  <c r="A9" i="19"/>
  <c r="I11" i="5"/>
  <c r="A11" i="19"/>
  <c r="I12" i="5"/>
  <c r="A12" i="19"/>
  <c r="I10" i="5"/>
  <c r="A10" i="19"/>
  <c r="I8" i="5"/>
  <c r="A8" i="19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O12" i="5"/>
  <c r="A18" i="19"/>
  <c r="O13" i="5"/>
  <c r="A19" i="19"/>
  <c r="B19" i="19"/>
  <c r="K11" i="19"/>
  <c r="L11" i="19"/>
  <c r="J11" i="19"/>
  <c r="M11" i="19"/>
  <c r="B11" i="19"/>
  <c r="K21" i="19"/>
  <c r="B21" i="19"/>
  <c r="L21" i="19"/>
  <c r="J21" i="19"/>
  <c r="M21" i="19"/>
  <c r="B18" i="19"/>
  <c r="M18" i="19"/>
  <c r="J18" i="19"/>
  <c r="J1" i="5"/>
  <c r="C18" i="19"/>
  <c r="K18" i="19"/>
  <c r="L18" i="19"/>
  <c r="P1" i="5"/>
  <c r="D18" i="19"/>
  <c r="L8" i="19"/>
  <c r="K8" i="19"/>
  <c r="J8" i="19"/>
  <c r="M8" i="19"/>
  <c r="B8" i="19"/>
  <c r="K9" i="19"/>
  <c r="L9" i="19"/>
  <c r="M9" i="19"/>
  <c r="J9" i="19"/>
  <c r="B9" i="19"/>
  <c r="K23" i="19"/>
  <c r="B23" i="19"/>
  <c r="L23" i="19"/>
  <c r="M23" i="19"/>
  <c r="J23" i="19"/>
  <c r="K25" i="19"/>
  <c r="B25" i="19"/>
  <c r="L25" i="19"/>
  <c r="C25" i="19"/>
  <c r="D25" i="19"/>
  <c r="J25" i="19"/>
  <c r="M25" i="19"/>
  <c r="M10" i="19"/>
  <c r="J10" i="19"/>
  <c r="B10" i="19"/>
  <c r="K10" i="19"/>
  <c r="L10" i="19"/>
  <c r="K13" i="19"/>
  <c r="C13" i="19"/>
  <c r="B13" i="19"/>
  <c r="D13" i="19"/>
  <c r="J13" i="19"/>
  <c r="L13" i="19"/>
  <c r="M13" i="19"/>
  <c r="L20" i="19"/>
  <c r="K20" i="19"/>
  <c r="M20" i="19"/>
  <c r="B20" i="19"/>
  <c r="J20" i="19"/>
  <c r="M12" i="19"/>
  <c r="C12" i="19"/>
  <c r="J12" i="19"/>
  <c r="D12" i="19"/>
  <c r="K12" i="19"/>
  <c r="L12" i="19"/>
  <c r="B12" i="19"/>
  <c r="M22" i="19"/>
  <c r="B22" i="19"/>
  <c r="J22" i="19"/>
  <c r="K22" i="19"/>
  <c r="L22" i="19"/>
  <c r="M24" i="19"/>
  <c r="B24" i="19"/>
  <c r="J24" i="19"/>
  <c r="C24" i="19"/>
  <c r="K24" i="19"/>
  <c r="D24" i="19"/>
  <c r="L24" i="19"/>
  <c r="O8" i="5"/>
  <c r="A14" i="19"/>
  <c r="O11" i="5"/>
  <c r="A17" i="19"/>
  <c r="O10" i="5"/>
  <c r="A16" i="19"/>
  <c r="O9" i="5"/>
  <c r="A15" i="19"/>
  <c r="AH98" i="3"/>
  <c r="AH97" i="3"/>
  <c r="AH96" i="3"/>
  <c r="AH95" i="3"/>
  <c r="AH94" i="3"/>
  <c r="AH93" i="3"/>
  <c r="AH92" i="3"/>
  <c r="AH91" i="3"/>
  <c r="AH90" i="3"/>
  <c r="AH89" i="3"/>
  <c r="AH88" i="3"/>
  <c r="AH87" i="3"/>
  <c r="AH86" i="3"/>
  <c r="AH85" i="3"/>
  <c r="AH84" i="3"/>
  <c r="AH82" i="3"/>
  <c r="AH80" i="3"/>
  <c r="AH79" i="3"/>
  <c r="AH78" i="3"/>
  <c r="AH77" i="3"/>
  <c r="AH76" i="3"/>
  <c r="AH75" i="3"/>
  <c r="AH74" i="3"/>
  <c r="AH73" i="3"/>
  <c r="AH72" i="3"/>
  <c r="AH71" i="3"/>
  <c r="AH70" i="3"/>
  <c r="AH69" i="3"/>
  <c r="AH68" i="3"/>
  <c r="AH67" i="3"/>
  <c r="AH66" i="3"/>
  <c r="AH65" i="3"/>
  <c r="E56" i="2"/>
  <c r="A56" i="2"/>
  <c r="AH64" i="3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E29" i="2"/>
  <c r="I29" i="2"/>
  <c r="A29" i="2"/>
  <c r="AH37" i="3"/>
  <c r="E28" i="2"/>
  <c r="I28" i="2"/>
  <c r="A28" i="2"/>
  <c r="AH36" i="3"/>
  <c r="E27" i="2"/>
  <c r="I27" i="2"/>
  <c r="A27" i="2"/>
  <c r="AH35" i="3"/>
  <c r="E26" i="2"/>
  <c r="I26" i="2"/>
  <c r="A26" i="2"/>
  <c r="AH34" i="3"/>
  <c r="E9" i="2"/>
  <c r="I9" i="2"/>
  <c r="A9" i="2"/>
  <c r="AH17" i="3"/>
  <c r="AB99" i="3"/>
  <c r="AB94" i="3"/>
  <c r="AB93" i="3"/>
  <c r="AB92" i="3"/>
  <c r="AB91" i="3"/>
  <c r="AB90" i="3"/>
  <c r="AB89" i="3"/>
  <c r="AB88" i="3"/>
  <c r="AB87" i="3"/>
  <c r="AB86" i="3"/>
  <c r="AB85" i="3"/>
  <c r="AB82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E57" i="2"/>
  <c r="A57" i="2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E16" i="2"/>
  <c r="I16" i="2"/>
  <c r="A16" i="2"/>
  <c r="AB24" i="3"/>
  <c r="E15" i="2"/>
  <c r="I15" i="2"/>
  <c r="A15" i="2"/>
  <c r="AB23" i="3"/>
  <c r="E14" i="2"/>
  <c r="I14" i="2"/>
  <c r="A14" i="2"/>
  <c r="AB22" i="3"/>
  <c r="D19" i="19"/>
  <c r="L19" i="19"/>
  <c r="C19" i="19"/>
  <c r="J19" i="19"/>
  <c r="M19" i="19"/>
  <c r="K19" i="19"/>
  <c r="B17" i="19"/>
  <c r="K17" i="19"/>
  <c r="L17" i="19"/>
  <c r="J17" i="19"/>
  <c r="M17" i="19"/>
  <c r="K14" i="19"/>
  <c r="J14" i="19"/>
  <c r="M14" i="19"/>
  <c r="B14" i="19"/>
  <c r="L14" i="19"/>
  <c r="B15" i="19"/>
  <c r="K15" i="19"/>
  <c r="L15" i="19"/>
  <c r="M15" i="19"/>
  <c r="J15" i="19"/>
  <c r="B16" i="19"/>
  <c r="M16" i="19"/>
  <c r="J16" i="19"/>
  <c r="K16" i="19"/>
  <c r="L16" i="19"/>
  <c r="C8" i="5"/>
  <c r="A2" i="19"/>
  <c r="C11" i="5"/>
  <c r="A5" i="19"/>
  <c r="C9" i="5"/>
  <c r="A3" i="19"/>
  <c r="C10" i="5"/>
  <c r="A4" i="19"/>
  <c r="C13" i="5"/>
  <c r="A7" i="19"/>
  <c r="C12" i="5"/>
  <c r="A6" i="19"/>
  <c r="E2" i="21"/>
  <c r="L8" i="21"/>
  <c r="M8" i="21"/>
  <c r="L9" i="21"/>
  <c r="M9" i="21"/>
  <c r="L10" i="21"/>
  <c r="M10" i="21"/>
  <c r="L11" i="21"/>
  <c r="M11" i="21"/>
  <c r="L12" i="21"/>
  <c r="M12" i="21"/>
  <c r="L13" i="21"/>
  <c r="M13" i="21"/>
  <c r="L14" i="21"/>
  <c r="M14" i="21"/>
  <c r="L15" i="21"/>
  <c r="M15" i="21"/>
  <c r="L16" i="21"/>
  <c r="M16" i="21"/>
  <c r="L17" i="21"/>
  <c r="M17" i="21"/>
  <c r="L18" i="21"/>
  <c r="M18" i="21"/>
  <c r="L19" i="21"/>
  <c r="M19" i="21"/>
  <c r="L20" i="21"/>
  <c r="M20" i="21"/>
  <c r="L21" i="21"/>
  <c r="M21" i="21"/>
  <c r="L22" i="21"/>
  <c r="M22" i="21"/>
  <c r="L23" i="21"/>
  <c r="M23" i="21"/>
  <c r="L24" i="21"/>
  <c r="M24" i="21"/>
  <c r="L25" i="21"/>
  <c r="M25" i="21"/>
  <c r="L26" i="21"/>
  <c r="M26" i="21"/>
  <c r="L27" i="21"/>
  <c r="M27" i="21"/>
  <c r="L28" i="21"/>
  <c r="M28" i="21"/>
  <c r="L29" i="21"/>
  <c r="M29" i="21"/>
  <c r="L30" i="21"/>
  <c r="M30" i="21"/>
  <c r="L31" i="21"/>
  <c r="M31" i="21"/>
  <c r="L32" i="21"/>
  <c r="M32" i="21"/>
  <c r="L33" i="21"/>
  <c r="M33" i="21"/>
  <c r="L34" i="21"/>
  <c r="M34" i="21"/>
  <c r="L35" i="21"/>
  <c r="M35" i="21"/>
  <c r="L36" i="21"/>
  <c r="M36" i="21"/>
  <c r="L37" i="21"/>
  <c r="M37" i="21"/>
  <c r="L38" i="21"/>
  <c r="M38" i="21"/>
  <c r="L39" i="21"/>
  <c r="M39" i="21"/>
  <c r="L40" i="21"/>
  <c r="M40" i="21"/>
  <c r="L41" i="21"/>
  <c r="M41" i="21"/>
  <c r="L42" i="21"/>
  <c r="M42" i="21"/>
  <c r="L43" i="21"/>
  <c r="M43" i="21"/>
  <c r="L44" i="21"/>
  <c r="M44" i="21"/>
  <c r="L45" i="21"/>
  <c r="M45" i="21"/>
  <c r="L46" i="21"/>
  <c r="M46" i="21"/>
  <c r="L47" i="21"/>
  <c r="M47" i="21"/>
  <c r="L48" i="21"/>
  <c r="M48" i="21"/>
  <c r="L49" i="21"/>
  <c r="M49" i="21"/>
  <c r="L50" i="21"/>
  <c r="M50" i="21"/>
  <c r="L51" i="21"/>
  <c r="M51" i="21"/>
  <c r="L52" i="21"/>
  <c r="M52" i="21"/>
  <c r="L53" i="21"/>
  <c r="M53" i="21"/>
  <c r="L54" i="21"/>
  <c r="M54" i="21"/>
  <c r="L55" i="21"/>
  <c r="M55" i="21"/>
  <c r="L56" i="21"/>
  <c r="M56" i="21"/>
  <c r="L57" i="21"/>
  <c r="M57" i="21"/>
  <c r="L58" i="21"/>
  <c r="M58" i="21"/>
  <c r="L59" i="21"/>
  <c r="M59" i="21"/>
  <c r="L60" i="21"/>
  <c r="M60" i="21"/>
  <c r="L61" i="21"/>
  <c r="M61" i="21"/>
  <c r="L62" i="21"/>
  <c r="M62" i="21"/>
  <c r="L63" i="21"/>
  <c r="M63" i="21"/>
  <c r="L64" i="21"/>
  <c r="M64" i="21"/>
  <c r="L65" i="21"/>
  <c r="M65" i="21"/>
  <c r="L66" i="21"/>
  <c r="M66" i="21"/>
  <c r="L67" i="21"/>
  <c r="M67" i="21"/>
  <c r="L68" i="21"/>
  <c r="M68" i="21"/>
  <c r="L69" i="21"/>
  <c r="M69" i="21"/>
  <c r="L70" i="21"/>
  <c r="M70" i="21"/>
  <c r="L71" i="21"/>
  <c r="M71" i="21"/>
  <c r="L72" i="21"/>
  <c r="M72" i="21"/>
  <c r="L73" i="21"/>
  <c r="M73" i="21"/>
  <c r="L74" i="21"/>
  <c r="M74" i="21"/>
  <c r="L75" i="21"/>
  <c r="M75" i="21"/>
  <c r="L76" i="21"/>
  <c r="M76" i="21"/>
  <c r="L77" i="21"/>
  <c r="M77" i="21"/>
  <c r="L78" i="21"/>
  <c r="M78" i="21"/>
  <c r="L79" i="21"/>
  <c r="M79" i="21"/>
  <c r="L80" i="21"/>
  <c r="M80" i="21"/>
  <c r="L81" i="21"/>
  <c r="M81" i="21"/>
  <c r="L82" i="21"/>
  <c r="M82" i="21"/>
  <c r="L83" i="21"/>
  <c r="M83" i="21"/>
  <c r="L84" i="21"/>
  <c r="M84" i="21"/>
  <c r="L85" i="21"/>
  <c r="M85" i="21"/>
  <c r="L86" i="21"/>
  <c r="M86" i="21"/>
  <c r="L87" i="21"/>
  <c r="M87" i="21"/>
  <c r="L88" i="21"/>
  <c r="M88" i="21"/>
  <c r="L89" i="21"/>
  <c r="M89" i="21"/>
  <c r="L90" i="21"/>
  <c r="M90" i="21"/>
  <c r="L91" i="21"/>
  <c r="M91" i="21"/>
  <c r="L92" i="21"/>
  <c r="M92" i="21"/>
  <c r="L93" i="21"/>
  <c r="M93" i="21"/>
  <c r="L94" i="21"/>
  <c r="M94" i="21"/>
  <c r="L95" i="21"/>
  <c r="M95" i="21"/>
  <c r="L96" i="21"/>
  <c r="M96" i="21"/>
  <c r="L97" i="21"/>
  <c r="M97" i="21"/>
  <c r="B3" i="19"/>
  <c r="L3" i="19"/>
  <c r="M3" i="19"/>
  <c r="J3" i="19"/>
  <c r="K3" i="19"/>
  <c r="B6" i="19"/>
  <c r="J6" i="19"/>
  <c r="K6" i="19"/>
  <c r="L6" i="19"/>
  <c r="M6" i="19"/>
  <c r="D6" i="19"/>
  <c r="C6" i="19"/>
  <c r="B5" i="19"/>
  <c r="L5" i="19"/>
  <c r="M5" i="19"/>
  <c r="J5" i="19"/>
  <c r="K5" i="19"/>
  <c r="D5" i="19"/>
  <c r="B7" i="19"/>
  <c r="L7" i="19"/>
  <c r="M7" i="19"/>
  <c r="J7" i="19"/>
  <c r="K7" i="19"/>
  <c r="D7" i="19"/>
  <c r="C7" i="19"/>
  <c r="L2" i="19"/>
  <c r="K2" i="19"/>
  <c r="D2" i="19"/>
  <c r="J2" i="19"/>
  <c r="M2" i="19"/>
  <c r="B2" i="19"/>
  <c r="B4" i="19"/>
  <c r="J4" i="19"/>
  <c r="K4" i="19"/>
  <c r="L4" i="19"/>
  <c r="M4" i="19"/>
  <c r="E97" i="21"/>
  <c r="D97" i="21"/>
  <c r="E96" i="21"/>
  <c r="D96" i="21"/>
  <c r="E95" i="21"/>
  <c r="D95" i="21"/>
  <c r="E94" i="21"/>
  <c r="D94" i="21"/>
  <c r="E93" i="21"/>
  <c r="D93" i="21"/>
  <c r="E92" i="21"/>
  <c r="D92" i="21"/>
  <c r="E91" i="21"/>
  <c r="D91" i="21"/>
  <c r="E90" i="21"/>
  <c r="D90" i="21"/>
  <c r="E89" i="21"/>
  <c r="D89" i="21"/>
  <c r="E88" i="21"/>
  <c r="D88" i="21"/>
  <c r="E87" i="21"/>
  <c r="D87" i="21"/>
  <c r="E86" i="21"/>
  <c r="D86" i="21"/>
  <c r="E85" i="21"/>
  <c r="D85" i="21"/>
  <c r="E84" i="21"/>
  <c r="D84" i="21"/>
  <c r="E83" i="21"/>
  <c r="D83" i="21"/>
  <c r="E82" i="21"/>
  <c r="D82" i="21"/>
  <c r="E81" i="21"/>
  <c r="D81" i="21"/>
  <c r="E80" i="21"/>
  <c r="D80" i="21"/>
  <c r="E79" i="21"/>
  <c r="D79" i="21"/>
  <c r="E78" i="21"/>
  <c r="D78" i="21"/>
  <c r="E77" i="21"/>
  <c r="D77" i="21"/>
  <c r="E76" i="21"/>
  <c r="D76" i="21"/>
  <c r="E75" i="21"/>
  <c r="D75" i="21"/>
  <c r="E74" i="21"/>
  <c r="D74" i="21"/>
  <c r="E73" i="21"/>
  <c r="D73" i="21"/>
  <c r="E72" i="21"/>
  <c r="D72" i="21"/>
  <c r="E71" i="21"/>
  <c r="D71" i="21"/>
  <c r="E70" i="21"/>
  <c r="D70" i="21"/>
  <c r="E69" i="21"/>
  <c r="D69" i="21"/>
  <c r="E68" i="21"/>
  <c r="D68" i="21"/>
  <c r="E67" i="21"/>
  <c r="D67" i="21"/>
  <c r="E66" i="21"/>
  <c r="D66" i="21"/>
  <c r="E65" i="21"/>
  <c r="D65" i="21"/>
  <c r="E64" i="21"/>
  <c r="D64" i="21"/>
  <c r="E63" i="21"/>
  <c r="D63" i="21"/>
  <c r="E62" i="21"/>
  <c r="D62" i="21"/>
  <c r="E61" i="21"/>
  <c r="D61" i="21"/>
  <c r="E60" i="21"/>
  <c r="D60" i="21"/>
  <c r="E59" i="21"/>
  <c r="D59" i="21"/>
  <c r="E58" i="21"/>
  <c r="D58" i="21"/>
  <c r="E57" i="21"/>
  <c r="D57" i="21"/>
  <c r="E56" i="21"/>
  <c r="D56" i="21"/>
  <c r="E55" i="21"/>
  <c r="D55" i="21"/>
  <c r="E54" i="21"/>
  <c r="D54" i="21"/>
  <c r="E53" i="21"/>
  <c r="D53" i="21"/>
  <c r="E52" i="21"/>
  <c r="D52" i="21"/>
  <c r="E51" i="21"/>
  <c r="D51" i="21"/>
  <c r="E50" i="21"/>
  <c r="D50" i="21"/>
  <c r="E49" i="21"/>
  <c r="D49" i="21"/>
  <c r="E48" i="21"/>
  <c r="D48" i="21"/>
  <c r="E47" i="21"/>
  <c r="D47" i="21"/>
  <c r="E46" i="21"/>
  <c r="D46" i="21"/>
  <c r="E45" i="21"/>
  <c r="D45" i="21"/>
  <c r="E44" i="21"/>
  <c r="D44" i="21"/>
  <c r="E43" i="21"/>
  <c r="D43" i="21"/>
  <c r="E42" i="21"/>
  <c r="D42" i="21"/>
  <c r="E41" i="21"/>
  <c r="D41" i="21"/>
  <c r="E40" i="21"/>
  <c r="D40" i="21"/>
  <c r="E39" i="21"/>
  <c r="D39" i="21"/>
  <c r="E38" i="21"/>
  <c r="D38" i="21"/>
  <c r="E37" i="21"/>
  <c r="D37" i="21"/>
  <c r="E36" i="21"/>
  <c r="D36" i="21"/>
  <c r="E35" i="21"/>
  <c r="D35" i="21"/>
  <c r="E34" i="21"/>
  <c r="D34" i="21"/>
  <c r="E33" i="21"/>
  <c r="D33" i="21"/>
  <c r="E32" i="21"/>
  <c r="D32" i="21"/>
  <c r="E31" i="21"/>
  <c r="D31" i="21"/>
  <c r="E30" i="21"/>
  <c r="D30" i="21"/>
  <c r="E29" i="21"/>
  <c r="D29" i="21"/>
  <c r="E28" i="21"/>
  <c r="D28" i="21"/>
  <c r="E27" i="21"/>
  <c r="D27" i="21"/>
  <c r="E26" i="21"/>
  <c r="D26" i="21"/>
  <c r="E25" i="21"/>
  <c r="D25" i="21"/>
  <c r="E24" i="21"/>
  <c r="D24" i="21"/>
  <c r="E23" i="21"/>
  <c r="D23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E11" i="21"/>
  <c r="D11" i="21"/>
  <c r="E10" i="21"/>
  <c r="D10" i="21"/>
  <c r="E9" i="21"/>
  <c r="D9" i="21"/>
  <c r="E8" i="21"/>
  <c r="D8" i="21"/>
  <c r="K5" i="21"/>
  <c r="K4" i="21"/>
  <c r="I5" i="21"/>
  <c r="I4" i="21"/>
  <c r="K2" i="21"/>
  <c r="C9" i="21"/>
  <c r="F9" i="21"/>
  <c r="G9" i="21"/>
  <c r="H9" i="21"/>
  <c r="C10" i="21"/>
  <c r="F10" i="21"/>
  <c r="G10" i="21"/>
  <c r="H10" i="21"/>
  <c r="I10" i="21"/>
  <c r="C11" i="21"/>
  <c r="F11" i="21"/>
  <c r="G11" i="21"/>
  <c r="H11" i="21"/>
  <c r="I11" i="21"/>
  <c r="C12" i="21"/>
  <c r="F12" i="21"/>
  <c r="G12" i="21"/>
  <c r="H12" i="21"/>
  <c r="I12" i="21"/>
  <c r="C13" i="21"/>
  <c r="F13" i="21"/>
  <c r="G13" i="21"/>
  <c r="H13" i="21"/>
  <c r="I13" i="21"/>
  <c r="C14" i="21"/>
  <c r="F14" i="21"/>
  <c r="G14" i="21"/>
  <c r="H14" i="21"/>
  <c r="I14" i="21"/>
  <c r="C15" i="21"/>
  <c r="F15" i="21"/>
  <c r="G15" i="21"/>
  <c r="H15" i="21"/>
  <c r="I15" i="21"/>
  <c r="C16" i="21"/>
  <c r="F16" i="21"/>
  <c r="G16" i="21"/>
  <c r="H16" i="21"/>
  <c r="I16" i="21"/>
  <c r="C17" i="21"/>
  <c r="F17" i="21"/>
  <c r="G17" i="21"/>
  <c r="H17" i="21"/>
  <c r="I17" i="21"/>
  <c r="C18" i="21"/>
  <c r="F18" i="21"/>
  <c r="G18" i="21"/>
  <c r="H18" i="21"/>
  <c r="I18" i="21"/>
  <c r="C19" i="21"/>
  <c r="F19" i="21"/>
  <c r="G19" i="21"/>
  <c r="H19" i="21"/>
  <c r="I19" i="21"/>
  <c r="C20" i="21"/>
  <c r="F20" i="21"/>
  <c r="G20" i="21"/>
  <c r="H20" i="21"/>
  <c r="I20" i="21"/>
  <c r="C21" i="21"/>
  <c r="F21" i="21"/>
  <c r="G21" i="21"/>
  <c r="H21" i="21"/>
  <c r="I21" i="21"/>
  <c r="C22" i="21"/>
  <c r="F22" i="21"/>
  <c r="G22" i="21"/>
  <c r="H22" i="21"/>
  <c r="I22" i="21"/>
  <c r="C23" i="21"/>
  <c r="F23" i="21"/>
  <c r="G23" i="21"/>
  <c r="H23" i="21"/>
  <c r="I23" i="21"/>
  <c r="C24" i="21"/>
  <c r="F24" i="21"/>
  <c r="G24" i="21"/>
  <c r="H24" i="21"/>
  <c r="I24" i="21"/>
  <c r="C25" i="21"/>
  <c r="F25" i="21"/>
  <c r="G25" i="21"/>
  <c r="H25" i="21"/>
  <c r="I25" i="21"/>
  <c r="C26" i="21"/>
  <c r="F26" i="21"/>
  <c r="G26" i="21"/>
  <c r="H26" i="21"/>
  <c r="I26" i="21"/>
  <c r="C27" i="21"/>
  <c r="F27" i="21"/>
  <c r="G27" i="21"/>
  <c r="H27" i="21"/>
  <c r="I27" i="21"/>
  <c r="C28" i="21"/>
  <c r="F28" i="21"/>
  <c r="G28" i="21"/>
  <c r="H28" i="21"/>
  <c r="I28" i="21"/>
  <c r="C29" i="21"/>
  <c r="F29" i="21"/>
  <c r="G29" i="21"/>
  <c r="H29" i="21"/>
  <c r="I29" i="21"/>
  <c r="C30" i="21"/>
  <c r="F30" i="21"/>
  <c r="G30" i="21"/>
  <c r="H30" i="21"/>
  <c r="I30" i="21"/>
  <c r="C31" i="21"/>
  <c r="F31" i="21"/>
  <c r="G31" i="21"/>
  <c r="H31" i="21"/>
  <c r="I31" i="21"/>
  <c r="C32" i="21"/>
  <c r="F32" i="21"/>
  <c r="G32" i="21"/>
  <c r="H32" i="21"/>
  <c r="I32" i="21"/>
  <c r="C33" i="21"/>
  <c r="F33" i="21"/>
  <c r="G33" i="21"/>
  <c r="H33" i="21"/>
  <c r="I33" i="21"/>
  <c r="C34" i="21"/>
  <c r="F34" i="21"/>
  <c r="G34" i="21"/>
  <c r="H34" i="21"/>
  <c r="I34" i="21"/>
  <c r="C35" i="21"/>
  <c r="F35" i="21"/>
  <c r="G35" i="21"/>
  <c r="H35" i="21"/>
  <c r="I35" i="21"/>
  <c r="C36" i="21"/>
  <c r="F36" i="21"/>
  <c r="G36" i="21"/>
  <c r="H36" i="21"/>
  <c r="I36" i="21"/>
  <c r="C37" i="21"/>
  <c r="F37" i="21"/>
  <c r="G37" i="21"/>
  <c r="H37" i="21"/>
  <c r="I37" i="21"/>
  <c r="C38" i="21"/>
  <c r="F38" i="21"/>
  <c r="G38" i="21"/>
  <c r="H38" i="21"/>
  <c r="I38" i="21"/>
  <c r="C39" i="21"/>
  <c r="F39" i="21"/>
  <c r="G39" i="21"/>
  <c r="H39" i="21"/>
  <c r="I39" i="21"/>
  <c r="C40" i="21"/>
  <c r="F40" i="21"/>
  <c r="G40" i="21"/>
  <c r="H40" i="21"/>
  <c r="I40" i="21"/>
  <c r="C41" i="21"/>
  <c r="F41" i="21"/>
  <c r="G41" i="21"/>
  <c r="H41" i="21"/>
  <c r="I41" i="21"/>
  <c r="C42" i="21"/>
  <c r="F42" i="21"/>
  <c r="G42" i="21"/>
  <c r="H42" i="21"/>
  <c r="I42" i="21"/>
  <c r="C43" i="21"/>
  <c r="F43" i="21"/>
  <c r="G43" i="21"/>
  <c r="H43" i="21"/>
  <c r="I43" i="21"/>
  <c r="C44" i="21"/>
  <c r="F44" i="21"/>
  <c r="G44" i="21"/>
  <c r="H44" i="21"/>
  <c r="I44" i="21"/>
  <c r="C45" i="21"/>
  <c r="F45" i="21"/>
  <c r="G45" i="21"/>
  <c r="H45" i="21"/>
  <c r="I45" i="21"/>
  <c r="C46" i="21"/>
  <c r="F46" i="21"/>
  <c r="G46" i="21"/>
  <c r="H46" i="21"/>
  <c r="I46" i="21"/>
  <c r="C47" i="21"/>
  <c r="F47" i="21"/>
  <c r="G47" i="21"/>
  <c r="H47" i="21"/>
  <c r="I47" i="21"/>
  <c r="C48" i="21"/>
  <c r="F48" i="21"/>
  <c r="G48" i="21"/>
  <c r="H48" i="21"/>
  <c r="I48" i="21"/>
  <c r="C49" i="21"/>
  <c r="F49" i="21"/>
  <c r="G49" i="21"/>
  <c r="H49" i="21"/>
  <c r="I49" i="21"/>
  <c r="C50" i="21"/>
  <c r="F50" i="21"/>
  <c r="G50" i="21"/>
  <c r="H50" i="21"/>
  <c r="I50" i="21"/>
  <c r="C51" i="21"/>
  <c r="F51" i="21"/>
  <c r="G51" i="21"/>
  <c r="H51" i="21"/>
  <c r="I51" i="21"/>
  <c r="C52" i="21"/>
  <c r="F52" i="21"/>
  <c r="G52" i="21"/>
  <c r="H52" i="21"/>
  <c r="I52" i="21"/>
  <c r="C53" i="21"/>
  <c r="F53" i="21"/>
  <c r="G53" i="21"/>
  <c r="H53" i="21"/>
  <c r="I53" i="21"/>
  <c r="C54" i="21"/>
  <c r="F54" i="21"/>
  <c r="G54" i="21"/>
  <c r="H54" i="21"/>
  <c r="I54" i="21"/>
  <c r="C55" i="21"/>
  <c r="F55" i="21"/>
  <c r="G55" i="21"/>
  <c r="H55" i="21"/>
  <c r="I55" i="21"/>
  <c r="C56" i="21"/>
  <c r="F56" i="21"/>
  <c r="G56" i="21"/>
  <c r="H56" i="21"/>
  <c r="I56" i="21"/>
  <c r="C57" i="21"/>
  <c r="F57" i="21"/>
  <c r="G57" i="21"/>
  <c r="H57" i="21"/>
  <c r="I57" i="21"/>
  <c r="C58" i="21"/>
  <c r="F58" i="21"/>
  <c r="G58" i="21"/>
  <c r="H58" i="21"/>
  <c r="I58" i="21"/>
  <c r="C59" i="21"/>
  <c r="F59" i="21"/>
  <c r="G59" i="21"/>
  <c r="H59" i="21"/>
  <c r="I59" i="21"/>
  <c r="C60" i="21"/>
  <c r="F60" i="21"/>
  <c r="G60" i="21"/>
  <c r="H60" i="21"/>
  <c r="I60" i="21"/>
  <c r="C61" i="21"/>
  <c r="F61" i="21"/>
  <c r="G61" i="21"/>
  <c r="H61" i="21"/>
  <c r="I61" i="21"/>
  <c r="C62" i="21"/>
  <c r="F62" i="21"/>
  <c r="G62" i="21"/>
  <c r="H62" i="21"/>
  <c r="I62" i="21"/>
  <c r="C63" i="21"/>
  <c r="F63" i="21"/>
  <c r="G63" i="21"/>
  <c r="H63" i="21"/>
  <c r="I63" i="21"/>
  <c r="C64" i="21"/>
  <c r="F64" i="21"/>
  <c r="G64" i="21"/>
  <c r="H64" i="21"/>
  <c r="I64" i="21"/>
  <c r="C65" i="21"/>
  <c r="F65" i="21"/>
  <c r="G65" i="21"/>
  <c r="H65" i="21"/>
  <c r="I65" i="21"/>
  <c r="C66" i="21"/>
  <c r="F66" i="21"/>
  <c r="G66" i="21"/>
  <c r="H66" i="21"/>
  <c r="I66" i="21"/>
  <c r="C67" i="21"/>
  <c r="F67" i="21"/>
  <c r="G67" i="21"/>
  <c r="H67" i="21"/>
  <c r="I67" i="21"/>
  <c r="C68" i="21"/>
  <c r="F68" i="21"/>
  <c r="G68" i="21"/>
  <c r="H68" i="21"/>
  <c r="I68" i="21"/>
  <c r="C69" i="21"/>
  <c r="F69" i="21"/>
  <c r="G69" i="21"/>
  <c r="H69" i="21"/>
  <c r="I69" i="21"/>
  <c r="C70" i="21"/>
  <c r="F70" i="21"/>
  <c r="G70" i="21"/>
  <c r="H70" i="21"/>
  <c r="I70" i="21"/>
  <c r="C71" i="21"/>
  <c r="F71" i="21"/>
  <c r="G71" i="21"/>
  <c r="H71" i="21"/>
  <c r="I71" i="21"/>
  <c r="C72" i="21"/>
  <c r="F72" i="21"/>
  <c r="G72" i="21"/>
  <c r="H72" i="21"/>
  <c r="I72" i="21"/>
  <c r="C73" i="21"/>
  <c r="F73" i="21"/>
  <c r="G73" i="21"/>
  <c r="H73" i="21"/>
  <c r="I73" i="21"/>
  <c r="C74" i="21"/>
  <c r="F74" i="21"/>
  <c r="G74" i="21"/>
  <c r="H74" i="21"/>
  <c r="I74" i="21"/>
  <c r="C75" i="21"/>
  <c r="F75" i="21"/>
  <c r="G75" i="21"/>
  <c r="H75" i="21"/>
  <c r="I75" i="21"/>
  <c r="C76" i="21"/>
  <c r="F76" i="21"/>
  <c r="G76" i="21"/>
  <c r="H76" i="21"/>
  <c r="I76" i="21"/>
  <c r="C77" i="21"/>
  <c r="F77" i="21"/>
  <c r="G77" i="21"/>
  <c r="H77" i="21"/>
  <c r="I77" i="21"/>
  <c r="C78" i="21"/>
  <c r="F78" i="21"/>
  <c r="G78" i="21"/>
  <c r="H78" i="21"/>
  <c r="I78" i="21"/>
  <c r="C79" i="21"/>
  <c r="F79" i="21"/>
  <c r="G79" i="21"/>
  <c r="H79" i="21"/>
  <c r="I79" i="21"/>
  <c r="C80" i="21"/>
  <c r="F80" i="21"/>
  <c r="G80" i="21"/>
  <c r="H80" i="21"/>
  <c r="I80" i="21"/>
  <c r="C81" i="21"/>
  <c r="F81" i="21"/>
  <c r="G81" i="21"/>
  <c r="H81" i="21"/>
  <c r="I81" i="21"/>
  <c r="C82" i="21"/>
  <c r="F82" i="21"/>
  <c r="G82" i="21"/>
  <c r="H82" i="21"/>
  <c r="I82" i="21"/>
  <c r="C83" i="21"/>
  <c r="F83" i="21"/>
  <c r="G83" i="21"/>
  <c r="H83" i="21"/>
  <c r="I83" i="21"/>
  <c r="C84" i="21"/>
  <c r="F84" i="21"/>
  <c r="G84" i="21"/>
  <c r="H84" i="21"/>
  <c r="I84" i="21"/>
  <c r="C85" i="21"/>
  <c r="F85" i="21"/>
  <c r="G85" i="21"/>
  <c r="H85" i="21"/>
  <c r="I85" i="21"/>
  <c r="C86" i="21"/>
  <c r="F86" i="21"/>
  <c r="G86" i="21"/>
  <c r="H86" i="21"/>
  <c r="I86" i="21"/>
  <c r="C87" i="21"/>
  <c r="F87" i="21"/>
  <c r="G87" i="21"/>
  <c r="H87" i="21"/>
  <c r="I87" i="21"/>
  <c r="C88" i="21"/>
  <c r="F88" i="21"/>
  <c r="G88" i="21"/>
  <c r="H88" i="21"/>
  <c r="I88" i="21"/>
  <c r="C89" i="21"/>
  <c r="F89" i="21"/>
  <c r="G89" i="21"/>
  <c r="H89" i="21"/>
  <c r="I89" i="21"/>
  <c r="C90" i="21"/>
  <c r="F90" i="21"/>
  <c r="G90" i="21"/>
  <c r="H90" i="21"/>
  <c r="I90" i="21"/>
  <c r="C91" i="21"/>
  <c r="F91" i="21"/>
  <c r="G91" i="21"/>
  <c r="H91" i="21"/>
  <c r="I91" i="21"/>
  <c r="C92" i="21"/>
  <c r="F92" i="21"/>
  <c r="G92" i="21"/>
  <c r="H92" i="21"/>
  <c r="I92" i="21"/>
  <c r="C93" i="21"/>
  <c r="F93" i="21"/>
  <c r="G93" i="21"/>
  <c r="H93" i="21"/>
  <c r="I93" i="21"/>
  <c r="C94" i="21"/>
  <c r="F94" i="21"/>
  <c r="G94" i="21"/>
  <c r="H94" i="21"/>
  <c r="I94" i="21"/>
  <c r="C95" i="21"/>
  <c r="F95" i="21"/>
  <c r="G95" i="21"/>
  <c r="H95" i="21"/>
  <c r="I95" i="21"/>
  <c r="C96" i="21"/>
  <c r="F96" i="21"/>
  <c r="G96" i="21"/>
  <c r="H96" i="21"/>
  <c r="I96" i="21"/>
  <c r="C97" i="21"/>
  <c r="F97" i="21"/>
  <c r="G97" i="21"/>
  <c r="H97" i="21"/>
  <c r="I97" i="21"/>
  <c r="G8" i="21"/>
  <c r="F8" i="21"/>
  <c r="C8" i="21"/>
  <c r="R124" i="20"/>
  <c r="P124" i="20"/>
  <c r="R123" i="20"/>
  <c r="P123" i="20"/>
  <c r="R122" i="20"/>
  <c r="P122" i="20"/>
  <c r="R121" i="20"/>
  <c r="P121" i="20"/>
  <c r="R120" i="20"/>
  <c r="P120" i="20"/>
  <c r="R119" i="20"/>
  <c r="P119" i="20"/>
  <c r="R118" i="20"/>
  <c r="P118" i="20"/>
  <c r="R117" i="20"/>
  <c r="P117" i="20"/>
  <c r="R116" i="20"/>
  <c r="P116" i="20"/>
  <c r="R115" i="20"/>
  <c r="P115" i="20"/>
  <c r="R114" i="20"/>
  <c r="P114" i="20"/>
  <c r="R113" i="20"/>
  <c r="P113" i="20"/>
  <c r="R112" i="20"/>
  <c r="P112" i="20"/>
  <c r="R111" i="20"/>
  <c r="P111" i="20"/>
  <c r="R110" i="20"/>
  <c r="P110" i="20"/>
  <c r="R109" i="20"/>
  <c r="P109" i="20"/>
  <c r="R108" i="20"/>
  <c r="P108" i="20"/>
  <c r="R107" i="20"/>
  <c r="P107" i="20"/>
  <c r="R106" i="20"/>
  <c r="P106" i="20"/>
  <c r="R105" i="20"/>
  <c r="P105" i="20"/>
  <c r="R104" i="20"/>
  <c r="P104" i="20"/>
  <c r="R103" i="20"/>
  <c r="P103" i="20"/>
  <c r="R102" i="20"/>
  <c r="P102" i="20"/>
  <c r="R101" i="20"/>
  <c r="P101" i="20"/>
  <c r="R100" i="20"/>
  <c r="P100" i="20"/>
  <c r="R99" i="20"/>
  <c r="P99" i="20"/>
  <c r="R98" i="20"/>
  <c r="P98" i="20"/>
  <c r="R97" i="20"/>
  <c r="P97" i="20"/>
  <c r="R96" i="20"/>
  <c r="P96" i="20"/>
  <c r="R95" i="20"/>
  <c r="P95" i="20"/>
  <c r="R83" i="20"/>
  <c r="P83" i="20"/>
  <c r="R82" i="20"/>
  <c r="P82" i="20"/>
  <c r="R81" i="20"/>
  <c r="P81" i="20"/>
  <c r="R80" i="20"/>
  <c r="P80" i="20"/>
  <c r="R79" i="20"/>
  <c r="P79" i="20"/>
  <c r="R78" i="20"/>
  <c r="P78" i="20"/>
  <c r="R77" i="20"/>
  <c r="P77" i="20"/>
  <c r="R76" i="20"/>
  <c r="P76" i="20"/>
  <c r="R75" i="20"/>
  <c r="P75" i="20"/>
  <c r="R74" i="20"/>
  <c r="P74" i="20"/>
  <c r="R73" i="20"/>
  <c r="P73" i="20"/>
  <c r="R72" i="20"/>
  <c r="P72" i="20"/>
  <c r="R71" i="20"/>
  <c r="P71" i="20"/>
  <c r="R70" i="20"/>
  <c r="P70" i="20"/>
  <c r="R69" i="20"/>
  <c r="P69" i="20"/>
  <c r="R68" i="20"/>
  <c r="P68" i="20"/>
  <c r="R67" i="20"/>
  <c r="P67" i="20"/>
  <c r="R66" i="20"/>
  <c r="P66" i="20"/>
  <c r="R65" i="20"/>
  <c r="P65" i="20"/>
  <c r="R64" i="20"/>
  <c r="P64" i="20"/>
  <c r="R63" i="20"/>
  <c r="P63" i="20"/>
  <c r="R62" i="20"/>
  <c r="P62" i="20"/>
  <c r="R61" i="20"/>
  <c r="P61" i="20"/>
  <c r="R60" i="20"/>
  <c r="P60" i="20"/>
  <c r="R59" i="20"/>
  <c r="P59" i="20"/>
  <c r="R58" i="20"/>
  <c r="P58" i="20"/>
  <c r="R57" i="20"/>
  <c r="P57" i="20"/>
  <c r="R56" i="20"/>
  <c r="P56" i="20"/>
  <c r="R55" i="20"/>
  <c r="P55" i="20"/>
  <c r="R54" i="20"/>
  <c r="P54" i="20"/>
  <c r="R42" i="20"/>
  <c r="P42" i="20"/>
  <c r="R41" i="20"/>
  <c r="P41" i="20"/>
  <c r="R40" i="20"/>
  <c r="P40" i="20"/>
  <c r="R39" i="20"/>
  <c r="P39" i="20"/>
  <c r="R38" i="20"/>
  <c r="P38" i="20"/>
  <c r="R37" i="20"/>
  <c r="P37" i="20"/>
  <c r="R36" i="20"/>
  <c r="P36" i="20"/>
  <c r="R35" i="20"/>
  <c r="P35" i="20"/>
  <c r="R34" i="20"/>
  <c r="P34" i="20"/>
  <c r="R33" i="20"/>
  <c r="P33" i="20"/>
  <c r="R32" i="20"/>
  <c r="P32" i="20"/>
  <c r="R31" i="20"/>
  <c r="P31" i="20"/>
  <c r="R30" i="20"/>
  <c r="P30" i="20"/>
  <c r="R29" i="20"/>
  <c r="P29" i="20"/>
  <c r="R28" i="20"/>
  <c r="P28" i="20"/>
  <c r="R27" i="20"/>
  <c r="P27" i="20"/>
  <c r="R26" i="20"/>
  <c r="P26" i="20"/>
  <c r="R25" i="20"/>
  <c r="P25" i="20"/>
  <c r="R24" i="20"/>
  <c r="P24" i="20"/>
  <c r="R23" i="20"/>
  <c r="P23" i="20"/>
  <c r="R22" i="20"/>
  <c r="P22" i="20"/>
  <c r="R21" i="20"/>
  <c r="P21" i="20"/>
  <c r="R20" i="20"/>
  <c r="P20" i="20"/>
  <c r="R19" i="20"/>
  <c r="P19" i="20"/>
  <c r="R18" i="20"/>
  <c r="P18" i="20"/>
  <c r="R17" i="20"/>
  <c r="P17" i="20"/>
  <c r="R16" i="20"/>
  <c r="P16" i="20"/>
  <c r="R15" i="20"/>
  <c r="P15" i="20"/>
  <c r="R14" i="20"/>
  <c r="P14" i="20"/>
  <c r="R13" i="20"/>
  <c r="P13" i="20"/>
  <c r="E3" i="2"/>
  <c r="E4" i="2"/>
  <c r="E5" i="2"/>
  <c r="E6" i="2"/>
  <c r="E7" i="2"/>
  <c r="E8" i="2"/>
  <c r="E10" i="2"/>
  <c r="E11" i="2"/>
  <c r="E12" i="2"/>
  <c r="E13" i="2"/>
  <c r="E17" i="2"/>
  <c r="E18" i="2"/>
  <c r="E19" i="2"/>
  <c r="E20" i="2"/>
  <c r="E21" i="2"/>
  <c r="E22" i="2"/>
  <c r="E23" i="2"/>
  <c r="E24" i="2"/>
  <c r="E25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B43" i="17"/>
  <c r="N21" i="17"/>
  <c r="G26" i="17"/>
  <c r="N22" i="17"/>
  <c r="G27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M10" i="17"/>
  <c r="N10" i="17"/>
  <c r="L36" i="17"/>
  <c r="K39" i="17"/>
  <c r="L39" i="17"/>
  <c r="L32" i="17"/>
  <c r="L33" i="17"/>
  <c r="L34" i="17"/>
  <c r="L35" i="17"/>
  <c r="L22" i="17"/>
  <c r="L23" i="17"/>
  <c r="L24" i="17"/>
  <c r="L25" i="17"/>
  <c r="L26" i="17"/>
  <c r="L27" i="17"/>
  <c r="L28" i="17"/>
  <c r="L29" i="17"/>
  <c r="L30" i="17"/>
  <c r="L31" i="17"/>
  <c r="K10" i="17"/>
  <c r="L10" i="17"/>
  <c r="C10" i="17"/>
  <c r="T124" i="20"/>
  <c r="S124" i="20"/>
  <c r="O124" i="20"/>
  <c r="N124" i="20"/>
  <c r="D124" i="20"/>
  <c r="T123" i="20"/>
  <c r="S123" i="20"/>
  <c r="O123" i="20"/>
  <c r="N123" i="20"/>
  <c r="D123" i="20"/>
  <c r="T122" i="20"/>
  <c r="S122" i="20"/>
  <c r="O122" i="20"/>
  <c r="N122" i="20"/>
  <c r="D122" i="20"/>
  <c r="T121" i="20"/>
  <c r="S121" i="20"/>
  <c r="O121" i="20"/>
  <c r="N121" i="20"/>
  <c r="D121" i="20"/>
  <c r="T120" i="20"/>
  <c r="S120" i="20"/>
  <c r="O120" i="20"/>
  <c r="N120" i="20"/>
  <c r="D120" i="20"/>
  <c r="T119" i="20"/>
  <c r="S119" i="20"/>
  <c r="O119" i="20"/>
  <c r="N119" i="20"/>
  <c r="D119" i="20"/>
  <c r="T118" i="20"/>
  <c r="S118" i="20"/>
  <c r="O118" i="20"/>
  <c r="N118" i="20"/>
  <c r="D118" i="20"/>
  <c r="T117" i="20"/>
  <c r="S117" i="20"/>
  <c r="O117" i="20"/>
  <c r="N117" i="20"/>
  <c r="D117" i="20"/>
  <c r="T116" i="20"/>
  <c r="S116" i="20"/>
  <c r="O116" i="20"/>
  <c r="N116" i="20"/>
  <c r="D116" i="20"/>
  <c r="T115" i="20"/>
  <c r="S115" i="20"/>
  <c r="O115" i="20"/>
  <c r="N115" i="20"/>
  <c r="D115" i="20"/>
  <c r="T114" i="20"/>
  <c r="S114" i="20"/>
  <c r="O114" i="20"/>
  <c r="N114" i="20"/>
  <c r="D114" i="20"/>
  <c r="T113" i="20"/>
  <c r="S113" i="20"/>
  <c r="O113" i="20"/>
  <c r="N113" i="20"/>
  <c r="D113" i="20"/>
  <c r="T112" i="20"/>
  <c r="S112" i="20"/>
  <c r="O112" i="20"/>
  <c r="N112" i="20"/>
  <c r="D112" i="20"/>
  <c r="T111" i="20"/>
  <c r="S111" i="20"/>
  <c r="O111" i="20"/>
  <c r="N111" i="20"/>
  <c r="D111" i="20"/>
  <c r="T110" i="20"/>
  <c r="S110" i="20"/>
  <c r="O110" i="20"/>
  <c r="N110" i="20"/>
  <c r="D110" i="20"/>
  <c r="T109" i="20"/>
  <c r="S109" i="20"/>
  <c r="O109" i="20"/>
  <c r="N109" i="20"/>
  <c r="D109" i="20"/>
  <c r="T108" i="20"/>
  <c r="S108" i="20"/>
  <c r="O108" i="20"/>
  <c r="N108" i="20"/>
  <c r="D108" i="20"/>
  <c r="T107" i="20"/>
  <c r="S107" i="20"/>
  <c r="O107" i="20"/>
  <c r="N107" i="20"/>
  <c r="D107" i="20"/>
  <c r="T106" i="20"/>
  <c r="S106" i="20"/>
  <c r="O106" i="20"/>
  <c r="N106" i="20"/>
  <c r="D106" i="20"/>
  <c r="T105" i="20"/>
  <c r="S105" i="20"/>
  <c r="O105" i="20"/>
  <c r="N105" i="20"/>
  <c r="D105" i="20"/>
  <c r="T104" i="20"/>
  <c r="S104" i="20"/>
  <c r="O104" i="20"/>
  <c r="N104" i="20"/>
  <c r="D104" i="20"/>
  <c r="T103" i="20"/>
  <c r="S103" i="20"/>
  <c r="O103" i="20"/>
  <c r="N103" i="20"/>
  <c r="D103" i="20"/>
  <c r="T102" i="20"/>
  <c r="S102" i="20"/>
  <c r="O102" i="20"/>
  <c r="N102" i="20"/>
  <c r="D102" i="20"/>
  <c r="T101" i="20"/>
  <c r="S101" i="20"/>
  <c r="O101" i="20"/>
  <c r="N101" i="20"/>
  <c r="D101" i="20"/>
  <c r="T100" i="20"/>
  <c r="S100" i="20"/>
  <c r="O100" i="20"/>
  <c r="N100" i="20"/>
  <c r="D100" i="20"/>
  <c r="T99" i="20"/>
  <c r="S99" i="20"/>
  <c r="O99" i="20"/>
  <c r="N99" i="20"/>
  <c r="D99" i="20"/>
  <c r="T98" i="20"/>
  <c r="S98" i="20"/>
  <c r="O98" i="20"/>
  <c r="N98" i="20"/>
  <c r="D98" i="20"/>
  <c r="T97" i="20"/>
  <c r="S97" i="20"/>
  <c r="O97" i="20"/>
  <c r="N97" i="20"/>
  <c r="D97" i="20"/>
  <c r="T96" i="20"/>
  <c r="S96" i="20"/>
  <c r="O96" i="20"/>
  <c r="N96" i="20"/>
  <c r="D96" i="20"/>
  <c r="T95" i="20"/>
  <c r="S95" i="20"/>
  <c r="O95" i="20"/>
  <c r="N95" i="20"/>
  <c r="D95" i="20"/>
  <c r="T83" i="20"/>
  <c r="S83" i="20"/>
  <c r="O83" i="20"/>
  <c r="N83" i="20"/>
  <c r="D83" i="20"/>
  <c r="T82" i="20"/>
  <c r="S82" i="20"/>
  <c r="O82" i="20"/>
  <c r="N82" i="20"/>
  <c r="D82" i="20"/>
  <c r="T81" i="20"/>
  <c r="S81" i="20"/>
  <c r="O81" i="20"/>
  <c r="N81" i="20"/>
  <c r="D81" i="20"/>
  <c r="T80" i="20"/>
  <c r="S80" i="20"/>
  <c r="O80" i="20"/>
  <c r="N80" i="20"/>
  <c r="D80" i="20"/>
  <c r="T79" i="20"/>
  <c r="S79" i="20"/>
  <c r="O79" i="20"/>
  <c r="N79" i="20"/>
  <c r="D79" i="20"/>
  <c r="T78" i="20"/>
  <c r="S78" i="20"/>
  <c r="O78" i="20"/>
  <c r="N78" i="20"/>
  <c r="D78" i="20"/>
  <c r="T77" i="20"/>
  <c r="S77" i="20"/>
  <c r="O77" i="20"/>
  <c r="N77" i="20"/>
  <c r="D77" i="20"/>
  <c r="T76" i="20"/>
  <c r="S76" i="20"/>
  <c r="O76" i="20"/>
  <c r="N76" i="20"/>
  <c r="D76" i="20"/>
  <c r="T75" i="20"/>
  <c r="S75" i="20"/>
  <c r="O75" i="20"/>
  <c r="N75" i="20"/>
  <c r="D75" i="20"/>
  <c r="T74" i="20"/>
  <c r="S74" i="20"/>
  <c r="O74" i="20"/>
  <c r="N74" i="20"/>
  <c r="D74" i="20"/>
  <c r="T73" i="20"/>
  <c r="S73" i="20"/>
  <c r="O73" i="20"/>
  <c r="N73" i="20"/>
  <c r="D73" i="20"/>
  <c r="T72" i="20"/>
  <c r="S72" i="20"/>
  <c r="O72" i="20"/>
  <c r="N72" i="20"/>
  <c r="D72" i="20"/>
  <c r="T71" i="20"/>
  <c r="S71" i="20"/>
  <c r="O71" i="20"/>
  <c r="N71" i="20"/>
  <c r="D71" i="20"/>
  <c r="T70" i="20"/>
  <c r="S70" i="20"/>
  <c r="O70" i="20"/>
  <c r="N70" i="20"/>
  <c r="D70" i="20"/>
  <c r="T69" i="20"/>
  <c r="S69" i="20"/>
  <c r="O69" i="20"/>
  <c r="N69" i="20"/>
  <c r="D69" i="20"/>
  <c r="T68" i="20"/>
  <c r="S68" i="20"/>
  <c r="O68" i="20"/>
  <c r="N68" i="20"/>
  <c r="D68" i="20"/>
  <c r="T67" i="20"/>
  <c r="S67" i="20"/>
  <c r="O67" i="20"/>
  <c r="N67" i="20"/>
  <c r="D67" i="20"/>
  <c r="T66" i="20"/>
  <c r="S66" i="20"/>
  <c r="O66" i="20"/>
  <c r="N66" i="20"/>
  <c r="D66" i="20"/>
  <c r="T65" i="20"/>
  <c r="S65" i="20"/>
  <c r="O65" i="20"/>
  <c r="N65" i="20"/>
  <c r="D65" i="20"/>
  <c r="T64" i="20"/>
  <c r="S64" i="20"/>
  <c r="O64" i="20"/>
  <c r="N64" i="20"/>
  <c r="D64" i="20"/>
  <c r="T63" i="20"/>
  <c r="S63" i="20"/>
  <c r="O63" i="20"/>
  <c r="N63" i="20"/>
  <c r="D63" i="20"/>
  <c r="T62" i="20"/>
  <c r="S62" i="20"/>
  <c r="O62" i="20"/>
  <c r="N62" i="20"/>
  <c r="D62" i="20"/>
  <c r="T61" i="20"/>
  <c r="S61" i="20"/>
  <c r="O61" i="20"/>
  <c r="N61" i="20"/>
  <c r="D61" i="20"/>
  <c r="T60" i="20"/>
  <c r="S60" i="20"/>
  <c r="O60" i="20"/>
  <c r="N60" i="20"/>
  <c r="D60" i="20"/>
  <c r="T59" i="20"/>
  <c r="S59" i="20"/>
  <c r="O59" i="20"/>
  <c r="N59" i="20"/>
  <c r="D59" i="20"/>
  <c r="T58" i="20"/>
  <c r="S58" i="20"/>
  <c r="O58" i="20"/>
  <c r="N58" i="20"/>
  <c r="D58" i="20"/>
  <c r="T57" i="20"/>
  <c r="S57" i="20"/>
  <c r="O57" i="20"/>
  <c r="N57" i="20"/>
  <c r="D57" i="20"/>
  <c r="T56" i="20"/>
  <c r="S56" i="20"/>
  <c r="O56" i="20"/>
  <c r="N56" i="20"/>
  <c r="D56" i="20"/>
  <c r="T55" i="20"/>
  <c r="S55" i="20"/>
  <c r="O55" i="20"/>
  <c r="N55" i="20"/>
  <c r="D55" i="20"/>
  <c r="T54" i="20"/>
  <c r="S54" i="20"/>
  <c r="O54" i="20"/>
  <c r="N54" i="20"/>
  <c r="D54" i="20"/>
  <c r="T42" i="20"/>
  <c r="S42" i="20"/>
  <c r="O42" i="20"/>
  <c r="N42" i="20"/>
  <c r="D42" i="20"/>
  <c r="T41" i="20"/>
  <c r="S41" i="20"/>
  <c r="O41" i="20"/>
  <c r="N41" i="20"/>
  <c r="D41" i="20"/>
  <c r="T40" i="20"/>
  <c r="S40" i="20"/>
  <c r="O40" i="20"/>
  <c r="N40" i="20"/>
  <c r="D40" i="20"/>
  <c r="T39" i="20"/>
  <c r="S39" i="20"/>
  <c r="O39" i="20"/>
  <c r="N39" i="20"/>
  <c r="D39" i="20"/>
  <c r="T38" i="20"/>
  <c r="S38" i="20"/>
  <c r="O38" i="20"/>
  <c r="N38" i="20"/>
  <c r="D38" i="20"/>
  <c r="T37" i="20"/>
  <c r="S37" i="20"/>
  <c r="O37" i="20"/>
  <c r="N37" i="20"/>
  <c r="D37" i="20"/>
  <c r="T36" i="20"/>
  <c r="S36" i="20"/>
  <c r="O36" i="20"/>
  <c r="N36" i="20"/>
  <c r="D36" i="20"/>
  <c r="T35" i="20"/>
  <c r="S35" i="20"/>
  <c r="O35" i="20"/>
  <c r="N35" i="20"/>
  <c r="D35" i="20"/>
  <c r="T34" i="20"/>
  <c r="S34" i="20"/>
  <c r="O34" i="20"/>
  <c r="N34" i="20"/>
  <c r="D34" i="20"/>
  <c r="T33" i="20"/>
  <c r="S33" i="20"/>
  <c r="O33" i="20"/>
  <c r="N33" i="20"/>
  <c r="D33" i="20"/>
  <c r="T32" i="20"/>
  <c r="S32" i="20"/>
  <c r="O32" i="20"/>
  <c r="N32" i="20"/>
  <c r="D32" i="20"/>
  <c r="T31" i="20"/>
  <c r="S31" i="20"/>
  <c r="O31" i="20"/>
  <c r="N31" i="20"/>
  <c r="D31" i="20"/>
  <c r="T30" i="20"/>
  <c r="S30" i="20"/>
  <c r="O30" i="20"/>
  <c r="N30" i="20"/>
  <c r="D30" i="20"/>
  <c r="T29" i="20"/>
  <c r="S29" i="20"/>
  <c r="O29" i="20"/>
  <c r="N29" i="20"/>
  <c r="D29" i="20"/>
  <c r="T28" i="20"/>
  <c r="S28" i="20"/>
  <c r="O28" i="20"/>
  <c r="N28" i="20"/>
  <c r="D28" i="20"/>
  <c r="T14" i="20"/>
  <c r="T15" i="20"/>
  <c r="T16" i="20"/>
  <c r="T17" i="20"/>
  <c r="T18" i="20"/>
  <c r="T19" i="20"/>
  <c r="T20" i="20"/>
  <c r="T21" i="20"/>
  <c r="T22" i="20"/>
  <c r="T23" i="20"/>
  <c r="T24" i="20"/>
  <c r="T25" i="20"/>
  <c r="T26" i="20"/>
  <c r="T27" i="20"/>
  <c r="S2" i="20"/>
  <c r="R84" i="20"/>
  <c r="S27" i="20"/>
  <c r="O27" i="20"/>
  <c r="N27" i="20"/>
  <c r="D27" i="20"/>
  <c r="S26" i="20"/>
  <c r="O26" i="20"/>
  <c r="N26" i="20"/>
  <c r="D26" i="20"/>
  <c r="S25" i="20"/>
  <c r="O25" i="20"/>
  <c r="N25" i="20"/>
  <c r="D25" i="20"/>
  <c r="S24" i="20"/>
  <c r="O24" i="20"/>
  <c r="N24" i="20"/>
  <c r="D24" i="20"/>
  <c r="S23" i="20"/>
  <c r="O23" i="20"/>
  <c r="N23" i="20"/>
  <c r="D23" i="20"/>
  <c r="S22" i="20"/>
  <c r="O22" i="20"/>
  <c r="N22" i="20"/>
  <c r="D22" i="20"/>
  <c r="S21" i="20"/>
  <c r="O21" i="20"/>
  <c r="N21" i="20"/>
  <c r="D21" i="20"/>
  <c r="S20" i="20"/>
  <c r="O20" i="20"/>
  <c r="N20" i="20"/>
  <c r="D20" i="20"/>
  <c r="S19" i="20"/>
  <c r="O19" i="20"/>
  <c r="N19" i="20"/>
  <c r="D19" i="20"/>
  <c r="S18" i="20"/>
  <c r="O18" i="20"/>
  <c r="N18" i="20"/>
  <c r="D18" i="20"/>
  <c r="S17" i="20"/>
  <c r="O17" i="20"/>
  <c r="N17" i="20"/>
  <c r="D17" i="20"/>
  <c r="S16" i="20"/>
  <c r="O16" i="20"/>
  <c r="N16" i="20"/>
  <c r="D16" i="20"/>
  <c r="S15" i="20"/>
  <c r="O15" i="20"/>
  <c r="N15" i="20"/>
  <c r="D15" i="20"/>
  <c r="S14" i="20"/>
  <c r="O14" i="20"/>
  <c r="N14" i="20"/>
  <c r="D14" i="20"/>
  <c r="T13" i="20"/>
  <c r="S13" i="20"/>
  <c r="O13" i="20"/>
  <c r="N13" i="20"/>
  <c r="D13" i="20"/>
  <c r="G37" i="17"/>
  <c r="G36" i="17"/>
  <c r="C37" i="17"/>
  <c r="C36" i="17"/>
  <c r="U11" i="3"/>
  <c r="T11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AE10" i="3"/>
  <c r="AD10" i="3"/>
  <c r="Y10" i="3"/>
  <c r="X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G10" i="3"/>
  <c r="AA10" i="3"/>
  <c r="E2" i="2"/>
  <c r="AF99" i="3"/>
  <c r="AF98" i="3"/>
  <c r="AF97" i="3"/>
  <c r="AF96" i="3"/>
  <c r="AF95" i="3"/>
  <c r="AF94" i="3"/>
  <c r="AF93" i="3"/>
  <c r="AF92" i="3"/>
  <c r="AF91" i="3"/>
  <c r="AF90" i="3"/>
  <c r="AF89" i="3"/>
  <c r="AF88" i="3"/>
  <c r="AF87" i="3"/>
  <c r="AF86" i="3"/>
  <c r="AF85" i="3"/>
  <c r="AF84" i="3"/>
  <c r="AF83" i="3"/>
  <c r="AF82" i="3"/>
  <c r="AF81" i="3"/>
  <c r="AF80" i="3"/>
  <c r="AF79" i="3"/>
  <c r="AF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D99" i="3"/>
  <c r="AD98" i="3"/>
  <c r="AD97" i="3"/>
  <c r="AD96" i="3"/>
  <c r="AD95" i="3"/>
  <c r="AD94" i="3"/>
  <c r="AD93" i="3"/>
  <c r="AD92" i="3"/>
  <c r="AD91" i="3"/>
  <c r="AD90" i="3"/>
  <c r="AD89" i="3"/>
  <c r="AD88" i="3"/>
  <c r="AD87" i="3"/>
  <c r="AD86" i="3"/>
  <c r="AD85" i="3"/>
  <c r="AD84" i="3"/>
  <c r="AD83" i="3"/>
  <c r="AD82" i="3"/>
  <c r="AD81" i="3"/>
  <c r="AD80" i="3"/>
  <c r="AD79" i="3"/>
  <c r="AD78" i="3"/>
  <c r="AD77" i="3"/>
  <c r="AD76" i="3"/>
  <c r="AD75" i="3"/>
  <c r="AD74" i="3"/>
  <c r="AD7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C99" i="3"/>
  <c r="AC98" i="3"/>
  <c r="AC97" i="3"/>
  <c r="AC96" i="3"/>
  <c r="AC95" i="3"/>
  <c r="AC94" i="3"/>
  <c r="AC93" i="3"/>
  <c r="AC92" i="3"/>
  <c r="AC91" i="3"/>
  <c r="AC90" i="3"/>
  <c r="AC89" i="3"/>
  <c r="AC88" i="3"/>
  <c r="AC87" i="3"/>
  <c r="AC86" i="3"/>
  <c r="AC85" i="3"/>
  <c r="AC84" i="3"/>
  <c r="AC83" i="3"/>
  <c r="AC82" i="3"/>
  <c r="AC81" i="3"/>
  <c r="AC80" i="3"/>
  <c r="AC79" i="3"/>
  <c r="AC78" i="3"/>
  <c r="AC77" i="3"/>
  <c r="AC76" i="3"/>
  <c r="AC75" i="3"/>
  <c r="AC74" i="3"/>
  <c r="AC73" i="3"/>
  <c r="AC72" i="3"/>
  <c r="AC71" i="3"/>
  <c r="AC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W11" i="3"/>
  <c r="X11" i="3"/>
  <c r="Z11" i="3"/>
  <c r="W12" i="3"/>
  <c r="X12" i="3"/>
  <c r="Z12" i="3"/>
  <c r="W13" i="3"/>
  <c r="X13" i="3"/>
  <c r="Z13" i="3"/>
  <c r="W14" i="3"/>
  <c r="X14" i="3"/>
  <c r="Z14" i="3"/>
  <c r="W15" i="3"/>
  <c r="X15" i="3"/>
  <c r="Z15" i="3"/>
  <c r="W16" i="3"/>
  <c r="X16" i="3"/>
  <c r="Z16" i="3"/>
  <c r="W17" i="3"/>
  <c r="X17" i="3"/>
  <c r="Z17" i="3"/>
  <c r="W18" i="3"/>
  <c r="X18" i="3"/>
  <c r="Z18" i="3"/>
  <c r="W19" i="3"/>
  <c r="X19" i="3"/>
  <c r="Z19" i="3"/>
  <c r="W20" i="3"/>
  <c r="X20" i="3"/>
  <c r="Z20" i="3"/>
  <c r="W21" i="3"/>
  <c r="X21" i="3"/>
  <c r="Z21" i="3"/>
  <c r="W22" i="3"/>
  <c r="X22" i="3"/>
  <c r="Z22" i="3"/>
  <c r="W23" i="3"/>
  <c r="X23" i="3"/>
  <c r="Z23" i="3"/>
  <c r="W24" i="3"/>
  <c r="X24" i="3"/>
  <c r="Z24" i="3"/>
  <c r="W25" i="3"/>
  <c r="X25" i="3"/>
  <c r="Z25" i="3"/>
  <c r="W26" i="3"/>
  <c r="X26" i="3"/>
  <c r="Z26" i="3"/>
  <c r="W27" i="3"/>
  <c r="X27" i="3"/>
  <c r="Z27" i="3"/>
  <c r="W28" i="3"/>
  <c r="X28" i="3"/>
  <c r="Z28" i="3"/>
  <c r="W29" i="3"/>
  <c r="X29" i="3"/>
  <c r="Z29" i="3"/>
  <c r="W30" i="3"/>
  <c r="X30" i="3"/>
  <c r="Z30" i="3"/>
  <c r="W31" i="3"/>
  <c r="X31" i="3"/>
  <c r="Z31" i="3"/>
  <c r="W32" i="3"/>
  <c r="X32" i="3"/>
  <c r="Z32" i="3"/>
  <c r="W33" i="3"/>
  <c r="X33" i="3"/>
  <c r="Z33" i="3"/>
  <c r="W34" i="3"/>
  <c r="X34" i="3"/>
  <c r="Z34" i="3"/>
  <c r="W35" i="3"/>
  <c r="X35" i="3"/>
  <c r="Z35" i="3"/>
  <c r="W36" i="3"/>
  <c r="X36" i="3"/>
  <c r="Z36" i="3"/>
  <c r="W37" i="3"/>
  <c r="X37" i="3"/>
  <c r="Z37" i="3"/>
  <c r="W38" i="3"/>
  <c r="X38" i="3"/>
  <c r="Z38" i="3"/>
  <c r="W39" i="3"/>
  <c r="X39" i="3"/>
  <c r="Z39" i="3"/>
  <c r="W40" i="3"/>
  <c r="X40" i="3"/>
  <c r="Z40" i="3"/>
  <c r="W41" i="3"/>
  <c r="X41" i="3"/>
  <c r="Z41" i="3"/>
  <c r="W42" i="3"/>
  <c r="X42" i="3"/>
  <c r="Z42" i="3"/>
  <c r="W43" i="3"/>
  <c r="X43" i="3"/>
  <c r="Z43" i="3"/>
  <c r="W44" i="3"/>
  <c r="X44" i="3"/>
  <c r="Z44" i="3"/>
  <c r="W45" i="3"/>
  <c r="X45" i="3"/>
  <c r="Z45" i="3"/>
  <c r="W46" i="3"/>
  <c r="X46" i="3"/>
  <c r="Z46" i="3"/>
  <c r="W47" i="3"/>
  <c r="X47" i="3"/>
  <c r="Z47" i="3"/>
  <c r="W48" i="3"/>
  <c r="X48" i="3"/>
  <c r="Z48" i="3"/>
  <c r="W49" i="3"/>
  <c r="X49" i="3"/>
  <c r="Z49" i="3"/>
  <c r="W50" i="3"/>
  <c r="X50" i="3"/>
  <c r="Z50" i="3"/>
  <c r="W51" i="3"/>
  <c r="X51" i="3"/>
  <c r="Z51" i="3"/>
  <c r="W52" i="3"/>
  <c r="X52" i="3"/>
  <c r="Z52" i="3"/>
  <c r="W53" i="3"/>
  <c r="X53" i="3"/>
  <c r="Z53" i="3"/>
  <c r="W54" i="3"/>
  <c r="X54" i="3"/>
  <c r="Z54" i="3"/>
  <c r="W55" i="3"/>
  <c r="X55" i="3"/>
  <c r="Z55" i="3"/>
  <c r="W56" i="3"/>
  <c r="X56" i="3"/>
  <c r="Z56" i="3"/>
  <c r="W57" i="3"/>
  <c r="X57" i="3"/>
  <c r="Z57" i="3"/>
  <c r="W58" i="3"/>
  <c r="X58" i="3"/>
  <c r="Z58" i="3"/>
  <c r="W59" i="3"/>
  <c r="X59" i="3"/>
  <c r="Z59" i="3"/>
  <c r="W60" i="3"/>
  <c r="X60" i="3"/>
  <c r="Z60" i="3"/>
  <c r="W61" i="3"/>
  <c r="X61" i="3"/>
  <c r="Z61" i="3"/>
  <c r="W62" i="3"/>
  <c r="X62" i="3"/>
  <c r="Z62" i="3"/>
  <c r="W63" i="3"/>
  <c r="X63" i="3"/>
  <c r="Z63" i="3"/>
  <c r="W64" i="3"/>
  <c r="X64" i="3"/>
  <c r="Z64" i="3"/>
  <c r="W65" i="3"/>
  <c r="X65" i="3"/>
  <c r="Z65" i="3"/>
  <c r="W66" i="3"/>
  <c r="X66" i="3"/>
  <c r="Z66" i="3"/>
  <c r="W67" i="3"/>
  <c r="X67" i="3"/>
  <c r="Z67" i="3"/>
  <c r="W68" i="3"/>
  <c r="X68" i="3"/>
  <c r="Z68" i="3"/>
  <c r="W69" i="3"/>
  <c r="X69" i="3"/>
  <c r="Z69" i="3"/>
  <c r="W70" i="3"/>
  <c r="X70" i="3"/>
  <c r="Z70" i="3"/>
  <c r="W71" i="3"/>
  <c r="X71" i="3"/>
  <c r="Z71" i="3"/>
  <c r="W72" i="3"/>
  <c r="X72" i="3"/>
  <c r="Z72" i="3"/>
  <c r="W73" i="3"/>
  <c r="X73" i="3"/>
  <c r="Z73" i="3"/>
  <c r="W74" i="3"/>
  <c r="X74" i="3"/>
  <c r="Z74" i="3"/>
  <c r="W75" i="3"/>
  <c r="X75" i="3"/>
  <c r="Z75" i="3"/>
  <c r="W76" i="3"/>
  <c r="X76" i="3"/>
  <c r="Z76" i="3"/>
  <c r="W77" i="3"/>
  <c r="X77" i="3"/>
  <c r="Z77" i="3"/>
  <c r="W78" i="3"/>
  <c r="X78" i="3"/>
  <c r="Z78" i="3"/>
  <c r="W79" i="3"/>
  <c r="X79" i="3"/>
  <c r="Z79" i="3"/>
  <c r="W80" i="3"/>
  <c r="X80" i="3"/>
  <c r="Z80" i="3"/>
  <c r="W81" i="3"/>
  <c r="X81" i="3"/>
  <c r="Z81" i="3"/>
  <c r="W82" i="3"/>
  <c r="X82" i="3"/>
  <c r="Z82" i="3"/>
  <c r="W83" i="3"/>
  <c r="X83" i="3"/>
  <c r="Z83" i="3"/>
  <c r="W84" i="3"/>
  <c r="X84" i="3"/>
  <c r="Z84" i="3"/>
  <c r="W85" i="3"/>
  <c r="X85" i="3"/>
  <c r="Z85" i="3"/>
  <c r="W86" i="3"/>
  <c r="X86" i="3"/>
  <c r="Z86" i="3"/>
  <c r="W87" i="3"/>
  <c r="X87" i="3"/>
  <c r="Z87" i="3"/>
  <c r="W88" i="3"/>
  <c r="X88" i="3"/>
  <c r="Z88" i="3"/>
  <c r="W89" i="3"/>
  <c r="X89" i="3"/>
  <c r="Z89" i="3"/>
  <c r="W90" i="3"/>
  <c r="X90" i="3"/>
  <c r="Z90" i="3"/>
  <c r="W91" i="3"/>
  <c r="X91" i="3"/>
  <c r="Z91" i="3"/>
  <c r="W92" i="3"/>
  <c r="X92" i="3"/>
  <c r="Z92" i="3"/>
  <c r="W93" i="3"/>
  <c r="X93" i="3"/>
  <c r="Z93" i="3"/>
  <c r="W94" i="3"/>
  <c r="X94" i="3"/>
  <c r="Z94" i="3"/>
  <c r="W95" i="3"/>
  <c r="X95" i="3"/>
  <c r="Z95" i="3"/>
  <c r="W96" i="3"/>
  <c r="X96" i="3"/>
  <c r="Z96" i="3"/>
  <c r="W97" i="3"/>
  <c r="X97" i="3"/>
  <c r="Z97" i="3"/>
  <c r="W98" i="3"/>
  <c r="X98" i="3"/>
  <c r="Z98" i="3"/>
  <c r="W99" i="3"/>
  <c r="X99" i="3"/>
  <c r="Z99" i="3"/>
  <c r="Z10" i="3"/>
  <c r="W10" i="3"/>
  <c r="D10" i="20"/>
  <c r="AE90" i="2"/>
  <c r="AA90" i="2"/>
  <c r="AE86" i="2"/>
  <c r="AA86" i="2"/>
  <c r="AE82" i="2"/>
  <c r="AA82" i="2"/>
  <c r="AE78" i="2"/>
  <c r="AA78" i="2"/>
  <c r="AE74" i="2"/>
  <c r="AA74" i="2"/>
  <c r="AE70" i="2"/>
  <c r="AA70" i="2"/>
  <c r="AE66" i="2"/>
  <c r="AA66" i="2"/>
  <c r="AE62" i="2"/>
  <c r="AA62" i="2"/>
  <c r="AE58" i="2"/>
  <c r="AA58" i="2"/>
  <c r="AE54" i="2"/>
  <c r="AA54" i="2"/>
  <c r="AE50" i="2"/>
  <c r="AA50" i="2"/>
  <c r="AE46" i="2"/>
  <c r="AA46" i="2"/>
  <c r="AE42" i="2"/>
  <c r="AA42" i="2"/>
  <c r="AE38" i="2"/>
  <c r="AA38" i="2"/>
  <c r="AE34" i="2"/>
  <c r="AA34" i="2"/>
  <c r="AE30" i="2"/>
  <c r="AA30" i="2"/>
  <c r="AE26" i="2"/>
  <c r="AA26" i="2"/>
  <c r="AE22" i="2"/>
  <c r="AA22" i="2"/>
  <c r="AE18" i="2"/>
  <c r="AA18" i="2"/>
  <c r="AE14" i="2"/>
  <c r="AA14" i="2"/>
  <c r="AA10" i="2"/>
  <c r="AE10" i="2"/>
  <c r="I6" i="2"/>
  <c r="AE6" i="2"/>
  <c r="AA6" i="2"/>
  <c r="AE89" i="2"/>
  <c r="AA89" i="2"/>
  <c r="AE85" i="2"/>
  <c r="AA85" i="2"/>
  <c r="AE81" i="2"/>
  <c r="AA81" i="2"/>
  <c r="AE77" i="2"/>
  <c r="AA77" i="2"/>
  <c r="AE73" i="2"/>
  <c r="AA73" i="2"/>
  <c r="AE69" i="2"/>
  <c r="AA69" i="2"/>
  <c r="AE65" i="2"/>
  <c r="AA65" i="2"/>
  <c r="AE61" i="2"/>
  <c r="AA61" i="2"/>
  <c r="AE57" i="2"/>
  <c r="AA57" i="2"/>
  <c r="AE53" i="2"/>
  <c r="AA53" i="2"/>
  <c r="AE49" i="2"/>
  <c r="AA49" i="2"/>
  <c r="AE45" i="2"/>
  <c r="AA45" i="2"/>
  <c r="AE41" i="2"/>
  <c r="AA41" i="2"/>
  <c r="AE37" i="2"/>
  <c r="AA37" i="2"/>
  <c r="AE33" i="2"/>
  <c r="AA33" i="2"/>
  <c r="AE29" i="2"/>
  <c r="AA29" i="2"/>
  <c r="I25" i="2"/>
  <c r="AE25" i="2"/>
  <c r="AA25" i="2"/>
  <c r="AE21" i="2"/>
  <c r="I21" i="2"/>
  <c r="AA21" i="2"/>
  <c r="I17" i="2"/>
  <c r="AE17" i="2"/>
  <c r="AA17" i="2"/>
  <c r="AE13" i="2"/>
  <c r="AA13" i="2"/>
  <c r="AE9" i="2"/>
  <c r="AA9" i="2"/>
  <c r="AE5" i="2"/>
  <c r="AA5" i="2"/>
  <c r="AE88" i="2"/>
  <c r="AA88" i="2"/>
  <c r="AE84" i="2"/>
  <c r="AA84" i="2"/>
  <c r="AE80" i="2"/>
  <c r="AA80" i="2"/>
  <c r="AE76" i="2"/>
  <c r="AA76" i="2"/>
  <c r="AE72" i="2"/>
  <c r="AA72" i="2"/>
  <c r="AE68" i="2"/>
  <c r="AA68" i="2"/>
  <c r="AE64" i="2"/>
  <c r="AA64" i="2"/>
  <c r="AE60" i="2"/>
  <c r="AA60" i="2"/>
  <c r="AE56" i="2"/>
  <c r="AA56" i="2"/>
  <c r="AE52" i="2"/>
  <c r="AA52" i="2"/>
  <c r="AE48" i="2"/>
  <c r="AA48" i="2"/>
  <c r="AE44" i="2"/>
  <c r="AA44" i="2"/>
  <c r="AE40" i="2"/>
  <c r="AA40" i="2"/>
  <c r="AE36" i="2"/>
  <c r="AA36" i="2"/>
  <c r="AE32" i="2"/>
  <c r="AA32" i="2"/>
  <c r="AE28" i="2"/>
  <c r="AA28" i="2"/>
  <c r="I24" i="2"/>
  <c r="AE24" i="2"/>
  <c r="AA24" i="2"/>
  <c r="AE20" i="2"/>
  <c r="I20" i="2"/>
  <c r="AA20" i="2"/>
  <c r="AE16" i="2"/>
  <c r="AA16" i="2"/>
  <c r="AE12" i="2"/>
  <c r="AA12" i="2"/>
  <c r="AE8" i="2"/>
  <c r="I8" i="2"/>
  <c r="AA8" i="2"/>
  <c r="I4" i="2"/>
  <c r="AE4" i="2"/>
  <c r="AA4" i="2"/>
  <c r="AE91" i="2"/>
  <c r="AA91" i="2"/>
  <c r="AE87" i="2"/>
  <c r="AA87" i="2"/>
  <c r="AE83" i="2"/>
  <c r="AA83" i="2"/>
  <c r="AE79" i="2"/>
  <c r="AA79" i="2"/>
  <c r="AE75" i="2"/>
  <c r="AA75" i="2"/>
  <c r="AE71" i="2"/>
  <c r="AA71" i="2"/>
  <c r="AE67" i="2"/>
  <c r="AA67" i="2"/>
  <c r="AE63" i="2"/>
  <c r="AA63" i="2"/>
  <c r="AE59" i="2"/>
  <c r="AA59" i="2"/>
  <c r="AE55" i="2"/>
  <c r="AA55" i="2"/>
  <c r="AE51" i="2"/>
  <c r="AA51" i="2"/>
  <c r="AE47" i="2"/>
  <c r="AA47" i="2"/>
  <c r="AE43" i="2"/>
  <c r="AA43" i="2"/>
  <c r="AE39" i="2"/>
  <c r="AA39" i="2"/>
  <c r="AE35" i="2"/>
  <c r="AA35" i="2"/>
  <c r="AE31" i="2"/>
  <c r="AA31" i="2"/>
  <c r="AE27" i="2"/>
  <c r="AA27" i="2"/>
  <c r="I23" i="2"/>
  <c r="AE23" i="2"/>
  <c r="AA23" i="2"/>
  <c r="I19" i="2"/>
  <c r="AE19" i="2"/>
  <c r="AA19" i="2"/>
  <c r="AE15" i="2"/>
  <c r="AA15" i="2"/>
  <c r="AE11" i="2"/>
  <c r="AA11" i="2"/>
  <c r="I7" i="2"/>
  <c r="AE7" i="2"/>
  <c r="AA7" i="2"/>
  <c r="T3" i="2"/>
  <c r="I3" i="2"/>
  <c r="AE3" i="2"/>
  <c r="AA3" i="2"/>
  <c r="C11" i="19"/>
  <c r="C8" i="19"/>
  <c r="C9" i="19"/>
  <c r="C22" i="19"/>
  <c r="C21" i="19"/>
  <c r="C23" i="19"/>
  <c r="C10" i="19"/>
  <c r="C20" i="19"/>
  <c r="C17" i="19"/>
  <c r="C16" i="19"/>
  <c r="C15" i="19"/>
  <c r="C14" i="19"/>
  <c r="C4" i="19"/>
  <c r="C2" i="19"/>
  <c r="C5" i="19"/>
  <c r="C3" i="19"/>
  <c r="D23" i="19"/>
  <c r="D10" i="19"/>
  <c r="D22" i="19"/>
  <c r="D20" i="19"/>
  <c r="D11" i="19"/>
  <c r="D21" i="19"/>
  <c r="D8" i="19"/>
  <c r="D9" i="19"/>
  <c r="D16" i="19"/>
  <c r="D14" i="19"/>
  <c r="D17" i="19"/>
  <c r="D15" i="19"/>
  <c r="D4" i="19"/>
  <c r="D3" i="19"/>
  <c r="AB89" i="2"/>
  <c r="AF89" i="2"/>
  <c r="AB85" i="2"/>
  <c r="AF85" i="2"/>
  <c r="AB81" i="2"/>
  <c r="AF81" i="2"/>
  <c r="AB77" i="2"/>
  <c r="AF77" i="2"/>
  <c r="AB73" i="2"/>
  <c r="AF73" i="2"/>
  <c r="AB69" i="2"/>
  <c r="AF69" i="2"/>
  <c r="AB65" i="2"/>
  <c r="AF65" i="2"/>
  <c r="AB61" i="2"/>
  <c r="AF61" i="2"/>
  <c r="S57" i="2"/>
  <c r="AB57" i="2"/>
  <c r="AF57" i="2"/>
  <c r="AB53" i="2"/>
  <c r="AF53" i="2"/>
  <c r="AB49" i="2"/>
  <c r="AF49" i="2"/>
  <c r="S45" i="2"/>
  <c r="AB45" i="2"/>
  <c r="AF45" i="2"/>
  <c r="AB41" i="2"/>
  <c r="AF41" i="2"/>
  <c r="Q37" i="2"/>
  <c r="AB37" i="2"/>
  <c r="AF37" i="2"/>
  <c r="AB33" i="2"/>
  <c r="AF33" i="2"/>
  <c r="AB29" i="2"/>
  <c r="AF29" i="2"/>
  <c r="AF25" i="2"/>
  <c r="AB25" i="2"/>
  <c r="U21" i="2"/>
  <c r="AF21" i="2"/>
  <c r="AB21" i="2"/>
  <c r="AF17" i="2"/>
  <c r="AB17" i="2"/>
  <c r="AF9" i="2"/>
  <c r="AB88" i="2"/>
  <c r="AF88" i="2"/>
  <c r="AB84" i="2"/>
  <c r="AF84" i="2"/>
  <c r="AB80" i="2"/>
  <c r="AF80" i="2"/>
  <c r="AB76" i="2"/>
  <c r="AF76" i="2"/>
  <c r="AB72" i="2"/>
  <c r="AF72" i="2"/>
  <c r="AB68" i="2"/>
  <c r="AF68" i="2"/>
  <c r="W64" i="2"/>
  <c r="AB64" i="2"/>
  <c r="AF64" i="2"/>
  <c r="AB60" i="2"/>
  <c r="AF60" i="2"/>
  <c r="O56" i="2"/>
  <c r="AB56" i="2"/>
  <c r="AF56" i="2"/>
  <c r="AB52" i="2"/>
  <c r="AF52" i="2"/>
  <c r="AF48" i="2"/>
  <c r="AB48" i="2"/>
  <c r="AB44" i="2"/>
  <c r="AF44" i="2"/>
  <c r="AF40" i="2"/>
  <c r="AB40" i="2"/>
  <c r="AB36" i="2"/>
  <c r="AF36" i="2"/>
  <c r="AF32" i="2"/>
  <c r="AB32" i="2"/>
  <c r="AB28" i="2"/>
  <c r="AF28" i="2"/>
  <c r="AF24" i="2"/>
  <c r="AB24" i="2"/>
  <c r="AF20" i="2"/>
  <c r="AB20" i="2"/>
  <c r="AB16" i="2"/>
  <c r="AF16" i="2"/>
  <c r="AF4" i="2"/>
  <c r="AF91" i="2"/>
  <c r="AB91" i="2"/>
  <c r="AF87" i="2"/>
  <c r="AB87" i="2"/>
  <c r="S83" i="2"/>
  <c r="AF83" i="2"/>
  <c r="AB83" i="2"/>
  <c r="AF79" i="2"/>
  <c r="AB79" i="2"/>
  <c r="V75" i="2"/>
  <c r="AF75" i="2"/>
  <c r="AB75" i="2"/>
  <c r="AF71" i="2"/>
  <c r="AB71" i="2"/>
  <c r="AF67" i="2"/>
  <c r="AB67" i="2"/>
  <c r="AF63" i="2"/>
  <c r="AB63" i="2"/>
  <c r="AF59" i="2"/>
  <c r="AB59" i="2"/>
  <c r="AF55" i="2"/>
  <c r="AB55" i="2"/>
  <c r="AF51" i="2"/>
  <c r="AB51" i="2"/>
  <c r="Q47" i="2"/>
  <c r="AF47" i="2"/>
  <c r="AB47" i="2"/>
  <c r="AF43" i="2"/>
  <c r="AB43" i="2"/>
  <c r="AF39" i="2"/>
  <c r="AB39" i="2"/>
  <c r="AF35" i="2"/>
  <c r="AB35" i="2"/>
  <c r="AF31" i="2"/>
  <c r="AB31" i="2"/>
  <c r="AF27" i="2"/>
  <c r="AB27" i="2"/>
  <c r="O23" i="2"/>
  <c r="AF23" i="2"/>
  <c r="AB23" i="2"/>
  <c r="AF19" i="2"/>
  <c r="AB19" i="2"/>
  <c r="AF15" i="2"/>
  <c r="AB15" i="2"/>
  <c r="W11" i="2"/>
  <c r="AB90" i="2"/>
  <c r="AF90" i="2"/>
  <c r="AB86" i="2"/>
  <c r="AF86" i="2"/>
  <c r="AB82" i="2"/>
  <c r="AF82" i="2"/>
  <c r="AB78" i="2"/>
  <c r="AF78" i="2"/>
  <c r="AB74" i="2"/>
  <c r="AF74" i="2"/>
  <c r="W70" i="2"/>
  <c r="AB70" i="2"/>
  <c r="AF70" i="2"/>
  <c r="AB66" i="2"/>
  <c r="AF66" i="2"/>
  <c r="AB62" i="2"/>
  <c r="AF62" i="2"/>
  <c r="AB58" i="2"/>
  <c r="AF58" i="2"/>
  <c r="AB54" i="2"/>
  <c r="AF54" i="2"/>
  <c r="AB50" i="2"/>
  <c r="AF50" i="2"/>
  <c r="AB46" i="2"/>
  <c r="AF46" i="2"/>
  <c r="I42" i="2"/>
  <c r="AB42" i="2"/>
  <c r="AF42" i="2"/>
  <c r="AB38" i="2"/>
  <c r="AF38" i="2"/>
  <c r="AB34" i="2"/>
  <c r="AF34" i="2"/>
  <c r="AB30" i="2"/>
  <c r="AF30" i="2"/>
  <c r="AB26" i="2"/>
  <c r="AF26" i="2"/>
  <c r="AB22" i="2"/>
  <c r="AF22" i="2"/>
  <c r="AB18" i="2"/>
  <c r="AF18" i="2"/>
  <c r="AF10" i="2"/>
  <c r="AB6" i="2"/>
  <c r="AF6" i="2"/>
  <c r="W23" i="2"/>
  <c r="O70" i="2"/>
  <c r="Y47" i="2"/>
  <c r="L37" i="2"/>
  <c r="R23" i="2"/>
  <c r="A21" i="2"/>
  <c r="AH29" i="3"/>
  <c r="W37" i="2"/>
  <c r="Q23" i="2"/>
  <c r="Z23" i="2"/>
  <c r="O88" i="2"/>
  <c r="AG88" i="2"/>
  <c r="AC88" i="2"/>
  <c r="AH88" i="2"/>
  <c r="AD88" i="2"/>
  <c r="A88" i="2"/>
  <c r="AB96" i="3"/>
  <c r="AH81" i="2"/>
  <c r="AC81" i="2"/>
  <c r="AD81" i="2"/>
  <c r="AG81" i="2"/>
  <c r="A81" i="2"/>
  <c r="AD74" i="2"/>
  <c r="AH74" i="2"/>
  <c r="AC74" i="2"/>
  <c r="AG74" i="2"/>
  <c r="A74" i="2"/>
  <c r="AG68" i="2"/>
  <c r="AH68" i="2"/>
  <c r="AC68" i="2"/>
  <c r="AD68" i="2"/>
  <c r="A68" i="2"/>
  <c r="O63" i="2"/>
  <c r="AC63" i="2"/>
  <c r="AG63" i="2"/>
  <c r="AD63" i="2"/>
  <c r="AH63" i="2"/>
  <c r="A63" i="2"/>
  <c r="G44" i="2"/>
  <c r="AG44" i="2"/>
  <c r="AD44" i="2"/>
  <c r="AC44" i="2"/>
  <c r="AH44" i="2"/>
  <c r="A44" i="2"/>
  <c r="G41" i="2"/>
  <c r="AH41" i="2"/>
  <c r="AG41" i="2"/>
  <c r="AD41" i="2"/>
  <c r="AC41" i="2"/>
  <c r="A41" i="2"/>
  <c r="G36" i="2"/>
  <c r="AG36" i="2"/>
  <c r="AD36" i="2"/>
  <c r="AH36" i="2"/>
  <c r="AC36" i="2"/>
  <c r="A36" i="2"/>
  <c r="AG28" i="2"/>
  <c r="AD28" i="2"/>
  <c r="AH28" i="2"/>
  <c r="AC28" i="2"/>
  <c r="AG24" i="2"/>
  <c r="AC24" i="2"/>
  <c r="AD24" i="2"/>
  <c r="AH24" i="2"/>
  <c r="I22" i="2"/>
  <c r="A22" i="2"/>
  <c r="AH30" i="3"/>
  <c r="AD22" i="2"/>
  <c r="AH22" i="2"/>
  <c r="AG22" i="2"/>
  <c r="AC22" i="2"/>
  <c r="O16" i="2"/>
  <c r="AG16" i="2"/>
  <c r="AH16" i="2"/>
  <c r="AC16" i="2"/>
  <c r="AD16" i="2"/>
  <c r="AH9" i="2"/>
  <c r="AG9" i="2"/>
  <c r="AC9" i="2"/>
  <c r="AD9" i="2"/>
  <c r="AG76" i="2"/>
  <c r="AD76" i="2"/>
  <c r="AH76" i="2"/>
  <c r="AC76" i="2"/>
  <c r="A76" i="2"/>
  <c r="AB84" i="3"/>
  <c r="Q58" i="2"/>
  <c r="AD58" i="2"/>
  <c r="AG58" i="2"/>
  <c r="AC58" i="2"/>
  <c r="AH58" i="2"/>
  <c r="A58" i="2"/>
  <c r="AH53" i="2"/>
  <c r="AD53" i="2"/>
  <c r="AG53" i="2"/>
  <c r="AC53" i="2"/>
  <c r="A53" i="2"/>
  <c r="V47" i="2"/>
  <c r="W46" i="2"/>
  <c r="AD46" i="2"/>
  <c r="AH46" i="2"/>
  <c r="AG46" i="2"/>
  <c r="AC46" i="2"/>
  <c r="A46" i="2"/>
  <c r="S40" i="2"/>
  <c r="AG40" i="2"/>
  <c r="AH40" i="2"/>
  <c r="AD40" i="2"/>
  <c r="AC40" i="2"/>
  <c r="A40" i="2"/>
  <c r="V35" i="2"/>
  <c r="AC35" i="2"/>
  <c r="AH35" i="2"/>
  <c r="AD35" i="2"/>
  <c r="AG35" i="2"/>
  <c r="A35" i="2"/>
  <c r="O27" i="2"/>
  <c r="AG27" i="2"/>
  <c r="AD27" i="2"/>
  <c r="AH27" i="2"/>
  <c r="AC27" i="2"/>
  <c r="F19" i="2"/>
  <c r="AC19" i="2"/>
  <c r="AH19" i="2"/>
  <c r="AD19" i="2"/>
  <c r="AG19" i="2"/>
  <c r="A19" i="2"/>
  <c r="AH27" i="3"/>
  <c r="AH15" i="2"/>
  <c r="AC15" i="2"/>
  <c r="AG15" i="2"/>
  <c r="AD15" i="2"/>
  <c r="AG8" i="2"/>
  <c r="AH8" i="2"/>
  <c r="AC8" i="2"/>
  <c r="AD8" i="2"/>
  <c r="I90" i="2"/>
  <c r="AD90" i="2"/>
  <c r="AC90" i="2"/>
  <c r="AG90" i="2"/>
  <c r="AH90" i="2"/>
  <c r="A90" i="2"/>
  <c r="AB98" i="3"/>
  <c r="AD86" i="2"/>
  <c r="AH86" i="2"/>
  <c r="AG86" i="2"/>
  <c r="AC86" i="2"/>
  <c r="A86" i="2"/>
  <c r="AC83" i="2"/>
  <c r="AH83" i="2"/>
  <c r="AG83" i="2"/>
  <c r="AD83" i="2"/>
  <c r="A83" i="2"/>
  <c r="J79" i="2"/>
  <c r="AC79" i="2"/>
  <c r="AH79" i="2"/>
  <c r="AD79" i="2"/>
  <c r="AG79" i="2"/>
  <c r="A79" i="2"/>
  <c r="O72" i="2"/>
  <c r="AG72" i="2"/>
  <c r="AH72" i="2"/>
  <c r="AD72" i="2"/>
  <c r="AC72" i="2"/>
  <c r="A72" i="2"/>
  <c r="L70" i="2"/>
  <c r="AD70" i="2"/>
  <c r="AG70" i="2"/>
  <c r="AH70" i="2"/>
  <c r="AC70" i="2"/>
  <c r="A70" i="2"/>
  <c r="Q66" i="2"/>
  <c r="AD66" i="2"/>
  <c r="AG66" i="2"/>
  <c r="AC66" i="2"/>
  <c r="AH66" i="2"/>
  <c r="A66" i="2"/>
  <c r="I64" i="2"/>
  <c r="AG64" i="2"/>
  <c r="AH64" i="2"/>
  <c r="AD64" i="2"/>
  <c r="AC64" i="2"/>
  <c r="A64" i="2"/>
  <c r="AH61" i="2"/>
  <c r="AG61" i="2"/>
  <c r="AD61" i="2"/>
  <c r="AC61" i="2"/>
  <c r="A61" i="2"/>
  <c r="Q55" i="2"/>
  <c r="AH55" i="2"/>
  <c r="AC55" i="2"/>
  <c r="AG55" i="2"/>
  <c r="AD55" i="2"/>
  <c r="A55" i="2"/>
  <c r="W52" i="2"/>
  <c r="AG52" i="2"/>
  <c r="AH52" i="2"/>
  <c r="AC52" i="2"/>
  <c r="AD52" i="2"/>
  <c r="A52" i="2"/>
  <c r="AH49" i="2"/>
  <c r="AG49" i="2"/>
  <c r="AC49" i="2"/>
  <c r="AD49" i="2"/>
  <c r="A49" i="2"/>
  <c r="F39" i="2"/>
  <c r="AH39" i="2"/>
  <c r="AC39" i="2"/>
  <c r="AG39" i="2"/>
  <c r="AD39" i="2"/>
  <c r="A39" i="2"/>
  <c r="W34" i="2"/>
  <c r="AD34" i="2"/>
  <c r="AG34" i="2"/>
  <c r="AH34" i="2"/>
  <c r="AC34" i="2"/>
  <c r="A34" i="2"/>
  <c r="O30" i="2"/>
  <c r="AD30" i="2"/>
  <c r="AH30" i="2"/>
  <c r="AG30" i="2"/>
  <c r="AC30" i="2"/>
  <c r="A30" i="2"/>
  <c r="S26" i="2"/>
  <c r="AD26" i="2"/>
  <c r="AH26" i="2"/>
  <c r="AG26" i="2"/>
  <c r="AC26" i="2"/>
  <c r="AG18" i="2"/>
  <c r="AD18" i="2"/>
  <c r="AC18" i="2"/>
  <c r="AH18" i="2"/>
  <c r="AH14" i="2"/>
  <c r="AD14" i="2"/>
  <c r="AG14" i="2"/>
  <c r="AC14" i="2"/>
  <c r="AG11" i="2"/>
  <c r="AC11" i="2"/>
  <c r="AH11" i="2"/>
  <c r="AD11" i="2"/>
  <c r="AH7" i="2"/>
  <c r="AD7" i="2"/>
  <c r="AC7" i="2"/>
  <c r="AG7" i="2"/>
  <c r="AG84" i="2"/>
  <c r="AH84" i="2"/>
  <c r="AD84" i="2"/>
  <c r="AC84" i="2"/>
  <c r="A84" i="2"/>
  <c r="G77" i="2"/>
  <c r="AH77" i="2"/>
  <c r="AG77" i="2"/>
  <c r="AD77" i="2"/>
  <c r="AC77" i="2"/>
  <c r="A77" i="2"/>
  <c r="I65" i="2"/>
  <c r="AH65" i="2"/>
  <c r="AG65" i="2"/>
  <c r="AD65" i="2"/>
  <c r="AC65" i="2"/>
  <c r="A65" i="2"/>
  <c r="L59" i="2"/>
  <c r="AG59" i="2"/>
  <c r="AD59" i="2"/>
  <c r="AC59" i="2"/>
  <c r="AH59" i="2"/>
  <c r="A59" i="2"/>
  <c r="L54" i="2"/>
  <c r="AD54" i="2"/>
  <c r="AH54" i="2"/>
  <c r="AG54" i="2"/>
  <c r="AC54" i="2"/>
  <c r="A54" i="2"/>
  <c r="AC51" i="2"/>
  <c r="AG51" i="2"/>
  <c r="AD51" i="2"/>
  <c r="AH51" i="2"/>
  <c r="A51" i="2"/>
  <c r="AC47" i="2"/>
  <c r="AD47" i="2"/>
  <c r="AH47" i="2"/>
  <c r="AG47" i="2"/>
  <c r="A47" i="2"/>
  <c r="W32" i="2"/>
  <c r="AG32" i="2"/>
  <c r="AH32" i="2"/>
  <c r="AD32" i="2"/>
  <c r="AC32" i="2"/>
  <c r="A32" i="2"/>
  <c r="U20" i="2"/>
  <c r="AG20" i="2"/>
  <c r="AH20" i="2"/>
  <c r="AD20" i="2"/>
  <c r="AC20" i="2"/>
  <c r="AG12" i="2"/>
  <c r="AD12" i="2"/>
  <c r="AH12" i="2"/>
  <c r="AC12" i="2"/>
  <c r="Q5" i="2"/>
  <c r="AH5" i="2"/>
  <c r="AD5" i="2"/>
  <c r="AC5" i="2"/>
  <c r="AG5" i="2"/>
  <c r="AC2" i="2"/>
  <c r="AD2" i="2"/>
  <c r="AG2" i="2"/>
  <c r="AH2" i="2"/>
  <c r="AG91" i="2"/>
  <c r="AD91" i="2"/>
  <c r="AC91" i="2"/>
  <c r="AH91" i="2"/>
  <c r="A91" i="2"/>
  <c r="AH99" i="3"/>
  <c r="F87" i="2"/>
  <c r="AH87" i="2"/>
  <c r="AC87" i="2"/>
  <c r="AD87" i="2"/>
  <c r="AG87" i="2"/>
  <c r="A87" i="2"/>
  <c r="AB95" i="3"/>
  <c r="G80" i="2"/>
  <c r="AG80" i="2"/>
  <c r="AH80" i="2"/>
  <c r="AD80" i="2"/>
  <c r="AC80" i="2"/>
  <c r="A80" i="2"/>
  <c r="O73" i="2"/>
  <c r="AH73" i="2"/>
  <c r="AG73" i="2"/>
  <c r="AC73" i="2"/>
  <c r="AD73" i="2"/>
  <c r="A73" i="2"/>
  <c r="O67" i="2"/>
  <c r="AC67" i="2"/>
  <c r="AH67" i="2"/>
  <c r="AD67" i="2"/>
  <c r="AG67" i="2"/>
  <c r="A67" i="2"/>
  <c r="O62" i="2"/>
  <c r="AD62" i="2"/>
  <c r="AH62" i="2"/>
  <c r="AG62" i="2"/>
  <c r="AC62" i="2"/>
  <c r="A62" i="2"/>
  <c r="AG56" i="2"/>
  <c r="AD56" i="2"/>
  <c r="AC56" i="2"/>
  <c r="AH56" i="2"/>
  <c r="W50" i="2"/>
  <c r="AD50" i="2"/>
  <c r="AG50" i="2"/>
  <c r="AC50" i="2"/>
  <c r="AH50" i="2"/>
  <c r="A50" i="2"/>
  <c r="U43" i="2"/>
  <c r="AG43" i="2"/>
  <c r="AD43" i="2"/>
  <c r="AC43" i="2"/>
  <c r="AH43" i="2"/>
  <c r="A43" i="2"/>
  <c r="AC31" i="2"/>
  <c r="AH31" i="2"/>
  <c r="AG31" i="2"/>
  <c r="AD31" i="2"/>
  <c r="A31" i="2"/>
  <c r="AG4" i="2"/>
  <c r="AC4" i="2"/>
  <c r="AH4" i="2"/>
  <c r="AD4" i="2"/>
  <c r="AH89" i="2"/>
  <c r="AG89" i="2"/>
  <c r="AD89" i="2"/>
  <c r="AC89" i="2"/>
  <c r="A89" i="2"/>
  <c r="AB97" i="3"/>
  <c r="O85" i="2"/>
  <c r="AH85" i="2"/>
  <c r="AD85" i="2"/>
  <c r="AC85" i="2"/>
  <c r="AG85" i="2"/>
  <c r="A85" i="2"/>
  <c r="W82" i="2"/>
  <c r="AD82" i="2"/>
  <c r="AG82" i="2"/>
  <c r="AH82" i="2"/>
  <c r="AC82" i="2"/>
  <c r="A82" i="2"/>
  <c r="AD78" i="2"/>
  <c r="AH78" i="2"/>
  <c r="AC78" i="2"/>
  <c r="AG78" i="2"/>
  <c r="A78" i="2"/>
  <c r="F75" i="2"/>
  <c r="AG75" i="2"/>
  <c r="AD75" i="2"/>
  <c r="AC75" i="2"/>
  <c r="AH75" i="2"/>
  <c r="A75" i="2"/>
  <c r="AH71" i="2"/>
  <c r="AC71" i="2"/>
  <c r="AG71" i="2"/>
  <c r="AD71" i="2"/>
  <c r="A71" i="2"/>
  <c r="AH69" i="2"/>
  <c r="AD69" i="2"/>
  <c r="AC69" i="2"/>
  <c r="AG69" i="2"/>
  <c r="A69" i="2"/>
  <c r="T65" i="2"/>
  <c r="Q63" i="2"/>
  <c r="W60" i="2"/>
  <c r="AG60" i="2"/>
  <c r="AH60" i="2"/>
  <c r="AC60" i="2"/>
  <c r="AD60" i="2"/>
  <c r="A60" i="2"/>
  <c r="F57" i="2"/>
  <c r="AH57" i="2"/>
  <c r="AG57" i="2"/>
  <c r="AD57" i="2"/>
  <c r="AC57" i="2"/>
  <c r="S54" i="2"/>
  <c r="W51" i="2"/>
  <c r="S48" i="2"/>
  <c r="AG48" i="2"/>
  <c r="AH48" i="2"/>
  <c r="AD48" i="2"/>
  <c r="AC48" i="2"/>
  <c r="A48" i="2"/>
  <c r="I47" i="2"/>
  <c r="L45" i="2"/>
  <c r="AH45" i="2"/>
  <c r="AC45" i="2"/>
  <c r="AG45" i="2"/>
  <c r="AD45" i="2"/>
  <c r="A45" i="2"/>
  <c r="O42" i="2"/>
  <c r="AD42" i="2"/>
  <c r="AC42" i="2"/>
  <c r="AH42" i="2"/>
  <c r="AG42" i="2"/>
  <c r="A42" i="2"/>
  <c r="G38" i="2"/>
  <c r="AD38" i="2"/>
  <c r="AC38" i="2"/>
  <c r="AH38" i="2"/>
  <c r="AG38" i="2"/>
  <c r="A38" i="2"/>
  <c r="I37" i="2"/>
  <c r="AH37" i="2"/>
  <c r="AD37" i="2"/>
  <c r="AC37" i="2"/>
  <c r="AG37" i="2"/>
  <c r="A37" i="2"/>
  <c r="G33" i="2"/>
  <c r="AH33" i="2"/>
  <c r="AG33" i="2"/>
  <c r="AD33" i="2"/>
  <c r="AC33" i="2"/>
  <c r="A33" i="2"/>
  <c r="U29" i="2"/>
  <c r="AH29" i="2"/>
  <c r="AD29" i="2"/>
  <c r="AG29" i="2"/>
  <c r="AC29" i="2"/>
  <c r="W25" i="2"/>
  <c r="AH25" i="2"/>
  <c r="AG25" i="2"/>
  <c r="AC25" i="2"/>
  <c r="AD25" i="2"/>
  <c r="F23" i="2"/>
  <c r="H23" i="2"/>
  <c r="AH23" i="2"/>
  <c r="AD23" i="2"/>
  <c r="AC23" i="2"/>
  <c r="AG23" i="2"/>
  <c r="A23" i="2"/>
  <c r="AH31" i="3"/>
  <c r="G21" i="2"/>
  <c r="AH21" i="2"/>
  <c r="AD21" i="2"/>
  <c r="AG21" i="2"/>
  <c r="AC21" i="2"/>
  <c r="G17" i="2"/>
  <c r="AH17" i="2"/>
  <c r="AD17" i="2"/>
  <c r="AG17" i="2"/>
  <c r="AC17" i="2"/>
  <c r="AH13" i="2"/>
  <c r="AG13" i="2"/>
  <c r="AD13" i="2"/>
  <c r="AC13" i="2"/>
  <c r="AD10" i="2"/>
  <c r="AH10" i="2"/>
  <c r="AG10" i="2"/>
  <c r="AC10" i="2"/>
  <c r="Z6" i="2"/>
  <c r="AD6" i="2"/>
  <c r="AG6" i="2"/>
  <c r="AH6" i="2"/>
  <c r="AC6" i="2"/>
  <c r="AH3" i="2"/>
  <c r="AC3" i="2"/>
  <c r="AG3" i="2"/>
  <c r="AD3" i="2"/>
  <c r="O14" i="2"/>
  <c r="AH22" i="3"/>
  <c r="U13" i="2"/>
  <c r="I12" i="2"/>
  <c r="O12" i="2"/>
  <c r="I11" i="2"/>
  <c r="S10" i="2"/>
  <c r="AB17" i="3"/>
  <c r="W9" i="2"/>
  <c r="J11" i="5"/>
  <c r="I11" i="19"/>
  <c r="D10" i="5"/>
  <c r="I4" i="19"/>
  <c r="V13" i="5"/>
  <c r="I25" i="19"/>
  <c r="V8" i="5"/>
  <c r="I20" i="19"/>
  <c r="F7" i="2"/>
  <c r="H7" i="2"/>
  <c r="X4" i="2"/>
  <c r="V10" i="5"/>
  <c r="I22" i="19"/>
  <c r="G2" i="2"/>
  <c r="V12" i="5"/>
  <c r="I24" i="19"/>
  <c r="V9" i="5"/>
  <c r="I21" i="19"/>
  <c r="P11" i="5"/>
  <c r="I17" i="19"/>
  <c r="G8" i="2"/>
  <c r="B5" i="2"/>
  <c r="B3" i="2"/>
  <c r="V11" i="5"/>
  <c r="I23" i="19"/>
  <c r="P12" i="5"/>
  <c r="I18" i="19"/>
  <c r="J12" i="5"/>
  <c r="I12" i="19"/>
  <c r="J8" i="5"/>
  <c r="I8" i="19"/>
  <c r="D11" i="5"/>
  <c r="I5" i="19"/>
  <c r="J9" i="5"/>
  <c r="I9" i="19"/>
  <c r="J10" i="5"/>
  <c r="I10" i="19"/>
  <c r="D13" i="5"/>
  <c r="I7" i="19"/>
  <c r="P13" i="5"/>
  <c r="I19" i="19"/>
  <c r="D12" i="5"/>
  <c r="I6" i="19"/>
  <c r="A8" i="2"/>
  <c r="AB16" i="3"/>
  <c r="E13" i="5"/>
  <c r="D9" i="5"/>
  <c r="I3" i="19"/>
  <c r="D8" i="5"/>
  <c r="I2" i="19"/>
  <c r="J13" i="5"/>
  <c r="I13" i="19"/>
  <c r="W84" i="2"/>
  <c r="U75" i="2"/>
  <c r="L75" i="2"/>
  <c r="O75" i="2"/>
  <c r="S84" i="2"/>
  <c r="Z75" i="2"/>
  <c r="R75" i="2"/>
  <c r="I75" i="2"/>
  <c r="S21" i="2"/>
  <c r="Q85" i="2"/>
  <c r="L84" i="2"/>
  <c r="W75" i="2"/>
  <c r="Q75" i="2"/>
  <c r="H75" i="2"/>
  <c r="T57" i="2"/>
  <c r="V53" i="2"/>
  <c r="S41" i="2"/>
  <c r="O21" i="2"/>
  <c r="S12" i="2"/>
  <c r="R7" i="2"/>
  <c r="V91" i="2"/>
  <c r="U89" i="2"/>
  <c r="U33" i="2"/>
  <c r="R19" i="2"/>
  <c r="Q9" i="2"/>
  <c r="O91" i="2"/>
  <c r="S89" i="2"/>
  <c r="S70" i="2"/>
  <c r="W69" i="2"/>
  <c r="Y66" i="2"/>
  <c r="W47" i="2"/>
  <c r="M47" i="2"/>
  <c r="Y37" i="2"/>
  <c r="O37" i="2"/>
  <c r="S33" i="2"/>
  <c r="H19" i="2"/>
  <c r="O9" i="2"/>
  <c r="V7" i="2"/>
  <c r="W65" i="2"/>
  <c r="W61" i="2"/>
  <c r="W58" i="2"/>
  <c r="W54" i="2"/>
  <c r="M53" i="2"/>
  <c r="S51" i="2"/>
  <c r="R47" i="2"/>
  <c r="G47" i="2"/>
  <c r="U37" i="2"/>
  <c r="G37" i="2"/>
  <c r="O28" i="2"/>
  <c r="V23" i="2"/>
  <c r="W21" i="2"/>
  <c r="L21" i="2"/>
  <c r="W19" i="2"/>
  <c r="S14" i="2"/>
  <c r="W12" i="2"/>
  <c r="Q11" i="2"/>
  <c r="U9" i="2"/>
  <c r="L8" i="2"/>
  <c r="M7" i="2"/>
  <c r="Z91" i="2"/>
  <c r="R91" i="2"/>
  <c r="I91" i="2"/>
  <c r="I89" i="2"/>
  <c r="Y83" i="2"/>
  <c r="M83" i="2"/>
  <c r="M69" i="2"/>
  <c r="W67" i="2"/>
  <c r="J65" i="2"/>
  <c r="O64" i="2"/>
  <c r="L62" i="2"/>
  <c r="L61" i="2"/>
  <c r="S59" i="2"/>
  <c r="I57" i="2"/>
  <c r="Y53" i="2"/>
  <c r="R53" i="2"/>
  <c r="I53" i="2"/>
  <c r="L51" i="2"/>
  <c r="S47" i="2"/>
  <c r="L47" i="2"/>
  <c r="B47" i="2"/>
  <c r="W41" i="2"/>
  <c r="L41" i="2"/>
  <c r="I33" i="2"/>
  <c r="U23" i="2"/>
  <c r="L23" i="2"/>
  <c r="S22" i="2"/>
  <c r="V19" i="2"/>
  <c r="W14" i="2"/>
  <c r="Y11" i="2"/>
  <c r="G11" i="2"/>
  <c r="X9" i="2"/>
  <c r="S9" i="2"/>
  <c r="G9" i="2"/>
  <c r="W91" i="2"/>
  <c r="Q91" i="2"/>
  <c r="H91" i="2"/>
  <c r="W83" i="2"/>
  <c r="G83" i="2"/>
  <c r="O78" i="2"/>
  <c r="Y69" i="2"/>
  <c r="G69" i="2"/>
  <c r="S67" i="2"/>
  <c r="O59" i="2"/>
  <c r="W53" i="2"/>
  <c r="Q53" i="2"/>
  <c r="G53" i="2"/>
  <c r="U41" i="2"/>
  <c r="I41" i="2"/>
  <c r="V39" i="2"/>
  <c r="L36" i="2"/>
  <c r="U91" i="2"/>
  <c r="L91" i="2"/>
  <c r="B91" i="2"/>
  <c r="O89" i="2"/>
  <c r="W87" i="2"/>
  <c r="R83" i="2"/>
  <c r="I82" i="2"/>
  <c r="O79" i="2"/>
  <c r="S69" i="2"/>
  <c r="O65" i="2"/>
  <c r="S64" i="2"/>
  <c r="R61" i="2"/>
  <c r="W59" i="2"/>
  <c r="O57" i="2"/>
  <c r="S53" i="2"/>
  <c r="L53" i="2"/>
  <c r="B53" i="2"/>
  <c r="O51" i="2"/>
  <c r="O41" i="2"/>
  <c r="S38" i="2"/>
  <c r="O33" i="2"/>
  <c r="O11" i="2"/>
  <c r="Y9" i="2"/>
  <c r="T9" i="2"/>
  <c r="L9" i="2"/>
  <c r="M39" i="2"/>
  <c r="U17" i="2"/>
  <c r="W76" i="2"/>
  <c r="R69" i="2"/>
  <c r="L69" i="2"/>
  <c r="Q61" i="2"/>
  <c r="B61" i="2"/>
  <c r="S17" i="2"/>
  <c r="Y91" i="2"/>
  <c r="S91" i="2"/>
  <c r="M91" i="2"/>
  <c r="G91" i="2"/>
  <c r="O87" i="2"/>
  <c r="V83" i="2"/>
  <c r="Q83" i="2"/>
  <c r="I83" i="2"/>
  <c r="B83" i="2"/>
  <c r="S81" i="2"/>
  <c r="W77" i="2"/>
  <c r="S76" i="2"/>
  <c r="Y75" i="2"/>
  <c r="S75" i="2"/>
  <c r="M75" i="2"/>
  <c r="G75" i="2"/>
  <c r="W72" i="2"/>
  <c r="V69" i="2"/>
  <c r="Q69" i="2"/>
  <c r="I69" i="2"/>
  <c r="B69" i="2"/>
  <c r="L67" i="2"/>
  <c r="W62" i="2"/>
  <c r="Z61" i="2"/>
  <c r="U61" i="2"/>
  <c r="O61" i="2"/>
  <c r="H61" i="2"/>
  <c r="W55" i="2"/>
  <c r="U51" i="2"/>
  <c r="I51" i="2"/>
  <c r="W42" i="2"/>
  <c r="Y41" i="2"/>
  <c r="Q41" i="2"/>
  <c r="Y39" i="2"/>
  <c r="R39" i="2"/>
  <c r="I39" i="2"/>
  <c r="Z35" i="2"/>
  <c r="S30" i="2"/>
  <c r="W27" i="2"/>
  <c r="O25" i="2"/>
  <c r="Y23" i="2"/>
  <c r="S23" i="2"/>
  <c r="M23" i="2"/>
  <c r="G23" i="2"/>
  <c r="Y21" i="2"/>
  <c r="Q21" i="2"/>
  <c r="O17" i="2"/>
  <c r="A12" i="2"/>
  <c r="U11" i="2"/>
  <c r="L11" i="2"/>
  <c r="Z7" i="2"/>
  <c r="Y5" i="2"/>
  <c r="T4" i="2"/>
  <c r="L83" i="2"/>
  <c r="V61" i="2"/>
  <c r="I61" i="2"/>
  <c r="S39" i="2"/>
  <c r="L39" i="2"/>
  <c r="W30" i="2"/>
  <c r="W88" i="2"/>
  <c r="Z83" i="2"/>
  <c r="U83" i="2"/>
  <c r="O83" i="2"/>
  <c r="H83" i="2"/>
  <c r="W78" i="2"/>
  <c r="O77" i="2"/>
  <c r="L76" i="2"/>
  <c r="Z69" i="2"/>
  <c r="U69" i="2"/>
  <c r="O69" i="2"/>
  <c r="H69" i="2"/>
  <c r="Y63" i="2"/>
  <c r="S62" i="2"/>
  <c r="Y61" i="2"/>
  <c r="S61" i="2"/>
  <c r="M61" i="2"/>
  <c r="G61" i="2"/>
  <c r="W56" i="2"/>
  <c r="O44" i="2"/>
  <c r="S42" i="2"/>
  <c r="W39" i="2"/>
  <c r="Q39" i="2"/>
  <c r="G39" i="2"/>
  <c r="W36" i="2"/>
  <c r="M35" i="2"/>
  <c r="I30" i="2"/>
  <c r="W28" i="2"/>
  <c r="A17" i="2"/>
  <c r="AH25" i="3"/>
  <c r="S11" i="2"/>
  <c r="W8" i="2"/>
  <c r="X5" i="2"/>
  <c r="G74" i="2"/>
  <c r="W74" i="2"/>
  <c r="G71" i="2"/>
  <c r="Q71" i="2"/>
  <c r="F27" i="2"/>
  <c r="J27" i="2"/>
  <c r="P27" i="2"/>
  <c r="T27" i="2"/>
  <c r="X27" i="2"/>
  <c r="H27" i="2"/>
  <c r="M27" i="2"/>
  <c r="R27" i="2"/>
  <c r="V27" i="2"/>
  <c r="Z27" i="2"/>
  <c r="G24" i="2"/>
  <c r="O24" i="2"/>
  <c r="A24" i="2"/>
  <c r="AH32" i="3"/>
  <c r="U24" i="2"/>
  <c r="AH23" i="3"/>
  <c r="W15" i="2"/>
  <c r="O15" i="2"/>
  <c r="W89" i="2"/>
  <c r="L89" i="2"/>
  <c r="Q88" i="2"/>
  <c r="T87" i="2"/>
  <c r="J87" i="2"/>
  <c r="W86" i="2"/>
  <c r="W85" i="2"/>
  <c r="U84" i="2"/>
  <c r="I84" i="2"/>
  <c r="O81" i="2"/>
  <c r="W80" i="2"/>
  <c r="W79" i="2"/>
  <c r="S78" i="2"/>
  <c r="Q77" i="2"/>
  <c r="U76" i="2"/>
  <c r="I76" i="2"/>
  <c r="I72" i="2"/>
  <c r="S72" i="2"/>
  <c r="I70" i="2"/>
  <c r="U70" i="2"/>
  <c r="W66" i="2"/>
  <c r="G63" i="2"/>
  <c r="G59" i="2"/>
  <c r="I59" i="2"/>
  <c r="U59" i="2"/>
  <c r="I54" i="2"/>
  <c r="U54" i="2"/>
  <c r="O54" i="2"/>
  <c r="G48" i="2"/>
  <c r="O48" i="2"/>
  <c r="W48" i="2"/>
  <c r="F41" i="2"/>
  <c r="J41" i="2"/>
  <c r="P41" i="2"/>
  <c r="T41" i="2"/>
  <c r="X41" i="2"/>
  <c r="H41" i="2"/>
  <c r="M41" i="2"/>
  <c r="R41" i="2"/>
  <c r="V41" i="2"/>
  <c r="Z41" i="2"/>
  <c r="G29" i="2"/>
  <c r="L29" i="2"/>
  <c r="U27" i="2"/>
  <c r="L27" i="2"/>
  <c r="W24" i="2"/>
  <c r="G20" i="2"/>
  <c r="L20" i="2"/>
  <c r="W16" i="2"/>
  <c r="F11" i="2"/>
  <c r="H11" i="2"/>
  <c r="J11" i="2"/>
  <c r="P11" i="2"/>
  <c r="T11" i="2"/>
  <c r="X11" i="2"/>
  <c r="M11" i="2"/>
  <c r="R11" i="2"/>
  <c r="V11" i="2"/>
  <c r="Z11" i="2"/>
  <c r="A6" i="2"/>
  <c r="S6" i="2"/>
  <c r="S87" i="2"/>
  <c r="I87" i="2"/>
  <c r="S86" i="2"/>
  <c r="W81" i="2"/>
  <c r="L81" i="2"/>
  <c r="Q80" i="2"/>
  <c r="Q74" i="2"/>
  <c r="J73" i="2"/>
  <c r="W73" i="2"/>
  <c r="W71" i="2"/>
  <c r="O66" i="2"/>
  <c r="I45" i="2"/>
  <c r="U45" i="2"/>
  <c r="O45" i="2"/>
  <c r="L43" i="2"/>
  <c r="G28" i="2"/>
  <c r="Q28" i="2"/>
  <c r="Y28" i="2"/>
  <c r="L28" i="2"/>
  <c r="U28" i="2"/>
  <c r="S27" i="2"/>
  <c r="O26" i="2"/>
  <c r="W26" i="2"/>
  <c r="S24" i="2"/>
  <c r="G13" i="2"/>
  <c r="L13" i="2"/>
  <c r="W90" i="2"/>
  <c r="X87" i="2"/>
  <c r="P87" i="2"/>
  <c r="O86" i="2"/>
  <c r="O84" i="2"/>
  <c r="U81" i="2"/>
  <c r="I81" i="2"/>
  <c r="O80" i="2"/>
  <c r="O76" i="2"/>
  <c r="O74" i="2"/>
  <c r="O71" i="2"/>
  <c r="G67" i="2"/>
  <c r="I67" i="2"/>
  <c r="U67" i="2"/>
  <c r="G66" i="2"/>
  <c r="W63" i="2"/>
  <c r="I62" i="2"/>
  <c r="U62" i="2"/>
  <c r="S49" i="2"/>
  <c r="W49" i="2"/>
  <c r="W45" i="2"/>
  <c r="G42" i="2"/>
  <c r="Q42" i="2"/>
  <c r="Y42" i="2"/>
  <c r="L42" i="2"/>
  <c r="U42" i="2"/>
  <c r="G40" i="2"/>
  <c r="O40" i="2"/>
  <c r="W40" i="2"/>
  <c r="F35" i="2"/>
  <c r="R35" i="2"/>
  <c r="H35" i="2"/>
  <c r="W35" i="2"/>
  <c r="S31" i="2"/>
  <c r="W31" i="2"/>
  <c r="S28" i="2"/>
  <c r="Y27" i="2"/>
  <c r="Q27" i="2"/>
  <c r="G27" i="2"/>
  <c r="L24" i="2"/>
  <c r="S15" i="2"/>
  <c r="G12" i="2"/>
  <c r="Q12" i="2"/>
  <c r="Y12" i="2"/>
  <c r="L12" i="2"/>
  <c r="U12" i="2"/>
  <c r="I10" i="2"/>
  <c r="A10" i="2"/>
  <c r="O10" i="2"/>
  <c r="W10" i="2"/>
  <c r="W57" i="2"/>
  <c r="J57" i="2"/>
  <c r="S56" i="2"/>
  <c r="Z53" i="2"/>
  <c r="U53" i="2"/>
  <c r="O53" i="2"/>
  <c r="H53" i="2"/>
  <c r="Z47" i="2"/>
  <c r="U47" i="2"/>
  <c r="O47" i="2"/>
  <c r="H47" i="2"/>
  <c r="W44" i="2"/>
  <c r="Z39" i="2"/>
  <c r="U39" i="2"/>
  <c r="O39" i="2"/>
  <c r="H39" i="2"/>
  <c r="S37" i="2"/>
  <c r="U36" i="2"/>
  <c r="W33" i="2"/>
  <c r="L33" i="2"/>
  <c r="Z19" i="2"/>
  <c r="M19" i="2"/>
  <c r="W17" i="2"/>
  <c r="L17" i="2"/>
  <c r="Z9" i="2"/>
  <c r="V9" i="2"/>
  <c r="R9" i="2"/>
  <c r="U8" i="2"/>
  <c r="T5" i="2"/>
  <c r="P10" i="5"/>
  <c r="I16" i="19"/>
  <c r="U5" i="2"/>
  <c r="L5" i="2"/>
  <c r="P9" i="5"/>
  <c r="I15" i="19"/>
  <c r="P8" i="5"/>
  <c r="I14" i="19"/>
  <c r="P5" i="2"/>
  <c r="J5" i="2"/>
  <c r="W5" i="2"/>
  <c r="I5" i="2"/>
  <c r="S5" i="2"/>
  <c r="A5" i="2"/>
  <c r="Z5" i="2"/>
  <c r="V5" i="2"/>
  <c r="M5" i="2"/>
  <c r="G5" i="2"/>
  <c r="G87" i="2"/>
  <c r="L87" i="2"/>
  <c r="Q87" i="2"/>
  <c r="U87" i="2"/>
  <c r="Y87" i="2"/>
  <c r="B87" i="2"/>
  <c r="H87" i="2"/>
  <c r="M87" i="2"/>
  <c r="R87" i="2"/>
  <c r="V87" i="2"/>
  <c r="Z87" i="2"/>
  <c r="O82" i="2"/>
  <c r="S82" i="2"/>
  <c r="I66" i="2"/>
  <c r="S66" i="2"/>
  <c r="L66" i="2"/>
  <c r="U66" i="2"/>
  <c r="I63" i="2"/>
  <c r="S63" i="2"/>
  <c r="L63" i="2"/>
  <c r="U63" i="2"/>
  <c r="F52" i="2"/>
  <c r="O52" i="2"/>
  <c r="I52" i="2"/>
  <c r="S52" i="2"/>
  <c r="O34" i="2"/>
  <c r="I34" i="2"/>
  <c r="S34" i="2"/>
  <c r="A25" i="2"/>
  <c r="AH33" i="3"/>
  <c r="S25" i="2"/>
  <c r="Y25" i="2"/>
  <c r="L25" i="2"/>
  <c r="U25" i="2"/>
  <c r="G25" i="2"/>
  <c r="Q25" i="2"/>
  <c r="AH24" i="3"/>
  <c r="S16" i="2"/>
  <c r="Y16" i="2"/>
  <c r="Q16" i="2"/>
  <c r="L16" i="2"/>
  <c r="U16" i="2"/>
  <c r="G16" i="2"/>
  <c r="Y80" i="2"/>
  <c r="T79" i="2"/>
  <c r="Y77" i="2"/>
  <c r="Y74" i="2"/>
  <c r="T73" i="2"/>
  <c r="Y71" i="2"/>
  <c r="S65" i="2"/>
  <c r="X57" i="2"/>
  <c r="P57" i="2"/>
  <c r="P4" i="2"/>
  <c r="P2" i="2"/>
  <c r="L2" i="2"/>
  <c r="G79" i="2"/>
  <c r="L79" i="2"/>
  <c r="Q79" i="2"/>
  <c r="U79" i="2"/>
  <c r="Y79" i="2"/>
  <c r="B79" i="2"/>
  <c r="H79" i="2"/>
  <c r="M79" i="2"/>
  <c r="R79" i="2"/>
  <c r="V79" i="2"/>
  <c r="Z79" i="2"/>
  <c r="G73" i="2"/>
  <c r="L73" i="2"/>
  <c r="Q73" i="2"/>
  <c r="U73" i="2"/>
  <c r="Y73" i="2"/>
  <c r="B73" i="2"/>
  <c r="H73" i="2"/>
  <c r="M73" i="2"/>
  <c r="R73" i="2"/>
  <c r="V73" i="2"/>
  <c r="Z73" i="2"/>
  <c r="O68" i="2"/>
  <c r="S68" i="2"/>
  <c r="I58" i="2"/>
  <c r="S58" i="2"/>
  <c r="L58" i="2"/>
  <c r="U58" i="2"/>
  <c r="I55" i="2"/>
  <c r="S55" i="2"/>
  <c r="L55" i="2"/>
  <c r="U55" i="2"/>
  <c r="G49" i="2"/>
  <c r="L49" i="2"/>
  <c r="Q49" i="2"/>
  <c r="U49" i="2"/>
  <c r="Y49" i="2"/>
  <c r="F49" i="2"/>
  <c r="J49" i="2"/>
  <c r="T49" i="2"/>
  <c r="X49" i="2"/>
  <c r="B49" i="2"/>
  <c r="H49" i="2"/>
  <c r="M49" i="2"/>
  <c r="R49" i="2"/>
  <c r="V49" i="2"/>
  <c r="Z49" i="2"/>
  <c r="P49" i="2"/>
  <c r="G31" i="2"/>
  <c r="L31" i="2"/>
  <c r="Q31" i="2"/>
  <c r="U31" i="2"/>
  <c r="Y31" i="2"/>
  <c r="F31" i="2"/>
  <c r="P31" i="2"/>
  <c r="H31" i="2"/>
  <c r="M31" i="2"/>
  <c r="R31" i="2"/>
  <c r="V31" i="2"/>
  <c r="Z31" i="2"/>
  <c r="J31" i="2"/>
  <c r="T31" i="2"/>
  <c r="X31" i="2"/>
  <c r="I88" i="2"/>
  <c r="S88" i="2"/>
  <c r="L88" i="2"/>
  <c r="U88" i="2"/>
  <c r="I85" i="2"/>
  <c r="S85" i="2"/>
  <c r="L85" i="2"/>
  <c r="U85" i="2"/>
  <c r="G65" i="2"/>
  <c r="L65" i="2"/>
  <c r="Q65" i="2"/>
  <c r="U65" i="2"/>
  <c r="Y65" i="2"/>
  <c r="B65" i="2"/>
  <c r="H65" i="2"/>
  <c r="M65" i="2"/>
  <c r="R65" i="2"/>
  <c r="V65" i="2"/>
  <c r="Z65" i="2"/>
  <c r="O60" i="2"/>
  <c r="S60" i="2"/>
  <c r="I50" i="2"/>
  <c r="S50" i="2"/>
  <c r="G50" i="2"/>
  <c r="Y50" i="2"/>
  <c r="L50" i="2"/>
  <c r="U50" i="2"/>
  <c r="Q50" i="2"/>
  <c r="I32" i="2"/>
  <c r="S32" i="2"/>
  <c r="G32" i="2"/>
  <c r="Q32" i="2"/>
  <c r="L32" i="2"/>
  <c r="U32" i="2"/>
  <c r="Y32" i="2"/>
  <c r="I18" i="2"/>
  <c r="O18" i="2"/>
  <c r="A18" i="2"/>
  <c r="AH26" i="3"/>
  <c r="S18" i="2"/>
  <c r="X79" i="2"/>
  <c r="P79" i="2"/>
  <c r="F79" i="2"/>
  <c r="X73" i="2"/>
  <c r="P73" i="2"/>
  <c r="F73" i="2"/>
  <c r="I68" i="2"/>
  <c r="Y58" i="2"/>
  <c r="G58" i="2"/>
  <c r="Y55" i="2"/>
  <c r="G55" i="2"/>
  <c r="I49" i="2"/>
  <c r="I31" i="2"/>
  <c r="O90" i="2"/>
  <c r="S90" i="2"/>
  <c r="I80" i="2"/>
  <c r="S80" i="2"/>
  <c r="L80" i="2"/>
  <c r="U80" i="2"/>
  <c r="I77" i="2"/>
  <c r="S77" i="2"/>
  <c r="L77" i="2"/>
  <c r="U77" i="2"/>
  <c r="I74" i="2"/>
  <c r="S74" i="2"/>
  <c r="L74" i="2"/>
  <c r="U74" i="2"/>
  <c r="I71" i="2"/>
  <c r="S71" i="2"/>
  <c r="L71" i="2"/>
  <c r="U71" i="2"/>
  <c r="G57" i="2"/>
  <c r="L57" i="2"/>
  <c r="Q57" i="2"/>
  <c r="U57" i="2"/>
  <c r="Y57" i="2"/>
  <c r="B57" i="2"/>
  <c r="H57" i="2"/>
  <c r="M57" i="2"/>
  <c r="R57" i="2"/>
  <c r="V57" i="2"/>
  <c r="Z57" i="2"/>
  <c r="G46" i="2"/>
  <c r="O46" i="2"/>
  <c r="S46" i="2"/>
  <c r="I46" i="2"/>
  <c r="G15" i="2"/>
  <c r="L15" i="2"/>
  <c r="Q15" i="2"/>
  <c r="U15" i="2"/>
  <c r="Y15" i="2"/>
  <c r="T15" i="2"/>
  <c r="F15" i="2"/>
  <c r="J15" i="2"/>
  <c r="P15" i="2"/>
  <c r="X15" i="2"/>
  <c r="H15" i="2"/>
  <c r="M15" i="2"/>
  <c r="R15" i="2"/>
  <c r="V15" i="2"/>
  <c r="Z15" i="2"/>
  <c r="B4" i="2"/>
  <c r="M4" i="2"/>
  <c r="V4" i="2"/>
  <c r="Z4" i="2"/>
  <c r="Q4" i="2"/>
  <c r="U4" i="2"/>
  <c r="Y4" i="2"/>
  <c r="J4" i="2"/>
  <c r="O4" i="2"/>
  <c r="W4" i="2"/>
  <c r="Y88" i="2"/>
  <c r="G88" i="2"/>
  <c r="Y85" i="2"/>
  <c r="G85" i="2"/>
  <c r="S79" i="2"/>
  <c r="I79" i="2"/>
  <c r="S73" i="2"/>
  <c r="I73" i="2"/>
  <c r="W68" i="2"/>
  <c r="X65" i="2"/>
  <c r="P65" i="2"/>
  <c r="F65" i="2"/>
  <c r="I60" i="2"/>
  <c r="O58" i="2"/>
  <c r="O55" i="2"/>
  <c r="O50" i="2"/>
  <c r="O49" i="2"/>
  <c r="O32" i="2"/>
  <c r="O31" i="2"/>
  <c r="W18" i="2"/>
  <c r="S19" i="2"/>
  <c r="O8" i="2"/>
  <c r="S7" i="2"/>
  <c r="X91" i="2"/>
  <c r="T91" i="2"/>
  <c r="P91" i="2"/>
  <c r="J91" i="2"/>
  <c r="F91" i="2"/>
  <c r="Y89" i="2"/>
  <c r="Q89" i="2"/>
  <c r="G89" i="2"/>
  <c r="I86" i="2"/>
  <c r="Y84" i="2"/>
  <c r="Q84" i="2"/>
  <c r="G84" i="2"/>
  <c r="X83" i="2"/>
  <c r="T83" i="2"/>
  <c r="P83" i="2"/>
  <c r="J83" i="2"/>
  <c r="F83" i="2"/>
  <c r="Y81" i="2"/>
  <c r="Q81" i="2"/>
  <c r="G81" i="2"/>
  <c r="I78" i="2"/>
  <c r="Y76" i="2"/>
  <c r="Q76" i="2"/>
  <c r="G76" i="2"/>
  <c r="X75" i="2"/>
  <c r="T75" i="2"/>
  <c r="P75" i="2"/>
  <c r="J75" i="2"/>
  <c r="Y70" i="2"/>
  <c r="Q70" i="2"/>
  <c r="G70" i="2"/>
  <c r="X69" i="2"/>
  <c r="T69" i="2"/>
  <c r="P69" i="2"/>
  <c r="J69" i="2"/>
  <c r="F69" i="2"/>
  <c r="Y67" i="2"/>
  <c r="Q67" i="2"/>
  <c r="Y62" i="2"/>
  <c r="Q62" i="2"/>
  <c r="G62" i="2"/>
  <c r="X61" i="2"/>
  <c r="T61" i="2"/>
  <c r="P61" i="2"/>
  <c r="J61" i="2"/>
  <c r="F61" i="2"/>
  <c r="Y59" i="2"/>
  <c r="Q59" i="2"/>
  <c r="I56" i="2"/>
  <c r="Y54" i="2"/>
  <c r="Q54" i="2"/>
  <c r="G54" i="2"/>
  <c r="X53" i="2"/>
  <c r="T53" i="2"/>
  <c r="P53" i="2"/>
  <c r="J53" i="2"/>
  <c r="F53" i="2"/>
  <c r="Y51" i="2"/>
  <c r="Q51" i="2"/>
  <c r="G51" i="2"/>
  <c r="I48" i="2"/>
  <c r="X47" i="2"/>
  <c r="T47" i="2"/>
  <c r="P47" i="2"/>
  <c r="J47" i="2"/>
  <c r="F47" i="2"/>
  <c r="Y45" i="2"/>
  <c r="Q45" i="2"/>
  <c r="G45" i="2"/>
  <c r="S43" i="2"/>
  <c r="I43" i="2"/>
  <c r="I40" i="2"/>
  <c r="X39" i="2"/>
  <c r="T39" i="2"/>
  <c r="P39" i="2"/>
  <c r="J39" i="2"/>
  <c r="O38" i="2"/>
  <c r="S36" i="2"/>
  <c r="I36" i="2"/>
  <c r="Y35" i="2"/>
  <c r="U35" i="2"/>
  <c r="Q35" i="2"/>
  <c r="L35" i="2"/>
  <c r="G35" i="2"/>
  <c r="Y33" i="2"/>
  <c r="Q33" i="2"/>
  <c r="S29" i="2"/>
  <c r="Y24" i="2"/>
  <c r="Q24" i="2"/>
  <c r="X23" i="2"/>
  <c r="T23" i="2"/>
  <c r="P23" i="2"/>
  <c r="J23" i="2"/>
  <c r="O22" i="2"/>
  <c r="S20" i="2"/>
  <c r="A20" i="2"/>
  <c r="AH28" i="3"/>
  <c r="Y19" i="2"/>
  <c r="U19" i="2"/>
  <c r="Q19" i="2"/>
  <c r="L19" i="2"/>
  <c r="G19" i="2"/>
  <c r="Y17" i="2"/>
  <c r="Q17" i="2"/>
  <c r="I13" i="2"/>
  <c r="S13" i="2"/>
  <c r="A13" i="2"/>
  <c r="S8" i="2"/>
  <c r="Y7" i="2"/>
  <c r="U7" i="2"/>
  <c r="Q7" i="2"/>
  <c r="L7" i="2"/>
  <c r="G7" i="2"/>
  <c r="Y6" i="2"/>
  <c r="O6" i="2"/>
  <c r="X3" i="2"/>
  <c r="P3" i="2"/>
  <c r="W43" i="2"/>
  <c r="O43" i="2"/>
  <c r="W38" i="2"/>
  <c r="O36" i="2"/>
  <c r="W29" i="2"/>
  <c r="O29" i="2"/>
  <c r="W22" i="2"/>
  <c r="W20" i="2"/>
  <c r="O20" i="2"/>
  <c r="O19" i="2"/>
  <c r="W13" i="2"/>
  <c r="O13" i="2"/>
  <c r="S35" i="2"/>
  <c r="O35" i="2"/>
  <c r="I35" i="2"/>
  <c r="W7" i="2"/>
  <c r="O7" i="2"/>
  <c r="A7" i="2"/>
  <c r="W6" i="2"/>
  <c r="Y43" i="2"/>
  <c r="Q43" i="2"/>
  <c r="G43" i="2"/>
  <c r="I38" i="2"/>
  <c r="Y36" i="2"/>
  <c r="Q36" i="2"/>
  <c r="X35" i="2"/>
  <c r="T35" i="2"/>
  <c r="P35" i="2"/>
  <c r="J35" i="2"/>
  <c r="Y29" i="2"/>
  <c r="Q29" i="2"/>
  <c r="Y20" i="2"/>
  <c r="Q20" i="2"/>
  <c r="X19" i="2"/>
  <c r="T19" i="2"/>
  <c r="P19" i="2"/>
  <c r="J19" i="2"/>
  <c r="Y13" i="2"/>
  <c r="Q13" i="2"/>
  <c r="Y8" i="2"/>
  <c r="Q8" i="2"/>
  <c r="X7" i="2"/>
  <c r="T7" i="2"/>
  <c r="P7" i="2"/>
  <c r="J7" i="2"/>
  <c r="X6" i="2"/>
  <c r="I2" i="2"/>
  <c r="A2" i="2"/>
  <c r="J2" i="2"/>
  <c r="Y3" i="2"/>
  <c r="U3" i="2"/>
  <c r="Q3" i="2"/>
  <c r="V3" i="2"/>
  <c r="G43" i="17"/>
  <c r="Z3" i="2"/>
  <c r="L3" i="2"/>
  <c r="B41" i="2"/>
  <c r="B39" i="2"/>
  <c r="B35" i="2"/>
  <c r="B31" i="2"/>
  <c r="B27" i="2"/>
  <c r="B23" i="2"/>
  <c r="B19" i="2"/>
  <c r="B15" i="2"/>
  <c r="B11" i="2"/>
  <c r="B7" i="2"/>
  <c r="B75" i="2"/>
  <c r="G72" i="2"/>
  <c r="L72" i="2"/>
  <c r="Q72" i="2"/>
  <c r="U72" i="2"/>
  <c r="Y72" i="2"/>
  <c r="B71" i="2"/>
  <c r="F71" i="2"/>
  <c r="H71" i="2"/>
  <c r="J71" i="2"/>
  <c r="M71" i="2"/>
  <c r="P71" i="2"/>
  <c r="R71" i="2"/>
  <c r="T71" i="2"/>
  <c r="V71" i="2"/>
  <c r="X71" i="2"/>
  <c r="Z71" i="2"/>
  <c r="G68" i="2"/>
  <c r="L68" i="2"/>
  <c r="Q68" i="2"/>
  <c r="U68" i="2"/>
  <c r="Y68" i="2"/>
  <c r="B67" i="2"/>
  <c r="F67" i="2"/>
  <c r="H67" i="2"/>
  <c r="J67" i="2"/>
  <c r="M67" i="2"/>
  <c r="P67" i="2"/>
  <c r="R67" i="2"/>
  <c r="T67" i="2"/>
  <c r="V67" i="2"/>
  <c r="X67" i="2"/>
  <c r="Z67" i="2"/>
  <c r="G64" i="2"/>
  <c r="L64" i="2"/>
  <c r="Q64" i="2"/>
  <c r="U64" i="2"/>
  <c r="Y64" i="2"/>
  <c r="B63" i="2"/>
  <c r="F63" i="2"/>
  <c r="H63" i="2"/>
  <c r="J63" i="2"/>
  <c r="M63" i="2"/>
  <c r="P63" i="2"/>
  <c r="R63" i="2"/>
  <c r="T63" i="2"/>
  <c r="V63" i="2"/>
  <c r="X63" i="2"/>
  <c r="Z63" i="2"/>
  <c r="G60" i="2"/>
  <c r="L60" i="2"/>
  <c r="Q60" i="2"/>
  <c r="U60" i="2"/>
  <c r="Y60" i="2"/>
  <c r="B59" i="2"/>
  <c r="F59" i="2"/>
  <c r="H59" i="2"/>
  <c r="J59" i="2"/>
  <c r="M59" i="2"/>
  <c r="P59" i="2"/>
  <c r="R59" i="2"/>
  <c r="T59" i="2"/>
  <c r="V59" i="2"/>
  <c r="X59" i="2"/>
  <c r="Z59" i="2"/>
  <c r="Y90" i="2"/>
  <c r="U90" i="2"/>
  <c r="Q90" i="2"/>
  <c r="L90" i="2"/>
  <c r="G90" i="2"/>
  <c r="Z89" i="2"/>
  <c r="X89" i="2"/>
  <c r="V89" i="2"/>
  <c r="T89" i="2"/>
  <c r="R89" i="2"/>
  <c r="P89" i="2"/>
  <c r="M89" i="2"/>
  <c r="J89" i="2"/>
  <c r="H89" i="2"/>
  <c r="F89" i="2"/>
  <c r="B89" i="2"/>
  <c r="Y86" i="2"/>
  <c r="U86" i="2"/>
  <c r="Q86" i="2"/>
  <c r="L86" i="2"/>
  <c r="G86" i="2"/>
  <c r="Z85" i="2"/>
  <c r="X85" i="2"/>
  <c r="V85" i="2"/>
  <c r="T85" i="2"/>
  <c r="R85" i="2"/>
  <c r="P85" i="2"/>
  <c r="M85" i="2"/>
  <c r="J85" i="2"/>
  <c r="H85" i="2"/>
  <c r="F85" i="2"/>
  <c r="B85" i="2"/>
  <c r="Y82" i="2"/>
  <c r="U82" i="2"/>
  <c r="Q82" i="2"/>
  <c r="L82" i="2"/>
  <c r="G82" i="2"/>
  <c r="Z81" i="2"/>
  <c r="X81" i="2"/>
  <c r="V81" i="2"/>
  <c r="T81" i="2"/>
  <c r="R81" i="2"/>
  <c r="P81" i="2"/>
  <c r="M81" i="2"/>
  <c r="J81" i="2"/>
  <c r="H81" i="2"/>
  <c r="F81" i="2"/>
  <c r="B81" i="2"/>
  <c r="Y78" i="2"/>
  <c r="U78" i="2"/>
  <c r="Q78" i="2"/>
  <c r="L78" i="2"/>
  <c r="G78" i="2"/>
  <c r="Z77" i="2"/>
  <c r="X77" i="2"/>
  <c r="V77" i="2"/>
  <c r="T77" i="2"/>
  <c r="R77" i="2"/>
  <c r="P77" i="2"/>
  <c r="M77" i="2"/>
  <c r="J77" i="2"/>
  <c r="H77" i="2"/>
  <c r="F77" i="2"/>
  <c r="B77" i="2"/>
  <c r="Y56" i="2"/>
  <c r="U56" i="2"/>
  <c r="Q56" i="2"/>
  <c r="L56" i="2"/>
  <c r="G56" i="2"/>
  <c r="Z55" i="2"/>
  <c r="X55" i="2"/>
  <c r="V55" i="2"/>
  <c r="T55" i="2"/>
  <c r="R55" i="2"/>
  <c r="P55" i="2"/>
  <c r="M55" i="2"/>
  <c r="J55" i="2"/>
  <c r="H55" i="2"/>
  <c r="F55" i="2"/>
  <c r="B55" i="2"/>
  <c r="Y52" i="2"/>
  <c r="U52" i="2"/>
  <c r="Q52" i="2"/>
  <c r="L52" i="2"/>
  <c r="G52" i="2"/>
  <c r="Z51" i="2"/>
  <c r="X51" i="2"/>
  <c r="V51" i="2"/>
  <c r="T51" i="2"/>
  <c r="R51" i="2"/>
  <c r="P51" i="2"/>
  <c r="M51" i="2"/>
  <c r="J51" i="2"/>
  <c r="H51" i="2"/>
  <c r="F51" i="2"/>
  <c r="B51" i="2"/>
  <c r="Y46" i="2"/>
  <c r="U46" i="2"/>
  <c r="Q46" i="2"/>
  <c r="L46" i="2"/>
  <c r="Z45" i="2"/>
  <c r="X45" i="2"/>
  <c r="V45" i="2"/>
  <c r="T45" i="2"/>
  <c r="R45" i="2"/>
  <c r="P45" i="2"/>
  <c r="M45" i="2"/>
  <c r="J45" i="2"/>
  <c r="H45" i="2"/>
  <c r="F45" i="2"/>
  <c r="B45" i="2"/>
  <c r="S44" i="2"/>
  <c r="I44" i="2"/>
  <c r="Z43" i="2"/>
  <c r="X43" i="2"/>
  <c r="V43" i="2"/>
  <c r="T43" i="2"/>
  <c r="R43" i="2"/>
  <c r="P43" i="2"/>
  <c r="M43" i="2"/>
  <c r="J43" i="2"/>
  <c r="H43" i="2"/>
  <c r="F43" i="2"/>
  <c r="B43" i="2"/>
  <c r="Y38" i="2"/>
  <c r="U38" i="2"/>
  <c r="Q38" i="2"/>
  <c r="L38" i="2"/>
  <c r="Z37" i="2"/>
  <c r="X37" i="2"/>
  <c r="V37" i="2"/>
  <c r="T37" i="2"/>
  <c r="R37" i="2"/>
  <c r="P37" i="2"/>
  <c r="M37" i="2"/>
  <c r="J37" i="2"/>
  <c r="F37" i="2"/>
  <c r="H37" i="2"/>
  <c r="B37" i="2"/>
  <c r="Y34" i="2"/>
  <c r="U34" i="2"/>
  <c r="Q34" i="2"/>
  <c r="L34" i="2"/>
  <c r="G34" i="2"/>
  <c r="Z33" i="2"/>
  <c r="X33" i="2"/>
  <c r="V33" i="2"/>
  <c r="T33" i="2"/>
  <c r="R33" i="2"/>
  <c r="P33" i="2"/>
  <c r="M33" i="2"/>
  <c r="J33" i="2"/>
  <c r="F33" i="2"/>
  <c r="H33" i="2"/>
  <c r="B33" i="2"/>
  <c r="Y30" i="2"/>
  <c r="U30" i="2"/>
  <c r="Q30" i="2"/>
  <c r="L30" i="2"/>
  <c r="G30" i="2"/>
  <c r="Z29" i="2"/>
  <c r="X29" i="2"/>
  <c r="V29" i="2"/>
  <c r="T29" i="2"/>
  <c r="R29" i="2"/>
  <c r="P29" i="2"/>
  <c r="M29" i="2"/>
  <c r="J29" i="2"/>
  <c r="F29" i="2"/>
  <c r="H29" i="2"/>
  <c r="B29" i="2"/>
  <c r="Y26" i="2"/>
  <c r="U26" i="2"/>
  <c r="Q26" i="2"/>
  <c r="L26" i="2"/>
  <c r="G26" i="2"/>
  <c r="Z25" i="2"/>
  <c r="X25" i="2"/>
  <c r="V25" i="2"/>
  <c r="T25" i="2"/>
  <c r="R25" i="2"/>
  <c r="P25" i="2"/>
  <c r="M25" i="2"/>
  <c r="J25" i="2"/>
  <c r="F25" i="2"/>
  <c r="H25" i="2"/>
  <c r="B25" i="2"/>
  <c r="Y22" i="2"/>
  <c r="U22" i="2"/>
  <c r="Q22" i="2"/>
  <c r="L22" i="2"/>
  <c r="G22" i="2"/>
  <c r="Z21" i="2"/>
  <c r="X21" i="2"/>
  <c r="V21" i="2"/>
  <c r="T21" i="2"/>
  <c r="R21" i="2"/>
  <c r="P21" i="2"/>
  <c r="M21" i="2"/>
  <c r="J21" i="2"/>
  <c r="F21" i="2"/>
  <c r="H21" i="2"/>
  <c r="B21" i="2"/>
  <c r="Y18" i="2"/>
  <c r="U18" i="2"/>
  <c r="Q18" i="2"/>
  <c r="L18" i="2"/>
  <c r="G18" i="2"/>
  <c r="Z17" i="2"/>
  <c r="X17" i="2"/>
  <c r="V17" i="2"/>
  <c r="T17" i="2"/>
  <c r="R17" i="2"/>
  <c r="P17" i="2"/>
  <c r="M17" i="2"/>
  <c r="J17" i="2"/>
  <c r="F17" i="2"/>
  <c r="H17" i="2"/>
  <c r="B17" i="2"/>
  <c r="Y14" i="2"/>
  <c r="U14" i="2"/>
  <c r="Q14" i="2"/>
  <c r="L14" i="2"/>
  <c r="G14" i="2"/>
  <c r="Z13" i="2"/>
  <c r="X13" i="2"/>
  <c r="V13" i="2"/>
  <c r="T13" i="2"/>
  <c r="R13" i="2"/>
  <c r="P13" i="2"/>
  <c r="M13" i="2"/>
  <c r="J13" i="2"/>
  <c r="F13" i="2"/>
  <c r="H13" i="2"/>
  <c r="B13" i="2"/>
  <c r="Y10" i="2"/>
  <c r="U10" i="2"/>
  <c r="Q10" i="2"/>
  <c r="L10" i="2"/>
  <c r="G10" i="2"/>
  <c r="P9" i="2"/>
  <c r="M9" i="2"/>
  <c r="J9" i="2"/>
  <c r="F9" i="2"/>
  <c r="H9" i="2"/>
  <c r="B9" i="2"/>
  <c r="U6" i="2"/>
  <c r="Q6" i="2"/>
  <c r="L6" i="2"/>
  <c r="G6" i="2"/>
  <c r="F5" i="2"/>
  <c r="H5" i="2"/>
  <c r="B50" i="2"/>
  <c r="F50" i="2"/>
  <c r="H50" i="2"/>
  <c r="J50" i="2"/>
  <c r="M50" i="2"/>
  <c r="P50" i="2"/>
  <c r="R50" i="2"/>
  <c r="T50" i="2"/>
  <c r="V50" i="2"/>
  <c r="X50" i="2"/>
  <c r="Z50" i="2"/>
  <c r="B46" i="2"/>
  <c r="F46" i="2"/>
  <c r="H46" i="2"/>
  <c r="J46" i="2"/>
  <c r="M46" i="2"/>
  <c r="P46" i="2"/>
  <c r="R46" i="2"/>
  <c r="T46" i="2"/>
  <c r="V46" i="2"/>
  <c r="X46" i="2"/>
  <c r="Z46" i="2"/>
  <c r="B42" i="2"/>
  <c r="F42" i="2"/>
  <c r="H42" i="2"/>
  <c r="J42" i="2"/>
  <c r="M42" i="2"/>
  <c r="P42" i="2"/>
  <c r="R42" i="2"/>
  <c r="T42" i="2"/>
  <c r="V42" i="2"/>
  <c r="X42" i="2"/>
  <c r="Z42" i="2"/>
  <c r="B38" i="2"/>
  <c r="F38" i="2"/>
  <c r="H38" i="2"/>
  <c r="J38" i="2"/>
  <c r="M38" i="2"/>
  <c r="P38" i="2"/>
  <c r="R38" i="2"/>
  <c r="T38" i="2"/>
  <c r="V38" i="2"/>
  <c r="X38" i="2"/>
  <c r="Z38" i="2"/>
  <c r="Z90" i="2"/>
  <c r="X90" i="2"/>
  <c r="V90" i="2"/>
  <c r="T90" i="2"/>
  <c r="R90" i="2"/>
  <c r="P90" i="2"/>
  <c r="M90" i="2"/>
  <c r="J90" i="2"/>
  <c r="H90" i="2"/>
  <c r="F90" i="2"/>
  <c r="B90" i="2"/>
  <c r="Z88" i="2"/>
  <c r="X88" i="2"/>
  <c r="V88" i="2"/>
  <c r="T88" i="2"/>
  <c r="R88" i="2"/>
  <c r="P88" i="2"/>
  <c r="M88" i="2"/>
  <c r="J88" i="2"/>
  <c r="H88" i="2"/>
  <c r="F88" i="2"/>
  <c r="B88" i="2"/>
  <c r="Z86" i="2"/>
  <c r="X86" i="2"/>
  <c r="V86" i="2"/>
  <c r="T86" i="2"/>
  <c r="R86" i="2"/>
  <c r="P86" i="2"/>
  <c r="M86" i="2"/>
  <c r="J86" i="2"/>
  <c r="H86" i="2"/>
  <c r="F86" i="2"/>
  <c r="B86" i="2"/>
  <c r="Z84" i="2"/>
  <c r="X84" i="2"/>
  <c r="V84" i="2"/>
  <c r="T84" i="2"/>
  <c r="R84" i="2"/>
  <c r="P84" i="2"/>
  <c r="M84" i="2"/>
  <c r="J84" i="2"/>
  <c r="H84" i="2"/>
  <c r="F84" i="2"/>
  <c r="B84" i="2"/>
  <c r="Z82" i="2"/>
  <c r="X82" i="2"/>
  <c r="V82" i="2"/>
  <c r="T82" i="2"/>
  <c r="R82" i="2"/>
  <c r="P82" i="2"/>
  <c r="M82" i="2"/>
  <c r="J82" i="2"/>
  <c r="H82" i="2"/>
  <c r="F82" i="2"/>
  <c r="B82" i="2"/>
  <c r="Z80" i="2"/>
  <c r="X80" i="2"/>
  <c r="V80" i="2"/>
  <c r="T80" i="2"/>
  <c r="R80" i="2"/>
  <c r="P80" i="2"/>
  <c r="M80" i="2"/>
  <c r="J80" i="2"/>
  <c r="H80" i="2"/>
  <c r="F80" i="2"/>
  <c r="B80" i="2"/>
  <c r="Z78" i="2"/>
  <c r="X78" i="2"/>
  <c r="V78" i="2"/>
  <c r="T78" i="2"/>
  <c r="R78" i="2"/>
  <c r="P78" i="2"/>
  <c r="M78" i="2"/>
  <c r="J78" i="2"/>
  <c r="H78" i="2"/>
  <c r="F78" i="2"/>
  <c r="B78" i="2"/>
  <c r="Z76" i="2"/>
  <c r="X76" i="2"/>
  <c r="V76" i="2"/>
  <c r="T76" i="2"/>
  <c r="R76" i="2"/>
  <c r="P76" i="2"/>
  <c r="M76" i="2"/>
  <c r="J76" i="2"/>
  <c r="H76" i="2"/>
  <c r="F76" i="2"/>
  <c r="B76" i="2"/>
  <c r="Z74" i="2"/>
  <c r="X74" i="2"/>
  <c r="V74" i="2"/>
  <c r="T74" i="2"/>
  <c r="R74" i="2"/>
  <c r="P74" i="2"/>
  <c r="M74" i="2"/>
  <c r="J74" i="2"/>
  <c r="H74" i="2"/>
  <c r="F74" i="2"/>
  <c r="B74" i="2"/>
  <c r="Z72" i="2"/>
  <c r="X72" i="2"/>
  <c r="V72" i="2"/>
  <c r="T72" i="2"/>
  <c r="R72" i="2"/>
  <c r="P72" i="2"/>
  <c r="M72" i="2"/>
  <c r="J72" i="2"/>
  <c r="H72" i="2"/>
  <c r="F72" i="2"/>
  <c r="B72" i="2"/>
  <c r="Z70" i="2"/>
  <c r="X70" i="2"/>
  <c r="V70" i="2"/>
  <c r="T70" i="2"/>
  <c r="R70" i="2"/>
  <c r="P70" i="2"/>
  <c r="M70" i="2"/>
  <c r="J70" i="2"/>
  <c r="H70" i="2"/>
  <c r="F70" i="2"/>
  <c r="B70" i="2"/>
  <c r="Z68" i="2"/>
  <c r="X68" i="2"/>
  <c r="V68" i="2"/>
  <c r="T68" i="2"/>
  <c r="R68" i="2"/>
  <c r="P68" i="2"/>
  <c r="M68" i="2"/>
  <c r="J68" i="2"/>
  <c r="H68" i="2"/>
  <c r="F68" i="2"/>
  <c r="B68" i="2"/>
  <c r="Z66" i="2"/>
  <c r="X66" i="2"/>
  <c r="V66" i="2"/>
  <c r="T66" i="2"/>
  <c r="R66" i="2"/>
  <c r="P66" i="2"/>
  <c r="M66" i="2"/>
  <c r="J66" i="2"/>
  <c r="H66" i="2"/>
  <c r="F66" i="2"/>
  <c r="B66" i="2"/>
  <c r="Z64" i="2"/>
  <c r="X64" i="2"/>
  <c r="V64" i="2"/>
  <c r="T64" i="2"/>
  <c r="R64" i="2"/>
  <c r="P64" i="2"/>
  <c r="M64" i="2"/>
  <c r="J64" i="2"/>
  <c r="H64" i="2"/>
  <c r="F64" i="2"/>
  <c r="B64" i="2"/>
  <c r="Z62" i="2"/>
  <c r="X62" i="2"/>
  <c r="V62" i="2"/>
  <c r="T62" i="2"/>
  <c r="R62" i="2"/>
  <c r="P62" i="2"/>
  <c r="M62" i="2"/>
  <c r="J62" i="2"/>
  <c r="H62" i="2"/>
  <c r="F62" i="2"/>
  <c r="B62" i="2"/>
  <c r="Z60" i="2"/>
  <c r="X60" i="2"/>
  <c r="V60" i="2"/>
  <c r="T60" i="2"/>
  <c r="R60" i="2"/>
  <c r="P60" i="2"/>
  <c r="M60" i="2"/>
  <c r="J60" i="2"/>
  <c r="H60" i="2"/>
  <c r="F60" i="2"/>
  <c r="B60" i="2"/>
  <c r="Z58" i="2"/>
  <c r="X58" i="2"/>
  <c r="V58" i="2"/>
  <c r="T58" i="2"/>
  <c r="R58" i="2"/>
  <c r="P58" i="2"/>
  <c r="M58" i="2"/>
  <c r="J58" i="2"/>
  <c r="H58" i="2"/>
  <c r="F58" i="2"/>
  <c r="B58" i="2"/>
  <c r="Z56" i="2"/>
  <c r="X56" i="2"/>
  <c r="V56" i="2"/>
  <c r="T56" i="2"/>
  <c r="R56" i="2"/>
  <c r="P56" i="2"/>
  <c r="M56" i="2"/>
  <c r="J56" i="2"/>
  <c r="H56" i="2"/>
  <c r="F56" i="2"/>
  <c r="B56" i="2"/>
  <c r="Z54" i="2"/>
  <c r="X54" i="2"/>
  <c r="V54" i="2"/>
  <c r="T54" i="2"/>
  <c r="R54" i="2"/>
  <c r="P54" i="2"/>
  <c r="M54" i="2"/>
  <c r="J54" i="2"/>
  <c r="H54" i="2"/>
  <c r="F54" i="2"/>
  <c r="B54" i="2"/>
  <c r="Z52" i="2"/>
  <c r="X52" i="2"/>
  <c r="V52" i="2"/>
  <c r="T52" i="2"/>
  <c r="R52" i="2"/>
  <c r="P52" i="2"/>
  <c r="M52" i="2"/>
  <c r="J52" i="2"/>
  <c r="H52" i="2"/>
  <c r="Y48" i="2"/>
  <c r="U48" i="2"/>
  <c r="Q48" i="2"/>
  <c r="L48" i="2"/>
  <c r="Y44" i="2"/>
  <c r="U44" i="2"/>
  <c r="Q44" i="2"/>
  <c r="L44" i="2"/>
  <c r="Y40" i="2"/>
  <c r="U40" i="2"/>
  <c r="Q40" i="2"/>
  <c r="L40" i="2"/>
  <c r="B52" i="2"/>
  <c r="B48" i="2"/>
  <c r="F48" i="2"/>
  <c r="H48" i="2"/>
  <c r="J48" i="2"/>
  <c r="M48" i="2"/>
  <c r="P48" i="2"/>
  <c r="R48" i="2"/>
  <c r="T48" i="2"/>
  <c r="V48" i="2"/>
  <c r="X48" i="2"/>
  <c r="Z48" i="2"/>
  <c r="B44" i="2"/>
  <c r="F44" i="2"/>
  <c r="H44" i="2"/>
  <c r="J44" i="2"/>
  <c r="M44" i="2"/>
  <c r="P44" i="2"/>
  <c r="R44" i="2"/>
  <c r="T44" i="2"/>
  <c r="V44" i="2"/>
  <c r="X44" i="2"/>
  <c r="Z44" i="2"/>
  <c r="B40" i="2"/>
  <c r="F40" i="2"/>
  <c r="H40" i="2"/>
  <c r="J40" i="2"/>
  <c r="M40" i="2"/>
  <c r="P40" i="2"/>
  <c r="R40" i="2"/>
  <c r="T40" i="2"/>
  <c r="V40" i="2"/>
  <c r="X40" i="2"/>
  <c r="Z40" i="2"/>
  <c r="Z36" i="2"/>
  <c r="X36" i="2"/>
  <c r="V36" i="2"/>
  <c r="T36" i="2"/>
  <c r="R36" i="2"/>
  <c r="P36" i="2"/>
  <c r="M36" i="2"/>
  <c r="J36" i="2"/>
  <c r="F36" i="2"/>
  <c r="H36" i="2"/>
  <c r="B36" i="2"/>
  <c r="Z34" i="2"/>
  <c r="X34" i="2"/>
  <c r="V34" i="2"/>
  <c r="T34" i="2"/>
  <c r="R34" i="2"/>
  <c r="P34" i="2"/>
  <c r="M34" i="2"/>
  <c r="J34" i="2"/>
  <c r="F34" i="2"/>
  <c r="H34" i="2"/>
  <c r="B34" i="2"/>
  <c r="Z32" i="2"/>
  <c r="X32" i="2"/>
  <c r="V32" i="2"/>
  <c r="T32" i="2"/>
  <c r="R32" i="2"/>
  <c r="P32" i="2"/>
  <c r="M32" i="2"/>
  <c r="J32" i="2"/>
  <c r="F32" i="2"/>
  <c r="H32" i="2"/>
  <c r="B32" i="2"/>
  <c r="Z30" i="2"/>
  <c r="X30" i="2"/>
  <c r="V30" i="2"/>
  <c r="T30" i="2"/>
  <c r="R30" i="2"/>
  <c r="P30" i="2"/>
  <c r="M30" i="2"/>
  <c r="J30" i="2"/>
  <c r="F30" i="2"/>
  <c r="H30" i="2"/>
  <c r="B30" i="2"/>
  <c r="Z28" i="2"/>
  <c r="X28" i="2"/>
  <c r="V28" i="2"/>
  <c r="T28" i="2"/>
  <c r="R28" i="2"/>
  <c r="P28" i="2"/>
  <c r="M28" i="2"/>
  <c r="J28" i="2"/>
  <c r="F28" i="2"/>
  <c r="H28" i="2"/>
  <c r="B28" i="2"/>
  <c r="Z26" i="2"/>
  <c r="X26" i="2"/>
  <c r="V26" i="2"/>
  <c r="T26" i="2"/>
  <c r="R26" i="2"/>
  <c r="P26" i="2"/>
  <c r="M26" i="2"/>
  <c r="J26" i="2"/>
  <c r="F26" i="2"/>
  <c r="H26" i="2"/>
  <c r="B26" i="2"/>
  <c r="Z24" i="2"/>
  <c r="X24" i="2"/>
  <c r="V24" i="2"/>
  <c r="T24" i="2"/>
  <c r="R24" i="2"/>
  <c r="P24" i="2"/>
  <c r="M24" i="2"/>
  <c r="J24" i="2"/>
  <c r="F24" i="2"/>
  <c r="H24" i="2"/>
  <c r="B24" i="2"/>
  <c r="Z22" i="2"/>
  <c r="X22" i="2"/>
  <c r="V22" i="2"/>
  <c r="T22" i="2"/>
  <c r="R22" i="2"/>
  <c r="P22" i="2"/>
  <c r="M22" i="2"/>
  <c r="J22" i="2"/>
  <c r="F22" i="2"/>
  <c r="H22" i="2"/>
  <c r="B22" i="2"/>
  <c r="Z20" i="2"/>
  <c r="X20" i="2"/>
  <c r="V20" i="2"/>
  <c r="T20" i="2"/>
  <c r="R20" i="2"/>
  <c r="P20" i="2"/>
  <c r="M20" i="2"/>
  <c r="J20" i="2"/>
  <c r="F20" i="2"/>
  <c r="H20" i="2"/>
  <c r="B20" i="2"/>
  <c r="Z18" i="2"/>
  <c r="X18" i="2"/>
  <c r="V18" i="2"/>
  <c r="T18" i="2"/>
  <c r="R18" i="2"/>
  <c r="P18" i="2"/>
  <c r="M18" i="2"/>
  <c r="J18" i="2"/>
  <c r="F18" i="2"/>
  <c r="H18" i="2"/>
  <c r="B18" i="2"/>
  <c r="Z16" i="2"/>
  <c r="X16" i="2"/>
  <c r="V16" i="2"/>
  <c r="T16" i="2"/>
  <c r="R16" i="2"/>
  <c r="P16" i="2"/>
  <c r="M16" i="2"/>
  <c r="J16" i="2"/>
  <c r="F16" i="2"/>
  <c r="H16" i="2"/>
  <c r="B16" i="2"/>
  <c r="Z14" i="2"/>
  <c r="X14" i="2"/>
  <c r="V14" i="2"/>
  <c r="T14" i="2"/>
  <c r="R14" i="2"/>
  <c r="P14" i="2"/>
  <c r="M14" i="2"/>
  <c r="J14" i="2"/>
  <c r="F14" i="2"/>
  <c r="H14" i="2"/>
  <c r="B14" i="2"/>
  <c r="Z12" i="2"/>
  <c r="X12" i="2"/>
  <c r="V12" i="2"/>
  <c r="T12" i="2"/>
  <c r="R12" i="2"/>
  <c r="P12" i="2"/>
  <c r="M12" i="2"/>
  <c r="J12" i="2"/>
  <c r="F12" i="2"/>
  <c r="H12" i="2"/>
  <c r="B12" i="2"/>
  <c r="Z10" i="2"/>
  <c r="X10" i="2"/>
  <c r="V10" i="2"/>
  <c r="T10" i="2"/>
  <c r="R10" i="2"/>
  <c r="P10" i="2"/>
  <c r="M10" i="2"/>
  <c r="J10" i="2"/>
  <c r="F10" i="2"/>
  <c r="H10" i="2"/>
  <c r="B10" i="2"/>
  <c r="Z8" i="2"/>
  <c r="X8" i="2"/>
  <c r="V8" i="2"/>
  <c r="T8" i="2"/>
  <c r="R8" i="2"/>
  <c r="P8" i="2"/>
  <c r="M8" i="2"/>
  <c r="J8" i="2"/>
  <c r="F8" i="2"/>
  <c r="H8" i="2"/>
  <c r="B8" i="2"/>
  <c r="V6" i="2"/>
  <c r="T6" i="2"/>
  <c r="R6" i="2"/>
  <c r="P6" i="2"/>
  <c r="M6" i="2"/>
  <c r="J6" i="2"/>
  <c r="F6" i="2"/>
  <c r="H6" i="2"/>
  <c r="B6" i="2"/>
  <c r="L4" i="2"/>
  <c r="R4" i="2"/>
  <c r="G4" i="2"/>
  <c r="G3" i="2"/>
  <c r="D52" i="20"/>
  <c r="D93" i="20"/>
  <c r="J2" i="21"/>
  <c r="F4" i="2"/>
  <c r="H4" i="2"/>
  <c r="M3" i="2"/>
  <c r="J3" i="2"/>
  <c r="F3" i="2"/>
  <c r="H3" i="2"/>
  <c r="B2" i="2"/>
  <c r="Q2" i="2"/>
  <c r="U2" i="2"/>
  <c r="W2" i="2"/>
  <c r="X2" i="2"/>
  <c r="M2" i="2"/>
  <c r="T2" i="2"/>
  <c r="Y2" i="2"/>
  <c r="S43" i="20"/>
  <c r="D51" i="20"/>
  <c r="D92" i="20"/>
  <c r="D7" i="17"/>
  <c r="F2" i="2"/>
  <c r="H2" i="2"/>
  <c r="G10" i="17"/>
  <c r="Z2" i="2"/>
  <c r="AH83" i="3"/>
  <c r="AB83" i="3"/>
  <c r="AB81" i="3"/>
  <c r="AH81" i="3"/>
  <c r="W3" i="2"/>
  <c r="AE2" i="2"/>
  <c r="AA2" i="2"/>
  <c r="AB12" i="2"/>
  <c r="AH18" i="3"/>
  <c r="AB18" i="3"/>
  <c r="AF11" i="2"/>
  <c r="H7" i="19"/>
  <c r="AB21" i="3"/>
  <c r="AH21" i="3"/>
  <c r="AB20" i="3"/>
  <c r="AH20" i="3"/>
  <c r="AB14" i="2"/>
  <c r="AF14" i="2"/>
  <c r="AF12" i="2"/>
  <c r="AB10" i="2"/>
  <c r="AB7" i="2"/>
  <c r="AF7" i="2"/>
  <c r="AB4" i="2"/>
  <c r="AB3" i="2"/>
  <c r="AF3" i="2"/>
  <c r="AB11" i="2"/>
  <c r="R2" i="2"/>
  <c r="AB8" i="2"/>
  <c r="AB5" i="2"/>
  <c r="AB13" i="2"/>
  <c r="AB2" i="2"/>
  <c r="AF8" i="2"/>
  <c r="AF5" i="2"/>
  <c r="AF13" i="2"/>
  <c r="AF2" i="2"/>
  <c r="AB9" i="2"/>
  <c r="A11" i="2"/>
  <c r="AH16" i="3"/>
  <c r="A3" i="2"/>
  <c r="A4" i="2"/>
  <c r="AB12" i="3"/>
  <c r="AB14" i="3"/>
  <c r="AH14" i="3"/>
  <c r="AB15" i="3"/>
  <c r="K10" i="5"/>
  <c r="H10" i="19"/>
  <c r="AH15" i="3"/>
  <c r="AH13" i="3"/>
  <c r="AB13" i="3"/>
  <c r="AH10" i="3"/>
  <c r="AB10" i="3"/>
  <c r="O2" i="2"/>
  <c r="V2" i="2"/>
  <c r="S2" i="2"/>
  <c r="R5" i="2"/>
  <c r="O5" i="2"/>
  <c r="S4" i="2"/>
  <c r="O3" i="2"/>
  <c r="S3" i="2"/>
  <c r="R3" i="2"/>
  <c r="K11" i="5"/>
  <c r="H11" i="19"/>
  <c r="AB19" i="3"/>
  <c r="K13" i="5"/>
  <c r="H13" i="19"/>
  <c r="AH19" i="3"/>
  <c r="AB11" i="3"/>
  <c r="E9" i="5"/>
  <c r="H3" i="19"/>
  <c r="K9" i="5"/>
  <c r="H9" i="19"/>
  <c r="E10" i="5"/>
  <c r="H4" i="19"/>
  <c r="E11" i="5"/>
  <c r="H5" i="19"/>
  <c r="AH12" i="3"/>
  <c r="E12" i="5"/>
  <c r="H6" i="19"/>
  <c r="K12" i="5"/>
  <c r="H12" i="19"/>
  <c r="Q13" i="5"/>
  <c r="H19" i="19"/>
  <c r="W12" i="5"/>
  <c r="H24" i="19"/>
  <c r="Q10" i="5"/>
  <c r="H16" i="19"/>
  <c r="W13" i="5"/>
  <c r="H25" i="19"/>
  <c r="Q11" i="5"/>
  <c r="H17" i="19"/>
  <c r="Q12" i="5"/>
  <c r="H18" i="19"/>
  <c r="W11" i="5"/>
  <c r="H23" i="19"/>
  <c r="W10" i="5"/>
  <c r="H22" i="19"/>
  <c r="AH11" i="3"/>
  <c r="K8" i="5"/>
  <c r="H8" i="19"/>
  <c r="W8" i="5"/>
  <c r="H20" i="19"/>
  <c r="E8" i="5"/>
  <c r="H2" i="19"/>
  <c r="Q8" i="5"/>
  <c r="H14" i="19"/>
  <c r="Q9" i="5"/>
  <c r="H15" i="19"/>
  <c r="W9" i="5"/>
  <c r="H21" i="19"/>
</calcChain>
</file>

<file path=xl/comments1.xml><?xml version="1.0" encoding="utf-8"?>
<comments xmlns="http://schemas.openxmlformats.org/spreadsheetml/2006/main">
  <authors>
    <author>KATSUMI</author>
  </authors>
  <commentList>
    <comment ref="D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入力の必要はありません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愛知県立･名古屋市立等を省いてください</t>
        </r>
      </text>
    </comment>
    <comment ref="D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６文字以内です。</t>
        </r>
      </text>
    </comment>
    <comment ref="D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半角ｶﾀｶﾅ</t>
        </r>
        <r>
          <rPr>
            <b/>
            <sz val="9"/>
            <color indexed="81"/>
            <rFont val="ＭＳ Ｐゴシック"/>
            <family val="3"/>
            <charset val="128"/>
          </rPr>
          <t>で入力してください。</t>
        </r>
      </text>
    </comment>
    <comment ref="D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プログラム購入部数を入力してください。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fumiaki</author>
    <author>KATSUMI</author>
  </authors>
  <commentList>
    <comment ref="O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P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P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B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アルファベットを大文字で入力してください。
小文字ではエラーになります。
</t>
        </r>
      </text>
    </comment>
    <comment ref="F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入力の必要はありません</t>
        </r>
      </text>
    </comment>
    <comment ref="J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1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2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3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4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5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6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7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8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J9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</commentList>
</comments>
</file>

<file path=xl/sharedStrings.xml><?xml version="1.0" encoding="utf-8"?>
<sst xmlns="http://schemas.openxmlformats.org/spreadsheetml/2006/main" count="621" uniqueCount="401">
  <si>
    <t>ﾅﾝﾊﾞｰ</t>
    <phoneticPr fontId="1"/>
  </si>
  <si>
    <t>学年</t>
    <rPh sb="0" eb="2">
      <t>ガクネン</t>
    </rPh>
    <phoneticPr fontId="1"/>
  </si>
  <si>
    <t>男</t>
    <rPh sb="0" eb="1">
      <t>オトコ</t>
    </rPh>
    <phoneticPr fontId="1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</si>
  <si>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</si>
  <si>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</si>
  <si>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</si>
  <si>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</si>
  <si>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</si>
  <si>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</si>
  <si>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</si>
  <si>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</si>
  <si>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</si>
  <si>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</si>
  <si>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</si>
  <si>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</si>
  <si>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</si>
  <si>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</si>
  <si>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</si>
  <si>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</si>
  <si>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</si>
  <si>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</si>
  <si>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</si>
  <si>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</si>
  <si>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</si>
  <si>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</si>
  <si>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</si>
  <si>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</si>
  <si>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</si>
  <si>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</si>
  <si>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</si>
  <si>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</si>
  <si>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</si>
  <si>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</si>
  <si>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</si>
  <si>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</si>
  <si>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</si>
  <si>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</si>
  <si>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</si>
  <si>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</si>
  <si>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</si>
  <si>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記録</t>
    <rPh sb="0" eb="2">
      <t>キロク</t>
    </rPh>
    <phoneticPr fontId="1"/>
  </si>
  <si>
    <t>種目１</t>
    <rPh sb="0" eb="2">
      <t>シュモク</t>
    </rPh>
    <phoneticPr fontId="1"/>
  </si>
  <si>
    <t>記録１</t>
    <rPh sb="0" eb="2">
      <t>キロク</t>
    </rPh>
    <phoneticPr fontId="1"/>
  </si>
  <si>
    <t>種目２</t>
    <rPh sb="0" eb="2">
      <t>シュモク</t>
    </rPh>
    <phoneticPr fontId="1"/>
  </si>
  <si>
    <t>記録２</t>
    <rPh sb="0" eb="2">
      <t>キロク</t>
    </rPh>
    <phoneticPr fontId="1"/>
  </si>
  <si>
    <t>例</t>
    <rPh sb="0" eb="1">
      <t>レイ</t>
    </rPh>
    <phoneticPr fontId="1"/>
  </si>
  <si>
    <t>西三　太郎</t>
    <rPh sb="0" eb="1">
      <t>セイ</t>
    </rPh>
    <rPh sb="1" eb="2">
      <t>サン</t>
    </rPh>
    <rPh sb="3" eb="5">
      <t>タロウ</t>
    </rPh>
    <phoneticPr fontId="1"/>
  </si>
  <si>
    <t>4X100mR</t>
    <phoneticPr fontId="1"/>
  </si>
  <si>
    <t>4X400mR</t>
    <phoneticPr fontId="1"/>
  </si>
  <si>
    <t>氏　名</t>
    <rPh sb="0" eb="1">
      <t>シ</t>
    </rPh>
    <rPh sb="2" eb="3">
      <t>メイ</t>
    </rPh>
    <phoneticPr fontId="1"/>
  </si>
  <si>
    <t>A4サイズ</t>
    <phoneticPr fontId="5"/>
  </si>
  <si>
    <t>男　　　子</t>
    <rPh sb="0" eb="1">
      <t>オトコ</t>
    </rPh>
    <rPh sb="4" eb="5">
      <t>コ</t>
    </rPh>
    <phoneticPr fontId="5"/>
  </si>
  <si>
    <t>女　　　子</t>
    <rPh sb="0" eb="1">
      <t>オンナ</t>
    </rPh>
    <rPh sb="4" eb="5">
      <t>コ</t>
    </rPh>
    <phoneticPr fontId="5"/>
  </si>
  <si>
    <t>種　　目</t>
    <rPh sb="0" eb="1">
      <t>タネ</t>
    </rPh>
    <rPh sb="3" eb="4">
      <t>メ</t>
    </rPh>
    <phoneticPr fontId="5"/>
  </si>
  <si>
    <t>申込数</t>
    <rPh sb="0" eb="2">
      <t>モウシコミ</t>
    </rPh>
    <rPh sb="2" eb="3">
      <t>スウ</t>
    </rPh>
    <phoneticPr fontId="5"/>
  </si>
  <si>
    <t>種　　　目</t>
    <rPh sb="0" eb="1">
      <t>タネ</t>
    </rPh>
    <rPh sb="4" eb="5">
      <t>メ</t>
    </rPh>
    <phoneticPr fontId="5"/>
  </si>
  <si>
    <t>男種目</t>
    <rPh sb="0" eb="3">
      <t>オトコシュモク</t>
    </rPh>
    <phoneticPr fontId="5"/>
  </si>
  <si>
    <t>女種目</t>
    <rPh sb="0" eb="1">
      <t>オンナ</t>
    </rPh>
    <rPh sb="1" eb="3">
      <t>シュモク</t>
    </rPh>
    <phoneticPr fontId="5"/>
  </si>
  <si>
    <t>４×１００ｍＲ</t>
    <phoneticPr fontId="5"/>
  </si>
  <si>
    <t>４×４００ｍＲ</t>
    <phoneticPr fontId="5"/>
  </si>
  <si>
    <t>参　　加　　料</t>
    <rPh sb="0" eb="1">
      <t>サン</t>
    </rPh>
    <rPh sb="3" eb="4">
      <t>カ</t>
    </rPh>
    <rPh sb="6" eb="7">
      <t>リョウ</t>
    </rPh>
    <phoneticPr fontId="5"/>
  </si>
  <si>
    <t>種目別申込人数一覧表</t>
    <rPh sb="0" eb="1">
      <t>タネ</t>
    </rPh>
    <rPh sb="1" eb="2">
      <t>メ</t>
    </rPh>
    <rPh sb="2" eb="3">
      <t>ベツ</t>
    </rPh>
    <rPh sb="3" eb="4">
      <t>サル</t>
    </rPh>
    <rPh sb="4" eb="5">
      <t>コミ</t>
    </rPh>
    <rPh sb="5" eb="6">
      <t>ジン</t>
    </rPh>
    <rPh sb="6" eb="7">
      <t>カズ</t>
    </rPh>
    <rPh sb="7" eb="8">
      <t>イチ</t>
    </rPh>
    <rPh sb="8" eb="9">
      <t>ラン</t>
    </rPh>
    <rPh sb="9" eb="10">
      <t>ヒョウ</t>
    </rPh>
    <phoneticPr fontId="5"/>
  </si>
  <si>
    <t>女</t>
    <rPh sb="0" eb="1">
      <t>オンナ</t>
    </rPh>
    <phoneticPr fontId="1"/>
  </si>
  <si>
    <t>男</t>
    <rPh sb="0" eb="1">
      <t>オトコ</t>
    </rPh>
    <phoneticPr fontId="1"/>
  </si>
  <si>
    <t>○</t>
    <phoneticPr fontId="1"/>
  </si>
  <si>
    <t>大会名</t>
    <rPh sb="0" eb="2">
      <t>タイカイ</t>
    </rPh>
    <rPh sb="2" eb="3">
      <t>メイ</t>
    </rPh>
    <phoneticPr fontId="1"/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</si>
  <si>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</si>
  <si>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</si>
  <si>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</si>
  <si>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</si>
  <si>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</si>
  <si>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</si>
  <si>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</si>
  <si>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</si>
  <si>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</si>
  <si>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</si>
  <si>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ﾅﾝﾊﾞｰ</t>
    <phoneticPr fontId="1"/>
  </si>
  <si>
    <t>申込チーム数</t>
    <rPh sb="0" eb="2">
      <t>モウシコミ</t>
    </rPh>
    <rPh sb="5" eb="6">
      <t>スウ</t>
    </rPh>
    <phoneticPr fontId="1"/>
  </si>
  <si>
    <t>②選手情報入力</t>
    <rPh sb="1" eb="3">
      <t>センシュ</t>
    </rPh>
    <rPh sb="3" eb="5">
      <t>ジョウホウ</t>
    </rPh>
    <rPh sb="5" eb="7">
      <t>ニュウリョク</t>
    </rPh>
    <phoneticPr fontId="1"/>
  </si>
  <si>
    <t>④種目別人数一覧表</t>
    <rPh sb="1" eb="4">
      <t>シュモクベツ</t>
    </rPh>
    <rPh sb="4" eb="6">
      <t>ニンズウ</t>
    </rPh>
    <rPh sb="6" eb="8">
      <t>イチラン</t>
    </rPh>
    <rPh sb="8" eb="9">
      <t>ヒョウ</t>
    </rPh>
    <phoneticPr fontId="1"/>
  </si>
  <si>
    <t>⑤申込者一覧表</t>
    <rPh sb="1" eb="3">
      <t>モウシコミ</t>
    </rPh>
    <rPh sb="3" eb="4">
      <t>シャ</t>
    </rPh>
    <rPh sb="4" eb="6">
      <t>イチラン</t>
    </rPh>
    <rPh sb="6" eb="7">
      <t>ヒョウ</t>
    </rPh>
    <phoneticPr fontId="1"/>
  </si>
  <si>
    <t xml:space="preserve">チーム名 </t>
    <rPh sb="3" eb="4">
      <t>メイ</t>
    </rPh>
    <phoneticPr fontId="1"/>
  </si>
  <si>
    <t>12m00</t>
    <phoneticPr fontId="1"/>
  </si>
  <si>
    <t>54秒23</t>
    <rPh sb="2" eb="3">
      <t>ビョウ</t>
    </rPh>
    <phoneticPr fontId="1"/>
  </si>
  <si>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</si>
  <si>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</si>
  <si>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　★作業の流れは次のとおりです。</t>
    <rPh sb="2" eb="4">
      <t>サギョウ</t>
    </rPh>
    <rPh sb="5" eb="6">
      <t>ナガ</t>
    </rPh>
    <rPh sb="8" eb="9">
      <t>ツギ</t>
    </rPh>
    <phoneticPr fontId="1"/>
  </si>
  <si>
    <t>　　②選手情報の入力</t>
    <rPh sb="3" eb="5">
      <t>センシュ</t>
    </rPh>
    <rPh sb="5" eb="7">
      <t>ジョウホウ</t>
    </rPh>
    <rPh sb="8" eb="10">
      <t>ニュウリョク</t>
    </rPh>
    <phoneticPr fontId="1"/>
  </si>
  <si>
    <t>送付先</t>
    <rPh sb="0" eb="2">
      <t>ソウフ</t>
    </rPh>
    <rPh sb="2" eb="3">
      <t>サキ</t>
    </rPh>
    <phoneticPr fontId="1"/>
  </si>
  <si>
    <t>　★問い合わせ先</t>
    <rPh sb="2" eb="3">
      <t>ト</t>
    </rPh>
    <rPh sb="4" eb="5">
      <t>ア</t>
    </rPh>
    <rPh sb="7" eb="8">
      <t>サキ</t>
    </rPh>
    <phoneticPr fontId="1"/>
  </si>
  <si>
    <t>　★データ入力前にこのページの内容を必ずお読みください。</t>
    <rPh sb="5" eb="7">
      <t>ニュウリョク</t>
    </rPh>
    <rPh sb="7" eb="8">
      <t>マエ</t>
    </rPh>
    <rPh sb="15" eb="17">
      <t>ナイヨウ</t>
    </rPh>
    <rPh sb="18" eb="19">
      <t>カナラ</t>
    </rPh>
    <rPh sb="21" eb="22">
      <t>ヨ</t>
    </rPh>
    <phoneticPr fontId="1"/>
  </si>
  <si>
    <t>12秒00</t>
    <rPh sb="2" eb="3">
      <t>ビョウ</t>
    </rPh>
    <phoneticPr fontId="1"/>
  </si>
  <si>
    <t>　　 のときは整数で表示されます。</t>
    <rPh sb="7" eb="9">
      <t>セイスウ</t>
    </rPh>
    <rPh sb="10" eb="12">
      <t>ヒョウジ</t>
    </rPh>
    <phoneticPr fontId="1"/>
  </si>
  <si>
    <t>大会要項（出場制限等）をよく読んで入力してください。</t>
    <rPh sb="0" eb="2">
      <t>タイカイ</t>
    </rPh>
    <rPh sb="2" eb="4">
      <t>ヨウコウ</t>
    </rPh>
    <rPh sb="5" eb="7">
      <t>シュツジョウ</t>
    </rPh>
    <rPh sb="7" eb="9">
      <t>セイゲン</t>
    </rPh>
    <rPh sb="9" eb="10">
      <t>トウ</t>
    </rPh>
    <rPh sb="14" eb="15">
      <t>ヨ</t>
    </rPh>
    <rPh sb="17" eb="19">
      <t>ニュウリョク</t>
    </rPh>
    <phoneticPr fontId="1"/>
  </si>
  <si>
    <t>　　なっていることを確認してください。</t>
    <rPh sb="10" eb="12">
      <t>カクニン</t>
    </rPh>
    <phoneticPr fontId="1"/>
  </si>
  <si>
    <t>←入力</t>
    <rPh sb="1" eb="3">
      <t>ニュウリョク</t>
    </rPh>
    <phoneticPr fontId="1"/>
  </si>
  <si>
    <t>　　※リレーに出場する選手は、リレー種目の欄へ「○」を入力してください。</t>
    <rPh sb="7" eb="9">
      <t>シュツジョウ</t>
    </rPh>
    <rPh sb="11" eb="13">
      <t>センシュ</t>
    </rPh>
    <rPh sb="18" eb="20">
      <t>シュモク</t>
    </rPh>
    <rPh sb="21" eb="22">
      <t>ラン</t>
    </rPh>
    <rPh sb="27" eb="29">
      <t>ニュウリョク</t>
    </rPh>
    <phoneticPr fontId="1"/>
  </si>
  <si>
    <t>○</t>
    <phoneticPr fontId="1"/>
  </si>
  <si>
    <t>男100m</t>
    <rPh sb="0" eb="1">
      <t>ダン</t>
    </rPh>
    <phoneticPr fontId="1"/>
  </si>
  <si>
    <t>男砲丸投</t>
    <rPh sb="0" eb="1">
      <t>オトコ</t>
    </rPh>
    <rPh sb="1" eb="4">
      <t>ホウガンナ</t>
    </rPh>
    <phoneticPr fontId="5"/>
  </si>
  <si>
    <t>★記録がない場合は空欄にしてください。</t>
    <rPh sb="1" eb="3">
      <t>キロク</t>
    </rPh>
    <rPh sb="6" eb="8">
      <t>バアイ</t>
    </rPh>
    <rPh sb="9" eb="11">
      <t>クウラン</t>
    </rPh>
    <phoneticPr fontId="1"/>
  </si>
  <si>
    <r>
      <t>　　※</t>
    </r>
    <r>
      <rPr>
        <b/>
        <u/>
        <sz val="11"/>
        <color indexed="8"/>
        <rFont val="ＭＳ 明朝"/>
        <family val="1"/>
        <charset val="128"/>
      </rPr>
      <t>入力は、男子を先に入力し、続けて女子を入力してください。</t>
    </r>
    <rPh sb="3" eb="5">
      <t>ニュウリョク</t>
    </rPh>
    <rPh sb="7" eb="9">
      <t>ダンシ</t>
    </rPh>
    <rPh sb="10" eb="11">
      <t>サキ</t>
    </rPh>
    <rPh sb="12" eb="14">
      <t>ニュウリョク</t>
    </rPh>
    <rPh sb="16" eb="17">
      <t>ツヅ</t>
    </rPh>
    <rPh sb="19" eb="21">
      <t>ジョシ</t>
    </rPh>
    <rPh sb="22" eb="24">
      <t>ニュウリョク</t>
    </rPh>
    <phoneticPr fontId="1"/>
  </si>
  <si>
    <t>　・参加選手のナンバー、氏名、性別、学年、申込種目、記録を入力してください。</t>
    <rPh sb="2" eb="4">
      <t>サンカ</t>
    </rPh>
    <rPh sb="4" eb="6">
      <t>センシュ</t>
    </rPh>
    <rPh sb="12" eb="14">
      <t>シメイ</t>
    </rPh>
    <rPh sb="15" eb="17">
      <t>セイベツ</t>
    </rPh>
    <rPh sb="18" eb="20">
      <t>ガクネン</t>
    </rPh>
    <rPh sb="21" eb="23">
      <t>モウシコミ</t>
    </rPh>
    <rPh sb="23" eb="25">
      <t>シュモク</t>
    </rPh>
    <rPh sb="26" eb="28">
      <t>キロク</t>
    </rPh>
    <rPh sb="29" eb="31">
      <t>ニュウリョク</t>
    </rPh>
    <phoneticPr fontId="1"/>
  </si>
  <si>
    <t>Ord</t>
    <phoneticPr fontId="1"/>
  </si>
  <si>
    <r>
      <t>　　※</t>
    </r>
    <r>
      <rPr>
        <b/>
        <sz val="11"/>
        <color indexed="10"/>
        <rFont val="ＭＳ ゴシック"/>
        <family val="3"/>
        <charset val="128"/>
      </rPr>
      <t>記録は、次のとおり入力してください。</t>
    </r>
    <rPh sb="3" eb="5">
      <t>キロク</t>
    </rPh>
    <rPh sb="7" eb="8">
      <t>ツギ</t>
    </rPh>
    <rPh sb="12" eb="14">
      <t>ニュウリョク</t>
    </rPh>
    <phoneticPr fontId="1"/>
  </si>
  <si>
    <t>4分07秒00</t>
    <rPh sb="1" eb="2">
      <t>フン</t>
    </rPh>
    <rPh sb="4" eb="5">
      <t>ビョウ</t>
    </rPh>
    <phoneticPr fontId="1"/>
  </si>
  <si>
    <t>氏　名</t>
    <rPh sb="0" eb="1">
      <t>シ</t>
    </rPh>
    <rPh sb="2" eb="3">
      <t>メイ</t>
    </rPh>
    <phoneticPr fontId="1"/>
  </si>
  <si>
    <t>このファイルの内容は、プログラム編成及び作成、記録処理、その他競技会運営の目的で使用します。</t>
    <rPh sb="7" eb="9">
      <t>ナイヨウ</t>
    </rPh>
    <rPh sb="16" eb="18">
      <t>ヘンセイ</t>
    </rPh>
    <rPh sb="18" eb="19">
      <t>オヨ</t>
    </rPh>
    <rPh sb="20" eb="22">
      <t>サクセイ</t>
    </rPh>
    <rPh sb="23" eb="25">
      <t>キロク</t>
    </rPh>
    <rPh sb="25" eb="27">
      <t>ショリ</t>
    </rPh>
    <rPh sb="30" eb="31">
      <t>タ</t>
    </rPh>
    <rPh sb="31" eb="34">
      <t>キョウギカイ</t>
    </rPh>
    <rPh sb="34" eb="36">
      <t>ウンエイ</t>
    </rPh>
    <rPh sb="37" eb="39">
      <t>モクテキ</t>
    </rPh>
    <rPh sb="40" eb="42">
      <t>シヨウ</t>
    </rPh>
    <phoneticPr fontId="1"/>
  </si>
  <si>
    <t>　＜注意事項等＞</t>
    <rPh sb="2" eb="4">
      <t>チュウイ</t>
    </rPh>
    <rPh sb="4" eb="6">
      <t>ジコウ</t>
    </rPh>
    <rPh sb="6" eb="7">
      <t>トウ</t>
    </rPh>
    <phoneticPr fontId="1"/>
  </si>
  <si>
    <t>　 ※記録が１分未満で、10分の1以下が「00」</t>
    <rPh sb="3" eb="5">
      <t>キロク</t>
    </rPh>
    <rPh sb="7" eb="8">
      <t>フン</t>
    </rPh>
    <rPh sb="8" eb="10">
      <t>ミマン</t>
    </rPh>
    <rPh sb="14" eb="15">
      <t>ブン</t>
    </rPh>
    <rPh sb="17" eb="19">
      <t>イカ</t>
    </rPh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</si>
  <si>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</si>
  <si>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</si>
  <si>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例３</t>
    <rPh sb="0" eb="1">
      <t>レイ</t>
    </rPh>
    <phoneticPr fontId="1"/>
  </si>
  <si>
    <t>ナンバー・氏名・種目等、入力間違いのないようにお願いします。</t>
    <rPh sb="5" eb="7">
      <t>シメイ</t>
    </rPh>
    <rPh sb="8" eb="10">
      <t>シュモク</t>
    </rPh>
    <rPh sb="10" eb="11">
      <t>トウ</t>
    </rPh>
    <rPh sb="12" eb="14">
      <t>ニュウリョク</t>
    </rPh>
    <rPh sb="14" eb="16">
      <t>マチガ</t>
    </rPh>
    <rPh sb="24" eb="25">
      <t>ネガ</t>
    </rPh>
    <phoneticPr fontId="1"/>
  </si>
  <si>
    <t>ｾｲｻﾝ ﾀﾛｳ</t>
    <phoneticPr fontId="1"/>
  </si>
  <si>
    <t>ﾌﾘｶﾞﾅ</t>
    <phoneticPr fontId="1"/>
  </si>
  <si>
    <t>種目</t>
    <rPh sb="0" eb="2">
      <t>シュモク</t>
    </rPh>
    <phoneticPr fontId="27"/>
  </si>
  <si>
    <t>区　分</t>
    <rPh sb="0" eb="1">
      <t>ク</t>
    </rPh>
    <rPh sb="2" eb="3">
      <t>ブン</t>
    </rPh>
    <phoneticPr fontId="1"/>
  </si>
  <si>
    <t>Ｎｏ．</t>
    <phoneticPr fontId="1"/>
  </si>
  <si>
    <t>学校名</t>
    <rPh sb="0" eb="2">
      <t>ガッコウ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</si>
  <si>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</si>
  <si>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Ｎｏ</t>
    <phoneticPr fontId="1"/>
  </si>
  <si>
    <t>登録番号</t>
    <rPh sb="0" eb="2">
      <t>トウロク</t>
    </rPh>
    <rPh sb="2" eb="4">
      <t>バンゴウ</t>
    </rPh>
    <phoneticPr fontId="1"/>
  </si>
  <si>
    <t>個人出場種目</t>
    <rPh sb="0" eb="2">
      <t>コジン</t>
    </rPh>
    <rPh sb="2" eb="4">
      <t>シュツジョウ</t>
    </rPh>
    <rPh sb="4" eb="6">
      <t>シュモク</t>
    </rPh>
    <phoneticPr fontId="1"/>
  </si>
  <si>
    <t>氏　　　名</t>
    <rPh sb="0" eb="1">
      <t>シ</t>
    </rPh>
    <rPh sb="4" eb="5">
      <t>メイ</t>
    </rPh>
    <phoneticPr fontId="1"/>
  </si>
  <si>
    <t>4X400mR</t>
    <phoneticPr fontId="27"/>
  </si>
  <si>
    <t>4X100mR</t>
    <phoneticPr fontId="27"/>
  </si>
  <si>
    <t>男4X100mR</t>
    <rPh sb="0" eb="1">
      <t>オトコ</t>
    </rPh>
    <phoneticPr fontId="27"/>
  </si>
  <si>
    <t>男4X400mR</t>
    <rPh sb="0" eb="1">
      <t>オトコ</t>
    </rPh>
    <phoneticPr fontId="27"/>
  </si>
  <si>
    <t>男4X100mR</t>
    <rPh sb="0" eb="1">
      <t>オトコ</t>
    </rPh>
    <phoneticPr fontId="1"/>
  </si>
  <si>
    <t>男4X400mR</t>
    <rPh sb="0" eb="1">
      <t>オトコ</t>
    </rPh>
    <phoneticPr fontId="1"/>
  </si>
  <si>
    <t>女4X100mR</t>
    <phoneticPr fontId="1"/>
  </si>
  <si>
    <t>女4X400mR</t>
    <phoneticPr fontId="1"/>
  </si>
  <si>
    <t>男子</t>
    <rPh sb="0" eb="2">
      <t>ダンシ</t>
    </rPh>
    <phoneticPr fontId="27"/>
  </si>
  <si>
    <t>女子</t>
    <rPh sb="0" eb="2">
      <t>ジョシ</t>
    </rPh>
    <phoneticPr fontId="27"/>
  </si>
  <si>
    <t>FLAG</t>
    <phoneticPr fontId="27"/>
  </si>
  <si>
    <t>記録</t>
    <rPh sb="0" eb="2">
      <t>キロク</t>
    </rPh>
    <phoneticPr fontId="27"/>
  </si>
  <si>
    <r>
      <t xml:space="preserve">氏　名
</t>
    </r>
    <r>
      <rPr>
        <b/>
        <sz val="8"/>
        <color indexed="10"/>
        <rFont val="ＭＳ 明朝"/>
        <family val="1"/>
        <charset val="128"/>
      </rPr>
      <t>姓と名の間に
全角ｽﾍﾟｰｽ1つ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phoneticPr fontId="1"/>
  </si>
  <si>
    <r>
      <t xml:space="preserve">ﾌﾘｶﾞﾅ
</t>
    </r>
    <r>
      <rPr>
        <b/>
        <sz val="8"/>
        <color indexed="10"/>
        <rFont val="ＭＳ 明朝"/>
        <family val="1"/>
        <charset val="128"/>
      </rPr>
      <t>姓と名の間に
半角ｽﾍﾟｰｽ1つ</t>
    </r>
    <rPh sb="13" eb="15">
      <t>ハンカク</t>
    </rPh>
    <phoneticPr fontId="1"/>
  </si>
  <si>
    <r>
      <t>←入力(ハイフンを入れる)　</t>
    </r>
    <r>
      <rPr>
        <b/>
        <sz val="11"/>
        <rFont val="ＭＳ ゴシック"/>
        <family val="3"/>
        <charset val="128"/>
      </rPr>
      <t>※緊急時に連絡がとれる番号</t>
    </r>
    <rPh sb="1" eb="3">
      <t>ニュウリョク</t>
    </rPh>
    <rPh sb="9" eb="10">
      <t>イ</t>
    </rPh>
    <rPh sb="15" eb="18">
      <t>キンキュウジ</t>
    </rPh>
    <rPh sb="19" eb="21">
      <t>レンラク</t>
    </rPh>
    <rPh sb="25" eb="27">
      <t>バンゴウ</t>
    </rPh>
    <phoneticPr fontId="1"/>
  </si>
  <si>
    <t>学校名</t>
    <rPh sb="0" eb="2">
      <t>ガッコウ</t>
    </rPh>
    <rPh sb="2" eb="3">
      <t>メイ</t>
    </rPh>
    <phoneticPr fontId="5"/>
  </si>
  <si>
    <t>ｶﾅ</t>
    <phoneticPr fontId="1"/>
  </si>
  <si>
    <t>このファイルは申込人数90名まで入力できます。男女合わせて90名を超える場合は、男女別で作成してください。</t>
    <rPh sb="7" eb="9">
      <t>モウシコミ</t>
    </rPh>
    <rPh sb="9" eb="11">
      <t>ニンズウ</t>
    </rPh>
    <rPh sb="13" eb="14">
      <t>メイ</t>
    </rPh>
    <rPh sb="16" eb="18">
      <t>ニュウリョク</t>
    </rPh>
    <rPh sb="23" eb="25">
      <t>ダンジョ</t>
    </rPh>
    <rPh sb="25" eb="26">
      <t>ア</t>
    </rPh>
    <rPh sb="31" eb="32">
      <t>メイ</t>
    </rPh>
    <rPh sb="33" eb="34">
      <t>コ</t>
    </rPh>
    <rPh sb="36" eb="38">
      <t>バアイ</t>
    </rPh>
    <rPh sb="40" eb="42">
      <t>ダンジョ</t>
    </rPh>
    <rPh sb="42" eb="43">
      <t>ベツ</t>
    </rPh>
    <rPh sb="44" eb="46">
      <t>サクセイ</t>
    </rPh>
    <phoneticPr fontId="1"/>
  </si>
  <si>
    <t>　・必要事項を入力してください。</t>
    <rPh sb="2" eb="4">
      <t>ヒツヨウ</t>
    </rPh>
    <rPh sb="4" eb="6">
      <t>ジコウ</t>
    </rPh>
    <rPh sb="7" eb="9">
      <t>ニュウリョク</t>
    </rPh>
    <phoneticPr fontId="1"/>
  </si>
  <si>
    <r>
      <t>◎トラック種目・・・・分秒をドット「．」で区切り、</t>
    </r>
    <r>
      <rPr>
        <b/>
        <u/>
        <sz val="11"/>
        <color indexed="10"/>
        <rFont val="ＭＳ ゴシック"/>
        <family val="3"/>
        <charset val="128"/>
      </rPr>
      <t>100分の1秒まで入力</t>
    </r>
    <rPh sb="5" eb="7">
      <t>シュモク</t>
    </rPh>
    <phoneticPr fontId="1"/>
  </si>
  <si>
    <r>
      <t>◎フィールド種目・・・メートルを「m」で区切り、</t>
    </r>
    <r>
      <rPr>
        <b/>
        <u/>
        <sz val="11"/>
        <color indexed="10"/>
        <rFont val="ＭＳ ゴシック"/>
        <family val="3"/>
        <charset val="128"/>
      </rPr>
      <t>cm単位まで入力（「cm」の文字は入れない）</t>
    </r>
    <rPh sb="6" eb="8">
      <t>シュモク</t>
    </rPh>
    <phoneticPr fontId="1"/>
  </si>
  <si>
    <t>学校名</t>
    <rPh sb="0" eb="2">
      <t>ガッコウ</t>
    </rPh>
    <rPh sb="2" eb="3">
      <t>メイ</t>
    </rPh>
    <phoneticPr fontId="27"/>
  </si>
  <si>
    <t>女4X100mR</t>
    <rPh sb="0" eb="1">
      <t>オンナ</t>
    </rPh>
    <phoneticPr fontId="27"/>
  </si>
  <si>
    <t>女4X400mR</t>
    <rPh sb="0" eb="1">
      <t>オンナ</t>
    </rPh>
    <phoneticPr fontId="27"/>
  </si>
  <si>
    <t>リレー</t>
    <phoneticPr fontId="27"/>
  </si>
  <si>
    <t>ﾅﾝﾊﾞｰ</t>
    <phoneticPr fontId="27"/>
  </si>
  <si>
    <t>氏　名</t>
    <rPh sb="0" eb="1">
      <t>シ</t>
    </rPh>
    <rPh sb="2" eb="3">
      <t>メイ</t>
    </rPh>
    <phoneticPr fontId="27"/>
  </si>
  <si>
    <t>性</t>
    <rPh sb="0" eb="1">
      <t>セイ</t>
    </rPh>
    <phoneticPr fontId="27"/>
  </si>
  <si>
    <t>年</t>
    <rPh sb="0" eb="1">
      <t>ネン</t>
    </rPh>
    <phoneticPr fontId="27"/>
  </si>
  <si>
    <t>記録確認表</t>
    <rPh sb="0" eb="2">
      <t>キロク</t>
    </rPh>
    <rPh sb="2" eb="4">
      <t>カクニン</t>
    </rPh>
    <rPh sb="4" eb="5">
      <t>ヒョウ</t>
    </rPh>
    <phoneticPr fontId="1"/>
  </si>
  <si>
    <t>4R</t>
    <phoneticPr fontId="27"/>
  </si>
  <si>
    <t>16R</t>
    <phoneticPr fontId="27"/>
  </si>
  <si>
    <t>コピーしたデータを貼り付ける場合は、「形式を選択して貼り付け」から「値」を選択して貼り付けてください。</t>
    <rPh sb="9" eb="10">
      <t>ハ</t>
    </rPh>
    <rPh sb="11" eb="12">
      <t>ツ</t>
    </rPh>
    <rPh sb="14" eb="16">
      <t>バアイ</t>
    </rPh>
    <rPh sb="19" eb="21">
      <t>ケイシキ</t>
    </rPh>
    <rPh sb="22" eb="24">
      <t>センタク</t>
    </rPh>
    <rPh sb="26" eb="27">
      <t>ハ</t>
    </rPh>
    <rPh sb="28" eb="29">
      <t>ツ</t>
    </rPh>
    <rPh sb="34" eb="35">
      <t>アタイ</t>
    </rPh>
    <rPh sb="37" eb="39">
      <t>センタク</t>
    </rPh>
    <rPh sb="41" eb="42">
      <t>ハ</t>
    </rPh>
    <rPh sb="43" eb="44">
      <t>ツ</t>
    </rPh>
    <phoneticPr fontId="1"/>
  </si>
  <si>
    <t>人数</t>
    <rPh sb="0" eb="2">
      <t>ニンズウ</t>
    </rPh>
    <phoneticPr fontId="27"/>
  </si>
  <si>
    <t>男　　子</t>
    <rPh sb="0" eb="1">
      <t>オトコ</t>
    </rPh>
    <rPh sb="3" eb="4">
      <t>コ</t>
    </rPh>
    <phoneticPr fontId="27"/>
  </si>
  <si>
    <t>女　　子</t>
    <rPh sb="0" eb="1">
      <t>オンナ</t>
    </rPh>
    <rPh sb="3" eb="4">
      <t>コ</t>
    </rPh>
    <phoneticPr fontId="27"/>
  </si>
  <si>
    <t>※コピーしたデータを貼り付ける場合は、「形式を選択して貼り付け」から「値」で貼り付けてください。</t>
    <rPh sb="10" eb="11">
      <t>ハ</t>
    </rPh>
    <rPh sb="12" eb="13">
      <t>ツ</t>
    </rPh>
    <rPh sb="15" eb="17">
      <t>バアイ</t>
    </rPh>
    <rPh sb="20" eb="22">
      <t>ケイシキ</t>
    </rPh>
    <rPh sb="23" eb="25">
      <t>センタク</t>
    </rPh>
    <rPh sb="27" eb="28">
      <t>ハ</t>
    </rPh>
    <rPh sb="29" eb="30">
      <t>ツ</t>
    </rPh>
    <rPh sb="35" eb="36">
      <t>アタイ</t>
    </rPh>
    <rPh sb="38" eb="39">
      <t>ハ</t>
    </rPh>
    <rPh sb="40" eb="41">
      <t>ツ</t>
    </rPh>
    <phoneticPr fontId="1"/>
  </si>
  <si>
    <t>男　　　子</t>
    <rPh sb="0" eb="1">
      <t>オトコ</t>
    </rPh>
    <rPh sb="4" eb="5">
      <t>コ</t>
    </rPh>
    <phoneticPr fontId="27"/>
  </si>
  <si>
    <t>女　　　子</t>
    <rPh sb="0" eb="1">
      <t>オンナ</t>
    </rPh>
    <rPh sb="4" eb="5">
      <t>コ</t>
    </rPh>
    <phoneticPr fontId="27"/>
  </si>
  <si>
    <t>大会名</t>
    <rPh sb="0" eb="2">
      <t>タイカイ</t>
    </rPh>
    <rPh sb="2" eb="3">
      <t>メイ</t>
    </rPh>
    <phoneticPr fontId="27"/>
  </si>
  <si>
    <t>一覧表用　種目名</t>
    <rPh sb="0" eb="2">
      <t>イチラン</t>
    </rPh>
    <rPh sb="2" eb="3">
      <t>ヒョウ</t>
    </rPh>
    <rPh sb="3" eb="4">
      <t>ヨウ</t>
    </rPh>
    <rPh sb="5" eb="7">
      <t>シュモク</t>
    </rPh>
    <rPh sb="7" eb="8">
      <t>メイ</t>
    </rPh>
    <phoneticPr fontId="27"/>
  </si>
  <si>
    <t>振込明細書のコピーを裏面に添付してください</t>
    <rPh sb="0" eb="2">
      <t>フリコミ</t>
    </rPh>
    <rPh sb="2" eb="5">
      <t>メイサイショ</t>
    </rPh>
    <rPh sb="10" eb="12">
      <t>ウラメン</t>
    </rPh>
    <rPh sb="13" eb="15">
      <t>テンプ</t>
    </rPh>
    <phoneticPr fontId="1"/>
  </si>
  <si>
    <r>
      <t>申込は、</t>
    </r>
    <r>
      <rPr>
        <b/>
        <u/>
        <sz val="12"/>
        <color indexed="10"/>
        <rFont val="ＭＳ ゴシック"/>
        <family val="3"/>
        <charset val="128"/>
      </rPr>
      <t>メール送信と書類提出の両方が必要になります</t>
    </r>
    <r>
      <rPr>
        <sz val="11"/>
        <color indexed="8"/>
        <rFont val="ＭＳ 明朝"/>
        <family val="1"/>
        <charset val="128"/>
      </rPr>
      <t>ので、お忘れのないようにお願いします。</t>
    </r>
    <rPh sb="0" eb="1">
      <t>モウ</t>
    </rPh>
    <rPh sb="1" eb="2">
      <t>コ</t>
    </rPh>
    <rPh sb="7" eb="9">
      <t>ソウシン</t>
    </rPh>
    <rPh sb="10" eb="12">
      <t>ショルイ</t>
    </rPh>
    <rPh sb="12" eb="14">
      <t>テイシュツ</t>
    </rPh>
    <rPh sb="15" eb="17">
      <t>リョウホウ</t>
    </rPh>
    <rPh sb="18" eb="20">
      <t>ヒツヨウ</t>
    </rPh>
    <rPh sb="29" eb="30">
      <t>ワス</t>
    </rPh>
    <rPh sb="38" eb="39">
      <t>ネガ</t>
    </rPh>
    <phoneticPr fontId="2"/>
  </si>
  <si>
    <r>
      <t>　　※</t>
    </r>
    <r>
      <rPr>
        <b/>
        <sz val="11"/>
        <color indexed="10"/>
        <rFont val="ＭＳ ゴシック"/>
        <family val="3"/>
        <charset val="128"/>
      </rPr>
      <t>氏名</t>
    </r>
    <r>
      <rPr>
        <sz val="11"/>
        <color indexed="8"/>
        <rFont val="ＭＳ 明朝"/>
        <family val="1"/>
        <charset val="128"/>
      </rPr>
      <t>については、</t>
    </r>
    <r>
      <rPr>
        <b/>
        <sz val="11"/>
        <color indexed="10"/>
        <rFont val="ＭＳ ゴシック"/>
        <family val="3"/>
        <charset val="128"/>
      </rPr>
      <t>姓と名の間に全角スペースを１つ</t>
    </r>
    <r>
      <rPr>
        <sz val="11"/>
        <color indexed="8"/>
        <rFont val="ＭＳ 明朝"/>
        <family val="1"/>
        <charset val="128"/>
      </rPr>
      <t>入れてください。</t>
    </r>
    <rPh sb="3" eb="5">
      <t>シメイ</t>
    </rPh>
    <rPh sb="11" eb="12">
      <t>セイ</t>
    </rPh>
    <rPh sb="13" eb="14">
      <t>メイ</t>
    </rPh>
    <rPh sb="15" eb="16">
      <t>アイダ</t>
    </rPh>
    <rPh sb="17" eb="19">
      <t>ゼンカク</t>
    </rPh>
    <rPh sb="26" eb="27">
      <t>イ</t>
    </rPh>
    <phoneticPr fontId="1"/>
  </si>
  <si>
    <r>
      <t>　　※</t>
    </r>
    <r>
      <rPr>
        <b/>
        <sz val="11"/>
        <color indexed="10"/>
        <rFont val="ＭＳ ゴシック"/>
        <family val="3"/>
        <charset val="128"/>
      </rPr>
      <t>ﾌﾘｶﾞﾅ</t>
    </r>
    <r>
      <rPr>
        <sz val="11"/>
        <color indexed="8"/>
        <rFont val="ＭＳ 明朝"/>
        <family val="1"/>
        <charset val="128"/>
      </rPr>
      <t>については、</t>
    </r>
    <r>
      <rPr>
        <b/>
        <sz val="11"/>
        <color indexed="10"/>
        <rFont val="ＭＳ ゴシック"/>
        <family val="3"/>
        <charset val="128"/>
      </rPr>
      <t>姓と名の間に半角スペースを１つ</t>
    </r>
    <r>
      <rPr>
        <sz val="11"/>
        <color indexed="8"/>
        <rFont val="ＭＳ 明朝"/>
        <family val="1"/>
        <charset val="128"/>
      </rPr>
      <t>入れてください。</t>
    </r>
    <rPh sb="14" eb="15">
      <t>セイ</t>
    </rPh>
    <rPh sb="16" eb="17">
      <t>メイ</t>
    </rPh>
    <rPh sb="18" eb="19">
      <t>アイダ</t>
    </rPh>
    <rPh sb="20" eb="22">
      <t>ハンカク</t>
    </rPh>
    <rPh sb="29" eb="30">
      <t>イ</t>
    </rPh>
    <phoneticPr fontId="1"/>
  </si>
  <si>
    <r>
      <t>　・参加料を振り込み、</t>
    </r>
    <r>
      <rPr>
        <b/>
        <sz val="11"/>
        <color indexed="10"/>
        <rFont val="ＭＳ ゴシック"/>
        <family val="3"/>
        <charset val="128"/>
      </rPr>
      <t>明細書のコピーを「種目別人数一覧」の裏面に添付</t>
    </r>
    <r>
      <rPr>
        <sz val="11"/>
        <color indexed="8"/>
        <rFont val="ＭＳ 明朝"/>
        <family val="1"/>
        <charset val="128"/>
      </rPr>
      <t>してください。</t>
    </r>
    <rPh sb="2" eb="5">
      <t>サンカリョウ</t>
    </rPh>
    <rPh sb="6" eb="7">
      <t>フ</t>
    </rPh>
    <rPh sb="8" eb="9">
      <t>コ</t>
    </rPh>
    <rPh sb="11" eb="14">
      <t>メイサイショ</t>
    </rPh>
    <rPh sb="20" eb="23">
      <t>シュモクベツ</t>
    </rPh>
    <rPh sb="23" eb="25">
      <t>ニンズウ</t>
    </rPh>
    <rPh sb="25" eb="27">
      <t>イチラン</t>
    </rPh>
    <rPh sb="29" eb="31">
      <t>ウラメン</t>
    </rPh>
    <rPh sb="32" eb="34">
      <t>テンプ</t>
    </rPh>
    <phoneticPr fontId="27"/>
  </si>
  <si>
    <t>　　⑨郵送</t>
    <rPh sb="3" eb="5">
      <t>ユウソウ</t>
    </rPh>
    <phoneticPr fontId="1"/>
  </si>
  <si>
    <t>　　⑩申込完了</t>
    <rPh sb="3" eb="5">
      <t>モウシコミ</t>
    </rPh>
    <rPh sb="5" eb="7">
      <t>カンリョウ</t>
    </rPh>
    <phoneticPr fontId="1"/>
  </si>
  <si>
    <t>※データを修正する場合は、必ず「Delete」キーを使用してください。</t>
    <rPh sb="5" eb="7">
      <t>シュウセイ</t>
    </rPh>
    <rPh sb="9" eb="11">
      <t>バアイ</t>
    </rPh>
    <rPh sb="13" eb="14">
      <t>カナラ</t>
    </rPh>
    <rPh sb="26" eb="28">
      <t>シヨウ</t>
    </rPh>
    <phoneticPr fontId="1"/>
  </si>
  <si>
    <t>競技者NO</t>
    <rPh sb="0" eb="3">
      <t>キョウギシャ</t>
    </rPh>
    <phoneticPr fontId="1"/>
  </si>
  <si>
    <t>男400R</t>
    <rPh sb="0" eb="1">
      <t>オトコ</t>
    </rPh>
    <phoneticPr fontId="1"/>
  </si>
  <si>
    <t>リレー記録</t>
    <rPh sb="3" eb="5">
      <t>キロク</t>
    </rPh>
    <phoneticPr fontId="1"/>
  </si>
  <si>
    <t>4X100mR</t>
  </si>
  <si>
    <t>4X400mR</t>
  </si>
  <si>
    <t>男子</t>
    <rPh sb="0" eb="2">
      <t>ダンシ</t>
    </rPh>
    <phoneticPr fontId="1"/>
  </si>
  <si>
    <t>女子</t>
    <rPh sb="0" eb="2">
      <t>ジョシ</t>
    </rPh>
    <phoneticPr fontId="1"/>
  </si>
  <si>
    <t>男1600R</t>
    <rPh sb="0" eb="1">
      <t>オトコ</t>
    </rPh>
    <phoneticPr fontId="1"/>
  </si>
  <si>
    <t>女400R</t>
    <rPh sb="0" eb="1">
      <t>オンナ</t>
    </rPh>
    <phoneticPr fontId="1"/>
  </si>
  <si>
    <t>女1600R</t>
    <rPh sb="0" eb="1">
      <t>オンナ</t>
    </rPh>
    <phoneticPr fontId="1"/>
  </si>
  <si>
    <t>※必要事項を全て入力してください。</t>
    <rPh sb="1" eb="3">
      <t>ヒツヨウ</t>
    </rPh>
    <rPh sb="3" eb="5">
      <t>ジコウ</t>
    </rPh>
    <rPh sb="6" eb="7">
      <t>スベ</t>
    </rPh>
    <rPh sb="8" eb="10">
      <t>ニュウリョク</t>
    </rPh>
    <phoneticPr fontId="1"/>
  </si>
  <si>
    <t>※リレー種目にエントリーをする場合は○を選択し、「③リレー情報確認」でメンバーを確認してください。</t>
    <rPh sb="4" eb="6">
      <t>シュモク</t>
    </rPh>
    <rPh sb="15" eb="17">
      <t>バアイ</t>
    </rPh>
    <rPh sb="20" eb="22">
      <t>センタク</t>
    </rPh>
    <rPh sb="29" eb="31">
      <t>ジョウホウ</t>
    </rPh>
    <rPh sb="31" eb="33">
      <t>カクニン</t>
    </rPh>
    <rPh sb="40" eb="42">
      <t>カクニン</t>
    </rPh>
    <phoneticPr fontId="1"/>
  </si>
  <si>
    <t>※リレーにエントリーをする選手とチームの記録を確認してください。</t>
    <rPh sb="13" eb="15">
      <t>センシュ</t>
    </rPh>
    <rPh sb="20" eb="22">
      <t>キロク</t>
    </rPh>
    <rPh sb="23" eb="25">
      <t>カクニン</t>
    </rPh>
    <phoneticPr fontId="1"/>
  </si>
  <si>
    <t>③リレー情報確認</t>
    <rPh sb="4" eb="6">
      <t>ジョウホウ</t>
    </rPh>
    <rPh sb="6" eb="8">
      <t>カクニン</t>
    </rPh>
    <phoneticPr fontId="1"/>
  </si>
  <si>
    <t>※修正をする場合は「②選手情報入力」で修正してください。</t>
    <rPh sb="1" eb="3">
      <t>シュウセイ</t>
    </rPh>
    <rPh sb="6" eb="8">
      <t>バアイ</t>
    </rPh>
    <rPh sb="11" eb="13">
      <t>センシュ</t>
    </rPh>
    <rPh sb="13" eb="15">
      <t>ジョウホウ</t>
    </rPh>
    <rPh sb="15" eb="17">
      <t>ニュウリョク</t>
    </rPh>
    <rPh sb="19" eb="21">
      <t>シュウセイ</t>
    </rPh>
    <phoneticPr fontId="1"/>
  </si>
  <si>
    <t>　　③リレー情報の確認</t>
    <rPh sb="6" eb="8">
      <t>ジョウホウ</t>
    </rPh>
    <rPh sb="9" eb="11">
      <t>カクニン</t>
    </rPh>
    <phoneticPr fontId="1"/>
  </si>
  <si>
    <t>　・リレーにエントリーをする選手のナンバーと、チームの記録を確認してください。</t>
    <rPh sb="14" eb="16">
      <t>センシュ</t>
    </rPh>
    <rPh sb="27" eb="29">
      <t>キロク</t>
    </rPh>
    <rPh sb="30" eb="32">
      <t>カクニン</t>
    </rPh>
    <phoneticPr fontId="1"/>
  </si>
  <si>
    <t>　　修正がある場合は、「②選手情報入力」で修正してください。</t>
    <rPh sb="2" eb="4">
      <t>シュウセイ</t>
    </rPh>
    <rPh sb="7" eb="9">
      <t>バアイ</t>
    </rPh>
    <rPh sb="13" eb="15">
      <t>センシュ</t>
    </rPh>
    <rPh sb="15" eb="17">
      <t>ジョウホウ</t>
    </rPh>
    <rPh sb="17" eb="19">
      <t>ニュウリョク</t>
    </rPh>
    <rPh sb="21" eb="23">
      <t>シュウセイ</t>
    </rPh>
    <phoneticPr fontId="1"/>
  </si>
  <si>
    <t>パロマ瑞穂スタジアム・パロマ瑞穂北陸上競技場</t>
    <rPh sb="3" eb="5">
      <t>ミズホ</t>
    </rPh>
    <rPh sb="14" eb="16">
      <t>ミズホ</t>
    </rPh>
    <rPh sb="16" eb="17">
      <t>キタ</t>
    </rPh>
    <rPh sb="17" eb="22">
      <t>リクジョウキョウギジョウ</t>
    </rPh>
    <phoneticPr fontId="1"/>
  </si>
  <si>
    <t>男子100m</t>
  </si>
  <si>
    <t>男子200m</t>
  </si>
  <si>
    <t>男子400m</t>
  </si>
  <si>
    <t>男子800m</t>
  </si>
  <si>
    <t>男子1500m</t>
  </si>
  <si>
    <t>男子4X100mR</t>
  </si>
  <si>
    <t>男子4X400mR</t>
  </si>
  <si>
    <t>男子走幅跳</t>
  </si>
  <si>
    <t>女子100m</t>
  </si>
  <si>
    <t>女子200m</t>
  </si>
  <si>
    <t>女子400m</t>
  </si>
  <si>
    <t>女子800m</t>
  </si>
  <si>
    <t>女子1500m</t>
  </si>
  <si>
    <t>女子3000m</t>
  </si>
  <si>
    <t>女子4X100mR</t>
  </si>
  <si>
    <t>女子4X400mR</t>
  </si>
  <si>
    <t>女子走幅跳</t>
  </si>
  <si>
    <t>種　目　数</t>
    <rPh sb="0" eb="1">
      <t>シュ</t>
    </rPh>
    <rPh sb="2" eb="3">
      <t>メ</t>
    </rPh>
    <rPh sb="4" eb="5">
      <t>スウ</t>
    </rPh>
    <phoneticPr fontId="5"/>
  </si>
  <si>
    <t>種目計</t>
    <rPh sb="0" eb="2">
      <t>シュモク</t>
    </rPh>
    <rPh sb="2" eb="3">
      <t>ケイ</t>
    </rPh>
    <phoneticPr fontId="1"/>
  </si>
  <si>
    <t>種目数</t>
    <rPh sb="0" eb="3">
      <t>シュモクスウ</t>
    </rPh>
    <phoneticPr fontId="5"/>
  </si>
  <si>
    <t>リレー</t>
    <phoneticPr fontId="5"/>
  </si>
  <si>
    <t>　・種目ごとの申込人数と申込金額を確認してください。</t>
    <rPh sb="2" eb="4">
      <t>シュモク</t>
    </rPh>
    <rPh sb="7" eb="9">
      <t>モウシコミ</t>
    </rPh>
    <rPh sb="9" eb="11">
      <t>ニンズウ</t>
    </rPh>
    <rPh sb="12" eb="14">
      <t>モウシコミ</t>
    </rPh>
    <rPh sb="14" eb="16">
      <t>キンガク</t>
    </rPh>
    <rPh sb="17" eb="19">
      <t>カクニン</t>
    </rPh>
    <phoneticPr fontId="1"/>
  </si>
  <si>
    <t>リレー計</t>
    <rPh sb="3" eb="4">
      <t>ケイ</t>
    </rPh>
    <phoneticPr fontId="1"/>
  </si>
  <si>
    <t>プログラム購入部数</t>
    <phoneticPr fontId="5"/>
  </si>
  <si>
    <t>支払金額</t>
    <rPh sb="0" eb="4">
      <t>シハライキンガク</t>
    </rPh>
    <phoneticPr fontId="5"/>
  </si>
  <si>
    <t>部</t>
    <rPh sb="0" eb="1">
      <t>ブ</t>
    </rPh>
    <phoneticPr fontId="5"/>
  </si>
  <si>
    <t>団体名</t>
    <rPh sb="0" eb="3">
      <t>ダンタイメイ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</si>
  <si>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</si>
  <si>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</si>
  <si>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申込責任者</t>
    <rPh sb="0" eb="2">
      <t>モウシコミ</t>
    </rPh>
    <rPh sb="2" eb="5">
      <t>セキニ</t>
    </rPh>
    <phoneticPr fontId="1"/>
  </si>
  <si>
    <t>　・30名ごとにＡ４用紙１枚で出力されます。</t>
    <rPh sb="4" eb="5">
      <t>メイ</t>
    </rPh>
    <rPh sb="10" eb="12">
      <t>ヨウシ</t>
    </rPh>
    <rPh sb="13" eb="14">
      <t>マイ</t>
    </rPh>
    <rPh sb="15" eb="17">
      <t>シュツリョク</t>
    </rPh>
    <phoneticPr fontId="1"/>
  </si>
  <si>
    <t>女子中学砲丸投</t>
  </si>
  <si>
    <t>種目数×500円</t>
    <rPh sb="0" eb="2">
      <t>シュモク</t>
    </rPh>
    <rPh sb="2" eb="3">
      <t>スウ</t>
    </rPh>
    <rPh sb="7" eb="8">
      <t>エン</t>
    </rPh>
    <phoneticPr fontId="5"/>
  </si>
  <si>
    <t>申込責任者</t>
    <rPh sb="0" eb="5">
      <t>モウシコミセキニンシャ</t>
    </rPh>
    <phoneticPr fontId="1"/>
  </si>
  <si>
    <t>申込責任者</t>
    <rPh sb="0" eb="2">
      <t>モウシコミ</t>
    </rPh>
    <rPh sb="2" eb="5">
      <t>セキニンシャ</t>
    </rPh>
    <phoneticPr fontId="1"/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</si>
  <si>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  <charset val="128"/>
      </rPr>
      <t>※行削除はしないでください！</t>
    </r>
    <rPh sb="0" eb="2">
      <t>ニュウリョク</t>
    </rPh>
    <rPh sb="8" eb="10">
      <t>サクジョ</t>
    </rPh>
    <rPh sb="11" eb="13">
      <t>シュウセイ</t>
    </rPh>
    <rPh sb="15" eb="17">
      <t>バアイ</t>
    </rPh>
    <rPh sb="19" eb="20">
      <t>カナラ</t>
    </rPh>
    <rPh sb="32" eb="34">
      <t>ショリ</t>
    </rPh>
    <rPh sb="42" eb="43">
      <t>ギョウ</t>
    </rPh>
    <rPh sb="43" eb="45">
      <t>サクジョ</t>
    </rPh>
    <phoneticPr fontId="1"/>
  </si>
  <si>
    <t>　・正しく送信されれば、受信した旨の返信が届きます。</t>
    <rPh sb="2" eb="3">
      <t>タダ</t>
    </rPh>
    <rPh sb="5" eb="7">
      <t>ソウシン</t>
    </rPh>
    <rPh sb="12" eb="14">
      <t>ジュシン</t>
    </rPh>
    <rPh sb="16" eb="17">
      <t>ムネ</t>
    </rPh>
    <rPh sb="18" eb="20">
      <t>ヘンシン</t>
    </rPh>
    <rPh sb="21" eb="22">
      <t>トド</t>
    </rPh>
    <phoneticPr fontId="1"/>
  </si>
  <si>
    <r>
      <t>　・入力したファイルを送信してください。</t>
    </r>
    <r>
      <rPr>
        <b/>
        <sz val="12"/>
        <color indexed="8"/>
        <rFont val="ＭＳ 明朝"/>
        <family val="1"/>
        <charset val="128"/>
      </rPr>
      <t/>
    </r>
    <rPh sb="2" eb="4">
      <t>ニュウリョク</t>
    </rPh>
    <phoneticPr fontId="1"/>
  </si>
  <si>
    <t>No</t>
    <phoneticPr fontId="27"/>
  </si>
  <si>
    <t>男100m</t>
  </si>
  <si>
    <t>女100m</t>
  </si>
  <si>
    <t>男200m</t>
  </si>
  <si>
    <t>女200m</t>
  </si>
  <si>
    <t>男400m</t>
  </si>
  <si>
    <t>女400m</t>
  </si>
  <si>
    <t>男800m</t>
  </si>
  <si>
    <t>女800m</t>
  </si>
  <si>
    <t>男1500m</t>
  </si>
  <si>
    <t>女1500m</t>
  </si>
  <si>
    <t>男5000m</t>
  </si>
  <si>
    <t>女100mH</t>
  </si>
  <si>
    <t>男子5000m</t>
  </si>
  <si>
    <t>男110mH</t>
  </si>
  <si>
    <t>男子110mH</t>
  </si>
  <si>
    <t>女400mH</t>
  </si>
  <si>
    <t>男400mH</t>
  </si>
  <si>
    <t>男子400mH</t>
  </si>
  <si>
    <t>男3000mSC</t>
  </si>
  <si>
    <t>男子3000mSC</t>
  </si>
  <si>
    <t>男5000mW</t>
  </si>
  <si>
    <t>男子5000mW</t>
  </si>
  <si>
    <t>女走幅跳</t>
  </si>
  <si>
    <t>男走幅跳</t>
  </si>
  <si>
    <t>女砲丸投</t>
  </si>
  <si>
    <t>男ﾊﾝﾏｰ投</t>
  </si>
  <si>
    <t>男子ﾊﾝﾏｰ投</t>
  </si>
  <si>
    <t>男高校砲丸投</t>
  </si>
  <si>
    <t>男子高校砲丸投</t>
  </si>
  <si>
    <t>男高校円盤投</t>
  </si>
  <si>
    <t>男子高校円盤投</t>
  </si>
  <si>
    <t>男高校ﾊﾝﾏｰ投</t>
  </si>
  <si>
    <t>男子高校ﾊﾝﾏｰ投</t>
  </si>
  <si>
    <t>女子100mH</t>
  </si>
  <si>
    <t>女子400mH</t>
  </si>
  <si>
    <t>女子50000mW</t>
  </si>
  <si>
    <t>女子砲丸投</t>
  </si>
  <si>
    <t>①団体情報入力</t>
    <rPh sb="1" eb="3">
      <t>ダン</t>
    </rPh>
    <rPh sb="3" eb="5">
      <t>ジョウホウ</t>
    </rPh>
    <rPh sb="5" eb="7">
      <t>ニュウリョク</t>
    </rPh>
    <phoneticPr fontId="1"/>
  </si>
  <si>
    <t>団体コード</t>
    <rPh sb="0" eb="2">
      <t>ダンタイ</t>
    </rPh>
    <phoneticPr fontId="1"/>
  </si>
  <si>
    <t>　未記入(担当者が入力します)</t>
    <rPh sb="1" eb="4">
      <t>ミキニュウ</t>
    </rPh>
    <rPh sb="5" eb="8">
      <t>タントウシャ</t>
    </rPh>
    <rPh sb="9" eb="11">
      <t>ニュウリョク</t>
    </rPh>
    <phoneticPr fontId="1"/>
  </si>
  <si>
    <t>団体名</t>
    <rPh sb="0" eb="2">
      <t>ダンタイ</t>
    </rPh>
    <rPh sb="2" eb="3">
      <t>メイ</t>
    </rPh>
    <phoneticPr fontId="1"/>
  </si>
  <si>
    <t>略称団体名</t>
    <rPh sb="0" eb="2">
      <t>リャクショウ</t>
    </rPh>
    <rPh sb="2" eb="4">
      <t>ダンタ</t>
    </rPh>
    <rPh sb="4" eb="5">
      <t>メイ</t>
    </rPh>
    <phoneticPr fontId="1"/>
  </si>
  <si>
    <r>
      <t>←入力 中･高･大を入れて</t>
    </r>
    <r>
      <rPr>
        <b/>
        <sz val="11"/>
        <rFont val="ＭＳ ゴシック"/>
        <family val="3"/>
        <charset val="128"/>
      </rPr>
      <t>全角６文字以内です</t>
    </r>
    <rPh sb="1" eb="3">
      <t>ニュウリョク</t>
    </rPh>
    <rPh sb="4" eb="5">
      <t>チュウ</t>
    </rPh>
    <rPh sb="6" eb="7">
      <t>コウ</t>
    </rPh>
    <rPh sb="8" eb="9">
      <t>ダイ</t>
    </rPh>
    <rPh sb="10" eb="11">
      <t>イ</t>
    </rPh>
    <rPh sb="13" eb="15">
      <t>ゼンカク</t>
    </rPh>
    <rPh sb="16" eb="20">
      <t>モジイナイ</t>
    </rPh>
    <phoneticPr fontId="1"/>
  </si>
  <si>
    <t>団体名ﾌﾘｶﾞﾅ</t>
    <rPh sb="0" eb="3">
      <t>ダンタイメイ</t>
    </rPh>
    <phoneticPr fontId="1"/>
  </si>
  <si>
    <t>←入力 半角カタカナで入力してください。</t>
    <rPh sb="1" eb="3">
      <t>ニュウリョク</t>
    </rPh>
    <rPh sb="4" eb="6">
      <t>ハン</t>
    </rPh>
    <phoneticPr fontId="1"/>
  </si>
  <si>
    <t>プログラム購入部数</t>
    <phoneticPr fontId="1"/>
  </si>
  <si>
    <t>部</t>
    <rPh sb="0" eb="1">
      <t>ブ</t>
    </rPh>
    <phoneticPr fontId="1"/>
  </si>
  <si>
    <t>女3000m</t>
  </si>
  <si>
    <t>女50000mW</t>
  </si>
  <si>
    <r>
      <t>　・</t>
    </r>
    <r>
      <rPr>
        <b/>
        <sz val="11"/>
        <color indexed="10"/>
        <rFont val="ＭＳ 明朝"/>
        <family val="1"/>
        <charset val="128"/>
      </rPr>
      <t>「④種目別一覧表」「⑤申込一覧表」</t>
    </r>
    <r>
      <rPr>
        <b/>
        <sz val="11"/>
        <color indexed="8"/>
        <rFont val="ＭＳ 明朝"/>
        <family val="1"/>
        <charset val="128"/>
      </rPr>
      <t>を郵送してください。</t>
    </r>
    <rPh sb="4" eb="7">
      <t>シュモクベツ</t>
    </rPh>
    <rPh sb="7" eb="10">
      <t>イチランヒョウ</t>
    </rPh>
    <rPh sb="13" eb="15">
      <t>モウシコミ</t>
    </rPh>
    <rPh sb="15" eb="18">
      <t>イチランヒョウ</t>
    </rPh>
    <rPh sb="20" eb="22">
      <t>ユウソウ</t>
    </rPh>
    <phoneticPr fontId="1"/>
  </si>
  <si>
    <r>
      <rPr>
        <sz val="11"/>
        <rFont val="ＭＳ 明朝"/>
        <family val="1"/>
        <charset val="128"/>
      </rPr>
      <t>　・</t>
    </r>
    <r>
      <rPr>
        <b/>
        <sz val="11"/>
        <rFont val="ＭＳ ゴシック"/>
        <family val="3"/>
        <charset val="128"/>
      </rPr>
      <t>「種目別人数一覧」の裏面には振込明細書のコピーを添付して</t>
    </r>
    <r>
      <rPr>
        <sz val="11"/>
        <rFont val="ＭＳ 明朝"/>
        <family val="1"/>
        <charset val="128"/>
      </rPr>
      <t>ください。</t>
    </r>
    <rPh sb="3" eb="6">
      <t>シュモクベツ</t>
    </rPh>
    <rPh sb="6" eb="8">
      <t>ニンズウ</t>
    </rPh>
    <rPh sb="8" eb="10">
      <t>イチラン</t>
    </rPh>
    <rPh sb="12" eb="14">
      <t>リメン</t>
    </rPh>
    <rPh sb="26" eb="28">
      <t>テンプ</t>
    </rPh>
    <phoneticPr fontId="1"/>
  </si>
  <si>
    <t>ナンバー</t>
    <phoneticPr fontId="1"/>
  </si>
  <si>
    <t>↓</t>
    <phoneticPr fontId="1"/>
  </si>
  <si>
    <t>　　※ナンバーは、アルファベットと数字を分けて入力してください。</t>
    <rPh sb="17" eb="19">
      <t>スウジ</t>
    </rPh>
    <rPh sb="20" eb="21">
      <t>ワ</t>
    </rPh>
    <rPh sb="23" eb="25">
      <t>ニュウリョク</t>
    </rPh>
    <phoneticPr fontId="1"/>
  </si>
  <si>
    <t>ﾅﾝﾊﾞｰ1</t>
    <phoneticPr fontId="1"/>
  </si>
  <si>
    <t>ﾅﾝﾊﾞｰ2</t>
    <phoneticPr fontId="1"/>
  </si>
  <si>
    <t>A</t>
    <phoneticPr fontId="1"/>
  </si>
  <si>
    <t xml:space="preserve">１ </t>
    <phoneticPr fontId="1"/>
  </si>
  <si>
    <t xml:space="preserve">２ </t>
    <phoneticPr fontId="1"/>
  </si>
  <si>
    <t xml:space="preserve">３ </t>
    <phoneticPr fontId="1"/>
  </si>
  <si>
    <t xml:space="preserve">４ </t>
    <phoneticPr fontId="1"/>
  </si>
  <si>
    <t xml:space="preserve">５ </t>
    <phoneticPr fontId="1"/>
  </si>
  <si>
    <t xml:space="preserve">６ </t>
    <phoneticPr fontId="1"/>
  </si>
  <si>
    <t xml:space="preserve">７ </t>
    <phoneticPr fontId="1"/>
  </si>
  <si>
    <t xml:space="preserve">８ </t>
    <phoneticPr fontId="1"/>
  </si>
  <si>
    <r>
      <t>このファイルには、印刷ボタンにマクロを使用しています。</t>
    </r>
    <r>
      <rPr>
        <sz val="11"/>
        <color indexed="10"/>
        <rFont val="ＭＳ 明朝"/>
        <family val="1"/>
        <charset val="128"/>
      </rPr>
      <t>エクセルの設定をマクロ有効にしてください。</t>
    </r>
    <rPh sb="9" eb="11">
      <t>インサツ</t>
    </rPh>
    <rPh sb="19" eb="21">
      <t>シヨウ</t>
    </rPh>
    <rPh sb="32" eb="34">
      <t>セッテイ</t>
    </rPh>
    <rPh sb="38" eb="40">
      <t>ユウコウ</t>
    </rPh>
    <phoneticPr fontId="1"/>
  </si>
  <si>
    <t>　　①団体情報の入力</t>
    <rPh sb="3" eb="5">
      <t>ダ</t>
    </rPh>
    <rPh sb="5" eb="7">
      <t>ジョウホウ</t>
    </rPh>
    <rPh sb="8" eb="10">
      <t>ニュウリョク</t>
    </rPh>
    <phoneticPr fontId="1"/>
  </si>
  <si>
    <t>↓</t>
    <phoneticPr fontId="1"/>
  </si>
  <si>
    <t>⇒</t>
    <phoneticPr fontId="1"/>
  </si>
  <si>
    <t>4.07.00</t>
    <phoneticPr fontId="1"/>
  </si>
  <si>
    <t>↓</t>
    <phoneticPr fontId="1"/>
  </si>
  <si>
    <t>20m</t>
    <phoneticPr fontId="1"/>
  </si>
  <si>
    <t>20m00</t>
    <phoneticPr fontId="1"/>
  </si>
  <si>
    <t>↓</t>
    <phoneticPr fontId="1"/>
  </si>
  <si>
    <t>　　④種目別人数の確認</t>
    <rPh sb="3" eb="6">
      <t>シュモクベツ</t>
    </rPh>
    <rPh sb="6" eb="8">
      <t>ニンズウ</t>
    </rPh>
    <rPh sb="9" eb="11">
      <t>カクニン</t>
    </rPh>
    <phoneticPr fontId="1"/>
  </si>
  <si>
    <t>　・プログラム購入部数を入力後、合計金額を確認してください。</t>
    <rPh sb="7" eb="9">
      <t>コウニュウ</t>
    </rPh>
    <rPh sb="9" eb="11">
      <t>ブスウ</t>
    </rPh>
    <rPh sb="12" eb="15">
      <t>ニュウリョクゴ</t>
    </rPh>
    <rPh sb="16" eb="20">
      <t>ゴウケイキンガク</t>
    </rPh>
    <rPh sb="21" eb="23">
      <t>カクニン</t>
    </rPh>
    <phoneticPr fontId="1"/>
  </si>
  <si>
    <t>　・入力漏れや入力間違い等がないかを確認してください。</t>
    <rPh sb="2" eb="4">
      <t>ニュウリョク</t>
    </rPh>
    <rPh sb="4" eb="5">
      <t>モ</t>
    </rPh>
    <rPh sb="7" eb="9">
      <t>ニュウリョク</t>
    </rPh>
    <rPh sb="9" eb="11">
      <t>マチガ</t>
    </rPh>
    <rPh sb="12" eb="13">
      <t>トウ</t>
    </rPh>
    <rPh sb="18" eb="20">
      <t>カクニン</t>
    </rPh>
    <phoneticPr fontId="1"/>
  </si>
  <si>
    <t>　　⑥種目別人数表と申込一覧表の印刷</t>
    <rPh sb="3" eb="6">
      <t>シュモクベツ</t>
    </rPh>
    <rPh sb="6" eb="8">
      <t>ニンズウ</t>
    </rPh>
    <rPh sb="8" eb="9">
      <t>オモテ</t>
    </rPh>
    <rPh sb="10" eb="12">
      <t>モウシコミ</t>
    </rPh>
    <rPh sb="12" eb="14">
      <t>イチラン</t>
    </rPh>
    <rPh sb="14" eb="15">
      <t>ヒョウ</t>
    </rPh>
    <rPh sb="16" eb="18">
      <t>インサツ</t>
    </rPh>
    <phoneticPr fontId="1"/>
  </si>
  <si>
    <r>
      <t>　・「④種目別人数表」にある、</t>
    </r>
    <r>
      <rPr>
        <b/>
        <sz val="11"/>
        <color indexed="10"/>
        <rFont val="ＭＳ ゴシック"/>
        <family val="3"/>
        <charset val="128"/>
      </rPr>
      <t>帳票印刷ボタン</t>
    </r>
    <r>
      <rPr>
        <sz val="11"/>
        <color indexed="8"/>
        <rFont val="ＭＳ 明朝"/>
        <family val="1"/>
        <charset val="128"/>
      </rPr>
      <t>をクリックして印刷を行ってください。</t>
    </r>
    <rPh sb="4" eb="7">
      <t>シュモクベツ</t>
    </rPh>
    <rPh sb="7" eb="9">
      <t>ニンズウ</t>
    </rPh>
    <rPh sb="9" eb="10">
      <t>ヒョウ</t>
    </rPh>
    <rPh sb="15" eb="19">
      <t>チョウ</t>
    </rPh>
    <rPh sb="29" eb="32">
      <t>イン</t>
    </rPh>
    <rPh sb="32" eb="35">
      <t>オコ</t>
    </rPh>
    <phoneticPr fontId="1"/>
  </si>
  <si>
    <t>　　⑦ファイルの保存</t>
    <rPh sb="8" eb="10">
      <t>ホゾン</t>
    </rPh>
    <phoneticPr fontId="1"/>
  </si>
  <si>
    <t>　　⑧メール送信</t>
    <rPh sb="6" eb="8">
      <t>ソウシン</t>
    </rPh>
    <phoneticPr fontId="1"/>
  </si>
  <si>
    <r>
      <t>　・</t>
    </r>
    <r>
      <rPr>
        <b/>
        <u/>
        <sz val="11"/>
        <color indexed="10"/>
        <rFont val="ＭＳ ゴシック"/>
        <family val="3"/>
        <charset val="128"/>
      </rPr>
      <t>メールの件名に「大会名」と「団体名」を入力してください。</t>
    </r>
    <rPh sb="6" eb="8">
      <t>ケンメイ</t>
    </rPh>
    <rPh sb="10" eb="12">
      <t>タイカイ</t>
    </rPh>
    <rPh sb="12" eb="13">
      <t>メイ</t>
    </rPh>
    <rPh sb="16" eb="18">
      <t>ダンタイ</t>
    </rPh>
    <rPh sb="18" eb="19">
      <t>メイ</t>
    </rPh>
    <rPh sb="21" eb="23">
      <t>ニュウリョク</t>
    </rPh>
    <phoneticPr fontId="1"/>
  </si>
  <si>
    <t>　　⑨参加料の振込</t>
    <rPh sb="3" eb="6">
      <t>サンカリョウ</t>
    </rPh>
    <rPh sb="7" eb="9">
      <t>フリコミ</t>
    </rPh>
    <phoneticPr fontId="39"/>
  </si>
  <si>
    <t>mail：</t>
    <phoneticPr fontId="1"/>
  </si>
  <si>
    <t>　　⑤申込一覧表の確認</t>
    <rPh sb="3" eb="5">
      <t>モウシコミ</t>
    </rPh>
    <rPh sb="5" eb="7">
      <t>イチラン</t>
    </rPh>
    <rPh sb="7" eb="8">
      <t>ヒョウ</t>
    </rPh>
    <rPh sb="9" eb="11">
      <t>カクニン</t>
    </rPh>
    <phoneticPr fontId="1"/>
  </si>
  <si>
    <r>
      <t>　　　帳票印刷ボタンをクリックして印刷を行ってください。</t>
    </r>
    <r>
      <rPr>
        <b/>
        <sz val="16"/>
        <color indexed="10"/>
        <rFont val="ＭＳ ゴシック"/>
        <family val="3"/>
        <charset val="128"/>
      </rPr>
      <t>↓</t>
    </r>
    <r>
      <rPr>
        <b/>
        <sz val="12"/>
        <color indexed="10"/>
        <rFont val="ＭＳ ゴシック"/>
        <family val="3"/>
        <charset val="128"/>
      </rPr>
      <t>　　</t>
    </r>
    <rPh sb="3" eb="5">
      <t>チョウヒョウ</t>
    </rPh>
    <rPh sb="5" eb="7">
      <t>インサツ</t>
    </rPh>
    <rPh sb="17" eb="19">
      <t>インサツ</t>
    </rPh>
    <rPh sb="20" eb="21">
      <t>オコナ</t>
    </rPh>
    <phoneticPr fontId="1"/>
  </si>
  <si>
    <t>a]s:d;</t>
    <phoneticPr fontId="27"/>
  </si>
  <si>
    <t>国体選手選考強化･普及競技会</t>
    <rPh sb="0" eb="2">
      <t>コクタイ</t>
    </rPh>
    <rPh sb="2" eb="4">
      <t>センシュ</t>
    </rPh>
    <rPh sb="4" eb="6">
      <t>センコウ</t>
    </rPh>
    <rPh sb="6" eb="8">
      <t>キョウカ</t>
    </rPh>
    <rPh sb="9" eb="11">
      <t>フキュウ</t>
    </rPh>
    <rPh sb="11" eb="14">
      <t>キョウギカイ</t>
    </rPh>
    <phoneticPr fontId="1"/>
  </si>
  <si>
    <t>中学クラブチーム用</t>
    <rPh sb="0" eb="2">
      <t>チュウガク</t>
    </rPh>
    <rPh sb="8" eb="9">
      <t>ヨウ</t>
    </rPh>
    <phoneticPr fontId="1"/>
  </si>
  <si>
    <t>申込期間</t>
    <rPh sb="0" eb="2">
      <t>モウシコミ</t>
    </rPh>
    <rPh sb="2" eb="4">
      <t>キカン</t>
    </rPh>
    <phoneticPr fontId="1"/>
  </si>
  <si>
    <t>※メール送信・書類郵送・振込を完了してください！</t>
    <rPh sb="4" eb="6">
      <t>ソウシン</t>
    </rPh>
    <rPh sb="7" eb="9">
      <t>ショルイ</t>
    </rPh>
    <rPh sb="9" eb="11">
      <t>ユウソウ</t>
    </rPh>
    <rPh sb="12" eb="14">
      <t>フリコミ</t>
    </rPh>
    <rPh sb="15" eb="17">
      <t>カンリョウ</t>
    </rPh>
    <phoneticPr fontId="1"/>
  </si>
  <si>
    <t>男子少年110mJH</t>
  </si>
  <si>
    <t>男子走高跳Ａ</t>
  </si>
  <si>
    <t>男子走高跳Ｂ</t>
  </si>
  <si>
    <t>男子棒高跳Ａ</t>
    <rPh sb="2" eb="3">
      <t>ボウ</t>
    </rPh>
    <phoneticPr fontId="25"/>
  </si>
  <si>
    <t>男子棒高跳Ｂ</t>
    <rPh sb="2" eb="3">
      <t>ボウ</t>
    </rPh>
    <phoneticPr fontId="25"/>
  </si>
  <si>
    <t>男子三段跳Ａ</t>
  </si>
  <si>
    <t>男子三段跳B</t>
  </si>
  <si>
    <t>男子砲丸投</t>
  </si>
  <si>
    <t>男子少B･中学砲丸投</t>
  </si>
  <si>
    <t>男子円盤投</t>
  </si>
  <si>
    <t>男子やり投</t>
  </si>
  <si>
    <t>女子5000m</t>
  </si>
  <si>
    <t>女子少年100mYH</t>
  </si>
  <si>
    <t>女子走高跳Ａ</t>
  </si>
  <si>
    <t>女子走高跳Ｂ</t>
  </si>
  <si>
    <t>女子棒高跳</t>
  </si>
  <si>
    <t>女子円盤投</t>
  </si>
  <si>
    <t>女子ﾊﾝﾏｰ投</t>
  </si>
  <si>
    <t>女子やり投</t>
  </si>
  <si>
    <t>リレー</t>
    <phoneticPr fontId="27"/>
  </si>
  <si>
    <t>No</t>
    <phoneticPr fontId="27"/>
  </si>
  <si>
    <t>FLAG</t>
    <phoneticPr fontId="27"/>
  </si>
  <si>
    <t>No</t>
    <phoneticPr fontId="27"/>
  </si>
  <si>
    <t>男少年110mJH</t>
    <rPh sb="1" eb="3">
      <t>ショウネン</t>
    </rPh>
    <phoneticPr fontId="18"/>
  </si>
  <si>
    <t>男子少年110mJH</t>
    <rPh sb="2" eb="4">
      <t>ショウネン</t>
    </rPh>
    <phoneticPr fontId="18"/>
  </si>
  <si>
    <t>男走高跳Ａ</t>
  </si>
  <si>
    <t>女少年100mYH</t>
  </si>
  <si>
    <t>男走高跳Ｂ</t>
  </si>
  <si>
    <t>女走高跳Ａ</t>
  </si>
  <si>
    <t>男棒高跳Ａ</t>
    <rPh sb="1" eb="2">
      <t>ボウ</t>
    </rPh>
    <phoneticPr fontId="27"/>
  </si>
  <si>
    <t>女走高跳Ｂ</t>
  </si>
  <si>
    <t>男棒高跳Ｂ</t>
    <rPh sb="1" eb="2">
      <t>ボウ</t>
    </rPh>
    <phoneticPr fontId="27"/>
  </si>
  <si>
    <t>女棒高跳</t>
    <rPh sb="1" eb="4">
      <t>ボウタカトビ</t>
    </rPh>
    <phoneticPr fontId="45"/>
  </si>
  <si>
    <t>男少B･中学砲丸投</t>
    <rPh sb="1" eb="2">
      <t>ショウ</t>
    </rPh>
    <rPh sb="4" eb="6">
      <t>チュウガク</t>
    </rPh>
    <rPh sb="6" eb="9">
      <t>ホウガンナゲ</t>
    </rPh>
    <phoneticPr fontId="18"/>
  </si>
  <si>
    <t>女中学砲丸投</t>
    <rPh sb="1" eb="3">
      <t>チュウガク</t>
    </rPh>
    <rPh sb="3" eb="6">
      <t>ホウガンナゲ</t>
    </rPh>
    <phoneticPr fontId="27"/>
  </si>
  <si>
    <t>男子走高跳Ａ</t>
    <phoneticPr fontId="27"/>
  </si>
  <si>
    <t>女円盤投</t>
  </si>
  <si>
    <t>男子走高跳Ｂ</t>
    <phoneticPr fontId="27"/>
  </si>
  <si>
    <t>男子棒高跳Ａ</t>
    <rPh sb="2" eb="3">
      <t>ボウ</t>
    </rPh>
    <phoneticPr fontId="27"/>
  </si>
  <si>
    <t>男子棒高跳Ｂ</t>
    <rPh sb="2" eb="3">
      <t>ボウ</t>
    </rPh>
    <phoneticPr fontId="27"/>
  </si>
  <si>
    <t>男三段跳Ａ</t>
  </si>
  <si>
    <t>男子三段跳Ａ</t>
    <phoneticPr fontId="27"/>
  </si>
  <si>
    <t>男三段跳B</t>
  </si>
  <si>
    <t>男子三段跳B</t>
    <phoneticPr fontId="27"/>
  </si>
  <si>
    <t>男砲丸投</t>
  </si>
  <si>
    <t>男子砲丸投</t>
    <phoneticPr fontId="27"/>
  </si>
  <si>
    <t>男子少B･中学砲丸投</t>
    <rPh sb="2" eb="3">
      <t>ショウ</t>
    </rPh>
    <rPh sb="5" eb="7">
      <t>チュウガク</t>
    </rPh>
    <rPh sb="7" eb="10">
      <t>ホウガンナゲ</t>
    </rPh>
    <phoneticPr fontId="18"/>
  </si>
  <si>
    <t>男円盤投</t>
  </si>
  <si>
    <t>男子円盤投</t>
    <phoneticPr fontId="27"/>
  </si>
  <si>
    <t>男子ﾊﾝﾏｰ投</t>
    <phoneticPr fontId="27"/>
  </si>
  <si>
    <t>男やり投</t>
  </si>
  <si>
    <t>女5000m</t>
  </si>
  <si>
    <t>女子5000m</t>
    <phoneticPr fontId="27"/>
  </si>
  <si>
    <t>女子少年100mYH</t>
    <phoneticPr fontId="27"/>
  </si>
  <si>
    <t>女子走高跳Ａ</t>
    <phoneticPr fontId="27"/>
  </si>
  <si>
    <t>女子走高跳Ｂ</t>
    <phoneticPr fontId="27"/>
  </si>
  <si>
    <t>女ﾊﾝﾏｰ投</t>
  </si>
  <si>
    <t>女やり投</t>
  </si>
  <si>
    <t>女子中学砲丸投</t>
    <rPh sb="0" eb="2">
      <t>ジョシ</t>
    </rPh>
    <rPh sb="2" eb="4">
      <t>チュウガク</t>
    </rPh>
    <rPh sb="4" eb="7">
      <t>ホウガンナゲ</t>
    </rPh>
    <phoneticPr fontId="27"/>
  </si>
  <si>
    <t>プログラム部数✕1000円</t>
    <rPh sb="5" eb="7">
      <t>ブスウ</t>
    </rPh>
    <rPh sb="12" eb="13">
      <t>エン</t>
    </rPh>
    <phoneticPr fontId="5"/>
  </si>
  <si>
    <t>リレー参加数✕2000円</t>
    <rPh sb="3" eb="6">
      <t>サンカスウ</t>
    </rPh>
    <rPh sb="11" eb="12">
      <t>エン</t>
    </rPh>
    <phoneticPr fontId="5"/>
  </si>
  <si>
    <t>↓</t>
    <phoneticPr fontId="1"/>
  </si>
  <si>
    <r>
      <t>申込みメールアドレス→　</t>
    </r>
    <r>
      <rPr>
        <sz val="18"/>
        <color indexed="8"/>
        <rFont val="ＭＳ Ｐゴシック"/>
        <family val="3"/>
        <charset val="128"/>
      </rPr>
      <t>kyoukahukyu@gmail.com</t>
    </r>
    <phoneticPr fontId="1"/>
  </si>
  <si>
    <t>↓</t>
    <phoneticPr fontId="39"/>
  </si>
  <si>
    <t>↓</t>
    <phoneticPr fontId="39"/>
  </si>
  <si>
    <t>↓</t>
    <phoneticPr fontId="39"/>
  </si>
  <si>
    <t>↓</t>
    <phoneticPr fontId="1"/>
  </si>
  <si>
    <t>↓</t>
    <phoneticPr fontId="1"/>
  </si>
  <si>
    <t xml:space="preserve">〒460-0012　名古屋市中区千代田２－19－16　千代田ビル７Ｆ
             　（財）愛知陸上競技協会　「国体選考・強化普及競技会」宛
</t>
    <phoneticPr fontId="1"/>
  </si>
  <si>
    <t>↓</t>
    <phoneticPr fontId="1"/>
  </si>
  <si>
    <t>↓</t>
    <phoneticPr fontId="1"/>
  </si>
  <si>
    <t>toiawase.aichi@gmail.com</t>
    <phoneticPr fontId="1"/>
  </si>
  <si>
    <t>Ver2</t>
    <phoneticPr fontId="1"/>
  </si>
  <si>
    <r>
      <t>　・</t>
    </r>
    <r>
      <rPr>
        <b/>
        <u/>
        <sz val="11"/>
        <color indexed="10"/>
        <rFont val="ＭＳ ゴシック"/>
        <family val="3"/>
        <charset val="128"/>
      </rPr>
      <t>ファイル名を学校･団体名（例：○○○）に変更し</t>
    </r>
    <r>
      <rPr>
        <sz val="11"/>
        <color indexed="8"/>
        <rFont val="ＭＳ 明朝"/>
        <family val="1"/>
        <charset val="128"/>
      </rPr>
      <t>保存してください。メールに添付するときは、ファイル名が団体名に</t>
    </r>
    <rPh sb="6" eb="7">
      <t>メイ</t>
    </rPh>
    <rPh sb="8" eb="10">
      <t>ガッコウ</t>
    </rPh>
    <rPh sb="11" eb="13">
      <t>ダンタイ</t>
    </rPh>
    <rPh sb="13" eb="14">
      <t>メイ</t>
    </rPh>
    <rPh sb="15" eb="16">
      <t>レイ</t>
    </rPh>
    <rPh sb="22" eb="24">
      <t>ヘンコウ</t>
    </rPh>
    <rPh sb="25" eb="27">
      <t>ホゾン</t>
    </rPh>
    <rPh sb="38" eb="40">
      <t>テンプ</t>
    </rPh>
    <rPh sb="50" eb="51">
      <t>メイ</t>
    </rPh>
    <rPh sb="52" eb="54">
      <t>ダンタイ</t>
    </rPh>
    <rPh sb="54" eb="55">
      <t>メイ</t>
    </rPh>
    <phoneticPr fontId="1"/>
  </si>
  <si>
    <t>男800m</t>
    <phoneticPr fontId="27"/>
  </si>
  <si>
    <t>平成30年4月14日(土)･15日(日)</t>
    <phoneticPr fontId="1"/>
  </si>
  <si>
    <t>平成30年3月8日(木)～15日(木)</t>
    <phoneticPr fontId="1"/>
  </si>
  <si>
    <t>中学･中学生クラブ</t>
    <rPh sb="0" eb="2">
      <t>チュウガク</t>
    </rPh>
    <rPh sb="3" eb="6">
      <t>チュウガクセイ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</si>
</sst>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[$-411]ggge&quot;年&quot;m&quot;月&quot;d&quot;日&quot;;@"/>
  </numFmts>
  <fonts count="8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ＤＨＰ平成明朝体W7"/>
      <family val="1"/>
      <charset val="128"/>
    </font>
    <font>
      <sz val="14"/>
      <name val="ＤＨＰ平成明朝体W7"/>
      <family val="1"/>
      <charset val="128"/>
    </font>
    <font>
      <sz val="12"/>
      <name val="ＤＨＰ平成明朝体W7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ＤＦ平成明朝体W7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8"/>
      <color indexed="10"/>
      <name val="ＭＳ 明朝"/>
      <family val="1"/>
      <charset val="128"/>
    </font>
    <font>
      <sz val="12"/>
      <name val="ＤＨＰ平成明朝体W7"/>
      <family val="1"/>
      <charset val="128"/>
    </font>
    <font>
      <b/>
      <u/>
      <sz val="11"/>
      <color indexed="8"/>
      <name val="ＭＳ 明朝"/>
      <family val="1"/>
      <charset val="128"/>
    </font>
    <font>
      <b/>
      <u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2"/>
      <color indexed="10"/>
      <name val="ＭＳ ゴシック"/>
      <family val="3"/>
      <charset val="128"/>
    </font>
    <font>
      <b/>
      <sz val="11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sz val="12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ＤＨＰ平成明朝体W7"/>
      <family val="1"/>
      <charset val="128"/>
    </font>
    <font>
      <sz val="22"/>
      <name val="ＭＳ ゴシック"/>
      <family val="3"/>
      <charset val="128"/>
    </font>
    <font>
      <sz val="11"/>
      <name val="ＤＦ平成明朝体W7"/>
      <family val="1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sz val="6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sz val="8"/>
      <name val="ＤＦ平成明朝体W7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40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4">
    <xf numFmtId="0" fontId="0" fillId="0" borderId="0">
      <alignment vertical="center"/>
    </xf>
    <xf numFmtId="0" fontId="54" fillId="0" borderId="0"/>
    <xf numFmtId="0" fontId="11" fillId="0" borderId="0">
      <alignment vertical="center"/>
    </xf>
    <xf numFmtId="0" fontId="52" fillId="0" borderId="0">
      <alignment vertical="center"/>
    </xf>
  </cellStyleXfs>
  <cellXfs count="485">
    <xf numFmtId="0" fontId="0" fillId="0" borderId="0" xfId="0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Fill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56" fillId="0" borderId="0" xfId="0" applyFont="1" applyFill="1" applyBorder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Fill="1" applyBorder="1" applyAlignment="1">
      <alignment vertical="center"/>
    </xf>
    <xf numFmtId="0" fontId="56" fillId="0" borderId="1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56" fillId="0" borderId="0" xfId="0" applyFont="1">
      <alignment vertical="center"/>
    </xf>
    <xf numFmtId="49" fontId="56" fillId="0" borderId="0" xfId="0" applyNumberFormat="1" applyFont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56" fillId="0" borderId="2" xfId="0" applyFont="1" applyBorder="1" applyAlignment="1">
      <alignment horizontal="right" vertical="center"/>
    </xf>
    <xf numFmtId="0" fontId="56" fillId="0" borderId="3" xfId="0" applyFont="1" applyBorder="1" applyAlignment="1">
      <alignment horizontal="right" vertical="center"/>
    </xf>
    <xf numFmtId="0" fontId="57" fillId="0" borderId="0" xfId="0" applyFont="1">
      <alignment vertical="center"/>
    </xf>
    <xf numFmtId="0" fontId="60" fillId="3" borderId="4" xfId="0" applyFont="1" applyFill="1" applyBorder="1" applyAlignment="1">
      <alignment horizontal="center" vertical="center"/>
    </xf>
    <xf numFmtId="0" fontId="56" fillId="5" borderId="0" xfId="0" applyFont="1" applyFill="1">
      <alignment vertical="center"/>
    </xf>
    <xf numFmtId="0" fontId="56" fillId="0" borderId="0" xfId="0" applyFont="1" applyFill="1" applyBorder="1" applyAlignment="1">
      <alignment horizontal="left" vertical="center"/>
    </xf>
    <xf numFmtId="0" fontId="61" fillId="5" borderId="0" xfId="0" applyFont="1" applyFill="1">
      <alignment vertical="center"/>
    </xf>
    <xf numFmtId="0" fontId="56" fillId="5" borderId="0" xfId="0" applyFont="1" applyFill="1" applyAlignment="1">
      <alignment horizontal="center" vertical="center"/>
    </xf>
    <xf numFmtId="0" fontId="56" fillId="0" borderId="5" xfId="0" applyFont="1" applyBorder="1" applyAlignment="1">
      <alignment horizontal="center" vertical="center"/>
    </xf>
    <xf numFmtId="0" fontId="56" fillId="0" borderId="6" xfId="0" applyFont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56" fillId="0" borderId="9" xfId="0" applyFont="1" applyBorder="1" applyAlignment="1">
      <alignment horizontal="center" vertical="center"/>
    </xf>
    <xf numFmtId="0" fontId="60" fillId="3" borderId="10" xfId="0" applyFont="1" applyFill="1" applyBorder="1" applyAlignment="1">
      <alignment horizontal="center" vertical="center"/>
    </xf>
    <xf numFmtId="0" fontId="60" fillId="3" borderId="11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60" fillId="3" borderId="13" xfId="0" applyFont="1" applyFill="1" applyBorder="1" applyAlignment="1">
      <alignment horizontal="center" vertical="center"/>
    </xf>
    <xf numFmtId="0" fontId="56" fillId="0" borderId="7" xfId="0" applyFont="1" applyBorder="1" applyAlignment="1">
      <alignment horizontal="center" vertical="center" wrapText="1"/>
    </xf>
    <xf numFmtId="0" fontId="62" fillId="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3" fillId="0" borderId="0" xfId="0" applyFont="1" applyFill="1" applyBorder="1" applyAlignment="1" applyProtection="1">
      <alignment vertical="center"/>
    </xf>
    <xf numFmtId="0" fontId="59" fillId="0" borderId="0" xfId="0" applyFont="1" applyFill="1" applyBorder="1" applyAlignment="1" applyProtection="1">
      <alignment vertical="center"/>
    </xf>
    <xf numFmtId="0" fontId="56" fillId="0" borderId="0" xfId="0" applyFont="1" applyFill="1" applyBorder="1" applyAlignment="1" applyProtection="1">
      <alignment horizontal="center" vertical="center"/>
    </xf>
    <xf numFmtId="0" fontId="56" fillId="0" borderId="0" xfId="0" applyFont="1" applyFill="1" applyProtection="1">
      <alignment vertical="center"/>
    </xf>
    <xf numFmtId="0" fontId="56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58" fillId="5" borderId="0" xfId="0" applyFont="1" applyFill="1" applyAlignment="1">
      <alignment vertical="center"/>
    </xf>
    <xf numFmtId="0" fontId="56" fillId="5" borderId="0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56" fillId="5" borderId="0" xfId="0" applyFont="1" applyFill="1" applyAlignment="1">
      <alignment horizontal="right" vertical="center"/>
    </xf>
    <xf numFmtId="0" fontId="56" fillId="5" borderId="109" xfId="0" applyFont="1" applyFill="1" applyBorder="1">
      <alignment vertical="center"/>
    </xf>
    <xf numFmtId="0" fontId="56" fillId="5" borderId="110" xfId="0" applyFont="1" applyFill="1" applyBorder="1">
      <alignment vertical="center"/>
    </xf>
    <xf numFmtId="0" fontId="56" fillId="5" borderId="111" xfId="0" applyFont="1" applyFill="1" applyBorder="1">
      <alignment vertical="center"/>
    </xf>
    <xf numFmtId="0" fontId="56" fillId="5" borderId="0" xfId="0" applyFont="1" applyFill="1" applyBorder="1" applyAlignment="1">
      <alignment horizontal="right" vertical="center"/>
    </xf>
    <xf numFmtId="0" fontId="56" fillId="5" borderId="112" xfId="0" applyFont="1" applyFill="1" applyBorder="1">
      <alignment vertical="center"/>
    </xf>
    <xf numFmtId="0" fontId="56" fillId="5" borderId="0" xfId="0" applyFont="1" applyFill="1" applyBorder="1">
      <alignment vertical="center"/>
    </xf>
    <xf numFmtId="0" fontId="56" fillId="5" borderId="113" xfId="0" applyFont="1" applyFill="1" applyBorder="1">
      <alignment vertical="center"/>
    </xf>
    <xf numFmtId="0" fontId="56" fillId="5" borderId="114" xfId="0" applyFont="1" applyFill="1" applyBorder="1" applyAlignment="1">
      <alignment horizontal="right" vertical="center"/>
    </xf>
    <xf numFmtId="0" fontId="56" fillId="5" borderId="115" xfId="0" applyFont="1" applyFill="1" applyBorder="1" applyAlignment="1">
      <alignment horizontal="right" vertical="center"/>
    </xf>
    <xf numFmtId="0" fontId="56" fillId="5" borderId="115" xfId="0" applyFont="1" applyFill="1" applyBorder="1" applyAlignment="1">
      <alignment horizontal="center" vertical="center"/>
    </xf>
    <xf numFmtId="0" fontId="56" fillId="5" borderId="115" xfId="0" applyFont="1" applyFill="1" applyBorder="1" applyAlignment="1">
      <alignment horizontal="left" vertical="center"/>
    </xf>
    <xf numFmtId="0" fontId="56" fillId="5" borderId="116" xfId="0" applyFont="1" applyFill="1" applyBorder="1">
      <alignment vertical="center"/>
    </xf>
    <xf numFmtId="0" fontId="56" fillId="0" borderId="0" xfId="0" applyFont="1" applyProtection="1">
      <alignment vertical="center"/>
    </xf>
    <xf numFmtId="0" fontId="56" fillId="0" borderId="4" xfId="0" applyFont="1" applyBorder="1" applyAlignment="1" applyProtection="1">
      <alignment horizontal="center" vertical="center" shrinkToFit="1"/>
      <protection locked="0"/>
    </xf>
    <xf numFmtId="0" fontId="56" fillId="0" borderId="11" xfId="0" applyFont="1" applyBorder="1" applyAlignment="1" applyProtection="1">
      <alignment horizontal="center" vertical="center" shrinkToFit="1"/>
      <protection locked="0"/>
    </xf>
    <xf numFmtId="0" fontId="56" fillId="0" borderId="10" xfId="0" applyFont="1" applyBorder="1" applyAlignment="1" applyProtection="1">
      <alignment horizontal="center" vertical="center" shrinkToFit="1"/>
      <protection locked="0"/>
    </xf>
    <xf numFmtId="0" fontId="56" fillId="0" borderId="13" xfId="0" applyFont="1" applyBorder="1" applyAlignment="1" applyProtection="1">
      <alignment horizontal="center" vertical="center" shrinkToFit="1"/>
      <protection locked="0"/>
    </xf>
    <xf numFmtId="0" fontId="56" fillId="0" borderId="14" xfId="0" applyFont="1" applyBorder="1" applyAlignment="1" applyProtection="1">
      <alignment horizontal="center" vertical="center" shrinkToFit="1"/>
      <protection locked="0"/>
    </xf>
    <xf numFmtId="0" fontId="56" fillId="0" borderId="15" xfId="0" applyFont="1" applyBorder="1" applyAlignment="1" applyProtection="1">
      <alignment horizontal="center" vertical="center" shrinkToFit="1"/>
      <protection locked="0"/>
    </xf>
    <xf numFmtId="0" fontId="56" fillId="0" borderId="5" xfId="0" applyFont="1" applyBorder="1" applyAlignment="1" applyProtection="1">
      <alignment horizontal="center" vertical="center" shrinkToFit="1"/>
      <protection locked="0"/>
    </xf>
    <xf numFmtId="0" fontId="56" fillId="0" borderId="16" xfId="0" applyFont="1" applyBorder="1" applyAlignment="1" applyProtection="1">
      <alignment horizontal="center" vertical="center" shrinkToFit="1"/>
      <protection locked="0"/>
    </xf>
    <xf numFmtId="0" fontId="11" fillId="0" borderId="0" xfId="2" applyProtection="1">
      <alignment vertical="center"/>
    </xf>
    <xf numFmtId="0" fontId="11" fillId="0" borderId="0" xfId="2" applyAlignment="1" applyProtection="1">
      <alignment horizontal="left" vertical="center"/>
    </xf>
    <xf numFmtId="0" fontId="29" fillId="0" borderId="0" xfId="2" applyFont="1" applyProtection="1">
      <alignment vertical="center"/>
    </xf>
    <xf numFmtId="0" fontId="29" fillId="0" borderId="2" xfId="2" applyFont="1" applyBorder="1" applyProtection="1">
      <alignment vertical="center"/>
    </xf>
    <xf numFmtId="0" fontId="63" fillId="0" borderId="0" xfId="0" applyFont="1" applyAlignment="1">
      <alignment vertical="center"/>
    </xf>
    <xf numFmtId="0" fontId="56" fillId="0" borderId="0" xfId="0" applyFont="1" applyFill="1" applyBorder="1" applyAlignment="1" applyProtection="1">
      <alignment horizontal="right" vertical="center"/>
    </xf>
    <xf numFmtId="0" fontId="29" fillId="0" borderId="0" xfId="2" applyFont="1" applyAlignment="1" applyProtection="1">
      <alignment horizontal="center" vertical="center"/>
    </xf>
    <xf numFmtId="0" fontId="29" fillId="0" borderId="0" xfId="2" applyFont="1" applyBorder="1" applyAlignment="1" applyProtection="1">
      <alignment horizontal="center" vertical="center"/>
    </xf>
    <xf numFmtId="0" fontId="11" fillId="0" borderId="14" xfId="2" applyBorder="1" applyAlignment="1" applyProtection="1">
      <alignment horizontal="center" vertical="center"/>
    </xf>
    <xf numFmtId="0" fontId="56" fillId="0" borderId="17" xfId="0" applyFont="1" applyBorder="1" applyAlignment="1">
      <alignment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vertical="center"/>
    </xf>
    <xf numFmtId="0" fontId="56" fillId="0" borderId="2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32" fillId="0" borderId="7" xfId="2" applyFont="1" applyBorder="1" applyAlignment="1" applyProtection="1">
      <alignment horizontal="center" vertical="center"/>
    </xf>
    <xf numFmtId="0" fontId="32" fillId="0" borderId="7" xfId="2" applyFont="1" applyBorder="1" applyAlignment="1" applyProtection="1">
      <alignment horizontal="center" vertical="center" shrinkToFit="1"/>
    </xf>
    <xf numFmtId="0" fontId="32" fillId="0" borderId="4" xfId="2" applyFont="1" applyBorder="1" applyAlignment="1" applyProtection="1">
      <alignment horizontal="center" vertical="center"/>
    </xf>
    <xf numFmtId="0" fontId="32" fillId="0" borderId="4" xfId="2" applyFont="1" applyBorder="1" applyAlignment="1" applyProtection="1">
      <alignment horizontal="center" vertical="center" shrinkToFit="1"/>
    </xf>
    <xf numFmtId="0" fontId="32" fillId="0" borderId="14" xfId="2" applyFont="1" applyBorder="1" applyAlignment="1" applyProtection="1">
      <alignment horizontal="center" vertical="center"/>
    </xf>
    <xf numFmtId="0" fontId="32" fillId="0" borderId="14" xfId="2" applyFont="1" applyBorder="1" applyAlignment="1" applyProtection="1">
      <alignment horizontal="center" vertical="center" shrinkToFit="1"/>
    </xf>
    <xf numFmtId="0" fontId="11" fillId="0" borderId="2" xfId="2" applyBorder="1" applyProtection="1">
      <alignment vertical="center"/>
    </xf>
    <xf numFmtId="0" fontId="32" fillId="0" borderId="21" xfId="2" applyFont="1" applyBorder="1" applyAlignment="1" applyProtection="1">
      <alignment horizontal="center" vertical="center"/>
    </xf>
    <xf numFmtId="0" fontId="32" fillId="0" borderId="21" xfId="2" applyFont="1" applyBorder="1" applyAlignment="1" applyProtection="1">
      <alignment horizontal="center" vertical="center" shrinkToFit="1"/>
    </xf>
    <xf numFmtId="0" fontId="32" fillId="0" borderId="22" xfId="2" applyFont="1" applyBorder="1" applyAlignment="1" applyProtection="1">
      <alignment horizontal="center" vertical="center"/>
    </xf>
    <xf numFmtId="0" fontId="32" fillId="0" borderId="22" xfId="2" applyFont="1" applyBorder="1" applyAlignment="1" applyProtection="1">
      <alignment horizontal="center" vertical="center" shrinkToFit="1"/>
    </xf>
    <xf numFmtId="0" fontId="0" fillId="0" borderId="0" xfId="0" applyAlignment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3" xfId="0" applyBorder="1">
      <alignment vertical="center"/>
    </xf>
    <xf numFmtId="0" fontId="65" fillId="5" borderId="0" xfId="0" applyFont="1" applyFill="1" applyAlignment="1">
      <alignment vertical="center"/>
    </xf>
    <xf numFmtId="0" fontId="56" fillId="0" borderId="17" xfId="0" applyFont="1" applyBorder="1">
      <alignment vertical="center"/>
    </xf>
    <xf numFmtId="0" fontId="56" fillId="0" borderId="24" xfId="0" applyFont="1" applyBorder="1">
      <alignment vertical="center"/>
    </xf>
    <xf numFmtId="0" fontId="60" fillId="0" borderId="24" xfId="0" applyFont="1" applyBorder="1">
      <alignment vertical="center"/>
    </xf>
    <xf numFmtId="0" fontId="56" fillId="0" borderId="18" xfId="0" applyFont="1" applyBorder="1">
      <alignment vertical="center"/>
    </xf>
    <xf numFmtId="0" fontId="56" fillId="0" borderId="19" xfId="0" applyFont="1" applyBorder="1">
      <alignment vertical="center"/>
    </xf>
    <xf numFmtId="0" fontId="56" fillId="0" borderId="0" xfId="0" applyFont="1" applyBorder="1">
      <alignment vertical="center"/>
    </xf>
    <xf numFmtId="0" fontId="56" fillId="0" borderId="20" xfId="0" applyFont="1" applyBorder="1">
      <alignment vertical="center"/>
    </xf>
    <xf numFmtId="0" fontId="56" fillId="0" borderId="25" xfId="0" applyFont="1" applyBorder="1">
      <alignment vertical="center"/>
    </xf>
    <xf numFmtId="0" fontId="56" fillId="0" borderId="26" xfId="0" applyFont="1" applyBorder="1">
      <alignment vertical="center"/>
    </xf>
    <xf numFmtId="0" fontId="56" fillId="0" borderId="23" xfId="0" applyFont="1" applyBorder="1">
      <alignment vertical="center"/>
    </xf>
    <xf numFmtId="0" fontId="63" fillId="0" borderId="0" xfId="0" applyFont="1">
      <alignment vertical="center"/>
    </xf>
    <xf numFmtId="0" fontId="63" fillId="0" borderId="4" xfId="0" applyFont="1" applyBorder="1" applyAlignment="1">
      <alignment horizontal="center" vertical="center"/>
    </xf>
    <xf numFmtId="0" fontId="66" fillId="0" borderId="0" xfId="0" applyFont="1">
      <alignment vertical="center"/>
    </xf>
    <xf numFmtId="0" fontId="66" fillId="0" borderId="6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5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4" xfId="0" applyFont="1" applyBorder="1">
      <alignment vertical="center"/>
    </xf>
    <xf numFmtId="0" fontId="66" fillId="0" borderId="4" xfId="0" applyFont="1" applyBorder="1" applyAlignment="1">
      <alignment horizontal="center" vertical="center"/>
    </xf>
    <xf numFmtId="0" fontId="66" fillId="0" borderId="27" xfId="0" applyFont="1" applyBorder="1">
      <alignment vertical="center"/>
    </xf>
    <xf numFmtId="0" fontId="66" fillId="0" borderId="27" xfId="0" applyFont="1" applyBorder="1" applyAlignment="1">
      <alignment horizontal="center" vertical="center"/>
    </xf>
    <xf numFmtId="0" fontId="66" fillId="0" borderId="28" xfId="0" applyFont="1" applyBorder="1">
      <alignment vertical="center"/>
    </xf>
    <xf numFmtId="0" fontId="66" fillId="0" borderId="28" xfId="0" applyFont="1" applyBorder="1" applyAlignment="1">
      <alignment horizontal="center" vertical="center"/>
    </xf>
    <xf numFmtId="0" fontId="66" fillId="0" borderId="29" xfId="0" applyFont="1" applyBorder="1">
      <alignment vertical="center"/>
    </xf>
    <xf numFmtId="0" fontId="66" fillId="0" borderId="29" xfId="0" applyFont="1" applyBorder="1" applyAlignment="1">
      <alignment horizontal="center" vertical="center"/>
    </xf>
    <xf numFmtId="0" fontId="66" fillId="0" borderId="30" xfId="0" applyFont="1" applyBorder="1">
      <alignment vertical="center"/>
    </xf>
    <xf numFmtId="0" fontId="66" fillId="0" borderId="30" xfId="0" applyFont="1" applyBorder="1" applyAlignment="1">
      <alignment horizontal="center" vertical="center"/>
    </xf>
    <xf numFmtId="0" fontId="66" fillId="0" borderId="31" xfId="0" applyFont="1" applyBorder="1">
      <alignment vertical="center"/>
    </xf>
    <xf numFmtId="0" fontId="66" fillId="0" borderId="31" xfId="0" applyFont="1" applyBorder="1" applyAlignment="1">
      <alignment horizontal="center" vertical="center"/>
    </xf>
    <xf numFmtId="0" fontId="63" fillId="5" borderId="0" xfId="0" applyFont="1" applyFill="1">
      <alignment vertical="center"/>
    </xf>
    <xf numFmtId="0" fontId="13" fillId="5" borderId="0" xfId="0" applyFont="1" applyFill="1">
      <alignment vertical="center"/>
    </xf>
    <xf numFmtId="0" fontId="66" fillId="0" borderId="12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67" fillId="0" borderId="2" xfId="0" applyFont="1" applyBorder="1" applyAlignment="1">
      <alignment horizontal="center" vertical="center"/>
    </xf>
    <xf numFmtId="0" fontId="0" fillId="5" borderId="10" xfId="0" applyFill="1" applyBorder="1" applyAlignment="1">
      <alignment vertical="center" textRotation="255"/>
    </xf>
    <xf numFmtId="0" fontId="0" fillId="5" borderId="3" xfId="0" applyFill="1" applyBorder="1">
      <alignment vertical="center"/>
    </xf>
    <xf numFmtId="0" fontId="0" fillId="5" borderId="32" xfId="0" applyFill="1" applyBorder="1">
      <alignment vertical="center"/>
    </xf>
    <xf numFmtId="0" fontId="66" fillId="0" borderId="33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8" fillId="0" borderId="27" xfId="0" applyFont="1" applyFill="1" applyBorder="1" applyAlignment="1" applyProtection="1">
      <alignment horizontal="center" vertical="center" shrinkToFit="1"/>
    </xf>
    <xf numFmtId="0" fontId="68" fillId="0" borderId="28" xfId="0" applyFont="1" applyFill="1" applyBorder="1" applyAlignment="1" applyProtection="1">
      <alignment horizontal="center" vertical="center" shrinkToFit="1"/>
    </xf>
    <xf numFmtId="0" fontId="68" fillId="0" borderId="29" xfId="0" applyFont="1" applyFill="1" applyBorder="1" applyAlignment="1" applyProtection="1">
      <alignment horizontal="center" vertical="center" shrinkToFit="1"/>
    </xf>
    <xf numFmtId="0" fontId="66" fillId="0" borderId="27" xfId="0" applyFont="1" applyBorder="1" applyAlignment="1">
      <alignment horizontal="center" vertical="center" shrinkToFit="1"/>
    </xf>
    <xf numFmtId="0" fontId="66" fillId="0" borderId="28" xfId="0" applyFont="1" applyBorder="1" applyAlignment="1">
      <alignment horizontal="center" vertical="center" shrinkToFit="1"/>
    </xf>
    <xf numFmtId="0" fontId="66" fillId="0" borderId="30" xfId="0" applyFont="1" applyBorder="1" applyAlignment="1">
      <alignment horizontal="center" vertical="center" shrinkToFit="1"/>
    </xf>
    <xf numFmtId="0" fontId="66" fillId="0" borderId="29" xfId="0" applyFont="1" applyBorder="1" applyAlignment="1">
      <alignment horizontal="center" vertical="center" shrinkToFit="1"/>
    </xf>
    <xf numFmtId="0" fontId="66" fillId="0" borderId="31" xfId="0" applyFont="1" applyBorder="1" applyAlignment="1">
      <alignment horizontal="center" vertical="center" shrinkToFit="1"/>
    </xf>
    <xf numFmtId="0" fontId="56" fillId="0" borderId="2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20" fillId="0" borderId="0" xfId="1" applyFont="1" applyFill="1" applyBorder="1" applyAlignment="1" applyProtection="1">
      <alignment horizontal="center" vertical="center"/>
    </xf>
    <xf numFmtId="0" fontId="58" fillId="0" borderId="0" xfId="0" applyFont="1" applyBorder="1" applyAlignment="1">
      <alignment vertical="center"/>
    </xf>
    <xf numFmtId="0" fontId="57" fillId="0" borderId="0" xfId="3" applyFont="1">
      <alignment vertical="center"/>
    </xf>
    <xf numFmtId="0" fontId="56" fillId="0" borderId="0" xfId="3" applyFont="1">
      <alignment vertical="center"/>
    </xf>
    <xf numFmtId="0" fontId="56" fillId="0" borderId="0" xfId="3" applyFont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63" fillId="0" borderId="0" xfId="0" applyFont="1" applyFill="1" applyBorder="1" applyAlignment="1" applyProtection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7" fillId="0" borderId="0" xfId="0" applyFont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56" fillId="5" borderId="0" xfId="0" applyFont="1" applyFill="1" applyAlignment="1" applyProtection="1">
      <alignment horizontal="center" vertical="center"/>
    </xf>
    <xf numFmtId="0" fontId="56" fillId="0" borderId="0" xfId="0" applyFont="1" applyAlignment="1" applyProtection="1">
      <alignment horizontal="center" vertical="center"/>
    </xf>
    <xf numFmtId="0" fontId="57" fillId="0" borderId="0" xfId="0" applyFont="1" applyFill="1" applyBorder="1" applyAlignment="1" applyProtection="1">
      <alignment vertical="center"/>
    </xf>
    <xf numFmtId="0" fontId="56" fillId="0" borderId="0" xfId="0" applyFont="1" applyFill="1" applyBorder="1" applyProtection="1">
      <alignment vertical="center"/>
    </xf>
    <xf numFmtId="0" fontId="56" fillId="0" borderId="21" xfId="0" applyFont="1" applyFill="1" applyBorder="1" applyAlignment="1" applyProtection="1">
      <alignment horizontal="center" vertical="center"/>
    </xf>
    <xf numFmtId="0" fontId="56" fillId="0" borderId="4" xfId="0" applyFont="1" applyFill="1" applyBorder="1" applyAlignment="1" applyProtection="1">
      <alignment horizontal="center" vertical="center"/>
    </xf>
    <xf numFmtId="0" fontId="56" fillId="0" borderId="27" xfId="0" applyFont="1" applyFill="1" applyBorder="1" applyAlignment="1" applyProtection="1">
      <alignment horizontal="center" vertical="center"/>
    </xf>
    <xf numFmtId="0" fontId="56" fillId="0" borderId="28" xfId="0" applyFont="1" applyFill="1" applyBorder="1" applyAlignment="1" applyProtection="1">
      <alignment horizontal="center" vertical="center"/>
    </xf>
    <xf numFmtId="0" fontId="56" fillId="0" borderId="29" xfId="0" applyFont="1" applyFill="1" applyBorder="1" applyAlignment="1" applyProtection="1">
      <alignment horizontal="center" vertical="center"/>
    </xf>
    <xf numFmtId="0" fontId="69" fillId="0" borderId="8" xfId="0" applyFont="1" applyFill="1" applyBorder="1" applyAlignment="1" applyProtection="1">
      <alignment vertical="center"/>
    </xf>
    <xf numFmtId="0" fontId="69" fillId="0" borderId="8" xfId="0" applyFont="1" applyFill="1" applyBorder="1" applyAlignment="1" applyProtection="1">
      <alignment horizontal="right" vertical="center"/>
    </xf>
    <xf numFmtId="0" fontId="69" fillId="0" borderId="0" xfId="0" applyFont="1" applyFill="1" applyBorder="1" applyAlignment="1" applyProtection="1">
      <alignment horizontal="right" vertical="center"/>
    </xf>
    <xf numFmtId="0" fontId="60" fillId="0" borderId="0" xfId="0" applyFont="1" applyFill="1" applyBorder="1" applyAlignment="1" applyProtection="1">
      <alignment horizontal="center" vertical="center"/>
    </xf>
    <xf numFmtId="0" fontId="63" fillId="0" borderId="1" xfId="0" applyFont="1" applyFill="1" applyBorder="1" applyAlignment="1" applyProtection="1">
      <alignment horizontal="center" vertical="center"/>
    </xf>
    <xf numFmtId="0" fontId="56" fillId="0" borderId="40" xfId="0" applyFont="1" applyFill="1" applyBorder="1" applyProtection="1">
      <alignment vertical="center"/>
    </xf>
    <xf numFmtId="0" fontId="0" fillId="0" borderId="40" xfId="0" applyFill="1" applyBorder="1" applyProtection="1">
      <alignment vertical="center"/>
    </xf>
    <xf numFmtId="0" fontId="56" fillId="0" borderId="0" xfId="0" applyFont="1" applyFill="1" applyAlignment="1" applyProtection="1">
      <alignment horizontal="center" vertical="center"/>
    </xf>
    <xf numFmtId="0" fontId="54" fillId="0" borderId="0" xfId="1" applyAlignment="1" applyProtection="1">
      <alignment horizontal="right" vertical="center" shrinkToFit="1"/>
    </xf>
    <xf numFmtId="0" fontId="54" fillId="0" borderId="0" xfId="1" applyAlignment="1" applyProtection="1">
      <alignment vertical="center"/>
    </xf>
    <xf numFmtId="0" fontId="67" fillId="0" borderId="0" xfId="1" applyFont="1" applyFill="1" applyBorder="1" applyAlignment="1" applyProtection="1">
      <alignment horizontal="right" vertical="center"/>
    </xf>
    <xf numFmtId="0" fontId="70" fillId="0" borderId="0" xfId="1" applyFont="1" applyFill="1" applyBorder="1" applyAlignment="1" applyProtection="1">
      <alignment horizontal="center" vertical="center"/>
    </xf>
    <xf numFmtId="0" fontId="63" fillId="0" borderId="0" xfId="1" applyFont="1" applyFill="1" applyBorder="1" applyAlignment="1" applyProtection="1"/>
    <xf numFmtId="0" fontId="0" fillId="0" borderId="0" xfId="0" applyProtection="1">
      <alignment vertical="center"/>
    </xf>
    <xf numFmtId="0" fontId="71" fillId="0" borderId="0" xfId="0" applyFont="1" applyBorder="1" applyAlignment="1" applyProtection="1">
      <alignment vertical="center"/>
    </xf>
    <xf numFmtId="0" fontId="54" fillId="0" borderId="0" xfId="1" applyFont="1" applyAlignment="1" applyProtection="1">
      <alignment vertical="center"/>
    </xf>
    <xf numFmtId="0" fontId="6" fillId="0" borderId="0" xfId="1" applyFont="1" applyAlignment="1" applyProtection="1">
      <alignment horizontal="center" shrinkToFit="1"/>
    </xf>
    <xf numFmtId="0" fontId="8" fillId="0" borderId="0" xfId="1" applyFont="1" applyBorder="1" applyAlignment="1" applyProtection="1">
      <alignment vertical="center" shrinkToFit="1"/>
    </xf>
    <xf numFmtId="0" fontId="10" fillId="0" borderId="0" xfId="1" applyFont="1" applyBorder="1" applyAlignment="1" applyProtection="1">
      <alignment horizontal="center" vertical="center"/>
    </xf>
    <xf numFmtId="0" fontId="11" fillId="0" borderId="41" xfId="1" applyFont="1" applyBorder="1" applyAlignment="1" applyProtection="1">
      <alignment horizontal="center" vertical="center"/>
    </xf>
    <xf numFmtId="0" fontId="11" fillId="0" borderId="42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horizontal="left" vertical="center"/>
    </xf>
    <xf numFmtId="0" fontId="20" fillId="0" borderId="11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1" fillId="0" borderId="0" xfId="1" applyFont="1" applyAlignment="1" applyProtection="1">
      <alignment horizontal="center" vertical="center"/>
    </xf>
    <xf numFmtId="0" fontId="12" fillId="0" borderId="43" xfId="1" applyFont="1" applyBorder="1" applyAlignment="1" applyProtection="1">
      <alignment horizontal="distributed" vertical="center" indent="1" shrinkToFit="1"/>
    </xf>
    <xf numFmtId="0" fontId="20" fillId="0" borderId="44" xfId="1" applyFont="1" applyBorder="1" applyAlignment="1" applyProtection="1">
      <alignment horizontal="center" vertical="center"/>
    </xf>
    <xf numFmtId="0" fontId="35" fillId="0" borderId="43" xfId="1" applyFont="1" applyBorder="1" applyAlignment="1" applyProtection="1">
      <alignment horizontal="distributed" vertical="center" indent="1" shrinkToFit="1"/>
    </xf>
    <xf numFmtId="0" fontId="12" fillId="0" borderId="6" xfId="1" applyFont="1" applyBorder="1" applyAlignment="1" applyProtection="1">
      <alignment horizontal="distributed" vertical="center" indent="1" shrinkToFit="1"/>
    </xf>
    <xf numFmtId="0" fontId="20" fillId="0" borderId="9" xfId="1" applyFont="1" applyBorder="1" applyAlignment="1" applyProtection="1">
      <alignment horizontal="center" vertical="center"/>
    </xf>
    <xf numFmtId="0" fontId="12" fillId="0" borderId="5" xfId="1" applyFont="1" applyBorder="1" applyAlignment="1" applyProtection="1">
      <alignment horizontal="distributed" vertical="center" indent="1" shrinkToFit="1"/>
    </xf>
    <xf numFmtId="0" fontId="20" fillId="0" borderId="15" xfId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distributed" vertical="center" indent="1" shrinkToFit="1"/>
    </xf>
    <xf numFmtId="0" fontId="13" fillId="0" borderId="0" xfId="1" applyFont="1" applyBorder="1" applyAlignment="1" applyProtection="1">
      <alignment horizontal="center" vertical="center"/>
    </xf>
    <xf numFmtId="0" fontId="12" fillId="0" borderId="45" xfId="1" applyFont="1" applyBorder="1" applyAlignment="1" applyProtection="1">
      <alignment horizontal="distributed" vertical="center" indent="2"/>
    </xf>
    <xf numFmtId="0" fontId="12" fillId="0" borderId="46" xfId="1" applyFont="1" applyBorder="1" applyAlignment="1" applyProtection="1">
      <alignment horizontal="distributed" vertical="center" indent="1"/>
    </xf>
    <xf numFmtId="5" fontId="20" fillId="0" borderId="36" xfId="1" applyNumberFormat="1" applyFont="1" applyBorder="1" applyAlignment="1" applyProtection="1">
      <alignment vertical="center"/>
    </xf>
    <xf numFmtId="0" fontId="12" fillId="0" borderId="47" xfId="1" applyFont="1" applyBorder="1" applyAlignment="1" applyProtection="1">
      <alignment horizontal="distributed" vertical="center" indent="2"/>
    </xf>
    <xf numFmtId="0" fontId="12" fillId="0" borderId="0" xfId="1" applyFont="1" applyBorder="1" applyAlignment="1" applyProtection="1">
      <alignment horizontal="distributed" vertical="center" indent="1"/>
    </xf>
    <xf numFmtId="5" fontId="20" fillId="0" borderId="0" xfId="1" applyNumberFormat="1" applyFont="1" applyBorder="1" applyAlignment="1" applyProtection="1">
      <alignment vertical="center"/>
    </xf>
    <xf numFmtId="0" fontId="54" fillId="0" borderId="0" xfId="1" applyBorder="1" applyAlignment="1" applyProtection="1">
      <alignment vertical="center"/>
    </xf>
    <xf numFmtId="0" fontId="6" fillId="0" borderId="0" xfId="1" applyFont="1" applyBorder="1" applyAlignment="1" applyProtection="1">
      <alignment horizontal="distributed" vertical="center" indent="2"/>
    </xf>
    <xf numFmtId="0" fontId="70" fillId="0" borderId="0" xfId="1" applyFont="1" applyBorder="1" applyAlignment="1" applyProtection="1">
      <alignment vertical="center" shrinkToFit="1"/>
    </xf>
    <xf numFmtId="0" fontId="15" fillId="0" borderId="0" xfId="1" applyFont="1" applyBorder="1" applyAlignment="1" applyProtection="1"/>
    <xf numFmtId="0" fontId="54" fillId="0" borderId="0" xfId="1" applyBorder="1" applyAlignment="1" applyProtection="1">
      <alignment horizontal="right" shrinkToFit="1"/>
    </xf>
    <xf numFmtId="0" fontId="54" fillId="0" borderId="0" xfId="1" applyBorder="1" applyAlignment="1" applyProtection="1">
      <alignment horizontal="right"/>
    </xf>
    <xf numFmtId="2" fontId="56" fillId="0" borderId="11" xfId="0" applyNumberFormat="1" applyFont="1" applyBorder="1" applyAlignment="1" applyProtection="1">
      <alignment horizontal="center" vertical="center" shrinkToFit="1"/>
      <protection locked="0"/>
    </xf>
    <xf numFmtId="2" fontId="56" fillId="0" borderId="15" xfId="0" applyNumberFormat="1" applyFont="1" applyBorder="1" applyAlignment="1" applyProtection="1">
      <alignment horizontal="center" vertical="center" shrinkToFit="1"/>
      <protection locked="0"/>
    </xf>
    <xf numFmtId="2" fontId="56" fillId="0" borderId="35" xfId="0" applyNumberFormat="1" applyFont="1" applyBorder="1" applyAlignment="1" applyProtection="1">
      <alignment horizontal="center" vertical="center"/>
      <protection locked="0"/>
    </xf>
    <xf numFmtId="2" fontId="56" fillId="0" borderId="34" xfId="0" applyNumberFormat="1" applyFont="1" applyBorder="1" applyAlignment="1" applyProtection="1">
      <alignment horizontal="center" vertical="center"/>
      <protection locked="0"/>
    </xf>
    <xf numFmtId="0" fontId="56" fillId="0" borderId="42" xfId="0" applyNumberFormat="1" applyFont="1" applyBorder="1" applyAlignment="1" applyProtection="1">
      <alignment horizontal="center" vertical="center"/>
      <protection locked="0"/>
    </xf>
    <xf numFmtId="0" fontId="56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0" fontId="11" fillId="0" borderId="0" xfId="2" applyBorder="1" applyAlignment="1" applyProtection="1">
      <alignment horizontal="center" vertical="center"/>
    </xf>
    <xf numFmtId="0" fontId="40" fillId="0" borderId="0" xfId="0" applyFont="1" applyFill="1">
      <alignment vertical="center"/>
    </xf>
    <xf numFmtId="0" fontId="63" fillId="0" borderId="0" xfId="0" applyFont="1" applyAlignment="1">
      <alignment vertical="center" shrinkToFit="1"/>
    </xf>
    <xf numFmtId="0" fontId="35" fillId="0" borderId="10" xfId="1" applyFont="1" applyBorder="1" applyAlignment="1" applyProtection="1">
      <alignment horizontal="center" vertical="center" shrinkToFit="1"/>
    </xf>
    <xf numFmtId="0" fontId="12" fillId="0" borderId="10" xfId="1" applyFont="1" applyBorder="1" applyAlignment="1" applyProtection="1">
      <alignment horizontal="center" vertical="center" shrinkToFit="1"/>
    </xf>
    <xf numFmtId="0" fontId="12" fillId="0" borderId="25" xfId="1" applyFont="1" applyBorder="1" applyAlignment="1" applyProtection="1">
      <alignment horizontal="distributed" vertical="center" indent="1"/>
    </xf>
    <xf numFmtId="5" fontId="20" fillId="0" borderId="48" xfId="1" applyNumberFormat="1" applyFont="1" applyBorder="1" applyAlignment="1" applyProtection="1">
      <alignment vertical="center"/>
    </xf>
    <xf numFmtId="5" fontId="20" fillId="0" borderId="49" xfId="1" applyNumberFormat="1" applyFont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9" fillId="0" borderId="0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center" vertical="center"/>
    </xf>
    <xf numFmtId="0" fontId="12" fillId="0" borderId="23" xfId="1" applyFont="1" applyBorder="1" applyAlignment="1" applyProtection="1">
      <alignment horizontal="center" vertical="center"/>
    </xf>
    <xf numFmtId="0" fontId="12" fillId="0" borderId="50" xfId="1" applyFont="1" applyBorder="1" applyAlignment="1" applyProtection="1">
      <alignment horizontal="distributed" vertical="center" indent="1" shrinkToFit="1"/>
    </xf>
    <xf numFmtId="0" fontId="12" fillId="0" borderId="45" xfId="1" applyFont="1" applyBorder="1" applyAlignment="1" applyProtection="1">
      <alignment horizontal="distributed" vertical="center" indent="1" shrinkToFit="1"/>
    </xf>
    <xf numFmtId="0" fontId="10" fillId="0" borderId="51" xfId="1" applyFont="1" applyBorder="1" applyAlignment="1" applyProtection="1">
      <alignment horizontal="center" vertical="center"/>
    </xf>
    <xf numFmtId="0" fontId="35" fillId="0" borderId="52" xfId="1" applyFont="1" applyBorder="1" applyAlignment="1" applyProtection="1">
      <alignment horizontal="center" vertical="center" shrinkToFit="1"/>
    </xf>
    <xf numFmtId="0" fontId="32" fillId="0" borderId="0" xfId="2" applyFont="1" applyBorder="1" applyAlignment="1" applyProtection="1">
      <alignment horizontal="center" vertical="center"/>
    </xf>
    <xf numFmtId="0" fontId="32" fillId="0" borderId="0" xfId="2" applyFont="1" applyBorder="1" applyAlignment="1" applyProtection="1">
      <alignment horizontal="center" vertical="center" shrinkToFit="1"/>
    </xf>
    <xf numFmtId="0" fontId="32" fillId="0" borderId="0" xfId="2" applyNumberFormat="1" applyFont="1" applyBorder="1" applyAlignment="1" applyProtection="1">
      <alignment horizontal="center" vertical="center" shrinkToFit="1"/>
    </xf>
    <xf numFmtId="0" fontId="56" fillId="0" borderId="53" xfId="0" applyFont="1" applyBorder="1" applyAlignment="1">
      <alignment horizontal="center" vertical="center" wrapText="1"/>
    </xf>
    <xf numFmtId="0" fontId="60" fillId="3" borderId="54" xfId="0" applyNumberFormat="1" applyFont="1" applyFill="1" applyBorder="1" applyAlignment="1">
      <alignment horizontal="center" vertical="center"/>
    </xf>
    <xf numFmtId="0" fontId="56" fillId="0" borderId="54" xfId="0" applyNumberFormat="1" applyFont="1" applyBorder="1" applyAlignment="1" applyProtection="1">
      <alignment horizontal="center" vertical="center" shrinkToFit="1"/>
      <protection locked="0"/>
    </xf>
    <xf numFmtId="0" fontId="56" fillId="0" borderId="55" xfId="0" applyNumberFormat="1" applyFont="1" applyBorder="1" applyAlignment="1" applyProtection="1">
      <alignment horizontal="center" vertical="center" shrinkToFit="1"/>
      <protection locked="0"/>
    </xf>
    <xf numFmtId="0" fontId="33" fillId="0" borderId="56" xfId="1" applyFont="1" applyBorder="1" applyAlignment="1" applyProtection="1">
      <alignment horizontal="center" vertical="center" shrinkToFit="1"/>
    </xf>
    <xf numFmtId="0" fontId="12" fillId="6" borderId="25" xfId="1" applyFont="1" applyFill="1" applyBorder="1" applyAlignment="1" applyProtection="1">
      <alignment horizontal="distributed" vertical="center" indent="2"/>
    </xf>
    <xf numFmtId="0" fontId="59" fillId="0" borderId="0" xfId="1" applyFont="1" applyAlignment="1" applyProtection="1">
      <alignment horizontal="center" vertical="center"/>
    </xf>
    <xf numFmtId="0" fontId="72" fillId="0" borderId="0" xfId="0" applyFont="1" applyFill="1" applyBorder="1" applyAlignment="1">
      <alignment vertical="center"/>
    </xf>
    <xf numFmtId="0" fontId="20" fillId="0" borderId="57" xfId="1" applyNumberFormat="1" applyFont="1" applyBorder="1" applyAlignment="1" applyProtection="1">
      <alignment horizontal="center" vertical="center"/>
      <protection locked="0"/>
    </xf>
    <xf numFmtId="0" fontId="20" fillId="0" borderId="58" xfId="1" applyNumberFormat="1" applyFont="1" applyBorder="1" applyAlignment="1" applyProtection="1">
      <alignment vertical="center"/>
    </xf>
    <xf numFmtId="0" fontId="14" fillId="0" borderId="0" xfId="0" applyFont="1">
      <alignment vertical="center"/>
    </xf>
    <xf numFmtId="0" fontId="8" fillId="0" borderId="59" xfId="1" applyFont="1" applyBorder="1" applyAlignment="1" applyProtection="1">
      <alignment horizontal="center" vertical="center" shrinkToFit="1"/>
    </xf>
    <xf numFmtId="0" fontId="8" fillId="0" borderId="38" xfId="1" applyFont="1" applyBorder="1" applyAlignment="1" applyProtection="1">
      <alignment horizontal="center" vertical="center" shrinkToFit="1"/>
    </xf>
    <xf numFmtId="0" fontId="73" fillId="0" borderId="0" xfId="1" applyFont="1" applyAlignment="1" applyProtection="1">
      <alignment vertical="center"/>
    </xf>
    <xf numFmtId="0" fontId="56" fillId="0" borderId="33" xfId="0" applyFont="1" applyBorder="1" applyAlignment="1">
      <alignment horizontal="center" vertical="center"/>
    </xf>
    <xf numFmtId="0" fontId="62" fillId="3" borderId="6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8" fillId="0" borderId="0" xfId="0" applyFont="1">
      <alignment vertical="center"/>
    </xf>
    <xf numFmtId="0" fontId="41" fillId="0" borderId="0" xfId="0" applyFont="1" applyFill="1" applyAlignment="1">
      <alignment horizontal="right" vertical="center"/>
    </xf>
    <xf numFmtId="0" fontId="51" fillId="0" borderId="46" xfId="1" applyFont="1" applyBorder="1" applyAlignment="1" applyProtection="1">
      <alignment horizontal="distributed" vertical="center" indent="1"/>
    </xf>
    <xf numFmtId="0" fontId="51" fillId="0" borderId="61" xfId="1" applyFont="1" applyBorder="1" applyAlignment="1" applyProtection="1">
      <alignment horizontal="distributed" vertical="center" indent="1"/>
    </xf>
    <xf numFmtId="0" fontId="56" fillId="0" borderId="60" xfId="0" applyFont="1" applyBorder="1" applyAlignment="1" applyProtection="1">
      <alignment horizontal="center" vertical="center"/>
      <protection locked="0"/>
    </xf>
    <xf numFmtId="0" fontId="56" fillId="0" borderId="3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0" fillId="0" borderId="62" xfId="1" applyNumberFormat="1" applyFont="1" applyBorder="1" applyAlignment="1" applyProtection="1">
      <alignment horizontal="center" vertical="center"/>
    </xf>
    <xf numFmtId="0" fontId="74" fillId="3" borderId="117" xfId="0" applyFont="1" applyFill="1" applyBorder="1" applyAlignment="1">
      <alignment vertical="center" shrinkToFit="1"/>
    </xf>
    <xf numFmtId="0" fontId="20" fillId="0" borderId="0" xfId="1" applyNumberFormat="1" applyFont="1" applyBorder="1" applyAlignment="1" applyProtection="1">
      <alignment horizontal="center" vertical="center"/>
      <protection locked="0"/>
    </xf>
    <xf numFmtId="0" fontId="20" fillId="0" borderId="0" xfId="1" applyNumberFormat="1" applyFont="1" applyBorder="1" applyAlignment="1" applyProtection="1">
      <alignment vertical="center"/>
    </xf>
    <xf numFmtId="0" fontId="12" fillId="0" borderId="0" xfId="1" applyFont="1" applyFill="1" applyBorder="1" applyAlignment="1" applyProtection="1">
      <alignment horizontal="center" vertical="center"/>
    </xf>
    <xf numFmtId="0" fontId="56" fillId="2" borderId="63" xfId="0" applyFont="1" applyFill="1" applyBorder="1" applyAlignment="1" applyProtection="1">
      <alignment horizontal="center" vertical="center"/>
    </xf>
    <xf numFmtId="0" fontId="56" fillId="2" borderId="64" xfId="0" applyFont="1" applyFill="1" applyBorder="1" applyAlignment="1" applyProtection="1">
      <alignment horizontal="center" vertical="center"/>
    </xf>
    <xf numFmtId="0" fontId="60" fillId="3" borderId="65" xfId="0" applyFont="1" applyFill="1" applyBorder="1" applyAlignment="1" applyProtection="1">
      <alignment horizontal="center" vertical="center"/>
    </xf>
    <xf numFmtId="0" fontId="60" fillId="3" borderId="66" xfId="0" applyFont="1" applyFill="1" applyBorder="1" applyAlignment="1" applyProtection="1">
      <alignment horizontal="center" vertical="center"/>
    </xf>
    <xf numFmtId="0" fontId="56" fillId="0" borderId="65" xfId="0" applyFont="1" applyBorder="1" applyAlignment="1" applyProtection="1">
      <alignment horizontal="center" vertical="center" shrinkToFit="1"/>
    </xf>
    <xf numFmtId="2" fontId="56" fillId="2" borderId="66" xfId="0" applyNumberFormat="1" applyFont="1" applyFill="1" applyBorder="1" applyAlignment="1" applyProtection="1">
      <alignment horizontal="center" vertical="center" shrinkToFit="1"/>
    </xf>
    <xf numFmtId="0" fontId="56" fillId="0" borderId="67" xfId="0" applyFont="1" applyBorder="1" applyAlignment="1" applyProtection="1">
      <alignment horizontal="center" vertical="center" shrinkToFit="1"/>
    </xf>
    <xf numFmtId="2" fontId="56" fillId="2" borderId="68" xfId="0" applyNumberFormat="1" applyFont="1" applyFill="1" applyBorder="1" applyAlignment="1" applyProtection="1">
      <alignment horizontal="center" vertical="center" shrinkToFit="1"/>
    </xf>
    <xf numFmtId="0" fontId="29" fillId="0" borderId="24" xfId="2" applyFont="1" applyBorder="1" applyAlignment="1" applyProtection="1">
      <alignment vertical="center"/>
    </xf>
    <xf numFmtId="0" fontId="29" fillId="0" borderId="26" xfId="2" applyFont="1" applyBorder="1" applyAlignment="1" applyProtection="1">
      <alignment vertical="center"/>
    </xf>
    <xf numFmtId="0" fontId="30" fillId="0" borderId="17" xfId="2" applyFont="1" applyBorder="1" applyAlignment="1" applyProtection="1">
      <alignment vertical="center" shrinkToFit="1"/>
    </xf>
    <xf numFmtId="0" fontId="30" fillId="0" borderId="24" xfId="2" applyFont="1" applyBorder="1" applyAlignment="1" applyProtection="1">
      <alignment vertical="center" shrinkToFit="1"/>
    </xf>
    <xf numFmtId="0" fontId="30" fillId="0" borderId="18" xfId="2" applyFont="1" applyBorder="1" applyAlignment="1" applyProtection="1">
      <alignment vertical="center" shrinkToFit="1"/>
    </xf>
    <xf numFmtId="0" fontId="30" fillId="0" borderId="25" xfId="2" applyFont="1" applyBorder="1" applyAlignment="1" applyProtection="1">
      <alignment vertical="center" shrinkToFit="1"/>
    </xf>
    <xf numFmtId="0" fontId="30" fillId="0" borderId="26" xfId="2" applyFont="1" applyBorder="1" applyAlignment="1" applyProtection="1">
      <alignment vertical="center" shrinkToFit="1"/>
    </xf>
    <xf numFmtId="0" fontId="30" fillId="0" borderId="23" xfId="2" applyFont="1" applyBorder="1" applyAlignment="1" applyProtection="1">
      <alignment vertical="center" shrinkToFit="1"/>
    </xf>
    <xf numFmtId="0" fontId="66" fillId="0" borderId="69" xfId="0" applyFont="1" applyBorder="1" applyAlignment="1">
      <alignment horizontal="center" vertical="center"/>
    </xf>
    <xf numFmtId="0" fontId="66" fillId="0" borderId="70" xfId="0" applyFont="1" applyBorder="1">
      <alignment vertical="center"/>
    </xf>
    <xf numFmtId="0" fontId="66" fillId="0" borderId="70" xfId="0" applyFont="1" applyBorder="1" applyAlignment="1">
      <alignment horizontal="center" vertical="center"/>
    </xf>
    <xf numFmtId="0" fontId="66" fillId="0" borderId="71" xfId="0" applyFont="1" applyBorder="1">
      <alignment vertical="center"/>
    </xf>
    <xf numFmtId="0" fontId="66" fillId="0" borderId="71" xfId="0" applyFont="1" applyBorder="1" applyAlignment="1">
      <alignment horizontal="center" vertical="center"/>
    </xf>
    <xf numFmtId="0" fontId="66" fillId="0" borderId="72" xfId="0" applyFont="1" applyBorder="1">
      <alignment vertical="center"/>
    </xf>
    <xf numFmtId="0" fontId="66" fillId="0" borderId="72" xfId="0" applyFont="1" applyBorder="1" applyAlignment="1">
      <alignment horizontal="center" vertical="center"/>
    </xf>
    <xf numFmtId="0" fontId="66" fillId="0" borderId="73" xfId="0" applyFont="1" applyBorder="1">
      <alignment vertical="center"/>
    </xf>
    <xf numFmtId="0" fontId="66" fillId="0" borderId="73" xfId="0" applyFont="1" applyBorder="1" applyAlignment="1">
      <alignment horizontal="center" vertical="center"/>
    </xf>
    <xf numFmtId="0" fontId="66" fillId="0" borderId="74" xfId="0" applyFont="1" applyBorder="1">
      <alignment vertical="center"/>
    </xf>
    <xf numFmtId="0" fontId="66" fillId="0" borderId="74" xfId="0" applyFont="1" applyBorder="1" applyAlignment="1">
      <alignment horizontal="center" vertical="center"/>
    </xf>
    <xf numFmtId="0" fontId="35" fillId="0" borderId="52" xfId="1" applyFont="1" applyFill="1" applyBorder="1" applyAlignment="1" applyProtection="1">
      <alignment horizontal="center" vertical="center" shrinkToFit="1"/>
    </xf>
    <xf numFmtId="0" fontId="35" fillId="0" borderId="10" xfId="1" applyFont="1" applyFill="1" applyBorder="1" applyAlignment="1" applyProtection="1">
      <alignment horizontal="center" vertical="center" shrinkToFit="1"/>
    </xf>
    <xf numFmtId="0" fontId="20" fillId="0" borderId="75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shrinkToFit="1"/>
    </xf>
    <xf numFmtId="0" fontId="12" fillId="0" borderId="52" xfId="1" applyFont="1" applyFill="1" applyBorder="1" applyAlignment="1" applyProtection="1">
      <alignment horizontal="center" vertical="center" shrinkToFit="1"/>
    </xf>
    <xf numFmtId="0" fontId="35" fillId="0" borderId="76" xfId="1" applyFont="1" applyFill="1" applyBorder="1" applyAlignment="1" applyProtection="1">
      <alignment horizontal="center" vertical="center" shrinkToFit="1"/>
    </xf>
    <xf numFmtId="0" fontId="75" fillId="0" borderId="0" xfId="3" applyFont="1">
      <alignment vertical="center"/>
    </xf>
    <xf numFmtId="0" fontId="75" fillId="0" borderId="0" xfId="0" applyFont="1">
      <alignment vertical="center"/>
    </xf>
    <xf numFmtId="0" fontId="76" fillId="0" borderId="0" xfId="0" applyFont="1">
      <alignment vertical="center"/>
    </xf>
    <xf numFmtId="0" fontId="32" fillId="0" borderId="53" xfId="2" applyFont="1" applyBorder="1" applyAlignment="1" applyProtection="1">
      <alignment horizontal="center" vertical="center" shrinkToFit="1"/>
    </xf>
    <xf numFmtId="0" fontId="32" fillId="0" borderId="54" xfId="2" applyFont="1" applyBorder="1" applyAlignment="1" applyProtection="1">
      <alignment horizontal="center" vertical="center" shrinkToFit="1"/>
    </xf>
    <xf numFmtId="0" fontId="32" fillId="0" borderId="55" xfId="2" applyFont="1" applyBorder="1" applyAlignment="1" applyProtection="1">
      <alignment horizontal="center" vertical="center" shrinkToFit="1"/>
    </xf>
    <xf numFmtId="0" fontId="32" fillId="0" borderId="94" xfId="2" applyFont="1" applyBorder="1" applyAlignment="1" applyProtection="1">
      <alignment horizontal="center" vertical="center" shrinkToFit="1"/>
    </xf>
    <xf numFmtId="0" fontId="32" fillId="0" borderId="101" xfId="2" applyFont="1" applyBorder="1" applyAlignment="1" applyProtection="1">
      <alignment horizontal="center" vertical="center" shrinkToFit="1"/>
    </xf>
    <xf numFmtId="0" fontId="77" fillId="0" borderId="0" xfId="0" applyFont="1">
      <alignment vertical="center"/>
    </xf>
    <xf numFmtId="0" fontId="78" fillId="5" borderId="0" xfId="0" applyFont="1" applyFill="1" applyAlignment="1">
      <alignment horizontal="center" vertical="center"/>
    </xf>
    <xf numFmtId="0" fontId="58" fillId="0" borderId="110" xfId="0" applyFont="1" applyBorder="1" applyAlignment="1">
      <alignment horizontal="center" vertical="center"/>
    </xf>
    <xf numFmtId="58" fontId="74" fillId="0" borderId="3" xfId="0" applyNumberFormat="1" applyFont="1" applyBorder="1" applyAlignment="1">
      <alignment horizontal="center" vertical="center"/>
    </xf>
    <xf numFmtId="0" fontId="64" fillId="0" borderId="3" xfId="0" applyFont="1" applyBorder="1" applyAlignment="1">
      <alignment horizontal="center" vertical="center" shrinkToFit="1"/>
    </xf>
    <xf numFmtId="0" fontId="64" fillId="0" borderId="2" xfId="0" applyFont="1" applyBorder="1" applyAlignment="1">
      <alignment horizontal="center" vertical="center"/>
    </xf>
    <xf numFmtId="0" fontId="79" fillId="0" borderId="77" xfId="0" applyFont="1" applyFill="1" applyBorder="1" applyAlignment="1">
      <alignment horizontal="center" vertical="center" shrinkToFit="1"/>
    </xf>
    <xf numFmtId="0" fontId="79" fillId="0" borderId="78" xfId="0" applyFont="1" applyFill="1" applyBorder="1" applyAlignment="1">
      <alignment horizontal="center" vertical="center" shrinkToFit="1"/>
    </xf>
    <xf numFmtId="0" fontId="79" fillId="0" borderId="79" xfId="0" applyFont="1" applyFill="1" applyBorder="1" applyAlignment="1">
      <alignment horizontal="center" vertical="center" shrinkToFit="1"/>
    </xf>
    <xf numFmtId="0" fontId="79" fillId="0" borderId="80" xfId="0" applyFont="1" applyFill="1" applyBorder="1" applyAlignment="1">
      <alignment horizontal="center" vertical="center" shrinkToFit="1"/>
    </xf>
    <xf numFmtId="0" fontId="79" fillId="0" borderId="0" xfId="0" applyFont="1" applyFill="1" applyBorder="1" applyAlignment="1">
      <alignment horizontal="center" vertical="center" shrinkToFit="1"/>
    </xf>
    <xf numFmtId="0" fontId="79" fillId="0" borderId="81" xfId="0" applyFont="1" applyFill="1" applyBorder="1" applyAlignment="1">
      <alignment horizontal="center" vertical="center" shrinkToFit="1"/>
    </xf>
    <xf numFmtId="0" fontId="79" fillId="0" borderId="82" xfId="0" applyFont="1" applyFill="1" applyBorder="1" applyAlignment="1">
      <alignment horizontal="center" vertical="center" shrinkToFit="1"/>
    </xf>
    <xf numFmtId="0" fontId="79" fillId="0" borderId="83" xfId="0" applyFont="1" applyFill="1" applyBorder="1" applyAlignment="1">
      <alignment horizontal="center" vertical="center" shrinkToFit="1"/>
    </xf>
    <xf numFmtId="0" fontId="79" fillId="0" borderId="84" xfId="0" applyFont="1" applyFill="1" applyBorder="1" applyAlignment="1">
      <alignment horizontal="center" vertical="center" shrinkToFit="1"/>
    </xf>
    <xf numFmtId="0" fontId="80" fillId="3" borderId="118" xfId="0" applyFont="1" applyFill="1" applyBorder="1" applyAlignment="1">
      <alignment horizontal="center" vertical="center"/>
    </xf>
    <xf numFmtId="0" fontId="80" fillId="3" borderId="119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12" fillId="7" borderId="46" xfId="1" applyFont="1" applyFill="1" applyBorder="1" applyAlignment="1" applyProtection="1">
      <alignment horizontal="center" vertical="center"/>
    </xf>
    <xf numFmtId="0" fontId="12" fillId="7" borderId="37" xfId="1" applyFont="1" applyFill="1" applyBorder="1" applyAlignment="1" applyProtection="1">
      <alignment horizontal="center" vertical="center"/>
    </xf>
    <xf numFmtId="0" fontId="63" fillId="0" borderId="5" xfId="0" applyFont="1" applyFill="1" applyBorder="1" applyAlignment="1" applyProtection="1">
      <alignment horizontal="center" vertical="center"/>
      <protection locked="0"/>
    </xf>
    <xf numFmtId="0" fontId="63" fillId="0" borderId="14" xfId="0" applyFont="1" applyFill="1" applyBorder="1" applyAlignment="1" applyProtection="1">
      <alignment horizontal="center" vertical="center"/>
      <protection locked="0"/>
    </xf>
    <xf numFmtId="0" fontId="63" fillId="0" borderId="15" xfId="0" applyFont="1" applyFill="1" applyBorder="1" applyAlignment="1" applyProtection="1">
      <alignment horizontal="center" vertical="center"/>
      <protection locked="0"/>
    </xf>
    <xf numFmtId="0" fontId="63" fillId="8" borderId="6" xfId="0" applyFont="1" applyFill="1" applyBorder="1" applyAlignment="1" applyProtection="1">
      <alignment horizontal="center" vertical="center"/>
      <protection locked="0"/>
    </xf>
    <xf numFmtId="0" fontId="63" fillId="8" borderId="7" xfId="0" applyFont="1" applyFill="1" applyBorder="1" applyAlignment="1" applyProtection="1">
      <alignment horizontal="center" vertical="center"/>
      <protection locked="0"/>
    </xf>
    <xf numFmtId="0" fontId="63" fillId="8" borderId="9" xfId="0" applyFont="1" applyFill="1" applyBorder="1" applyAlignment="1" applyProtection="1">
      <alignment horizontal="center" vertical="center"/>
      <protection locked="0"/>
    </xf>
    <xf numFmtId="0" fontId="56" fillId="0" borderId="4" xfId="0" applyFont="1" applyBorder="1" applyAlignment="1">
      <alignment horizontal="distributed" vertical="center" indent="1"/>
    </xf>
    <xf numFmtId="0" fontId="56" fillId="0" borderId="85" xfId="0" applyFont="1" applyBorder="1" applyAlignment="1">
      <alignment horizontal="distributed" vertical="center" indent="1"/>
    </xf>
    <xf numFmtId="0" fontId="63" fillId="3" borderId="10" xfId="0" applyFont="1" applyFill="1" applyBorder="1" applyAlignment="1" applyProtection="1">
      <alignment horizontal="center" vertical="center"/>
      <protection locked="0"/>
    </xf>
    <xf numFmtId="0" fontId="63" fillId="3" borderId="4" xfId="0" applyFont="1" applyFill="1" applyBorder="1" applyAlignment="1" applyProtection="1">
      <alignment horizontal="center" vertical="center"/>
      <protection locked="0"/>
    </xf>
    <xf numFmtId="0" fontId="63" fillId="3" borderId="11" xfId="0" applyFont="1" applyFill="1" applyBorder="1" applyAlignment="1" applyProtection="1">
      <alignment horizontal="center" vertical="center"/>
      <protection locked="0"/>
    </xf>
    <xf numFmtId="0" fontId="63" fillId="0" borderId="10" xfId="0" applyFont="1" applyFill="1" applyBorder="1" applyAlignment="1" applyProtection="1">
      <alignment horizontal="center" vertical="center"/>
      <protection locked="0"/>
    </xf>
    <xf numFmtId="0" fontId="63" fillId="0" borderId="4" xfId="0" applyFont="1" applyFill="1" applyBorder="1" applyAlignment="1" applyProtection="1">
      <alignment horizontal="center" vertical="center"/>
      <protection locked="0"/>
    </xf>
    <xf numFmtId="0" fontId="63" fillId="0" borderId="11" xfId="0" applyFont="1" applyFill="1" applyBorder="1" applyAlignment="1" applyProtection="1">
      <alignment horizontal="center" vertical="center"/>
      <protection locked="0"/>
    </xf>
    <xf numFmtId="0" fontId="63" fillId="3" borderId="52" xfId="0" applyFont="1" applyFill="1" applyBorder="1" applyAlignment="1" applyProtection="1">
      <alignment horizontal="center" vertical="center" shrinkToFit="1"/>
      <protection locked="0"/>
    </xf>
    <xf numFmtId="0" fontId="63" fillId="3" borderId="3" xfId="0" applyFont="1" applyFill="1" applyBorder="1" applyAlignment="1" applyProtection="1">
      <alignment horizontal="center" vertical="center" shrinkToFit="1"/>
      <protection locked="0"/>
    </xf>
    <xf numFmtId="0" fontId="63" fillId="3" borderId="32" xfId="0" applyFont="1" applyFill="1" applyBorder="1" applyAlignment="1" applyProtection="1">
      <alignment horizontal="center" vertical="center" shrinkToFit="1"/>
      <protection locked="0"/>
    </xf>
    <xf numFmtId="0" fontId="57" fillId="9" borderId="0" xfId="0" applyFont="1" applyFill="1" applyBorder="1" applyAlignment="1">
      <alignment horizontal="center" vertical="center"/>
    </xf>
    <xf numFmtId="0" fontId="63" fillId="0" borderId="46" xfId="0" applyFont="1" applyFill="1" applyBorder="1" applyAlignment="1" applyProtection="1">
      <alignment horizontal="center" vertical="center"/>
    </xf>
    <xf numFmtId="0" fontId="63" fillId="0" borderId="86" xfId="0" applyFont="1" applyFill="1" applyBorder="1" applyAlignment="1" applyProtection="1">
      <alignment horizontal="center" vertical="center"/>
    </xf>
    <xf numFmtId="0" fontId="63" fillId="0" borderId="58" xfId="0" applyFont="1" applyFill="1" applyBorder="1" applyAlignment="1" applyProtection="1">
      <alignment horizontal="center" vertical="center"/>
    </xf>
    <xf numFmtId="0" fontId="56" fillId="0" borderId="4" xfId="0" applyFont="1" applyFill="1" applyBorder="1" applyAlignment="1" applyProtection="1">
      <alignment horizontal="center" vertical="center"/>
    </xf>
    <xf numFmtId="0" fontId="63" fillId="4" borderId="4" xfId="0" applyFont="1" applyFill="1" applyBorder="1" applyAlignment="1" applyProtection="1">
      <alignment horizontal="center" vertical="center"/>
    </xf>
    <xf numFmtId="0" fontId="63" fillId="3" borderId="4" xfId="0" applyFont="1" applyFill="1" applyBorder="1" applyAlignment="1" applyProtection="1">
      <alignment horizontal="center" vertical="center"/>
    </xf>
    <xf numFmtId="0" fontId="63" fillId="4" borderId="85" xfId="0" applyFont="1" applyFill="1" applyBorder="1" applyAlignment="1" applyProtection="1">
      <alignment horizontal="center" vertical="center"/>
    </xf>
    <xf numFmtId="0" fontId="63" fillId="4" borderId="3" xfId="0" applyFont="1" applyFill="1" applyBorder="1" applyAlignment="1" applyProtection="1">
      <alignment horizontal="center" vertical="center"/>
    </xf>
    <xf numFmtId="0" fontId="63" fillId="4" borderId="60" xfId="0" applyFont="1" applyFill="1" applyBorder="1" applyAlignment="1" applyProtection="1">
      <alignment horizontal="center" vertical="center"/>
    </xf>
    <xf numFmtId="0" fontId="56" fillId="0" borderId="87" xfId="0" applyFont="1" applyFill="1" applyBorder="1" applyAlignment="1" applyProtection="1">
      <alignment horizontal="center" vertical="center"/>
    </xf>
    <xf numFmtId="0" fontId="56" fillId="0" borderId="40" xfId="0" applyFont="1" applyFill="1" applyBorder="1" applyAlignment="1" applyProtection="1">
      <alignment horizontal="center" vertical="center"/>
    </xf>
    <xf numFmtId="0" fontId="56" fillId="0" borderId="21" xfId="0" applyFont="1" applyFill="1" applyBorder="1" applyAlignment="1" applyProtection="1">
      <alignment horizontal="center" vertical="center"/>
    </xf>
    <xf numFmtId="176" fontId="35" fillId="0" borderId="0" xfId="1" applyNumberFormat="1" applyFont="1" applyAlignment="1" applyProtection="1">
      <alignment horizontal="distributed" vertical="center" indent="4"/>
    </xf>
    <xf numFmtId="0" fontId="9" fillId="0" borderId="26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17" fillId="0" borderId="46" xfId="1" applyFont="1" applyBorder="1" applyAlignment="1" applyProtection="1">
      <alignment horizontal="center" shrinkToFit="1"/>
    </xf>
    <xf numFmtId="0" fontId="17" fillId="0" borderId="86" xfId="1" applyFont="1" applyBorder="1" applyAlignment="1" applyProtection="1">
      <alignment horizontal="center" shrinkToFit="1"/>
    </xf>
    <xf numFmtId="0" fontId="17" fillId="0" borderId="58" xfId="1" applyFont="1" applyBorder="1" applyAlignment="1" applyProtection="1">
      <alignment horizontal="center" shrinkToFit="1"/>
    </xf>
    <xf numFmtId="0" fontId="20" fillId="0" borderId="90" xfId="1" applyNumberFormat="1" applyFont="1" applyBorder="1" applyAlignment="1" applyProtection="1">
      <alignment horizontal="center" vertical="center"/>
    </xf>
    <xf numFmtId="0" fontId="20" fillId="0" borderId="91" xfId="1" applyNumberFormat="1" applyFont="1" applyBorder="1" applyAlignment="1" applyProtection="1">
      <alignment horizontal="center" vertical="center"/>
    </xf>
    <xf numFmtId="0" fontId="20" fillId="0" borderId="92" xfId="1" applyNumberFormat="1" applyFont="1" applyBorder="1" applyAlignment="1" applyProtection="1">
      <alignment horizontal="center" vertical="center"/>
    </xf>
    <xf numFmtId="0" fontId="20" fillId="0" borderId="93" xfId="1" applyNumberFormat="1" applyFont="1" applyBorder="1" applyAlignment="1" applyProtection="1">
      <alignment horizontal="center" vertical="center"/>
    </xf>
    <xf numFmtId="0" fontId="7" fillId="0" borderId="57" xfId="1" applyFont="1" applyBorder="1" applyAlignment="1" applyProtection="1">
      <alignment horizontal="center" vertical="center" shrinkToFit="1"/>
    </xf>
    <xf numFmtId="0" fontId="7" fillId="0" borderId="86" xfId="1" applyFont="1" applyBorder="1" applyAlignment="1" applyProtection="1">
      <alignment horizontal="center" vertical="center" shrinkToFit="1"/>
    </xf>
    <xf numFmtId="0" fontId="7" fillId="0" borderId="58" xfId="1" applyFont="1" applyBorder="1" applyAlignment="1" applyProtection="1">
      <alignment horizontal="center" vertical="center" shrinkToFit="1"/>
    </xf>
    <xf numFmtId="0" fontId="20" fillId="0" borderId="62" xfId="1" applyFont="1" applyBorder="1" applyAlignment="1" applyProtection="1">
      <alignment horizontal="center" vertical="center"/>
    </xf>
    <xf numFmtId="0" fontId="20" fillId="0" borderId="23" xfId="1" applyFont="1" applyBorder="1" applyAlignment="1" applyProtection="1">
      <alignment horizontal="center" vertical="center"/>
    </xf>
    <xf numFmtId="0" fontId="20" fillId="0" borderId="90" xfId="1" applyFont="1" applyBorder="1" applyAlignment="1" applyProtection="1">
      <alignment horizontal="center" vertical="center"/>
    </xf>
    <xf numFmtId="0" fontId="20" fillId="0" borderId="91" xfId="1" applyFont="1" applyBorder="1" applyAlignment="1" applyProtection="1">
      <alignment horizontal="center" vertical="center"/>
    </xf>
    <xf numFmtId="0" fontId="20" fillId="0" borderId="88" xfId="1" applyFont="1" applyFill="1" applyBorder="1" applyAlignment="1" applyProtection="1">
      <alignment horizontal="center" vertical="center"/>
    </xf>
    <xf numFmtId="0" fontId="20" fillId="0" borderId="89" xfId="1" applyFont="1" applyFill="1" applyBorder="1" applyAlignment="1" applyProtection="1">
      <alignment horizontal="center" vertical="center"/>
    </xf>
    <xf numFmtId="0" fontId="9" fillId="0" borderId="90" xfId="1" applyFont="1" applyBorder="1" applyAlignment="1" applyProtection="1">
      <alignment horizontal="center" vertical="center"/>
    </xf>
    <xf numFmtId="0" fontId="9" fillId="0" borderId="91" xfId="1" applyFont="1" applyBorder="1" applyAlignment="1" applyProtection="1">
      <alignment horizontal="center" vertical="center"/>
    </xf>
    <xf numFmtId="0" fontId="20" fillId="0" borderId="85" xfId="1" applyFont="1" applyBorder="1" applyAlignment="1" applyProtection="1">
      <alignment horizontal="center" vertical="center"/>
    </xf>
    <xf numFmtId="0" fontId="20" fillId="0" borderId="32" xfId="1" applyFont="1" applyBorder="1" applyAlignment="1" applyProtection="1">
      <alignment horizontal="center" vertical="center"/>
    </xf>
    <xf numFmtId="0" fontId="81" fillId="5" borderId="0" xfId="1" applyFont="1" applyFill="1" applyAlignment="1" applyProtection="1">
      <alignment horizontal="left" vertical="center"/>
    </xf>
    <xf numFmtId="0" fontId="43" fillId="0" borderId="0" xfId="1" applyFont="1" applyAlignment="1" applyProtection="1">
      <alignment horizontal="distributed" vertical="center" indent="8" shrinkToFit="1"/>
    </xf>
    <xf numFmtId="0" fontId="9" fillId="0" borderId="26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center" vertical="center" shrinkToFit="1"/>
    </xf>
    <xf numFmtId="0" fontId="71" fillId="0" borderId="85" xfId="0" applyFont="1" applyBorder="1" applyAlignment="1" applyProtection="1">
      <alignment horizontal="center" vertical="center" shrinkToFit="1"/>
    </xf>
    <xf numFmtId="0" fontId="71" fillId="0" borderId="3" xfId="0" applyFont="1" applyBorder="1" applyAlignment="1" applyProtection="1">
      <alignment horizontal="center" vertical="center" shrinkToFit="1"/>
    </xf>
    <xf numFmtId="0" fontId="71" fillId="0" borderId="60" xfId="0" applyFont="1" applyBorder="1" applyAlignment="1" applyProtection="1">
      <alignment horizontal="center" vertical="center" shrinkToFit="1"/>
    </xf>
    <xf numFmtId="0" fontId="32" fillId="0" borderId="21" xfId="2" applyFont="1" applyBorder="1" applyAlignment="1" applyProtection="1">
      <alignment horizontal="center" vertical="center" shrinkToFit="1"/>
    </xf>
    <xf numFmtId="0" fontId="32" fillId="0" borderId="42" xfId="2" applyFont="1" applyBorder="1" applyAlignment="1" applyProtection="1">
      <alignment horizontal="center" vertical="center" shrinkToFit="1"/>
    </xf>
    <xf numFmtId="0" fontId="11" fillId="0" borderId="41" xfId="2" applyBorder="1" applyAlignment="1" applyProtection="1">
      <alignment horizontal="center" vertical="center"/>
    </xf>
    <xf numFmtId="0" fontId="11" fillId="0" borderId="21" xfId="2" applyBorder="1" applyAlignment="1" applyProtection="1">
      <alignment horizontal="center" vertical="center"/>
    </xf>
    <xf numFmtId="0" fontId="29" fillId="0" borderId="17" xfId="2" applyFont="1" applyBorder="1" applyAlignment="1" applyProtection="1">
      <alignment horizontal="center" vertical="center"/>
    </xf>
    <xf numFmtId="0" fontId="29" fillId="0" borderId="25" xfId="2" applyFont="1" applyBorder="1" applyAlignment="1" applyProtection="1">
      <alignment horizontal="center" vertical="center"/>
    </xf>
    <xf numFmtId="0" fontId="30" fillId="0" borderId="24" xfId="2" applyFont="1" applyBorder="1" applyAlignment="1" applyProtection="1">
      <alignment horizontal="center" vertical="center" shrinkToFit="1"/>
    </xf>
    <xf numFmtId="0" fontId="30" fillId="0" borderId="18" xfId="2" applyFont="1" applyBorder="1" applyAlignment="1" applyProtection="1">
      <alignment horizontal="center" vertical="center" shrinkToFit="1"/>
    </xf>
    <xf numFmtId="0" fontId="30" fillId="0" borderId="26" xfId="2" applyFont="1" applyBorder="1" applyAlignment="1" applyProtection="1">
      <alignment horizontal="center" vertical="center" shrinkToFit="1"/>
    </xf>
    <xf numFmtId="0" fontId="30" fillId="0" borderId="23" xfId="2" applyFont="1" applyBorder="1" applyAlignment="1" applyProtection="1">
      <alignment horizontal="center" vertical="center" shrinkToFit="1"/>
    </xf>
    <xf numFmtId="0" fontId="32" fillId="0" borderId="94" xfId="2" applyNumberFormat="1" applyFont="1" applyBorder="1" applyAlignment="1" applyProtection="1">
      <alignment horizontal="center" vertical="center" shrinkToFit="1"/>
    </xf>
    <xf numFmtId="0" fontId="32" fillId="0" borderId="7" xfId="2" applyFont="1" applyBorder="1" applyAlignment="1" applyProtection="1">
      <alignment horizontal="center" vertical="center" shrinkToFit="1"/>
    </xf>
    <xf numFmtId="0" fontId="32" fillId="0" borderId="9" xfId="2" applyFont="1" applyBorder="1" applyAlignment="1" applyProtection="1">
      <alignment horizontal="center" vertical="center" shrinkToFit="1"/>
    </xf>
    <xf numFmtId="0" fontId="32" fillId="0" borderId="53" xfId="2" applyNumberFormat="1" applyFont="1" applyBorder="1" applyAlignment="1" applyProtection="1">
      <alignment horizontal="center" vertical="center" shrinkToFit="1"/>
    </xf>
    <xf numFmtId="0" fontId="11" fillId="0" borderId="95" xfId="2" applyBorder="1" applyAlignment="1" applyProtection="1">
      <alignment horizontal="center" vertical="center"/>
    </xf>
    <xf numFmtId="0" fontId="11" fillId="0" borderId="22" xfId="2" applyBorder="1" applyAlignment="1" applyProtection="1">
      <alignment horizontal="center" vertical="center"/>
    </xf>
    <xf numFmtId="0" fontId="32" fillId="0" borderId="22" xfId="2" applyFont="1" applyBorder="1" applyAlignment="1" applyProtection="1">
      <alignment horizontal="center" vertical="center" shrinkToFit="1"/>
    </xf>
    <xf numFmtId="0" fontId="32" fillId="0" borderId="101" xfId="2" applyNumberFormat="1" applyFont="1" applyBorder="1" applyAlignment="1" applyProtection="1">
      <alignment horizontal="center" vertical="center" shrinkToFit="1"/>
    </xf>
    <xf numFmtId="0" fontId="32" fillId="0" borderId="48" xfId="2" applyFont="1" applyBorder="1" applyAlignment="1" applyProtection="1">
      <alignment horizontal="center" vertical="center" shrinkToFit="1"/>
    </xf>
    <xf numFmtId="0" fontId="11" fillId="0" borderId="6" xfId="2" applyBorder="1" applyAlignment="1" applyProtection="1">
      <alignment horizontal="center" vertical="center"/>
    </xf>
    <xf numFmtId="0" fontId="11" fillId="0" borderId="7" xfId="2" applyBorder="1" applyAlignment="1" applyProtection="1">
      <alignment horizontal="center" vertical="center"/>
    </xf>
    <xf numFmtId="0" fontId="28" fillId="0" borderId="0" xfId="2" applyFont="1" applyAlignment="1" applyProtection="1">
      <alignment horizontal="center" vertical="center"/>
    </xf>
    <xf numFmtId="0" fontId="29" fillId="0" borderId="46" xfId="2" applyFont="1" applyBorder="1" applyAlignment="1" applyProtection="1">
      <alignment horizontal="center" vertical="center"/>
    </xf>
    <xf numFmtId="0" fontId="29" fillId="0" borderId="86" xfId="2" applyFont="1" applyBorder="1" applyAlignment="1" applyProtection="1">
      <alignment horizontal="center" vertical="center"/>
    </xf>
    <xf numFmtId="0" fontId="29" fillId="0" borderId="58" xfId="2" applyFont="1" applyBorder="1" applyAlignment="1" applyProtection="1">
      <alignment horizontal="center" vertical="center"/>
    </xf>
    <xf numFmtId="0" fontId="30" fillId="0" borderId="17" xfId="2" applyFont="1" applyBorder="1" applyAlignment="1" applyProtection="1">
      <alignment horizontal="center" vertical="center" shrinkToFit="1"/>
    </xf>
    <xf numFmtId="0" fontId="30" fillId="0" borderId="25" xfId="2" applyFont="1" applyBorder="1" applyAlignment="1" applyProtection="1">
      <alignment horizontal="center" vertical="center" shrinkToFit="1"/>
    </xf>
    <xf numFmtId="0" fontId="29" fillId="0" borderId="0" xfId="2" applyFont="1" applyBorder="1" applyAlignment="1" applyProtection="1">
      <alignment horizontal="center" vertical="center"/>
    </xf>
    <xf numFmtId="0" fontId="29" fillId="0" borderId="0" xfId="2" applyFont="1" applyAlignment="1" applyProtection="1">
      <alignment horizontal="center" vertical="center"/>
    </xf>
    <xf numFmtId="0" fontId="11" fillId="0" borderId="96" xfId="2" applyBorder="1" applyAlignment="1" applyProtection="1">
      <alignment horizontal="center" vertical="center"/>
    </xf>
    <xf numFmtId="0" fontId="11" fillId="0" borderId="97" xfId="2" applyBorder="1" applyAlignment="1" applyProtection="1">
      <alignment horizontal="center" vertical="center"/>
    </xf>
    <xf numFmtId="0" fontId="11" fillId="0" borderId="34" xfId="2" applyBorder="1" applyAlignment="1" applyProtection="1">
      <alignment horizontal="center" vertical="center"/>
    </xf>
    <xf numFmtId="0" fontId="11" fillId="0" borderId="98" xfId="2" applyBorder="1" applyAlignment="1" applyProtection="1">
      <alignment horizontal="center" vertical="center"/>
    </xf>
    <xf numFmtId="0" fontId="11" fillId="0" borderId="99" xfId="2" applyBorder="1" applyAlignment="1" applyProtection="1">
      <alignment horizontal="center" vertical="center"/>
    </xf>
    <xf numFmtId="0" fontId="11" fillId="0" borderId="100" xfId="2" applyBorder="1" applyAlignment="1" applyProtection="1">
      <alignment horizontal="center" vertical="center"/>
    </xf>
    <xf numFmtId="0" fontId="11" fillId="0" borderId="105" xfId="2" applyBorder="1" applyAlignment="1" applyProtection="1">
      <alignment horizontal="center" vertical="center"/>
    </xf>
    <xf numFmtId="0" fontId="11" fillId="0" borderId="50" xfId="2" applyBorder="1" applyAlignment="1" applyProtection="1">
      <alignment horizontal="center" vertical="center"/>
    </xf>
    <xf numFmtId="0" fontId="11" fillId="0" borderId="104" xfId="2" applyBorder="1" applyAlignment="1" applyProtection="1">
      <alignment horizontal="center" vertical="center"/>
    </xf>
    <xf numFmtId="0" fontId="11" fillId="0" borderId="0" xfId="2" applyBorder="1" applyAlignment="1" applyProtection="1">
      <alignment horizontal="center" vertical="center"/>
    </xf>
    <xf numFmtId="0" fontId="11" fillId="0" borderId="20" xfId="2" applyBorder="1" applyAlignment="1" applyProtection="1">
      <alignment horizontal="center" vertical="center"/>
    </xf>
    <xf numFmtId="0" fontId="30" fillId="0" borderId="17" xfId="2" applyFont="1" applyBorder="1" applyAlignment="1" applyProtection="1">
      <alignment horizontal="center" vertical="center"/>
    </xf>
    <xf numFmtId="0" fontId="30" fillId="0" borderId="24" xfId="2" applyFont="1" applyBorder="1" applyAlignment="1" applyProtection="1">
      <alignment horizontal="center" vertical="center"/>
    </xf>
    <xf numFmtId="0" fontId="30" fillId="0" borderId="18" xfId="2" applyFont="1" applyBorder="1" applyAlignment="1" applyProtection="1">
      <alignment horizontal="center" vertical="center"/>
    </xf>
    <xf numFmtId="0" fontId="30" fillId="0" borderId="25" xfId="2" applyFont="1" applyBorder="1" applyAlignment="1" applyProtection="1">
      <alignment horizontal="center" vertical="center"/>
    </xf>
    <xf numFmtId="0" fontId="30" fillId="0" borderId="26" xfId="2" applyFont="1" applyBorder="1" applyAlignment="1" applyProtection="1">
      <alignment horizontal="center" vertical="center"/>
    </xf>
    <xf numFmtId="0" fontId="30" fillId="0" borderId="23" xfId="2" applyFont="1" applyBorder="1" applyAlignment="1" applyProtection="1">
      <alignment horizontal="center" vertical="center"/>
    </xf>
    <xf numFmtId="0" fontId="31" fillId="0" borderId="0" xfId="2" applyFont="1" applyBorder="1" applyAlignment="1" applyProtection="1">
      <alignment horizontal="left"/>
    </xf>
    <xf numFmtId="0" fontId="31" fillId="0" borderId="2" xfId="2" applyFont="1" applyBorder="1" applyAlignment="1" applyProtection="1">
      <alignment horizontal="left"/>
    </xf>
    <xf numFmtId="0" fontId="11" fillId="0" borderId="45" xfId="2" applyBorder="1" applyAlignment="1" applyProtection="1">
      <alignment horizontal="center" vertical="center"/>
    </xf>
    <xf numFmtId="0" fontId="11" fillId="0" borderId="102" xfId="2" applyBorder="1" applyAlignment="1" applyProtection="1">
      <alignment horizontal="center" vertical="center"/>
    </xf>
    <xf numFmtId="0" fontId="11" fillId="0" borderId="33" xfId="2" applyBorder="1" applyAlignment="1" applyProtection="1">
      <alignment horizontal="center" vertical="center"/>
    </xf>
    <xf numFmtId="0" fontId="31" fillId="0" borderId="90" xfId="2" applyFont="1" applyBorder="1" applyAlignment="1" applyProtection="1">
      <alignment horizontal="distributed" vertical="center" indent="8"/>
    </xf>
    <xf numFmtId="0" fontId="31" fillId="0" borderId="102" xfId="2" applyFont="1" applyBorder="1" applyAlignment="1" applyProtection="1">
      <alignment horizontal="distributed" vertical="center" indent="8"/>
    </xf>
    <xf numFmtId="0" fontId="31" fillId="0" borderId="91" xfId="2" applyFont="1" applyBorder="1" applyAlignment="1" applyProtection="1">
      <alignment horizontal="distributed" vertical="center" indent="8"/>
    </xf>
    <xf numFmtId="0" fontId="11" fillId="0" borderId="52" xfId="2" applyBorder="1" applyAlignment="1" applyProtection="1">
      <alignment horizontal="center" vertical="center"/>
    </xf>
    <xf numFmtId="0" fontId="11" fillId="0" borderId="3" xfId="2" applyBorder="1" applyAlignment="1" applyProtection="1">
      <alignment horizontal="center" vertical="center"/>
    </xf>
    <xf numFmtId="0" fontId="11" fillId="0" borderId="60" xfId="2" applyBorder="1" applyAlignment="1" applyProtection="1">
      <alignment horizontal="center" vertical="center"/>
    </xf>
    <xf numFmtId="0" fontId="30" fillId="0" borderId="103" xfId="2" applyFont="1" applyBorder="1" applyAlignment="1" applyProtection="1">
      <alignment horizontal="center" vertical="center"/>
    </xf>
    <xf numFmtId="0" fontId="30" fillId="0" borderId="2" xfId="2" applyFont="1" applyBorder="1" applyAlignment="1" applyProtection="1">
      <alignment horizontal="center" vertical="center"/>
    </xf>
    <xf numFmtId="0" fontId="34" fillId="0" borderId="85" xfId="2" applyFont="1" applyBorder="1" applyAlignment="1" applyProtection="1">
      <alignment horizontal="center" vertical="center"/>
    </xf>
    <xf numFmtId="0" fontId="34" fillId="0" borderId="3" xfId="2" applyFont="1" applyBorder="1" applyAlignment="1" applyProtection="1">
      <alignment horizontal="center" vertical="center"/>
    </xf>
    <xf numFmtId="0" fontId="34" fillId="0" borderId="60" xfId="2" applyFont="1" applyBorder="1" applyAlignment="1" applyProtection="1">
      <alignment horizontal="center" vertical="center"/>
    </xf>
    <xf numFmtId="0" fontId="32" fillId="0" borderId="4" xfId="2" applyFont="1" applyBorder="1" applyAlignment="1" applyProtection="1">
      <alignment horizontal="center" vertical="center" shrinkToFit="1"/>
    </xf>
    <xf numFmtId="0" fontId="32" fillId="0" borderId="11" xfId="2" applyFont="1" applyBorder="1" applyAlignment="1" applyProtection="1">
      <alignment horizontal="center" vertical="center" shrinkToFit="1"/>
    </xf>
    <xf numFmtId="0" fontId="32" fillId="0" borderId="14" xfId="2" applyFont="1" applyBorder="1" applyAlignment="1" applyProtection="1">
      <alignment horizontal="center" vertical="center" shrinkToFit="1"/>
    </xf>
    <xf numFmtId="0" fontId="32" fillId="0" borderId="15" xfId="2" applyFont="1" applyBorder="1" applyAlignment="1" applyProtection="1">
      <alignment horizontal="center" vertical="center" shrinkToFit="1"/>
    </xf>
    <xf numFmtId="0" fontId="32" fillId="0" borderId="54" xfId="2" applyNumberFormat="1" applyFont="1" applyBorder="1" applyAlignment="1" applyProtection="1">
      <alignment horizontal="center" vertical="center" shrinkToFit="1"/>
    </xf>
    <xf numFmtId="0" fontId="11" fillId="0" borderId="10" xfId="2" applyBorder="1" applyAlignment="1" applyProtection="1">
      <alignment horizontal="center" vertical="center"/>
    </xf>
    <xf numFmtId="0" fontId="11" fillId="0" borderId="4" xfId="2" applyBorder="1" applyAlignment="1" applyProtection="1">
      <alignment horizontal="center" vertical="center"/>
    </xf>
    <xf numFmtId="0" fontId="29" fillId="0" borderId="24" xfId="2" applyFont="1" applyBorder="1" applyAlignment="1" applyProtection="1">
      <alignment horizontal="center" vertical="center"/>
    </xf>
    <xf numFmtId="0" fontId="11" fillId="0" borderId="5" xfId="2" applyBorder="1" applyAlignment="1" applyProtection="1">
      <alignment horizontal="center" vertical="center"/>
    </xf>
    <xf numFmtId="0" fontId="11" fillId="0" borderId="14" xfId="2" applyBorder="1" applyAlignment="1" applyProtection="1">
      <alignment horizontal="center" vertical="center"/>
    </xf>
    <xf numFmtId="0" fontId="32" fillId="0" borderId="55" xfId="2" applyNumberFormat="1" applyFont="1" applyBorder="1" applyAlignment="1" applyProtection="1">
      <alignment horizontal="center" vertical="center" shrinkToFit="1"/>
    </xf>
    <xf numFmtId="0" fontId="66" fillId="0" borderId="106" xfId="0" applyFont="1" applyBorder="1" applyAlignment="1">
      <alignment horizontal="center" vertical="center"/>
    </xf>
    <xf numFmtId="0" fontId="66" fillId="0" borderId="59" xfId="0" applyFont="1" applyBorder="1" applyAlignment="1">
      <alignment horizontal="center" vertical="center"/>
    </xf>
    <xf numFmtId="0" fontId="67" fillId="0" borderId="45" xfId="0" applyFont="1" applyBorder="1" applyAlignment="1">
      <alignment horizontal="center" vertical="center"/>
    </xf>
    <xf numFmtId="0" fontId="67" fillId="0" borderId="91" xfId="0" applyFont="1" applyBorder="1" applyAlignment="1">
      <alignment horizontal="center" vertical="center"/>
    </xf>
    <xf numFmtId="0" fontId="67" fillId="0" borderId="50" xfId="0" applyFont="1" applyBorder="1" applyAlignment="1">
      <alignment horizontal="center" vertical="center"/>
    </xf>
    <xf numFmtId="0" fontId="67" fillId="0" borderId="105" xfId="0" applyFont="1" applyBorder="1" applyAlignment="1">
      <alignment horizontal="center" vertical="center"/>
    </xf>
    <xf numFmtId="0" fontId="67" fillId="0" borderId="2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 textRotation="255"/>
    </xf>
    <xf numFmtId="0" fontId="0" fillId="0" borderId="108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95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43</xdr:row>
      <xdr:rowOff>0</xdr:rowOff>
    </xdr:from>
    <xdr:to>
      <xdr:col>15</xdr:col>
      <xdr:colOff>57150</xdr:colOff>
      <xdr:row>44</xdr:row>
      <xdr:rowOff>47625</xdr:rowOff>
    </xdr:to>
    <xdr:pic>
      <xdr:nvPicPr>
        <xdr:cNvPr id="1217" name="図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5" t="92267" r="39671" b="4063"/>
        <a:stretch>
          <a:fillRect/>
        </a:stretch>
      </xdr:blipFill>
      <xdr:spPr bwMode="auto">
        <a:xfrm>
          <a:off x="3429000" y="8848725"/>
          <a:ext cx="6915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15</xdr:col>
      <xdr:colOff>57150</xdr:colOff>
      <xdr:row>49</xdr:row>
      <xdr:rowOff>47625</xdr:rowOff>
    </xdr:to>
    <xdr:pic>
      <xdr:nvPicPr>
        <xdr:cNvPr id="1218" name="図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5" t="92267" r="39671" b="4063"/>
        <a:stretch>
          <a:fillRect/>
        </a:stretch>
      </xdr:blipFill>
      <xdr:spPr bwMode="auto">
        <a:xfrm>
          <a:off x="3429000" y="9896475"/>
          <a:ext cx="6915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15</xdr:col>
      <xdr:colOff>57150</xdr:colOff>
      <xdr:row>54</xdr:row>
      <xdr:rowOff>47625</xdr:rowOff>
    </xdr:to>
    <xdr:pic>
      <xdr:nvPicPr>
        <xdr:cNvPr id="1219" name="図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5" t="92267" r="39671" b="4063"/>
        <a:stretch>
          <a:fillRect/>
        </a:stretch>
      </xdr:blipFill>
      <xdr:spPr bwMode="auto">
        <a:xfrm>
          <a:off x="3429000" y="10944225"/>
          <a:ext cx="6915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200025</xdr:colOff>
      <xdr:row>52</xdr:row>
      <xdr:rowOff>190499</xdr:rowOff>
    </xdr:from>
    <xdr:to>
      <xdr:col>13</xdr:col>
      <xdr:colOff>568133</xdr:colOff>
      <xdr:row>54</xdr:row>
      <xdr:rowOff>41346</xdr:rowOff>
    </xdr:to>
    <xdr:sp macro="" textlink="">
      <xdr:nvSpPr>
        <xdr:cNvPr id="21" name="角丸四角形 20">
          <a:extLst>
            <a:ext uri="{FF2B5EF4-FFF2-40B4-BE49-F238E27FC236}"/>
          </a:extLst>
        </xdr:cNvPr>
        <xdr:cNvSpPr/>
      </xdr:nvSpPr>
      <xdr:spPr>
        <a:xfrm>
          <a:off x="8429625" y="10715624"/>
          <a:ext cx="1057275" cy="2762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596900</xdr:colOff>
      <xdr:row>47</xdr:row>
      <xdr:rowOff>174624</xdr:rowOff>
    </xdr:from>
    <xdr:to>
      <xdr:col>12</xdr:col>
      <xdr:colOff>288897</xdr:colOff>
      <xdr:row>49</xdr:row>
      <xdr:rowOff>57218</xdr:rowOff>
    </xdr:to>
    <xdr:sp macro="" textlink="">
      <xdr:nvSpPr>
        <xdr:cNvPr id="22" name="角丸四角形 21">
          <a:extLst>
            <a:ext uri="{FF2B5EF4-FFF2-40B4-BE49-F238E27FC236}"/>
          </a:extLst>
        </xdr:cNvPr>
        <xdr:cNvSpPr/>
      </xdr:nvSpPr>
      <xdr:spPr>
        <a:xfrm>
          <a:off x="7458075" y="9658349"/>
          <a:ext cx="1057275" cy="2952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152399</xdr:colOff>
      <xdr:row>42</xdr:row>
      <xdr:rowOff>174624</xdr:rowOff>
    </xdr:from>
    <xdr:to>
      <xdr:col>10</xdr:col>
      <xdr:colOff>666749</xdr:colOff>
      <xdr:row>44</xdr:row>
      <xdr:rowOff>57218</xdr:rowOff>
    </xdr:to>
    <xdr:sp macro="" textlink="">
      <xdr:nvSpPr>
        <xdr:cNvPr id="23" name="角丸四角形 22">
          <a:extLst>
            <a:ext uri="{FF2B5EF4-FFF2-40B4-BE49-F238E27FC236}"/>
          </a:extLst>
        </xdr:cNvPr>
        <xdr:cNvSpPr/>
      </xdr:nvSpPr>
      <xdr:spPr>
        <a:xfrm>
          <a:off x="6334124" y="8610599"/>
          <a:ext cx="1190625" cy="2952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15</xdr:col>
      <xdr:colOff>57150</xdr:colOff>
      <xdr:row>21</xdr:row>
      <xdr:rowOff>47625</xdr:rowOff>
    </xdr:to>
    <xdr:pic>
      <xdr:nvPicPr>
        <xdr:cNvPr id="1223" name="図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5" t="92267" r="39671" b="4063"/>
        <a:stretch>
          <a:fillRect/>
        </a:stretch>
      </xdr:blipFill>
      <xdr:spPr bwMode="auto">
        <a:xfrm>
          <a:off x="3429000" y="4029075"/>
          <a:ext cx="6915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15</xdr:col>
      <xdr:colOff>57150</xdr:colOff>
      <xdr:row>25</xdr:row>
      <xdr:rowOff>47625</xdr:rowOff>
    </xdr:to>
    <xdr:pic>
      <xdr:nvPicPr>
        <xdr:cNvPr id="1224" name="図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5" t="92267" r="39671" b="4063"/>
        <a:stretch>
          <a:fillRect/>
        </a:stretch>
      </xdr:blipFill>
      <xdr:spPr bwMode="auto">
        <a:xfrm>
          <a:off x="3429000" y="4867275"/>
          <a:ext cx="6915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15</xdr:col>
      <xdr:colOff>57150</xdr:colOff>
      <xdr:row>44</xdr:row>
      <xdr:rowOff>47625</xdr:rowOff>
    </xdr:to>
    <xdr:pic>
      <xdr:nvPicPr>
        <xdr:cNvPr id="1225" name="図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5" t="92267" r="39671" b="4063"/>
        <a:stretch>
          <a:fillRect/>
        </a:stretch>
      </xdr:blipFill>
      <xdr:spPr bwMode="auto">
        <a:xfrm>
          <a:off x="3429000" y="8848725"/>
          <a:ext cx="6915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15</xdr:col>
      <xdr:colOff>57150</xdr:colOff>
      <xdr:row>49</xdr:row>
      <xdr:rowOff>47625</xdr:rowOff>
    </xdr:to>
    <xdr:pic>
      <xdr:nvPicPr>
        <xdr:cNvPr id="1226" name="図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5" t="92267" r="39671" b="4063"/>
        <a:stretch>
          <a:fillRect/>
        </a:stretch>
      </xdr:blipFill>
      <xdr:spPr bwMode="auto">
        <a:xfrm>
          <a:off x="3429000" y="9896475"/>
          <a:ext cx="6915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15</xdr:col>
      <xdr:colOff>57150</xdr:colOff>
      <xdr:row>54</xdr:row>
      <xdr:rowOff>47625</xdr:rowOff>
    </xdr:to>
    <xdr:pic>
      <xdr:nvPicPr>
        <xdr:cNvPr id="1227" name="図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5" t="92267" r="39671" b="4063"/>
        <a:stretch>
          <a:fillRect/>
        </a:stretch>
      </xdr:blipFill>
      <xdr:spPr bwMode="auto">
        <a:xfrm>
          <a:off x="3429000" y="10944225"/>
          <a:ext cx="6915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200025</xdr:colOff>
      <xdr:row>52</xdr:row>
      <xdr:rowOff>190499</xdr:rowOff>
    </xdr:from>
    <xdr:to>
      <xdr:col>13</xdr:col>
      <xdr:colOff>568133</xdr:colOff>
      <xdr:row>54</xdr:row>
      <xdr:rowOff>41346</xdr:rowOff>
    </xdr:to>
    <xdr:sp macro="" textlink="">
      <xdr:nvSpPr>
        <xdr:cNvPr id="26" name="角丸四角形 25">
          <a:extLst>
            <a:ext uri="{FF2B5EF4-FFF2-40B4-BE49-F238E27FC236}"/>
          </a:extLst>
        </xdr:cNvPr>
        <xdr:cNvSpPr/>
      </xdr:nvSpPr>
      <xdr:spPr>
        <a:xfrm>
          <a:off x="7606665" y="10736579"/>
          <a:ext cx="988695" cy="26860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596900</xdr:colOff>
      <xdr:row>47</xdr:row>
      <xdr:rowOff>174624</xdr:rowOff>
    </xdr:from>
    <xdr:to>
      <xdr:col>12</xdr:col>
      <xdr:colOff>288897</xdr:colOff>
      <xdr:row>49</xdr:row>
      <xdr:rowOff>57218</xdr:rowOff>
    </xdr:to>
    <xdr:sp macro="" textlink="">
      <xdr:nvSpPr>
        <xdr:cNvPr id="27" name="角丸四角形 26">
          <a:extLst>
            <a:ext uri="{FF2B5EF4-FFF2-40B4-BE49-F238E27FC236}"/>
          </a:extLst>
        </xdr:cNvPr>
        <xdr:cNvSpPr/>
      </xdr:nvSpPr>
      <xdr:spPr>
        <a:xfrm>
          <a:off x="6772275" y="9698354"/>
          <a:ext cx="920115" cy="28765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152399</xdr:colOff>
      <xdr:row>42</xdr:row>
      <xdr:rowOff>174624</xdr:rowOff>
    </xdr:from>
    <xdr:to>
      <xdr:col>10</xdr:col>
      <xdr:colOff>666749</xdr:colOff>
      <xdr:row>44</xdr:row>
      <xdr:rowOff>57218</xdr:rowOff>
    </xdr:to>
    <xdr:sp macro="" textlink="">
      <xdr:nvSpPr>
        <xdr:cNvPr id="28" name="角丸四角形 27">
          <a:extLst>
            <a:ext uri="{FF2B5EF4-FFF2-40B4-BE49-F238E27FC236}"/>
          </a:extLst>
        </xdr:cNvPr>
        <xdr:cNvSpPr/>
      </xdr:nvSpPr>
      <xdr:spPr>
        <a:xfrm>
          <a:off x="5716904" y="8669654"/>
          <a:ext cx="1076325" cy="28765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428625</xdr:colOff>
      <xdr:row>23</xdr:row>
      <xdr:rowOff>174624</xdr:rowOff>
    </xdr:from>
    <xdr:to>
      <xdr:col>9</xdr:col>
      <xdr:colOff>231876</xdr:colOff>
      <xdr:row>25</xdr:row>
      <xdr:rowOff>57218</xdr:rowOff>
    </xdr:to>
    <xdr:sp macro="" textlink="">
      <xdr:nvSpPr>
        <xdr:cNvPr id="29" name="角丸四角形 28">
          <a:extLst>
            <a:ext uri="{FF2B5EF4-FFF2-40B4-BE49-F238E27FC236}"/>
          </a:extLst>
        </xdr:cNvPr>
        <xdr:cNvSpPr/>
      </xdr:nvSpPr>
      <xdr:spPr>
        <a:xfrm>
          <a:off x="4749165" y="4760594"/>
          <a:ext cx="1043940" cy="28765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19050</xdr:colOff>
      <xdr:row>19</xdr:row>
      <xdr:rowOff>190500</xdr:rowOff>
    </xdr:from>
    <xdr:to>
      <xdr:col>7</xdr:col>
      <xdr:colOff>517658</xdr:colOff>
      <xdr:row>21</xdr:row>
      <xdr:rowOff>57149</xdr:rowOff>
    </xdr:to>
    <xdr:sp macro="" textlink="">
      <xdr:nvSpPr>
        <xdr:cNvPr id="30" name="角丸四角形 29">
          <a:extLst>
            <a:ext uri="{FF2B5EF4-FFF2-40B4-BE49-F238E27FC236}"/>
          </a:extLst>
        </xdr:cNvPr>
        <xdr:cNvSpPr/>
      </xdr:nvSpPr>
      <xdr:spPr>
        <a:xfrm>
          <a:off x="3722370" y="3947160"/>
          <a:ext cx="1112520" cy="27812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19050</xdr:rowOff>
        </xdr:from>
        <xdr:to>
          <xdr:col>5</xdr:col>
          <xdr:colOff>1771650</xdr:colOff>
          <xdr:row>2</xdr:row>
          <xdr:rowOff>371475</xdr:rowOff>
        </xdr:to>
        <xdr:sp macro="" textlink="">
          <xdr:nvSpPr>
            <xdr:cNvPr id="7170" name="btn印刷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467;&#12500;&#12540;2012nagoyatiku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iawase.nagoya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O91"/>
  <sheetViews>
    <sheetView showGridLines="0" tabSelected="1" workbookViewId="0">
      <selection activeCell="C4" sqref="C4:H7"/>
    </sheetView>
  </sheetViews>
  <sheetFormatPr defaultRowHeight="13.5"/>
  <cols>
    <col min="1" max="3" width="9" style="14"/>
    <col min="4" max="4" width="9" style="14" customWidth="1"/>
    <col min="5" max="16384" width="9" style="14"/>
  </cols>
  <sheetData>
    <row r="1" spans="1:15" ht="16.5" customHeight="1">
      <c r="A1" s="319" t="s">
        <v>90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5" customFormat="1" ht="7.5" customHeight="1" thickBot="1"/>
    <row r="3" spans="1:15" ht="19.5" customHeight="1" thickTop="1">
      <c r="A3" s="60"/>
      <c r="B3" s="17" t="s">
        <v>65</v>
      </c>
      <c r="C3" s="323" t="s">
        <v>319</v>
      </c>
      <c r="D3" s="323"/>
      <c r="E3" s="323"/>
      <c r="F3" s="323"/>
      <c r="G3" s="323"/>
      <c r="H3" s="323"/>
      <c r="I3" s="82"/>
      <c r="J3" s="324" t="s">
        <v>320</v>
      </c>
      <c r="K3" s="325"/>
      <c r="L3" s="326"/>
    </row>
    <row r="4" spans="1:15" ht="18.75" customHeight="1">
      <c r="B4" s="18" t="s">
        <v>84</v>
      </c>
      <c r="C4" s="321" t="s">
        <v>398</v>
      </c>
      <c r="D4" s="321"/>
      <c r="E4" s="321"/>
      <c r="F4" s="321"/>
      <c r="G4" s="321"/>
      <c r="H4" s="321"/>
      <c r="I4" s="82"/>
      <c r="J4" s="327"/>
      <c r="K4" s="328"/>
      <c r="L4" s="329"/>
    </row>
    <row r="5" spans="1:15" ht="19.5" customHeight="1" thickBot="1">
      <c r="B5" s="18" t="s">
        <v>85</v>
      </c>
      <c r="C5" s="322" t="s">
        <v>192</v>
      </c>
      <c r="D5" s="322"/>
      <c r="E5" s="322"/>
      <c r="F5" s="322"/>
      <c r="G5" s="322"/>
      <c r="H5" s="322"/>
      <c r="I5" s="82"/>
      <c r="J5" s="330"/>
      <c r="K5" s="331"/>
      <c r="L5" s="332"/>
    </row>
    <row r="6" spans="1:15" customFormat="1" ht="7.5" customHeight="1" thickTop="1" thickBot="1"/>
    <row r="7" spans="1:15" ht="19.5" customHeight="1" thickBot="1">
      <c r="B7" s="273" t="s">
        <v>321</v>
      </c>
      <c r="C7" s="333" t="s">
        <v>399</v>
      </c>
      <c r="D7" s="333"/>
      <c r="E7" s="333"/>
      <c r="F7" s="333"/>
      <c r="G7" s="333"/>
      <c r="H7" s="334"/>
      <c r="I7" s="312" t="s">
        <v>395</v>
      </c>
      <c r="J7" s="154"/>
      <c r="K7" s="154"/>
      <c r="L7" s="154"/>
      <c r="M7" s="154"/>
      <c r="N7" s="4"/>
    </row>
    <row r="8" spans="1:15">
      <c r="B8" s="320" t="s">
        <v>322</v>
      </c>
      <c r="C8" s="320"/>
      <c r="D8" s="320"/>
      <c r="E8" s="320"/>
      <c r="F8" s="320"/>
      <c r="G8" s="320"/>
      <c r="H8" s="320"/>
    </row>
    <row r="9" spans="1:15" customFormat="1" ht="13.5" customHeight="1"/>
    <row r="10" spans="1:15" ht="16.5" customHeight="1">
      <c r="A10" s="19" t="s">
        <v>108</v>
      </c>
    </row>
    <row r="11" spans="1:15" ht="16.5" customHeight="1">
      <c r="A11" s="15" t="s">
        <v>289</v>
      </c>
      <c r="B11" s="14" t="s">
        <v>142</v>
      </c>
    </row>
    <row r="12" spans="1:15" ht="16.5" customHeight="1">
      <c r="A12" s="15" t="s">
        <v>290</v>
      </c>
      <c r="B12" s="14" t="s">
        <v>93</v>
      </c>
    </row>
    <row r="13" spans="1:15" ht="16.5" customHeight="1">
      <c r="A13" s="15" t="s">
        <v>291</v>
      </c>
      <c r="B13" s="14" t="s">
        <v>113</v>
      </c>
    </row>
    <row r="14" spans="1:15" ht="16.5" customHeight="1">
      <c r="A14" s="15" t="s">
        <v>292</v>
      </c>
      <c r="B14" s="130" t="s">
        <v>157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6.5" customHeight="1">
      <c r="A15" s="15" t="s">
        <v>293</v>
      </c>
      <c r="B15" s="131" t="s">
        <v>228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6.5" customHeight="1">
      <c r="A16" s="15" t="s">
        <v>294</v>
      </c>
      <c r="B16" s="14" t="s">
        <v>167</v>
      </c>
    </row>
    <row r="17" spans="1:12" ht="16.5" customHeight="1">
      <c r="A17" s="15" t="s">
        <v>295</v>
      </c>
      <c r="B17" s="14" t="s">
        <v>107</v>
      </c>
    </row>
    <row r="18" spans="1:12" ht="16.5" customHeight="1">
      <c r="A18" s="15" t="s">
        <v>296</v>
      </c>
      <c r="B18" s="14" t="s">
        <v>297</v>
      </c>
    </row>
    <row r="19" spans="1:12" ht="16.5" customHeight="1"/>
    <row r="20" spans="1:12" ht="16.5" customHeight="1">
      <c r="A20" s="14" t="s">
        <v>86</v>
      </c>
    </row>
    <row r="21" spans="1:12" ht="16.5" customHeight="1">
      <c r="A21" s="19" t="s">
        <v>298</v>
      </c>
    </row>
    <row r="22" spans="1:12" ht="16.5" customHeight="1">
      <c r="A22" s="16" t="s">
        <v>284</v>
      </c>
    </row>
    <row r="23" spans="1:12" ht="16.5" customHeight="1">
      <c r="A23" s="16" t="s">
        <v>284</v>
      </c>
      <c r="B23" s="14" t="s">
        <v>143</v>
      </c>
    </row>
    <row r="24" spans="1:12" ht="16.5" customHeight="1">
      <c r="A24" s="16" t="s">
        <v>299</v>
      </c>
    </row>
    <row r="25" spans="1:12" ht="16.5" customHeight="1">
      <c r="A25" s="19" t="s">
        <v>87</v>
      </c>
    </row>
    <row r="26" spans="1:12" ht="16.5" customHeight="1">
      <c r="A26" s="16" t="s">
        <v>284</v>
      </c>
    </row>
    <row r="27" spans="1:12" ht="16.5" customHeight="1">
      <c r="A27" s="16" t="s">
        <v>284</v>
      </c>
      <c r="B27" s="14" t="s">
        <v>102</v>
      </c>
    </row>
    <row r="28" spans="1:12" ht="16.5" customHeight="1">
      <c r="A28" s="16" t="s">
        <v>284</v>
      </c>
      <c r="B28" s="14" t="s">
        <v>285</v>
      </c>
    </row>
    <row r="29" spans="1:12" ht="16.5" customHeight="1">
      <c r="A29" s="16" t="s">
        <v>284</v>
      </c>
      <c r="B29" s="14" t="s">
        <v>101</v>
      </c>
    </row>
    <row r="30" spans="1:12" ht="16.5" customHeight="1">
      <c r="A30" s="16" t="s">
        <v>284</v>
      </c>
      <c r="B30" s="14" t="s">
        <v>168</v>
      </c>
    </row>
    <row r="31" spans="1:12" ht="16.5" customHeight="1">
      <c r="A31" s="16" t="s">
        <v>284</v>
      </c>
      <c r="B31" s="14" t="s">
        <v>169</v>
      </c>
    </row>
    <row r="32" spans="1:12" ht="16.5" customHeight="1">
      <c r="A32" s="16" t="s">
        <v>284</v>
      </c>
      <c r="B32" s="23" t="s">
        <v>104</v>
      </c>
      <c r="C32" s="23"/>
      <c r="D32" s="23"/>
      <c r="E32" s="23"/>
      <c r="F32" s="23"/>
      <c r="G32" s="21"/>
      <c r="H32" s="21"/>
      <c r="I32" s="21"/>
      <c r="J32" s="21"/>
      <c r="K32" s="21"/>
      <c r="L32" s="21"/>
    </row>
    <row r="33" spans="1:14" ht="16.5" customHeight="1">
      <c r="A33" s="16" t="s">
        <v>284</v>
      </c>
      <c r="B33" s="21"/>
      <c r="C33" s="21" t="s">
        <v>144</v>
      </c>
      <c r="D33" s="21"/>
      <c r="E33" s="21"/>
      <c r="F33" s="21"/>
      <c r="G33" s="21"/>
      <c r="H33" s="21"/>
      <c r="I33" s="21"/>
      <c r="J33" s="21"/>
      <c r="K33" s="21"/>
      <c r="L33" s="21"/>
    </row>
    <row r="34" spans="1:14" ht="16.5" customHeight="1">
      <c r="A34" s="16" t="s">
        <v>284</v>
      </c>
      <c r="B34" s="21"/>
      <c r="C34" s="47" t="s">
        <v>110</v>
      </c>
      <c r="D34" s="21"/>
      <c r="E34" s="24" t="s">
        <v>83</v>
      </c>
      <c r="F34" s="24" t="s">
        <v>300</v>
      </c>
      <c r="G34" s="24">
        <v>54.23</v>
      </c>
      <c r="H34" s="21"/>
      <c r="I34" s="21"/>
      <c r="J34" s="21"/>
      <c r="K34" s="21"/>
      <c r="L34" s="21"/>
    </row>
    <row r="35" spans="1:14" ht="16.5" customHeight="1" thickBot="1">
      <c r="A35" s="16" t="s">
        <v>284</v>
      </c>
      <c r="B35" s="21"/>
      <c r="C35" s="47" t="s">
        <v>111</v>
      </c>
      <c r="D35" s="21"/>
      <c r="E35" s="24" t="s">
        <v>105</v>
      </c>
      <c r="F35" s="24" t="s">
        <v>300</v>
      </c>
      <c r="G35" s="24" t="s">
        <v>301</v>
      </c>
      <c r="H35" s="21"/>
      <c r="I35" s="21"/>
      <c r="J35" s="21"/>
      <c r="K35" s="21"/>
      <c r="L35" s="21"/>
    </row>
    <row r="36" spans="1:14" ht="16.5" customHeight="1">
      <c r="A36" s="16" t="s">
        <v>284</v>
      </c>
      <c r="B36" s="21"/>
      <c r="C36" s="47"/>
      <c r="D36" s="48" t="s">
        <v>109</v>
      </c>
      <c r="E36" s="49"/>
      <c r="F36" s="49"/>
      <c r="G36" s="49"/>
      <c r="H36" s="50"/>
      <c r="I36" s="21"/>
      <c r="J36" s="51"/>
      <c r="K36" s="51"/>
      <c r="L36" s="45"/>
      <c r="M36" s="22"/>
      <c r="N36" s="8"/>
    </row>
    <row r="37" spans="1:14" ht="16.5" customHeight="1">
      <c r="A37" s="16" t="s">
        <v>284</v>
      </c>
      <c r="B37" s="21"/>
      <c r="C37" s="47"/>
      <c r="D37" s="52" t="s">
        <v>92</v>
      </c>
      <c r="E37" s="53"/>
      <c r="F37" s="53"/>
      <c r="G37" s="53"/>
      <c r="H37" s="54"/>
      <c r="I37" s="21"/>
      <c r="J37" s="51"/>
      <c r="K37" s="51"/>
      <c r="L37" s="45"/>
      <c r="M37" s="22"/>
      <c r="N37" s="8"/>
    </row>
    <row r="38" spans="1:14" ht="16.5" customHeight="1" thickBot="1">
      <c r="A38" s="16" t="s">
        <v>302</v>
      </c>
      <c r="B38" s="21"/>
      <c r="C38" s="47"/>
      <c r="D38" s="55" t="s">
        <v>45</v>
      </c>
      <c r="E38" s="56" t="s">
        <v>91</v>
      </c>
      <c r="F38" s="57" t="s">
        <v>300</v>
      </c>
      <c r="G38" s="58">
        <v>12</v>
      </c>
      <c r="H38" s="59"/>
      <c r="I38" s="21"/>
      <c r="J38" s="51"/>
      <c r="K38" s="51"/>
      <c r="L38" s="45"/>
      <c r="M38" s="22"/>
      <c r="N38" s="8"/>
    </row>
    <row r="39" spans="1:14" ht="16.5" customHeight="1">
      <c r="A39" s="16" t="s">
        <v>284</v>
      </c>
      <c r="B39" s="21"/>
      <c r="C39" s="21" t="s">
        <v>145</v>
      </c>
      <c r="D39" s="21"/>
      <c r="E39" s="21"/>
      <c r="F39" s="21"/>
      <c r="G39" s="21"/>
      <c r="H39" s="21"/>
      <c r="I39" s="21"/>
      <c r="J39" s="21"/>
      <c r="K39" s="21"/>
      <c r="L39" s="21"/>
    </row>
    <row r="40" spans="1:14" ht="16.5" customHeight="1">
      <c r="A40" s="16" t="s">
        <v>284</v>
      </c>
      <c r="B40" s="21"/>
      <c r="C40" s="47" t="s">
        <v>112</v>
      </c>
      <c r="D40" s="21"/>
      <c r="E40" s="24" t="s">
        <v>303</v>
      </c>
      <c r="F40" s="24" t="s">
        <v>300</v>
      </c>
      <c r="G40" s="24" t="s">
        <v>304</v>
      </c>
      <c r="H40" s="21"/>
      <c r="I40" s="21"/>
      <c r="J40" s="21"/>
      <c r="K40" s="21"/>
      <c r="L40" s="21"/>
    </row>
    <row r="41" spans="1:14" ht="16.5" customHeight="1">
      <c r="A41" s="16" t="s">
        <v>284</v>
      </c>
      <c r="B41" s="21"/>
      <c r="C41" s="99" t="s">
        <v>100</v>
      </c>
      <c r="D41" s="21"/>
      <c r="E41" s="24"/>
      <c r="F41" s="24"/>
      <c r="G41" s="24"/>
      <c r="H41" s="21"/>
      <c r="I41" s="21"/>
      <c r="J41" s="21"/>
      <c r="K41" s="21"/>
      <c r="L41" s="21"/>
    </row>
    <row r="42" spans="1:14" ht="16.5" customHeight="1">
      <c r="A42" s="16" t="s">
        <v>284</v>
      </c>
      <c r="B42" s="14" t="s">
        <v>96</v>
      </c>
    </row>
    <row r="43" spans="1:14" ht="16.5" customHeight="1">
      <c r="A43" s="16" t="s">
        <v>284</v>
      </c>
    </row>
    <row r="44" spans="1:14" ht="16.5" customHeight="1">
      <c r="A44" s="19" t="s">
        <v>189</v>
      </c>
    </row>
    <row r="45" spans="1:14" ht="16.5" customHeight="1">
      <c r="A45" s="16" t="s">
        <v>305</v>
      </c>
    </row>
    <row r="46" spans="1:14" ht="16.5" customHeight="1">
      <c r="A46" s="16" t="s">
        <v>284</v>
      </c>
      <c r="B46" s="14" t="s">
        <v>190</v>
      </c>
    </row>
    <row r="47" spans="1:14" ht="16.5" customHeight="1">
      <c r="A47" s="16" t="s">
        <v>284</v>
      </c>
      <c r="B47" s="14" t="s">
        <v>191</v>
      </c>
    </row>
    <row r="48" spans="1:14" ht="16.5" customHeight="1">
      <c r="A48" s="16" t="s">
        <v>284</v>
      </c>
    </row>
    <row r="49" spans="1:2" ht="16.5" customHeight="1">
      <c r="A49" s="19" t="s">
        <v>306</v>
      </c>
    </row>
    <row r="50" spans="1:2" ht="16.5" customHeight="1">
      <c r="A50" s="16" t="s">
        <v>305</v>
      </c>
    </row>
    <row r="51" spans="1:2" ht="16.5" customHeight="1">
      <c r="A51" s="16" t="s">
        <v>305</v>
      </c>
      <c r="B51" s="14" t="s">
        <v>214</v>
      </c>
    </row>
    <row r="52" spans="1:2" ht="16.5" customHeight="1">
      <c r="A52" s="16" t="s">
        <v>284</v>
      </c>
      <c r="B52" s="14" t="s">
        <v>307</v>
      </c>
    </row>
    <row r="53" spans="1:2" ht="16.5" customHeight="1">
      <c r="A53" s="16" t="s">
        <v>284</v>
      </c>
    </row>
    <row r="54" spans="1:2" ht="16.5" customHeight="1">
      <c r="A54" s="264" t="s">
        <v>316</v>
      </c>
    </row>
    <row r="55" spans="1:2" ht="16.5" customHeight="1">
      <c r="A55" s="16" t="s">
        <v>284</v>
      </c>
    </row>
    <row r="56" spans="1:2" ht="16.5" customHeight="1">
      <c r="A56" s="16" t="s">
        <v>284</v>
      </c>
      <c r="B56" s="14" t="s">
        <v>308</v>
      </c>
    </row>
    <row r="57" spans="1:2" ht="16.5" customHeight="1">
      <c r="A57" s="16" t="s">
        <v>284</v>
      </c>
      <c r="B57" s="14" t="s">
        <v>223</v>
      </c>
    </row>
    <row r="58" spans="1:2" ht="16.5" customHeight="1">
      <c r="A58" s="265" t="s">
        <v>309</v>
      </c>
    </row>
    <row r="59" spans="1:2" ht="16.5" customHeight="1">
      <c r="A59" s="16" t="s">
        <v>284</v>
      </c>
      <c r="B59" s="14" t="s">
        <v>310</v>
      </c>
    </row>
    <row r="60" spans="1:2" ht="16.5" customHeight="1">
      <c r="A60" s="16" t="s">
        <v>284</v>
      </c>
    </row>
    <row r="61" spans="1:2" ht="16.5" customHeight="1">
      <c r="A61" s="19" t="s">
        <v>311</v>
      </c>
    </row>
    <row r="62" spans="1:2" ht="16.5" customHeight="1">
      <c r="A62" s="16" t="s">
        <v>284</v>
      </c>
    </row>
    <row r="63" spans="1:2" ht="16.5" customHeight="1">
      <c r="A63" s="16" t="s">
        <v>284</v>
      </c>
      <c r="B63" s="14" t="s">
        <v>396</v>
      </c>
    </row>
    <row r="64" spans="1:2" ht="16.5" customHeight="1">
      <c r="A64" s="16" t="s">
        <v>284</v>
      </c>
      <c r="B64" s="14" t="s">
        <v>94</v>
      </c>
    </row>
    <row r="65" spans="1:13" ht="16.5" customHeight="1">
      <c r="A65" s="16" t="s">
        <v>284</v>
      </c>
    </row>
    <row r="66" spans="1:13" ht="16.5" customHeight="1">
      <c r="A66" s="19" t="s">
        <v>312</v>
      </c>
    </row>
    <row r="67" spans="1:13" ht="22.9" customHeight="1">
      <c r="A67" s="16" t="s">
        <v>384</v>
      </c>
      <c r="F67" s="335" t="s">
        <v>385</v>
      </c>
      <c r="G67" s="335"/>
      <c r="H67" s="335"/>
      <c r="I67" s="335"/>
      <c r="J67" s="335"/>
      <c r="K67" s="335"/>
    </row>
    <row r="68" spans="1:13" ht="16.5" customHeight="1">
      <c r="A68" s="16" t="s">
        <v>284</v>
      </c>
      <c r="B68" s="14" t="s">
        <v>230</v>
      </c>
    </row>
    <row r="69" spans="1:13" ht="16.5" customHeight="1">
      <c r="A69" s="16" t="s">
        <v>284</v>
      </c>
      <c r="B69" s="14" t="s">
        <v>313</v>
      </c>
    </row>
    <row r="70" spans="1:13" ht="16.5" customHeight="1">
      <c r="A70" s="16" t="s">
        <v>284</v>
      </c>
      <c r="B70" s="14" t="s">
        <v>229</v>
      </c>
    </row>
    <row r="71" spans="1:13" s="156" customFormat="1" ht="16.5" customHeight="1">
      <c r="A71" s="155" t="s">
        <v>314</v>
      </c>
    </row>
    <row r="72" spans="1:13" s="156" customFormat="1" ht="16.5" customHeight="1">
      <c r="A72" s="157" t="s">
        <v>386</v>
      </c>
      <c r="M72" s="310"/>
    </row>
    <row r="73" spans="1:13" s="156" customFormat="1" ht="16.5" customHeight="1">
      <c r="A73" s="157" t="s">
        <v>387</v>
      </c>
      <c r="B73" s="156" t="s">
        <v>170</v>
      </c>
    </row>
    <row r="74" spans="1:13" s="156" customFormat="1" ht="16.5" customHeight="1">
      <c r="A74" s="157" t="s">
        <v>388</v>
      </c>
    </row>
    <row r="75" spans="1:13" ht="16.5" customHeight="1">
      <c r="A75" s="19" t="s">
        <v>171</v>
      </c>
    </row>
    <row r="76" spans="1:13" ht="16.5" customHeight="1">
      <c r="A76" s="16" t="s">
        <v>389</v>
      </c>
      <c r="B76" s="110" t="s">
        <v>281</v>
      </c>
    </row>
    <row r="77" spans="1:13" ht="16.5" customHeight="1">
      <c r="A77" s="16" t="s">
        <v>284</v>
      </c>
      <c r="B77" s="258" t="s">
        <v>282</v>
      </c>
    </row>
    <row r="78" spans="1:13" ht="16.5" customHeight="1">
      <c r="A78" s="16" t="s">
        <v>284</v>
      </c>
    </row>
    <row r="79" spans="1:13" ht="16.5" customHeight="1">
      <c r="A79" s="16" t="s">
        <v>284</v>
      </c>
      <c r="C79" s="111" t="s">
        <v>88</v>
      </c>
    </row>
    <row r="80" spans="1:13" ht="16.5" customHeight="1">
      <c r="A80" s="16" t="s">
        <v>390</v>
      </c>
      <c r="C80" s="336" t="s">
        <v>391</v>
      </c>
      <c r="D80" s="337"/>
      <c r="E80" s="337"/>
      <c r="F80" s="337"/>
      <c r="G80" s="337"/>
      <c r="H80" s="337"/>
      <c r="I80" s="337"/>
      <c r="J80" s="337"/>
    </row>
    <row r="81" spans="1:10" ht="16.5" customHeight="1">
      <c r="A81" s="16" t="s">
        <v>392</v>
      </c>
      <c r="C81" s="337"/>
      <c r="D81" s="337"/>
      <c r="E81" s="337"/>
      <c r="F81" s="337"/>
      <c r="G81" s="337"/>
      <c r="H81" s="337"/>
      <c r="I81" s="337"/>
      <c r="J81" s="337"/>
    </row>
    <row r="82" spans="1:10" ht="16.5" customHeight="1">
      <c r="A82" s="16" t="s">
        <v>284</v>
      </c>
      <c r="C82" s="337"/>
      <c r="D82" s="337"/>
      <c r="E82" s="337"/>
      <c r="F82" s="337"/>
      <c r="G82" s="337"/>
      <c r="H82" s="337"/>
      <c r="I82" s="337"/>
      <c r="J82" s="337"/>
    </row>
    <row r="83" spans="1:10" ht="16.5" customHeight="1">
      <c r="A83" s="16" t="s">
        <v>393</v>
      </c>
    </row>
    <row r="84" spans="1:10" ht="16.5" customHeight="1">
      <c r="A84" s="19" t="s">
        <v>172</v>
      </c>
    </row>
    <row r="85" spans="1:10" ht="16.5" customHeight="1" thickBot="1"/>
    <row r="86" spans="1:10" ht="16.5" customHeight="1">
      <c r="B86" s="100" t="s">
        <v>89</v>
      </c>
      <c r="C86" s="101"/>
      <c r="D86" s="102"/>
      <c r="E86" s="101"/>
      <c r="F86" s="101"/>
      <c r="G86" s="101"/>
      <c r="H86" s="101"/>
      <c r="I86" s="101"/>
      <c r="J86" s="103"/>
    </row>
    <row r="87" spans="1:10" ht="16.5" customHeight="1">
      <c r="B87" s="104"/>
      <c r="D87" s="105"/>
      <c r="E87" s="105"/>
      <c r="F87" s="105"/>
      <c r="G87" s="105"/>
      <c r="H87" s="105"/>
      <c r="I87" s="105"/>
      <c r="J87" s="106"/>
    </row>
    <row r="88" spans="1:10" ht="25.15" customHeight="1">
      <c r="B88" s="104"/>
      <c r="C88" s="266" t="s">
        <v>315</v>
      </c>
      <c r="D88" s="318" t="s">
        <v>394</v>
      </c>
      <c r="E88" s="318"/>
      <c r="F88" s="318"/>
      <c r="G88" s="318"/>
      <c r="H88" s="318"/>
      <c r="I88" s="105"/>
      <c r="J88" s="106"/>
    </row>
    <row r="89" spans="1:10" ht="16.5" customHeight="1">
      <c r="B89" s="104"/>
      <c r="C89" s="230"/>
      <c r="D89" s="105"/>
      <c r="E89" s="105"/>
      <c r="F89" s="105"/>
      <c r="G89" s="105"/>
      <c r="H89" s="105"/>
      <c r="I89" s="105"/>
      <c r="J89" s="106"/>
    </row>
    <row r="90" spans="1:10" ht="16.5" customHeight="1" thickBot="1">
      <c r="B90" s="107"/>
      <c r="C90" s="108"/>
      <c r="D90" s="108"/>
      <c r="E90" s="108"/>
      <c r="F90" s="108"/>
      <c r="G90" s="108"/>
      <c r="H90" s="108"/>
      <c r="I90" s="108"/>
      <c r="J90" s="109"/>
    </row>
    <row r="91" spans="1:10" ht="16.5" customHeight="1"/>
  </sheetData>
  <sheetProtection sheet="1" objects="1" scenarios="1" selectLockedCells="1" selectUnlockedCells="1"/>
  <mergeCells count="10">
    <mergeCell ref="D88:H88"/>
    <mergeCell ref="A1:N1"/>
    <mergeCell ref="B8:H8"/>
    <mergeCell ref="C4:H4"/>
    <mergeCell ref="C5:H5"/>
    <mergeCell ref="C3:H3"/>
    <mergeCell ref="J3:L5"/>
    <mergeCell ref="C7:H7"/>
    <mergeCell ref="F67:K67"/>
    <mergeCell ref="C80:J82"/>
  </mergeCells>
  <phoneticPr fontId="1"/>
  <hyperlinks>
    <hyperlink ref="D86" r:id="rId1" display="toiawase.nagoya@gmail.com"/>
  </hyperlinks>
  <pageMargins left="0.7" right="0.7" top="0.75" bottom="0.75" header="0.3" footer="0.3"/>
  <pageSetup paperSize="9" scale="54"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I92"/>
  <sheetViews>
    <sheetView workbookViewId="0">
      <pane ySplit="1" topLeftCell="A2" activePane="bottomLeft" state="frozen"/>
      <selection pane="bottomLeft" activeCell="D2" sqref="D2"/>
    </sheetView>
  </sheetViews>
  <sheetFormatPr defaultRowHeight="13.5"/>
  <sheetData>
    <row r="1" spans="1:34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s="7" t="s">
        <v>16</v>
      </c>
      <c r="O1" s="7" t="s">
        <v>17</v>
      </c>
      <c r="P1" s="7" t="s">
        <v>18</v>
      </c>
      <c r="Q1" s="7" t="s">
        <v>19</v>
      </c>
      <c r="R1" s="7" t="s">
        <v>20</v>
      </c>
      <c r="S1" s="7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</row>
    <row r="2" spans="1:34">
      <c r="A2" t="str">
        <f>IF(E2="","",I2*1000000+①学校情報入力!$D$3*1000+②選手情報入力!A10)</f>
        <v/>
      </c>
      <c r="B2" t="str">
        <f>IF(E2="","",①学校情報入力!$D$3)</f>
        <v/>
      </c>
      <c r="D2" t="str">
        <f>IF(②選手情報入力!B10="","",②選手情報入力!B10)</f>
        <v/>
      </c>
      <c r="E2" t="str">
        <f>IF(②選手情報入力!C10="","",②選手情報入力!C10)</f>
        <v/>
      </c>
      <c r="F2" t="str">
        <f>IF(E2="","",②選手情報入力!D10)</f>
        <v/>
      </c>
      <c r="G2" t="str">
        <f>IF(E2="","",②選手情報入力!E10)</f>
        <v/>
      </c>
      <c r="H2" t="str">
        <f>IF(E2="","",F2)</f>
        <v/>
      </c>
      <c r="I2" t="str">
        <f>IF(E2="","",IF(②選手情報入力!G10="男",1,2))</f>
        <v/>
      </c>
      <c r="J2" t="str">
        <f>IF(E2="","",IF(②選手情報入力!H10="","",②選手情報入力!H10))</f>
        <v/>
      </c>
      <c r="L2" t="str">
        <f>IF(E2="","",0)</f>
        <v/>
      </c>
      <c r="M2" t="str">
        <f>IF(E2="","","愛知")</f>
        <v/>
      </c>
      <c r="O2" t="str">
        <f>IF(E2="","",IF(②選手情報入力!I10="","",IF(I2=1,VLOOKUP(②選手情報入力!I10,種目情報!$A$4:$B$16,2,FALSE),VLOOKUP(②選手情報入力!I10,種目情報!$E$4:$F$17,2,FALSE))))</f>
        <v/>
      </c>
      <c r="P2" t="str">
        <f>IF(E2="","",IF(②選手情報入力!J10="","",②選手情報入力!J10))</f>
        <v/>
      </c>
      <c r="Q2" s="37" t="str">
        <f>IF(E2="","",IF(②選手情報入力!I10="","",0))</f>
        <v/>
      </c>
      <c r="R2" t="str">
        <f>IF(E2="","",IF(②選手情報入力!I10="","",IF(I2=1,VLOOKUP(②選手情報入力!I10,種目情報!$A$4:$C$16,3,FALSE),VLOOKUP(②選手情報入力!I10,種目情報!$E$4:$G$17,3,FALSE))))</f>
        <v/>
      </c>
      <c r="S2" t="str">
        <f>IF(E2="","",IF(②選手情報入力!L10="","",IF(I2=1,VLOOKUP(②選手情報入力!L10,種目情報!$A$4:$B$16,2,FALSE),VLOOKUP(②選手情報入力!L10,種目情報!$E$4:$F$17,2,FALSE))))</f>
        <v/>
      </c>
      <c r="T2" t="str">
        <f>IF(E2="","",IF(②選手情報入力!#REF!="","",②選手情報入力!#REF!))</f>
        <v/>
      </c>
      <c r="U2" s="37" t="str">
        <f>IF(E2="","",IF(②選手情報入力!L10="","",0))</f>
        <v/>
      </c>
      <c r="V2" t="str">
        <f>IF(E2="","",IF(②選手情報入力!L10="","",IF(I2=1,VLOOKUP(②選手情報入力!L10,種目情報!$A$4:$C$16,3,FALSE),VLOOKUP(②選手情報入力!L10,種目情報!$E$4:$G$17,3,FALSE))))</f>
        <v/>
      </c>
      <c r="W2" t="str">
        <f>IF(E2="","",IF(②選手情報入力!M10="","",IF(I2=1,VLOOKUP(②選手情報入力!M10,種目情報!$A$4:$B$16,2,FALSE),VLOOKUP(②選手情報入力!M10,種目情報!$E$4:$F$17,2,FALSE))))</f>
        <v/>
      </c>
      <c r="X2" t="str">
        <f>IF(E2="","",IF(②選手情報入力!N10="","",②選手情報入力!N10))</f>
        <v/>
      </c>
      <c r="Y2" s="37" t="str">
        <f>IF(E2="","",IF(②選手情報入力!M10="","",0))</f>
        <v/>
      </c>
      <c r="Z2" t="str">
        <f>IF(E2="","",IF(②選手情報入力!M10="","",IF(I2=1,VLOOKUP(②選手情報入力!M10,種目情報!$A$4:$C$16,3,FALSE),VLOOKUP(②選手情報入力!M10,種目情報!$E$4:$G$17,3,FALSE))))</f>
        <v/>
      </c>
      <c r="AA2" t="str">
        <f>IF(E2="","",IF(②選手情報入力!O10="","",IF(I2=1,種目情報!$J$4,種目情報!$J$6)))</f>
        <v/>
      </c>
      <c r="AB2" t="str">
        <f>IF(E2="","",IF(②選手情報入力!O10="","",IF(I2=1,IF(②選手情報入力!$O$5="","",②選手情報入力!$O$5),IF(②選手情報入力!$O$6="","",②選手情報入力!$O$6))))</f>
        <v/>
      </c>
      <c r="AC2" t="str">
        <f>IF(E2="","",IF(②選手情報入力!O10="","",0))</f>
        <v/>
      </c>
      <c r="AD2" t="str">
        <f>IF(E2="","",IF(②選手情報入力!O10="","",2))</f>
        <v/>
      </c>
      <c r="AE2" t="str">
        <f>IF(E2="","",IF(②選手情報入力!P10="","",IF(I2=1,種目情報!$J$5,種目情報!$J$7)))</f>
        <v/>
      </c>
      <c r="AF2" t="str">
        <f>IF(E2="","",IF(②選手情報入力!P10="","",IF(I2=1,IF(②選手情報入力!$P$5="","",②選手情報入力!$P$5),IF(②選手情報入力!$P$6="","",②選手情報入力!$P$6))))</f>
        <v/>
      </c>
      <c r="AG2" t="str">
        <f>IF(E2="","",IF(②選手情報入力!P10="","",0))</f>
        <v/>
      </c>
      <c r="AH2" t="str">
        <f>IF(E2="","",IF(②選手情報入力!P10="","",2))</f>
        <v/>
      </c>
    </row>
    <row r="3" spans="1:34">
      <c r="A3" t="str">
        <f>IF(E3="","",I3*1000000+①学校情報入力!$D$3*1000+②選手情報入力!A11)</f>
        <v/>
      </c>
      <c r="B3" t="str">
        <f>IF(E3="","",①学校情報入力!$D$3)</f>
        <v/>
      </c>
      <c r="D3" t="str">
        <f>IF(②選手情報入力!B11="","",②選手情報入力!B11)</f>
        <v/>
      </c>
      <c r="E3" t="str">
        <f>IF(②選手情報入力!C11="","",②選手情報入力!C11)</f>
        <v/>
      </c>
      <c r="F3" t="str">
        <f>IF(E3="","",②選手情報入力!D11)</f>
        <v/>
      </c>
      <c r="G3" t="str">
        <f>IF(E3="","",②選手情報入力!E11)</f>
        <v/>
      </c>
      <c r="H3" t="str">
        <f t="shared" ref="H3:H66" si="0">IF(E3="","",F3)</f>
        <v/>
      </c>
      <c r="I3" t="str">
        <f>IF(E3="","",IF(②選手情報入力!G11="男",1,2))</f>
        <v/>
      </c>
      <c r="J3" t="str">
        <f>IF(E3="","",IF(②選手情報入力!H11="","",②選手情報入力!H11))</f>
        <v/>
      </c>
      <c r="L3" t="str">
        <f t="shared" ref="L3:L66" si="1">IF(E3="","",0)</f>
        <v/>
      </c>
      <c r="M3" t="str">
        <f t="shared" ref="M3:M66" si="2">IF(E3="","","愛知")</f>
        <v/>
      </c>
      <c r="O3" t="str">
        <f>IF(E3="","",IF(②選手情報入力!I11="","",IF(I3=1,VLOOKUP(②選手情報入力!I11,種目情報!$A$4:$B$16,2,FALSE),VLOOKUP(②選手情報入力!I11,種目情報!$E$4:$F$17,2,FALSE))))</f>
        <v/>
      </c>
      <c r="P3" t="str">
        <f>IF(E3="","",IF(②選手情報入力!J11="","",②選手情報入力!J11))</f>
        <v/>
      </c>
      <c r="Q3" s="37" t="str">
        <f>IF(E3="","",IF(②選手情報入力!I11="","",0))</f>
        <v/>
      </c>
      <c r="R3" t="str">
        <f>IF(E3="","",IF(②選手情報入力!I11="","",IF(I3=1,VLOOKUP(②選手情報入力!I11,種目情報!$A$4:$C$16,3,FALSE),VLOOKUP(②選手情報入力!I11,種目情報!$E$4:$G$17,3,FALSE))))</f>
        <v/>
      </c>
      <c r="S3" t="str">
        <f>IF(E3="","",IF(②選手情報入力!K11="","",IF(I3=1,VLOOKUP(②選手情報入力!K11,種目情報!$A$4:$B$16,2,FALSE),VLOOKUP(②選手情報入力!K11,種目情報!$E$4:$F$17,2,FALSE))))</f>
        <v/>
      </c>
      <c r="T3" t="str">
        <f>IF(E3="","",IF(②選手情報入力!L11="","",②選手情報入力!L11))</f>
        <v/>
      </c>
      <c r="U3" s="37" t="str">
        <f>IF(E3="","",IF(②選手情報入力!K11="","",0))</f>
        <v/>
      </c>
      <c r="V3" t="str">
        <f>IF(E3="","",IF(②選手情報入力!K11="","",IF(I3=1,VLOOKUP(②選手情報入力!K11,種目情報!$A$4:$C$16,3,FALSE),VLOOKUP(②選手情報入力!K11,種目情報!$E$4:$G$17,3,FALSE))))</f>
        <v/>
      </c>
      <c r="W3" t="str">
        <f>IF(E3="","",IF(②選手情報入力!M11="","",IF(I3=1,VLOOKUP(②選手情報入力!M11,種目情報!$A$4:$B$16,2,FALSE),VLOOKUP(②選手情報入力!M11,種目情報!$E$4:$F$17,2,FALSE))))</f>
        <v/>
      </c>
      <c r="X3" t="str">
        <f>IF(E3="","",IF(②選手情報入力!N11="","",②選手情報入力!N11))</f>
        <v/>
      </c>
      <c r="Y3" s="37" t="str">
        <f>IF(E3="","",IF(②選手情報入力!M11="","",0))</f>
        <v/>
      </c>
      <c r="Z3" t="str">
        <f>IF(E3="","",IF(②選手情報入力!M11="","",IF(I3=1,VLOOKUP(②選手情報入力!M11,種目情報!$A$4:$C$16,3,FALSE),VLOOKUP(②選手情報入力!M11,種目情報!$E$4:$G$17,3,FALSE))))</f>
        <v/>
      </c>
      <c r="AA3" t="str">
        <f>IF(E3="","",IF(②選手情報入力!O11="","",IF(I3=1,種目情報!$J$4,種目情報!$J$6)))</f>
        <v/>
      </c>
      <c r="AB3" t="str">
        <f>IF(E3="","",IF(②選手情報入力!O11="","",IF(I3=1,IF(②選手情報入力!$O$5="","",②選手情報入力!$O$5),IF(②選手情報入力!$O$6="","",②選手情報入力!$O$6))))</f>
        <v/>
      </c>
      <c r="AC3" t="str">
        <f>IF(E3="","",IF(②選手情報入力!O11="","",0))</f>
        <v/>
      </c>
      <c r="AD3" t="str">
        <f>IF(E3="","",IF(②選手情報入力!O11="","",2))</f>
        <v/>
      </c>
      <c r="AE3" t="str">
        <f>IF(E3="","",IF(②選手情報入力!P11="","",IF(I3=1,種目情報!$J$5,種目情報!$J$7)))</f>
        <v/>
      </c>
      <c r="AF3" t="str">
        <f>IF(E3="","",IF(②選手情報入力!P11="","",IF(I3=1,IF(②選手情報入力!$P$5="","",②選手情報入力!$P$5),IF(②選手情報入力!$P$6="","",②選手情報入力!$P$6))))</f>
        <v/>
      </c>
      <c r="AG3" t="str">
        <f>IF(E3="","",IF(②選手情報入力!P11="","",0))</f>
        <v/>
      </c>
      <c r="AH3" t="str">
        <f>IF(E3="","",IF(②選手情報入力!P11="","",2))</f>
        <v/>
      </c>
    </row>
    <row r="4" spans="1:34">
      <c r="A4" t="str">
        <f>IF(E4="","",I4*1000000+①学校情報入力!$D$3*1000+②選手情報入力!A12)</f>
        <v/>
      </c>
      <c r="B4" t="str">
        <f>IF(E4="","",①学校情報入力!$D$3)</f>
        <v/>
      </c>
      <c r="D4" t="str">
        <f>IF(②選手情報入力!B12="","",②選手情報入力!B12)</f>
        <v/>
      </c>
      <c r="E4" t="str">
        <f>IF(②選手情報入力!C12="","",②選手情報入力!C12)</f>
        <v/>
      </c>
      <c r="F4" t="str">
        <f>IF(E4="","",②選手情報入力!D12)</f>
        <v/>
      </c>
      <c r="G4" t="str">
        <f>IF(E4="","",②選手情報入力!E12)</f>
        <v/>
      </c>
      <c r="H4" t="str">
        <f t="shared" si="0"/>
        <v/>
      </c>
      <c r="I4" t="str">
        <f>IF(E4="","",IF(②選手情報入力!G12="男",1,2))</f>
        <v/>
      </c>
      <c r="J4" t="str">
        <f>IF(E4="","",IF(②選手情報入力!H12="","",②選手情報入力!H12))</f>
        <v/>
      </c>
      <c r="L4" t="str">
        <f t="shared" si="1"/>
        <v/>
      </c>
      <c r="M4" t="str">
        <f t="shared" si="2"/>
        <v/>
      </c>
      <c r="O4" t="str">
        <f>IF(E4="","",IF(②選手情報入力!I12="","",IF(I4=1,VLOOKUP(②選手情報入力!I12,種目情報!$A$4:$B$16,2,FALSE),VLOOKUP(②選手情報入力!I12,種目情報!$E$4:$F$17,2,FALSE))))</f>
        <v/>
      </c>
      <c r="P4" t="str">
        <f>IF(E4="","",IF(②選手情報入力!J12="","",②選手情報入力!J12))</f>
        <v/>
      </c>
      <c r="Q4" s="37" t="str">
        <f>IF(E4="","",IF(②選手情報入力!I12="","",0))</f>
        <v/>
      </c>
      <c r="R4" t="str">
        <f>IF(E4="","",IF(②選手情報入力!I12="","",IF(I4=1,VLOOKUP(②選手情報入力!I12,種目情報!$A$4:$C$16,3,FALSE),VLOOKUP(②選手情報入力!I12,種目情報!$E$4:$G$17,3,FALSE))))</f>
        <v/>
      </c>
      <c r="S4" t="str">
        <f>IF(E4="","",IF(②選手情報入力!K12="","",IF(I4=1,VLOOKUP(②選手情報入力!K12,種目情報!$A$4:$B$16,2,FALSE),VLOOKUP(②選手情報入力!K12,種目情報!$E$4:$F$17,2,FALSE))))</f>
        <v/>
      </c>
      <c r="T4" t="str">
        <f>IF(E4="","",IF(②選手情報入力!L12="","",②選手情報入力!L12))</f>
        <v/>
      </c>
      <c r="U4" s="37" t="str">
        <f>IF(E4="","",IF(②選手情報入力!K12="","",0))</f>
        <v/>
      </c>
      <c r="V4" t="str">
        <f>IF(E4="","",IF(②選手情報入力!K12="","",IF(I4=1,VLOOKUP(②選手情報入力!K12,種目情報!$A$4:$C$16,3,FALSE),VLOOKUP(②選手情報入力!K12,種目情報!$E$4:$G$17,3,FALSE))))</f>
        <v/>
      </c>
      <c r="W4" t="str">
        <f>IF(E4="","",IF(②選手情報入力!M12="","",IF(I4=1,VLOOKUP(②選手情報入力!M12,種目情報!$A$4:$B$16,2,FALSE),VLOOKUP(②選手情報入力!M12,種目情報!$E$4:$F$17,2,FALSE))))</f>
        <v/>
      </c>
      <c r="X4" t="str">
        <f>IF(E4="","",IF(②選手情報入力!N12="","",②選手情報入力!N12))</f>
        <v/>
      </c>
      <c r="Y4" s="37" t="str">
        <f>IF(E4="","",IF(②選手情報入力!M12="","",0))</f>
        <v/>
      </c>
      <c r="Z4" t="str">
        <f>IF(E4="","",IF(②選手情報入力!M12="","",IF(I4=1,VLOOKUP(②選手情報入力!M12,種目情報!$A$4:$C$16,3,FALSE),VLOOKUP(②選手情報入力!M12,種目情報!$E$4:$G$17,3,FALSE))))</f>
        <v/>
      </c>
      <c r="AA4" t="str">
        <f>IF(E4="","",IF(②選手情報入力!O12="","",IF(I4=1,種目情報!$J$4,種目情報!$J$6)))</f>
        <v/>
      </c>
      <c r="AB4" t="str">
        <f>IF(E4="","",IF(②選手情報入力!O12="","",IF(I4=1,IF(②選手情報入力!$O$5="","",②選手情報入力!$O$5),IF(②選手情報入力!$O$6="","",②選手情報入力!$O$6))))</f>
        <v/>
      </c>
      <c r="AC4" t="str">
        <f>IF(E4="","",IF(②選手情報入力!O12="","",0))</f>
        <v/>
      </c>
      <c r="AD4" t="str">
        <f>IF(E4="","",IF(②選手情報入力!O12="","",2))</f>
        <v/>
      </c>
      <c r="AE4" t="str">
        <f>IF(E4="","",IF(②選手情報入力!P12="","",IF(I4=1,種目情報!$J$5,種目情報!$J$7)))</f>
        <v/>
      </c>
      <c r="AF4" t="str">
        <f>IF(E4="","",IF(②選手情報入力!P12="","",IF(I4=1,IF(②選手情報入力!$P$5="","",②選手情報入力!$P$5),IF(②選手情報入力!$P$6="","",②選手情報入力!$P$6))))</f>
        <v/>
      </c>
      <c r="AG4" t="str">
        <f>IF(E4="","",IF(②選手情報入力!P12="","",0))</f>
        <v/>
      </c>
      <c r="AH4" t="str">
        <f>IF(E4="","",IF(②選手情報入力!P12="","",2))</f>
        <v/>
      </c>
    </row>
    <row r="5" spans="1:34">
      <c r="A5" t="str">
        <f>IF(E5="","",I5*1000000+①学校情報入力!$D$3*1000+②選手情報入力!A13)</f>
        <v/>
      </c>
      <c r="B5" t="str">
        <f>IF(E5="","",①学校情報入力!$D$3)</f>
        <v/>
      </c>
      <c r="D5" t="str">
        <f>IF(②選手情報入力!B13="","",②選手情報入力!B13)</f>
        <v/>
      </c>
      <c r="E5" t="str">
        <f>IF(②選手情報入力!C13="","",②選手情報入力!C13)</f>
        <v/>
      </c>
      <c r="F5" t="str">
        <f>IF(E5="","",②選手情報入力!D13)</f>
        <v/>
      </c>
      <c r="G5" t="str">
        <f>IF(E5="","",②選手情報入力!E13)</f>
        <v/>
      </c>
      <c r="H5" t="str">
        <f t="shared" si="0"/>
        <v/>
      </c>
      <c r="I5" t="str">
        <f>IF(E5="","",IF(②選手情報入力!G13="男",1,2))</f>
        <v/>
      </c>
      <c r="J5" t="str">
        <f>IF(E5="","",IF(②選手情報入力!H13="","",②選手情報入力!H13))</f>
        <v/>
      </c>
      <c r="L5" t="str">
        <f t="shared" si="1"/>
        <v/>
      </c>
      <c r="M5" t="str">
        <f t="shared" si="2"/>
        <v/>
      </c>
      <c r="O5" t="str">
        <f>IF(E5="","",IF(②選手情報入力!I13="","",IF(I5=1,VLOOKUP(②選手情報入力!I13,種目情報!$A$4:$B$16,2,FALSE),VLOOKUP(②選手情報入力!I13,種目情報!$E$4:$F$17,2,FALSE))))</f>
        <v/>
      </c>
      <c r="P5" t="str">
        <f>IF(E5="","",IF(②選手情報入力!J13="","",②選手情報入力!J13))</f>
        <v/>
      </c>
      <c r="Q5" s="37" t="str">
        <f>IF(E5="","",IF(②選手情報入力!I13="","",0))</f>
        <v/>
      </c>
      <c r="R5" t="str">
        <f>IF(E5="","",IF(②選手情報入力!I13="","",IF(I5=1,VLOOKUP(②選手情報入力!I13,種目情報!$A$4:$C$16,3,FALSE),VLOOKUP(②選手情報入力!I13,種目情報!$E$4:$G$17,3,FALSE))))</f>
        <v/>
      </c>
      <c r="S5" t="str">
        <f>IF(E5="","",IF(②選手情報入力!K13="","",IF(I5=1,VLOOKUP(②選手情報入力!K13,種目情報!$A$4:$B$16,2,FALSE),VLOOKUP(②選手情報入力!K13,種目情報!$E$4:$F$17,2,FALSE))))</f>
        <v/>
      </c>
      <c r="T5" t="str">
        <f>IF(E5="","",IF(②選手情報入力!L13="","",②選手情報入力!L13))</f>
        <v/>
      </c>
      <c r="U5" s="37" t="str">
        <f>IF(E5="","",IF(②選手情報入力!K13="","",0))</f>
        <v/>
      </c>
      <c r="V5" t="str">
        <f>IF(E5="","",IF(②選手情報入力!K13="","",IF(I5=1,VLOOKUP(②選手情報入力!K13,種目情報!$A$4:$C$16,3,FALSE),VLOOKUP(②選手情報入力!K13,種目情報!$E$4:$G$17,3,FALSE))))</f>
        <v/>
      </c>
      <c r="W5" t="str">
        <f>IF(E5="","",IF(②選手情報入力!M13="","",IF(I5=1,VLOOKUP(②選手情報入力!M13,種目情報!$A$4:$B$16,2,FALSE),VLOOKUP(②選手情報入力!M13,種目情報!$E$4:$F$17,2,FALSE))))</f>
        <v/>
      </c>
      <c r="X5" t="str">
        <f>IF(E5="","",IF(②選手情報入力!N13="","",②選手情報入力!N13))</f>
        <v/>
      </c>
      <c r="Y5" s="37" t="str">
        <f>IF(E5="","",IF(②選手情報入力!M13="","",0))</f>
        <v/>
      </c>
      <c r="Z5" t="str">
        <f>IF(E5="","",IF(②選手情報入力!M13="","",IF(I5=1,VLOOKUP(②選手情報入力!M13,種目情報!$A$4:$C$16,3,FALSE),VLOOKUP(②選手情報入力!M13,種目情報!$E$4:$G$17,3,FALSE))))</f>
        <v/>
      </c>
      <c r="AA5" t="str">
        <f>IF(E5="","",IF(②選手情報入力!O13="","",IF(I5=1,種目情報!$J$4,種目情報!$J$6)))</f>
        <v/>
      </c>
      <c r="AB5" t="str">
        <f>IF(E5="","",IF(②選手情報入力!O13="","",IF(I5=1,IF(②選手情報入力!$O$5="","",②選手情報入力!$O$5),IF(②選手情報入力!$O$6="","",②選手情報入力!$O$6))))</f>
        <v/>
      </c>
      <c r="AC5" t="str">
        <f>IF(E5="","",IF(②選手情報入力!O13="","",0))</f>
        <v/>
      </c>
      <c r="AD5" t="str">
        <f>IF(E5="","",IF(②選手情報入力!O13="","",2))</f>
        <v/>
      </c>
      <c r="AE5" t="str">
        <f>IF(E5="","",IF(②選手情報入力!P13="","",IF(I5=1,種目情報!$J$5,種目情報!$J$7)))</f>
        <v/>
      </c>
      <c r="AF5" t="str">
        <f>IF(E5="","",IF(②選手情報入力!P13="","",IF(I5=1,IF(②選手情報入力!$P$5="","",②選手情報入力!$P$5),IF(②選手情報入力!$P$6="","",②選手情報入力!$P$6))))</f>
        <v/>
      </c>
      <c r="AG5" t="str">
        <f>IF(E5="","",IF(②選手情報入力!P13="","",0))</f>
        <v/>
      </c>
      <c r="AH5" t="str">
        <f>IF(E5="","",IF(②選手情報入力!P13="","",2))</f>
        <v/>
      </c>
    </row>
    <row r="6" spans="1:34">
      <c r="A6" t="str">
        <f>IF(E6="","",I6*1000000+①学校情報入力!$D$3*1000+②選手情報入力!A14)</f>
        <v/>
      </c>
      <c r="B6" t="str">
        <f>IF(E6="","",①学校情報入力!$D$3)</f>
        <v/>
      </c>
      <c r="D6" t="str">
        <f>IF(②選手情報入力!B14="","",②選手情報入力!B14)</f>
        <v/>
      </c>
      <c r="E6" t="str">
        <f>IF(②選手情報入力!C14="","",②選手情報入力!C14)</f>
        <v/>
      </c>
      <c r="F6" t="str">
        <f>IF(E6="","",②選手情報入力!D14)</f>
        <v/>
      </c>
      <c r="G6" t="str">
        <f>IF(E6="","",②選手情報入力!E14)</f>
        <v/>
      </c>
      <c r="H6" t="str">
        <f t="shared" si="0"/>
        <v/>
      </c>
      <c r="I6" t="str">
        <f>IF(E6="","",IF(②選手情報入力!G14="男",1,2))</f>
        <v/>
      </c>
      <c r="J6" t="str">
        <f>IF(E6="","",IF(②選手情報入力!H14="","",②選手情報入力!H14))</f>
        <v/>
      </c>
      <c r="L6" t="str">
        <f t="shared" si="1"/>
        <v/>
      </c>
      <c r="M6" t="str">
        <f t="shared" si="2"/>
        <v/>
      </c>
      <c r="O6" t="str">
        <f>IF(E6="","",IF(②選手情報入力!I14="","",IF(I6=1,VLOOKUP(②選手情報入力!I14,種目情報!$A$4:$B$16,2,FALSE),VLOOKUP(②選手情報入力!I14,種目情報!$E$4:$F$17,2,FALSE))))</f>
        <v/>
      </c>
      <c r="P6" t="str">
        <f>IF(E6="","",IF(②選手情報入力!J14="","",②選手情報入力!J14))</f>
        <v/>
      </c>
      <c r="Q6" s="37" t="str">
        <f>IF(E6="","",IF(②選手情報入力!I14="","",0))</f>
        <v/>
      </c>
      <c r="R6" t="str">
        <f>IF(E6="","",IF(②選手情報入力!I14="","",IF(I6=1,VLOOKUP(②選手情報入力!I14,種目情報!$A$4:$C$16,3,FALSE),VLOOKUP(②選手情報入力!I14,種目情報!$E$4:$G$17,3,FALSE))))</f>
        <v/>
      </c>
      <c r="S6" t="str">
        <f>IF(E6="","",IF(②選手情報入力!K14="","",IF(I6=1,VLOOKUP(②選手情報入力!K14,種目情報!$A$4:$B$16,2,FALSE),VLOOKUP(②選手情報入力!K14,種目情報!$E$4:$F$17,2,FALSE))))</f>
        <v/>
      </c>
      <c r="T6" t="str">
        <f>IF(E6="","",IF(②選手情報入力!L14="","",②選手情報入力!L14))</f>
        <v/>
      </c>
      <c r="U6" s="37" t="str">
        <f>IF(E6="","",IF(②選手情報入力!K14="","",0))</f>
        <v/>
      </c>
      <c r="V6" t="str">
        <f>IF(E6="","",IF(②選手情報入力!K14="","",IF(I6=1,VLOOKUP(②選手情報入力!K14,種目情報!$A$4:$C$16,3,FALSE),VLOOKUP(②選手情報入力!K14,種目情報!$E$4:$G$17,3,FALSE))))</f>
        <v/>
      </c>
      <c r="W6" t="str">
        <f>IF(E6="","",IF(②選手情報入力!M14="","",IF(I6=1,VLOOKUP(②選手情報入力!M14,種目情報!$A$4:$B$16,2,FALSE),VLOOKUP(②選手情報入力!M14,種目情報!$E$4:$F$17,2,FALSE))))</f>
        <v/>
      </c>
      <c r="X6" t="str">
        <f>IF(E6="","",IF(②選手情報入力!N14="","",②選手情報入力!N14))</f>
        <v/>
      </c>
      <c r="Y6" s="37" t="str">
        <f>IF(E6="","",IF(②選手情報入力!M14="","",0))</f>
        <v/>
      </c>
      <c r="Z6" t="str">
        <f>IF(E6="","",IF(②選手情報入力!M14="","",IF(I6=1,VLOOKUP(②選手情報入力!M14,種目情報!$A$4:$C$16,3,FALSE),VLOOKUP(②選手情報入力!M14,種目情報!$E$4:$G$17,3,FALSE))))</f>
        <v/>
      </c>
      <c r="AA6" t="str">
        <f>IF(E6="","",IF(②選手情報入力!O14="","",IF(I6=1,種目情報!$J$4,種目情報!$J$6)))</f>
        <v/>
      </c>
      <c r="AB6" t="str">
        <f>IF(E6="","",IF(②選手情報入力!O14="","",IF(I6=1,IF(②選手情報入力!$O$5="","",②選手情報入力!$O$5),IF(②選手情報入力!$O$6="","",②選手情報入力!$O$6))))</f>
        <v/>
      </c>
      <c r="AC6" t="str">
        <f>IF(E6="","",IF(②選手情報入力!O14="","",0))</f>
        <v/>
      </c>
      <c r="AD6" t="str">
        <f>IF(E6="","",IF(②選手情報入力!O14="","",2))</f>
        <v/>
      </c>
      <c r="AE6" t="str">
        <f>IF(E6="","",IF(②選手情報入力!P14="","",IF(I6=1,種目情報!$J$5,種目情報!$J$7)))</f>
        <v/>
      </c>
      <c r="AF6" t="str">
        <f>IF(E6="","",IF(②選手情報入力!P14="","",IF(I6=1,IF(②選手情報入力!$P$5="","",②選手情報入力!$P$5),IF(②選手情報入力!$P$6="","",②選手情報入力!$P$6))))</f>
        <v/>
      </c>
      <c r="AG6" t="str">
        <f>IF(E6="","",IF(②選手情報入力!P14="","",0))</f>
        <v/>
      </c>
      <c r="AH6" t="str">
        <f>IF(E6="","",IF(②選手情報入力!P14="","",2))</f>
        <v/>
      </c>
    </row>
    <row r="7" spans="1:34">
      <c r="A7" t="str">
        <f>IF(E7="","",I7*1000000+①学校情報入力!$D$3*1000+②選手情報入力!A15)</f>
        <v/>
      </c>
      <c r="B7" t="str">
        <f>IF(E7="","",①学校情報入力!$D$3)</f>
        <v/>
      </c>
      <c r="D7" t="str">
        <f>IF(②選手情報入力!B15="","",②選手情報入力!B15)</f>
        <v/>
      </c>
      <c r="E7" t="str">
        <f>IF(②選手情報入力!C15="","",②選手情報入力!C15)</f>
        <v/>
      </c>
      <c r="F7" t="str">
        <f>IF(E7="","",②選手情報入力!D15)</f>
        <v/>
      </c>
      <c r="G7" t="str">
        <f>IF(E7="","",②選手情報入力!E15)</f>
        <v/>
      </c>
      <c r="H7" t="str">
        <f t="shared" si="0"/>
        <v/>
      </c>
      <c r="I7" t="str">
        <f>IF(E7="","",IF(②選手情報入力!G15="男",1,2))</f>
        <v/>
      </c>
      <c r="J7" t="str">
        <f>IF(E7="","",IF(②選手情報入力!H15="","",②選手情報入力!H15))</f>
        <v/>
      </c>
      <c r="L7" t="str">
        <f t="shared" si="1"/>
        <v/>
      </c>
      <c r="M7" t="str">
        <f t="shared" si="2"/>
        <v/>
      </c>
      <c r="O7" t="str">
        <f>IF(E7="","",IF(②選手情報入力!I15="","",IF(I7=1,VLOOKUP(②選手情報入力!I15,種目情報!$A$4:$B$16,2,FALSE),VLOOKUP(②選手情報入力!I15,種目情報!$E$4:$F$17,2,FALSE))))</f>
        <v/>
      </c>
      <c r="P7" t="str">
        <f>IF(E7="","",IF(②選手情報入力!J15="","",②選手情報入力!J15))</f>
        <v/>
      </c>
      <c r="Q7" s="37" t="str">
        <f>IF(E7="","",IF(②選手情報入力!I15="","",0))</f>
        <v/>
      </c>
      <c r="R7" t="str">
        <f>IF(E7="","",IF(②選手情報入力!I15="","",IF(I7=1,VLOOKUP(②選手情報入力!I15,種目情報!$A$4:$C$16,3,FALSE),VLOOKUP(②選手情報入力!I15,種目情報!$E$4:$G$17,3,FALSE))))</f>
        <v/>
      </c>
      <c r="S7" t="str">
        <f>IF(E7="","",IF(②選手情報入力!K15="","",IF(I7=1,VLOOKUP(②選手情報入力!K15,種目情報!$A$4:$B$16,2,FALSE),VLOOKUP(②選手情報入力!K15,種目情報!$E$4:$F$17,2,FALSE))))</f>
        <v/>
      </c>
      <c r="T7" t="str">
        <f>IF(E7="","",IF(②選手情報入力!L15="","",②選手情報入力!L15))</f>
        <v/>
      </c>
      <c r="U7" s="37" t="str">
        <f>IF(E7="","",IF(②選手情報入力!K15="","",0))</f>
        <v/>
      </c>
      <c r="V7" t="str">
        <f>IF(E7="","",IF(②選手情報入力!K15="","",IF(I7=1,VLOOKUP(②選手情報入力!K15,種目情報!$A$4:$C$16,3,FALSE),VLOOKUP(②選手情報入力!K15,種目情報!$E$4:$G$17,3,FALSE))))</f>
        <v/>
      </c>
      <c r="W7" t="str">
        <f>IF(E7="","",IF(②選手情報入力!M15="","",IF(I7=1,VLOOKUP(②選手情報入力!M15,種目情報!$A$4:$B$16,2,FALSE),VLOOKUP(②選手情報入力!M15,種目情報!$E$4:$F$17,2,FALSE))))</f>
        <v/>
      </c>
      <c r="X7" t="str">
        <f>IF(E7="","",IF(②選手情報入力!N15="","",②選手情報入力!N15))</f>
        <v/>
      </c>
      <c r="Y7" s="37" t="str">
        <f>IF(E7="","",IF(②選手情報入力!M15="","",0))</f>
        <v/>
      </c>
      <c r="Z7" t="str">
        <f>IF(E7="","",IF(②選手情報入力!M15="","",IF(I7=1,VLOOKUP(②選手情報入力!M15,種目情報!$A$4:$C$16,3,FALSE),VLOOKUP(②選手情報入力!M15,種目情報!$E$4:$G$17,3,FALSE))))</f>
        <v/>
      </c>
      <c r="AA7" t="str">
        <f>IF(E7="","",IF(②選手情報入力!O15="","",IF(I7=1,種目情報!$J$4,種目情報!$J$6)))</f>
        <v/>
      </c>
      <c r="AB7" t="str">
        <f>IF(E7="","",IF(②選手情報入力!O15="","",IF(I7=1,IF(②選手情報入力!$O$5="","",②選手情報入力!$O$5),IF(②選手情報入力!$O$6="","",②選手情報入力!$O$6))))</f>
        <v/>
      </c>
      <c r="AC7" t="str">
        <f>IF(E7="","",IF(②選手情報入力!O15="","",0))</f>
        <v/>
      </c>
      <c r="AD7" t="str">
        <f>IF(E7="","",IF(②選手情報入力!O15="","",2))</f>
        <v/>
      </c>
      <c r="AE7" t="str">
        <f>IF(E7="","",IF(②選手情報入力!P15="","",IF(I7=1,種目情報!$J$5,種目情報!$J$7)))</f>
        <v/>
      </c>
      <c r="AF7" t="str">
        <f>IF(E7="","",IF(②選手情報入力!P15="","",IF(I7=1,IF(②選手情報入力!$P$5="","",②選手情報入力!$P$5),IF(②選手情報入力!$P$6="","",②選手情報入力!$P$6))))</f>
        <v/>
      </c>
      <c r="AG7" t="str">
        <f>IF(E7="","",IF(②選手情報入力!P15="","",0))</f>
        <v/>
      </c>
      <c r="AH7" t="str">
        <f>IF(E7="","",IF(②選手情報入力!P15="","",2))</f>
        <v/>
      </c>
    </row>
    <row r="8" spans="1:34">
      <c r="A8" t="str">
        <f>IF(E8="","",I8*1000000+①学校情報入力!$D$3*1000+②選手情報入力!A16)</f>
        <v/>
      </c>
      <c r="B8" t="str">
        <f>IF(E8="","",①学校情報入力!$D$3)</f>
        <v/>
      </c>
      <c r="D8" t="str">
        <f>IF(②選手情報入力!B16="","",②選手情報入力!B16)</f>
        <v/>
      </c>
      <c r="E8" t="str">
        <f>IF(②選手情報入力!C16="","",②選手情報入力!C16)</f>
        <v/>
      </c>
      <c r="F8" t="str">
        <f>IF(E8="","",②選手情報入力!D16)</f>
        <v/>
      </c>
      <c r="G8" t="str">
        <f>IF(E8="","",②選手情報入力!E16)</f>
        <v/>
      </c>
      <c r="H8" t="str">
        <f t="shared" si="0"/>
        <v/>
      </c>
      <c r="I8" t="str">
        <f>IF(E8="","",IF(②選手情報入力!G16="男",1,2))</f>
        <v/>
      </c>
      <c r="J8" t="str">
        <f>IF(E8="","",IF(②選手情報入力!H16="","",②選手情報入力!H16))</f>
        <v/>
      </c>
      <c r="L8" t="str">
        <f t="shared" si="1"/>
        <v/>
      </c>
      <c r="M8" t="str">
        <f t="shared" si="2"/>
        <v/>
      </c>
      <c r="O8" t="str">
        <f>IF(E8="","",IF(②選手情報入力!I16="","",IF(I8=1,VLOOKUP(②選手情報入力!I16,種目情報!$A$4:$B$16,2,FALSE),VLOOKUP(②選手情報入力!I16,種目情報!$E$4:$F$17,2,FALSE))))</f>
        <v/>
      </c>
      <c r="P8" t="str">
        <f>IF(E8="","",IF(②選手情報入力!J16="","",②選手情報入力!J16))</f>
        <v/>
      </c>
      <c r="Q8" s="37" t="str">
        <f>IF(E8="","",IF(②選手情報入力!I16="","",0))</f>
        <v/>
      </c>
      <c r="R8" t="str">
        <f>IF(E8="","",IF(②選手情報入力!I16="","",IF(I8=1,VLOOKUP(②選手情報入力!I16,種目情報!$A$4:$C$16,3,FALSE),VLOOKUP(②選手情報入力!I16,種目情報!$E$4:$G$17,3,FALSE))))</f>
        <v/>
      </c>
      <c r="S8" t="str">
        <f>IF(E8="","",IF(②選手情報入力!K16="","",IF(I8=1,VLOOKUP(②選手情報入力!K16,種目情報!$A$4:$B$16,2,FALSE),VLOOKUP(②選手情報入力!K16,種目情報!$E$4:$F$17,2,FALSE))))</f>
        <v/>
      </c>
      <c r="T8" t="str">
        <f>IF(E8="","",IF(②選手情報入力!L16="","",②選手情報入力!L16))</f>
        <v/>
      </c>
      <c r="U8" s="37" t="str">
        <f>IF(E8="","",IF(②選手情報入力!K16="","",0))</f>
        <v/>
      </c>
      <c r="V8" t="str">
        <f>IF(E8="","",IF(②選手情報入力!K16="","",IF(I8=1,VLOOKUP(②選手情報入力!K16,種目情報!$A$4:$C$16,3,FALSE),VLOOKUP(②選手情報入力!K16,種目情報!$E$4:$G$17,3,FALSE))))</f>
        <v/>
      </c>
      <c r="W8" t="str">
        <f>IF(E8="","",IF(②選手情報入力!M16="","",IF(I8=1,VLOOKUP(②選手情報入力!M16,種目情報!$A$4:$B$16,2,FALSE),VLOOKUP(②選手情報入力!M16,種目情報!$E$4:$F$17,2,FALSE))))</f>
        <v/>
      </c>
      <c r="X8" t="str">
        <f>IF(E8="","",IF(②選手情報入力!N16="","",②選手情報入力!N16))</f>
        <v/>
      </c>
      <c r="Y8" s="37" t="str">
        <f>IF(E8="","",IF(②選手情報入力!M16="","",0))</f>
        <v/>
      </c>
      <c r="Z8" t="str">
        <f>IF(E8="","",IF(②選手情報入力!M16="","",IF(I8=1,VLOOKUP(②選手情報入力!M16,種目情報!$A$4:$C$16,3,FALSE),VLOOKUP(②選手情報入力!M16,種目情報!$E$4:$G$17,3,FALSE))))</f>
        <v/>
      </c>
      <c r="AA8" t="str">
        <f>IF(E8="","",IF(②選手情報入力!O16="","",IF(I8=1,種目情報!$J$4,種目情報!$J$6)))</f>
        <v/>
      </c>
      <c r="AB8" t="str">
        <f>IF(E8="","",IF(②選手情報入力!O16="","",IF(I8=1,IF(②選手情報入力!$O$5="","",②選手情報入力!$O$5),IF(②選手情報入力!$O$6="","",②選手情報入力!$O$6))))</f>
        <v/>
      </c>
      <c r="AC8" t="str">
        <f>IF(E8="","",IF(②選手情報入力!O16="","",0))</f>
        <v/>
      </c>
      <c r="AD8" t="str">
        <f>IF(E8="","",IF(②選手情報入力!O16="","",2))</f>
        <v/>
      </c>
      <c r="AE8" t="str">
        <f>IF(E8="","",IF(②選手情報入力!P16="","",IF(I8=1,種目情報!$J$5,種目情報!$J$7)))</f>
        <v/>
      </c>
      <c r="AF8" t="str">
        <f>IF(E8="","",IF(②選手情報入力!P16="","",IF(I8=1,IF(②選手情報入力!$P$5="","",②選手情報入力!$P$5),IF(②選手情報入力!$P$6="","",②選手情報入力!$P$6))))</f>
        <v/>
      </c>
      <c r="AG8" t="str">
        <f>IF(E8="","",IF(②選手情報入力!P16="","",0))</f>
        <v/>
      </c>
      <c r="AH8" t="str">
        <f>IF(E8="","",IF(②選手情報入力!P16="","",2))</f>
        <v/>
      </c>
    </row>
    <row r="9" spans="1:34">
      <c r="A9" t="str">
        <f>IF(E9="","",I9*1000000+①学校情報入力!$D$3*1000+②選手情報入力!A17)</f>
        <v/>
      </c>
      <c r="B9" t="str">
        <f>IF(E9="","",①学校情報入力!$D$3)</f>
        <v/>
      </c>
      <c r="D9" t="str">
        <f>IF(②選手情報入力!B17="","",②選手情報入力!B17)</f>
        <v/>
      </c>
      <c r="E9" t="str">
        <f>IF(②選手情報入力!C17="","",②選手情報入力!C17)</f>
        <v/>
      </c>
      <c r="F9" t="str">
        <f>IF(E9="","",②選手情報入力!D17)</f>
        <v/>
      </c>
      <c r="G9" t="str">
        <f>IF(E9="","",②選手情報入力!E17)</f>
        <v/>
      </c>
      <c r="H9" t="str">
        <f t="shared" si="0"/>
        <v/>
      </c>
      <c r="I9" t="str">
        <f>IF(E9="","",IF(②選手情報入力!G17="男",1,2))</f>
        <v/>
      </c>
      <c r="J9" t="str">
        <f>IF(E9="","",IF(②選手情報入力!H17="","",②選手情報入力!H17))</f>
        <v/>
      </c>
      <c r="L9" t="str">
        <f t="shared" si="1"/>
        <v/>
      </c>
      <c r="M9" t="str">
        <f t="shared" si="2"/>
        <v/>
      </c>
      <c r="O9" t="str">
        <f>IF(E9="","",IF(②選手情報入力!I17="","",IF(I9=1,VLOOKUP(②選手情報入力!I17,種目情報!$A$4:$B$16,2,FALSE),VLOOKUP(②選手情報入力!I17,種目情報!$E$4:$F$17,2,FALSE))))</f>
        <v/>
      </c>
      <c r="P9" t="str">
        <f>IF(E9="","",IF(②選手情報入力!J17="","",②選手情報入力!J17))</f>
        <v/>
      </c>
      <c r="Q9" s="37" t="str">
        <f>IF(E9="","",IF(②選手情報入力!I17="","",0))</f>
        <v/>
      </c>
      <c r="R9" t="str">
        <f>IF(E9="","",IF(②選手情報入力!I17="","",IF(I9=1,VLOOKUP(②選手情報入力!I17,種目情報!$A$4:$C$16,3,FALSE),VLOOKUP(②選手情報入力!I17,種目情報!$E$4:$G$17,3,FALSE))))</f>
        <v/>
      </c>
      <c r="S9" t="str">
        <f>IF(E9="","",IF(②選手情報入力!K17="","",IF(I9=1,VLOOKUP(②選手情報入力!K17,種目情報!$A$4:$B$16,2,FALSE),VLOOKUP(②選手情報入力!K17,種目情報!$E$4:$F$17,2,FALSE))))</f>
        <v/>
      </c>
      <c r="T9" t="str">
        <f>IF(E9="","",IF(②選手情報入力!L17="","",②選手情報入力!L17))</f>
        <v/>
      </c>
      <c r="U9" s="37" t="str">
        <f>IF(E9="","",IF(②選手情報入力!K17="","",0))</f>
        <v/>
      </c>
      <c r="V9" t="str">
        <f>IF(E9="","",IF(②選手情報入力!K17="","",IF(I9=1,VLOOKUP(②選手情報入力!K17,種目情報!$A$4:$C$16,3,FALSE),VLOOKUP(②選手情報入力!K17,種目情報!$E$4:$G$17,3,FALSE))))</f>
        <v/>
      </c>
      <c r="W9" t="str">
        <f>IF(E9="","",IF(②選手情報入力!M17="","",IF(I9=1,VLOOKUP(②選手情報入力!M17,種目情報!$A$4:$B$16,2,FALSE),VLOOKUP(②選手情報入力!M17,種目情報!$E$4:$F$17,2,FALSE))))</f>
        <v/>
      </c>
      <c r="X9" t="str">
        <f>IF(E9="","",IF(②選手情報入力!N17="","",②選手情報入力!N17))</f>
        <v/>
      </c>
      <c r="Y9" s="37" t="str">
        <f>IF(E9="","",IF(②選手情報入力!M17="","",0))</f>
        <v/>
      </c>
      <c r="Z9" t="str">
        <f>IF(E9="","",IF(②選手情報入力!M17="","",IF(I9=1,VLOOKUP(②選手情報入力!M17,種目情報!$A$4:$C$16,3,FALSE),VLOOKUP(②選手情報入力!M17,種目情報!$E$4:$G$17,3,FALSE))))</f>
        <v/>
      </c>
      <c r="AA9" t="str">
        <f>IF(E9="","",IF(②選手情報入力!O17="","",IF(I9=1,種目情報!$J$4,種目情報!$J$6)))</f>
        <v/>
      </c>
      <c r="AB9" t="str">
        <f>IF(E9="","",IF(②選手情報入力!O17="","",IF(I9=1,IF(②選手情報入力!$O$5="","",②選手情報入力!$O$5),IF(②選手情報入力!$O$6="","",②選手情報入力!$O$6))))</f>
        <v/>
      </c>
      <c r="AC9" t="str">
        <f>IF(E9="","",IF(②選手情報入力!O17="","",0))</f>
        <v/>
      </c>
      <c r="AD9" t="str">
        <f>IF(E9="","",IF(②選手情報入力!O17="","",2))</f>
        <v/>
      </c>
      <c r="AE9" t="str">
        <f>IF(E9="","",IF(②選手情報入力!P17="","",IF(I9=1,種目情報!$J$5,種目情報!$J$7)))</f>
        <v/>
      </c>
      <c r="AF9" t="str">
        <f>IF(E9="","",IF(②選手情報入力!P17="","",IF(I9=1,IF(②選手情報入力!$P$5="","",②選手情報入力!$P$5),IF(②選手情報入力!$P$6="","",②選手情報入力!$P$6))))</f>
        <v/>
      </c>
      <c r="AG9" t="str">
        <f>IF(E9="","",IF(②選手情報入力!P17="","",0))</f>
        <v/>
      </c>
      <c r="AH9" t="str">
        <f>IF(E9="","",IF(②選手情報入力!P17="","",2))</f>
        <v/>
      </c>
    </row>
    <row r="10" spans="1:34">
      <c r="A10" t="str">
        <f>IF(E10="","",I10*1000000+①学校情報入力!$D$3*1000+②選手情報入力!A18)</f>
        <v/>
      </c>
      <c r="B10" t="str">
        <f>IF(E10="","",①学校情報入力!$D$3)</f>
        <v/>
      </c>
      <c r="D10" t="str">
        <f>IF(②選手情報入力!B18="","",②選手情報入力!B18)</f>
        <v/>
      </c>
      <c r="E10" t="str">
        <f>IF(②選手情報入力!C18="","",②選手情報入力!C18)</f>
        <v/>
      </c>
      <c r="F10" t="str">
        <f>IF(E10="","",②選手情報入力!D18)</f>
        <v/>
      </c>
      <c r="G10" t="str">
        <f>IF(E10="","",②選手情報入力!E18)</f>
        <v/>
      </c>
      <c r="H10" t="str">
        <f t="shared" si="0"/>
        <v/>
      </c>
      <c r="I10" t="str">
        <f>IF(E10="","",IF(②選手情報入力!G18="男",1,2))</f>
        <v/>
      </c>
      <c r="J10" t="str">
        <f>IF(E10="","",IF(②選手情報入力!H18="","",②選手情報入力!H18))</f>
        <v/>
      </c>
      <c r="L10" t="str">
        <f t="shared" si="1"/>
        <v/>
      </c>
      <c r="M10" t="str">
        <f t="shared" si="2"/>
        <v/>
      </c>
      <c r="O10" t="str">
        <f>IF(E10="","",IF(②選手情報入力!I18="","",IF(I10=1,VLOOKUP(②選手情報入力!I18,種目情報!$A$4:$B$16,2,FALSE),VLOOKUP(②選手情報入力!I18,種目情報!$E$4:$F$17,2,FALSE))))</f>
        <v/>
      </c>
      <c r="P10" t="str">
        <f>IF(E10="","",IF(②選手情報入力!J18="","",②選手情報入力!J18))</f>
        <v/>
      </c>
      <c r="Q10" s="37" t="str">
        <f>IF(E10="","",IF(②選手情報入力!I18="","",0))</f>
        <v/>
      </c>
      <c r="R10" t="str">
        <f>IF(E10="","",IF(②選手情報入力!I18="","",IF(I10=1,VLOOKUP(②選手情報入力!I18,種目情報!$A$4:$C$16,3,FALSE),VLOOKUP(②選手情報入力!I18,種目情報!$E$4:$G$17,3,FALSE))))</f>
        <v/>
      </c>
      <c r="S10" t="str">
        <f>IF(E10="","",IF(②選手情報入力!K18="","",IF(I10=1,VLOOKUP(②選手情報入力!K18,種目情報!$A$4:$B$16,2,FALSE),VLOOKUP(②選手情報入力!K18,種目情報!$E$4:$F$17,2,FALSE))))</f>
        <v/>
      </c>
      <c r="T10" t="str">
        <f>IF(E10="","",IF(②選手情報入力!L18="","",②選手情報入力!L18))</f>
        <v/>
      </c>
      <c r="U10" s="37" t="str">
        <f>IF(E10="","",IF(②選手情報入力!K18="","",0))</f>
        <v/>
      </c>
      <c r="V10" t="str">
        <f>IF(E10="","",IF(②選手情報入力!K18="","",IF(I10=1,VLOOKUP(②選手情報入力!K18,種目情報!$A$4:$C$16,3,FALSE),VLOOKUP(②選手情報入力!K18,種目情報!$E$4:$G$17,3,FALSE))))</f>
        <v/>
      </c>
      <c r="W10" t="str">
        <f>IF(E10="","",IF(②選手情報入力!M18="","",IF(I10=1,VLOOKUP(②選手情報入力!M18,種目情報!$A$4:$B$16,2,FALSE),VLOOKUP(②選手情報入力!M18,種目情報!$E$4:$F$17,2,FALSE))))</f>
        <v/>
      </c>
      <c r="X10" t="str">
        <f>IF(E10="","",IF(②選手情報入力!N18="","",②選手情報入力!N18))</f>
        <v/>
      </c>
      <c r="Y10" s="37" t="str">
        <f>IF(E10="","",IF(②選手情報入力!M18="","",0))</f>
        <v/>
      </c>
      <c r="Z10" t="str">
        <f>IF(E10="","",IF(②選手情報入力!M18="","",IF(I10=1,VLOOKUP(②選手情報入力!M18,種目情報!$A$4:$C$16,3,FALSE),VLOOKUP(②選手情報入力!M18,種目情報!$E$4:$G$17,3,FALSE))))</f>
        <v/>
      </c>
      <c r="AA10" t="str">
        <f>IF(E10="","",IF(②選手情報入力!O18="","",IF(I10=1,種目情報!$J$4,種目情報!$J$6)))</f>
        <v/>
      </c>
      <c r="AB10" t="str">
        <f>IF(E10="","",IF(②選手情報入力!O18="","",IF(I10=1,IF(②選手情報入力!$O$5="","",②選手情報入力!$O$5),IF(②選手情報入力!$O$6="","",②選手情報入力!$O$6))))</f>
        <v/>
      </c>
      <c r="AC10" t="str">
        <f>IF(E10="","",IF(②選手情報入力!O18="","",0))</f>
        <v/>
      </c>
      <c r="AD10" t="str">
        <f>IF(E10="","",IF(②選手情報入力!O18="","",2))</f>
        <v/>
      </c>
      <c r="AE10" t="str">
        <f>IF(E10="","",IF(②選手情報入力!P18="","",IF(I10=1,種目情報!$J$5,種目情報!$J$7)))</f>
        <v/>
      </c>
      <c r="AF10" t="str">
        <f>IF(E10="","",IF(②選手情報入力!P18="","",IF(I10=1,IF(②選手情報入力!$P$5="","",②選手情報入力!$P$5),IF(②選手情報入力!$P$6="","",②選手情報入力!$P$6))))</f>
        <v/>
      </c>
      <c r="AG10" t="str">
        <f>IF(E10="","",IF(②選手情報入力!P18="","",0))</f>
        <v/>
      </c>
      <c r="AH10" t="str">
        <f>IF(E10="","",IF(②選手情報入力!P18="","",2))</f>
        <v/>
      </c>
    </row>
    <row r="11" spans="1:34">
      <c r="A11" t="str">
        <f>IF(E11="","",I11*1000000+①学校情報入力!$D$3*1000+②選手情報入力!A19)</f>
        <v/>
      </c>
      <c r="B11" t="str">
        <f>IF(E11="","",①学校情報入力!$D$3)</f>
        <v/>
      </c>
      <c r="D11" t="str">
        <f>IF(②選手情報入力!B19="","",②選手情報入力!B19)</f>
        <v/>
      </c>
      <c r="E11" t="str">
        <f>IF(②選手情報入力!C19="","",②選手情報入力!C19)</f>
        <v/>
      </c>
      <c r="F11" t="str">
        <f>IF(E11="","",②選手情報入力!D19)</f>
        <v/>
      </c>
      <c r="G11" t="str">
        <f>IF(E11="","",②選手情報入力!E19)</f>
        <v/>
      </c>
      <c r="H11" t="str">
        <f t="shared" si="0"/>
        <v/>
      </c>
      <c r="I11" t="str">
        <f>IF(E11="","",IF(②選手情報入力!G19="男",1,2))</f>
        <v/>
      </c>
      <c r="J11" t="str">
        <f>IF(E11="","",IF(②選手情報入力!H19="","",②選手情報入力!H19))</f>
        <v/>
      </c>
      <c r="L11" t="str">
        <f t="shared" si="1"/>
        <v/>
      </c>
      <c r="M11" t="str">
        <f t="shared" si="2"/>
        <v/>
      </c>
      <c r="O11" t="str">
        <f>IF(E11="","",IF(②選手情報入力!I19="","",IF(I11=1,VLOOKUP(②選手情報入力!I19,種目情報!$A$4:$B$16,2,FALSE),VLOOKUP(②選手情報入力!I19,種目情報!$E$4:$F$17,2,FALSE))))</f>
        <v/>
      </c>
      <c r="P11" t="str">
        <f>IF(E11="","",IF(②選手情報入力!J19="","",②選手情報入力!J19))</f>
        <v/>
      </c>
      <c r="Q11" s="37" t="str">
        <f>IF(E11="","",IF(②選手情報入力!I19="","",0))</f>
        <v/>
      </c>
      <c r="R11" t="str">
        <f>IF(E11="","",IF(②選手情報入力!I19="","",IF(I11=1,VLOOKUP(②選手情報入力!I19,種目情報!$A$4:$C$16,3,FALSE),VLOOKUP(②選手情報入力!I19,種目情報!$E$4:$G$17,3,FALSE))))</f>
        <v/>
      </c>
      <c r="S11" t="str">
        <f>IF(E11="","",IF(②選手情報入力!K19="","",IF(I11=1,VLOOKUP(②選手情報入力!K19,種目情報!$A$4:$B$16,2,FALSE),VLOOKUP(②選手情報入力!K19,種目情報!$E$4:$F$17,2,FALSE))))</f>
        <v/>
      </c>
      <c r="T11" t="str">
        <f>IF(E11="","",IF(②選手情報入力!L19="","",②選手情報入力!L19))</f>
        <v/>
      </c>
      <c r="U11" s="37" t="str">
        <f>IF(E11="","",IF(②選手情報入力!K19="","",0))</f>
        <v/>
      </c>
      <c r="V11" t="str">
        <f>IF(E11="","",IF(②選手情報入力!K19="","",IF(I11=1,VLOOKUP(②選手情報入力!K19,種目情報!$A$4:$C$16,3,FALSE),VLOOKUP(②選手情報入力!K19,種目情報!$E$4:$G$17,3,FALSE))))</f>
        <v/>
      </c>
      <c r="W11" t="str">
        <f>IF(E11="","",IF(②選手情報入力!M19="","",IF(I11=1,VLOOKUP(②選手情報入力!M19,種目情報!$A$4:$B$16,2,FALSE),VLOOKUP(②選手情報入力!M19,種目情報!$E$4:$F$17,2,FALSE))))</f>
        <v/>
      </c>
      <c r="X11" t="str">
        <f>IF(E11="","",IF(②選手情報入力!N19="","",②選手情報入力!N19))</f>
        <v/>
      </c>
      <c r="Y11" s="37" t="str">
        <f>IF(E11="","",IF(②選手情報入力!M19="","",0))</f>
        <v/>
      </c>
      <c r="Z11" t="str">
        <f>IF(E11="","",IF(②選手情報入力!M19="","",IF(I11=1,VLOOKUP(②選手情報入力!M19,種目情報!$A$4:$C$16,3,FALSE),VLOOKUP(②選手情報入力!M19,種目情報!$E$4:$G$17,3,FALSE))))</f>
        <v/>
      </c>
      <c r="AA11" t="str">
        <f>IF(E11="","",IF(②選手情報入力!O19="","",IF(I11=1,種目情報!$J$4,種目情報!$J$6)))</f>
        <v/>
      </c>
      <c r="AB11" t="str">
        <f>IF(E11="","",IF(②選手情報入力!O19="","",IF(I11=1,IF(②選手情報入力!$O$5="","",②選手情報入力!$O$5),IF(②選手情報入力!$O$6="","",②選手情報入力!$O$6))))</f>
        <v/>
      </c>
      <c r="AC11" t="str">
        <f>IF(E11="","",IF(②選手情報入力!O19="","",0))</f>
        <v/>
      </c>
      <c r="AD11" t="str">
        <f>IF(E11="","",IF(②選手情報入力!O19="","",2))</f>
        <v/>
      </c>
      <c r="AE11" t="str">
        <f>IF(E11="","",IF(②選手情報入力!P19="","",IF(I11=1,種目情報!$J$5,種目情報!$J$7)))</f>
        <v/>
      </c>
      <c r="AF11" t="str">
        <f>IF(E11="","",IF(②選手情報入力!P19="","",IF(I11=1,IF(②選手情報入力!$P$5="","",②選手情報入力!$P$5),IF(②選手情報入力!$P$6="","",②選手情報入力!$P$6))))</f>
        <v/>
      </c>
      <c r="AG11" t="str">
        <f>IF(E11="","",IF(②選手情報入力!P19="","",0))</f>
        <v/>
      </c>
      <c r="AH11" t="str">
        <f>IF(E11="","",IF(②選手情報入力!P19="","",2))</f>
        <v/>
      </c>
    </row>
    <row r="12" spans="1:34">
      <c r="A12" t="str">
        <f>IF(E12="","",I12*1000000+①学校情報入力!$D$3*1000+②選手情報入力!A20)</f>
        <v/>
      </c>
      <c r="B12" t="str">
        <f>IF(E12="","",①学校情報入力!$D$3)</f>
        <v/>
      </c>
      <c r="D12" t="str">
        <f>IF(②選手情報入力!B20="","",②選手情報入力!B20)</f>
        <v/>
      </c>
      <c r="E12" t="str">
        <f>IF(②選手情報入力!C20="","",②選手情報入力!C20)</f>
        <v/>
      </c>
      <c r="F12" t="str">
        <f>IF(E12="","",②選手情報入力!D20)</f>
        <v/>
      </c>
      <c r="G12" t="str">
        <f>IF(E12="","",②選手情報入力!E20)</f>
        <v/>
      </c>
      <c r="H12" t="str">
        <f t="shared" si="0"/>
        <v/>
      </c>
      <c r="I12" t="str">
        <f>IF(E12="","",IF(②選手情報入力!G20="男",1,2))</f>
        <v/>
      </c>
      <c r="J12" t="str">
        <f>IF(E12="","",IF(②選手情報入力!H20="","",②選手情報入力!H20))</f>
        <v/>
      </c>
      <c r="L12" t="str">
        <f t="shared" si="1"/>
        <v/>
      </c>
      <c r="M12" t="str">
        <f t="shared" si="2"/>
        <v/>
      </c>
      <c r="O12" t="str">
        <f>IF(E12="","",IF(②選手情報入力!I20="","",IF(I12=1,VLOOKUP(②選手情報入力!I20,種目情報!$A$4:$B$16,2,FALSE),VLOOKUP(②選手情報入力!I20,種目情報!$E$4:$F$17,2,FALSE))))</f>
        <v/>
      </c>
      <c r="P12" t="str">
        <f>IF(E12="","",IF(②選手情報入力!J20="","",②選手情報入力!J20))</f>
        <v/>
      </c>
      <c r="Q12" s="37" t="str">
        <f>IF(E12="","",IF(②選手情報入力!I20="","",0))</f>
        <v/>
      </c>
      <c r="R12" t="str">
        <f>IF(E12="","",IF(②選手情報入力!I20="","",IF(I12=1,VLOOKUP(②選手情報入力!I20,種目情報!$A$4:$C$16,3,FALSE),VLOOKUP(②選手情報入力!I20,種目情報!$E$4:$G$17,3,FALSE))))</f>
        <v/>
      </c>
      <c r="S12" t="str">
        <f>IF(E12="","",IF(②選手情報入力!K20="","",IF(I12=1,VLOOKUP(②選手情報入力!K20,種目情報!$A$4:$B$16,2,FALSE),VLOOKUP(②選手情報入力!K20,種目情報!$E$4:$F$17,2,FALSE))))</f>
        <v/>
      </c>
      <c r="T12" t="str">
        <f>IF(E12="","",IF(②選手情報入力!L20="","",②選手情報入力!L20))</f>
        <v/>
      </c>
      <c r="U12" s="37" t="str">
        <f>IF(E12="","",IF(②選手情報入力!K20="","",0))</f>
        <v/>
      </c>
      <c r="V12" t="str">
        <f>IF(E12="","",IF(②選手情報入力!K20="","",IF(I12=1,VLOOKUP(②選手情報入力!K20,種目情報!$A$4:$C$16,3,FALSE),VLOOKUP(②選手情報入力!K20,種目情報!$E$4:$G$17,3,FALSE))))</f>
        <v/>
      </c>
      <c r="W12" t="str">
        <f>IF(E12="","",IF(②選手情報入力!M20="","",IF(I12=1,VLOOKUP(②選手情報入力!M20,種目情報!$A$4:$B$16,2,FALSE),VLOOKUP(②選手情報入力!M20,種目情報!$E$4:$F$17,2,FALSE))))</f>
        <v/>
      </c>
      <c r="X12" t="str">
        <f>IF(E12="","",IF(②選手情報入力!N20="","",②選手情報入力!N20))</f>
        <v/>
      </c>
      <c r="Y12" s="37" t="str">
        <f>IF(E12="","",IF(②選手情報入力!M20="","",0))</f>
        <v/>
      </c>
      <c r="Z12" t="str">
        <f>IF(E12="","",IF(②選手情報入力!M20="","",IF(I12=1,VLOOKUP(②選手情報入力!M20,種目情報!$A$4:$C$16,3,FALSE),VLOOKUP(②選手情報入力!M20,種目情報!$E$4:$G$17,3,FALSE))))</f>
        <v/>
      </c>
      <c r="AA12" t="str">
        <f>IF(E12="","",IF(②選手情報入力!O20="","",IF(I12=1,種目情報!$J$4,種目情報!$J$6)))</f>
        <v/>
      </c>
      <c r="AB12" t="str">
        <f>IF(E12="","",IF(②選手情報入力!O20="","",IF(I12=1,IF(②選手情報入力!$O$5="","",②選手情報入力!$O$5),IF(②選手情報入力!$O$6="","",②選手情報入力!$O$6))))</f>
        <v/>
      </c>
      <c r="AC12" t="str">
        <f>IF(E12="","",IF(②選手情報入力!O20="","",0))</f>
        <v/>
      </c>
      <c r="AD12" t="str">
        <f>IF(E12="","",IF(②選手情報入力!O20="","",2))</f>
        <v/>
      </c>
      <c r="AE12" t="str">
        <f>IF(E12="","",IF(②選手情報入力!P20="","",IF(I12=1,種目情報!$J$5,種目情報!$J$7)))</f>
        <v/>
      </c>
      <c r="AF12" t="str">
        <f>IF(E12="","",IF(②選手情報入力!P20="","",IF(I12=1,IF(②選手情報入力!$P$5="","",②選手情報入力!$P$5),IF(②選手情報入力!$P$6="","",②選手情報入力!$P$6))))</f>
        <v/>
      </c>
      <c r="AG12" t="str">
        <f>IF(E12="","",IF(②選手情報入力!P20="","",0))</f>
        <v/>
      </c>
      <c r="AH12" t="str">
        <f>IF(E12="","",IF(②選手情報入力!P20="","",2))</f>
        <v/>
      </c>
    </row>
    <row r="13" spans="1:34">
      <c r="A13" t="str">
        <f>IF(E13="","",I13*1000000+①学校情報入力!$D$3*1000+②選手情報入力!A21)</f>
        <v/>
      </c>
      <c r="B13" t="str">
        <f>IF(E13="","",①学校情報入力!$D$3)</f>
        <v/>
      </c>
      <c r="D13" t="str">
        <f>IF(②選手情報入力!B21="","",②選手情報入力!B21)</f>
        <v/>
      </c>
      <c r="E13" t="str">
        <f>IF(②選手情報入力!C21="","",②選手情報入力!C21)</f>
        <v/>
      </c>
      <c r="F13" t="str">
        <f>IF(E13="","",②選手情報入力!D21)</f>
        <v/>
      </c>
      <c r="G13" t="str">
        <f>IF(E13="","",②選手情報入力!E21)</f>
        <v/>
      </c>
      <c r="H13" t="str">
        <f t="shared" si="0"/>
        <v/>
      </c>
      <c r="I13" t="str">
        <f>IF(E13="","",IF(②選手情報入力!G21="男",1,2))</f>
        <v/>
      </c>
      <c r="J13" t="str">
        <f>IF(E13="","",IF(②選手情報入力!H21="","",②選手情報入力!H21))</f>
        <v/>
      </c>
      <c r="L13" t="str">
        <f t="shared" si="1"/>
        <v/>
      </c>
      <c r="M13" t="str">
        <f t="shared" si="2"/>
        <v/>
      </c>
      <c r="O13" t="str">
        <f>IF(E13="","",IF(②選手情報入力!I21="","",IF(I13=1,VLOOKUP(②選手情報入力!I21,種目情報!$A$4:$B$16,2,FALSE),VLOOKUP(②選手情報入力!I21,種目情報!$E$4:$F$17,2,FALSE))))</f>
        <v/>
      </c>
      <c r="P13" t="str">
        <f>IF(E13="","",IF(②選手情報入力!J21="","",②選手情報入力!J21))</f>
        <v/>
      </c>
      <c r="Q13" s="37" t="str">
        <f>IF(E13="","",IF(②選手情報入力!I21="","",0))</f>
        <v/>
      </c>
      <c r="R13" t="str">
        <f>IF(E13="","",IF(②選手情報入力!I21="","",IF(I13=1,VLOOKUP(②選手情報入力!I21,種目情報!$A$4:$C$16,3,FALSE),VLOOKUP(②選手情報入力!I21,種目情報!$E$4:$G$17,3,FALSE))))</f>
        <v/>
      </c>
      <c r="S13" t="str">
        <f>IF(E13="","",IF(②選手情報入力!K21="","",IF(I13=1,VLOOKUP(②選手情報入力!K21,種目情報!$A$4:$B$16,2,FALSE),VLOOKUP(②選手情報入力!K21,種目情報!$E$4:$F$17,2,FALSE))))</f>
        <v/>
      </c>
      <c r="T13" t="str">
        <f>IF(E13="","",IF(②選手情報入力!L21="","",②選手情報入力!L21))</f>
        <v/>
      </c>
      <c r="U13" s="37" t="str">
        <f>IF(E13="","",IF(②選手情報入力!K21="","",0))</f>
        <v/>
      </c>
      <c r="V13" t="str">
        <f>IF(E13="","",IF(②選手情報入力!K21="","",IF(I13=1,VLOOKUP(②選手情報入力!K21,種目情報!$A$4:$C$16,3,FALSE),VLOOKUP(②選手情報入力!K21,種目情報!$E$4:$G$17,3,FALSE))))</f>
        <v/>
      </c>
      <c r="W13" t="str">
        <f>IF(E13="","",IF(②選手情報入力!M21="","",IF(I13=1,VLOOKUP(②選手情報入力!M21,種目情報!$A$4:$B$16,2,FALSE),VLOOKUP(②選手情報入力!M21,種目情報!$E$4:$F$17,2,FALSE))))</f>
        <v/>
      </c>
      <c r="X13" t="str">
        <f>IF(E13="","",IF(②選手情報入力!N21="","",②選手情報入力!N21))</f>
        <v/>
      </c>
      <c r="Y13" s="37" t="str">
        <f>IF(E13="","",IF(②選手情報入力!M21="","",0))</f>
        <v/>
      </c>
      <c r="Z13" t="str">
        <f>IF(E13="","",IF(②選手情報入力!M21="","",IF(I13=1,VLOOKUP(②選手情報入力!M21,種目情報!$A$4:$C$16,3,FALSE),VLOOKUP(②選手情報入力!M21,種目情報!$E$4:$G$17,3,FALSE))))</f>
        <v/>
      </c>
      <c r="AA13" t="str">
        <f>IF(E13="","",IF(②選手情報入力!O21="","",IF(I13=1,種目情報!$J$4,種目情報!$J$6)))</f>
        <v/>
      </c>
      <c r="AB13" t="str">
        <f>IF(E13="","",IF(②選手情報入力!O21="","",IF(I13=1,IF(②選手情報入力!$O$5="","",②選手情報入力!$O$5),IF(②選手情報入力!$O$6="","",②選手情報入力!$O$6))))</f>
        <v/>
      </c>
      <c r="AC13" t="str">
        <f>IF(E13="","",IF(②選手情報入力!O21="","",0))</f>
        <v/>
      </c>
      <c r="AD13" t="str">
        <f>IF(E13="","",IF(②選手情報入力!O21="","",2))</f>
        <v/>
      </c>
      <c r="AE13" t="str">
        <f>IF(E13="","",IF(②選手情報入力!P21="","",IF(I13=1,種目情報!$J$5,種目情報!$J$7)))</f>
        <v/>
      </c>
      <c r="AF13" t="str">
        <f>IF(E13="","",IF(②選手情報入力!P21="","",IF(I13=1,IF(②選手情報入力!$P$5="","",②選手情報入力!$P$5),IF(②選手情報入力!$P$6="","",②選手情報入力!$P$6))))</f>
        <v/>
      </c>
      <c r="AG13" t="str">
        <f>IF(E13="","",IF(②選手情報入力!P21="","",0))</f>
        <v/>
      </c>
      <c r="AH13" t="str">
        <f>IF(E13="","",IF(②選手情報入力!P21="","",2))</f>
        <v/>
      </c>
    </row>
    <row r="14" spans="1:34">
      <c r="A14" t="str">
        <f>IF(E14="","",I14*1000000+①学校情報入力!$D$3*1000+②選手情報入力!A22)</f>
        <v/>
      </c>
      <c r="B14" t="str">
        <f>IF(E14="","",①学校情報入力!$D$3)</f>
        <v/>
      </c>
      <c r="D14" t="str">
        <f>IF(②選手情報入力!B22="","",②選手情報入力!B22)</f>
        <v/>
      </c>
      <c r="E14" t="str">
        <f>IF(②選手情報入力!C22="","",②選手情報入力!C22)</f>
        <v/>
      </c>
      <c r="F14" t="str">
        <f>IF(E14="","",②選手情報入力!D22)</f>
        <v/>
      </c>
      <c r="G14" t="str">
        <f>IF(E14="","",②選手情報入力!E22)</f>
        <v/>
      </c>
      <c r="H14" t="str">
        <f t="shared" si="0"/>
        <v/>
      </c>
      <c r="I14" t="str">
        <f>IF(E14="","",IF(②選手情報入力!G22="男",1,2))</f>
        <v/>
      </c>
      <c r="J14" t="str">
        <f>IF(E14="","",IF(②選手情報入力!H22="","",②選手情報入力!H22))</f>
        <v/>
      </c>
      <c r="L14" t="str">
        <f t="shared" si="1"/>
        <v/>
      </c>
      <c r="M14" t="str">
        <f t="shared" si="2"/>
        <v/>
      </c>
      <c r="O14" t="str">
        <f>IF(E14="","",IF(②選手情報入力!I22="","",IF(I14=1,VLOOKUP(②選手情報入力!I22,種目情報!$A$4:$B$16,2,FALSE),VLOOKUP(②選手情報入力!I22,種目情報!$E$4:$F$17,2,FALSE))))</f>
        <v/>
      </c>
      <c r="P14" t="str">
        <f>IF(E14="","",IF(②選手情報入力!J22="","",②選手情報入力!J22))</f>
        <v/>
      </c>
      <c r="Q14" s="37" t="str">
        <f>IF(E14="","",IF(②選手情報入力!I22="","",0))</f>
        <v/>
      </c>
      <c r="R14" t="str">
        <f>IF(E14="","",IF(②選手情報入力!I22="","",IF(I14=1,VLOOKUP(②選手情報入力!I22,種目情報!$A$4:$C$16,3,FALSE),VLOOKUP(②選手情報入力!I22,種目情報!$E$4:$G$17,3,FALSE))))</f>
        <v/>
      </c>
      <c r="S14" t="str">
        <f>IF(E14="","",IF(②選手情報入力!K22="","",IF(I14=1,VLOOKUP(②選手情報入力!K22,種目情報!$A$4:$B$16,2,FALSE),VLOOKUP(②選手情報入力!K22,種目情報!$E$4:$F$17,2,FALSE))))</f>
        <v/>
      </c>
      <c r="T14" t="str">
        <f>IF(E14="","",IF(②選手情報入力!L22="","",②選手情報入力!L22))</f>
        <v/>
      </c>
      <c r="U14" s="37" t="str">
        <f>IF(E14="","",IF(②選手情報入力!K22="","",0))</f>
        <v/>
      </c>
      <c r="V14" t="str">
        <f>IF(E14="","",IF(②選手情報入力!K22="","",IF(I14=1,VLOOKUP(②選手情報入力!K22,種目情報!$A$4:$C$16,3,FALSE),VLOOKUP(②選手情報入力!K22,種目情報!$E$4:$G$17,3,FALSE))))</f>
        <v/>
      </c>
      <c r="W14" t="str">
        <f>IF(E14="","",IF(②選手情報入力!M22="","",IF(I14=1,VLOOKUP(②選手情報入力!M22,種目情報!$A$4:$B$16,2,FALSE),VLOOKUP(②選手情報入力!M22,種目情報!$E$4:$F$17,2,FALSE))))</f>
        <v/>
      </c>
      <c r="X14" t="str">
        <f>IF(E14="","",IF(②選手情報入力!N22="","",②選手情報入力!N22))</f>
        <v/>
      </c>
      <c r="Y14" s="37" t="str">
        <f>IF(E14="","",IF(②選手情報入力!M22="","",0))</f>
        <v/>
      </c>
      <c r="Z14" t="str">
        <f>IF(E14="","",IF(②選手情報入力!M22="","",IF(I14=1,VLOOKUP(②選手情報入力!M22,種目情報!$A$4:$C$16,3,FALSE),VLOOKUP(②選手情報入力!M22,種目情報!$E$4:$G$17,3,FALSE))))</f>
        <v/>
      </c>
      <c r="AA14" t="str">
        <f>IF(E14="","",IF(②選手情報入力!O22="","",IF(I14=1,種目情報!$J$4,種目情報!$J$6)))</f>
        <v/>
      </c>
      <c r="AB14" t="str">
        <f>IF(E14="","",IF(②選手情報入力!O22="","",IF(I14=1,IF(②選手情報入力!$O$5="","",②選手情報入力!$O$5),IF(②選手情報入力!$O$6="","",②選手情報入力!$O$6))))</f>
        <v/>
      </c>
      <c r="AC14" t="str">
        <f>IF(E14="","",IF(②選手情報入力!O22="","",0))</f>
        <v/>
      </c>
      <c r="AD14" t="str">
        <f>IF(E14="","",IF(②選手情報入力!O22="","",2))</f>
        <v/>
      </c>
      <c r="AE14" t="str">
        <f>IF(E14="","",IF(②選手情報入力!P22="","",IF(I14=1,種目情報!$J$5,種目情報!$J$7)))</f>
        <v/>
      </c>
      <c r="AF14" t="str">
        <f>IF(E14="","",IF(②選手情報入力!P22="","",IF(I14=1,IF(②選手情報入力!$P$5="","",②選手情報入力!$P$5),IF(②選手情報入力!$P$6="","",②選手情報入力!$P$6))))</f>
        <v/>
      </c>
      <c r="AG14" t="str">
        <f>IF(E14="","",IF(②選手情報入力!P22="","",0))</f>
        <v/>
      </c>
      <c r="AH14" t="str">
        <f>IF(E14="","",IF(②選手情報入力!P22="","",2))</f>
        <v/>
      </c>
    </row>
    <row r="15" spans="1:34">
      <c r="A15" t="str">
        <f>IF(E15="","",I15*1000000+①学校情報入力!$D$3*1000+②選手情報入力!A23)</f>
        <v/>
      </c>
      <c r="B15" t="str">
        <f>IF(E15="","",①学校情報入力!$D$3)</f>
        <v/>
      </c>
      <c r="D15" t="str">
        <f>IF(②選手情報入力!B23="","",②選手情報入力!B23)</f>
        <v/>
      </c>
      <c r="E15" t="str">
        <f>IF(②選手情報入力!C23="","",②選手情報入力!C23)</f>
        <v/>
      </c>
      <c r="F15" t="str">
        <f>IF(E15="","",②選手情報入力!D23)</f>
        <v/>
      </c>
      <c r="G15" t="str">
        <f>IF(E15="","",②選手情報入力!E23)</f>
        <v/>
      </c>
      <c r="H15" t="str">
        <f t="shared" si="0"/>
        <v/>
      </c>
      <c r="I15" t="str">
        <f>IF(E15="","",IF(②選手情報入力!G23="男",1,2))</f>
        <v/>
      </c>
      <c r="J15" t="str">
        <f>IF(E15="","",IF(②選手情報入力!H23="","",②選手情報入力!H23))</f>
        <v/>
      </c>
      <c r="L15" t="str">
        <f t="shared" si="1"/>
        <v/>
      </c>
      <c r="M15" t="str">
        <f t="shared" si="2"/>
        <v/>
      </c>
      <c r="O15" t="str">
        <f>IF(E15="","",IF(②選手情報入力!I23="","",IF(I15=1,VLOOKUP(②選手情報入力!I23,種目情報!$A$4:$B$16,2,FALSE),VLOOKUP(②選手情報入力!I23,種目情報!$E$4:$F$17,2,FALSE))))</f>
        <v/>
      </c>
      <c r="P15" t="str">
        <f>IF(E15="","",IF(②選手情報入力!J23="","",②選手情報入力!J23))</f>
        <v/>
      </c>
      <c r="Q15" s="37" t="str">
        <f>IF(E15="","",IF(②選手情報入力!I23="","",0))</f>
        <v/>
      </c>
      <c r="R15" t="str">
        <f>IF(E15="","",IF(②選手情報入力!I23="","",IF(I15=1,VLOOKUP(②選手情報入力!I23,種目情報!$A$4:$C$16,3,FALSE),VLOOKUP(②選手情報入力!I23,種目情報!$E$4:$G$17,3,FALSE))))</f>
        <v/>
      </c>
      <c r="S15" t="str">
        <f>IF(E15="","",IF(②選手情報入力!K23="","",IF(I15=1,VLOOKUP(②選手情報入力!K23,種目情報!$A$4:$B$16,2,FALSE),VLOOKUP(②選手情報入力!K23,種目情報!$E$4:$F$17,2,FALSE))))</f>
        <v/>
      </c>
      <c r="T15" t="str">
        <f>IF(E15="","",IF(②選手情報入力!L23="","",②選手情報入力!L23))</f>
        <v/>
      </c>
      <c r="U15" s="37" t="str">
        <f>IF(E15="","",IF(②選手情報入力!K23="","",0))</f>
        <v/>
      </c>
      <c r="V15" t="str">
        <f>IF(E15="","",IF(②選手情報入力!K23="","",IF(I15=1,VLOOKUP(②選手情報入力!K23,種目情報!$A$4:$C$16,3,FALSE),VLOOKUP(②選手情報入力!K23,種目情報!$E$4:$G$17,3,FALSE))))</f>
        <v/>
      </c>
      <c r="W15" t="str">
        <f>IF(E15="","",IF(②選手情報入力!M23="","",IF(I15=1,VLOOKUP(②選手情報入力!M23,種目情報!$A$4:$B$16,2,FALSE),VLOOKUP(②選手情報入力!M23,種目情報!$E$4:$F$17,2,FALSE))))</f>
        <v/>
      </c>
      <c r="X15" t="str">
        <f>IF(E15="","",IF(②選手情報入力!N23="","",②選手情報入力!N23))</f>
        <v/>
      </c>
      <c r="Y15" s="37" t="str">
        <f>IF(E15="","",IF(②選手情報入力!M23="","",0))</f>
        <v/>
      </c>
      <c r="Z15" t="str">
        <f>IF(E15="","",IF(②選手情報入力!M23="","",IF(I15=1,VLOOKUP(②選手情報入力!M23,種目情報!$A$4:$C$16,3,FALSE),VLOOKUP(②選手情報入力!M23,種目情報!$E$4:$G$17,3,FALSE))))</f>
        <v/>
      </c>
      <c r="AA15" t="str">
        <f>IF(E15="","",IF(②選手情報入力!O23="","",IF(I15=1,種目情報!$J$4,種目情報!$J$6)))</f>
        <v/>
      </c>
      <c r="AB15" t="str">
        <f>IF(E15="","",IF(②選手情報入力!O23="","",IF(I15=1,IF(②選手情報入力!$O$5="","",②選手情報入力!$O$5),IF(②選手情報入力!$O$6="","",②選手情報入力!$O$6))))</f>
        <v/>
      </c>
      <c r="AC15" t="str">
        <f>IF(E15="","",IF(②選手情報入力!O23="","",0))</f>
        <v/>
      </c>
      <c r="AD15" t="str">
        <f>IF(E15="","",IF(②選手情報入力!O23="","",2))</f>
        <v/>
      </c>
      <c r="AE15" t="str">
        <f>IF(E15="","",IF(②選手情報入力!P23="","",IF(I15=1,種目情報!$J$5,種目情報!$J$7)))</f>
        <v/>
      </c>
      <c r="AF15" t="str">
        <f>IF(E15="","",IF(②選手情報入力!P23="","",IF(I15=1,IF(②選手情報入力!$P$5="","",②選手情報入力!$P$5),IF(②選手情報入力!$P$6="","",②選手情報入力!$P$6))))</f>
        <v/>
      </c>
      <c r="AG15" t="str">
        <f>IF(E15="","",IF(②選手情報入力!P23="","",0))</f>
        <v/>
      </c>
      <c r="AH15" t="str">
        <f>IF(E15="","",IF(②選手情報入力!P23="","",2))</f>
        <v/>
      </c>
    </row>
    <row r="16" spans="1:34">
      <c r="A16" t="str">
        <f>IF(E16="","",I16*1000000+①学校情報入力!$D$3*1000+②選手情報入力!A24)</f>
        <v/>
      </c>
      <c r="B16" t="str">
        <f>IF(E16="","",①学校情報入力!$D$3)</f>
        <v/>
      </c>
      <c r="D16" t="str">
        <f>IF(②選手情報入力!B24="","",②選手情報入力!B24)</f>
        <v/>
      </c>
      <c r="E16" t="str">
        <f>IF(②選手情報入力!C24="","",②選手情報入力!C24)</f>
        <v/>
      </c>
      <c r="F16" t="str">
        <f>IF(E16="","",②選手情報入力!D24)</f>
        <v/>
      </c>
      <c r="G16" t="str">
        <f>IF(E16="","",②選手情報入力!E24)</f>
        <v/>
      </c>
      <c r="H16" t="str">
        <f t="shared" si="0"/>
        <v/>
      </c>
      <c r="I16" t="str">
        <f>IF(E16="","",IF(②選手情報入力!G24="男",1,2))</f>
        <v/>
      </c>
      <c r="J16" t="str">
        <f>IF(E16="","",IF(②選手情報入力!H24="","",②選手情報入力!H24))</f>
        <v/>
      </c>
      <c r="L16" t="str">
        <f t="shared" si="1"/>
        <v/>
      </c>
      <c r="M16" t="str">
        <f t="shared" si="2"/>
        <v/>
      </c>
      <c r="O16" t="str">
        <f>IF(E16="","",IF(②選手情報入力!I24="","",IF(I16=1,VLOOKUP(②選手情報入力!I24,種目情報!$A$4:$B$16,2,FALSE),VLOOKUP(②選手情報入力!I24,種目情報!$E$4:$F$17,2,FALSE))))</f>
        <v/>
      </c>
      <c r="P16" t="str">
        <f>IF(E16="","",IF(②選手情報入力!J24="","",②選手情報入力!J24))</f>
        <v/>
      </c>
      <c r="Q16" s="37" t="str">
        <f>IF(E16="","",IF(②選手情報入力!I24="","",0))</f>
        <v/>
      </c>
      <c r="R16" t="str">
        <f>IF(E16="","",IF(②選手情報入力!I24="","",IF(I16=1,VLOOKUP(②選手情報入力!I24,種目情報!$A$4:$C$16,3,FALSE),VLOOKUP(②選手情報入力!I24,種目情報!$E$4:$G$17,3,FALSE))))</f>
        <v/>
      </c>
      <c r="S16" t="str">
        <f>IF(E16="","",IF(②選手情報入力!K24="","",IF(I16=1,VLOOKUP(②選手情報入力!K24,種目情報!$A$4:$B$16,2,FALSE),VLOOKUP(②選手情報入力!K24,種目情報!$E$4:$F$17,2,FALSE))))</f>
        <v/>
      </c>
      <c r="T16" t="str">
        <f>IF(E16="","",IF(②選手情報入力!L24="","",②選手情報入力!L24))</f>
        <v/>
      </c>
      <c r="U16" s="37" t="str">
        <f>IF(E16="","",IF(②選手情報入力!K24="","",0))</f>
        <v/>
      </c>
      <c r="V16" t="str">
        <f>IF(E16="","",IF(②選手情報入力!K24="","",IF(I16=1,VLOOKUP(②選手情報入力!K24,種目情報!$A$4:$C$16,3,FALSE),VLOOKUP(②選手情報入力!K24,種目情報!$E$4:$G$17,3,FALSE))))</f>
        <v/>
      </c>
      <c r="W16" t="str">
        <f>IF(E16="","",IF(②選手情報入力!M24="","",IF(I16=1,VLOOKUP(②選手情報入力!M24,種目情報!$A$4:$B$16,2,FALSE),VLOOKUP(②選手情報入力!M24,種目情報!$E$4:$F$17,2,FALSE))))</f>
        <v/>
      </c>
      <c r="X16" t="str">
        <f>IF(E16="","",IF(②選手情報入力!N24="","",②選手情報入力!N24))</f>
        <v/>
      </c>
      <c r="Y16" s="37" t="str">
        <f>IF(E16="","",IF(②選手情報入力!M24="","",0))</f>
        <v/>
      </c>
      <c r="Z16" t="str">
        <f>IF(E16="","",IF(②選手情報入力!M24="","",IF(I16=1,VLOOKUP(②選手情報入力!M24,種目情報!$A$4:$C$16,3,FALSE),VLOOKUP(②選手情報入力!M24,種目情報!$E$4:$G$17,3,FALSE))))</f>
        <v/>
      </c>
      <c r="AA16" t="str">
        <f>IF(E16="","",IF(②選手情報入力!O24="","",IF(I16=1,種目情報!$J$4,種目情報!$J$6)))</f>
        <v/>
      </c>
      <c r="AB16" t="str">
        <f>IF(E16="","",IF(②選手情報入力!O24="","",IF(I16=1,IF(②選手情報入力!$O$5="","",②選手情報入力!$O$5),IF(②選手情報入力!$O$6="","",②選手情報入力!$O$6))))</f>
        <v/>
      </c>
      <c r="AC16" t="str">
        <f>IF(E16="","",IF(②選手情報入力!O24="","",0))</f>
        <v/>
      </c>
      <c r="AD16" t="str">
        <f>IF(E16="","",IF(②選手情報入力!O24="","",2))</f>
        <v/>
      </c>
      <c r="AE16" t="str">
        <f>IF(E16="","",IF(②選手情報入力!P24="","",IF(I16=1,種目情報!$J$5,種目情報!$J$7)))</f>
        <v/>
      </c>
      <c r="AF16" t="str">
        <f>IF(E16="","",IF(②選手情報入力!P24="","",IF(I16=1,IF(②選手情報入力!$P$5="","",②選手情報入力!$P$5),IF(②選手情報入力!$P$6="","",②選手情報入力!$P$6))))</f>
        <v/>
      </c>
      <c r="AG16" t="str">
        <f>IF(E16="","",IF(②選手情報入力!P24="","",0))</f>
        <v/>
      </c>
      <c r="AH16" t="str">
        <f>IF(E16="","",IF(②選手情報入力!P24="","",2))</f>
        <v/>
      </c>
    </row>
    <row r="17" spans="1:34">
      <c r="A17" t="str">
        <f>IF(E17="","",I17*1000000+①学校情報入力!$D$3*1000+②選手情報入力!A25)</f>
        <v/>
      </c>
      <c r="B17" t="str">
        <f>IF(E17="","",①学校情報入力!$D$3)</f>
        <v/>
      </c>
      <c r="D17" t="str">
        <f>IF(②選手情報入力!B25="","",②選手情報入力!B25)</f>
        <v/>
      </c>
      <c r="E17" t="str">
        <f>IF(②選手情報入力!C25="","",②選手情報入力!C25)</f>
        <v/>
      </c>
      <c r="F17" t="str">
        <f>IF(E17="","",②選手情報入力!D25)</f>
        <v/>
      </c>
      <c r="G17" t="str">
        <f>IF(E17="","",②選手情報入力!E25)</f>
        <v/>
      </c>
      <c r="H17" t="str">
        <f t="shared" si="0"/>
        <v/>
      </c>
      <c r="I17" t="str">
        <f>IF(E17="","",IF(②選手情報入力!G25="男",1,2))</f>
        <v/>
      </c>
      <c r="J17" t="str">
        <f>IF(E17="","",IF(②選手情報入力!H25="","",②選手情報入力!H25))</f>
        <v/>
      </c>
      <c r="L17" t="str">
        <f t="shared" si="1"/>
        <v/>
      </c>
      <c r="M17" t="str">
        <f t="shared" si="2"/>
        <v/>
      </c>
      <c r="O17" t="str">
        <f>IF(E17="","",IF(②選手情報入力!I25="","",IF(I17=1,VLOOKUP(②選手情報入力!I25,種目情報!$A$4:$B$16,2,FALSE),VLOOKUP(②選手情報入力!I25,種目情報!$E$4:$F$17,2,FALSE))))</f>
        <v/>
      </c>
      <c r="P17" t="str">
        <f>IF(E17="","",IF(②選手情報入力!J25="","",②選手情報入力!J25))</f>
        <v/>
      </c>
      <c r="Q17" s="37" t="str">
        <f>IF(E17="","",IF(②選手情報入力!I25="","",0))</f>
        <v/>
      </c>
      <c r="R17" t="str">
        <f>IF(E17="","",IF(②選手情報入力!I25="","",IF(I17=1,VLOOKUP(②選手情報入力!I25,種目情報!$A$4:$C$16,3,FALSE),VLOOKUP(②選手情報入力!I25,種目情報!$E$4:$G$17,3,FALSE))))</f>
        <v/>
      </c>
      <c r="S17" t="str">
        <f>IF(E17="","",IF(②選手情報入力!K25="","",IF(I17=1,VLOOKUP(②選手情報入力!K25,種目情報!$A$4:$B$16,2,FALSE),VLOOKUP(②選手情報入力!K25,種目情報!$E$4:$F$17,2,FALSE))))</f>
        <v/>
      </c>
      <c r="T17" t="str">
        <f>IF(E17="","",IF(②選手情報入力!L25="","",②選手情報入力!L25))</f>
        <v/>
      </c>
      <c r="U17" s="37" t="str">
        <f>IF(E17="","",IF(②選手情報入力!K25="","",0))</f>
        <v/>
      </c>
      <c r="V17" t="str">
        <f>IF(E17="","",IF(②選手情報入力!K25="","",IF(I17=1,VLOOKUP(②選手情報入力!K25,種目情報!$A$4:$C$16,3,FALSE),VLOOKUP(②選手情報入力!K25,種目情報!$E$4:$G$17,3,FALSE))))</f>
        <v/>
      </c>
      <c r="W17" t="str">
        <f>IF(E17="","",IF(②選手情報入力!M25="","",IF(I17=1,VLOOKUP(②選手情報入力!M25,種目情報!$A$4:$B$16,2,FALSE),VLOOKUP(②選手情報入力!M25,種目情報!$E$4:$F$17,2,FALSE))))</f>
        <v/>
      </c>
      <c r="X17" t="str">
        <f>IF(E17="","",IF(②選手情報入力!N25="","",②選手情報入力!N25))</f>
        <v/>
      </c>
      <c r="Y17" s="37" t="str">
        <f>IF(E17="","",IF(②選手情報入力!M25="","",0))</f>
        <v/>
      </c>
      <c r="Z17" t="str">
        <f>IF(E17="","",IF(②選手情報入力!M25="","",IF(I17=1,VLOOKUP(②選手情報入力!M25,種目情報!$A$4:$C$16,3,FALSE),VLOOKUP(②選手情報入力!M25,種目情報!$E$4:$G$17,3,FALSE))))</f>
        <v/>
      </c>
      <c r="AA17" t="str">
        <f>IF(E17="","",IF(②選手情報入力!O25="","",IF(I17=1,種目情報!$J$4,種目情報!$J$6)))</f>
        <v/>
      </c>
      <c r="AB17" t="str">
        <f>IF(E17="","",IF(②選手情報入力!O25="","",IF(I17=1,IF(②選手情報入力!$O$5="","",②選手情報入力!$O$5),IF(②選手情報入力!$O$6="","",②選手情報入力!$O$6))))</f>
        <v/>
      </c>
      <c r="AC17" t="str">
        <f>IF(E17="","",IF(②選手情報入力!O25="","",0))</f>
        <v/>
      </c>
      <c r="AD17" t="str">
        <f>IF(E17="","",IF(②選手情報入力!O25="","",2))</f>
        <v/>
      </c>
      <c r="AE17" t="str">
        <f>IF(E17="","",IF(②選手情報入力!P25="","",IF(I17=1,種目情報!$J$5,種目情報!$J$7)))</f>
        <v/>
      </c>
      <c r="AF17" t="str">
        <f>IF(E17="","",IF(②選手情報入力!P25="","",IF(I17=1,IF(②選手情報入力!$P$5="","",②選手情報入力!$P$5),IF(②選手情報入力!$P$6="","",②選手情報入力!$P$6))))</f>
        <v/>
      </c>
      <c r="AG17" t="str">
        <f>IF(E17="","",IF(②選手情報入力!P25="","",0))</f>
        <v/>
      </c>
      <c r="AH17" t="str">
        <f>IF(E17="","",IF(②選手情報入力!P25="","",2))</f>
        <v/>
      </c>
    </row>
    <row r="18" spans="1:34">
      <c r="A18" t="str">
        <f>IF(E18="","",I18*1000000+①学校情報入力!$D$3*1000+②選手情報入力!A26)</f>
        <v/>
      </c>
      <c r="B18" t="str">
        <f>IF(E18="","",①学校情報入力!$D$3)</f>
        <v/>
      </c>
      <c r="D18" t="str">
        <f>IF(②選手情報入力!B26="","",②選手情報入力!B26)</f>
        <v/>
      </c>
      <c r="E18" t="str">
        <f>IF(②選手情報入力!C26="","",②選手情報入力!C26)</f>
        <v/>
      </c>
      <c r="F18" t="str">
        <f>IF(E18="","",②選手情報入力!D26)</f>
        <v/>
      </c>
      <c r="G18" t="str">
        <f>IF(E18="","",②選手情報入力!E26)</f>
        <v/>
      </c>
      <c r="H18" t="str">
        <f t="shared" si="0"/>
        <v/>
      </c>
      <c r="I18" t="str">
        <f>IF(E18="","",IF(②選手情報入力!G26="男",1,2))</f>
        <v/>
      </c>
      <c r="J18" t="str">
        <f>IF(E18="","",IF(②選手情報入力!H26="","",②選手情報入力!H26))</f>
        <v/>
      </c>
      <c r="L18" t="str">
        <f t="shared" si="1"/>
        <v/>
      </c>
      <c r="M18" t="str">
        <f t="shared" si="2"/>
        <v/>
      </c>
      <c r="O18" t="str">
        <f>IF(E18="","",IF(②選手情報入力!I26="","",IF(I18=1,VLOOKUP(②選手情報入力!I26,種目情報!$A$4:$B$16,2,FALSE),VLOOKUP(②選手情報入力!I26,種目情報!$E$4:$F$17,2,FALSE))))</f>
        <v/>
      </c>
      <c r="P18" t="str">
        <f>IF(E18="","",IF(②選手情報入力!J26="","",②選手情報入力!J26))</f>
        <v/>
      </c>
      <c r="Q18" s="37" t="str">
        <f>IF(E18="","",IF(②選手情報入力!I26="","",0))</f>
        <v/>
      </c>
      <c r="R18" t="str">
        <f>IF(E18="","",IF(②選手情報入力!I26="","",IF(I18=1,VLOOKUP(②選手情報入力!I26,種目情報!$A$4:$C$16,3,FALSE),VLOOKUP(②選手情報入力!I26,種目情報!$E$4:$G$17,3,FALSE))))</f>
        <v/>
      </c>
      <c r="S18" t="str">
        <f>IF(E18="","",IF(②選手情報入力!K26="","",IF(I18=1,VLOOKUP(②選手情報入力!K26,種目情報!$A$4:$B$16,2,FALSE),VLOOKUP(②選手情報入力!K26,種目情報!$E$4:$F$17,2,FALSE))))</f>
        <v/>
      </c>
      <c r="T18" t="str">
        <f>IF(E18="","",IF(②選手情報入力!L26="","",②選手情報入力!L26))</f>
        <v/>
      </c>
      <c r="U18" s="37" t="str">
        <f>IF(E18="","",IF(②選手情報入力!K26="","",0))</f>
        <v/>
      </c>
      <c r="V18" t="str">
        <f>IF(E18="","",IF(②選手情報入力!K26="","",IF(I18=1,VLOOKUP(②選手情報入力!K26,種目情報!$A$4:$C$16,3,FALSE),VLOOKUP(②選手情報入力!K26,種目情報!$E$4:$G$17,3,FALSE))))</f>
        <v/>
      </c>
      <c r="W18" t="str">
        <f>IF(E18="","",IF(②選手情報入力!M26="","",IF(I18=1,VLOOKUP(②選手情報入力!M26,種目情報!$A$4:$B$16,2,FALSE),VLOOKUP(②選手情報入力!M26,種目情報!$E$4:$F$17,2,FALSE))))</f>
        <v/>
      </c>
      <c r="X18" t="str">
        <f>IF(E18="","",IF(②選手情報入力!N26="","",②選手情報入力!N26))</f>
        <v/>
      </c>
      <c r="Y18" s="37" t="str">
        <f>IF(E18="","",IF(②選手情報入力!M26="","",0))</f>
        <v/>
      </c>
      <c r="Z18" t="str">
        <f>IF(E18="","",IF(②選手情報入力!M26="","",IF(I18=1,VLOOKUP(②選手情報入力!M26,種目情報!$A$4:$C$16,3,FALSE),VLOOKUP(②選手情報入力!M26,種目情報!$E$4:$G$17,3,FALSE))))</f>
        <v/>
      </c>
      <c r="AA18" t="str">
        <f>IF(E18="","",IF(②選手情報入力!O26="","",IF(I18=1,種目情報!$J$4,種目情報!$J$6)))</f>
        <v/>
      </c>
      <c r="AB18" t="str">
        <f>IF(E18="","",IF(②選手情報入力!O26="","",IF(I18=1,IF(②選手情報入力!$O$5="","",②選手情報入力!$O$5),IF(②選手情報入力!$O$6="","",②選手情報入力!$O$6))))</f>
        <v/>
      </c>
      <c r="AC18" t="str">
        <f>IF(E18="","",IF(②選手情報入力!O26="","",0))</f>
        <v/>
      </c>
      <c r="AD18" t="str">
        <f>IF(E18="","",IF(②選手情報入力!O26="","",2))</f>
        <v/>
      </c>
      <c r="AE18" t="str">
        <f>IF(E18="","",IF(②選手情報入力!P26="","",IF(I18=1,種目情報!$J$5,種目情報!$J$7)))</f>
        <v/>
      </c>
      <c r="AF18" t="str">
        <f>IF(E18="","",IF(②選手情報入力!P26="","",IF(I18=1,IF(②選手情報入力!$P$5="","",②選手情報入力!$P$5),IF(②選手情報入力!$P$6="","",②選手情報入力!$P$6))))</f>
        <v/>
      </c>
      <c r="AG18" t="str">
        <f>IF(E18="","",IF(②選手情報入力!P26="","",0))</f>
        <v/>
      </c>
      <c r="AH18" t="str">
        <f>IF(E18="","",IF(②選手情報入力!P26="","",2))</f>
        <v/>
      </c>
    </row>
    <row r="19" spans="1:34">
      <c r="A19" t="str">
        <f>IF(E19="","",I19*1000000+①学校情報入力!$D$3*1000+②選手情報入力!A27)</f>
        <v/>
      </c>
      <c r="B19" t="str">
        <f>IF(E19="","",①学校情報入力!$D$3)</f>
        <v/>
      </c>
      <c r="D19" t="str">
        <f>IF(②選手情報入力!B27="","",②選手情報入力!B27)</f>
        <v/>
      </c>
      <c r="E19" t="str">
        <f>IF(②選手情報入力!C27="","",②選手情報入力!C27)</f>
        <v/>
      </c>
      <c r="F19" t="str">
        <f>IF(E19="","",②選手情報入力!D27)</f>
        <v/>
      </c>
      <c r="G19" t="str">
        <f>IF(E19="","",②選手情報入力!E27)</f>
        <v/>
      </c>
      <c r="H19" t="str">
        <f t="shared" si="0"/>
        <v/>
      </c>
      <c r="I19" t="str">
        <f>IF(E19="","",IF(②選手情報入力!G27="男",1,2))</f>
        <v/>
      </c>
      <c r="J19" t="str">
        <f>IF(E19="","",IF(②選手情報入力!H27="","",②選手情報入力!H27))</f>
        <v/>
      </c>
      <c r="L19" t="str">
        <f t="shared" si="1"/>
        <v/>
      </c>
      <c r="M19" t="str">
        <f t="shared" si="2"/>
        <v/>
      </c>
      <c r="O19" t="str">
        <f>IF(E19="","",IF(②選手情報入力!I27="","",IF(I19=1,VLOOKUP(②選手情報入力!I27,種目情報!$A$4:$B$16,2,FALSE),VLOOKUP(②選手情報入力!I27,種目情報!$E$4:$F$17,2,FALSE))))</f>
        <v/>
      </c>
      <c r="P19" t="str">
        <f>IF(E19="","",IF(②選手情報入力!J27="","",②選手情報入力!J27))</f>
        <v/>
      </c>
      <c r="Q19" s="37" t="str">
        <f>IF(E19="","",IF(②選手情報入力!I27="","",0))</f>
        <v/>
      </c>
      <c r="R19" t="str">
        <f>IF(E19="","",IF(②選手情報入力!I27="","",IF(I19=1,VLOOKUP(②選手情報入力!I27,種目情報!$A$4:$C$16,3,FALSE),VLOOKUP(②選手情報入力!I27,種目情報!$E$4:$G$17,3,FALSE))))</f>
        <v/>
      </c>
      <c r="S19" t="str">
        <f>IF(E19="","",IF(②選手情報入力!K27="","",IF(I19=1,VLOOKUP(②選手情報入力!K27,種目情報!$A$4:$B$16,2,FALSE),VLOOKUP(②選手情報入力!K27,種目情報!$E$4:$F$17,2,FALSE))))</f>
        <v/>
      </c>
      <c r="T19" t="str">
        <f>IF(E19="","",IF(②選手情報入力!L27="","",②選手情報入力!L27))</f>
        <v/>
      </c>
      <c r="U19" s="37" t="str">
        <f>IF(E19="","",IF(②選手情報入力!K27="","",0))</f>
        <v/>
      </c>
      <c r="V19" t="str">
        <f>IF(E19="","",IF(②選手情報入力!K27="","",IF(I19=1,VLOOKUP(②選手情報入力!K27,種目情報!$A$4:$C$16,3,FALSE),VLOOKUP(②選手情報入力!K27,種目情報!$E$4:$G$17,3,FALSE))))</f>
        <v/>
      </c>
      <c r="W19" t="str">
        <f>IF(E19="","",IF(②選手情報入力!M27="","",IF(I19=1,VLOOKUP(②選手情報入力!M27,種目情報!$A$4:$B$16,2,FALSE),VLOOKUP(②選手情報入力!M27,種目情報!$E$4:$F$17,2,FALSE))))</f>
        <v/>
      </c>
      <c r="X19" t="str">
        <f>IF(E19="","",IF(②選手情報入力!N27="","",②選手情報入力!N27))</f>
        <v/>
      </c>
      <c r="Y19" s="37" t="str">
        <f>IF(E19="","",IF(②選手情報入力!M27="","",0))</f>
        <v/>
      </c>
      <c r="Z19" t="str">
        <f>IF(E19="","",IF(②選手情報入力!M27="","",IF(I19=1,VLOOKUP(②選手情報入力!M27,種目情報!$A$4:$C$16,3,FALSE),VLOOKUP(②選手情報入力!M27,種目情報!$E$4:$G$17,3,FALSE))))</f>
        <v/>
      </c>
      <c r="AA19" t="str">
        <f>IF(E19="","",IF(②選手情報入力!O27="","",IF(I19=1,種目情報!$J$4,種目情報!$J$6)))</f>
        <v/>
      </c>
      <c r="AB19" t="str">
        <f>IF(E19="","",IF(②選手情報入力!O27="","",IF(I19=1,IF(②選手情報入力!$O$5="","",②選手情報入力!$O$5),IF(②選手情報入力!$O$6="","",②選手情報入力!$O$6))))</f>
        <v/>
      </c>
      <c r="AC19" t="str">
        <f>IF(E19="","",IF(②選手情報入力!O27="","",0))</f>
        <v/>
      </c>
      <c r="AD19" t="str">
        <f>IF(E19="","",IF(②選手情報入力!O27="","",2))</f>
        <v/>
      </c>
      <c r="AE19" t="str">
        <f>IF(E19="","",IF(②選手情報入力!P27="","",IF(I19=1,種目情報!$J$5,種目情報!$J$7)))</f>
        <v/>
      </c>
      <c r="AF19" t="str">
        <f>IF(E19="","",IF(②選手情報入力!P27="","",IF(I19=1,IF(②選手情報入力!$P$5="","",②選手情報入力!$P$5),IF(②選手情報入力!$P$6="","",②選手情報入力!$P$6))))</f>
        <v/>
      </c>
      <c r="AG19" t="str">
        <f>IF(E19="","",IF(②選手情報入力!P27="","",0))</f>
        <v/>
      </c>
      <c r="AH19" t="str">
        <f>IF(E19="","",IF(②選手情報入力!P27="","",2))</f>
        <v/>
      </c>
    </row>
    <row r="20" spans="1:34">
      <c r="A20" t="str">
        <f>IF(E20="","",I20*1000000+①学校情報入力!$D$3*1000+②選手情報入力!A28)</f>
        <v/>
      </c>
      <c r="B20" t="str">
        <f>IF(E20="","",①学校情報入力!$D$3)</f>
        <v/>
      </c>
      <c r="D20" t="str">
        <f>IF(②選手情報入力!B28="","",②選手情報入力!B28)</f>
        <v/>
      </c>
      <c r="E20" t="str">
        <f>IF(②選手情報入力!C28="","",②選手情報入力!C28)</f>
        <v/>
      </c>
      <c r="F20" t="str">
        <f>IF(E20="","",②選手情報入力!D28)</f>
        <v/>
      </c>
      <c r="G20" t="str">
        <f>IF(E20="","",②選手情報入力!E28)</f>
        <v/>
      </c>
      <c r="H20" t="str">
        <f t="shared" si="0"/>
        <v/>
      </c>
      <c r="I20" t="str">
        <f>IF(E20="","",IF(②選手情報入力!G28="男",1,2))</f>
        <v/>
      </c>
      <c r="J20" t="str">
        <f>IF(E20="","",IF(②選手情報入力!H28="","",②選手情報入力!H28))</f>
        <v/>
      </c>
      <c r="L20" t="str">
        <f t="shared" si="1"/>
        <v/>
      </c>
      <c r="M20" t="str">
        <f t="shared" si="2"/>
        <v/>
      </c>
      <c r="O20" t="str">
        <f>IF(E20="","",IF(②選手情報入力!I28="","",IF(I20=1,VLOOKUP(②選手情報入力!I28,種目情報!$A$4:$B$16,2,FALSE),VLOOKUP(②選手情報入力!I28,種目情報!$E$4:$F$17,2,FALSE))))</f>
        <v/>
      </c>
      <c r="P20" t="str">
        <f>IF(E20="","",IF(②選手情報入力!J28="","",②選手情報入力!J28))</f>
        <v/>
      </c>
      <c r="Q20" s="37" t="str">
        <f>IF(E20="","",IF(②選手情報入力!I28="","",0))</f>
        <v/>
      </c>
      <c r="R20" t="str">
        <f>IF(E20="","",IF(②選手情報入力!I28="","",IF(I20=1,VLOOKUP(②選手情報入力!I28,種目情報!$A$4:$C$16,3,FALSE),VLOOKUP(②選手情報入力!I28,種目情報!$E$4:$G$17,3,FALSE))))</f>
        <v/>
      </c>
      <c r="S20" t="str">
        <f>IF(E20="","",IF(②選手情報入力!K28="","",IF(I20=1,VLOOKUP(②選手情報入力!K28,種目情報!$A$4:$B$16,2,FALSE),VLOOKUP(②選手情報入力!K28,種目情報!$E$4:$F$17,2,FALSE))))</f>
        <v/>
      </c>
      <c r="T20" t="str">
        <f>IF(E20="","",IF(②選手情報入力!L28="","",②選手情報入力!L28))</f>
        <v/>
      </c>
      <c r="U20" s="37" t="str">
        <f>IF(E20="","",IF(②選手情報入力!K28="","",0))</f>
        <v/>
      </c>
      <c r="V20" t="str">
        <f>IF(E20="","",IF(②選手情報入力!K28="","",IF(I20=1,VLOOKUP(②選手情報入力!K28,種目情報!$A$4:$C$16,3,FALSE),VLOOKUP(②選手情報入力!K28,種目情報!$E$4:$G$17,3,FALSE))))</f>
        <v/>
      </c>
      <c r="W20" t="str">
        <f>IF(E20="","",IF(②選手情報入力!M28="","",IF(I20=1,VLOOKUP(②選手情報入力!M28,種目情報!$A$4:$B$16,2,FALSE),VLOOKUP(②選手情報入力!M28,種目情報!$E$4:$F$17,2,FALSE))))</f>
        <v/>
      </c>
      <c r="X20" t="str">
        <f>IF(E20="","",IF(②選手情報入力!N28="","",②選手情報入力!N28))</f>
        <v/>
      </c>
      <c r="Y20" s="37" t="str">
        <f>IF(E20="","",IF(②選手情報入力!M28="","",0))</f>
        <v/>
      </c>
      <c r="Z20" t="str">
        <f>IF(E20="","",IF(②選手情報入力!M28="","",IF(I20=1,VLOOKUP(②選手情報入力!M28,種目情報!$A$4:$C$16,3,FALSE),VLOOKUP(②選手情報入力!M28,種目情報!$E$4:$G$17,3,FALSE))))</f>
        <v/>
      </c>
      <c r="AA20" t="str">
        <f>IF(E20="","",IF(②選手情報入力!O28="","",IF(I20=1,種目情報!$J$4,種目情報!$J$6)))</f>
        <v/>
      </c>
      <c r="AB20" t="str">
        <f>IF(E20="","",IF(②選手情報入力!O28="","",IF(I20=1,IF(②選手情報入力!$O$5="","",②選手情報入力!$O$5),IF(②選手情報入力!$O$6="","",②選手情報入力!$O$6))))</f>
        <v/>
      </c>
      <c r="AC20" t="str">
        <f>IF(E20="","",IF(②選手情報入力!O28="","",0))</f>
        <v/>
      </c>
      <c r="AD20" t="str">
        <f>IF(E20="","",IF(②選手情報入力!O28="","",2))</f>
        <v/>
      </c>
      <c r="AE20" t="str">
        <f>IF(E20="","",IF(②選手情報入力!P28="","",IF(I20=1,種目情報!$J$5,種目情報!$J$7)))</f>
        <v/>
      </c>
      <c r="AF20" t="str">
        <f>IF(E20="","",IF(②選手情報入力!P28="","",IF(I20=1,IF(②選手情報入力!$P$5="","",②選手情報入力!$P$5),IF(②選手情報入力!$P$6="","",②選手情報入力!$P$6))))</f>
        <v/>
      </c>
      <c r="AG20" t="str">
        <f>IF(E20="","",IF(②選手情報入力!P28="","",0))</f>
        <v/>
      </c>
      <c r="AH20" t="str">
        <f>IF(E20="","",IF(②選手情報入力!P28="","",2))</f>
        <v/>
      </c>
    </row>
    <row r="21" spans="1:34">
      <c r="A21" t="str">
        <f>IF(E21="","",I21*1000000+①学校情報入力!$D$3*1000+②選手情報入力!A29)</f>
        <v/>
      </c>
      <c r="B21" t="str">
        <f>IF(E21="","",①学校情報入力!$D$3)</f>
        <v/>
      </c>
      <c r="D21" t="str">
        <f>IF(②選手情報入力!B29="","",②選手情報入力!B29)</f>
        <v/>
      </c>
      <c r="E21" t="str">
        <f>IF(②選手情報入力!C29="","",②選手情報入力!C29)</f>
        <v/>
      </c>
      <c r="F21" t="str">
        <f>IF(E21="","",②選手情報入力!D29)</f>
        <v/>
      </c>
      <c r="G21" t="str">
        <f>IF(E21="","",②選手情報入力!E29)</f>
        <v/>
      </c>
      <c r="H21" t="str">
        <f t="shared" si="0"/>
        <v/>
      </c>
      <c r="I21" t="str">
        <f>IF(E21="","",IF(②選手情報入力!G29="男",1,2))</f>
        <v/>
      </c>
      <c r="J21" t="str">
        <f>IF(E21="","",IF(②選手情報入力!H29="","",②選手情報入力!H29))</f>
        <v/>
      </c>
      <c r="L21" t="str">
        <f t="shared" si="1"/>
        <v/>
      </c>
      <c r="M21" t="str">
        <f t="shared" si="2"/>
        <v/>
      </c>
      <c r="O21" t="str">
        <f>IF(E21="","",IF(②選手情報入力!I29="","",IF(I21=1,VLOOKUP(②選手情報入力!I29,種目情報!$A$4:$B$16,2,FALSE),VLOOKUP(②選手情報入力!I29,種目情報!$E$4:$F$17,2,FALSE))))</f>
        <v/>
      </c>
      <c r="P21" t="str">
        <f>IF(E21="","",IF(②選手情報入力!J29="","",②選手情報入力!J29))</f>
        <v/>
      </c>
      <c r="Q21" s="37" t="str">
        <f>IF(E21="","",IF(②選手情報入力!I29="","",0))</f>
        <v/>
      </c>
      <c r="R21" t="str">
        <f>IF(E21="","",IF(②選手情報入力!I29="","",IF(I21=1,VLOOKUP(②選手情報入力!I29,種目情報!$A$4:$C$16,3,FALSE),VLOOKUP(②選手情報入力!I29,種目情報!$E$4:$G$17,3,FALSE))))</f>
        <v/>
      </c>
      <c r="S21" t="str">
        <f>IF(E21="","",IF(②選手情報入力!K29="","",IF(I21=1,VLOOKUP(②選手情報入力!K29,種目情報!$A$4:$B$16,2,FALSE),VLOOKUP(②選手情報入力!K29,種目情報!$E$4:$F$17,2,FALSE))))</f>
        <v/>
      </c>
      <c r="T21" t="str">
        <f>IF(E21="","",IF(②選手情報入力!L29="","",②選手情報入力!L29))</f>
        <v/>
      </c>
      <c r="U21" s="37" t="str">
        <f>IF(E21="","",IF(②選手情報入力!K29="","",0))</f>
        <v/>
      </c>
      <c r="V21" t="str">
        <f>IF(E21="","",IF(②選手情報入力!K29="","",IF(I21=1,VLOOKUP(②選手情報入力!K29,種目情報!$A$4:$C$16,3,FALSE),VLOOKUP(②選手情報入力!K29,種目情報!$E$4:$G$17,3,FALSE))))</f>
        <v/>
      </c>
      <c r="W21" t="str">
        <f>IF(E21="","",IF(②選手情報入力!M29="","",IF(I21=1,VLOOKUP(②選手情報入力!M29,種目情報!$A$4:$B$16,2,FALSE),VLOOKUP(②選手情報入力!M29,種目情報!$E$4:$F$17,2,FALSE))))</f>
        <v/>
      </c>
      <c r="X21" t="str">
        <f>IF(E21="","",IF(②選手情報入力!N29="","",②選手情報入力!N29))</f>
        <v/>
      </c>
      <c r="Y21" s="37" t="str">
        <f>IF(E21="","",IF(②選手情報入力!M29="","",0))</f>
        <v/>
      </c>
      <c r="Z21" t="str">
        <f>IF(E21="","",IF(②選手情報入力!M29="","",IF(I21=1,VLOOKUP(②選手情報入力!M29,種目情報!$A$4:$C$16,3,FALSE),VLOOKUP(②選手情報入力!M29,種目情報!$E$4:$G$17,3,FALSE))))</f>
        <v/>
      </c>
      <c r="AA21" t="str">
        <f>IF(E21="","",IF(②選手情報入力!O29="","",IF(I21=1,種目情報!$J$4,種目情報!$J$6)))</f>
        <v/>
      </c>
      <c r="AB21" t="str">
        <f>IF(E21="","",IF(②選手情報入力!O29="","",IF(I21=1,IF(②選手情報入力!$O$5="","",②選手情報入力!$O$5),IF(②選手情報入力!$O$6="","",②選手情報入力!$O$6))))</f>
        <v/>
      </c>
      <c r="AC21" t="str">
        <f>IF(E21="","",IF(②選手情報入力!O29="","",0))</f>
        <v/>
      </c>
      <c r="AD21" t="str">
        <f>IF(E21="","",IF(②選手情報入力!O29="","",2))</f>
        <v/>
      </c>
      <c r="AE21" t="str">
        <f>IF(E21="","",IF(②選手情報入力!P29="","",IF(I21=1,種目情報!$J$5,種目情報!$J$7)))</f>
        <v/>
      </c>
      <c r="AF21" t="str">
        <f>IF(E21="","",IF(②選手情報入力!P29="","",IF(I21=1,IF(②選手情報入力!$P$5="","",②選手情報入力!$P$5),IF(②選手情報入力!$P$6="","",②選手情報入力!$P$6))))</f>
        <v/>
      </c>
      <c r="AG21" t="str">
        <f>IF(E21="","",IF(②選手情報入力!P29="","",0))</f>
        <v/>
      </c>
      <c r="AH21" t="str">
        <f>IF(E21="","",IF(②選手情報入力!P29="","",2))</f>
        <v/>
      </c>
    </row>
    <row r="22" spans="1:34">
      <c r="A22" t="str">
        <f>IF(E22="","",I22*1000000+①学校情報入力!$D$3*1000+②選手情報入力!A30)</f>
        <v/>
      </c>
      <c r="B22" t="str">
        <f>IF(E22="","",①学校情報入力!$D$3)</f>
        <v/>
      </c>
      <c r="D22" t="str">
        <f>IF(②選手情報入力!B30="","",②選手情報入力!B30)</f>
        <v/>
      </c>
      <c r="E22" t="str">
        <f>IF(②選手情報入力!C30="","",②選手情報入力!C30)</f>
        <v/>
      </c>
      <c r="F22" t="str">
        <f>IF(E22="","",②選手情報入力!D30)</f>
        <v/>
      </c>
      <c r="G22" t="str">
        <f>IF(E22="","",②選手情報入力!E30)</f>
        <v/>
      </c>
      <c r="H22" t="str">
        <f t="shared" si="0"/>
        <v/>
      </c>
      <c r="I22" t="str">
        <f>IF(E22="","",IF(②選手情報入力!G30="男",1,2))</f>
        <v/>
      </c>
      <c r="J22" t="str">
        <f>IF(E22="","",IF(②選手情報入力!H30="","",②選手情報入力!H30))</f>
        <v/>
      </c>
      <c r="L22" t="str">
        <f t="shared" si="1"/>
        <v/>
      </c>
      <c r="M22" t="str">
        <f t="shared" si="2"/>
        <v/>
      </c>
      <c r="O22" t="str">
        <f>IF(E22="","",IF(②選手情報入力!I30="","",IF(I22=1,VLOOKUP(②選手情報入力!I30,種目情報!$A$4:$B$16,2,FALSE),VLOOKUP(②選手情報入力!I30,種目情報!$E$4:$F$17,2,FALSE))))</f>
        <v/>
      </c>
      <c r="P22" t="str">
        <f>IF(E22="","",IF(②選手情報入力!J30="","",②選手情報入力!J30))</f>
        <v/>
      </c>
      <c r="Q22" s="37" t="str">
        <f>IF(E22="","",IF(②選手情報入力!I30="","",0))</f>
        <v/>
      </c>
      <c r="R22" t="str">
        <f>IF(E22="","",IF(②選手情報入力!I30="","",IF(I22=1,VLOOKUP(②選手情報入力!I30,種目情報!$A$4:$C$16,3,FALSE),VLOOKUP(②選手情報入力!I30,種目情報!$E$4:$G$17,3,FALSE))))</f>
        <v/>
      </c>
      <c r="S22" t="str">
        <f>IF(E22="","",IF(②選手情報入力!K30="","",IF(I22=1,VLOOKUP(②選手情報入力!K30,種目情報!$A$4:$B$16,2,FALSE),VLOOKUP(②選手情報入力!K30,種目情報!$E$4:$F$17,2,FALSE))))</f>
        <v/>
      </c>
      <c r="T22" t="str">
        <f>IF(E22="","",IF(②選手情報入力!L30="","",②選手情報入力!L30))</f>
        <v/>
      </c>
      <c r="U22" s="37" t="str">
        <f>IF(E22="","",IF(②選手情報入力!K30="","",0))</f>
        <v/>
      </c>
      <c r="V22" t="str">
        <f>IF(E22="","",IF(②選手情報入力!K30="","",IF(I22=1,VLOOKUP(②選手情報入力!K30,種目情報!$A$4:$C$16,3,FALSE),VLOOKUP(②選手情報入力!K30,種目情報!$E$4:$G$17,3,FALSE))))</f>
        <v/>
      </c>
      <c r="W22" t="str">
        <f>IF(E22="","",IF(②選手情報入力!M30="","",IF(I22=1,VLOOKUP(②選手情報入力!M30,種目情報!$A$4:$B$16,2,FALSE),VLOOKUP(②選手情報入力!M30,種目情報!$E$4:$F$17,2,FALSE))))</f>
        <v/>
      </c>
      <c r="X22" t="str">
        <f>IF(E22="","",IF(②選手情報入力!N30="","",②選手情報入力!N30))</f>
        <v/>
      </c>
      <c r="Y22" s="37" t="str">
        <f>IF(E22="","",IF(②選手情報入力!M30="","",0))</f>
        <v/>
      </c>
      <c r="Z22" t="str">
        <f>IF(E22="","",IF(②選手情報入力!M30="","",IF(I22=1,VLOOKUP(②選手情報入力!M30,種目情報!$A$4:$C$16,3,FALSE),VLOOKUP(②選手情報入力!M30,種目情報!$E$4:$G$17,3,FALSE))))</f>
        <v/>
      </c>
      <c r="AA22" t="str">
        <f>IF(E22="","",IF(②選手情報入力!O30="","",IF(I22=1,種目情報!$J$4,種目情報!$J$6)))</f>
        <v/>
      </c>
      <c r="AB22" t="str">
        <f>IF(E22="","",IF(②選手情報入力!O30="","",IF(I22=1,IF(②選手情報入力!$O$5="","",②選手情報入力!$O$5),IF(②選手情報入力!$O$6="","",②選手情報入力!$O$6))))</f>
        <v/>
      </c>
      <c r="AC22" t="str">
        <f>IF(E22="","",IF(②選手情報入力!O30="","",0))</f>
        <v/>
      </c>
      <c r="AD22" t="str">
        <f>IF(E22="","",IF(②選手情報入力!O30="","",2))</f>
        <v/>
      </c>
      <c r="AE22" t="str">
        <f>IF(E22="","",IF(②選手情報入力!P30="","",IF(I22=1,種目情報!$J$5,種目情報!$J$7)))</f>
        <v/>
      </c>
      <c r="AF22" t="str">
        <f>IF(E22="","",IF(②選手情報入力!P30="","",IF(I22=1,IF(②選手情報入力!$P$5="","",②選手情報入力!$P$5),IF(②選手情報入力!$P$6="","",②選手情報入力!$P$6))))</f>
        <v/>
      </c>
      <c r="AG22" t="str">
        <f>IF(E22="","",IF(②選手情報入力!P30="","",0))</f>
        <v/>
      </c>
      <c r="AH22" t="str">
        <f>IF(E22="","",IF(②選手情報入力!P30="","",2))</f>
        <v/>
      </c>
    </row>
    <row r="23" spans="1:34">
      <c r="A23" t="str">
        <f>IF(E23="","",I23*1000000+①学校情報入力!$D$3*1000+②選手情報入力!A31)</f>
        <v/>
      </c>
      <c r="B23" t="str">
        <f>IF(E23="","",①学校情報入力!$D$3)</f>
        <v/>
      </c>
      <c r="D23" t="str">
        <f>IF(②選手情報入力!B31="","",②選手情報入力!B31)</f>
        <v/>
      </c>
      <c r="E23" t="str">
        <f>IF(②選手情報入力!C31="","",②選手情報入力!C31)</f>
        <v/>
      </c>
      <c r="F23" t="str">
        <f>IF(E23="","",②選手情報入力!D31)</f>
        <v/>
      </c>
      <c r="G23" t="str">
        <f>IF(E23="","",②選手情報入力!E31)</f>
        <v/>
      </c>
      <c r="H23" t="str">
        <f t="shared" si="0"/>
        <v/>
      </c>
      <c r="I23" t="str">
        <f>IF(E23="","",IF(②選手情報入力!G31="男",1,2))</f>
        <v/>
      </c>
      <c r="J23" t="str">
        <f>IF(E23="","",IF(②選手情報入力!H31="","",②選手情報入力!H31))</f>
        <v/>
      </c>
      <c r="L23" t="str">
        <f t="shared" si="1"/>
        <v/>
      </c>
      <c r="M23" t="str">
        <f t="shared" si="2"/>
        <v/>
      </c>
      <c r="O23" t="str">
        <f>IF(E23="","",IF(②選手情報入力!I31="","",IF(I23=1,VLOOKUP(②選手情報入力!I31,種目情報!$A$4:$B$16,2,FALSE),VLOOKUP(②選手情報入力!I31,種目情報!$E$4:$F$17,2,FALSE))))</f>
        <v/>
      </c>
      <c r="P23" t="str">
        <f>IF(E23="","",IF(②選手情報入力!J31="","",②選手情報入力!J31))</f>
        <v/>
      </c>
      <c r="Q23" s="37" t="str">
        <f>IF(E23="","",IF(②選手情報入力!I31="","",0))</f>
        <v/>
      </c>
      <c r="R23" t="str">
        <f>IF(E23="","",IF(②選手情報入力!I31="","",IF(I23=1,VLOOKUP(②選手情報入力!I31,種目情報!$A$4:$C$16,3,FALSE),VLOOKUP(②選手情報入力!I31,種目情報!$E$4:$G$17,3,FALSE))))</f>
        <v/>
      </c>
      <c r="S23" t="str">
        <f>IF(E23="","",IF(②選手情報入力!K31="","",IF(I23=1,VLOOKUP(②選手情報入力!K31,種目情報!$A$4:$B$16,2,FALSE),VLOOKUP(②選手情報入力!K31,種目情報!$E$4:$F$17,2,FALSE))))</f>
        <v/>
      </c>
      <c r="T23" t="str">
        <f>IF(E23="","",IF(②選手情報入力!L31="","",②選手情報入力!L31))</f>
        <v/>
      </c>
      <c r="U23" s="37" t="str">
        <f>IF(E23="","",IF(②選手情報入力!K31="","",0))</f>
        <v/>
      </c>
      <c r="V23" t="str">
        <f>IF(E23="","",IF(②選手情報入力!K31="","",IF(I23=1,VLOOKUP(②選手情報入力!K31,種目情報!$A$4:$C$16,3,FALSE),VLOOKUP(②選手情報入力!K31,種目情報!$E$4:$G$17,3,FALSE))))</f>
        <v/>
      </c>
      <c r="W23" t="str">
        <f>IF(E23="","",IF(②選手情報入力!M31="","",IF(I23=1,VLOOKUP(②選手情報入力!M31,種目情報!$A$4:$B$16,2,FALSE),VLOOKUP(②選手情報入力!M31,種目情報!$E$4:$F$17,2,FALSE))))</f>
        <v/>
      </c>
      <c r="X23" t="str">
        <f>IF(E23="","",IF(②選手情報入力!N31="","",②選手情報入力!N31))</f>
        <v/>
      </c>
      <c r="Y23" s="37" t="str">
        <f>IF(E23="","",IF(②選手情報入力!M31="","",0))</f>
        <v/>
      </c>
      <c r="Z23" t="str">
        <f>IF(E23="","",IF(②選手情報入力!M31="","",IF(I23=1,VLOOKUP(②選手情報入力!M31,種目情報!$A$4:$C$16,3,FALSE),VLOOKUP(②選手情報入力!M31,種目情報!$E$4:$G$17,3,FALSE))))</f>
        <v/>
      </c>
      <c r="AA23" t="str">
        <f>IF(E23="","",IF(②選手情報入力!O31="","",IF(I23=1,種目情報!$J$4,種目情報!$J$6)))</f>
        <v/>
      </c>
      <c r="AB23" t="str">
        <f>IF(E23="","",IF(②選手情報入力!O31="","",IF(I23=1,IF(②選手情報入力!$O$5="","",②選手情報入力!$O$5),IF(②選手情報入力!$O$6="","",②選手情報入力!$O$6))))</f>
        <v/>
      </c>
      <c r="AC23" t="str">
        <f>IF(E23="","",IF(②選手情報入力!O31="","",0))</f>
        <v/>
      </c>
      <c r="AD23" t="str">
        <f>IF(E23="","",IF(②選手情報入力!O31="","",2))</f>
        <v/>
      </c>
      <c r="AE23" t="str">
        <f>IF(E23="","",IF(②選手情報入力!P31="","",IF(I23=1,種目情報!$J$5,種目情報!$J$7)))</f>
        <v/>
      </c>
      <c r="AF23" t="str">
        <f>IF(E23="","",IF(②選手情報入力!P31="","",IF(I23=1,IF(②選手情報入力!$P$5="","",②選手情報入力!$P$5),IF(②選手情報入力!$P$6="","",②選手情報入力!$P$6))))</f>
        <v/>
      </c>
      <c r="AG23" t="str">
        <f>IF(E23="","",IF(②選手情報入力!P31="","",0))</f>
        <v/>
      </c>
      <c r="AH23" t="str">
        <f>IF(E23="","",IF(②選手情報入力!P31="","",2))</f>
        <v/>
      </c>
    </row>
    <row r="24" spans="1:34">
      <c r="A24" t="str">
        <f>IF(E24="","",I24*1000000+①学校情報入力!$D$3*1000+②選手情報入力!A32)</f>
        <v/>
      </c>
      <c r="B24" t="str">
        <f>IF(E24="","",①学校情報入力!$D$3)</f>
        <v/>
      </c>
      <c r="D24" t="str">
        <f>IF(②選手情報入力!B32="","",②選手情報入力!B32)</f>
        <v/>
      </c>
      <c r="E24" t="str">
        <f>IF(②選手情報入力!C32="","",②選手情報入力!C32)</f>
        <v/>
      </c>
      <c r="F24" t="str">
        <f>IF(E24="","",②選手情報入力!D32)</f>
        <v/>
      </c>
      <c r="G24" t="str">
        <f>IF(E24="","",②選手情報入力!E32)</f>
        <v/>
      </c>
      <c r="H24" t="str">
        <f t="shared" si="0"/>
        <v/>
      </c>
      <c r="I24" t="str">
        <f>IF(E24="","",IF(②選手情報入力!G32="男",1,2))</f>
        <v/>
      </c>
      <c r="J24" t="str">
        <f>IF(E24="","",IF(②選手情報入力!H32="","",②選手情報入力!H32))</f>
        <v/>
      </c>
      <c r="L24" t="str">
        <f t="shared" si="1"/>
        <v/>
      </c>
      <c r="M24" t="str">
        <f t="shared" si="2"/>
        <v/>
      </c>
      <c r="O24" t="str">
        <f>IF(E24="","",IF(②選手情報入力!I32="","",IF(I24=1,VLOOKUP(②選手情報入力!I32,種目情報!$A$4:$B$16,2,FALSE),VLOOKUP(②選手情報入力!I32,種目情報!$E$4:$F$17,2,FALSE))))</f>
        <v/>
      </c>
      <c r="P24" t="str">
        <f>IF(E24="","",IF(②選手情報入力!J32="","",②選手情報入力!J32))</f>
        <v/>
      </c>
      <c r="Q24" s="37" t="str">
        <f>IF(E24="","",IF(②選手情報入力!I32="","",0))</f>
        <v/>
      </c>
      <c r="R24" t="str">
        <f>IF(E24="","",IF(②選手情報入力!I32="","",IF(I24=1,VLOOKUP(②選手情報入力!I32,種目情報!$A$4:$C$16,3,FALSE),VLOOKUP(②選手情報入力!I32,種目情報!$E$4:$G$17,3,FALSE))))</f>
        <v/>
      </c>
      <c r="S24" t="str">
        <f>IF(E24="","",IF(②選手情報入力!K32="","",IF(I24=1,VLOOKUP(②選手情報入力!K32,種目情報!$A$4:$B$16,2,FALSE),VLOOKUP(②選手情報入力!K32,種目情報!$E$4:$F$17,2,FALSE))))</f>
        <v/>
      </c>
      <c r="T24" t="str">
        <f>IF(E24="","",IF(②選手情報入力!L32="","",②選手情報入力!L32))</f>
        <v/>
      </c>
      <c r="U24" s="37" t="str">
        <f>IF(E24="","",IF(②選手情報入力!K32="","",0))</f>
        <v/>
      </c>
      <c r="V24" t="str">
        <f>IF(E24="","",IF(②選手情報入力!K32="","",IF(I24=1,VLOOKUP(②選手情報入力!K32,種目情報!$A$4:$C$16,3,FALSE),VLOOKUP(②選手情報入力!K32,種目情報!$E$4:$G$17,3,FALSE))))</f>
        <v/>
      </c>
      <c r="W24" t="str">
        <f>IF(E24="","",IF(②選手情報入力!M32="","",IF(I24=1,VLOOKUP(②選手情報入力!M32,種目情報!$A$4:$B$16,2,FALSE),VLOOKUP(②選手情報入力!M32,種目情報!$E$4:$F$17,2,FALSE))))</f>
        <v/>
      </c>
      <c r="X24" t="str">
        <f>IF(E24="","",IF(②選手情報入力!N32="","",②選手情報入力!N32))</f>
        <v/>
      </c>
      <c r="Y24" s="37" t="str">
        <f>IF(E24="","",IF(②選手情報入力!M32="","",0))</f>
        <v/>
      </c>
      <c r="Z24" t="str">
        <f>IF(E24="","",IF(②選手情報入力!M32="","",IF(I24=1,VLOOKUP(②選手情報入力!M32,種目情報!$A$4:$C$16,3,FALSE),VLOOKUP(②選手情報入力!M32,種目情報!$E$4:$G$17,3,FALSE))))</f>
        <v/>
      </c>
      <c r="AA24" t="str">
        <f>IF(E24="","",IF(②選手情報入力!O32="","",IF(I24=1,種目情報!$J$4,種目情報!$J$6)))</f>
        <v/>
      </c>
      <c r="AB24" t="str">
        <f>IF(E24="","",IF(②選手情報入力!O32="","",IF(I24=1,IF(②選手情報入力!$O$5="","",②選手情報入力!$O$5),IF(②選手情報入力!$O$6="","",②選手情報入力!$O$6))))</f>
        <v/>
      </c>
      <c r="AC24" t="str">
        <f>IF(E24="","",IF(②選手情報入力!O32="","",0))</f>
        <v/>
      </c>
      <c r="AD24" t="str">
        <f>IF(E24="","",IF(②選手情報入力!O32="","",2))</f>
        <v/>
      </c>
      <c r="AE24" t="str">
        <f>IF(E24="","",IF(②選手情報入力!P32="","",IF(I24=1,種目情報!$J$5,種目情報!$J$7)))</f>
        <v/>
      </c>
      <c r="AF24" t="str">
        <f>IF(E24="","",IF(②選手情報入力!P32="","",IF(I24=1,IF(②選手情報入力!$P$5="","",②選手情報入力!$P$5),IF(②選手情報入力!$P$6="","",②選手情報入力!$P$6))))</f>
        <v/>
      </c>
      <c r="AG24" t="str">
        <f>IF(E24="","",IF(②選手情報入力!P32="","",0))</f>
        <v/>
      </c>
      <c r="AH24" t="str">
        <f>IF(E24="","",IF(②選手情報入力!P32="","",2))</f>
        <v/>
      </c>
    </row>
    <row r="25" spans="1:34">
      <c r="A25" t="str">
        <f>IF(E25="","",I25*1000000+①学校情報入力!$D$3*1000+②選手情報入力!A33)</f>
        <v/>
      </c>
      <c r="B25" t="str">
        <f>IF(E25="","",①学校情報入力!$D$3)</f>
        <v/>
      </c>
      <c r="D25" t="str">
        <f>IF(②選手情報入力!B33="","",②選手情報入力!B33)</f>
        <v/>
      </c>
      <c r="E25" t="str">
        <f>IF(②選手情報入力!C33="","",②選手情報入力!C33)</f>
        <v/>
      </c>
      <c r="F25" t="str">
        <f>IF(E25="","",②選手情報入力!D33)</f>
        <v/>
      </c>
      <c r="G25" t="str">
        <f>IF(E25="","",②選手情報入力!E33)</f>
        <v/>
      </c>
      <c r="H25" t="str">
        <f t="shared" si="0"/>
        <v/>
      </c>
      <c r="I25" t="str">
        <f>IF(E25="","",IF(②選手情報入力!G33="男",1,2))</f>
        <v/>
      </c>
      <c r="J25" t="str">
        <f>IF(E25="","",IF(②選手情報入力!H33="","",②選手情報入力!H33))</f>
        <v/>
      </c>
      <c r="L25" t="str">
        <f t="shared" si="1"/>
        <v/>
      </c>
      <c r="M25" t="str">
        <f t="shared" si="2"/>
        <v/>
      </c>
      <c r="O25" t="str">
        <f>IF(E25="","",IF(②選手情報入力!I33="","",IF(I25=1,VLOOKUP(②選手情報入力!I33,種目情報!$A$4:$B$16,2,FALSE),VLOOKUP(②選手情報入力!I33,種目情報!$E$4:$F$17,2,FALSE))))</f>
        <v/>
      </c>
      <c r="P25" t="str">
        <f>IF(E25="","",IF(②選手情報入力!J33="","",②選手情報入力!J33))</f>
        <v/>
      </c>
      <c r="Q25" s="37" t="str">
        <f>IF(E25="","",IF(②選手情報入力!I33="","",0))</f>
        <v/>
      </c>
      <c r="R25" t="str">
        <f>IF(E25="","",IF(②選手情報入力!I33="","",IF(I25=1,VLOOKUP(②選手情報入力!I33,種目情報!$A$4:$C$16,3,FALSE),VLOOKUP(②選手情報入力!I33,種目情報!$E$4:$G$17,3,FALSE))))</f>
        <v/>
      </c>
      <c r="S25" t="str">
        <f>IF(E25="","",IF(②選手情報入力!K33="","",IF(I25=1,VLOOKUP(②選手情報入力!K33,種目情報!$A$4:$B$16,2,FALSE),VLOOKUP(②選手情報入力!K33,種目情報!$E$4:$F$17,2,FALSE))))</f>
        <v/>
      </c>
      <c r="T25" t="str">
        <f>IF(E25="","",IF(②選手情報入力!L33="","",②選手情報入力!L33))</f>
        <v/>
      </c>
      <c r="U25" s="37" t="str">
        <f>IF(E25="","",IF(②選手情報入力!K33="","",0))</f>
        <v/>
      </c>
      <c r="V25" t="str">
        <f>IF(E25="","",IF(②選手情報入力!K33="","",IF(I25=1,VLOOKUP(②選手情報入力!K33,種目情報!$A$4:$C$16,3,FALSE),VLOOKUP(②選手情報入力!K33,種目情報!$E$4:$G$17,3,FALSE))))</f>
        <v/>
      </c>
      <c r="W25" t="str">
        <f>IF(E25="","",IF(②選手情報入力!M33="","",IF(I25=1,VLOOKUP(②選手情報入力!M33,種目情報!$A$4:$B$16,2,FALSE),VLOOKUP(②選手情報入力!M33,種目情報!$E$4:$F$17,2,FALSE))))</f>
        <v/>
      </c>
      <c r="X25" t="str">
        <f>IF(E25="","",IF(②選手情報入力!N33="","",②選手情報入力!N33))</f>
        <v/>
      </c>
      <c r="Y25" s="37" t="str">
        <f>IF(E25="","",IF(②選手情報入力!M33="","",0))</f>
        <v/>
      </c>
      <c r="Z25" t="str">
        <f>IF(E25="","",IF(②選手情報入力!M33="","",IF(I25=1,VLOOKUP(②選手情報入力!M33,種目情報!$A$4:$C$16,3,FALSE),VLOOKUP(②選手情報入力!M33,種目情報!$E$4:$G$17,3,FALSE))))</f>
        <v/>
      </c>
      <c r="AA25" t="str">
        <f>IF(E25="","",IF(②選手情報入力!O33="","",IF(I25=1,種目情報!$J$4,種目情報!$J$6)))</f>
        <v/>
      </c>
      <c r="AB25" t="str">
        <f>IF(E25="","",IF(②選手情報入力!O33="","",IF(I25=1,IF(②選手情報入力!$O$5="","",②選手情報入力!$O$5),IF(②選手情報入力!$O$6="","",②選手情報入力!$O$6))))</f>
        <v/>
      </c>
      <c r="AC25" t="str">
        <f>IF(E25="","",IF(②選手情報入力!O33="","",0))</f>
        <v/>
      </c>
      <c r="AD25" t="str">
        <f>IF(E25="","",IF(②選手情報入力!O33="","",2))</f>
        <v/>
      </c>
      <c r="AE25" t="str">
        <f>IF(E25="","",IF(②選手情報入力!P33="","",IF(I25=1,種目情報!$J$5,種目情報!$J$7)))</f>
        <v/>
      </c>
      <c r="AF25" t="str">
        <f>IF(E25="","",IF(②選手情報入力!P33="","",IF(I25=1,IF(②選手情報入力!$P$5="","",②選手情報入力!$P$5),IF(②選手情報入力!$P$6="","",②選手情報入力!$P$6))))</f>
        <v/>
      </c>
      <c r="AG25" t="str">
        <f>IF(E25="","",IF(②選手情報入力!P33="","",0))</f>
        <v/>
      </c>
      <c r="AH25" t="str">
        <f>IF(E25="","",IF(②選手情報入力!P33="","",2))</f>
        <v/>
      </c>
    </row>
    <row r="26" spans="1:34">
      <c r="A26" t="str">
        <f>IF(E26="","",I26*1000000+①学校情報入力!$D$3*1000+②選手情報入力!A34)</f>
        <v/>
      </c>
      <c r="B26" t="str">
        <f>IF(E26="","",①学校情報入力!$D$3)</f>
        <v/>
      </c>
      <c r="D26" t="str">
        <f>IF(②選手情報入力!B34="","",②選手情報入力!B34)</f>
        <v/>
      </c>
      <c r="E26" t="str">
        <f>IF(②選手情報入力!C34="","",②選手情報入力!C34)</f>
        <v/>
      </c>
      <c r="F26" t="str">
        <f>IF(E26="","",②選手情報入力!D34)</f>
        <v/>
      </c>
      <c r="G26" t="str">
        <f>IF(E26="","",②選手情報入力!E34)</f>
        <v/>
      </c>
      <c r="H26" t="str">
        <f t="shared" si="0"/>
        <v/>
      </c>
      <c r="I26" t="str">
        <f>IF(E26="","",IF(②選手情報入力!G34="男",1,2))</f>
        <v/>
      </c>
      <c r="J26" t="str">
        <f>IF(E26="","",IF(②選手情報入力!H34="","",②選手情報入力!H34))</f>
        <v/>
      </c>
      <c r="L26" t="str">
        <f t="shared" si="1"/>
        <v/>
      </c>
      <c r="M26" t="str">
        <f t="shared" si="2"/>
        <v/>
      </c>
      <c r="O26" t="str">
        <f>IF(E26="","",IF(②選手情報入力!I34="","",IF(I26=1,VLOOKUP(②選手情報入力!I34,種目情報!$A$4:$B$16,2,FALSE),VLOOKUP(②選手情報入力!I34,種目情報!$E$4:$F$17,2,FALSE))))</f>
        <v/>
      </c>
      <c r="P26" t="str">
        <f>IF(E26="","",IF(②選手情報入力!J34="","",②選手情報入力!J34))</f>
        <v/>
      </c>
      <c r="Q26" s="37" t="str">
        <f>IF(E26="","",IF(②選手情報入力!I34="","",0))</f>
        <v/>
      </c>
      <c r="R26" t="str">
        <f>IF(E26="","",IF(②選手情報入力!I34="","",IF(I26=1,VLOOKUP(②選手情報入力!I34,種目情報!$A$4:$C$16,3,FALSE),VLOOKUP(②選手情報入力!I34,種目情報!$E$4:$G$17,3,FALSE))))</f>
        <v/>
      </c>
      <c r="S26" t="str">
        <f>IF(E26="","",IF(②選手情報入力!K34="","",IF(I26=1,VLOOKUP(②選手情報入力!K34,種目情報!$A$4:$B$16,2,FALSE),VLOOKUP(②選手情報入力!K34,種目情報!$E$4:$F$17,2,FALSE))))</f>
        <v/>
      </c>
      <c r="T26" t="str">
        <f>IF(E26="","",IF(②選手情報入力!L34="","",②選手情報入力!L34))</f>
        <v/>
      </c>
      <c r="U26" s="37" t="str">
        <f>IF(E26="","",IF(②選手情報入力!K34="","",0))</f>
        <v/>
      </c>
      <c r="V26" t="str">
        <f>IF(E26="","",IF(②選手情報入力!K34="","",IF(I26=1,VLOOKUP(②選手情報入力!K34,種目情報!$A$4:$C$16,3,FALSE),VLOOKUP(②選手情報入力!K34,種目情報!$E$4:$G$17,3,FALSE))))</f>
        <v/>
      </c>
      <c r="W26" t="str">
        <f>IF(E26="","",IF(②選手情報入力!M34="","",IF(I26=1,VLOOKUP(②選手情報入力!M34,種目情報!$A$4:$B$16,2,FALSE),VLOOKUP(②選手情報入力!M34,種目情報!$E$4:$F$17,2,FALSE))))</f>
        <v/>
      </c>
      <c r="X26" t="str">
        <f>IF(E26="","",IF(②選手情報入力!N34="","",②選手情報入力!N34))</f>
        <v/>
      </c>
      <c r="Y26" s="37" t="str">
        <f>IF(E26="","",IF(②選手情報入力!M34="","",0))</f>
        <v/>
      </c>
      <c r="Z26" t="str">
        <f>IF(E26="","",IF(②選手情報入力!M34="","",IF(I26=1,VLOOKUP(②選手情報入力!M34,種目情報!$A$4:$C$16,3,FALSE),VLOOKUP(②選手情報入力!M34,種目情報!$E$4:$G$17,3,FALSE))))</f>
        <v/>
      </c>
      <c r="AA26" t="str">
        <f>IF(E26="","",IF(②選手情報入力!O34="","",IF(I26=1,種目情報!$J$4,種目情報!$J$6)))</f>
        <v/>
      </c>
      <c r="AB26" t="str">
        <f>IF(E26="","",IF(②選手情報入力!O34="","",IF(I26=1,IF(②選手情報入力!$O$5="","",②選手情報入力!$O$5),IF(②選手情報入力!$O$6="","",②選手情報入力!$O$6))))</f>
        <v/>
      </c>
      <c r="AC26" t="str">
        <f>IF(E26="","",IF(②選手情報入力!O34="","",0))</f>
        <v/>
      </c>
      <c r="AD26" t="str">
        <f>IF(E26="","",IF(②選手情報入力!O34="","",2))</f>
        <v/>
      </c>
      <c r="AE26" t="str">
        <f>IF(E26="","",IF(②選手情報入力!P34="","",IF(I26=1,種目情報!$J$5,種目情報!$J$7)))</f>
        <v/>
      </c>
      <c r="AF26" t="str">
        <f>IF(E26="","",IF(②選手情報入力!P34="","",IF(I26=1,IF(②選手情報入力!$P$5="","",②選手情報入力!$P$5),IF(②選手情報入力!$P$6="","",②選手情報入力!$P$6))))</f>
        <v/>
      </c>
      <c r="AG26" t="str">
        <f>IF(E26="","",IF(②選手情報入力!P34="","",0))</f>
        <v/>
      </c>
      <c r="AH26" t="str">
        <f>IF(E26="","",IF(②選手情報入力!P34="","",2))</f>
        <v/>
      </c>
    </row>
    <row r="27" spans="1:34">
      <c r="A27" t="str">
        <f>IF(E27="","",I27*1000000+①学校情報入力!$D$3*1000+②選手情報入力!A35)</f>
        <v/>
      </c>
      <c r="B27" t="str">
        <f>IF(E27="","",①学校情報入力!$D$3)</f>
        <v/>
      </c>
      <c r="D27" t="str">
        <f>IF(②選手情報入力!B35="","",②選手情報入力!B35)</f>
        <v/>
      </c>
      <c r="E27" t="str">
        <f>IF(②選手情報入力!C35="","",②選手情報入力!C35)</f>
        <v/>
      </c>
      <c r="F27" t="str">
        <f>IF(E27="","",②選手情報入力!D35)</f>
        <v/>
      </c>
      <c r="G27" t="str">
        <f>IF(E27="","",②選手情報入力!E35)</f>
        <v/>
      </c>
      <c r="H27" t="str">
        <f t="shared" si="0"/>
        <v/>
      </c>
      <c r="I27" t="str">
        <f>IF(E27="","",IF(②選手情報入力!G35="男",1,2))</f>
        <v/>
      </c>
      <c r="J27" t="str">
        <f>IF(E27="","",IF(②選手情報入力!H35="","",②選手情報入力!H35))</f>
        <v/>
      </c>
      <c r="L27" t="str">
        <f t="shared" si="1"/>
        <v/>
      </c>
      <c r="M27" t="str">
        <f t="shared" si="2"/>
        <v/>
      </c>
      <c r="O27" t="str">
        <f>IF(E27="","",IF(②選手情報入力!I35="","",IF(I27=1,VLOOKUP(②選手情報入力!I35,種目情報!$A$4:$B$16,2,FALSE),VLOOKUP(②選手情報入力!I35,種目情報!$E$4:$F$17,2,FALSE))))</f>
        <v/>
      </c>
      <c r="P27" t="str">
        <f>IF(E27="","",IF(②選手情報入力!J35="","",②選手情報入力!J35))</f>
        <v/>
      </c>
      <c r="Q27" s="37" t="str">
        <f>IF(E27="","",IF(②選手情報入力!I35="","",0))</f>
        <v/>
      </c>
      <c r="R27" t="str">
        <f>IF(E27="","",IF(②選手情報入力!I35="","",IF(I27=1,VLOOKUP(②選手情報入力!I35,種目情報!$A$4:$C$16,3,FALSE),VLOOKUP(②選手情報入力!I35,種目情報!$E$4:$G$17,3,FALSE))))</f>
        <v/>
      </c>
      <c r="S27" t="str">
        <f>IF(E27="","",IF(②選手情報入力!K35="","",IF(I27=1,VLOOKUP(②選手情報入力!K35,種目情報!$A$4:$B$16,2,FALSE),VLOOKUP(②選手情報入力!K35,種目情報!$E$4:$F$17,2,FALSE))))</f>
        <v/>
      </c>
      <c r="T27" t="str">
        <f>IF(E27="","",IF(②選手情報入力!L35="","",②選手情報入力!L35))</f>
        <v/>
      </c>
      <c r="U27" s="37" t="str">
        <f>IF(E27="","",IF(②選手情報入力!K35="","",0))</f>
        <v/>
      </c>
      <c r="V27" t="str">
        <f>IF(E27="","",IF(②選手情報入力!K35="","",IF(I27=1,VLOOKUP(②選手情報入力!K35,種目情報!$A$4:$C$16,3,FALSE),VLOOKUP(②選手情報入力!K35,種目情報!$E$4:$G$17,3,FALSE))))</f>
        <v/>
      </c>
      <c r="W27" t="str">
        <f>IF(E27="","",IF(②選手情報入力!M35="","",IF(I27=1,VLOOKUP(②選手情報入力!M35,種目情報!$A$4:$B$16,2,FALSE),VLOOKUP(②選手情報入力!M35,種目情報!$E$4:$F$17,2,FALSE))))</f>
        <v/>
      </c>
      <c r="X27" t="str">
        <f>IF(E27="","",IF(②選手情報入力!N35="","",②選手情報入力!N35))</f>
        <v/>
      </c>
      <c r="Y27" s="37" t="str">
        <f>IF(E27="","",IF(②選手情報入力!M35="","",0))</f>
        <v/>
      </c>
      <c r="Z27" t="str">
        <f>IF(E27="","",IF(②選手情報入力!M35="","",IF(I27=1,VLOOKUP(②選手情報入力!M35,種目情報!$A$4:$C$16,3,FALSE),VLOOKUP(②選手情報入力!M35,種目情報!$E$4:$G$17,3,FALSE))))</f>
        <v/>
      </c>
      <c r="AA27" t="str">
        <f>IF(E27="","",IF(②選手情報入力!O35="","",IF(I27=1,種目情報!$J$4,種目情報!$J$6)))</f>
        <v/>
      </c>
      <c r="AB27" t="str">
        <f>IF(E27="","",IF(②選手情報入力!O35="","",IF(I27=1,IF(②選手情報入力!$O$5="","",②選手情報入力!$O$5),IF(②選手情報入力!$O$6="","",②選手情報入力!$O$6))))</f>
        <v/>
      </c>
      <c r="AC27" t="str">
        <f>IF(E27="","",IF(②選手情報入力!O35="","",0))</f>
        <v/>
      </c>
      <c r="AD27" t="str">
        <f>IF(E27="","",IF(②選手情報入力!O35="","",2))</f>
        <v/>
      </c>
      <c r="AE27" t="str">
        <f>IF(E27="","",IF(②選手情報入力!P35="","",IF(I27=1,種目情報!$J$5,種目情報!$J$7)))</f>
        <v/>
      </c>
      <c r="AF27" t="str">
        <f>IF(E27="","",IF(②選手情報入力!P35="","",IF(I27=1,IF(②選手情報入力!$P$5="","",②選手情報入力!$P$5),IF(②選手情報入力!$P$6="","",②選手情報入力!$P$6))))</f>
        <v/>
      </c>
      <c r="AG27" t="str">
        <f>IF(E27="","",IF(②選手情報入力!P35="","",0))</f>
        <v/>
      </c>
      <c r="AH27" t="str">
        <f>IF(E27="","",IF(②選手情報入力!P35="","",2))</f>
        <v/>
      </c>
    </row>
    <row r="28" spans="1:34">
      <c r="A28" t="str">
        <f>IF(E28="","",I28*1000000+①学校情報入力!$D$3*1000+②選手情報入力!A36)</f>
        <v/>
      </c>
      <c r="B28" t="str">
        <f>IF(E28="","",①学校情報入力!$D$3)</f>
        <v/>
      </c>
      <c r="D28" t="str">
        <f>IF(②選手情報入力!B36="","",②選手情報入力!B36)</f>
        <v/>
      </c>
      <c r="E28" t="str">
        <f>IF(②選手情報入力!C36="","",②選手情報入力!C36)</f>
        <v/>
      </c>
      <c r="F28" t="str">
        <f>IF(E28="","",②選手情報入力!D36)</f>
        <v/>
      </c>
      <c r="G28" t="str">
        <f>IF(E28="","",②選手情報入力!E36)</f>
        <v/>
      </c>
      <c r="H28" t="str">
        <f t="shared" si="0"/>
        <v/>
      </c>
      <c r="I28" t="str">
        <f>IF(E28="","",IF(②選手情報入力!G36="男",1,2))</f>
        <v/>
      </c>
      <c r="J28" t="str">
        <f>IF(E28="","",IF(②選手情報入力!H36="","",②選手情報入力!H36))</f>
        <v/>
      </c>
      <c r="L28" t="str">
        <f t="shared" si="1"/>
        <v/>
      </c>
      <c r="M28" t="str">
        <f t="shared" si="2"/>
        <v/>
      </c>
      <c r="O28" t="str">
        <f>IF(E28="","",IF(②選手情報入力!I36="","",IF(I28=1,VLOOKUP(②選手情報入力!I36,種目情報!$A$4:$B$16,2,FALSE),VLOOKUP(②選手情報入力!I36,種目情報!$E$4:$F$17,2,FALSE))))</f>
        <v/>
      </c>
      <c r="P28" t="str">
        <f>IF(E28="","",IF(②選手情報入力!J36="","",②選手情報入力!J36))</f>
        <v/>
      </c>
      <c r="Q28" s="37" t="str">
        <f>IF(E28="","",IF(②選手情報入力!I36="","",0))</f>
        <v/>
      </c>
      <c r="R28" t="str">
        <f>IF(E28="","",IF(②選手情報入力!I36="","",IF(I28=1,VLOOKUP(②選手情報入力!I36,種目情報!$A$4:$C$16,3,FALSE),VLOOKUP(②選手情報入力!I36,種目情報!$E$4:$G$17,3,FALSE))))</f>
        <v/>
      </c>
      <c r="S28" t="str">
        <f>IF(E28="","",IF(②選手情報入力!K36="","",IF(I28=1,VLOOKUP(②選手情報入力!K36,種目情報!$A$4:$B$16,2,FALSE),VLOOKUP(②選手情報入力!K36,種目情報!$E$4:$F$17,2,FALSE))))</f>
        <v/>
      </c>
      <c r="T28" t="str">
        <f>IF(E28="","",IF(②選手情報入力!L36="","",②選手情報入力!L36))</f>
        <v/>
      </c>
      <c r="U28" s="37" t="str">
        <f>IF(E28="","",IF(②選手情報入力!K36="","",0))</f>
        <v/>
      </c>
      <c r="V28" t="str">
        <f>IF(E28="","",IF(②選手情報入力!K36="","",IF(I28=1,VLOOKUP(②選手情報入力!K36,種目情報!$A$4:$C$16,3,FALSE),VLOOKUP(②選手情報入力!K36,種目情報!$E$4:$G$17,3,FALSE))))</f>
        <v/>
      </c>
      <c r="W28" t="str">
        <f>IF(E28="","",IF(②選手情報入力!M36="","",IF(I28=1,VLOOKUP(②選手情報入力!M36,種目情報!$A$4:$B$16,2,FALSE),VLOOKUP(②選手情報入力!M36,種目情報!$E$4:$F$17,2,FALSE))))</f>
        <v/>
      </c>
      <c r="X28" t="str">
        <f>IF(E28="","",IF(②選手情報入力!N36="","",②選手情報入力!N36))</f>
        <v/>
      </c>
      <c r="Y28" s="37" t="str">
        <f>IF(E28="","",IF(②選手情報入力!M36="","",0))</f>
        <v/>
      </c>
      <c r="Z28" t="str">
        <f>IF(E28="","",IF(②選手情報入力!M36="","",IF(I28=1,VLOOKUP(②選手情報入力!M36,種目情報!$A$4:$C$16,3,FALSE),VLOOKUP(②選手情報入力!M36,種目情報!$E$4:$G$17,3,FALSE))))</f>
        <v/>
      </c>
      <c r="AA28" t="str">
        <f>IF(E28="","",IF(②選手情報入力!O36="","",IF(I28=1,種目情報!$J$4,種目情報!$J$6)))</f>
        <v/>
      </c>
      <c r="AB28" t="str">
        <f>IF(E28="","",IF(②選手情報入力!O36="","",IF(I28=1,IF(②選手情報入力!$O$5="","",②選手情報入力!$O$5),IF(②選手情報入力!$O$6="","",②選手情報入力!$O$6))))</f>
        <v/>
      </c>
      <c r="AC28" t="str">
        <f>IF(E28="","",IF(②選手情報入力!O36="","",0))</f>
        <v/>
      </c>
      <c r="AD28" t="str">
        <f>IF(E28="","",IF(②選手情報入力!O36="","",2))</f>
        <v/>
      </c>
      <c r="AE28" t="str">
        <f>IF(E28="","",IF(②選手情報入力!P36="","",IF(I28=1,種目情報!$J$5,種目情報!$J$7)))</f>
        <v/>
      </c>
      <c r="AF28" t="str">
        <f>IF(E28="","",IF(②選手情報入力!P36="","",IF(I28=1,IF(②選手情報入力!$P$5="","",②選手情報入力!$P$5),IF(②選手情報入力!$P$6="","",②選手情報入力!$P$6))))</f>
        <v/>
      </c>
      <c r="AG28" t="str">
        <f>IF(E28="","",IF(②選手情報入力!P36="","",0))</f>
        <v/>
      </c>
      <c r="AH28" t="str">
        <f>IF(E28="","",IF(②選手情報入力!P36="","",2))</f>
        <v/>
      </c>
    </row>
    <row r="29" spans="1:34">
      <c r="A29" t="str">
        <f>IF(E29="","",I29*1000000+①学校情報入力!$D$3*1000+②選手情報入力!A37)</f>
        <v/>
      </c>
      <c r="B29" t="str">
        <f>IF(E29="","",①学校情報入力!$D$3)</f>
        <v/>
      </c>
      <c r="D29" t="str">
        <f>IF(②選手情報入力!B37="","",②選手情報入力!B37)</f>
        <v/>
      </c>
      <c r="E29" t="str">
        <f>IF(②選手情報入力!C37="","",②選手情報入力!C37)</f>
        <v/>
      </c>
      <c r="F29" t="str">
        <f>IF(E29="","",②選手情報入力!D37)</f>
        <v/>
      </c>
      <c r="G29" t="str">
        <f>IF(E29="","",②選手情報入力!E37)</f>
        <v/>
      </c>
      <c r="H29" t="str">
        <f t="shared" si="0"/>
        <v/>
      </c>
      <c r="I29" t="str">
        <f>IF(E29="","",IF(②選手情報入力!G37="男",1,2))</f>
        <v/>
      </c>
      <c r="J29" t="str">
        <f>IF(E29="","",IF(②選手情報入力!H37="","",②選手情報入力!H37))</f>
        <v/>
      </c>
      <c r="L29" t="str">
        <f t="shared" si="1"/>
        <v/>
      </c>
      <c r="M29" t="str">
        <f t="shared" si="2"/>
        <v/>
      </c>
      <c r="O29" t="str">
        <f>IF(E29="","",IF(②選手情報入力!I37="","",IF(I29=1,VLOOKUP(②選手情報入力!I37,種目情報!$A$4:$B$16,2,FALSE),VLOOKUP(②選手情報入力!I37,種目情報!$E$4:$F$17,2,FALSE))))</f>
        <v/>
      </c>
      <c r="P29" t="str">
        <f>IF(E29="","",IF(②選手情報入力!J37="","",②選手情報入力!J37))</f>
        <v/>
      </c>
      <c r="Q29" s="37" t="str">
        <f>IF(E29="","",IF(②選手情報入力!I37="","",0))</f>
        <v/>
      </c>
      <c r="R29" t="str">
        <f>IF(E29="","",IF(②選手情報入力!I37="","",IF(I29=1,VLOOKUP(②選手情報入力!I37,種目情報!$A$4:$C$16,3,FALSE),VLOOKUP(②選手情報入力!I37,種目情報!$E$4:$G$17,3,FALSE))))</f>
        <v/>
      </c>
      <c r="S29" t="str">
        <f>IF(E29="","",IF(②選手情報入力!K37="","",IF(I29=1,VLOOKUP(②選手情報入力!K37,種目情報!$A$4:$B$16,2,FALSE),VLOOKUP(②選手情報入力!K37,種目情報!$E$4:$F$17,2,FALSE))))</f>
        <v/>
      </c>
      <c r="T29" t="str">
        <f>IF(E29="","",IF(②選手情報入力!L37="","",②選手情報入力!L37))</f>
        <v/>
      </c>
      <c r="U29" s="37" t="str">
        <f>IF(E29="","",IF(②選手情報入力!K37="","",0))</f>
        <v/>
      </c>
      <c r="V29" t="str">
        <f>IF(E29="","",IF(②選手情報入力!K37="","",IF(I29=1,VLOOKUP(②選手情報入力!K37,種目情報!$A$4:$C$16,3,FALSE),VLOOKUP(②選手情報入力!K37,種目情報!$E$4:$G$17,3,FALSE))))</f>
        <v/>
      </c>
      <c r="W29" t="str">
        <f>IF(E29="","",IF(②選手情報入力!M37="","",IF(I29=1,VLOOKUP(②選手情報入力!M37,種目情報!$A$4:$B$16,2,FALSE),VLOOKUP(②選手情報入力!M37,種目情報!$E$4:$F$17,2,FALSE))))</f>
        <v/>
      </c>
      <c r="X29" t="str">
        <f>IF(E29="","",IF(②選手情報入力!N37="","",②選手情報入力!N37))</f>
        <v/>
      </c>
      <c r="Y29" s="37" t="str">
        <f>IF(E29="","",IF(②選手情報入力!M37="","",0))</f>
        <v/>
      </c>
      <c r="Z29" t="str">
        <f>IF(E29="","",IF(②選手情報入力!M37="","",IF(I29=1,VLOOKUP(②選手情報入力!M37,種目情報!$A$4:$C$16,3,FALSE),VLOOKUP(②選手情報入力!M37,種目情報!$E$4:$G$17,3,FALSE))))</f>
        <v/>
      </c>
      <c r="AA29" t="str">
        <f>IF(E29="","",IF(②選手情報入力!O37="","",IF(I29=1,種目情報!$J$4,種目情報!$J$6)))</f>
        <v/>
      </c>
      <c r="AB29" t="str">
        <f>IF(E29="","",IF(②選手情報入力!O37="","",IF(I29=1,IF(②選手情報入力!$O$5="","",②選手情報入力!$O$5),IF(②選手情報入力!$O$6="","",②選手情報入力!$O$6))))</f>
        <v/>
      </c>
      <c r="AC29" t="str">
        <f>IF(E29="","",IF(②選手情報入力!O37="","",0))</f>
        <v/>
      </c>
      <c r="AD29" t="str">
        <f>IF(E29="","",IF(②選手情報入力!O37="","",2))</f>
        <v/>
      </c>
      <c r="AE29" t="str">
        <f>IF(E29="","",IF(②選手情報入力!P37="","",IF(I29=1,種目情報!$J$5,種目情報!$J$7)))</f>
        <v/>
      </c>
      <c r="AF29" t="str">
        <f>IF(E29="","",IF(②選手情報入力!P37="","",IF(I29=1,IF(②選手情報入力!$P$5="","",②選手情報入力!$P$5),IF(②選手情報入力!$P$6="","",②選手情報入力!$P$6))))</f>
        <v/>
      </c>
      <c r="AG29" t="str">
        <f>IF(E29="","",IF(②選手情報入力!P37="","",0))</f>
        <v/>
      </c>
      <c r="AH29" t="str">
        <f>IF(E29="","",IF(②選手情報入力!P37="","",2))</f>
        <v/>
      </c>
    </row>
    <row r="30" spans="1:34">
      <c r="A30" t="str">
        <f>IF(E30="","",I30*1000000+①学校情報入力!$D$3*1000+②選手情報入力!A38)</f>
        <v/>
      </c>
      <c r="B30" t="str">
        <f>IF(E30="","",①学校情報入力!$D$3)</f>
        <v/>
      </c>
      <c r="D30" t="str">
        <f>IF(②選手情報入力!B38="","",②選手情報入力!B38)</f>
        <v/>
      </c>
      <c r="E30" t="str">
        <f>IF(②選手情報入力!C38="","",②選手情報入力!C38)</f>
        <v/>
      </c>
      <c r="F30" t="str">
        <f>IF(E30="","",②選手情報入力!D38)</f>
        <v/>
      </c>
      <c r="G30" t="str">
        <f>IF(E30="","",②選手情報入力!E38)</f>
        <v/>
      </c>
      <c r="H30" t="str">
        <f t="shared" si="0"/>
        <v/>
      </c>
      <c r="I30" t="str">
        <f>IF(E30="","",IF(②選手情報入力!G38="男",1,2))</f>
        <v/>
      </c>
      <c r="J30" t="str">
        <f>IF(E30="","",IF(②選手情報入力!H38="","",②選手情報入力!H38))</f>
        <v/>
      </c>
      <c r="L30" t="str">
        <f t="shared" si="1"/>
        <v/>
      </c>
      <c r="M30" t="str">
        <f t="shared" si="2"/>
        <v/>
      </c>
      <c r="O30" t="str">
        <f>IF(E30="","",IF(②選手情報入力!I38="","",IF(I30=1,VLOOKUP(②選手情報入力!I38,種目情報!$A$4:$B$16,2,FALSE),VLOOKUP(②選手情報入力!I38,種目情報!$E$4:$F$17,2,FALSE))))</f>
        <v/>
      </c>
      <c r="P30" t="str">
        <f>IF(E30="","",IF(②選手情報入力!J38="","",②選手情報入力!J38))</f>
        <v/>
      </c>
      <c r="Q30" s="37" t="str">
        <f>IF(E30="","",IF(②選手情報入力!I38="","",0))</f>
        <v/>
      </c>
      <c r="R30" t="str">
        <f>IF(E30="","",IF(②選手情報入力!I38="","",IF(I30=1,VLOOKUP(②選手情報入力!I38,種目情報!$A$4:$C$16,3,FALSE),VLOOKUP(②選手情報入力!I38,種目情報!$E$4:$G$17,3,FALSE))))</f>
        <v/>
      </c>
      <c r="S30" t="str">
        <f>IF(E30="","",IF(②選手情報入力!K38="","",IF(I30=1,VLOOKUP(②選手情報入力!K38,種目情報!$A$4:$B$16,2,FALSE),VLOOKUP(②選手情報入力!K38,種目情報!$E$4:$F$17,2,FALSE))))</f>
        <v/>
      </c>
      <c r="T30" t="str">
        <f>IF(E30="","",IF(②選手情報入力!L38="","",②選手情報入力!L38))</f>
        <v/>
      </c>
      <c r="U30" s="37" t="str">
        <f>IF(E30="","",IF(②選手情報入力!K38="","",0))</f>
        <v/>
      </c>
      <c r="V30" t="str">
        <f>IF(E30="","",IF(②選手情報入力!K38="","",IF(I30=1,VLOOKUP(②選手情報入力!K38,種目情報!$A$4:$C$16,3,FALSE),VLOOKUP(②選手情報入力!K38,種目情報!$E$4:$G$17,3,FALSE))))</f>
        <v/>
      </c>
      <c r="W30" t="str">
        <f>IF(E30="","",IF(②選手情報入力!M38="","",IF(I30=1,VLOOKUP(②選手情報入力!M38,種目情報!$A$4:$B$16,2,FALSE),VLOOKUP(②選手情報入力!M38,種目情報!$E$4:$F$17,2,FALSE))))</f>
        <v/>
      </c>
      <c r="X30" t="str">
        <f>IF(E30="","",IF(②選手情報入力!N38="","",②選手情報入力!N38))</f>
        <v/>
      </c>
      <c r="Y30" s="37" t="str">
        <f>IF(E30="","",IF(②選手情報入力!M38="","",0))</f>
        <v/>
      </c>
      <c r="Z30" t="str">
        <f>IF(E30="","",IF(②選手情報入力!M38="","",IF(I30=1,VLOOKUP(②選手情報入力!M38,種目情報!$A$4:$C$16,3,FALSE),VLOOKUP(②選手情報入力!M38,種目情報!$E$4:$G$17,3,FALSE))))</f>
        <v/>
      </c>
      <c r="AA30" t="str">
        <f>IF(E30="","",IF(②選手情報入力!O38="","",IF(I30=1,種目情報!$J$4,種目情報!$J$6)))</f>
        <v/>
      </c>
      <c r="AB30" t="str">
        <f>IF(E30="","",IF(②選手情報入力!O38="","",IF(I30=1,IF(②選手情報入力!$O$5="","",②選手情報入力!$O$5),IF(②選手情報入力!$O$6="","",②選手情報入力!$O$6))))</f>
        <v/>
      </c>
      <c r="AC30" t="str">
        <f>IF(E30="","",IF(②選手情報入力!O38="","",0))</f>
        <v/>
      </c>
      <c r="AD30" t="str">
        <f>IF(E30="","",IF(②選手情報入力!O38="","",2))</f>
        <v/>
      </c>
      <c r="AE30" t="str">
        <f>IF(E30="","",IF(②選手情報入力!P38="","",IF(I30=1,種目情報!$J$5,種目情報!$J$7)))</f>
        <v/>
      </c>
      <c r="AF30" t="str">
        <f>IF(E30="","",IF(②選手情報入力!P38="","",IF(I30=1,IF(②選手情報入力!$P$5="","",②選手情報入力!$P$5),IF(②選手情報入力!$P$6="","",②選手情報入力!$P$6))))</f>
        <v/>
      </c>
      <c r="AG30" t="str">
        <f>IF(E30="","",IF(②選手情報入力!P38="","",0))</f>
        <v/>
      </c>
      <c r="AH30" t="str">
        <f>IF(E30="","",IF(②選手情報入力!P38="","",2))</f>
        <v/>
      </c>
    </row>
    <row r="31" spans="1:34">
      <c r="A31" t="str">
        <f>IF(E31="","",I31*1000000+①学校情報入力!$D$3*1000+②選手情報入力!A39)</f>
        <v/>
      </c>
      <c r="B31" t="str">
        <f>IF(E31="","",①学校情報入力!$D$3)</f>
        <v/>
      </c>
      <c r="D31" t="str">
        <f>IF(②選手情報入力!B39="","",②選手情報入力!B39)</f>
        <v/>
      </c>
      <c r="E31" t="str">
        <f>IF(②選手情報入力!C39="","",②選手情報入力!C39)</f>
        <v/>
      </c>
      <c r="F31" t="str">
        <f>IF(E31="","",②選手情報入力!D39)</f>
        <v/>
      </c>
      <c r="G31" t="str">
        <f>IF(E31="","",②選手情報入力!E39)</f>
        <v/>
      </c>
      <c r="H31" t="str">
        <f t="shared" si="0"/>
        <v/>
      </c>
      <c r="I31" t="str">
        <f>IF(E31="","",IF(②選手情報入力!G39="男",1,2))</f>
        <v/>
      </c>
      <c r="J31" t="str">
        <f>IF(E31="","",IF(②選手情報入力!H39="","",②選手情報入力!H39))</f>
        <v/>
      </c>
      <c r="L31" t="str">
        <f t="shared" si="1"/>
        <v/>
      </c>
      <c r="M31" t="str">
        <f t="shared" si="2"/>
        <v/>
      </c>
      <c r="O31" t="str">
        <f>IF(E31="","",IF(②選手情報入力!I39="","",IF(I31=1,VLOOKUP(②選手情報入力!I39,種目情報!$A$4:$B$16,2,FALSE),VLOOKUP(②選手情報入力!I39,種目情報!$E$4:$F$17,2,FALSE))))</f>
        <v/>
      </c>
      <c r="P31" t="str">
        <f>IF(E31="","",IF(②選手情報入力!J39="","",②選手情報入力!J39))</f>
        <v/>
      </c>
      <c r="Q31" s="37" t="str">
        <f>IF(E31="","",IF(②選手情報入力!I39="","",0))</f>
        <v/>
      </c>
      <c r="R31" t="str">
        <f>IF(E31="","",IF(②選手情報入力!I39="","",IF(I31=1,VLOOKUP(②選手情報入力!I39,種目情報!$A$4:$C$16,3,FALSE),VLOOKUP(②選手情報入力!I39,種目情報!$E$4:$G$17,3,FALSE))))</f>
        <v/>
      </c>
      <c r="S31" t="str">
        <f>IF(E31="","",IF(②選手情報入力!K39="","",IF(I31=1,VLOOKUP(②選手情報入力!K39,種目情報!$A$4:$B$16,2,FALSE),VLOOKUP(②選手情報入力!K39,種目情報!$E$4:$F$17,2,FALSE))))</f>
        <v/>
      </c>
      <c r="T31" t="str">
        <f>IF(E31="","",IF(②選手情報入力!L39="","",②選手情報入力!L39))</f>
        <v/>
      </c>
      <c r="U31" s="37" t="str">
        <f>IF(E31="","",IF(②選手情報入力!K39="","",0))</f>
        <v/>
      </c>
      <c r="V31" t="str">
        <f>IF(E31="","",IF(②選手情報入力!K39="","",IF(I31=1,VLOOKUP(②選手情報入力!K39,種目情報!$A$4:$C$16,3,FALSE),VLOOKUP(②選手情報入力!K39,種目情報!$E$4:$G$17,3,FALSE))))</f>
        <v/>
      </c>
      <c r="W31" t="str">
        <f>IF(E31="","",IF(②選手情報入力!M39="","",IF(I31=1,VLOOKUP(②選手情報入力!M39,種目情報!$A$4:$B$16,2,FALSE),VLOOKUP(②選手情報入力!M39,種目情報!$E$4:$F$17,2,FALSE))))</f>
        <v/>
      </c>
      <c r="X31" t="str">
        <f>IF(E31="","",IF(②選手情報入力!N39="","",②選手情報入力!N39))</f>
        <v/>
      </c>
      <c r="Y31" s="37" t="str">
        <f>IF(E31="","",IF(②選手情報入力!M39="","",0))</f>
        <v/>
      </c>
      <c r="Z31" t="str">
        <f>IF(E31="","",IF(②選手情報入力!M39="","",IF(I31=1,VLOOKUP(②選手情報入力!M39,種目情報!$A$4:$C$16,3,FALSE),VLOOKUP(②選手情報入力!M39,種目情報!$E$4:$G$17,3,FALSE))))</f>
        <v/>
      </c>
      <c r="AA31" t="str">
        <f>IF(E31="","",IF(②選手情報入力!O39="","",IF(I31=1,種目情報!$J$4,種目情報!$J$6)))</f>
        <v/>
      </c>
      <c r="AB31" t="str">
        <f>IF(E31="","",IF(②選手情報入力!O39="","",IF(I31=1,IF(②選手情報入力!$O$5="","",②選手情報入力!$O$5),IF(②選手情報入力!$O$6="","",②選手情報入力!$O$6))))</f>
        <v/>
      </c>
      <c r="AC31" t="str">
        <f>IF(E31="","",IF(②選手情報入力!O39="","",0))</f>
        <v/>
      </c>
      <c r="AD31" t="str">
        <f>IF(E31="","",IF(②選手情報入力!O39="","",2))</f>
        <v/>
      </c>
      <c r="AE31" t="str">
        <f>IF(E31="","",IF(②選手情報入力!P39="","",IF(I31=1,種目情報!$J$5,種目情報!$J$7)))</f>
        <v/>
      </c>
      <c r="AF31" t="str">
        <f>IF(E31="","",IF(②選手情報入力!P39="","",IF(I31=1,IF(②選手情報入力!$P$5="","",②選手情報入力!$P$5),IF(②選手情報入力!$P$6="","",②選手情報入力!$P$6))))</f>
        <v/>
      </c>
      <c r="AG31" t="str">
        <f>IF(E31="","",IF(②選手情報入力!P39="","",0))</f>
        <v/>
      </c>
      <c r="AH31" t="str">
        <f>IF(E31="","",IF(②選手情報入力!P39="","",2))</f>
        <v/>
      </c>
    </row>
    <row r="32" spans="1:34">
      <c r="A32" t="str">
        <f>IF(E32="","",I32*1000000+①学校情報入力!$D$3*1000+②選手情報入力!A40)</f>
        <v/>
      </c>
      <c r="B32" t="str">
        <f>IF(E32="","",①学校情報入力!$D$3)</f>
        <v/>
      </c>
      <c r="D32" t="str">
        <f>IF(②選手情報入力!B40="","",②選手情報入力!B40)</f>
        <v/>
      </c>
      <c r="E32" t="str">
        <f>IF(②選手情報入力!C40="","",②選手情報入力!C40)</f>
        <v/>
      </c>
      <c r="F32" t="str">
        <f>IF(E32="","",②選手情報入力!D40)</f>
        <v/>
      </c>
      <c r="G32" t="str">
        <f>IF(E32="","",②選手情報入力!E40)</f>
        <v/>
      </c>
      <c r="H32" t="str">
        <f t="shared" si="0"/>
        <v/>
      </c>
      <c r="I32" t="str">
        <f>IF(E32="","",IF(②選手情報入力!G40="男",1,2))</f>
        <v/>
      </c>
      <c r="J32" t="str">
        <f>IF(E32="","",IF(②選手情報入力!H40="","",②選手情報入力!H40))</f>
        <v/>
      </c>
      <c r="L32" t="str">
        <f t="shared" si="1"/>
        <v/>
      </c>
      <c r="M32" t="str">
        <f t="shared" si="2"/>
        <v/>
      </c>
      <c r="O32" t="str">
        <f>IF(E32="","",IF(②選手情報入力!I40="","",IF(I32=1,VLOOKUP(②選手情報入力!I40,種目情報!$A$4:$B$16,2,FALSE),VLOOKUP(②選手情報入力!I40,種目情報!$E$4:$F$17,2,FALSE))))</f>
        <v/>
      </c>
      <c r="P32" t="str">
        <f>IF(E32="","",IF(②選手情報入力!J40="","",②選手情報入力!J40))</f>
        <v/>
      </c>
      <c r="Q32" s="37" t="str">
        <f>IF(E32="","",IF(②選手情報入力!I40="","",0))</f>
        <v/>
      </c>
      <c r="R32" t="str">
        <f>IF(E32="","",IF(②選手情報入力!I40="","",IF(I32=1,VLOOKUP(②選手情報入力!I40,種目情報!$A$4:$C$16,3,FALSE),VLOOKUP(②選手情報入力!I40,種目情報!$E$4:$G$17,3,FALSE))))</f>
        <v/>
      </c>
      <c r="S32" t="str">
        <f>IF(E32="","",IF(②選手情報入力!K40="","",IF(I32=1,VLOOKUP(②選手情報入力!K40,種目情報!$A$4:$B$16,2,FALSE),VLOOKUP(②選手情報入力!K40,種目情報!$E$4:$F$17,2,FALSE))))</f>
        <v/>
      </c>
      <c r="T32" t="str">
        <f>IF(E32="","",IF(②選手情報入力!L40="","",②選手情報入力!L40))</f>
        <v/>
      </c>
      <c r="U32" s="37" t="str">
        <f>IF(E32="","",IF(②選手情報入力!K40="","",0))</f>
        <v/>
      </c>
      <c r="V32" t="str">
        <f>IF(E32="","",IF(②選手情報入力!K40="","",IF(I32=1,VLOOKUP(②選手情報入力!K40,種目情報!$A$4:$C$16,3,FALSE),VLOOKUP(②選手情報入力!K40,種目情報!$E$4:$G$17,3,FALSE))))</f>
        <v/>
      </c>
      <c r="W32" t="str">
        <f>IF(E32="","",IF(②選手情報入力!M40="","",IF(I32=1,VLOOKUP(②選手情報入力!M40,種目情報!$A$4:$B$16,2,FALSE),VLOOKUP(②選手情報入力!M40,種目情報!$E$4:$F$17,2,FALSE))))</f>
        <v/>
      </c>
      <c r="X32" t="str">
        <f>IF(E32="","",IF(②選手情報入力!N40="","",②選手情報入力!N40))</f>
        <v/>
      </c>
      <c r="Y32" s="37" t="str">
        <f>IF(E32="","",IF(②選手情報入力!M40="","",0))</f>
        <v/>
      </c>
      <c r="Z32" t="str">
        <f>IF(E32="","",IF(②選手情報入力!M40="","",IF(I32=1,VLOOKUP(②選手情報入力!M40,種目情報!$A$4:$C$16,3,FALSE),VLOOKUP(②選手情報入力!M40,種目情報!$E$4:$G$17,3,FALSE))))</f>
        <v/>
      </c>
      <c r="AA32" t="str">
        <f>IF(E32="","",IF(②選手情報入力!O40="","",IF(I32=1,種目情報!$J$4,種目情報!$J$6)))</f>
        <v/>
      </c>
      <c r="AB32" t="str">
        <f>IF(E32="","",IF(②選手情報入力!O40="","",IF(I32=1,IF(②選手情報入力!$O$5="","",②選手情報入力!$O$5),IF(②選手情報入力!$O$6="","",②選手情報入力!$O$6))))</f>
        <v/>
      </c>
      <c r="AC32" t="str">
        <f>IF(E32="","",IF(②選手情報入力!O40="","",0))</f>
        <v/>
      </c>
      <c r="AD32" t="str">
        <f>IF(E32="","",IF(②選手情報入力!O40="","",2))</f>
        <v/>
      </c>
      <c r="AE32" t="str">
        <f>IF(E32="","",IF(②選手情報入力!P40="","",IF(I32=1,種目情報!$J$5,種目情報!$J$7)))</f>
        <v/>
      </c>
      <c r="AF32" t="str">
        <f>IF(E32="","",IF(②選手情報入力!P40="","",IF(I32=1,IF(②選手情報入力!$P$5="","",②選手情報入力!$P$5),IF(②選手情報入力!$P$6="","",②選手情報入力!$P$6))))</f>
        <v/>
      </c>
      <c r="AG32" t="str">
        <f>IF(E32="","",IF(②選手情報入力!P40="","",0))</f>
        <v/>
      </c>
      <c r="AH32" t="str">
        <f>IF(E32="","",IF(②選手情報入力!P40="","",2))</f>
        <v/>
      </c>
    </row>
    <row r="33" spans="1:34">
      <c r="A33" t="str">
        <f>IF(E33="","",I33*1000000+①学校情報入力!$D$3*1000+②選手情報入力!A41)</f>
        <v/>
      </c>
      <c r="B33" t="str">
        <f>IF(E33="","",①学校情報入力!$D$3)</f>
        <v/>
      </c>
      <c r="D33" t="str">
        <f>IF(②選手情報入力!B41="","",②選手情報入力!B41)</f>
        <v/>
      </c>
      <c r="E33" t="str">
        <f>IF(②選手情報入力!C41="","",②選手情報入力!C41)</f>
        <v/>
      </c>
      <c r="F33" t="str">
        <f>IF(E33="","",②選手情報入力!D41)</f>
        <v/>
      </c>
      <c r="G33" t="str">
        <f>IF(E33="","",②選手情報入力!E41)</f>
        <v/>
      </c>
      <c r="H33" t="str">
        <f t="shared" si="0"/>
        <v/>
      </c>
      <c r="I33" t="str">
        <f>IF(E33="","",IF(②選手情報入力!G41="男",1,2))</f>
        <v/>
      </c>
      <c r="J33" t="str">
        <f>IF(E33="","",IF(②選手情報入力!H41="","",②選手情報入力!H41))</f>
        <v/>
      </c>
      <c r="L33" t="str">
        <f t="shared" si="1"/>
        <v/>
      </c>
      <c r="M33" t="str">
        <f t="shared" si="2"/>
        <v/>
      </c>
      <c r="O33" t="str">
        <f>IF(E33="","",IF(②選手情報入力!I41="","",IF(I33=1,VLOOKUP(②選手情報入力!I41,種目情報!$A$4:$B$16,2,FALSE),VLOOKUP(②選手情報入力!I41,種目情報!$E$4:$F$17,2,FALSE))))</f>
        <v/>
      </c>
      <c r="P33" t="str">
        <f>IF(E33="","",IF(②選手情報入力!J41="","",②選手情報入力!J41))</f>
        <v/>
      </c>
      <c r="Q33" s="37" t="str">
        <f>IF(E33="","",IF(②選手情報入力!I41="","",0))</f>
        <v/>
      </c>
      <c r="R33" t="str">
        <f>IF(E33="","",IF(②選手情報入力!I41="","",IF(I33=1,VLOOKUP(②選手情報入力!I41,種目情報!$A$4:$C$16,3,FALSE),VLOOKUP(②選手情報入力!I41,種目情報!$E$4:$G$17,3,FALSE))))</f>
        <v/>
      </c>
      <c r="S33" t="str">
        <f>IF(E33="","",IF(②選手情報入力!K41="","",IF(I33=1,VLOOKUP(②選手情報入力!K41,種目情報!$A$4:$B$16,2,FALSE),VLOOKUP(②選手情報入力!K41,種目情報!$E$4:$F$17,2,FALSE))))</f>
        <v/>
      </c>
      <c r="T33" t="str">
        <f>IF(E33="","",IF(②選手情報入力!L41="","",②選手情報入力!L41))</f>
        <v/>
      </c>
      <c r="U33" s="37" t="str">
        <f>IF(E33="","",IF(②選手情報入力!K41="","",0))</f>
        <v/>
      </c>
      <c r="V33" t="str">
        <f>IF(E33="","",IF(②選手情報入力!K41="","",IF(I33=1,VLOOKUP(②選手情報入力!K41,種目情報!$A$4:$C$16,3,FALSE),VLOOKUP(②選手情報入力!K41,種目情報!$E$4:$G$17,3,FALSE))))</f>
        <v/>
      </c>
      <c r="W33" t="str">
        <f>IF(E33="","",IF(②選手情報入力!M41="","",IF(I33=1,VLOOKUP(②選手情報入力!M41,種目情報!$A$4:$B$16,2,FALSE),VLOOKUP(②選手情報入力!M41,種目情報!$E$4:$F$17,2,FALSE))))</f>
        <v/>
      </c>
      <c r="X33" t="str">
        <f>IF(E33="","",IF(②選手情報入力!N41="","",②選手情報入力!N41))</f>
        <v/>
      </c>
      <c r="Y33" s="37" t="str">
        <f>IF(E33="","",IF(②選手情報入力!M41="","",0))</f>
        <v/>
      </c>
      <c r="Z33" t="str">
        <f>IF(E33="","",IF(②選手情報入力!M41="","",IF(I33=1,VLOOKUP(②選手情報入力!M41,種目情報!$A$4:$C$16,3,FALSE),VLOOKUP(②選手情報入力!M41,種目情報!$E$4:$G$17,3,FALSE))))</f>
        <v/>
      </c>
      <c r="AA33" t="str">
        <f>IF(E33="","",IF(②選手情報入力!O41="","",IF(I33=1,種目情報!$J$4,種目情報!$J$6)))</f>
        <v/>
      </c>
      <c r="AB33" t="str">
        <f>IF(E33="","",IF(②選手情報入力!O41="","",IF(I33=1,IF(②選手情報入力!$O$5="","",②選手情報入力!$O$5),IF(②選手情報入力!$O$6="","",②選手情報入力!$O$6))))</f>
        <v/>
      </c>
      <c r="AC33" t="str">
        <f>IF(E33="","",IF(②選手情報入力!O41="","",0))</f>
        <v/>
      </c>
      <c r="AD33" t="str">
        <f>IF(E33="","",IF(②選手情報入力!O41="","",2))</f>
        <v/>
      </c>
      <c r="AE33" t="str">
        <f>IF(E33="","",IF(②選手情報入力!P41="","",IF(I33=1,種目情報!$J$5,種目情報!$J$7)))</f>
        <v/>
      </c>
      <c r="AF33" t="str">
        <f>IF(E33="","",IF(②選手情報入力!P41="","",IF(I33=1,IF(②選手情報入力!$P$5="","",②選手情報入力!$P$5),IF(②選手情報入力!$P$6="","",②選手情報入力!$P$6))))</f>
        <v/>
      </c>
      <c r="AG33" t="str">
        <f>IF(E33="","",IF(②選手情報入力!P41="","",0))</f>
        <v/>
      </c>
      <c r="AH33" t="str">
        <f>IF(E33="","",IF(②選手情報入力!P41="","",2))</f>
        <v/>
      </c>
    </row>
    <row r="34" spans="1:34">
      <c r="A34" t="str">
        <f>IF(E34="","",I34*1000000+①学校情報入力!$D$3*1000+②選手情報入力!A42)</f>
        <v/>
      </c>
      <c r="B34" t="str">
        <f>IF(E34="","",①学校情報入力!$D$3)</f>
        <v/>
      </c>
      <c r="D34" t="str">
        <f>IF(②選手情報入力!B42="","",②選手情報入力!B42)</f>
        <v/>
      </c>
      <c r="E34" t="str">
        <f>IF(②選手情報入力!C42="","",②選手情報入力!C42)</f>
        <v/>
      </c>
      <c r="F34" t="str">
        <f>IF(E34="","",②選手情報入力!D42)</f>
        <v/>
      </c>
      <c r="G34" t="str">
        <f>IF(E34="","",②選手情報入力!E42)</f>
        <v/>
      </c>
      <c r="H34" t="str">
        <f t="shared" si="0"/>
        <v/>
      </c>
      <c r="I34" t="str">
        <f>IF(E34="","",IF(②選手情報入力!G42="男",1,2))</f>
        <v/>
      </c>
      <c r="J34" t="str">
        <f>IF(E34="","",IF(②選手情報入力!H42="","",②選手情報入力!H42))</f>
        <v/>
      </c>
      <c r="L34" t="str">
        <f t="shared" si="1"/>
        <v/>
      </c>
      <c r="M34" t="str">
        <f t="shared" si="2"/>
        <v/>
      </c>
      <c r="O34" t="str">
        <f>IF(E34="","",IF(②選手情報入力!I42="","",IF(I34=1,VLOOKUP(②選手情報入力!I42,種目情報!$A$4:$B$16,2,FALSE),VLOOKUP(②選手情報入力!I42,種目情報!$E$4:$F$17,2,FALSE))))</f>
        <v/>
      </c>
      <c r="P34" t="str">
        <f>IF(E34="","",IF(②選手情報入力!J42="","",②選手情報入力!J42))</f>
        <v/>
      </c>
      <c r="Q34" s="37" t="str">
        <f>IF(E34="","",IF(②選手情報入力!I42="","",0))</f>
        <v/>
      </c>
      <c r="R34" t="str">
        <f>IF(E34="","",IF(②選手情報入力!I42="","",IF(I34=1,VLOOKUP(②選手情報入力!I42,種目情報!$A$4:$C$16,3,FALSE),VLOOKUP(②選手情報入力!I42,種目情報!$E$4:$G$17,3,FALSE))))</f>
        <v/>
      </c>
      <c r="S34" t="str">
        <f>IF(E34="","",IF(②選手情報入力!K42="","",IF(I34=1,VLOOKUP(②選手情報入力!K42,種目情報!$A$4:$B$16,2,FALSE),VLOOKUP(②選手情報入力!K42,種目情報!$E$4:$F$17,2,FALSE))))</f>
        <v/>
      </c>
      <c r="T34" t="str">
        <f>IF(E34="","",IF(②選手情報入力!L42="","",②選手情報入力!L42))</f>
        <v/>
      </c>
      <c r="U34" s="37" t="str">
        <f>IF(E34="","",IF(②選手情報入力!K42="","",0))</f>
        <v/>
      </c>
      <c r="V34" t="str">
        <f>IF(E34="","",IF(②選手情報入力!K42="","",IF(I34=1,VLOOKUP(②選手情報入力!K42,種目情報!$A$4:$C$16,3,FALSE),VLOOKUP(②選手情報入力!K42,種目情報!$E$4:$G$17,3,FALSE))))</f>
        <v/>
      </c>
      <c r="W34" t="str">
        <f>IF(E34="","",IF(②選手情報入力!M42="","",IF(I34=1,VLOOKUP(②選手情報入力!M42,種目情報!$A$4:$B$16,2,FALSE),VLOOKUP(②選手情報入力!M42,種目情報!$E$4:$F$17,2,FALSE))))</f>
        <v/>
      </c>
      <c r="X34" t="str">
        <f>IF(E34="","",IF(②選手情報入力!N42="","",②選手情報入力!N42))</f>
        <v/>
      </c>
      <c r="Y34" s="37" t="str">
        <f>IF(E34="","",IF(②選手情報入力!M42="","",0))</f>
        <v/>
      </c>
      <c r="Z34" t="str">
        <f>IF(E34="","",IF(②選手情報入力!M42="","",IF(I34=1,VLOOKUP(②選手情報入力!M42,種目情報!$A$4:$C$16,3,FALSE),VLOOKUP(②選手情報入力!M42,種目情報!$E$4:$G$17,3,FALSE))))</f>
        <v/>
      </c>
      <c r="AA34" t="str">
        <f>IF(E34="","",IF(②選手情報入力!O42="","",IF(I34=1,種目情報!$J$4,種目情報!$J$6)))</f>
        <v/>
      </c>
      <c r="AB34" t="str">
        <f>IF(E34="","",IF(②選手情報入力!O42="","",IF(I34=1,IF(②選手情報入力!$O$5="","",②選手情報入力!$O$5),IF(②選手情報入力!$O$6="","",②選手情報入力!$O$6))))</f>
        <v/>
      </c>
      <c r="AC34" t="str">
        <f>IF(E34="","",IF(②選手情報入力!O42="","",0))</f>
        <v/>
      </c>
      <c r="AD34" t="str">
        <f>IF(E34="","",IF(②選手情報入力!O42="","",2))</f>
        <v/>
      </c>
      <c r="AE34" t="str">
        <f>IF(E34="","",IF(②選手情報入力!P42="","",IF(I34=1,種目情報!$J$5,種目情報!$J$7)))</f>
        <v/>
      </c>
      <c r="AF34" t="str">
        <f>IF(E34="","",IF(②選手情報入力!P42="","",IF(I34=1,IF(②選手情報入力!$P$5="","",②選手情報入力!$P$5),IF(②選手情報入力!$P$6="","",②選手情報入力!$P$6))))</f>
        <v/>
      </c>
      <c r="AG34" t="str">
        <f>IF(E34="","",IF(②選手情報入力!P42="","",0))</f>
        <v/>
      </c>
      <c r="AH34" t="str">
        <f>IF(E34="","",IF(②選手情報入力!P42="","",2))</f>
        <v/>
      </c>
    </row>
    <row r="35" spans="1:34">
      <c r="A35" t="str">
        <f>IF(E35="","",I35*1000000+①学校情報入力!$D$3*1000+②選手情報入力!A43)</f>
        <v/>
      </c>
      <c r="B35" t="str">
        <f>IF(E35="","",①学校情報入力!$D$3)</f>
        <v/>
      </c>
      <c r="D35" t="str">
        <f>IF(②選手情報入力!B43="","",②選手情報入力!B43)</f>
        <v/>
      </c>
      <c r="E35" t="str">
        <f>IF(②選手情報入力!C43="","",②選手情報入力!C43)</f>
        <v/>
      </c>
      <c r="F35" t="str">
        <f>IF(E35="","",②選手情報入力!D43)</f>
        <v/>
      </c>
      <c r="G35" t="str">
        <f>IF(E35="","",②選手情報入力!E43)</f>
        <v/>
      </c>
      <c r="H35" t="str">
        <f t="shared" si="0"/>
        <v/>
      </c>
      <c r="I35" t="str">
        <f>IF(E35="","",IF(②選手情報入力!G43="男",1,2))</f>
        <v/>
      </c>
      <c r="J35" t="str">
        <f>IF(E35="","",IF(②選手情報入力!H43="","",②選手情報入力!H43))</f>
        <v/>
      </c>
      <c r="L35" t="str">
        <f t="shared" si="1"/>
        <v/>
      </c>
      <c r="M35" t="str">
        <f t="shared" si="2"/>
        <v/>
      </c>
      <c r="O35" t="str">
        <f>IF(E35="","",IF(②選手情報入力!I43="","",IF(I35=1,VLOOKUP(②選手情報入力!I43,種目情報!$A$4:$B$16,2,FALSE),VLOOKUP(②選手情報入力!I43,種目情報!$E$4:$F$17,2,FALSE))))</f>
        <v/>
      </c>
      <c r="P35" t="str">
        <f>IF(E35="","",IF(②選手情報入力!J43="","",②選手情報入力!J43))</f>
        <v/>
      </c>
      <c r="Q35" s="37" t="str">
        <f>IF(E35="","",IF(②選手情報入力!I43="","",0))</f>
        <v/>
      </c>
      <c r="R35" t="str">
        <f>IF(E35="","",IF(②選手情報入力!I43="","",IF(I35=1,VLOOKUP(②選手情報入力!I43,種目情報!$A$4:$C$16,3,FALSE),VLOOKUP(②選手情報入力!I43,種目情報!$E$4:$G$17,3,FALSE))))</f>
        <v/>
      </c>
      <c r="S35" t="str">
        <f>IF(E35="","",IF(②選手情報入力!K43="","",IF(I35=1,VLOOKUP(②選手情報入力!K43,種目情報!$A$4:$B$16,2,FALSE),VLOOKUP(②選手情報入力!K43,種目情報!$E$4:$F$17,2,FALSE))))</f>
        <v/>
      </c>
      <c r="T35" t="str">
        <f>IF(E35="","",IF(②選手情報入力!L43="","",②選手情報入力!L43))</f>
        <v/>
      </c>
      <c r="U35" s="37" t="str">
        <f>IF(E35="","",IF(②選手情報入力!K43="","",0))</f>
        <v/>
      </c>
      <c r="V35" t="str">
        <f>IF(E35="","",IF(②選手情報入力!K43="","",IF(I35=1,VLOOKUP(②選手情報入力!K43,種目情報!$A$4:$C$16,3,FALSE),VLOOKUP(②選手情報入力!K43,種目情報!$E$4:$G$17,3,FALSE))))</f>
        <v/>
      </c>
      <c r="W35" t="str">
        <f>IF(E35="","",IF(②選手情報入力!M43="","",IF(I35=1,VLOOKUP(②選手情報入力!M43,種目情報!$A$4:$B$16,2,FALSE),VLOOKUP(②選手情報入力!M43,種目情報!$E$4:$F$17,2,FALSE))))</f>
        <v/>
      </c>
      <c r="X35" t="str">
        <f>IF(E35="","",IF(②選手情報入力!N43="","",②選手情報入力!N43))</f>
        <v/>
      </c>
      <c r="Y35" s="37" t="str">
        <f>IF(E35="","",IF(②選手情報入力!M43="","",0))</f>
        <v/>
      </c>
      <c r="Z35" t="str">
        <f>IF(E35="","",IF(②選手情報入力!M43="","",IF(I35=1,VLOOKUP(②選手情報入力!M43,種目情報!$A$4:$C$16,3,FALSE),VLOOKUP(②選手情報入力!M43,種目情報!$E$4:$G$17,3,FALSE))))</f>
        <v/>
      </c>
      <c r="AA35" t="str">
        <f>IF(E35="","",IF(②選手情報入力!O43="","",IF(I35=1,種目情報!$J$4,種目情報!$J$6)))</f>
        <v/>
      </c>
      <c r="AB35" t="str">
        <f>IF(E35="","",IF(②選手情報入力!O43="","",IF(I35=1,IF(②選手情報入力!$O$5="","",②選手情報入力!$O$5),IF(②選手情報入力!$O$6="","",②選手情報入力!$O$6))))</f>
        <v/>
      </c>
      <c r="AC35" t="str">
        <f>IF(E35="","",IF(②選手情報入力!O43="","",0))</f>
        <v/>
      </c>
      <c r="AD35" t="str">
        <f>IF(E35="","",IF(②選手情報入力!O43="","",2))</f>
        <v/>
      </c>
      <c r="AE35" t="str">
        <f>IF(E35="","",IF(②選手情報入力!P43="","",IF(I35=1,種目情報!$J$5,種目情報!$J$7)))</f>
        <v/>
      </c>
      <c r="AF35" t="str">
        <f>IF(E35="","",IF(②選手情報入力!P43="","",IF(I35=1,IF(②選手情報入力!$P$5="","",②選手情報入力!$P$5),IF(②選手情報入力!$P$6="","",②選手情報入力!$P$6))))</f>
        <v/>
      </c>
      <c r="AG35" t="str">
        <f>IF(E35="","",IF(②選手情報入力!P43="","",0))</f>
        <v/>
      </c>
      <c r="AH35" t="str">
        <f>IF(E35="","",IF(②選手情報入力!P43="","",2))</f>
        <v/>
      </c>
    </row>
    <row r="36" spans="1:34">
      <c r="A36" t="str">
        <f>IF(E36="","",I36*1000000+①学校情報入力!$D$3*1000+②選手情報入力!A44)</f>
        <v/>
      </c>
      <c r="B36" t="str">
        <f>IF(E36="","",①学校情報入力!$D$3)</f>
        <v/>
      </c>
      <c r="D36" t="str">
        <f>IF(②選手情報入力!B44="","",②選手情報入力!B44)</f>
        <v/>
      </c>
      <c r="E36" t="str">
        <f>IF(②選手情報入力!C44="","",②選手情報入力!C44)</f>
        <v/>
      </c>
      <c r="F36" t="str">
        <f>IF(E36="","",②選手情報入力!D44)</f>
        <v/>
      </c>
      <c r="G36" t="str">
        <f>IF(E36="","",②選手情報入力!E44)</f>
        <v/>
      </c>
      <c r="H36" t="str">
        <f t="shared" si="0"/>
        <v/>
      </c>
      <c r="I36" t="str">
        <f>IF(E36="","",IF(②選手情報入力!G44="男",1,2))</f>
        <v/>
      </c>
      <c r="J36" t="str">
        <f>IF(E36="","",IF(②選手情報入力!H44="","",②選手情報入力!H44))</f>
        <v/>
      </c>
      <c r="L36" t="str">
        <f t="shared" si="1"/>
        <v/>
      </c>
      <c r="M36" t="str">
        <f t="shared" si="2"/>
        <v/>
      </c>
      <c r="O36" t="str">
        <f>IF(E36="","",IF(②選手情報入力!I44="","",IF(I36=1,VLOOKUP(②選手情報入力!I44,種目情報!$A$4:$B$16,2,FALSE),VLOOKUP(②選手情報入力!I44,種目情報!$E$4:$F$17,2,FALSE))))</f>
        <v/>
      </c>
      <c r="P36" t="str">
        <f>IF(E36="","",IF(②選手情報入力!J44="","",②選手情報入力!J44))</f>
        <v/>
      </c>
      <c r="Q36" s="37" t="str">
        <f>IF(E36="","",IF(②選手情報入力!I44="","",0))</f>
        <v/>
      </c>
      <c r="R36" t="str">
        <f>IF(E36="","",IF(②選手情報入力!I44="","",IF(I36=1,VLOOKUP(②選手情報入力!I44,種目情報!$A$4:$C$16,3,FALSE),VLOOKUP(②選手情報入力!I44,種目情報!$E$4:$G$17,3,FALSE))))</f>
        <v/>
      </c>
      <c r="S36" t="str">
        <f>IF(E36="","",IF(②選手情報入力!K44="","",IF(I36=1,VLOOKUP(②選手情報入力!K44,種目情報!$A$4:$B$16,2,FALSE),VLOOKUP(②選手情報入力!K44,種目情報!$E$4:$F$17,2,FALSE))))</f>
        <v/>
      </c>
      <c r="T36" t="str">
        <f>IF(E36="","",IF(②選手情報入力!L44="","",②選手情報入力!L44))</f>
        <v/>
      </c>
      <c r="U36" s="37" t="str">
        <f>IF(E36="","",IF(②選手情報入力!K44="","",0))</f>
        <v/>
      </c>
      <c r="V36" t="str">
        <f>IF(E36="","",IF(②選手情報入力!K44="","",IF(I36=1,VLOOKUP(②選手情報入力!K44,種目情報!$A$4:$C$16,3,FALSE),VLOOKUP(②選手情報入力!K44,種目情報!$E$4:$G$17,3,FALSE))))</f>
        <v/>
      </c>
      <c r="W36" t="str">
        <f>IF(E36="","",IF(②選手情報入力!M44="","",IF(I36=1,VLOOKUP(②選手情報入力!M44,種目情報!$A$4:$B$16,2,FALSE),VLOOKUP(②選手情報入力!M44,種目情報!$E$4:$F$17,2,FALSE))))</f>
        <v/>
      </c>
      <c r="X36" t="str">
        <f>IF(E36="","",IF(②選手情報入力!N44="","",②選手情報入力!N44))</f>
        <v/>
      </c>
      <c r="Y36" s="37" t="str">
        <f>IF(E36="","",IF(②選手情報入力!M44="","",0))</f>
        <v/>
      </c>
      <c r="Z36" t="str">
        <f>IF(E36="","",IF(②選手情報入力!M44="","",IF(I36=1,VLOOKUP(②選手情報入力!M44,種目情報!$A$4:$C$16,3,FALSE),VLOOKUP(②選手情報入力!M44,種目情報!$E$4:$G$17,3,FALSE))))</f>
        <v/>
      </c>
      <c r="AA36" t="str">
        <f>IF(E36="","",IF(②選手情報入力!O44="","",IF(I36=1,種目情報!$J$4,種目情報!$J$6)))</f>
        <v/>
      </c>
      <c r="AB36" t="str">
        <f>IF(E36="","",IF(②選手情報入力!O44="","",IF(I36=1,IF(②選手情報入力!$O$5="","",②選手情報入力!$O$5),IF(②選手情報入力!$O$6="","",②選手情報入力!$O$6))))</f>
        <v/>
      </c>
      <c r="AC36" t="str">
        <f>IF(E36="","",IF(②選手情報入力!O44="","",0))</f>
        <v/>
      </c>
      <c r="AD36" t="str">
        <f>IF(E36="","",IF(②選手情報入力!O44="","",2))</f>
        <v/>
      </c>
      <c r="AE36" t="str">
        <f>IF(E36="","",IF(②選手情報入力!P44="","",IF(I36=1,種目情報!$J$5,種目情報!$J$7)))</f>
        <v/>
      </c>
      <c r="AF36" t="str">
        <f>IF(E36="","",IF(②選手情報入力!P44="","",IF(I36=1,IF(②選手情報入力!$P$5="","",②選手情報入力!$P$5),IF(②選手情報入力!$P$6="","",②選手情報入力!$P$6))))</f>
        <v/>
      </c>
      <c r="AG36" t="str">
        <f>IF(E36="","",IF(②選手情報入力!P44="","",0))</f>
        <v/>
      </c>
      <c r="AH36" t="str">
        <f>IF(E36="","",IF(②選手情報入力!P44="","",2))</f>
        <v/>
      </c>
    </row>
    <row r="37" spans="1:34">
      <c r="A37" t="str">
        <f>IF(E37="","",I37*1000000+①学校情報入力!$D$3*1000+②選手情報入力!A45)</f>
        <v/>
      </c>
      <c r="B37" t="str">
        <f>IF(E37="","",①学校情報入力!$D$3)</f>
        <v/>
      </c>
      <c r="D37" t="str">
        <f>IF(②選手情報入力!B45="","",②選手情報入力!B45)</f>
        <v/>
      </c>
      <c r="E37" t="str">
        <f>IF(②選手情報入力!C45="","",②選手情報入力!C45)</f>
        <v/>
      </c>
      <c r="F37" t="str">
        <f>IF(E37="","",②選手情報入力!D45)</f>
        <v/>
      </c>
      <c r="G37" t="str">
        <f>IF(E37="","",②選手情報入力!E45)</f>
        <v/>
      </c>
      <c r="H37" t="str">
        <f t="shared" si="0"/>
        <v/>
      </c>
      <c r="I37" t="str">
        <f>IF(E37="","",IF(②選手情報入力!G45="男",1,2))</f>
        <v/>
      </c>
      <c r="J37" t="str">
        <f>IF(E37="","",IF(②選手情報入力!H45="","",②選手情報入力!H45))</f>
        <v/>
      </c>
      <c r="L37" t="str">
        <f t="shared" si="1"/>
        <v/>
      </c>
      <c r="M37" t="str">
        <f t="shared" si="2"/>
        <v/>
      </c>
      <c r="O37" t="str">
        <f>IF(E37="","",IF(②選手情報入力!I45="","",IF(I37=1,VLOOKUP(②選手情報入力!I45,種目情報!$A$4:$B$16,2,FALSE),VLOOKUP(②選手情報入力!I45,種目情報!$E$4:$F$17,2,FALSE))))</f>
        <v/>
      </c>
      <c r="P37" t="str">
        <f>IF(E37="","",IF(②選手情報入力!J45="","",②選手情報入力!J45))</f>
        <v/>
      </c>
      <c r="Q37" s="37" t="str">
        <f>IF(E37="","",IF(②選手情報入力!I45="","",0))</f>
        <v/>
      </c>
      <c r="R37" t="str">
        <f>IF(E37="","",IF(②選手情報入力!I45="","",IF(I37=1,VLOOKUP(②選手情報入力!I45,種目情報!$A$4:$C$16,3,FALSE),VLOOKUP(②選手情報入力!I45,種目情報!$E$4:$G$17,3,FALSE))))</f>
        <v/>
      </c>
      <c r="S37" t="str">
        <f>IF(E37="","",IF(②選手情報入力!K45="","",IF(I37=1,VLOOKUP(②選手情報入力!K45,種目情報!$A$4:$B$16,2,FALSE),VLOOKUP(②選手情報入力!K45,種目情報!$E$4:$F$17,2,FALSE))))</f>
        <v/>
      </c>
      <c r="T37" t="str">
        <f>IF(E37="","",IF(②選手情報入力!L45="","",②選手情報入力!L45))</f>
        <v/>
      </c>
      <c r="U37" s="37" t="str">
        <f>IF(E37="","",IF(②選手情報入力!K45="","",0))</f>
        <v/>
      </c>
      <c r="V37" t="str">
        <f>IF(E37="","",IF(②選手情報入力!K45="","",IF(I37=1,VLOOKUP(②選手情報入力!K45,種目情報!$A$4:$C$16,3,FALSE),VLOOKUP(②選手情報入力!K45,種目情報!$E$4:$G$17,3,FALSE))))</f>
        <v/>
      </c>
      <c r="W37" t="str">
        <f>IF(E37="","",IF(②選手情報入力!M45="","",IF(I37=1,VLOOKUP(②選手情報入力!M45,種目情報!$A$4:$B$16,2,FALSE),VLOOKUP(②選手情報入力!M45,種目情報!$E$4:$F$17,2,FALSE))))</f>
        <v/>
      </c>
      <c r="X37" t="str">
        <f>IF(E37="","",IF(②選手情報入力!N45="","",②選手情報入力!N45))</f>
        <v/>
      </c>
      <c r="Y37" s="37" t="str">
        <f>IF(E37="","",IF(②選手情報入力!M45="","",0))</f>
        <v/>
      </c>
      <c r="Z37" t="str">
        <f>IF(E37="","",IF(②選手情報入力!M45="","",IF(I37=1,VLOOKUP(②選手情報入力!M45,種目情報!$A$4:$C$16,3,FALSE),VLOOKUP(②選手情報入力!M45,種目情報!$E$4:$G$17,3,FALSE))))</f>
        <v/>
      </c>
      <c r="AA37" t="str">
        <f>IF(E37="","",IF(②選手情報入力!O45="","",IF(I37=1,種目情報!$J$4,種目情報!$J$6)))</f>
        <v/>
      </c>
      <c r="AB37" t="str">
        <f>IF(E37="","",IF(②選手情報入力!O45="","",IF(I37=1,IF(②選手情報入力!$O$5="","",②選手情報入力!$O$5),IF(②選手情報入力!$O$6="","",②選手情報入力!$O$6))))</f>
        <v/>
      </c>
      <c r="AC37" t="str">
        <f>IF(E37="","",IF(②選手情報入力!O45="","",0))</f>
        <v/>
      </c>
      <c r="AD37" t="str">
        <f>IF(E37="","",IF(②選手情報入力!O45="","",2))</f>
        <v/>
      </c>
      <c r="AE37" t="str">
        <f>IF(E37="","",IF(②選手情報入力!P45="","",IF(I37=1,種目情報!$J$5,種目情報!$J$7)))</f>
        <v/>
      </c>
      <c r="AF37" t="str">
        <f>IF(E37="","",IF(②選手情報入力!P45="","",IF(I37=1,IF(②選手情報入力!$P$5="","",②選手情報入力!$P$5),IF(②選手情報入力!$P$6="","",②選手情報入力!$P$6))))</f>
        <v/>
      </c>
      <c r="AG37" t="str">
        <f>IF(E37="","",IF(②選手情報入力!P45="","",0))</f>
        <v/>
      </c>
      <c r="AH37" t="str">
        <f>IF(E37="","",IF(②選手情報入力!P45="","",2))</f>
        <v/>
      </c>
    </row>
    <row r="38" spans="1:34">
      <c r="A38" t="str">
        <f>IF(E38="","",I38*1000000+①学校情報入力!$D$3*1000+②選手情報入力!A46)</f>
        <v/>
      </c>
      <c r="B38" t="str">
        <f>IF(E38="","",①学校情報入力!$D$3)</f>
        <v/>
      </c>
      <c r="D38" t="str">
        <f>IF(②選手情報入力!B46="","",②選手情報入力!B46)</f>
        <v/>
      </c>
      <c r="E38" t="str">
        <f>IF(②選手情報入力!C46="","",②選手情報入力!C46)</f>
        <v/>
      </c>
      <c r="F38" t="str">
        <f>IF(E38="","",②選手情報入力!D46)</f>
        <v/>
      </c>
      <c r="G38" t="str">
        <f>IF(E38="","",②選手情報入力!E46)</f>
        <v/>
      </c>
      <c r="H38" t="str">
        <f t="shared" si="0"/>
        <v/>
      </c>
      <c r="I38" t="str">
        <f>IF(E38="","",IF(②選手情報入力!G46="男",1,2))</f>
        <v/>
      </c>
      <c r="J38" t="str">
        <f>IF(E38="","",IF(②選手情報入力!H46="","",②選手情報入力!H46))</f>
        <v/>
      </c>
      <c r="L38" t="str">
        <f t="shared" si="1"/>
        <v/>
      </c>
      <c r="M38" t="str">
        <f t="shared" si="2"/>
        <v/>
      </c>
      <c r="O38" t="str">
        <f>IF(E38="","",IF(②選手情報入力!I46="","",IF(I38=1,VLOOKUP(②選手情報入力!I46,種目情報!$A$4:$B$16,2,FALSE),VLOOKUP(②選手情報入力!I46,種目情報!$E$4:$F$17,2,FALSE))))</f>
        <v/>
      </c>
      <c r="P38" t="str">
        <f>IF(E38="","",IF(②選手情報入力!J46="","",②選手情報入力!J46))</f>
        <v/>
      </c>
      <c r="Q38" s="37" t="str">
        <f>IF(E38="","",IF(②選手情報入力!I46="","",0))</f>
        <v/>
      </c>
      <c r="R38" t="str">
        <f>IF(E38="","",IF(②選手情報入力!I46="","",IF(I38=1,VLOOKUP(②選手情報入力!I46,種目情報!$A$4:$C$16,3,FALSE),VLOOKUP(②選手情報入力!I46,種目情報!$E$4:$G$17,3,FALSE))))</f>
        <v/>
      </c>
      <c r="S38" t="str">
        <f>IF(E38="","",IF(②選手情報入力!K46="","",IF(I38=1,VLOOKUP(②選手情報入力!K46,種目情報!$A$4:$B$16,2,FALSE),VLOOKUP(②選手情報入力!K46,種目情報!$E$4:$F$17,2,FALSE))))</f>
        <v/>
      </c>
      <c r="T38" t="str">
        <f>IF(E38="","",IF(②選手情報入力!L46="","",②選手情報入力!L46))</f>
        <v/>
      </c>
      <c r="U38" s="37" t="str">
        <f>IF(E38="","",IF(②選手情報入力!K46="","",0))</f>
        <v/>
      </c>
      <c r="V38" t="str">
        <f>IF(E38="","",IF(②選手情報入力!K46="","",IF(I38=1,VLOOKUP(②選手情報入力!K46,種目情報!$A$4:$C$16,3,FALSE),VLOOKUP(②選手情報入力!K46,種目情報!$E$4:$G$17,3,FALSE))))</f>
        <v/>
      </c>
      <c r="W38" t="str">
        <f>IF(E38="","",IF(②選手情報入力!M46="","",IF(I38=1,VLOOKUP(②選手情報入力!M46,種目情報!$A$4:$B$16,2,FALSE),VLOOKUP(②選手情報入力!M46,種目情報!$E$4:$F$17,2,FALSE))))</f>
        <v/>
      </c>
      <c r="X38" t="str">
        <f>IF(E38="","",IF(②選手情報入力!N46="","",②選手情報入力!N46))</f>
        <v/>
      </c>
      <c r="Y38" s="37" t="str">
        <f>IF(E38="","",IF(②選手情報入力!M46="","",0))</f>
        <v/>
      </c>
      <c r="Z38" t="str">
        <f>IF(E38="","",IF(②選手情報入力!M46="","",IF(I38=1,VLOOKUP(②選手情報入力!M46,種目情報!$A$4:$C$16,3,FALSE),VLOOKUP(②選手情報入力!M46,種目情報!$E$4:$G$17,3,FALSE))))</f>
        <v/>
      </c>
      <c r="AA38" t="str">
        <f>IF(E38="","",IF(②選手情報入力!O46="","",IF(I38=1,種目情報!$J$4,種目情報!$J$6)))</f>
        <v/>
      </c>
      <c r="AB38" t="str">
        <f>IF(E38="","",IF(②選手情報入力!O46="","",IF(I38=1,IF(②選手情報入力!$O$5="","",②選手情報入力!$O$5),IF(②選手情報入力!$O$6="","",②選手情報入力!$O$6))))</f>
        <v/>
      </c>
      <c r="AC38" t="str">
        <f>IF(E38="","",IF(②選手情報入力!O46="","",0))</f>
        <v/>
      </c>
      <c r="AD38" t="str">
        <f>IF(E38="","",IF(②選手情報入力!O46="","",2))</f>
        <v/>
      </c>
      <c r="AE38" t="str">
        <f>IF(E38="","",IF(②選手情報入力!P46="","",IF(I38=1,種目情報!$J$5,種目情報!$J$7)))</f>
        <v/>
      </c>
      <c r="AF38" t="str">
        <f>IF(E38="","",IF(②選手情報入力!P46="","",IF(I38=1,IF(②選手情報入力!$P$5="","",②選手情報入力!$P$5),IF(②選手情報入力!$P$6="","",②選手情報入力!$P$6))))</f>
        <v/>
      </c>
      <c r="AG38" t="str">
        <f>IF(E38="","",IF(②選手情報入力!P46="","",0))</f>
        <v/>
      </c>
      <c r="AH38" t="str">
        <f>IF(E38="","",IF(②選手情報入力!P46="","",2))</f>
        <v/>
      </c>
    </row>
    <row r="39" spans="1:34">
      <c r="A39" t="str">
        <f>IF(E39="","",I39*1000000+①学校情報入力!$D$3*1000+②選手情報入力!A47)</f>
        <v/>
      </c>
      <c r="B39" t="str">
        <f>IF(E39="","",①学校情報入力!$D$3)</f>
        <v/>
      </c>
      <c r="D39" t="str">
        <f>IF(②選手情報入力!B47="","",②選手情報入力!B47)</f>
        <v/>
      </c>
      <c r="E39" t="str">
        <f>IF(②選手情報入力!C47="","",②選手情報入力!C47)</f>
        <v/>
      </c>
      <c r="F39" t="str">
        <f>IF(E39="","",②選手情報入力!D47)</f>
        <v/>
      </c>
      <c r="G39" t="str">
        <f>IF(E39="","",②選手情報入力!E47)</f>
        <v/>
      </c>
      <c r="H39" t="str">
        <f t="shared" si="0"/>
        <v/>
      </c>
      <c r="I39" t="str">
        <f>IF(E39="","",IF(②選手情報入力!G47="男",1,2))</f>
        <v/>
      </c>
      <c r="J39" t="str">
        <f>IF(E39="","",IF(②選手情報入力!H47="","",②選手情報入力!H47))</f>
        <v/>
      </c>
      <c r="L39" t="str">
        <f t="shared" si="1"/>
        <v/>
      </c>
      <c r="M39" t="str">
        <f t="shared" si="2"/>
        <v/>
      </c>
      <c r="O39" t="str">
        <f>IF(E39="","",IF(②選手情報入力!I47="","",IF(I39=1,VLOOKUP(②選手情報入力!I47,種目情報!$A$4:$B$16,2,FALSE),VLOOKUP(②選手情報入力!I47,種目情報!$E$4:$F$17,2,FALSE))))</f>
        <v/>
      </c>
      <c r="P39" t="str">
        <f>IF(E39="","",IF(②選手情報入力!J47="","",②選手情報入力!J47))</f>
        <v/>
      </c>
      <c r="Q39" s="37" t="str">
        <f>IF(E39="","",IF(②選手情報入力!I47="","",0))</f>
        <v/>
      </c>
      <c r="R39" t="str">
        <f>IF(E39="","",IF(②選手情報入力!I47="","",IF(I39=1,VLOOKUP(②選手情報入力!I47,種目情報!$A$4:$C$16,3,FALSE),VLOOKUP(②選手情報入力!I47,種目情報!$E$4:$G$17,3,FALSE))))</f>
        <v/>
      </c>
      <c r="S39" t="str">
        <f>IF(E39="","",IF(②選手情報入力!K47="","",IF(I39=1,VLOOKUP(②選手情報入力!K47,種目情報!$A$4:$B$16,2,FALSE),VLOOKUP(②選手情報入力!K47,種目情報!$E$4:$F$17,2,FALSE))))</f>
        <v/>
      </c>
      <c r="T39" t="str">
        <f>IF(E39="","",IF(②選手情報入力!L47="","",②選手情報入力!L47))</f>
        <v/>
      </c>
      <c r="U39" s="37" t="str">
        <f>IF(E39="","",IF(②選手情報入力!K47="","",0))</f>
        <v/>
      </c>
      <c r="V39" t="str">
        <f>IF(E39="","",IF(②選手情報入力!K47="","",IF(I39=1,VLOOKUP(②選手情報入力!K47,種目情報!$A$4:$C$16,3,FALSE),VLOOKUP(②選手情報入力!K47,種目情報!$E$4:$G$17,3,FALSE))))</f>
        <v/>
      </c>
      <c r="W39" t="str">
        <f>IF(E39="","",IF(②選手情報入力!M47="","",IF(I39=1,VLOOKUP(②選手情報入力!M47,種目情報!$A$4:$B$16,2,FALSE),VLOOKUP(②選手情報入力!M47,種目情報!$E$4:$F$17,2,FALSE))))</f>
        <v/>
      </c>
      <c r="X39" t="str">
        <f>IF(E39="","",IF(②選手情報入力!N47="","",②選手情報入力!N47))</f>
        <v/>
      </c>
      <c r="Y39" s="37" t="str">
        <f>IF(E39="","",IF(②選手情報入力!M47="","",0))</f>
        <v/>
      </c>
      <c r="Z39" t="str">
        <f>IF(E39="","",IF(②選手情報入力!M47="","",IF(I39=1,VLOOKUP(②選手情報入力!M47,種目情報!$A$4:$C$16,3,FALSE),VLOOKUP(②選手情報入力!M47,種目情報!$E$4:$G$17,3,FALSE))))</f>
        <v/>
      </c>
      <c r="AA39" t="str">
        <f>IF(E39="","",IF(②選手情報入力!O47="","",IF(I39=1,種目情報!$J$4,種目情報!$J$6)))</f>
        <v/>
      </c>
      <c r="AB39" t="str">
        <f>IF(E39="","",IF(②選手情報入力!O47="","",IF(I39=1,IF(②選手情報入力!$O$5="","",②選手情報入力!$O$5),IF(②選手情報入力!$O$6="","",②選手情報入力!$O$6))))</f>
        <v/>
      </c>
      <c r="AC39" t="str">
        <f>IF(E39="","",IF(②選手情報入力!O47="","",0))</f>
        <v/>
      </c>
      <c r="AD39" t="str">
        <f>IF(E39="","",IF(②選手情報入力!O47="","",2))</f>
        <v/>
      </c>
      <c r="AE39" t="str">
        <f>IF(E39="","",IF(②選手情報入力!P47="","",IF(I39=1,種目情報!$J$5,種目情報!$J$7)))</f>
        <v/>
      </c>
      <c r="AF39" t="str">
        <f>IF(E39="","",IF(②選手情報入力!P47="","",IF(I39=1,IF(②選手情報入力!$P$5="","",②選手情報入力!$P$5),IF(②選手情報入力!$P$6="","",②選手情報入力!$P$6))))</f>
        <v/>
      </c>
      <c r="AG39" t="str">
        <f>IF(E39="","",IF(②選手情報入力!P47="","",0))</f>
        <v/>
      </c>
      <c r="AH39" t="str">
        <f>IF(E39="","",IF(②選手情報入力!P47="","",2))</f>
        <v/>
      </c>
    </row>
    <row r="40" spans="1:34">
      <c r="A40" t="str">
        <f>IF(E40="","",I40*1000000+①学校情報入力!$D$3*1000+②選手情報入力!A48)</f>
        <v/>
      </c>
      <c r="B40" t="str">
        <f>IF(E40="","",①学校情報入力!$D$3)</f>
        <v/>
      </c>
      <c r="D40" t="str">
        <f>IF(②選手情報入力!B48="","",②選手情報入力!B48)</f>
        <v/>
      </c>
      <c r="E40" t="str">
        <f>IF(②選手情報入力!C48="","",②選手情報入力!C48)</f>
        <v/>
      </c>
      <c r="F40" t="str">
        <f>IF(E40="","",②選手情報入力!D48)</f>
        <v/>
      </c>
      <c r="G40" t="str">
        <f>IF(E40="","",②選手情報入力!E48)</f>
        <v/>
      </c>
      <c r="H40" t="str">
        <f t="shared" si="0"/>
        <v/>
      </c>
      <c r="I40" t="str">
        <f>IF(E40="","",IF(②選手情報入力!G48="男",1,2))</f>
        <v/>
      </c>
      <c r="J40" t="str">
        <f>IF(E40="","",IF(②選手情報入力!H48="","",②選手情報入力!H48))</f>
        <v/>
      </c>
      <c r="L40" t="str">
        <f t="shared" si="1"/>
        <v/>
      </c>
      <c r="M40" t="str">
        <f t="shared" si="2"/>
        <v/>
      </c>
      <c r="O40" t="str">
        <f>IF(E40="","",IF(②選手情報入力!I48="","",IF(I40=1,VLOOKUP(②選手情報入力!I48,種目情報!$A$4:$B$16,2,FALSE),VLOOKUP(②選手情報入力!I48,種目情報!$E$4:$F$17,2,FALSE))))</f>
        <v/>
      </c>
      <c r="P40" t="str">
        <f>IF(E40="","",IF(②選手情報入力!J48="","",②選手情報入力!J48))</f>
        <v/>
      </c>
      <c r="Q40" s="37" t="str">
        <f>IF(E40="","",IF(②選手情報入力!I48="","",0))</f>
        <v/>
      </c>
      <c r="R40" t="str">
        <f>IF(E40="","",IF(②選手情報入力!I48="","",IF(I40=1,VLOOKUP(②選手情報入力!I48,種目情報!$A$4:$C$16,3,FALSE),VLOOKUP(②選手情報入力!I48,種目情報!$E$4:$G$17,3,FALSE))))</f>
        <v/>
      </c>
      <c r="S40" t="str">
        <f>IF(E40="","",IF(②選手情報入力!K48="","",IF(I40=1,VLOOKUP(②選手情報入力!K48,種目情報!$A$4:$B$16,2,FALSE),VLOOKUP(②選手情報入力!K48,種目情報!$E$4:$F$17,2,FALSE))))</f>
        <v/>
      </c>
      <c r="T40" t="str">
        <f>IF(E40="","",IF(②選手情報入力!L48="","",②選手情報入力!L48))</f>
        <v/>
      </c>
      <c r="U40" s="37" t="str">
        <f>IF(E40="","",IF(②選手情報入力!K48="","",0))</f>
        <v/>
      </c>
      <c r="V40" t="str">
        <f>IF(E40="","",IF(②選手情報入力!K48="","",IF(I40=1,VLOOKUP(②選手情報入力!K48,種目情報!$A$4:$C$16,3,FALSE),VLOOKUP(②選手情報入力!K48,種目情報!$E$4:$G$17,3,FALSE))))</f>
        <v/>
      </c>
      <c r="W40" t="str">
        <f>IF(E40="","",IF(②選手情報入力!M48="","",IF(I40=1,VLOOKUP(②選手情報入力!M48,種目情報!$A$4:$B$16,2,FALSE),VLOOKUP(②選手情報入力!M48,種目情報!$E$4:$F$17,2,FALSE))))</f>
        <v/>
      </c>
      <c r="X40" t="str">
        <f>IF(E40="","",IF(②選手情報入力!N48="","",②選手情報入力!N48))</f>
        <v/>
      </c>
      <c r="Y40" s="37" t="str">
        <f>IF(E40="","",IF(②選手情報入力!M48="","",0))</f>
        <v/>
      </c>
      <c r="Z40" t="str">
        <f>IF(E40="","",IF(②選手情報入力!M48="","",IF(I40=1,VLOOKUP(②選手情報入力!M48,種目情報!$A$4:$C$16,3,FALSE),VLOOKUP(②選手情報入力!M48,種目情報!$E$4:$G$17,3,FALSE))))</f>
        <v/>
      </c>
      <c r="AA40" t="str">
        <f>IF(E40="","",IF(②選手情報入力!O48="","",IF(I40=1,種目情報!$J$4,種目情報!$J$6)))</f>
        <v/>
      </c>
      <c r="AB40" t="str">
        <f>IF(E40="","",IF(②選手情報入力!O48="","",IF(I40=1,IF(②選手情報入力!$O$5="","",②選手情報入力!$O$5),IF(②選手情報入力!$O$6="","",②選手情報入力!$O$6))))</f>
        <v/>
      </c>
      <c r="AC40" t="str">
        <f>IF(E40="","",IF(②選手情報入力!O48="","",0))</f>
        <v/>
      </c>
      <c r="AD40" t="str">
        <f>IF(E40="","",IF(②選手情報入力!O48="","",2))</f>
        <v/>
      </c>
      <c r="AE40" t="str">
        <f>IF(E40="","",IF(②選手情報入力!P48="","",IF(I40=1,種目情報!$J$5,種目情報!$J$7)))</f>
        <v/>
      </c>
      <c r="AF40" t="str">
        <f>IF(E40="","",IF(②選手情報入力!P48="","",IF(I40=1,IF(②選手情報入力!$P$5="","",②選手情報入力!$P$5),IF(②選手情報入力!$P$6="","",②選手情報入力!$P$6))))</f>
        <v/>
      </c>
      <c r="AG40" t="str">
        <f>IF(E40="","",IF(②選手情報入力!P48="","",0))</f>
        <v/>
      </c>
      <c r="AH40" t="str">
        <f>IF(E40="","",IF(②選手情報入力!P48="","",2))</f>
        <v/>
      </c>
    </row>
    <row r="41" spans="1:34">
      <c r="A41" t="str">
        <f>IF(E41="","",I41*1000000+①学校情報入力!$D$3*1000+②選手情報入力!A49)</f>
        <v/>
      </c>
      <c r="B41" t="str">
        <f>IF(E41="","",①学校情報入力!$D$3)</f>
        <v/>
      </c>
      <c r="D41" t="str">
        <f>IF(②選手情報入力!B49="","",②選手情報入力!B49)</f>
        <v/>
      </c>
      <c r="E41" t="str">
        <f>IF(②選手情報入力!C49="","",②選手情報入力!C49)</f>
        <v/>
      </c>
      <c r="F41" t="str">
        <f>IF(E41="","",②選手情報入力!D49)</f>
        <v/>
      </c>
      <c r="G41" t="str">
        <f>IF(E41="","",②選手情報入力!E49)</f>
        <v/>
      </c>
      <c r="H41" t="str">
        <f t="shared" si="0"/>
        <v/>
      </c>
      <c r="I41" t="str">
        <f>IF(E41="","",IF(②選手情報入力!G49="男",1,2))</f>
        <v/>
      </c>
      <c r="J41" t="str">
        <f>IF(E41="","",IF(②選手情報入力!H49="","",②選手情報入力!H49))</f>
        <v/>
      </c>
      <c r="L41" t="str">
        <f t="shared" si="1"/>
        <v/>
      </c>
      <c r="M41" t="str">
        <f t="shared" si="2"/>
        <v/>
      </c>
      <c r="O41" t="str">
        <f>IF(E41="","",IF(②選手情報入力!I49="","",IF(I41=1,VLOOKUP(②選手情報入力!I49,種目情報!$A$4:$B$16,2,FALSE),VLOOKUP(②選手情報入力!I49,種目情報!$E$4:$F$17,2,FALSE))))</f>
        <v/>
      </c>
      <c r="P41" t="str">
        <f>IF(E41="","",IF(②選手情報入力!J49="","",②選手情報入力!J49))</f>
        <v/>
      </c>
      <c r="Q41" s="37" t="str">
        <f>IF(E41="","",IF(②選手情報入力!I49="","",0))</f>
        <v/>
      </c>
      <c r="R41" t="str">
        <f>IF(E41="","",IF(②選手情報入力!I49="","",IF(I41=1,VLOOKUP(②選手情報入力!I49,種目情報!$A$4:$C$16,3,FALSE),VLOOKUP(②選手情報入力!I49,種目情報!$E$4:$G$17,3,FALSE))))</f>
        <v/>
      </c>
      <c r="S41" t="str">
        <f>IF(E41="","",IF(②選手情報入力!K49="","",IF(I41=1,VLOOKUP(②選手情報入力!K49,種目情報!$A$4:$B$16,2,FALSE),VLOOKUP(②選手情報入力!K49,種目情報!$E$4:$F$17,2,FALSE))))</f>
        <v/>
      </c>
      <c r="T41" t="str">
        <f>IF(E41="","",IF(②選手情報入力!L49="","",②選手情報入力!L49))</f>
        <v/>
      </c>
      <c r="U41" s="37" t="str">
        <f>IF(E41="","",IF(②選手情報入力!K49="","",0))</f>
        <v/>
      </c>
      <c r="V41" t="str">
        <f>IF(E41="","",IF(②選手情報入力!K49="","",IF(I41=1,VLOOKUP(②選手情報入力!K49,種目情報!$A$4:$C$16,3,FALSE),VLOOKUP(②選手情報入力!K49,種目情報!$E$4:$G$17,3,FALSE))))</f>
        <v/>
      </c>
      <c r="W41" t="str">
        <f>IF(E41="","",IF(②選手情報入力!M49="","",IF(I41=1,VLOOKUP(②選手情報入力!M49,種目情報!$A$4:$B$16,2,FALSE),VLOOKUP(②選手情報入力!M49,種目情報!$E$4:$F$17,2,FALSE))))</f>
        <v/>
      </c>
      <c r="X41" t="str">
        <f>IF(E41="","",IF(②選手情報入力!N49="","",②選手情報入力!N49))</f>
        <v/>
      </c>
      <c r="Y41" s="37" t="str">
        <f>IF(E41="","",IF(②選手情報入力!M49="","",0))</f>
        <v/>
      </c>
      <c r="Z41" t="str">
        <f>IF(E41="","",IF(②選手情報入力!M49="","",IF(I41=1,VLOOKUP(②選手情報入力!M49,種目情報!$A$4:$C$16,3,FALSE),VLOOKUP(②選手情報入力!M49,種目情報!$E$4:$G$17,3,FALSE))))</f>
        <v/>
      </c>
      <c r="AA41" t="str">
        <f>IF(E41="","",IF(②選手情報入力!O49="","",IF(I41=1,種目情報!$J$4,種目情報!$J$6)))</f>
        <v/>
      </c>
      <c r="AB41" t="str">
        <f>IF(E41="","",IF(②選手情報入力!O49="","",IF(I41=1,IF(②選手情報入力!$O$5="","",②選手情報入力!$O$5),IF(②選手情報入力!$O$6="","",②選手情報入力!$O$6))))</f>
        <v/>
      </c>
      <c r="AC41" t="str">
        <f>IF(E41="","",IF(②選手情報入力!O49="","",0))</f>
        <v/>
      </c>
      <c r="AD41" t="str">
        <f>IF(E41="","",IF(②選手情報入力!O49="","",2))</f>
        <v/>
      </c>
      <c r="AE41" t="str">
        <f>IF(E41="","",IF(②選手情報入力!P49="","",IF(I41=1,種目情報!$J$5,種目情報!$J$7)))</f>
        <v/>
      </c>
      <c r="AF41" t="str">
        <f>IF(E41="","",IF(②選手情報入力!P49="","",IF(I41=1,IF(②選手情報入力!$P$5="","",②選手情報入力!$P$5),IF(②選手情報入力!$P$6="","",②選手情報入力!$P$6))))</f>
        <v/>
      </c>
      <c r="AG41" t="str">
        <f>IF(E41="","",IF(②選手情報入力!P49="","",0))</f>
        <v/>
      </c>
      <c r="AH41" t="str">
        <f>IF(E41="","",IF(②選手情報入力!P49="","",2))</f>
        <v/>
      </c>
    </row>
    <row r="42" spans="1:34">
      <c r="A42" t="str">
        <f>IF(E42="","",I42*1000000+①学校情報入力!$D$3*1000+②選手情報入力!A50)</f>
        <v/>
      </c>
      <c r="B42" t="str">
        <f>IF(E42="","",①学校情報入力!$D$3)</f>
        <v/>
      </c>
      <c r="D42" t="str">
        <f>IF(②選手情報入力!B50="","",②選手情報入力!B50)</f>
        <v/>
      </c>
      <c r="E42" t="str">
        <f>IF(②選手情報入力!C50="","",②選手情報入力!C50)</f>
        <v/>
      </c>
      <c r="F42" t="str">
        <f>IF(E42="","",②選手情報入力!D50)</f>
        <v/>
      </c>
      <c r="G42" t="str">
        <f>IF(E42="","",②選手情報入力!E50)</f>
        <v/>
      </c>
      <c r="H42" t="str">
        <f t="shared" si="0"/>
        <v/>
      </c>
      <c r="I42" t="str">
        <f>IF(E42="","",IF(②選手情報入力!G50="男",1,2))</f>
        <v/>
      </c>
      <c r="J42" t="str">
        <f>IF(E42="","",IF(②選手情報入力!H50="","",②選手情報入力!H50))</f>
        <v/>
      </c>
      <c r="L42" t="str">
        <f t="shared" si="1"/>
        <v/>
      </c>
      <c r="M42" t="str">
        <f t="shared" si="2"/>
        <v/>
      </c>
      <c r="O42" t="str">
        <f>IF(E42="","",IF(②選手情報入力!I50="","",IF(I42=1,VLOOKUP(②選手情報入力!I50,種目情報!$A$4:$B$16,2,FALSE),VLOOKUP(②選手情報入力!I50,種目情報!$E$4:$F$17,2,FALSE))))</f>
        <v/>
      </c>
      <c r="P42" t="str">
        <f>IF(E42="","",IF(②選手情報入力!J50="","",②選手情報入力!J50))</f>
        <v/>
      </c>
      <c r="Q42" s="37" t="str">
        <f>IF(E42="","",IF(②選手情報入力!I50="","",0))</f>
        <v/>
      </c>
      <c r="R42" t="str">
        <f>IF(E42="","",IF(②選手情報入力!I50="","",IF(I42=1,VLOOKUP(②選手情報入力!I50,種目情報!$A$4:$C$16,3,FALSE),VLOOKUP(②選手情報入力!I50,種目情報!$E$4:$G$17,3,FALSE))))</f>
        <v/>
      </c>
      <c r="S42" t="str">
        <f>IF(E42="","",IF(②選手情報入力!K50="","",IF(I42=1,VLOOKUP(②選手情報入力!K50,種目情報!$A$4:$B$16,2,FALSE),VLOOKUP(②選手情報入力!K50,種目情報!$E$4:$F$17,2,FALSE))))</f>
        <v/>
      </c>
      <c r="T42" t="str">
        <f>IF(E42="","",IF(②選手情報入力!L50="","",②選手情報入力!L50))</f>
        <v/>
      </c>
      <c r="U42" s="37" t="str">
        <f>IF(E42="","",IF(②選手情報入力!K50="","",0))</f>
        <v/>
      </c>
      <c r="V42" t="str">
        <f>IF(E42="","",IF(②選手情報入力!K50="","",IF(I42=1,VLOOKUP(②選手情報入力!K50,種目情報!$A$4:$C$16,3,FALSE),VLOOKUP(②選手情報入力!K50,種目情報!$E$4:$G$17,3,FALSE))))</f>
        <v/>
      </c>
      <c r="W42" t="str">
        <f>IF(E42="","",IF(②選手情報入力!M50="","",IF(I42=1,VLOOKUP(②選手情報入力!M50,種目情報!$A$4:$B$16,2,FALSE),VLOOKUP(②選手情報入力!M50,種目情報!$E$4:$F$17,2,FALSE))))</f>
        <v/>
      </c>
      <c r="X42" t="str">
        <f>IF(E42="","",IF(②選手情報入力!N50="","",②選手情報入力!N50))</f>
        <v/>
      </c>
      <c r="Y42" s="37" t="str">
        <f>IF(E42="","",IF(②選手情報入力!M50="","",0))</f>
        <v/>
      </c>
      <c r="Z42" t="str">
        <f>IF(E42="","",IF(②選手情報入力!M50="","",IF(I42=1,VLOOKUP(②選手情報入力!M50,種目情報!$A$4:$C$16,3,FALSE),VLOOKUP(②選手情報入力!M50,種目情報!$E$4:$G$17,3,FALSE))))</f>
        <v/>
      </c>
      <c r="AA42" t="str">
        <f>IF(E42="","",IF(②選手情報入力!O50="","",IF(I42=1,種目情報!$J$4,種目情報!$J$6)))</f>
        <v/>
      </c>
      <c r="AB42" t="str">
        <f>IF(E42="","",IF(②選手情報入力!O50="","",IF(I42=1,IF(②選手情報入力!$O$5="","",②選手情報入力!$O$5),IF(②選手情報入力!$O$6="","",②選手情報入力!$O$6))))</f>
        <v/>
      </c>
      <c r="AC42" t="str">
        <f>IF(E42="","",IF(②選手情報入力!O50="","",0))</f>
        <v/>
      </c>
      <c r="AD42" t="str">
        <f>IF(E42="","",IF(②選手情報入力!O50="","",2))</f>
        <v/>
      </c>
      <c r="AE42" t="str">
        <f>IF(E42="","",IF(②選手情報入力!P50="","",IF(I42=1,種目情報!$J$5,種目情報!$J$7)))</f>
        <v/>
      </c>
      <c r="AF42" t="str">
        <f>IF(E42="","",IF(②選手情報入力!P50="","",IF(I42=1,IF(②選手情報入力!$P$5="","",②選手情報入力!$P$5),IF(②選手情報入力!$P$6="","",②選手情報入力!$P$6))))</f>
        <v/>
      </c>
      <c r="AG42" t="str">
        <f>IF(E42="","",IF(②選手情報入力!P50="","",0))</f>
        <v/>
      </c>
      <c r="AH42" t="str">
        <f>IF(E42="","",IF(②選手情報入力!P50="","",2))</f>
        <v/>
      </c>
    </row>
    <row r="43" spans="1:34">
      <c r="A43" t="str">
        <f>IF(E43="","",I43*1000000+①学校情報入力!$D$3*1000+②選手情報入力!A51)</f>
        <v/>
      </c>
      <c r="B43" t="str">
        <f>IF(E43="","",①学校情報入力!$D$3)</f>
        <v/>
      </c>
      <c r="D43" t="str">
        <f>IF(②選手情報入力!B51="","",②選手情報入力!B51)</f>
        <v/>
      </c>
      <c r="E43" t="str">
        <f>IF(②選手情報入力!C51="","",②選手情報入力!C51)</f>
        <v/>
      </c>
      <c r="F43" t="str">
        <f>IF(E43="","",②選手情報入力!D51)</f>
        <v/>
      </c>
      <c r="G43" t="str">
        <f>IF(E43="","",②選手情報入力!E51)</f>
        <v/>
      </c>
      <c r="H43" t="str">
        <f t="shared" si="0"/>
        <v/>
      </c>
      <c r="I43" t="str">
        <f>IF(E43="","",IF(②選手情報入力!G51="男",1,2))</f>
        <v/>
      </c>
      <c r="J43" t="str">
        <f>IF(E43="","",IF(②選手情報入力!H51="","",②選手情報入力!H51))</f>
        <v/>
      </c>
      <c r="L43" t="str">
        <f t="shared" si="1"/>
        <v/>
      </c>
      <c r="M43" t="str">
        <f t="shared" si="2"/>
        <v/>
      </c>
      <c r="O43" t="str">
        <f>IF(E43="","",IF(②選手情報入力!I51="","",IF(I43=1,VLOOKUP(②選手情報入力!I51,種目情報!$A$4:$B$16,2,FALSE),VLOOKUP(②選手情報入力!I51,種目情報!$E$4:$F$17,2,FALSE))))</f>
        <v/>
      </c>
      <c r="P43" t="str">
        <f>IF(E43="","",IF(②選手情報入力!J51="","",②選手情報入力!J51))</f>
        <v/>
      </c>
      <c r="Q43" s="37" t="str">
        <f>IF(E43="","",IF(②選手情報入力!I51="","",0))</f>
        <v/>
      </c>
      <c r="R43" t="str">
        <f>IF(E43="","",IF(②選手情報入力!I51="","",IF(I43=1,VLOOKUP(②選手情報入力!I51,種目情報!$A$4:$C$16,3,FALSE),VLOOKUP(②選手情報入力!I51,種目情報!$E$4:$G$17,3,FALSE))))</f>
        <v/>
      </c>
      <c r="S43" t="str">
        <f>IF(E43="","",IF(②選手情報入力!K51="","",IF(I43=1,VLOOKUP(②選手情報入力!K51,種目情報!$A$4:$B$16,2,FALSE),VLOOKUP(②選手情報入力!K51,種目情報!$E$4:$F$17,2,FALSE))))</f>
        <v/>
      </c>
      <c r="T43" t="str">
        <f>IF(E43="","",IF(②選手情報入力!L51="","",②選手情報入力!L51))</f>
        <v/>
      </c>
      <c r="U43" s="37" t="str">
        <f>IF(E43="","",IF(②選手情報入力!K51="","",0))</f>
        <v/>
      </c>
      <c r="V43" t="str">
        <f>IF(E43="","",IF(②選手情報入力!K51="","",IF(I43=1,VLOOKUP(②選手情報入力!K51,種目情報!$A$4:$C$16,3,FALSE),VLOOKUP(②選手情報入力!K51,種目情報!$E$4:$G$17,3,FALSE))))</f>
        <v/>
      </c>
      <c r="W43" t="str">
        <f>IF(E43="","",IF(②選手情報入力!M51="","",IF(I43=1,VLOOKUP(②選手情報入力!M51,種目情報!$A$4:$B$16,2,FALSE),VLOOKUP(②選手情報入力!M51,種目情報!$E$4:$F$17,2,FALSE))))</f>
        <v/>
      </c>
      <c r="X43" t="str">
        <f>IF(E43="","",IF(②選手情報入力!N51="","",②選手情報入力!N51))</f>
        <v/>
      </c>
      <c r="Y43" s="37" t="str">
        <f>IF(E43="","",IF(②選手情報入力!M51="","",0))</f>
        <v/>
      </c>
      <c r="Z43" t="str">
        <f>IF(E43="","",IF(②選手情報入力!M51="","",IF(I43=1,VLOOKUP(②選手情報入力!M51,種目情報!$A$4:$C$16,3,FALSE),VLOOKUP(②選手情報入力!M51,種目情報!$E$4:$G$17,3,FALSE))))</f>
        <v/>
      </c>
      <c r="AA43" t="str">
        <f>IF(E43="","",IF(②選手情報入力!O51="","",IF(I43=1,種目情報!$J$4,種目情報!$J$6)))</f>
        <v/>
      </c>
      <c r="AB43" t="str">
        <f>IF(E43="","",IF(②選手情報入力!O51="","",IF(I43=1,IF(②選手情報入力!$O$5="","",②選手情報入力!$O$5),IF(②選手情報入力!$O$6="","",②選手情報入力!$O$6))))</f>
        <v/>
      </c>
      <c r="AC43" t="str">
        <f>IF(E43="","",IF(②選手情報入力!O51="","",0))</f>
        <v/>
      </c>
      <c r="AD43" t="str">
        <f>IF(E43="","",IF(②選手情報入力!O51="","",2))</f>
        <v/>
      </c>
      <c r="AE43" t="str">
        <f>IF(E43="","",IF(②選手情報入力!P51="","",IF(I43=1,種目情報!$J$5,種目情報!$J$7)))</f>
        <v/>
      </c>
      <c r="AF43" t="str">
        <f>IF(E43="","",IF(②選手情報入力!P51="","",IF(I43=1,IF(②選手情報入力!$P$5="","",②選手情報入力!$P$5),IF(②選手情報入力!$P$6="","",②選手情報入力!$P$6))))</f>
        <v/>
      </c>
      <c r="AG43" t="str">
        <f>IF(E43="","",IF(②選手情報入力!P51="","",0))</f>
        <v/>
      </c>
      <c r="AH43" t="str">
        <f>IF(E43="","",IF(②選手情報入力!P51="","",2))</f>
        <v/>
      </c>
    </row>
    <row r="44" spans="1:34">
      <c r="A44" t="str">
        <f>IF(E44="","",I44*1000000+①学校情報入力!$D$3*1000+②選手情報入力!A52)</f>
        <v/>
      </c>
      <c r="B44" t="str">
        <f>IF(E44="","",①学校情報入力!$D$3)</f>
        <v/>
      </c>
      <c r="D44" t="str">
        <f>IF(②選手情報入力!B52="","",②選手情報入力!B52)</f>
        <v/>
      </c>
      <c r="E44" t="str">
        <f>IF(②選手情報入力!C52="","",②選手情報入力!C52)</f>
        <v/>
      </c>
      <c r="F44" t="str">
        <f>IF(E44="","",②選手情報入力!D52)</f>
        <v/>
      </c>
      <c r="G44" t="str">
        <f>IF(E44="","",②選手情報入力!E52)</f>
        <v/>
      </c>
      <c r="H44" t="str">
        <f t="shared" si="0"/>
        <v/>
      </c>
      <c r="I44" t="str">
        <f>IF(E44="","",IF(②選手情報入力!G52="男",1,2))</f>
        <v/>
      </c>
      <c r="J44" t="str">
        <f>IF(E44="","",IF(②選手情報入力!H52="","",②選手情報入力!H52))</f>
        <v/>
      </c>
      <c r="L44" t="str">
        <f t="shared" si="1"/>
        <v/>
      </c>
      <c r="M44" t="str">
        <f t="shared" si="2"/>
        <v/>
      </c>
      <c r="O44" t="str">
        <f>IF(E44="","",IF(②選手情報入力!I52="","",IF(I44=1,VLOOKUP(②選手情報入力!I52,種目情報!$A$4:$B$16,2,FALSE),VLOOKUP(②選手情報入力!I52,種目情報!$E$4:$F$17,2,FALSE))))</f>
        <v/>
      </c>
      <c r="P44" t="str">
        <f>IF(E44="","",IF(②選手情報入力!J52="","",②選手情報入力!J52))</f>
        <v/>
      </c>
      <c r="Q44" s="37" t="str">
        <f>IF(E44="","",IF(②選手情報入力!I52="","",0))</f>
        <v/>
      </c>
      <c r="R44" t="str">
        <f>IF(E44="","",IF(②選手情報入力!I52="","",IF(I44=1,VLOOKUP(②選手情報入力!I52,種目情報!$A$4:$C$16,3,FALSE),VLOOKUP(②選手情報入力!I52,種目情報!$E$4:$G$17,3,FALSE))))</f>
        <v/>
      </c>
      <c r="S44" t="str">
        <f>IF(E44="","",IF(②選手情報入力!K52="","",IF(I44=1,VLOOKUP(②選手情報入力!K52,種目情報!$A$4:$B$16,2,FALSE),VLOOKUP(②選手情報入力!K52,種目情報!$E$4:$F$17,2,FALSE))))</f>
        <v/>
      </c>
      <c r="T44" t="str">
        <f>IF(E44="","",IF(②選手情報入力!L52="","",②選手情報入力!L52))</f>
        <v/>
      </c>
      <c r="U44" s="37" t="str">
        <f>IF(E44="","",IF(②選手情報入力!K52="","",0))</f>
        <v/>
      </c>
      <c r="V44" t="str">
        <f>IF(E44="","",IF(②選手情報入力!K52="","",IF(I44=1,VLOOKUP(②選手情報入力!K52,種目情報!$A$4:$C$16,3,FALSE),VLOOKUP(②選手情報入力!K52,種目情報!$E$4:$G$17,3,FALSE))))</f>
        <v/>
      </c>
      <c r="W44" t="str">
        <f>IF(E44="","",IF(②選手情報入力!M52="","",IF(I44=1,VLOOKUP(②選手情報入力!M52,種目情報!$A$4:$B$16,2,FALSE),VLOOKUP(②選手情報入力!M52,種目情報!$E$4:$F$17,2,FALSE))))</f>
        <v/>
      </c>
      <c r="X44" t="str">
        <f>IF(E44="","",IF(②選手情報入力!N52="","",②選手情報入力!N52))</f>
        <v/>
      </c>
      <c r="Y44" s="37" t="str">
        <f>IF(E44="","",IF(②選手情報入力!M52="","",0))</f>
        <v/>
      </c>
      <c r="Z44" t="str">
        <f>IF(E44="","",IF(②選手情報入力!M52="","",IF(I44=1,VLOOKUP(②選手情報入力!M52,種目情報!$A$4:$C$16,3,FALSE),VLOOKUP(②選手情報入力!M52,種目情報!$E$4:$G$17,3,FALSE))))</f>
        <v/>
      </c>
      <c r="AA44" t="str">
        <f>IF(E44="","",IF(②選手情報入力!O52="","",IF(I44=1,種目情報!$J$4,種目情報!$J$6)))</f>
        <v/>
      </c>
      <c r="AB44" t="str">
        <f>IF(E44="","",IF(②選手情報入力!O52="","",IF(I44=1,IF(②選手情報入力!$O$5="","",②選手情報入力!$O$5),IF(②選手情報入力!$O$6="","",②選手情報入力!$O$6))))</f>
        <v/>
      </c>
      <c r="AC44" t="str">
        <f>IF(E44="","",IF(②選手情報入力!O52="","",0))</f>
        <v/>
      </c>
      <c r="AD44" t="str">
        <f>IF(E44="","",IF(②選手情報入力!O52="","",2))</f>
        <v/>
      </c>
      <c r="AE44" t="str">
        <f>IF(E44="","",IF(②選手情報入力!P52="","",IF(I44=1,種目情報!$J$5,種目情報!$J$7)))</f>
        <v/>
      </c>
      <c r="AF44" t="str">
        <f>IF(E44="","",IF(②選手情報入力!P52="","",IF(I44=1,IF(②選手情報入力!$P$5="","",②選手情報入力!$P$5),IF(②選手情報入力!$P$6="","",②選手情報入力!$P$6))))</f>
        <v/>
      </c>
      <c r="AG44" t="str">
        <f>IF(E44="","",IF(②選手情報入力!P52="","",0))</f>
        <v/>
      </c>
      <c r="AH44" t="str">
        <f>IF(E44="","",IF(②選手情報入力!P52="","",2))</f>
        <v/>
      </c>
    </row>
    <row r="45" spans="1:34">
      <c r="A45" t="str">
        <f>IF(E45="","",I45*1000000+①学校情報入力!$D$3*1000+②選手情報入力!A53)</f>
        <v/>
      </c>
      <c r="B45" t="str">
        <f>IF(E45="","",①学校情報入力!$D$3)</f>
        <v/>
      </c>
      <c r="D45" t="str">
        <f>IF(②選手情報入力!B53="","",②選手情報入力!B53)</f>
        <v/>
      </c>
      <c r="E45" t="str">
        <f>IF(②選手情報入力!C53="","",②選手情報入力!C53)</f>
        <v/>
      </c>
      <c r="F45" t="str">
        <f>IF(E45="","",②選手情報入力!D53)</f>
        <v/>
      </c>
      <c r="G45" t="str">
        <f>IF(E45="","",②選手情報入力!E53)</f>
        <v/>
      </c>
      <c r="H45" t="str">
        <f t="shared" si="0"/>
        <v/>
      </c>
      <c r="I45" t="str">
        <f>IF(E45="","",IF(②選手情報入力!G53="男",1,2))</f>
        <v/>
      </c>
      <c r="J45" t="str">
        <f>IF(E45="","",IF(②選手情報入力!H53="","",②選手情報入力!H53))</f>
        <v/>
      </c>
      <c r="L45" t="str">
        <f t="shared" si="1"/>
        <v/>
      </c>
      <c r="M45" t="str">
        <f t="shared" si="2"/>
        <v/>
      </c>
      <c r="O45" t="str">
        <f>IF(E45="","",IF(②選手情報入力!I53="","",IF(I45=1,VLOOKUP(②選手情報入力!I53,種目情報!$A$4:$B$16,2,FALSE),VLOOKUP(②選手情報入力!I53,種目情報!$E$4:$F$17,2,FALSE))))</f>
        <v/>
      </c>
      <c r="P45" t="str">
        <f>IF(E45="","",IF(②選手情報入力!J53="","",②選手情報入力!J53))</f>
        <v/>
      </c>
      <c r="Q45" s="37" t="str">
        <f>IF(E45="","",IF(②選手情報入力!I53="","",0))</f>
        <v/>
      </c>
      <c r="R45" t="str">
        <f>IF(E45="","",IF(②選手情報入力!I53="","",IF(I45=1,VLOOKUP(②選手情報入力!I53,種目情報!$A$4:$C$16,3,FALSE),VLOOKUP(②選手情報入力!I53,種目情報!$E$4:$G$17,3,FALSE))))</f>
        <v/>
      </c>
      <c r="S45" t="str">
        <f>IF(E45="","",IF(②選手情報入力!K53="","",IF(I45=1,VLOOKUP(②選手情報入力!K53,種目情報!$A$4:$B$16,2,FALSE),VLOOKUP(②選手情報入力!K53,種目情報!$E$4:$F$17,2,FALSE))))</f>
        <v/>
      </c>
      <c r="T45" t="str">
        <f>IF(E45="","",IF(②選手情報入力!L53="","",②選手情報入力!L53))</f>
        <v/>
      </c>
      <c r="U45" s="37" t="str">
        <f>IF(E45="","",IF(②選手情報入力!K53="","",0))</f>
        <v/>
      </c>
      <c r="V45" t="str">
        <f>IF(E45="","",IF(②選手情報入力!K53="","",IF(I45=1,VLOOKUP(②選手情報入力!K53,種目情報!$A$4:$C$16,3,FALSE),VLOOKUP(②選手情報入力!K53,種目情報!$E$4:$G$17,3,FALSE))))</f>
        <v/>
      </c>
      <c r="W45" t="str">
        <f>IF(E45="","",IF(②選手情報入力!M53="","",IF(I45=1,VLOOKUP(②選手情報入力!M53,種目情報!$A$4:$B$16,2,FALSE),VLOOKUP(②選手情報入力!M53,種目情報!$E$4:$F$17,2,FALSE))))</f>
        <v/>
      </c>
      <c r="X45" t="str">
        <f>IF(E45="","",IF(②選手情報入力!N53="","",②選手情報入力!N53))</f>
        <v/>
      </c>
      <c r="Y45" s="37" t="str">
        <f>IF(E45="","",IF(②選手情報入力!M53="","",0))</f>
        <v/>
      </c>
      <c r="Z45" t="str">
        <f>IF(E45="","",IF(②選手情報入力!M53="","",IF(I45=1,VLOOKUP(②選手情報入力!M53,種目情報!$A$4:$C$16,3,FALSE),VLOOKUP(②選手情報入力!M53,種目情報!$E$4:$G$17,3,FALSE))))</f>
        <v/>
      </c>
      <c r="AA45" t="str">
        <f>IF(E45="","",IF(②選手情報入力!O53="","",IF(I45=1,種目情報!$J$4,種目情報!$J$6)))</f>
        <v/>
      </c>
      <c r="AB45" t="str">
        <f>IF(E45="","",IF(②選手情報入力!O53="","",IF(I45=1,IF(②選手情報入力!$O$5="","",②選手情報入力!$O$5),IF(②選手情報入力!$O$6="","",②選手情報入力!$O$6))))</f>
        <v/>
      </c>
      <c r="AC45" t="str">
        <f>IF(E45="","",IF(②選手情報入力!O53="","",0))</f>
        <v/>
      </c>
      <c r="AD45" t="str">
        <f>IF(E45="","",IF(②選手情報入力!O53="","",2))</f>
        <v/>
      </c>
      <c r="AE45" t="str">
        <f>IF(E45="","",IF(②選手情報入力!P53="","",IF(I45=1,種目情報!$J$5,種目情報!$J$7)))</f>
        <v/>
      </c>
      <c r="AF45" t="str">
        <f>IF(E45="","",IF(②選手情報入力!P53="","",IF(I45=1,IF(②選手情報入力!$P$5="","",②選手情報入力!$P$5),IF(②選手情報入力!$P$6="","",②選手情報入力!$P$6))))</f>
        <v/>
      </c>
      <c r="AG45" t="str">
        <f>IF(E45="","",IF(②選手情報入力!P53="","",0))</f>
        <v/>
      </c>
      <c r="AH45" t="str">
        <f>IF(E45="","",IF(②選手情報入力!P53="","",2))</f>
        <v/>
      </c>
    </row>
    <row r="46" spans="1:34">
      <c r="A46" t="str">
        <f>IF(E46="","",I46*1000000+①学校情報入力!$D$3*1000+②選手情報入力!A54)</f>
        <v/>
      </c>
      <c r="B46" t="str">
        <f>IF(E46="","",①学校情報入力!$D$3)</f>
        <v/>
      </c>
      <c r="D46" t="str">
        <f>IF(②選手情報入力!B54="","",②選手情報入力!B54)</f>
        <v/>
      </c>
      <c r="E46" t="str">
        <f>IF(②選手情報入力!C54="","",②選手情報入力!C54)</f>
        <v/>
      </c>
      <c r="F46" t="str">
        <f>IF(E46="","",②選手情報入力!D54)</f>
        <v/>
      </c>
      <c r="G46" t="str">
        <f>IF(E46="","",②選手情報入力!E54)</f>
        <v/>
      </c>
      <c r="H46" t="str">
        <f t="shared" si="0"/>
        <v/>
      </c>
      <c r="I46" t="str">
        <f>IF(E46="","",IF(②選手情報入力!G54="男",1,2))</f>
        <v/>
      </c>
      <c r="J46" t="str">
        <f>IF(E46="","",IF(②選手情報入力!H54="","",②選手情報入力!H54))</f>
        <v/>
      </c>
      <c r="L46" t="str">
        <f t="shared" si="1"/>
        <v/>
      </c>
      <c r="M46" t="str">
        <f t="shared" si="2"/>
        <v/>
      </c>
      <c r="O46" t="str">
        <f>IF(E46="","",IF(②選手情報入力!I54="","",IF(I46=1,VLOOKUP(②選手情報入力!I54,種目情報!$A$4:$B$16,2,FALSE),VLOOKUP(②選手情報入力!I54,種目情報!$E$4:$F$17,2,FALSE))))</f>
        <v/>
      </c>
      <c r="P46" t="str">
        <f>IF(E46="","",IF(②選手情報入力!J54="","",②選手情報入力!J54))</f>
        <v/>
      </c>
      <c r="Q46" s="37" t="str">
        <f>IF(E46="","",IF(②選手情報入力!I54="","",0))</f>
        <v/>
      </c>
      <c r="R46" t="str">
        <f>IF(E46="","",IF(②選手情報入力!I54="","",IF(I46=1,VLOOKUP(②選手情報入力!I54,種目情報!$A$4:$C$16,3,FALSE),VLOOKUP(②選手情報入力!I54,種目情報!$E$4:$G$17,3,FALSE))))</f>
        <v/>
      </c>
      <c r="S46" t="str">
        <f>IF(E46="","",IF(②選手情報入力!K54="","",IF(I46=1,VLOOKUP(②選手情報入力!K54,種目情報!$A$4:$B$16,2,FALSE),VLOOKUP(②選手情報入力!K54,種目情報!$E$4:$F$17,2,FALSE))))</f>
        <v/>
      </c>
      <c r="T46" t="str">
        <f>IF(E46="","",IF(②選手情報入力!L54="","",②選手情報入力!L54))</f>
        <v/>
      </c>
      <c r="U46" s="37" t="str">
        <f>IF(E46="","",IF(②選手情報入力!K54="","",0))</f>
        <v/>
      </c>
      <c r="V46" t="str">
        <f>IF(E46="","",IF(②選手情報入力!K54="","",IF(I46=1,VLOOKUP(②選手情報入力!K54,種目情報!$A$4:$C$16,3,FALSE),VLOOKUP(②選手情報入力!K54,種目情報!$E$4:$G$17,3,FALSE))))</f>
        <v/>
      </c>
      <c r="W46" t="str">
        <f>IF(E46="","",IF(②選手情報入力!M54="","",IF(I46=1,VLOOKUP(②選手情報入力!M54,種目情報!$A$4:$B$16,2,FALSE),VLOOKUP(②選手情報入力!M54,種目情報!$E$4:$F$17,2,FALSE))))</f>
        <v/>
      </c>
      <c r="X46" t="str">
        <f>IF(E46="","",IF(②選手情報入力!N54="","",②選手情報入力!N54))</f>
        <v/>
      </c>
      <c r="Y46" s="37" t="str">
        <f>IF(E46="","",IF(②選手情報入力!M54="","",0))</f>
        <v/>
      </c>
      <c r="Z46" t="str">
        <f>IF(E46="","",IF(②選手情報入力!M54="","",IF(I46=1,VLOOKUP(②選手情報入力!M54,種目情報!$A$4:$C$16,3,FALSE),VLOOKUP(②選手情報入力!M54,種目情報!$E$4:$G$17,3,FALSE))))</f>
        <v/>
      </c>
      <c r="AA46" t="str">
        <f>IF(E46="","",IF(②選手情報入力!O54="","",IF(I46=1,種目情報!$J$4,種目情報!$J$6)))</f>
        <v/>
      </c>
      <c r="AB46" t="str">
        <f>IF(E46="","",IF(②選手情報入力!O54="","",IF(I46=1,IF(②選手情報入力!$O$5="","",②選手情報入力!$O$5),IF(②選手情報入力!$O$6="","",②選手情報入力!$O$6))))</f>
        <v/>
      </c>
      <c r="AC46" t="str">
        <f>IF(E46="","",IF(②選手情報入力!O54="","",0))</f>
        <v/>
      </c>
      <c r="AD46" t="str">
        <f>IF(E46="","",IF(②選手情報入力!O54="","",2))</f>
        <v/>
      </c>
      <c r="AE46" t="str">
        <f>IF(E46="","",IF(②選手情報入力!P54="","",IF(I46=1,種目情報!$J$5,種目情報!$J$7)))</f>
        <v/>
      </c>
      <c r="AF46" t="str">
        <f>IF(E46="","",IF(②選手情報入力!P54="","",IF(I46=1,IF(②選手情報入力!$P$5="","",②選手情報入力!$P$5),IF(②選手情報入力!$P$6="","",②選手情報入力!$P$6))))</f>
        <v/>
      </c>
      <c r="AG46" t="str">
        <f>IF(E46="","",IF(②選手情報入力!P54="","",0))</f>
        <v/>
      </c>
      <c r="AH46" t="str">
        <f>IF(E46="","",IF(②選手情報入力!P54="","",2))</f>
        <v/>
      </c>
    </row>
    <row r="47" spans="1:34">
      <c r="A47" t="str">
        <f>IF(E47="","",I47*1000000+①学校情報入力!$D$3*1000+②選手情報入力!A55)</f>
        <v/>
      </c>
      <c r="B47" t="str">
        <f>IF(E47="","",①学校情報入力!$D$3)</f>
        <v/>
      </c>
      <c r="D47" t="str">
        <f>IF(②選手情報入力!B55="","",②選手情報入力!B55)</f>
        <v/>
      </c>
      <c r="E47" t="str">
        <f>IF(②選手情報入力!C55="","",②選手情報入力!C55)</f>
        <v/>
      </c>
      <c r="F47" t="str">
        <f>IF(E47="","",②選手情報入力!D55)</f>
        <v/>
      </c>
      <c r="G47" t="str">
        <f>IF(E47="","",②選手情報入力!E55)</f>
        <v/>
      </c>
      <c r="H47" t="str">
        <f t="shared" si="0"/>
        <v/>
      </c>
      <c r="I47" t="str">
        <f>IF(E47="","",IF(②選手情報入力!G55="男",1,2))</f>
        <v/>
      </c>
      <c r="J47" t="str">
        <f>IF(E47="","",IF(②選手情報入力!H55="","",②選手情報入力!H55))</f>
        <v/>
      </c>
      <c r="L47" t="str">
        <f t="shared" si="1"/>
        <v/>
      </c>
      <c r="M47" t="str">
        <f t="shared" si="2"/>
        <v/>
      </c>
      <c r="O47" t="str">
        <f>IF(E47="","",IF(②選手情報入力!I55="","",IF(I47=1,VLOOKUP(②選手情報入力!I55,種目情報!$A$4:$B$16,2,FALSE),VLOOKUP(②選手情報入力!I55,種目情報!$E$4:$F$17,2,FALSE))))</f>
        <v/>
      </c>
      <c r="P47" t="str">
        <f>IF(E47="","",IF(②選手情報入力!J55="","",②選手情報入力!J55))</f>
        <v/>
      </c>
      <c r="Q47" s="37" t="str">
        <f>IF(E47="","",IF(②選手情報入力!I55="","",0))</f>
        <v/>
      </c>
      <c r="R47" t="str">
        <f>IF(E47="","",IF(②選手情報入力!I55="","",IF(I47=1,VLOOKUP(②選手情報入力!I55,種目情報!$A$4:$C$16,3,FALSE),VLOOKUP(②選手情報入力!I55,種目情報!$E$4:$G$17,3,FALSE))))</f>
        <v/>
      </c>
      <c r="S47" t="str">
        <f>IF(E47="","",IF(②選手情報入力!K55="","",IF(I47=1,VLOOKUP(②選手情報入力!K55,種目情報!$A$4:$B$16,2,FALSE),VLOOKUP(②選手情報入力!K55,種目情報!$E$4:$F$17,2,FALSE))))</f>
        <v/>
      </c>
      <c r="T47" t="str">
        <f>IF(E47="","",IF(②選手情報入力!L55="","",②選手情報入力!L55))</f>
        <v/>
      </c>
      <c r="U47" s="37" t="str">
        <f>IF(E47="","",IF(②選手情報入力!K55="","",0))</f>
        <v/>
      </c>
      <c r="V47" t="str">
        <f>IF(E47="","",IF(②選手情報入力!K55="","",IF(I47=1,VLOOKUP(②選手情報入力!K55,種目情報!$A$4:$C$16,3,FALSE),VLOOKUP(②選手情報入力!K55,種目情報!$E$4:$G$17,3,FALSE))))</f>
        <v/>
      </c>
      <c r="W47" t="str">
        <f>IF(E47="","",IF(②選手情報入力!M55="","",IF(I47=1,VLOOKUP(②選手情報入力!M55,種目情報!$A$4:$B$16,2,FALSE),VLOOKUP(②選手情報入力!M55,種目情報!$E$4:$F$17,2,FALSE))))</f>
        <v/>
      </c>
      <c r="X47" t="str">
        <f>IF(E47="","",IF(②選手情報入力!N55="","",②選手情報入力!N55))</f>
        <v/>
      </c>
      <c r="Y47" s="37" t="str">
        <f>IF(E47="","",IF(②選手情報入力!M55="","",0))</f>
        <v/>
      </c>
      <c r="Z47" t="str">
        <f>IF(E47="","",IF(②選手情報入力!M55="","",IF(I47=1,VLOOKUP(②選手情報入力!M55,種目情報!$A$4:$C$16,3,FALSE),VLOOKUP(②選手情報入力!M55,種目情報!$E$4:$G$17,3,FALSE))))</f>
        <v/>
      </c>
      <c r="AA47" t="str">
        <f>IF(E47="","",IF(②選手情報入力!O55="","",IF(I47=1,種目情報!$J$4,種目情報!$J$6)))</f>
        <v/>
      </c>
      <c r="AB47" t="str">
        <f>IF(E47="","",IF(②選手情報入力!O55="","",IF(I47=1,IF(②選手情報入力!$O$5="","",②選手情報入力!$O$5),IF(②選手情報入力!$O$6="","",②選手情報入力!$O$6))))</f>
        <v/>
      </c>
      <c r="AC47" t="str">
        <f>IF(E47="","",IF(②選手情報入力!O55="","",0))</f>
        <v/>
      </c>
      <c r="AD47" t="str">
        <f>IF(E47="","",IF(②選手情報入力!O55="","",2))</f>
        <v/>
      </c>
      <c r="AE47" t="str">
        <f>IF(E47="","",IF(②選手情報入力!P55="","",IF(I47=1,種目情報!$J$5,種目情報!$J$7)))</f>
        <v/>
      </c>
      <c r="AF47" t="str">
        <f>IF(E47="","",IF(②選手情報入力!P55="","",IF(I47=1,IF(②選手情報入力!$P$5="","",②選手情報入力!$P$5),IF(②選手情報入力!$P$6="","",②選手情報入力!$P$6))))</f>
        <v/>
      </c>
      <c r="AG47" t="str">
        <f>IF(E47="","",IF(②選手情報入力!P55="","",0))</f>
        <v/>
      </c>
      <c r="AH47" t="str">
        <f>IF(E47="","",IF(②選手情報入力!P55="","",2))</f>
        <v/>
      </c>
    </row>
    <row r="48" spans="1:34">
      <c r="A48" t="str">
        <f>IF(E48="","",I48*1000000+①学校情報入力!$D$3*1000+②選手情報入力!A56)</f>
        <v/>
      </c>
      <c r="B48" t="str">
        <f>IF(E48="","",①学校情報入力!$D$3)</f>
        <v/>
      </c>
      <c r="D48" t="str">
        <f>IF(②選手情報入力!B56="","",②選手情報入力!B56)</f>
        <v/>
      </c>
      <c r="E48" t="str">
        <f>IF(②選手情報入力!C56="","",②選手情報入力!C56)</f>
        <v/>
      </c>
      <c r="F48" t="str">
        <f>IF(E48="","",②選手情報入力!D56)</f>
        <v/>
      </c>
      <c r="G48" t="str">
        <f>IF(E48="","",②選手情報入力!E56)</f>
        <v/>
      </c>
      <c r="H48" t="str">
        <f t="shared" si="0"/>
        <v/>
      </c>
      <c r="I48" t="str">
        <f>IF(E48="","",IF(②選手情報入力!G56="男",1,2))</f>
        <v/>
      </c>
      <c r="J48" t="str">
        <f>IF(E48="","",IF(②選手情報入力!H56="","",②選手情報入力!H56))</f>
        <v/>
      </c>
      <c r="L48" t="str">
        <f t="shared" si="1"/>
        <v/>
      </c>
      <c r="M48" t="str">
        <f t="shared" si="2"/>
        <v/>
      </c>
      <c r="O48" t="str">
        <f>IF(E48="","",IF(②選手情報入力!I56="","",IF(I48=1,VLOOKUP(②選手情報入力!I56,種目情報!$A$4:$B$16,2,FALSE),VLOOKUP(②選手情報入力!I56,種目情報!$E$4:$F$17,2,FALSE))))</f>
        <v/>
      </c>
      <c r="P48" t="str">
        <f>IF(E48="","",IF(②選手情報入力!J56="","",②選手情報入力!J56))</f>
        <v/>
      </c>
      <c r="Q48" s="37" t="str">
        <f>IF(E48="","",IF(②選手情報入力!I56="","",0))</f>
        <v/>
      </c>
      <c r="R48" t="str">
        <f>IF(E48="","",IF(②選手情報入力!I56="","",IF(I48=1,VLOOKUP(②選手情報入力!I56,種目情報!$A$4:$C$16,3,FALSE),VLOOKUP(②選手情報入力!I56,種目情報!$E$4:$G$17,3,FALSE))))</f>
        <v/>
      </c>
      <c r="S48" t="str">
        <f>IF(E48="","",IF(②選手情報入力!K56="","",IF(I48=1,VLOOKUP(②選手情報入力!K56,種目情報!$A$4:$B$16,2,FALSE),VLOOKUP(②選手情報入力!K56,種目情報!$E$4:$F$17,2,FALSE))))</f>
        <v/>
      </c>
      <c r="T48" t="str">
        <f>IF(E48="","",IF(②選手情報入力!L56="","",②選手情報入力!L56))</f>
        <v/>
      </c>
      <c r="U48" s="37" t="str">
        <f>IF(E48="","",IF(②選手情報入力!K56="","",0))</f>
        <v/>
      </c>
      <c r="V48" t="str">
        <f>IF(E48="","",IF(②選手情報入力!K56="","",IF(I48=1,VLOOKUP(②選手情報入力!K56,種目情報!$A$4:$C$16,3,FALSE),VLOOKUP(②選手情報入力!K56,種目情報!$E$4:$G$17,3,FALSE))))</f>
        <v/>
      </c>
      <c r="W48" t="str">
        <f>IF(E48="","",IF(②選手情報入力!M56="","",IF(I48=1,VLOOKUP(②選手情報入力!M56,種目情報!$A$4:$B$16,2,FALSE),VLOOKUP(②選手情報入力!M56,種目情報!$E$4:$F$17,2,FALSE))))</f>
        <v/>
      </c>
      <c r="X48" t="str">
        <f>IF(E48="","",IF(②選手情報入力!N56="","",②選手情報入力!N56))</f>
        <v/>
      </c>
      <c r="Y48" s="37" t="str">
        <f>IF(E48="","",IF(②選手情報入力!M56="","",0))</f>
        <v/>
      </c>
      <c r="Z48" t="str">
        <f>IF(E48="","",IF(②選手情報入力!M56="","",IF(I48=1,VLOOKUP(②選手情報入力!M56,種目情報!$A$4:$C$16,3,FALSE),VLOOKUP(②選手情報入力!M56,種目情報!$E$4:$G$17,3,FALSE))))</f>
        <v/>
      </c>
      <c r="AA48" t="str">
        <f>IF(E48="","",IF(②選手情報入力!O56="","",IF(I48=1,種目情報!$J$4,種目情報!$J$6)))</f>
        <v/>
      </c>
      <c r="AB48" t="str">
        <f>IF(E48="","",IF(②選手情報入力!O56="","",IF(I48=1,IF(②選手情報入力!$O$5="","",②選手情報入力!$O$5),IF(②選手情報入力!$O$6="","",②選手情報入力!$O$6))))</f>
        <v/>
      </c>
      <c r="AC48" t="str">
        <f>IF(E48="","",IF(②選手情報入力!O56="","",0))</f>
        <v/>
      </c>
      <c r="AD48" t="str">
        <f>IF(E48="","",IF(②選手情報入力!O56="","",2))</f>
        <v/>
      </c>
      <c r="AE48" t="str">
        <f>IF(E48="","",IF(②選手情報入力!P56="","",IF(I48=1,種目情報!$J$5,種目情報!$J$7)))</f>
        <v/>
      </c>
      <c r="AF48" t="str">
        <f>IF(E48="","",IF(②選手情報入力!P56="","",IF(I48=1,IF(②選手情報入力!$P$5="","",②選手情報入力!$P$5),IF(②選手情報入力!$P$6="","",②選手情報入力!$P$6))))</f>
        <v/>
      </c>
      <c r="AG48" t="str">
        <f>IF(E48="","",IF(②選手情報入力!P56="","",0))</f>
        <v/>
      </c>
      <c r="AH48" t="str">
        <f>IF(E48="","",IF(②選手情報入力!P56="","",2))</f>
        <v/>
      </c>
    </row>
    <row r="49" spans="1:34">
      <c r="A49" t="str">
        <f>IF(E49="","",I49*1000000+①学校情報入力!$D$3*1000+②選手情報入力!A57)</f>
        <v/>
      </c>
      <c r="B49" t="str">
        <f>IF(E49="","",①学校情報入力!$D$3)</f>
        <v/>
      </c>
      <c r="D49" t="str">
        <f>IF(②選手情報入力!B57="","",②選手情報入力!B57)</f>
        <v/>
      </c>
      <c r="E49" t="str">
        <f>IF(②選手情報入力!C57="","",②選手情報入力!C57)</f>
        <v/>
      </c>
      <c r="F49" t="str">
        <f>IF(E49="","",②選手情報入力!D57)</f>
        <v/>
      </c>
      <c r="G49" t="str">
        <f>IF(E49="","",②選手情報入力!E57)</f>
        <v/>
      </c>
      <c r="H49" t="str">
        <f t="shared" si="0"/>
        <v/>
      </c>
      <c r="I49" t="str">
        <f>IF(E49="","",IF(②選手情報入力!G57="男",1,2))</f>
        <v/>
      </c>
      <c r="J49" t="str">
        <f>IF(E49="","",IF(②選手情報入力!H57="","",②選手情報入力!H57))</f>
        <v/>
      </c>
      <c r="L49" t="str">
        <f t="shared" si="1"/>
        <v/>
      </c>
      <c r="M49" t="str">
        <f t="shared" si="2"/>
        <v/>
      </c>
      <c r="O49" t="str">
        <f>IF(E49="","",IF(②選手情報入力!I57="","",IF(I49=1,VLOOKUP(②選手情報入力!I57,種目情報!$A$4:$B$16,2,FALSE),VLOOKUP(②選手情報入力!I57,種目情報!$E$4:$F$17,2,FALSE))))</f>
        <v/>
      </c>
      <c r="P49" t="str">
        <f>IF(E49="","",IF(②選手情報入力!J57="","",②選手情報入力!J57))</f>
        <v/>
      </c>
      <c r="Q49" s="37" t="str">
        <f>IF(E49="","",IF(②選手情報入力!I57="","",0))</f>
        <v/>
      </c>
      <c r="R49" t="str">
        <f>IF(E49="","",IF(②選手情報入力!I57="","",IF(I49=1,VLOOKUP(②選手情報入力!I57,種目情報!$A$4:$C$16,3,FALSE),VLOOKUP(②選手情報入力!I57,種目情報!$E$4:$G$17,3,FALSE))))</f>
        <v/>
      </c>
      <c r="S49" t="str">
        <f>IF(E49="","",IF(②選手情報入力!K57="","",IF(I49=1,VLOOKUP(②選手情報入力!K57,種目情報!$A$4:$B$16,2,FALSE),VLOOKUP(②選手情報入力!K57,種目情報!$E$4:$F$17,2,FALSE))))</f>
        <v/>
      </c>
      <c r="T49" t="str">
        <f>IF(E49="","",IF(②選手情報入力!L57="","",②選手情報入力!L57))</f>
        <v/>
      </c>
      <c r="U49" s="37" t="str">
        <f>IF(E49="","",IF(②選手情報入力!K57="","",0))</f>
        <v/>
      </c>
      <c r="V49" t="str">
        <f>IF(E49="","",IF(②選手情報入力!K57="","",IF(I49=1,VLOOKUP(②選手情報入力!K57,種目情報!$A$4:$C$16,3,FALSE),VLOOKUP(②選手情報入力!K57,種目情報!$E$4:$G$17,3,FALSE))))</f>
        <v/>
      </c>
      <c r="W49" t="str">
        <f>IF(E49="","",IF(②選手情報入力!M57="","",IF(I49=1,VLOOKUP(②選手情報入力!M57,種目情報!$A$4:$B$16,2,FALSE),VLOOKUP(②選手情報入力!M57,種目情報!$E$4:$F$17,2,FALSE))))</f>
        <v/>
      </c>
      <c r="X49" t="str">
        <f>IF(E49="","",IF(②選手情報入力!N57="","",②選手情報入力!N57))</f>
        <v/>
      </c>
      <c r="Y49" s="37" t="str">
        <f>IF(E49="","",IF(②選手情報入力!M57="","",0))</f>
        <v/>
      </c>
      <c r="Z49" t="str">
        <f>IF(E49="","",IF(②選手情報入力!M57="","",IF(I49=1,VLOOKUP(②選手情報入力!M57,種目情報!$A$4:$C$16,3,FALSE),VLOOKUP(②選手情報入力!M57,種目情報!$E$4:$G$17,3,FALSE))))</f>
        <v/>
      </c>
      <c r="AA49" t="str">
        <f>IF(E49="","",IF(②選手情報入力!O57="","",IF(I49=1,種目情報!$J$4,種目情報!$J$6)))</f>
        <v/>
      </c>
      <c r="AB49" t="str">
        <f>IF(E49="","",IF(②選手情報入力!O57="","",IF(I49=1,IF(②選手情報入力!$O$5="","",②選手情報入力!$O$5),IF(②選手情報入力!$O$6="","",②選手情報入力!$O$6))))</f>
        <v/>
      </c>
      <c r="AC49" t="str">
        <f>IF(E49="","",IF(②選手情報入力!O57="","",0))</f>
        <v/>
      </c>
      <c r="AD49" t="str">
        <f>IF(E49="","",IF(②選手情報入力!O57="","",2))</f>
        <v/>
      </c>
      <c r="AE49" t="str">
        <f>IF(E49="","",IF(②選手情報入力!P57="","",IF(I49=1,種目情報!$J$5,種目情報!$J$7)))</f>
        <v/>
      </c>
      <c r="AF49" t="str">
        <f>IF(E49="","",IF(②選手情報入力!P57="","",IF(I49=1,IF(②選手情報入力!$P$5="","",②選手情報入力!$P$5),IF(②選手情報入力!$P$6="","",②選手情報入力!$P$6))))</f>
        <v/>
      </c>
      <c r="AG49" t="str">
        <f>IF(E49="","",IF(②選手情報入力!P57="","",0))</f>
        <v/>
      </c>
      <c r="AH49" t="str">
        <f>IF(E49="","",IF(②選手情報入力!P57="","",2))</f>
        <v/>
      </c>
    </row>
    <row r="50" spans="1:34">
      <c r="A50" t="str">
        <f>IF(E50="","",I50*1000000+①学校情報入力!$D$3*1000+②選手情報入力!A58)</f>
        <v/>
      </c>
      <c r="B50" t="str">
        <f>IF(E50="","",①学校情報入力!$D$3)</f>
        <v/>
      </c>
      <c r="D50" t="str">
        <f>IF(②選手情報入力!B58="","",②選手情報入力!B58)</f>
        <v/>
      </c>
      <c r="E50" t="str">
        <f>IF(②選手情報入力!C58="","",②選手情報入力!C58)</f>
        <v/>
      </c>
      <c r="F50" t="str">
        <f>IF(E50="","",②選手情報入力!D58)</f>
        <v/>
      </c>
      <c r="G50" t="str">
        <f>IF(E50="","",②選手情報入力!E58)</f>
        <v/>
      </c>
      <c r="H50" t="str">
        <f t="shared" si="0"/>
        <v/>
      </c>
      <c r="I50" t="str">
        <f>IF(E50="","",IF(②選手情報入力!G58="男",1,2))</f>
        <v/>
      </c>
      <c r="J50" t="str">
        <f>IF(E50="","",IF(②選手情報入力!H58="","",②選手情報入力!H58))</f>
        <v/>
      </c>
      <c r="L50" t="str">
        <f t="shared" si="1"/>
        <v/>
      </c>
      <c r="M50" t="str">
        <f t="shared" si="2"/>
        <v/>
      </c>
      <c r="O50" t="str">
        <f>IF(E50="","",IF(②選手情報入力!I58="","",IF(I50=1,VLOOKUP(②選手情報入力!I58,種目情報!$A$4:$B$16,2,FALSE),VLOOKUP(②選手情報入力!I58,種目情報!$E$4:$F$17,2,FALSE))))</f>
        <v/>
      </c>
      <c r="P50" t="str">
        <f>IF(E50="","",IF(②選手情報入力!J58="","",②選手情報入力!J58))</f>
        <v/>
      </c>
      <c r="Q50" s="37" t="str">
        <f>IF(E50="","",IF(②選手情報入力!I58="","",0))</f>
        <v/>
      </c>
      <c r="R50" t="str">
        <f>IF(E50="","",IF(②選手情報入力!I58="","",IF(I50=1,VLOOKUP(②選手情報入力!I58,種目情報!$A$4:$C$16,3,FALSE),VLOOKUP(②選手情報入力!I58,種目情報!$E$4:$G$17,3,FALSE))))</f>
        <v/>
      </c>
      <c r="S50" t="str">
        <f>IF(E50="","",IF(②選手情報入力!K58="","",IF(I50=1,VLOOKUP(②選手情報入力!K58,種目情報!$A$4:$B$16,2,FALSE),VLOOKUP(②選手情報入力!K58,種目情報!$E$4:$F$17,2,FALSE))))</f>
        <v/>
      </c>
      <c r="T50" t="str">
        <f>IF(E50="","",IF(②選手情報入力!L58="","",②選手情報入力!L58))</f>
        <v/>
      </c>
      <c r="U50" s="37" t="str">
        <f>IF(E50="","",IF(②選手情報入力!K58="","",0))</f>
        <v/>
      </c>
      <c r="V50" t="str">
        <f>IF(E50="","",IF(②選手情報入力!K58="","",IF(I50=1,VLOOKUP(②選手情報入力!K58,種目情報!$A$4:$C$16,3,FALSE),VLOOKUP(②選手情報入力!K58,種目情報!$E$4:$G$17,3,FALSE))))</f>
        <v/>
      </c>
      <c r="W50" t="str">
        <f>IF(E50="","",IF(②選手情報入力!M58="","",IF(I50=1,VLOOKUP(②選手情報入力!M58,種目情報!$A$4:$B$16,2,FALSE),VLOOKUP(②選手情報入力!M58,種目情報!$E$4:$F$17,2,FALSE))))</f>
        <v/>
      </c>
      <c r="X50" t="str">
        <f>IF(E50="","",IF(②選手情報入力!N58="","",②選手情報入力!N58))</f>
        <v/>
      </c>
      <c r="Y50" s="37" t="str">
        <f>IF(E50="","",IF(②選手情報入力!M58="","",0))</f>
        <v/>
      </c>
      <c r="Z50" t="str">
        <f>IF(E50="","",IF(②選手情報入力!M58="","",IF(I50=1,VLOOKUP(②選手情報入力!M58,種目情報!$A$4:$C$16,3,FALSE),VLOOKUP(②選手情報入力!M58,種目情報!$E$4:$G$17,3,FALSE))))</f>
        <v/>
      </c>
      <c r="AA50" t="str">
        <f>IF(E50="","",IF(②選手情報入力!O58="","",IF(I50=1,種目情報!$J$4,種目情報!$J$6)))</f>
        <v/>
      </c>
      <c r="AB50" t="str">
        <f>IF(E50="","",IF(②選手情報入力!O58="","",IF(I50=1,IF(②選手情報入力!$O$5="","",②選手情報入力!$O$5),IF(②選手情報入力!$O$6="","",②選手情報入力!$O$6))))</f>
        <v/>
      </c>
      <c r="AC50" t="str">
        <f>IF(E50="","",IF(②選手情報入力!O58="","",0))</f>
        <v/>
      </c>
      <c r="AD50" t="str">
        <f>IF(E50="","",IF(②選手情報入力!O58="","",2))</f>
        <v/>
      </c>
      <c r="AE50" t="str">
        <f>IF(E50="","",IF(②選手情報入力!P58="","",IF(I50=1,種目情報!$J$5,種目情報!$J$7)))</f>
        <v/>
      </c>
      <c r="AF50" t="str">
        <f>IF(E50="","",IF(②選手情報入力!P58="","",IF(I50=1,IF(②選手情報入力!$P$5="","",②選手情報入力!$P$5),IF(②選手情報入力!$P$6="","",②選手情報入力!$P$6))))</f>
        <v/>
      </c>
      <c r="AG50" t="str">
        <f>IF(E50="","",IF(②選手情報入力!P58="","",0))</f>
        <v/>
      </c>
      <c r="AH50" t="str">
        <f>IF(E50="","",IF(②選手情報入力!P58="","",2))</f>
        <v/>
      </c>
    </row>
    <row r="51" spans="1:34">
      <c r="A51" t="str">
        <f>IF(E51="","",I51*1000000+①学校情報入力!$D$3*1000+②選手情報入力!A59)</f>
        <v/>
      </c>
      <c r="B51" t="str">
        <f>IF(E51="","",①学校情報入力!$D$3)</f>
        <v/>
      </c>
      <c r="D51" t="str">
        <f>IF(②選手情報入力!B59="","",②選手情報入力!B59)</f>
        <v/>
      </c>
      <c r="E51" t="str">
        <f>IF(②選手情報入力!C59="","",②選手情報入力!C59)</f>
        <v/>
      </c>
      <c r="F51" t="str">
        <f>IF(E51="","",②選手情報入力!D59)</f>
        <v/>
      </c>
      <c r="G51" t="str">
        <f>IF(E51="","",②選手情報入力!E59)</f>
        <v/>
      </c>
      <c r="H51" t="str">
        <f t="shared" si="0"/>
        <v/>
      </c>
      <c r="I51" t="str">
        <f>IF(E51="","",IF(②選手情報入力!G59="男",1,2))</f>
        <v/>
      </c>
      <c r="J51" t="str">
        <f>IF(E51="","",IF(②選手情報入力!H59="","",②選手情報入力!H59))</f>
        <v/>
      </c>
      <c r="L51" t="str">
        <f t="shared" si="1"/>
        <v/>
      </c>
      <c r="M51" t="str">
        <f t="shared" si="2"/>
        <v/>
      </c>
      <c r="O51" t="str">
        <f>IF(E51="","",IF(②選手情報入力!I59="","",IF(I51=1,VLOOKUP(②選手情報入力!I59,種目情報!$A$4:$B$16,2,FALSE),VLOOKUP(②選手情報入力!I59,種目情報!$E$4:$F$17,2,FALSE))))</f>
        <v/>
      </c>
      <c r="P51" t="str">
        <f>IF(E51="","",IF(②選手情報入力!J59="","",②選手情報入力!J59))</f>
        <v/>
      </c>
      <c r="Q51" s="37" t="str">
        <f>IF(E51="","",IF(②選手情報入力!I59="","",0))</f>
        <v/>
      </c>
      <c r="R51" t="str">
        <f>IF(E51="","",IF(②選手情報入力!I59="","",IF(I51=1,VLOOKUP(②選手情報入力!I59,種目情報!$A$4:$C$16,3,FALSE),VLOOKUP(②選手情報入力!I59,種目情報!$E$4:$G$17,3,FALSE))))</f>
        <v/>
      </c>
      <c r="S51" t="str">
        <f>IF(E51="","",IF(②選手情報入力!K59="","",IF(I51=1,VLOOKUP(②選手情報入力!K59,種目情報!$A$4:$B$16,2,FALSE),VLOOKUP(②選手情報入力!K59,種目情報!$E$4:$F$17,2,FALSE))))</f>
        <v/>
      </c>
      <c r="T51" t="str">
        <f>IF(E51="","",IF(②選手情報入力!L59="","",②選手情報入力!L59))</f>
        <v/>
      </c>
      <c r="U51" s="37" t="str">
        <f>IF(E51="","",IF(②選手情報入力!K59="","",0))</f>
        <v/>
      </c>
      <c r="V51" t="str">
        <f>IF(E51="","",IF(②選手情報入力!K59="","",IF(I51=1,VLOOKUP(②選手情報入力!K59,種目情報!$A$4:$C$16,3,FALSE),VLOOKUP(②選手情報入力!K59,種目情報!$E$4:$G$17,3,FALSE))))</f>
        <v/>
      </c>
      <c r="W51" t="str">
        <f>IF(E51="","",IF(②選手情報入力!M59="","",IF(I51=1,VLOOKUP(②選手情報入力!M59,種目情報!$A$4:$B$16,2,FALSE),VLOOKUP(②選手情報入力!M59,種目情報!$E$4:$F$17,2,FALSE))))</f>
        <v/>
      </c>
      <c r="X51" t="str">
        <f>IF(E51="","",IF(②選手情報入力!N59="","",②選手情報入力!N59))</f>
        <v/>
      </c>
      <c r="Y51" s="37" t="str">
        <f>IF(E51="","",IF(②選手情報入力!M59="","",0))</f>
        <v/>
      </c>
      <c r="Z51" t="str">
        <f>IF(E51="","",IF(②選手情報入力!M59="","",IF(I51=1,VLOOKUP(②選手情報入力!M59,種目情報!$A$4:$C$16,3,FALSE),VLOOKUP(②選手情報入力!M59,種目情報!$E$4:$G$17,3,FALSE))))</f>
        <v/>
      </c>
      <c r="AA51" t="str">
        <f>IF(E51="","",IF(②選手情報入力!O59="","",IF(I51=1,種目情報!$J$4,種目情報!$J$6)))</f>
        <v/>
      </c>
      <c r="AB51" t="str">
        <f>IF(E51="","",IF(②選手情報入力!O59="","",IF(I51=1,IF(②選手情報入力!$O$5="","",②選手情報入力!$O$5),IF(②選手情報入力!$O$6="","",②選手情報入力!$O$6))))</f>
        <v/>
      </c>
      <c r="AC51" t="str">
        <f>IF(E51="","",IF(②選手情報入力!O59="","",0))</f>
        <v/>
      </c>
      <c r="AD51" t="str">
        <f>IF(E51="","",IF(②選手情報入力!O59="","",2))</f>
        <v/>
      </c>
      <c r="AE51" t="str">
        <f>IF(E51="","",IF(②選手情報入力!P59="","",IF(I51=1,種目情報!$J$5,種目情報!$J$7)))</f>
        <v/>
      </c>
      <c r="AF51" t="str">
        <f>IF(E51="","",IF(②選手情報入力!P59="","",IF(I51=1,IF(②選手情報入力!$P$5="","",②選手情報入力!$P$5),IF(②選手情報入力!$P$6="","",②選手情報入力!$P$6))))</f>
        <v/>
      </c>
      <c r="AG51" t="str">
        <f>IF(E51="","",IF(②選手情報入力!P59="","",0))</f>
        <v/>
      </c>
      <c r="AH51" t="str">
        <f>IF(E51="","",IF(②選手情報入力!P59="","",2))</f>
        <v/>
      </c>
    </row>
    <row r="52" spans="1:34">
      <c r="A52" t="str">
        <f>IF(E52="","",I52*1000000+①学校情報入力!$D$3*1000+②選手情報入力!A60)</f>
        <v/>
      </c>
      <c r="B52" t="str">
        <f>IF(E52="","",①学校情報入力!$D$3)</f>
        <v/>
      </c>
      <c r="D52" t="str">
        <f>IF(②選手情報入力!B60="","",②選手情報入力!B60)</f>
        <v/>
      </c>
      <c r="E52" t="str">
        <f>IF(②選手情報入力!C60="","",②選手情報入力!C60)</f>
        <v/>
      </c>
      <c r="F52" t="str">
        <f>IF(E52="","",②選手情報入力!D60)</f>
        <v/>
      </c>
      <c r="G52" t="str">
        <f>IF(E52="","",②選手情報入力!E60)</f>
        <v/>
      </c>
      <c r="H52" t="str">
        <f t="shared" si="0"/>
        <v/>
      </c>
      <c r="I52" t="str">
        <f>IF(E52="","",IF(②選手情報入力!G60="男",1,2))</f>
        <v/>
      </c>
      <c r="J52" t="str">
        <f>IF(E52="","",IF(②選手情報入力!H60="","",②選手情報入力!H60))</f>
        <v/>
      </c>
      <c r="L52" t="str">
        <f t="shared" si="1"/>
        <v/>
      </c>
      <c r="M52" t="str">
        <f t="shared" si="2"/>
        <v/>
      </c>
      <c r="O52" t="str">
        <f>IF(E52="","",IF(②選手情報入力!I60="","",IF(I52=1,VLOOKUP(②選手情報入力!I60,種目情報!$A$4:$B$16,2,FALSE),VLOOKUP(②選手情報入力!I60,種目情報!$E$4:$F$17,2,FALSE))))</f>
        <v/>
      </c>
      <c r="P52" t="str">
        <f>IF(E52="","",IF(②選手情報入力!J60="","",②選手情報入力!J60))</f>
        <v/>
      </c>
      <c r="Q52" s="37" t="str">
        <f>IF(E52="","",IF(②選手情報入力!I60="","",0))</f>
        <v/>
      </c>
      <c r="R52" t="str">
        <f>IF(E52="","",IF(②選手情報入力!I60="","",IF(I52=1,VLOOKUP(②選手情報入力!I60,種目情報!$A$4:$C$16,3,FALSE),VLOOKUP(②選手情報入力!I60,種目情報!$E$4:$G$17,3,FALSE))))</f>
        <v/>
      </c>
      <c r="S52" t="str">
        <f>IF(E52="","",IF(②選手情報入力!K60="","",IF(I52=1,VLOOKUP(②選手情報入力!K60,種目情報!$A$4:$B$16,2,FALSE),VLOOKUP(②選手情報入力!K60,種目情報!$E$4:$F$17,2,FALSE))))</f>
        <v/>
      </c>
      <c r="T52" t="str">
        <f>IF(E52="","",IF(②選手情報入力!L60="","",②選手情報入力!L60))</f>
        <v/>
      </c>
      <c r="U52" s="37" t="str">
        <f>IF(E52="","",IF(②選手情報入力!K60="","",0))</f>
        <v/>
      </c>
      <c r="V52" t="str">
        <f>IF(E52="","",IF(②選手情報入力!K60="","",IF(I52=1,VLOOKUP(②選手情報入力!K60,種目情報!$A$4:$C$16,3,FALSE),VLOOKUP(②選手情報入力!K60,種目情報!$E$4:$G$17,3,FALSE))))</f>
        <v/>
      </c>
      <c r="W52" t="str">
        <f>IF(E52="","",IF(②選手情報入力!M60="","",IF(I52=1,VLOOKUP(②選手情報入力!M60,種目情報!$A$4:$B$16,2,FALSE),VLOOKUP(②選手情報入力!M60,種目情報!$E$4:$F$17,2,FALSE))))</f>
        <v/>
      </c>
      <c r="X52" t="str">
        <f>IF(E52="","",IF(②選手情報入力!N60="","",②選手情報入力!N60))</f>
        <v/>
      </c>
      <c r="Y52" s="37" t="str">
        <f>IF(E52="","",IF(②選手情報入力!M60="","",0))</f>
        <v/>
      </c>
      <c r="Z52" t="str">
        <f>IF(E52="","",IF(②選手情報入力!M60="","",IF(I52=1,VLOOKUP(②選手情報入力!M60,種目情報!$A$4:$C$16,3,FALSE),VLOOKUP(②選手情報入力!M60,種目情報!$E$4:$G$17,3,FALSE))))</f>
        <v/>
      </c>
      <c r="AA52" t="str">
        <f>IF(E52="","",IF(②選手情報入力!O60="","",IF(I52=1,種目情報!$J$4,種目情報!$J$6)))</f>
        <v/>
      </c>
      <c r="AB52" t="str">
        <f>IF(E52="","",IF(②選手情報入力!O60="","",IF(I52=1,IF(②選手情報入力!$O$5="","",②選手情報入力!$O$5),IF(②選手情報入力!$O$6="","",②選手情報入力!$O$6))))</f>
        <v/>
      </c>
      <c r="AC52" t="str">
        <f>IF(E52="","",IF(②選手情報入力!O60="","",0))</f>
        <v/>
      </c>
      <c r="AD52" t="str">
        <f>IF(E52="","",IF(②選手情報入力!O60="","",2))</f>
        <v/>
      </c>
      <c r="AE52" t="str">
        <f>IF(E52="","",IF(②選手情報入力!P60="","",IF(I52=1,種目情報!$J$5,種目情報!$J$7)))</f>
        <v/>
      </c>
      <c r="AF52" t="str">
        <f>IF(E52="","",IF(②選手情報入力!P60="","",IF(I52=1,IF(②選手情報入力!$P$5="","",②選手情報入力!$P$5),IF(②選手情報入力!$P$6="","",②選手情報入力!$P$6))))</f>
        <v/>
      </c>
      <c r="AG52" t="str">
        <f>IF(E52="","",IF(②選手情報入力!P60="","",0))</f>
        <v/>
      </c>
      <c r="AH52" t="str">
        <f>IF(E52="","",IF(②選手情報入力!P60="","",2))</f>
        <v/>
      </c>
    </row>
    <row r="53" spans="1:34">
      <c r="A53" t="str">
        <f>IF(E53="","",I53*1000000+①学校情報入力!$D$3*1000+②選手情報入力!A61)</f>
        <v/>
      </c>
      <c r="B53" t="str">
        <f>IF(E53="","",①学校情報入力!$D$3)</f>
        <v/>
      </c>
      <c r="D53" t="str">
        <f>IF(②選手情報入力!B61="","",②選手情報入力!B61)</f>
        <v/>
      </c>
      <c r="E53" t="str">
        <f>IF(②選手情報入力!C61="","",②選手情報入力!C61)</f>
        <v/>
      </c>
      <c r="F53" t="str">
        <f>IF(E53="","",②選手情報入力!D61)</f>
        <v/>
      </c>
      <c r="G53" t="str">
        <f>IF(E53="","",②選手情報入力!E61)</f>
        <v/>
      </c>
      <c r="H53" t="str">
        <f t="shared" si="0"/>
        <v/>
      </c>
      <c r="I53" t="str">
        <f>IF(E53="","",IF(②選手情報入力!G61="男",1,2))</f>
        <v/>
      </c>
      <c r="J53" t="str">
        <f>IF(E53="","",IF(②選手情報入力!H61="","",②選手情報入力!H61))</f>
        <v/>
      </c>
      <c r="L53" t="str">
        <f t="shared" si="1"/>
        <v/>
      </c>
      <c r="M53" t="str">
        <f t="shared" si="2"/>
        <v/>
      </c>
      <c r="O53" t="str">
        <f>IF(E53="","",IF(②選手情報入力!I61="","",IF(I53=1,VLOOKUP(②選手情報入力!I61,種目情報!$A$4:$B$16,2,FALSE),VLOOKUP(②選手情報入力!I61,種目情報!$E$4:$F$17,2,FALSE))))</f>
        <v/>
      </c>
      <c r="P53" t="str">
        <f>IF(E53="","",IF(②選手情報入力!J61="","",②選手情報入力!J61))</f>
        <v/>
      </c>
      <c r="Q53" s="37" t="str">
        <f>IF(E53="","",IF(②選手情報入力!I61="","",0))</f>
        <v/>
      </c>
      <c r="R53" t="str">
        <f>IF(E53="","",IF(②選手情報入力!I61="","",IF(I53=1,VLOOKUP(②選手情報入力!I61,種目情報!$A$4:$C$16,3,FALSE),VLOOKUP(②選手情報入力!I61,種目情報!$E$4:$G$17,3,FALSE))))</f>
        <v/>
      </c>
      <c r="S53" t="str">
        <f>IF(E53="","",IF(②選手情報入力!K61="","",IF(I53=1,VLOOKUP(②選手情報入力!K61,種目情報!$A$4:$B$16,2,FALSE),VLOOKUP(②選手情報入力!K61,種目情報!$E$4:$F$17,2,FALSE))))</f>
        <v/>
      </c>
      <c r="T53" t="str">
        <f>IF(E53="","",IF(②選手情報入力!L61="","",②選手情報入力!L61))</f>
        <v/>
      </c>
      <c r="U53" s="37" t="str">
        <f>IF(E53="","",IF(②選手情報入力!K61="","",0))</f>
        <v/>
      </c>
      <c r="V53" t="str">
        <f>IF(E53="","",IF(②選手情報入力!K61="","",IF(I53=1,VLOOKUP(②選手情報入力!K61,種目情報!$A$4:$C$16,3,FALSE),VLOOKUP(②選手情報入力!K61,種目情報!$E$4:$G$17,3,FALSE))))</f>
        <v/>
      </c>
      <c r="W53" t="str">
        <f>IF(E53="","",IF(②選手情報入力!M61="","",IF(I53=1,VLOOKUP(②選手情報入力!M61,種目情報!$A$4:$B$16,2,FALSE),VLOOKUP(②選手情報入力!M61,種目情報!$E$4:$F$17,2,FALSE))))</f>
        <v/>
      </c>
      <c r="X53" t="str">
        <f>IF(E53="","",IF(②選手情報入力!N61="","",②選手情報入力!N61))</f>
        <v/>
      </c>
      <c r="Y53" s="37" t="str">
        <f>IF(E53="","",IF(②選手情報入力!M61="","",0))</f>
        <v/>
      </c>
      <c r="Z53" t="str">
        <f>IF(E53="","",IF(②選手情報入力!M61="","",IF(I53=1,VLOOKUP(②選手情報入力!M61,種目情報!$A$4:$C$16,3,FALSE),VLOOKUP(②選手情報入力!M61,種目情報!$E$4:$G$17,3,FALSE))))</f>
        <v/>
      </c>
      <c r="AA53" t="str">
        <f>IF(E53="","",IF(②選手情報入力!O61="","",IF(I53=1,種目情報!$J$4,種目情報!$J$6)))</f>
        <v/>
      </c>
      <c r="AB53" t="str">
        <f>IF(E53="","",IF(②選手情報入力!O61="","",IF(I53=1,IF(②選手情報入力!$O$5="","",②選手情報入力!$O$5),IF(②選手情報入力!$O$6="","",②選手情報入力!$O$6))))</f>
        <v/>
      </c>
      <c r="AC53" t="str">
        <f>IF(E53="","",IF(②選手情報入力!O61="","",0))</f>
        <v/>
      </c>
      <c r="AD53" t="str">
        <f>IF(E53="","",IF(②選手情報入力!O61="","",2))</f>
        <v/>
      </c>
      <c r="AE53" t="str">
        <f>IF(E53="","",IF(②選手情報入力!P61="","",IF(I53=1,種目情報!$J$5,種目情報!$J$7)))</f>
        <v/>
      </c>
      <c r="AF53" t="str">
        <f>IF(E53="","",IF(②選手情報入力!P61="","",IF(I53=1,IF(②選手情報入力!$P$5="","",②選手情報入力!$P$5),IF(②選手情報入力!$P$6="","",②選手情報入力!$P$6))))</f>
        <v/>
      </c>
      <c r="AG53" t="str">
        <f>IF(E53="","",IF(②選手情報入力!P61="","",0))</f>
        <v/>
      </c>
      <c r="AH53" t="str">
        <f>IF(E53="","",IF(②選手情報入力!P61="","",2))</f>
        <v/>
      </c>
    </row>
    <row r="54" spans="1:34">
      <c r="A54" t="str">
        <f>IF(E54="","",I54*1000000+①学校情報入力!$D$3*1000+②選手情報入力!A62)</f>
        <v/>
      </c>
      <c r="B54" t="str">
        <f>IF(E54="","",①学校情報入力!$D$3)</f>
        <v/>
      </c>
      <c r="D54" t="str">
        <f>IF(②選手情報入力!B62="","",②選手情報入力!B62)</f>
        <v/>
      </c>
      <c r="E54" t="str">
        <f>IF(②選手情報入力!C62="","",②選手情報入力!C62)</f>
        <v/>
      </c>
      <c r="F54" t="str">
        <f>IF(E54="","",②選手情報入力!D62)</f>
        <v/>
      </c>
      <c r="G54" t="str">
        <f>IF(E54="","",②選手情報入力!E62)</f>
        <v/>
      </c>
      <c r="H54" t="str">
        <f t="shared" si="0"/>
        <v/>
      </c>
      <c r="I54" t="str">
        <f>IF(E54="","",IF(②選手情報入力!G62="男",1,2))</f>
        <v/>
      </c>
      <c r="J54" t="str">
        <f>IF(E54="","",IF(②選手情報入力!H62="","",②選手情報入力!H62))</f>
        <v/>
      </c>
      <c r="L54" t="str">
        <f t="shared" si="1"/>
        <v/>
      </c>
      <c r="M54" t="str">
        <f t="shared" si="2"/>
        <v/>
      </c>
      <c r="O54" t="str">
        <f>IF(E54="","",IF(②選手情報入力!I62="","",IF(I54=1,VLOOKUP(②選手情報入力!I62,種目情報!$A$4:$B$16,2,FALSE),VLOOKUP(②選手情報入力!I62,種目情報!$E$4:$F$17,2,FALSE))))</f>
        <v/>
      </c>
      <c r="P54" t="str">
        <f>IF(E54="","",IF(②選手情報入力!J62="","",②選手情報入力!J62))</f>
        <v/>
      </c>
      <c r="Q54" s="37" t="str">
        <f>IF(E54="","",IF(②選手情報入力!I62="","",0))</f>
        <v/>
      </c>
      <c r="R54" t="str">
        <f>IF(E54="","",IF(②選手情報入力!I62="","",IF(I54=1,VLOOKUP(②選手情報入力!I62,種目情報!$A$4:$C$16,3,FALSE),VLOOKUP(②選手情報入力!I62,種目情報!$E$4:$G$17,3,FALSE))))</f>
        <v/>
      </c>
      <c r="S54" t="str">
        <f>IF(E54="","",IF(②選手情報入力!K62="","",IF(I54=1,VLOOKUP(②選手情報入力!K62,種目情報!$A$4:$B$16,2,FALSE),VLOOKUP(②選手情報入力!K62,種目情報!$E$4:$F$17,2,FALSE))))</f>
        <v/>
      </c>
      <c r="T54" t="str">
        <f>IF(E54="","",IF(②選手情報入力!L62="","",②選手情報入力!L62))</f>
        <v/>
      </c>
      <c r="U54" s="37" t="str">
        <f>IF(E54="","",IF(②選手情報入力!K62="","",0))</f>
        <v/>
      </c>
      <c r="V54" t="str">
        <f>IF(E54="","",IF(②選手情報入力!K62="","",IF(I54=1,VLOOKUP(②選手情報入力!K62,種目情報!$A$4:$C$16,3,FALSE),VLOOKUP(②選手情報入力!K62,種目情報!$E$4:$G$17,3,FALSE))))</f>
        <v/>
      </c>
      <c r="W54" t="str">
        <f>IF(E54="","",IF(②選手情報入力!M62="","",IF(I54=1,VLOOKUP(②選手情報入力!M62,種目情報!$A$4:$B$16,2,FALSE),VLOOKUP(②選手情報入力!M62,種目情報!$E$4:$F$17,2,FALSE))))</f>
        <v/>
      </c>
      <c r="X54" t="str">
        <f>IF(E54="","",IF(②選手情報入力!N62="","",②選手情報入力!N62))</f>
        <v/>
      </c>
      <c r="Y54" s="37" t="str">
        <f>IF(E54="","",IF(②選手情報入力!M62="","",0))</f>
        <v/>
      </c>
      <c r="Z54" t="str">
        <f>IF(E54="","",IF(②選手情報入力!M62="","",IF(I54=1,VLOOKUP(②選手情報入力!M62,種目情報!$A$4:$C$16,3,FALSE),VLOOKUP(②選手情報入力!M62,種目情報!$E$4:$G$17,3,FALSE))))</f>
        <v/>
      </c>
      <c r="AA54" t="str">
        <f>IF(E54="","",IF(②選手情報入力!O62="","",IF(I54=1,種目情報!$J$4,種目情報!$J$6)))</f>
        <v/>
      </c>
      <c r="AB54" t="str">
        <f>IF(E54="","",IF(②選手情報入力!O62="","",IF(I54=1,IF(②選手情報入力!$O$5="","",②選手情報入力!$O$5),IF(②選手情報入力!$O$6="","",②選手情報入力!$O$6))))</f>
        <v/>
      </c>
      <c r="AC54" t="str">
        <f>IF(E54="","",IF(②選手情報入力!O62="","",0))</f>
        <v/>
      </c>
      <c r="AD54" t="str">
        <f>IF(E54="","",IF(②選手情報入力!O62="","",2))</f>
        <v/>
      </c>
      <c r="AE54" t="str">
        <f>IF(E54="","",IF(②選手情報入力!P62="","",IF(I54=1,種目情報!$J$5,種目情報!$J$7)))</f>
        <v/>
      </c>
      <c r="AF54" t="str">
        <f>IF(E54="","",IF(②選手情報入力!P62="","",IF(I54=1,IF(②選手情報入力!$P$5="","",②選手情報入力!$P$5),IF(②選手情報入力!$P$6="","",②選手情報入力!$P$6))))</f>
        <v/>
      </c>
      <c r="AG54" t="str">
        <f>IF(E54="","",IF(②選手情報入力!P62="","",0))</f>
        <v/>
      </c>
      <c r="AH54" t="str">
        <f>IF(E54="","",IF(②選手情報入力!P62="","",2))</f>
        <v/>
      </c>
    </row>
    <row r="55" spans="1:34">
      <c r="A55" t="str">
        <f>IF(E55="","",I55*1000000+①学校情報入力!$D$3*1000+②選手情報入力!A63)</f>
        <v/>
      </c>
      <c r="B55" t="str">
        <f>IF(E55="","",①学校情報入力!$D$3)</f>
        <v/>
      </c>
      <c r="D55" t="str">
        <f>IF(②選手情報入力!B63="","",②選手情報入力!B63)</f>
        <v/>
      </c>
      <c r="E55" t="str">
        <f>IF(②選手情報入力!C63="","",②選手情報入力!C63)</f>
        <v/>
      </c>
      <c r="F55" t="str">
        <f>IF(E55="","",②選手情報入力!D63)</f>
        <v/>
      </c>
      <c r="G55" t="str">
        <f>IF(E55="","",②選手情報入力!E63)</f>
        <v/>
      </c>
      <c r="H55" t="str">
        <f t="shared" si="0"/>
        <v/>
      </c>
      <c r="I55" t="str">
        <f>IF(E55="","",IF(②選手情報入力!G63="男",1,2))</f>
        <v/>
      </c>
      <c r="J55" t="str">
        <f>IF(E55="","",IF(②選手情報入力!H63="","",②選手情報入力!H63))</f>
        <v/>
      </c>
      <c r="L55" t="str">
        <f t="shared" si="1"/>
        <v/>
      </c>
      <c r="M55" t="str">
        <f t="shared" si="2"/>
        <v/>
      </c>
      <c r="O55" t="str">
        <f>IF(E55="","",IF(②選手情報入力!I63="","",IF(I55=1,VLOOKUP(②選手情報入力!I63,種目情報!$A$4:$B$16,2,FALSE),VLOOKUP(②選手情報入力!I63,種目情報!$E$4:$F$17,2,FALSE))))</f>
        <v/>
      </c>
      <c r="P55" t="str">
        <f>IF(E55="","",IF(②選手情報入力!J63="","",②選手情報入力!J63))</f>
        <v/>
      </c>
      <c r="Q55" s="37" t="str">
        <f>IF(E55="","",IF(②選手情報入力!I63="","",0))</f>
        <v/>
      </c>
      <c r="R55" t="str">
        <f>IF(E55="","",IF(②選手情報入力!I63="","",IF(I55=1,VLOOKUP(②選手情報入力!I63,種目情報!$A$4:$C$16,3,FALSE),VLOOKUP(②選手情報入力!I63,種目情報!$E$4:$G$17,3,FALSE))))</f>
        <v/>
      </c>
      <c r="S55" t="str">
        <f>IF(E55="","",IF(②選手情報入力!K63="","",IF(I55=1,VLOOKUP(②選手情報入力!K63,種目情報!$A$4:$B$16,2,FALSE),VLOOKUP(②選手情報入力!K63,種目情報!$E$4:$F$17,2,FALSE))))</f>
        <v/>
      </c>
      <c r="T55" t="str">
        <f>IF(E55="","",IF(②選手情報入力!L63="","",②選手情報入力!L63))</f>
        <v/>
      </c>
      <c r="U55" s="37" t="str">
        <f>IF(E55="","",IF(②選手情報入力!K63="","",0))</f>
        <v/>
      </c>
      <c r="V55" t="str">
        <f>IF(E55="","",IF(②選手情報入力!K63="","",IF(I55=1,VLOOKUP(②選手情報入力!K63,種目情報!$A$4:$C$16,3,FALSE),VLOOKUP(②選手情報入力!K63,種目情報!$E$4:$G$17,3,FALSE))))</f>
        <v/>
      </c>
      <c r="W55" t="str">
        <f>IF(E55="","",IF(②選手情報入力!M63="","",IF(I55=1,VLOOKUP(②選手情報入力!M63,種目情報!$A$4:$B$16,2,FALSE),VLOOKUP(②選手情報入力!M63,種目情報!$E$4:$F$17,2,FALSE))))</f>
        <v/>
      </c>
      <c r="X55" t="str">
        <f>IF(E55="","",IF(②選手情報入力!N63="","",②選手情報入力!N63))</f>
        <v/>
      </c>
      <c r="Y55" s="37" t="str">
        <f>IF(E55="","",IF(②選手情報入力!M63="","",0))</f>
        <v/>
      </c>
      <c r="Z55" t="str">
        <f>IF(E55="","",IF(②選手情報入力!M63="","",IF(I55=1,VLOOKUP(②選手情報入力!M63,種目情報!$A$4:$C$16,3,FALSE),VLOOKUP(②選手情報入力!M63,種目情報!$E$4:$G$17,3,FALSE))))</f>
        <v/>
      </c>
      <c r="AA55" t="str">
        <f>IF(E55="","",IF(②選手情報入力!O63="","",IF(I55=1,種目情報!$J$4,種目情報!$J$6)))</f>
        <v/>
      </c>
      <c r="AB55" t="str">
        <f>IF(E55="","",IF(②選手情報入力!O63="","",IF(I55=1,IF(②選手情報入力!$O$5="","",②選手情報入力!$O$5),IF(②選手情報入力!$O$6="","",②選手情報入力!$O$6))))</f>
        <v/>
      </c>
      <c r="AC55" t="str">
        <f>IF(E55="","",IF(②選手情報入力!O63="","",0))</f>
        <v/>
      </c>
      <c r="AD55" t="str">
        <f>IF(E55="","",IF(②選手情報入力!O63="","",2))</f>
        <v/>
      </c>
      <c r="AE55" t="str">
        <f>IF(E55="","",IF(②選手情報入力!P63="","",IF(I55=1,種目情報!$J$5,種目情報!$J$7)))</f>
        <v/>
      </c>
      <c r="AF55" t="str">
        <f>IF(E55="","",IF(②選手情報入力!P63="","",IF(I55=1,IF(②選手情報入力!$P$5="","",②選手情報入力!$P$5),IF(②選手情報入力!$P$6="","",②選手情報入力!$P$6))))</f>
        <v/>
      </c>
      <c r="AG55" t="str">
        <f>IF(E55="","",IF(②選手情報入力!P63="","",0))</f>
        <v/>
      </c>
      <c r="AH55" t="str">
        <f>IF(E55="","",IF(②選手情報入力!P63="","",2))</f>
        <v/>
      </c>
    </row>
    <row r="56" spans="1:34">
      <c r="A56" t="str">
        <f>IF(E56="","",I56*1000000+①学校情報入力!$D$3*1000+②選手情報入力!A64)</f>
        <v/>
      </c>
      <c r="B56" t="str">
        <f>IF(E56="","",①学校情報入力!$D$3)</f>
        <v/>
      </c>
      <c r="D56" t="str">
        <f>IF(②選手情報入力!B64="","",②選手情報入力!B64)</f>
        <v/>
      </c>
      <c r="E56" t="str">
        <f>IF(②選手情報入力!C64="","",②選手情報入力!C64)</f>
        <v/>
      </c>
      <c r="F56" t="str">
        <f>IF(E56="","",②選手情報入力!D64)</f>
        <v/>
      </c>
      <c r="G56" t="str">
        <f>IF(E56="","",②選手情報入力!E64)</f>
        <v/>
      </c>
      <c r="H56" t="str">
        <f t="shared" si="0"/>
        <v/>
      </c>
      <c r="I56" t="str">
        <f>IF(E56="","",IF(②選手情報入力!G64="男",1,2))</f>
        <v/>
      </c>
      <c r="J56" t="str">
        <f>IF(E56="","",IF(②選手情報入力!H64="","",②選手情報入力!H64))</f>
        <v/>
      </c>
      <c r="L56" t="str">
        <f t="shared" si="1"/>
        <v/>
      </c>
      <c r="M56" t="str">
        <f t="shared" si="2"/>
        <v/>
      </c>
      <c r="O56" t="str">
        <f>IF(E56="","",IF(②選手情報入力!I64="","",IF(I56=1,VLOOKUP(②選手情報入力!I64,種目情報!$A$4:$B$16,2,FALSE),VLOOKUP(②選手情報入力!I64,種目情報!$E$4:$F$17,2,FALSE))))</f>
        <v/>
      </c>
      <c r="P56" t="str">
        <f>IF(E56="","",IF(②選手情報入力!J64="","",②選手情報入力!J64))</f>
        <v/>
      </c>
      <c r="Q56" s="37" t="str">
        <f>IF(E56="","",IF(②選手情報入力!I64="","",0))</f>
        <v/>
      </c>
      <c r="R56" t="str">
        <f>IF(E56="","",IF(②選手情報入力!I64="","",IF(I56=1,VLOOKUP(②選手情報入力!I64,種目情報!$A$4:$C$16,3,FALSE),VLOOKUP(②選手情報入力!I64,種目情報!$E$4:$G$17,3,FALSE))))</f>
        <v/>
      </c>
      <c r="S56" t="str">
        <f>IF(E56="","",IF(②選手情報入力!K64="","",IF(I56=1,VLOOKUP(②選手情報入力!K64,種目情報!$A$4:$B$16,2,FALSE),VLOOKUP(②選手情報入力!K64,種目情報!$E$4:$F$17,2,FALSE))))</f>
        <v/>
      </c>
      <c r="T56" t="str">
        <f>IF(E56="","",IF(②選手情報入力!L64="","",②選手情報入力!L64))</f>
        <v/>
      </c>
      <c r="U56" s="37" t="str">
        <f>IF(E56="","",IF(②選手情報入力!K64="","",0))</f>
        <v/>
      </c>
      <c r="V56" t="str">
        <f>IF(E56="","",IF(②選手情報入力!K64="","",IF(I56=1,VLOOKUP(②選手情報入力!K64,種目情報!$A$4:$C$16,3,FALSE),VLOOKUP(②選手情報入力!K64,種目情報!$E$4:$G$17,3,FALSE))))</f>
        <v/>
      </c>
      <c r="W56" t="str">
        <f>IF(E56="","",IF(②選手情報入力!M64="","",IF(I56=1,VLOOKUP(②選手情報入力!M64,種目情報!$A$4:$B$16,2,FALSE),VLOOKUP(②選手情報入力!M64,種目情報!$E$4:$F$17,2,FALSE))))</f>
        <v/>
      </c>
      <c r="X56" t="str">
        <f>IF(E56="","",IF(②選手情報入力!N64="","",②選手情報入力!N64))</f>
        <v/>
      </c>
      <c r="Y56" s="37" t="str">
        <f>IF(E56="","",IF(②選手情報入力!M64="","",0))</f>
        <v/>
      </c>
      <c r="Z56" t="str">
        <f>IF(E56="","",IF(②選手情報入力!M64="","",IF(I56=1,VLOOKUP(②選手情報入力!M64,種目情報!$A$4:$C$16,3,FALSE),VLOOKUP(②選手情報入力!M64,種目情報!$E$4:$G$17,3,FALSE))))</f>
        <v/>
      </c>
      <c r="AA56" t="str">
        <f>IF(E56="","",IF(②選手情報入力!O64="","",IF(I56=1,種目情報!$J$4,種目情報!$J$6)))</f>
        <v/>
      </c>
      <c r="AB56" t="str">
        <f>IF(E56="","",IF(②選手情報入力!O64="","",IF(I56=1,IF(②選手情報入力!$O$5="","",②選手情報入力!$O$5),IF(②選手情報入力!$O$6="","",②選手情報入力!$O$6))))</f>
        <v/>
      </c>
      <c r="AC56" t="str">
        <f>IF(E56="","",IF(②選手情報入力!O64="","",0))</f>
        <v/>
      </c>
      <c r="AD56" t="str">
        <f>IF(E56="","",IF(②選手情報入力!O64="","",2))</f>
        <v/>
      </c>
      <c r="AE56" t="str">
        <f>IF(E56="","",IF(②選手情報入力!P64="","",IF(I56=1,種目情報!$J$5,種目情報!$J$7)))</f>
        <v/>
      </c>
      <c r="AF56" t="str">
        <f>IF(E56="","",IF(②選手情報入力!P64="","",IF(I56=1,IF(②選手情報入力!$P$5="","",②選手情報入力!$P$5),IF(②選手情報入力!$P$6="","",②選手情報入力!$P$6))))</f>
        <v/>
      </c>
      <c r="AG56" t="str">
        <f>IF(E56="","",IF(②選手情報入力!P64="","",0))</f>
        <v/>
      </c>
      <c r="AH56" t="str">
        <f>IF(E56="","",IF(②選手情報入力!P64="","",2))</f>
        <v/>
      </c>
    </row>
    <row r="57" spans="1:34">
      <c r="A57" t="str">
        <f>IF(E57="","",I57*1000000+①学校情報入力!$D$3*1000+②選手情報入力!A65)</f>
        <v/>
      </c>
      <c r="B57" t="str">
        <f>IF(E57="","",①学校情報入力!$D$3)</f>
        <v/>
      </c>
      <c r="D57" t="str">
        <f>IF(②選手情報入力!B65="","",②選手情報入力!B65)</f>
        <v/>
      </c>
      <c r="E57" t="str">
        <f>IF(②選手情報入力!C65="","",②選手情報入力!C65)</f>
        <v/>
      </c>
      <c r="F57" t="str">
        <f>IF(E57="","",②選手情報入力!D65)</f>
        <v/>
      </c>
      <c r="G57" t="str">
        <f>IF(E57="","",②選手情報入力!E65)</f>
        <v/>
      </c>
      <c r="H57" t="str">
        <f t="shared" si="0"/>
        <v/>
      </c>
      <c r="I57" t="str">
        <f>IF(E57="","",IF(②選手情報入力!G65="男",1,2))</f>
        <v/>
      </c>
      <c r="J57" t="str">
        <f>IF(E57="","",IF(②選手情報入力!H65="","",②選手情報入力!H65))</f>
        <v/>
      </c>
      <c r="L57" t="str">
        <f t="shared" si="1"/>
        <v/>
      </c>
      <c r="M57" t="str">
        <f t="shared" si="2"/>
        <v/>
      </c>
      <c r="O57" t="str">
        <f>IF(E57="","",IF(②選手情報入力!I65="","",IF(I57=1,VLOOKUP(②選手情報入力!I65,種目情報!$A$4:$B$16,2,FALSE),VLOOKUP(②選手情報入力!I65,種目情報!$E$4:$F$17,2,FALSE))))</f>
        <v/>
      </c>
      <c r="P57" t="str">
        <f>IF(E57="","",IF(②選手情報入力!J65="","",②選手情報入力!J65))</f>
        <v/>
      </c>
      <c r="Q57" s="37" t="str">
        <f>IF(E57="","",IF(②選手情報入力!I65="","",0))</f>
        <v/>
      </c>
      <c r="R57" t="str">
        <f>IF(E57="","",IF(②選手情報入力!I65="","",IF(I57=1,VLOOKUP(②選手情報入力!I65,種目情報!$A$4:$C$16,3,FALSE),VLOOKUP(②選手情報入力!I65,種目情報!$E$4:$G$17,3,FALSE))))</f>
        <v/>
      </c>
      <c r="S57" t="str">
        <f>IF(E57="","",IF(②選手情報入力!K65="","",IF(I57=1,VLOOKUP(②選手情報入力!K65,種目情報!$A$4:$B$16,2,FALSE),VLOOKUP(②選手情報入力!K65,種目情報!$E$4:$F$17,2,FALSE))))</f>
        <v/>
      </c>
      <c r="T57" t="str">
        <f>IF(E57="","",IF(②選手情報入力!L65="","",②選手情報入力!L65))</f>
        <v/>
      </c>
      <c r="U57" s="37" t="str">
        <f>IF(E57="","",IF(②選手情報入力!K65="","",0))</f>
        <v/>
      </c>
      <c r="V57" t="str">
        <f>IF(E57="","",IF(②選手情報入力!K65="","",IF(I57=1,VLOOKUP(②選手情報入力!K65,種目情報!$A$4:$C$16,3,FALSE),VLOOKUP(②選手情報入力!K65,種目情報!$E$4:$G$17,3,FALSE))))</f>
        <v/>
      </c>
      <c r="W57" t="str">
        <f>IF(E57="","",IF(②選手情報入力!M65="","",IF(I57=1,VLOOKUP(②選手情報入力!M65,種目情報!$A$4:$B$16,2,FALSE),VLOOKUP(②選手情報入力!M65,種目情報!$E$4:$F$17,2,FALSE))))</f>
        <v/>
      </c>
      <c r="X57" t="str">
        <f>IF(E57="","",IF(②選手情報入力!N65="","",②選手情報入力!N65))</f>
        <v/>
      </c>
      <c r="Y57" s="37" t="str">
        <f>IF(E57="","",IF(②選手情報入力!M65="","",0))</f>
        <v/>
      </c>
      <c r="Z57" t="str">
        <f>IF(E57="","",IF(②選手情報入力!M65="","",IF(I57=1,VLOOKUP(②選手情報入力!M65,種目情報!$A$4:$C$16,3,FALSE),VLOOKUP(②選手情報入力!M65,種目情報!$E$4:$G$17,3,FALSE))))</f>
        <v/>
      </c>
      <c r="AA57" t="str">
        <f>IF(E57="","",IF(②選手情報入力!O65="","",IF(I57=1,種目情報!$J$4,種目情報!$J$6)))</f>
        <v/>
      </c>
      <c r="AB57" t="str">
        <f>IF(E57="","",IF(②選手情報入力!O65="","",IF(I57=1,IF(②選手情報入力!$O$5="","",②選手情報入力!$O$5),IF(②選手情報入力!$O$6="","",②選手情報入力!$O$6))))</f>
        <v/>
      </c>
      <c r="AC57" t="str">
        <f>IF(E57="","",IF(②選手情報入力!O65="","",0))</f>
        <v/>
      </c>
      <c r="AD57" t="str">
        <f>IF(E57="","",IF(②選手情報入力!O65="","",2))</f>
        <v/>
      </c>
      <c r="AE57" t="str">
        <f>IF(E57="","",IF(②選手情報入力!P65="","",IF(I57=1,種目情報!$J$5,種目情報!$J$7)))</f>
        <v/>
      </c>
      <c r="AF57" t="str">
        <f>IF(E57="","",IF(②選手情報入力!P65="","",IF(I57=1,IF(②選手情報入力!$P$5="","",②選手情報入力!$P$5),IF(②選手情報入力!$P$6="","",②選手情報入力!$P$6))))</f>
        <v/>
      </c>
      <c r="AG57" t="str">
        <f>IF(E57="","",IF(②選手情報入力!P65="","",0))</f>
        <v/>
      </c>
      <c r="AH57" t="str">
        <f>IF(E57="","",IF(②選手情報入力!P65="","",2))</f>
        <v/>
      </c>
    </row>
    <row r="58" spans="1:34">
      <c r="A58" t="str">
        <f>IF(E58="","",I58*1000000+①学校情報入力!$D$3*1000+②選手情報入力!A66)</f>
        <v/>
      </c>
      <c r="B58" t="str">
        <f>IF(E58="","",①学校情報入力!$D$3)</f>
        <v/>
      </c>
      <c r="D58" t="str">
        <f>IF(②選手情報入力!B66="","",②選手情報入力!B66)</f>
        <v/>
      </c>
      <c r="E58" t="str">
        <f>IF(②選手情報入力!C66="","",②選手情報入力!C66)</f>
        <v/>
      </c>
      <c r="F58" t="str">
        <f>IF(E58="","",②選手情報入力!D66)</f>
        <v/>
      </c>
      <c r="G58" t="str">
        <f>IF(E58="","",②選手情報入力!E66)</f>
        <v/>
      </c>
      <c r="H58" t="str">
        <f t="shared" si="0"/>
        <v/>
      </c>
      <c r="I58" t="str">
        <f>IF(E58="","",IF(②選手情報入力!G66="男",1,2))</f>
        <v/>
      </c>
      <c r="J58" t="str">
        <f>IF(E58="","",IF(②選手情報入力!H66="","",②選手情報入力!H66))</f>
        <v/>
      </c>
      <c r="L58" t="str">
        <f t="shared" si="1"/>
        <v/>
      </c>
      <c r="M58" t="str">
        <f t="shared" si="2"/>
        <v/>
      </c>
      <c r="O58" t="str">
        <f>IF(E58="","",IF(②選手情報入力!I66="","",IF(I58=1,VLOOKUP(②選手情報入力!I66,種目情報!$A$4:$B$16,2,FALSE),VLOOKUP(②選手情報入力!I66,種目情報!$E$4:$F$17,2,FALSE))))</f>
        <v/>
      </c>
      <c r="P58" t="str">
        <f>IF(E58="","",IF(②選手情報入力!J66="","",②選手情報入力!J66))</f>
        <v/>
      </c>
      <c r="Q58" s="37" t="str">
        <f>IF(E58="","",IF(②選手情報入力!I66="","",0))</f>
        <v/>
      </c>
      <c r="R58" t="str">
        <f>IF(E58="","",IF(②選手情報入力!I66="","",IF(I58=1,VLOOKUP(②選手情報入力!I66,種目情報!$A$4:$C$16,3,FALSE),VLOOKUP(②選手情報入力!I66,種目情報!$E$4:$G$17,3,FALSE))))</f>
        <v/>
      </c>
      <c r="S58" t="str">
        <f>IF(E58="","",IF(②選手情報入力!K66="","",IF(I58=1,VLOOKUP(②選手情報入力!K66,種目情報!$A$4:$B$16,2,FALSE),VLOOKUP(②選手情報入力!K66,種目情報!$E$4:$F$17,2,FALSE))))</f>
        <v/>
      </c>
      <c r="T58" t="str">
        <f>IF(E58="","",IF(②選手情報入力!L66="","",②選手情報入力!L66))</f>
        <v/>
      </c>
      <c r="U58" s="37" t="str">
        <f>IF(E58="","",IF(②選手情報入力!K66="","",0))</f>
        <v/>
      </c>
      <c r="V58" t="str">
        <f>IF(E58="","",IF(②選手情報入力!K66="","",IF(I58=1,VLOOKUP(②選手情報入力!K66,種目情報!$A$4:$C$16,3,FALSE),VLOOKUP(②選手情報入力!K66,種目情報!$E$4:$G$17,3,FALSE))))</f>
        <v/>
      </c>
      <c r="W58" t="str">
        <f>IF(E58="","",IF(②選手情報入力!M66="","",IF(I58=1,VLOOKUP(②選手情報入力!M66,種目情報!$A$4:$B$16,2,FALSE),VLOOKUP(②選手情報入力!M66,種目情報!$E$4:$F$17,2,FALSE))))</f>
        <v/>
      </c>
      <c r="X58" t="str">
        <f>IF(E58="","",IF(②選手情報入力!N66="","",②選手情報入力!N66))</f>
        <v/>
      </c>
      <c r="Y58" s="37" t="str">
        <f>IF(E58="","",IF(②選手情報入力!M66="","",0))</f>
        <v/>
      </c>
      <c r="Z58" t="str">
        <f>IF(E58="","",IF(②選手情報入力!M66="","",IF(I58=1,VLOOKUP(②選手情報入力!M66,種目情報!$A$4:$C$16,3,FALSE),VLOOKUP(②選手情報入力!M66,種目情報!$E$4:$G$17,3,FALSE))))</f>
        <v/>
      </c>
      <c r="AA58" t="str">
        <f>IF(E58="","",IF(②選手情報入力!O66="","",IF(I58=1,種目情報!$J$4,種目情報!$J$6)))</f>
        <v/>
      </c>
      <c r="AB58" t="str">
        <f>IF(E58="","",IF(②選手情報入力!O66="","",IF(I58=1,IF(②選手情報入力!$O$5="","",②選手情報入力!$O$5),IF(②選手情報入力!$O$6="","",②選手情報入力!$O$6))))</f>
        <v/>
      </c>
      <c r="AC58" t="str">
        <f>IF(E58="","",IF(②選手情報入力!O66="","",0))</f>
        <v/>
      </c>
      <c r="AD58" t="str">
        <f>IF(E58="","",IF(②選手情報入力!O66="","",2))</f>
        <v/>
      </c>
      <c r="AE58" t="str">
        <f>IF(E58="","",IF(②選手情報入力!P66="","",IF(I58=1,種目情報!$J$5,種目情報!$J$7)))</f>
        <v/>
      </c>
      <c r="AF58" t="str">
        <f>IF(E58="","",IF(②選手情報入力!P66="","",IF(I58=1,IF(②選手情報入力!$P$5="","",②選手情報入力!$P$5),IF(②選手情報入力!$P$6="","",②選手情報入力!$P$6))))</f>
        <v/>
      </c>
      <c r="AG58" t="str">
        <f>IF(E58="","",IF(②選手情報入力!P66="","",0))</f>
        <v/>
      </c>
      <c r="AH58" t="str">
        <f>IF(E58="","",IF(②選手情報入力!P66="","",2))</f>
        <v/>
      </c>
    </row>
    <row r="59" spans="1:34">
      <c r="A59" t="str">
        <f>IF(E59="","",I59*1000000+①学校情報入力!$D$3*1000+②選手情報入力!A67)</f>
        <v/>
      </c>
      <c r="B59" t="str">
        <f>IF(E59="","",①学校情報入力!$D$3)</f>
        <v/>
      </c>
      <c r="D59" t="str">
        <f>IF(②選手情報入力!B67="","",②選手情報入力!B67)</f>
        <v/>
      </c>
      <c r="E59" t="str">
        <f>IF(②選手情報入力!C67="","",②選手情報入力!C67)</f>
        <v/>
      </c>
      <c r="F59" t="str">
        <f>IF(E59="","",②選手情報入力!D67)</f>
        <v/>
      </c>
      <c r="G59" t="str">
        <f>IF(E59="","",②選手情報入力!E67)</f>
        <v/>
      </c>
      <c r="H59" t="str">
        <f t="shared" si="0"/>
        <v/>
      </c>
      <c r="I59" t="str">
        <f>IF(E59="","",IF(②選手情報入力!G67="男",1,2))</f>
        <v/>
      </c>
      <c r="J59" t="str">
        <f>IF(E59="","",IF(②選手情報入力!H67="","",②選手情報入力!H67))</f>
        <v/>
      </c>
      <c r="L59" t="str">
        <f t="shared" si="1"/>
        <v/>
      </c>
      <c r="M59" t="str">
        <f t="shared" si="2"/>
        <v/>
      </c>
      <c r="O59" t="str">
        <f>IF(E59="","",IF(②選手情報入力!I67="","",IF(I59=1,VLOOKUP(②選手情報入力!I67,種目情報!$A$4:$B$16,2,FALSE),VLOOKUP(②選手情報入力!I67,種目情報!$E$4:$F$17,2,FALSE))))</f>
        <v/>
      </c>
      <c r="P59" t="str">
        <f>IF(E59="","",IF(②選手情報入力!J67="","",②選手情報入力!J67))</f>
        <v/>
      </c>
      <c r="Q59" s="37" t="str">
        <f>IF(E59="","",IF(②選手情報入力!I67="","",0))</f>
        <v/>
      </c>
      <c r="R59" t="str">
        <f>IF(E59="","",IF(②選手情報入力!I67="","",IF(I59=1,VLOOKUP(②選手情報入力!I67,種目情報!$A$4:$C$16,3,FALSE),VLOOKUP(②選手情報入力!I67,種目情報!$E$4:$G$17,3,FALSE))))</f>
        <v/>
      </c>
      <c r="S59" t="str">
        <f>IF(E59="","",IF(②選手情報入力!K67="","",IF(I59=1,VLOOKUP(②選手情報入力!K67,種目情報!$A$4:$B$16,2,FALSE),VLOOKUP(②選手情報入力!K67,種目情報!$E$4:$F$17,2,FALSE))))</f>
        <v/>
      </c>
      <c r="T59" t="str">
        <f>IF(E59="","",IF(②選手情報入力!L67="","",②選手情報入力!L67))</f>
        <v/>
      </c>
      <c r="U59" s="37" t="str">
        <f>IF(E59="","",IF(②選手情報入力!K67="","",0))</f>
        <v/>
      </c>
      <c r="V59" t="str">
        <f>IF(E59="","",IF(②選手情報入力!K67="","",IF(I59=1,VLOOKUP(②選手情報入力!K67,種目情報!$A$4:$C$16,3,FALSE),VLOOKUP(②選手情報入力!K67,種目情報!$E$4:$G$17,3,FALSE))))</f>
        <v/>
      </c>
      <c r="W59" t="str">
        <f>IF(E59="","",IF(②選手情報入力!M67="","",IF(I59=1,VLOOKUP(②選手情報入力!M67,種目情報!$A$4:$B$16,2,FALSE),VLOOKUP(②選手情報入力!M67,種目情報!$E$4:$F$17,2,FALSE))))</f>
        <v/>
      </c>
      <c r="X59" t="str">
        <f>IF(E59="","",IF(②選手情報入力!N67="","",②選手情報入力!N67))</f>
        <v/>
      </c>
      <c r="Y59" s="37" t="str">
        <f>IF(E59="","",IF(②選手情報入力!M67="","",0))</f>
        <v/>
      </c>
      <c r="Z59" t="str">
        <f>IF(E59="","",IF(②選手情報入力!M67="","",IF(I59=1,VLOOKUP(②選手情報入力!M67,種目情報!$A$4:$C$16,3,FALSE),VLOOKUP(②選手情報入力!M67,種目情報!$E$4:$G$17,3,FALSE))))</f>
        <v/>
      </c>
      <c r="AA59" t="str">
        <f>IF(E59="","",IF(②選手情報入力!O67="","",IF(I59=1,種目情報!$J$4,種目情報!$J$6)))</f>
        <v/>
      </c>
      <c r="AB59" t="str">
        <f>IF(E59="","",IF(②選手情報入力!O67="","",IF(I59=1,IF(②選手情報入力!$O$5="","",②選手情報入力!$O$5),IF(②選手情報入力!$O$6="","",②選手情報入力!$O$6))))</f>
        <v/>
      </c>
      <c r="AC59" t="str">
        <f>IF(E59="","",IF(②選手情報入力!O67="","",0))</f>
        <v/>
      </c>
      <c r="AD59" t="str">
        <f>IF(E59="","",IF(②選手情報入力!O67="","",2))</f>
        <v/>
      </c>
      <c r="AE59" t="str">
        <f>IF(E59="","",IF(②選手情報入力!P67="","",IF(I59=1,種目情報!$J$5,種目情報!$J$7)))</f>
        <v/>
      </c>
      <c r="AF59" t="str">
        <f>IF(E59="","",IF(②選手情報入力!P67="","",IF(I59=1,IF(②選手情報入力!$P$5="","",②選手情報入力!$P$5),IF(②選手情報入力!$P$6="","",②選手情報入力!$P$6))))</f>
        <v/>
      </c>
      <c r="AG59" t="str">
        <f>IF(E59="","",IF(②選手情報入力!P67="","",0))</f>
        <v/>
      </c>
      <c r="AH59" t="str">
        <f>IF(E59="","",IF(②選手情報入力!P67="","",2))</f>
        <v/>
      </c>
    </row>
    <row r="60" spans="1:34">
      <c r="A60" t="str">
        <f>IF(E60="","",I60*1000000+①学校情報入力!$D$3*1000+②選手情報入力!A68)</f>
        <v/>
      </c>
      <c r="B60" t="str">
        <f>IF(E60="","",①学校情報入力!$D$3)</f>
        <v/>
      </c>
      <c r="D60" t="str">
        <f>IF(②選手情報入力!B68="","",②選手情報入力!B68)</f>
        <v/>
      </c>
      <c r="E60" t="str">
        <f>IF(②選手情報入力!C68="","",②選手情報入力!C68)</f>
        <v/>
      </c>
      <c r="F60" t="str">
        <f>IF(E60="","",②選手情報入力!D68)</f>
        <v/>
      </c>
      <c r="G60" t="str">
        <f>IF(E60="","",②選手情報入力!E68)</f>
        <v/>
      </c>
      <c r="H60" t="str">
        <f t="shared" si="0"/>
        <v/>
      </c>
      <c r="I60" t="str">
        <f>IF(E60="","",IF(②選手情報入力!G68="男",1,2))</f>
        <v/>
      </c>
      <c r="J60" t="str">
        <f>IF(E60="","",IF(②選手情報入力!H68="","",②選手情報入力!H68))</f>
        <v/>
      </c>
      <c r="L60" t="str">
        <f t="shared" si="1"/>
        <v/>
      </c>
      <c r="M60" t="str">
        <f t="shared" si="2"/>
        <v/>
      </c>
      <c r="O60" t="str">
        <f>IF(E60="","",IF(②選手情報入力!I68="","",IF(I60=1,VLOOKUP(②選手情報入力!I68,種目情報!$A$4:$B$16,2,FALSE),VLOOKUP(②選手情報入力!I68,種目情報!$E$4:$F$17,2,FALSE))))</f>
        <v/>
      </c>
      <c r="P60" t="str">
        <f>IF(E60="","",IF(②選手情報入力!J68="","",②選手情報入力!J68))</f>
        <v/>
      </c>
      <c r="Q60" s="37" t="str">
        <f>IF(E60="","",IF(②選手情報入力!I68="","",0))</f>
        <v/>
      </c>
      <c r="R60" t="str">
        <f>IF(E60="","",IF(②選手情報入力!I68="","",IF(I60=1,VLOOKUP(②選手情報入力!I68,種目情報!$A$4:$C$16,3,FALSE),VLOOKUP(②選手情報入力!I68,種目情報!$E$4:$G$17,3,FALSE))))</f>
        <v/>
      </c>
      <c r="S60" t="str">
        <f>IF(E60="","",IF(②選手情報入力!K68="","",IF(I60=1,VLOOKUP(②選手情報入力!K68,種目情報!$A$4:$B$16,2,FALSE),VLOOKUP(②選手情報入力!K68,種目情報!$E$4:$F$17,2,FALSE))))</f>
        <v/>
      </c>
      <c r="T60" t="str">
        <f>IF(E60="","",IF(②選手情報入力!L68="","",②選手情報入力!L68))</f>
        <v/>
      </c>
      <c r="U60" s="37" t="str">
        <f>IF(E60="","",IF(②選手情報入力!K68="","",0))</f>
        <v/>
      </c>
      <c r="V60" t="str">
        <f>IF(E60="","",IF(②選手情報入力!K68="","",IF(I60=1,VLOOKUP(②選手情報入力!K68,種目情報!$A$4:$C$16,3,FALSE),VLOOKUP(②選手情報入力!K68,種目情報!$E$4:$G$17,3,FALSE))))</f>
        <v/>
      </c>
      <c r="W60" t="str">
        <f>IF(E60="","",IF(②選手情報入力!M68="","",IF(I60=1,VLOOKUP(②選手情報入力!M68,種目情報!$A$4:$B$16,2,FALSE),VLOOKUP(②選手情報入力!M68,種目情報!$E$4:$F$17,2,FALSE))))</f>
        <v/>
      </c>
      <c r="X60" t="str">
        <f>IF(E60="","",IF(②選手情報入力!N68="","",②選手情報入力!N68))</f>
        <v/>
      </c>
      <c r="Y60" s="37" t="str">
        <f>IF(E60="","",IF(②選手情報入力!M68="","",0))</f>
        <v/>
      </c>
      <c r="Z60" t="str">
        <f>IF(E60="","",IF(②選手情報入力!M68="","",IF(I60=1,VLOOKUP(②選手情報入力!M68,種目情報!$A$4:$C$16,3,FALSE),VLOOKUP(②選手情報入力!M68,種目情報!$E$4:$G$17,3,FALSE))))</f>
        <v/>
      </c>
      <c r="AA60" t="str">
        <f>IF(E60="","",IF(②選手情報入力!O68="","",IF(I60=1,種目情報!$J$4,種目情報!$J$6)))</f>
        <v/>
      </c>
      <c r="AB60" t="str">
        <f>IF(E60="","",IF(②選手情報入力!O68="","",IF(I60=1,IF(②選手情報入力!$O$5="","",②選手情報入力!$O$5),IF(②選手情報入力!$O$6="","",②選手情報入力!$O$6))))</f>
        <v/>
      </c>
      <c r="AC60" t="str">
        <f>IF(E60="","",IF(②選手情報入力!O68="","",0))</f>
        <v/>
      </c>
      <c r="AD60" t="str">
        <f>IF(E60="","",IF(②選手情報入力!O68="","",2))</f>
        <v/>
      </c>
      <c r="AE60" t="str">
        <f>IF(E60="","",IF(②選手情報入力!P68="","",IF(I60=1,種目情報!$J$5,種目情報!$J$7)))</f>
        <v/>
      </c>
      <c r="AF60" t="str">
        <f>IF(E60="","",IF(②選手情報入力!P68="","",IF(I60=1,IF(②選手情報入力!$P$5="","",②選手情報入力!$P$5),IF(②選手情報入力!$P$6="","",②選手情報入力!$P$6))))</f>
        <v/>
      </c>
      <c r="AG60" t="str">
        <f>IF(E60="","",IF(②選手情報入力!P68="","",0))</f>
        <v/>
      </c>
      <c r="AH60" t="str">
        <f>IF(E60="","",IF(②選手情報入力!P68="","",2))</f>
        <v/>
      </c>
    </row>
    <row r="61" spans="1:34">
      <c r="A61" t="str">
        <f>IF(E61="","",I61*1000000+①学校情報入力!$D$3*1000+②選手情報入力!A69)</f>
        <v/>
      </c>
      <c r="B61" t="str">
        <f>IF(E61="","",①学校情報入力!$D$3)</f>
        <v/>
      </c>
      <c r="D61" t="str">
        <f>IF(②選手情報入力!B69="","",②選手情報入力!B69)</f>
        <v/>
      </c>
      <c r="E61" t="str">
        <f>IF(②選手情報入力!C69="","",②選手情報入力!C69)</f>
        <v/>
      </c>
      <c r="F61" t="str">
        <f>IF(E61="","",②選手情報入力!D69)</f>
        <v/>
      </c>
      <c r="G61" t="str">
        <f>IF(E61="","",②選手情報入力!E69)</f>
        <v/>
      </c>
      <c r="H61" t="str">
        <f t="shared" si="0"/>
        <v/>
      </c>
      <c r="I61" t="str">
        <f>IF(E61="","",IF(②選手情報入力!G69="男",1,2))</f>
        <v/>
      </c>
      <c r="J61" t="str">
        <f>IF(E61="","",IF(②選手情報入力!H69="","",②選手情報入力!H69))</f>
        <v/>
      </c>
      <c r="L61" t="str">
        <f t="shared" si="1"/>
        <v/>
      </c>
      <c r="M61" t="str">
        <f t="shared" si="2"/>
        <v/>
      </c>
      <c r="O61" t="str">
        <f>IF(E61="","",IF(②選手情報入力!I69="","",IF(I61=1,VLOOKUP(②選手情報入力!I69,種目情報!$A$4:$B$16,2,FALSE),VLOOKUP(②選手情報入力!I69,種目情報!$E$4:$F$17,2,FALSE))))</f>
        <v/>
      </c>
      <c r="P61" t="str">
        <f>IF(E61="","",IF(②選手情報入力!J69="","",②選手情報入力!J69))</f>
        <v/>
      </c>
      <c r="Q61" s="37" t="str">
        <f>IF(E61="","",IF(②選手情報入力!I69="","",0))</f>
        <v/>
      </c>
      <c r="R61" t="str">
        <f>IF(E61="","",IF(②選手情報入力!I69="","",IF(I61=1,VLOOKUP(②選手情報入力!I69,種目情報!$A$4:$C$16,3,FALSE),VLOOKUP(②選手情報入力!I69,種目情報!$E$4:$G$17,3,FALSE))))</f>
        <v/>
      </c>
      <c r="S61" t="str">
        <f>IF(E61="","",IF(②選手情報入力!K69="","",IF(I61=1,VLOOKUP(②選手情報入力!K69,種目情報!$A$4:$B$16,2,FALSE),VLOOKUP(②選手情報入力!K69,種目情報!$E$4:$F$17,2,FALSE))))</f>
        <v/>
      </c>
      <c r="T61" t="str">
        <f>IF(E61="","",IF(②選手情報入力!L69="","",②選手情報入力!L69))</f>
        <v/>
      </c>
      <c r="U61" s="37" t="str">
        <f>IF(E61="","",IF(②選手情報入力!K69="","",0))</f>
        <v/>
      </c>
      <c r="V61" t="str">
        <f>IF(E61="","",IF(②選手情報入力!K69="","",IF(I61=1,VLOOKUP(②選手情報入力!K69,種目情報!$A$4:$C$16,3,FALSE),VLOOKUP(②選手情報入力!K69,種目情報!$E$4:$G$17,3,FALSE))))</f>
        <v/>
      </c>
      <c r="W61" t="str">
        <f>IF(E61="","",IF(②選手情報入力!M69="","",IF(I61=1,VLOOKUP(②選手情報入力!M69,種目情報!$A$4:$B$16,2,FALSE),VLOOKUP(②選手情報入力!M69,種目情報!$E$4:$F$17,2,FALSE))))</f>
        <v/>
      </c>
      <c r="X61" t="str">
        <f>IF(E61="","",IF(②選手情報入力!N69="","",②選手情報入力!N69))</f>
        <v/>
      </c>
      <c r="Y61" s="37" t="str">
        <f>IF(E61="","",IF(②選手情報入力!M69="","",0))</f>
        <v/>
      </c>
      <c r="Z61" t="str">
        <f>IF(E61="","",IF(②選手情報入力!M69="","",IF(I61=1,VLOOKUP(②選手情報入力!M69,種目情報!$A$4:$C$16,3,FALSE),VLOOKUP(②選手情報入力!M69,種目情報!$E$4:$G$17,3,FALSE))))</f>
        <v/>
      </c>
      <c r="AA61" t="str">
        <f>IF(E61="","",IF(②選手情報入力!O69="","",IF(I61=1,種目情報!$J$4,種目情報!$J$6)))</f>
        <v/>
      </c>
      <c r="AB61" t="str">
        <f>IF(E61="","",IF(②選手情報入力!O69="","",IF(I61=1,IF(②選手情報入力!$O$5="","",②選手情報入力!$O$5),IF(②選手情報入力!$O$6="","",②選手情報入力!$O$6))))</f>
        <v/>
      </c>
      <c r="AC61" t="str">
        <f>IF(E61="","",IF(②選手情報入力!O69="","",0))</f>
        <v/>
      </c>
      <c r="AD61" t="str">
        <f>IF(E61="","",IF(②選手情報入力!O69="","",2))</f>
        <v/>
      </c>
      <c r="AE61" t="str">
        <f>IF(E61="","",IF(②選手情報入力!P69="","",IF(I61=1,種目情報!$J$5,種目情報!$J$7)))</f>
        <v/>
      </c>
      <c r="AF61" t="str">
        <f>IF(E61="","",IF(②選手情報入力!P69="","",IF(I61=1,IF(②選手情報入力!$P$5="","",②選手情報入力!$P$5),IF(②選手情報入力!$P$6="","",②選手情報入力!$P$6))))</f>
        <v/>
      </c>
      <c r="AG61" t="str">
        <f>IF(E61="","",IF(②選手情報入力!P69="","",0))</f>
        <v/>
      </c>
      <c r="AH61" t="str">
        <f>IF(E61="","",IF(②選手情報入力!P69="","",2))</f>
        <v/>
      </c>
    </row>
    <row r="62" spans="1:34">
      <c r="A62" t="str">
        <f>IF(E62="","",I62*1000000+①学校情報入力!$D$3*1000+②選手情報入力!A70)</f>
        <v/>
      </c>
      <c r="B62" t="str">
        <f>IF(E62="","",①学校情報入力!$D$3)</f>
        <v/>
      </c>
      <c r="D62" t="str">
        <f>IF(②選手情報入力!B70="","",②選手情報入力!B70)</f>
        <v/>
      </c>
      <c r="E62" t="str">
        <f>IF(②選手情報入力!C70="","",②選手情報入力!C70)</f>
        <v/>
      </c>
      <c r="F62" t="str">
        <f>IF(E62="","",②選手情報入力!D70)</f>
        <v/>
      </c>
      <c r="G62" t="str">
        <f>IF(E62="","",②選手情報入力!E70)</f>
        <v/>
      </c>
      <c r="H62" t="str">
        <f t="shared" si="0"/>
        <v/>
      </c>
      <c r="I62" t="str">
        <f>IF(E62="","",IF(②選手情報入力!G70="男",1,2))</f>
        <v/>
      </c>
      <c r="J62" t="str">
        <f>IF(E62="","",IF(②選手情報入力!H70="","",②選手情報入力!H70))</f>
        <v/>
      </c>
      <c r="L62" t="str">
        <f t="shared" si="1"/>
        <v/>
      </c>
      <c r="M62" t="str">
        <f t="shared" si="2"/>
        <v/>
      </c>
      <c r="O62" t="str">
        <f>IF(E62="","",IF(②選手情報入力!I70="","",IF(I62=1,VLOOKUP(②選手情報入力!I70,種目情報!$A$4:$B$16,2,FALSE),VLOOKUP(②選手情報入力!I70,種目情報!$E$4:$F$17,2,FALSE))))</f>
        <v/>
      </c>
      <c r="P62" t="str">
        <f>IF(E62="","",IF(②選手情報入力!J70="","",②選手情報入力!J70))</f>
        <v/>
      </c>
      <c r="Q62" s="37" t="str">
        <f>IF(E62="","",IF(②選手情報入力!I70="","",0))</f>
        <v/>
      </c>
      <c r="R62" t="str">
        <f>IF(E62="","",IF(②選手情報入力!I70="","",IF(I62=1,VLOOKUP(②選手情報入力!I70,種目情報!$A$4:$C$16,3,FALSE),VLOOKUP(②選手情報入力!I70,種目情報!$E$4:$G$17,3,FALSE))))</f>
        <v/>
      </c>
      <c r="S62" t="str">
        <f>IF(E62="","",IF(②選手情報入力!K70="","",IF(I62=1,VLOOKUP(②選手情報入力!K70,種目情報!$A$4:$B$16,2,FALSE),VLOOKUP(②選手情報入力!K70,種目情報!$E$4:$F$17,2,FALSE))))</f>
        <v/>
      </c>
      <c r="T62" t="str">
        <f>IF(E62="","",IF(②選手情報入力!L70="","",②選手情報入力!L70))</f>
        <v/>
      </c>
      <c r="U62" s="37" t="str">
        <f>IF(E62="","",IF(②選手情報入力!K70="","",0))</f>
        <v/>
      </c>
      <c r="V62" t="str">
        <f>IF(E62="","",IF(②選手情報入力!K70="","",IF(I62=1,VLOOKUP(②選手情報入力!K70,種目情報!$A$4:$C$16,3,FALSE),VLOOKUP(②選手情報入力!K70,種目情報!$E$4:$G$17,3,FALSE))))</f>
        <v/>
      </c>
      <c r="W62" t="str">
        <f>IF(E62="","",IF(②選手情報入力!M70="","",IF(I62=1,VLOOKUP(②選手情報入力!M70,種目情報!$A$4:$B$16,2,FALSE),VLOOKUP(②選手情報入力!M70,種目情報!$E$4:$F$17,2,FALSE))))</f>
        <v/>
      </c>
      <c r="X62" t="str">
        <f>IF(E62="","",IF(②選手情報入力!N70="","",②選手情報入力!N70))</f>
        <v/>
      </c>
      <c r="Y62" s="37" t="str">
        <f>IF(E62="","",IF(②選手情報入力!M70="","",0))</f>
        <v/>
      </c>
      <c r="Z62" t="str">
        <f>IF(E62="","",IF(②選手情報入力!M70="","",IF(I62=1,VLOOKUP(②選手情報入力!M70,種目情報!$A$4:$C$16,3,FALSE),VLOOKUP(②選手情報入力!M70,種目情報!$E$4:$G$17,3,FALSE))))</f>
        <v/>
      </c>
      <c r="AA62" t="str">
        <f>IF(E62="","",IF(②選手情報入力!O70="","",IF(I62=1,種目情報!$J$4,種目情報!$J$6)))</f>
        <v/>
      </c>
      <c r="AB62" t="str">
        <f>IF(E62="","",IF(②選手情報入力!O70="","",IF(I62=1,IF(②選手情報入力!$O$5="","",②選手情報入力!$O$5),IF(②選手情報入力!$O$6="","",②選手情報入力!$O$6))))</f>
        <v/>
      </c>
      <c r="AC62" t="str">
        <f>IF(E62="","",IF(②選手情報入力!O70="","",0))</f>
        <v/>
      </c>
      <c r="AD62" t="str">
        <f>IF(E62="","",IF(②選手情報入力!O70="","",2))</f>
        <v/>
      </c>
      <c r="AE62" t="str">
        <f>IF(E62="","",IF(②選手情報入力!P70="","",IF(I62=1,種目情報!$J$5,種目情報!$J$7)))</f>
        <v/>
      </c>
      <c r="AF62" t="str">
        <f>IF(E62="","",IF(②選手情報入力!P70="","",IF(I62=1,IF(②選手情報入力!$P$5="","",②選手情報入力!$P$5),IF(②選手情報入力!$P$6="","",②選手情報入力!$P$6))))</f>
        <v/>
      </c>
      <c r="AG62" t="str">
        <f>IF(E62="","",IF(②選手情報入力!P70="","",0))</f>
        <v/>
      </c>
      <c r="AH62" t="str">
        <f>IF(E62="","",IF(②選手情報入力!P70="","",2))</f>
        <v/>
      </c>
    </row>
    <row r="63" spans="1:34">
      <c r="A63" t="str">
        <f>IF(E63="","",I63*1000000+①学校情報入力!$D$3*1000+②選手情報入力!A71)</f>
        <v/>
      </c>
      <c r="B63" t="str">
        <f>IF(E63="","",①学校情報入力!$D$3)</f>
        <v/>
      </c>
      <c r="D63" t="str">
        <f>IF(②選手情報入力!B71="","",②選手情報入力!B71)</f>
        <v/>
      </c>
      <c r="E63" t="str">
        <f>IF(②選手情報入力!C71="","",②選手情報入力!C71)</f>
        <v/>
      </c>
      <c r="F63" t="str">
        <f>IF(E63="","",②選手情報入力!D71)</f>
        <v/>
      </c>
      <c r="G63" t="str">
        <f>IF(E63="","",②選手情報入力!E71)</f>
        <v/>
      </c>
      <c r="H63" t="str">
        <f t="shared" si="0"/>
        <v/>
      </c>
      <c r="I63" t="str">
        <f>IF(E63="","",IF(②選手情報入力!G71="男",1,2))</f>
        <v/>
      </c>
      <c r="J63" t="str">
        <f>IF(E63="","",IF(②選手情報入力!H71="","",②選手情報入力!H71))</f>
        <v/>
      </c>
      <c r="L63" t="str">
        <f t="shared" si="1"/>
        <v/>
      </c>
      <c r="M63" t="str">
        <f t="shared" si="2"/>
        <v/>
      </c>
      <c r="O63" t="str">
        <f>IF(E63="","",IF(②選手情報入力!I71="","",IF(I63=1,VLOOKUP(②選手情報入力!I71,種目情報!$A$4:$B$16,2,FALSE),VLOOKUP(②選手情報入力!I71,種目情報!$E$4:$F$17,2,FALSE))))</f>
        <v/>
      </c>
      <c r="P63" t="str">
        <f>IF(E63="","",IF(②選手情報入力!J71="","",②選手情報入力!J71))</f>
        <v/>
      </c>
      <c r="Q63" s="37" t="str">
        <f>IF(E63="","",IF(②選手情報入力!I71="","",0))</f>
        <v/>
      </c>
      <c r="R63" t="str">
        <f>IF(E63="","",IF(②選手情報入力!I71="","",IF(I63=1,VLOOKUP(②選手情報入力!I71,種目情報!$A$4:$C$16,3,FALSE),VLOOKUP(②選手情報入力!I71,種目情報!$E$4:$G$17,3,FALSE))))</f>
        <v/>
      </c>
      <c r="S63" t="str">
        <f>IF(E63="","",IF(②選手情報入力!K71="","",IF(I63=1,VLOOKUP(②選手情報入力!K71,種目情報!$A$4:$B$16,2,FALSE),VLOOKUP(②選手情報入力!K71,種目情報!$E$4:$F$17,2,FALSE))))</f>
        <v/>
      </c>
      <c r="T63" t="str">
        <f>IF(E63="","",IF(②選手情報入力!L71="","",②選手情報入力!L71))</f>
        <v/>
      </c>
      <c r="U63" s="37" t="str">
        <f>IF(E63="","",IF(②選手情報入力!K71="","",0))</f>
        <v/>
      </c>
      <c r="V63" t="str">
        <f>IF(E63="","",IF(②選手情報入力!K71="","",IF(I63=1,VLOOKUP(②選手情報入力!K71,種目情報!$A$4:$C$16,3,FALSE),VLOOKUP(②選手情報入力!K71,種目情報!$E$4:$G$17,3,FALSE))))</f>
        <v/>
      </c>
      <c r="W63" t="str">
        <f>IF(E63="","",IF(②選手情報入力!M71="","",IF(I63=1,VLOOKUP(②選手情報入力!M71,種目情報!$A$4:$B$16,2,FALSE),VLOOKUP(②選手情報入力!M71,種目情報!$E$4:$F$17,2,FALSE))))</f>
        <v/>
      </c>
      <c r="X63" t="str">
        <f>IF(E63="","",IF(②選手情報入力!N71="","",②選手情報入力!N71))</f>
        <v/>
      </c>
      <c r="Y63" s="37" t="str">
        <f>IF(E63="","",IF(②選手情報入力!M71="","",0))</f>
        <v/>
      </c>
      <c r="Z63" t="str">
        <f>IF(E63="","",IF(②選手情報入力!M71="","",IF(I63=1,VLOOKUP(②選手情報入力!M71,種目情報!$A$4:$C$16,3,FALSE),VLOOKUP(②選手情報入力!M71,種目情報!$E$4:$G$17,3,FALSE))))</f>
        <v/>
      </c>
      <c r="AA63" t="str">
        <f>IF(E63="","",IF(②選手情報入力!O71="","",IF(I63=1,種目情報!$J$4,種目情報!$J$6)))</f>
        <v/>
      </c>
      <c r="AB63" t="str">
        <f>IF(E63="","",IF(②選手情報入力!O71="","",IF(I63=1,IF(②選手情報入力!$O$5="","",②選手情報入力!$O$5),IF(②選手情報入力!$O$6="","",②選手情報入力!$O$6))))</f>
        <v/>
      </c>
      <c r="AC63" t="str">
        <f>IF(E63="","",IF(②選手情報入力!O71="","",0))</f>
        <v/>
      </c>
      <c r="AD63" t="str">
        <f>IF(E63="","",IF(②選手情報入力!O71="","",2))</f>
        <v/>
      </c>
      <c r="AE63" t="str">
        <f>IF(E63="","",IF(②選手情報入力!P71="","",IF(I63=1,種目情報!$J$5,種目情報!$J$7)))</f>
        <v/>
      </c>
      <c r="AF63" t="str">
        <f>IF(E63="","",IF(②選手情報入力!P71="","",IF(I63=1,IF(②選手情報入力!$P$5="","",②選手情報入力!$P$5),IF(②選手情報入力!$P$6="","",②選手情報入力!$P$6))))</f>
        <v/>
      </c>
      <c r="AG63" t="str">
        <f>IF(E63="","",IF(②選手情報入力!P71="","",0))</f>
        <v/>
      </c>
      <c r="AH63" t="str">
        <f>IF(E63="","",IF(②選手情報入力!P71="","",2))</f>
        <v/>
      </c>
    </row>
    <row r="64" spans="1:34">
      <c r="A64" t="str">
        <f>IF(E64="","",I64*1000000+①学校情報入力!$D$3*1000+②選手情報入力!A72)</f>
        <v/>
      </c>
      <c r="B64" t="str">
        <f>IF(E64="","",①学校情報入力!$D$3)</f>
        <v/>
      </c>
      <c r="D64" t="str">
        <f>IF(②選手情報入力!B72="","",②選手情報入力!B72)</f>
        <v/>
      </c>
      <c r="E64" t="str">
        <f>IF(②選手情報入力!C72="","",②選手情報入力!C72)</f>
        <v/>
      </c>
      <c r="F64" t="str">
        <f>IF(E64="","",②選手情報入力!D72)</f>
        <v/>
      </c>
      <c r="G64" t="str">
        <f>IF(E64="","",②選手情報入力!E72)</f>
        <v/>
      </c>
      <c r="H64" t="str">
        <f t="shared" si="0"/>
        <v/>
      </c>
      <c r="I64" t="str">
        <f>IF(E64="","",IF(②選手情報入力!G72="男",1,2))</f>
        <v/>
      </c>
      <c r="J64" t="str">
        <f>IF(E64="","",IF(②選手情報入力!H72="","",②選手情報入力!H72))</f>
        <v/>
      </c>
      <c r="L64" t="str">
        <f t="shared" si="1"/>
        <v/>
      </c>
      <c r="M64" t="str">
        <f t="shared" si="2"/>
        <v/>
      </c>
      <c r="O64" t="str">
        <f>IF(E64="","",IF(②選手情報入力!I72="","",IF(I64=1,VLOOKUP(②選手情報入力!I72,種目情報!$A$4:$B$16,2,FALSE),VLOOKUP(②選手情報入力!I72,種目情報!$E$4:$F$17,2,FALSE))))</f>
        <v/>
      </c>
      <c r="P64" t="str">
        <f>IF(E64="","",IF(②選手情報入力!J72="","",②選手情報入力!J72))</f>
        <v/>
      </c>
      <c r="Q64" s="37" t="str">
        <f>IF(E64="","",IF(②選手情報入力!I72="","",0))</f>
        <v/>
      </c>
      <c r="R64" t="str">
        <f>IF(E64="","",IF(②選手情報入力!I72="","",IF(I64=1,VLOOKUP(②選手情報入力!I72,種目情報!$A$4:$C$16,3,FALSE),VLOOKUP(②選手情報入力!I72,種目情報!$E$4:$G$17,3,FALSE))))</f>
        <v/>
      </c>
      <c r="S64" t="str">
        <f>IF(E64="","",IF(②選手情報入力!K72="","",IF(I64=1,VLOOKUP(②選手情報入力!K72,種目情報!$A$4:$B$16,2,FALSE),VLOOKUP(②選手情報入力!K72,種目情報!$E$4:$F$17,2,FALSE))))</f>
        <v/>
      </c>
      <c r="T64" t="str">
        <f>IF(E64="","",IF(②選手情報入力!L72="","",②選手情報入力!L72))</f>
        <v/>
      </c>
      <c r="U64" s="37" t="str">
        <f>IF(E64="","",IF(②選手情報入力!K72="","",0))</f>
        <v/>
      </c>
      <c r="V64" t="str">
        <f>IF(E64="","",IF(②選手情報入力!K72="","",IF(I64=1,VLOOKUP(②選手情報入力!K72,種目情報!$A$4:$C$16,3,FALSE),VLOOKUP(②選手情報入力!K72,種目情報!$E$4:$G$17,3,FALSE))))</f>
        <v/>
      </c>
      <c r="W64" t="str">
        <f>IF(E64="","",IF(②選手情報入力!M72="","",IF(I64=1,VLOOKUP(②選手情報入力!M72,種目情報!$A$4:$B$16,2,FALSE),VLOOKUP(②選手情報入力!M72,種目情報!$E$4:$F$17,2,FALSE))))</f>
        <v/>
      </c>
      <c r="X64" t="str">
        <f>IF(E64="","",IF(②選手情報入力!N72="","",②選手情報入力!N72))</f>
        <v/>
      </c>
      <c r="Y64" s="37" t="str">
        <f>IF(E64="","",IF(②選手情報入力!M72="","",0))</f>
        <v/>
      </c>
      <c r="Z64" t="str">
        <f>IF(E64="","",IF(②選手情報入力!M72="","",IF(I64=1,VLOOKUP(②選手情報入力!M72,種目情報!$A$4:$C$16,3,FALSE),VLOOKUP(②選手情報入力!M72,種目情報!$E$4:$G$17,3,FALSE))))</f>
        <v/>
      </c>
      <c r="AA64" t="str">
        <f>IF(E64="","",IF(②選手情報入力!O72="","",IF(I64=1,種目情報!$J$4,種目情報!$J$6)))</f>
        <v/>
      </c>
      <c r="AB64" t="str">
        <f>IF(E64="","",IF(②選手情報入力!O72="","",IF(I64=1,IF(②選手情報入力!$O$5="","",②選手情報入力!$O$5),IF(②選手情報入力!$O$6="","",②選手情報入力!$O$6))))</f>
        <v/>
      </c>
      <c r="AC64" t="str">
        <f>IF(E64="","",IF(②選手情報入力!O72="","",0))</f>
        <v/>
      </c>
      <c r="AD64" t="str">
        <f>IF(E64="","",IF(②選手情報入力!O72="","",2))</f>
        <v/>
      </c>
      <c r="AE64" t="str">
        <f>IF(E64="","",IF(②選手情報入力!P72="","",IF(I64=1,種目情報!$J$5,種目情報!$J$7)))</f>
        <v/>
      </c>
      <c r="AF64" t="str">
        <f>IF(E64="","",IF(②選手情報入力!P72="","",IF(I64=1,IF(②選手情報入力!$P$5="","",②選手情報入力!$P$5),IF(②選手情報入力!$P$6="","",②選手情報入力!$P$6))))</f>
        <v/>
      </c>
      <c r="AG64" t="str">
        <f>IF(E64="","",IF(②選手情報入力!P72="","",0))</f>
        <v/>
      </c>
      <c r="AH64" t="str">
        <f>IF(E64="","",IF(②選手情報入力!P72="","",2))</f>
        <v/>
      </c>
    </row>
    <row r="65" spans="1:34">
      <c r="A65" t="str">
        <f>IF(E65="","",I65*1000000+①学校情報入力!$D$3*1000+②選手情報入力!A73)</f>
        <v/>
      </c>
      <c r="B65" t="str">
        <f>IF(E65="","",①学校情報入力!$D$3)</f>
        <v/>
      </c>
      <c r="D65" t="str">
        <f>IF(②選手情報入力!B73="","",②選手情報入力!B73)</f>
        <v/>
      </c>
      <c r="E65" t="str">
        <f>IF(②選手情報入力!C73="","",②選手情報入力!C73)</f>
        <v/>
      </c>
      <c r="F65" t="str">
        <f>IF(E65="","",②選手情報入力!D73)</f>
        <v/>
      </c>
      <c r="G65" t="str">
        <f>IF(E65="","",②選手情報入力!E73)</f>
        <v/>
      </c>
      <c r="H65" t="str">
        <f t="shared" si="0"/>
        <v/>
      </c>
      <c r="I65" t="str">
        <f>IF(E65="","",IF(②選手情報入力!G73="男",1,2))</f>
        <v/>
      </c>
      <c r="J65" t="str">
        <f>IF(E65="","",IF(②選手情報入力!H73="","",②選手情報入力!H73))</f>
        <v/>
      </c>
      <c r="L65" t="str">
        <f t="shared" si="1"/>
        <v/>
      </c>
      <c r="M65" t="str">
        <f t="shared" si="2"/>
        <v/>
      </c>
      <c r="O65" t="str">
        <f>IF(E65="","",IF(②選手情報入力!I73="","",IF(I65=1,VLOOKUP(②選手情報入力!I73,種目情報!$A$4:$B$16,2,FALSE),VLOOKUP(②選手情報入力!I73,種目情報!$E$4:$F$17,2,FALSE))))</f>
        <v/>
      </c>
      <c r="P65" t="str">
        <f>IF(E65="","",IF(②選手情報入力!J73="","",②選手情報入力!J73))</f>
        <v/>
      </c>
      <c r="Q65" s="37" t="str">
        <f>IF(E65="","",IF(②選手情報入力!I73="","",0))</f>
        <v/>
      </c>
      <c r="R65" t="str">
        <f>IF(E65="","",IF(②選手情報入力!I73="","",IF(I65=1,VLOOKUP(②選手情報入力!I73,種目情報!$A$4:$C$16,3,FALSE),VLOOKUP(②選手情報入力!I73,種目情報!$E$4:$G$17,3,FALSE))))</f>
        <v/>
      </c>
      <c r="S65" t="str">
        <f>IF(E65="","",IF(②選手情報入力!K73="","",IF(I65=1,VLOOKUP(②選手情報入力!K73,種目情報!$A$4:$B$16,2,FALSE),VLOOKUP(②選手情報入力!K73,種目情報!$E$4:$F$17,2,FALSE))))</f>
        <v/>
      </c>
      <c r="T65" t="str">
        <f>IF(E65="","",IF(②選手情報入力!L73="","",②選手情報入力!L73))</f>
        <v/>
      </c>
      <c r="U65" s="37" t="str">
        <f>IF(E65="","",IF(②選手情報入力!K73="","",0))</f>
        <v/>
      </c>
      <c r="V65" t="str">
        <f>IF(E65="","",IF(②選手情報入力!K73="","",IF(I65=1,VLOOKUP(②選手情報入力!K73,種目情報!$A$4:$C$16,3,FALSE),VLOOKUP(②選手情報入力!K73,種目情報!$E$4:$G$17,3,FALSE))))</f>
        <v/>
      </c>
      <c r="W65" t="str">
        <f>IF(E65="","",IF(②選手情報入力!M73="","",IF(I65=1,VLOOKUP(②選手情報入力!M73,種目情報!$A$4:$B$16,2,FALSE),VLOOKUP(②選手情報入力!M73,種目情報!$E$4:$F$17,2,FALSE))))</f>
        <v/>
      </c>
      <c r="X65" t="str">
        <f>IF(E65="","",IF(②選手情報入力!N73="","",②選手情報入力!N73))</f>
        <v/>
      </c>
      <c r="Y65" s="37" t="str">
        <f>IF(E65="","",IF(②選手情報入力!M73="","",0))</f>
        <v/>
      </c>
      <c r="Z65" t="str">
        <f>IF(E65="","",IF(②選手情報入力!M73="","",IF(I65=1,VLOOKUP(②選手情報入力!M73,種目情報!$A$4:$C$16,3,FALSE),VLOOKUP(②選手情報入力!M73,種目情報!$E$4:$G$17,3,FALSE))))</f>
        <v/>
      </c>
      <c r="AA65" t="str">
        <f>IF(E65="","",IF(②選手情報入力!O73="","",IF(I65=1,種目情報!$J$4,種目情報!$J$6)))</f>
        <v/>
      </c>
      <c r="AB65" t="str">
        <f>IF(E65="","",IF(②選手情報入力!O73="","",IF(I65=1,IF(②選手情報入力!$O$5="","",②選手情報入力!$O$5),IF(②選手情報入力!$O$6="","",②選手情報入力!$O$6))))</f>
        <v/>
      </c>
      <c r="AC65" t="str">
        <f>IF(E65="","",IF(②選手情報入力!O73="","",0))</f>
        <v/>
      </c>
      <c r="AD65" t="str">
        <f>IF(E65="","",IF(②選手情報入力!O73="","",2))</f>
        <v/>
      </c>
      <c r="AE65" t="str">
        <f>IF(E65="","",IF(②選手情報入力!P73="","",IF(I65=1,種目情報!$J$5,種目情報!$J$7)))</f>
        <v/>
      </c>
      <c r="AF65" t="str">
        <f>IF(E65="","",IF(②選手情報入力!P73="","",IF(I65=1,IF(②選手情報入力!$P$5="","",②選手情報入力!$P$5),IF(②選手情報入力!$P$6="","",②選手情報入力!$P$6))))</f>
        <v/>
      </c>
      <c r="AG65" t="str">
        <f>IF(E65="","",IF(②選手情報入力!P73="","",0))</f>
        <v/>
      </c>
      <c r="AH65" t="str">
        <f>IF(E65="","",IF(②選手情報入力!P73="","",2))</f>
        <v/>
      </c>
    </row>
    <row r="66" spans="1:34">
      <c r="A66" t="str">
        <f>IF(E66="","",I66*1000000+①学校情報入力!$D$3*1000+②選手情報入力!A74)</f>
        <v/>
      </c>
      <c r="B66" t="str">
        <f>IF(E66="","",①学校情報入力!$D$3)</f>
        <v/>
      </c>
      <c r="D66" t="str">
        <f>IF(②選手情報入力!B74="","",②選手情報入力!B74)</f>
        <v/>
      </c>
      <c r="E66" t="str">
        <f>IF(②選手情報入力!C74="","",②選手情報入力!C74)</f>
        <v/>
      </c>
      <c r="F66" t="str">
        <f>IF(E66="","",②選手情報入力!D74)</f>
        <v/>
      </c>
      <c r="G66" t="str">
        <f>IF(E66="","",②選手情報入力!E74)</f>
        <v/>
      </c>
      <c r="H66" t="str">
        <f t="shared" si="0"/>
        <v/>
      </c>
      <c r="I66" t="str">
        <f>IF(E66="","",IF(②選手情報入力!G74="男",1,2))</f>
        <v/>
      </c>
      <c r="J66" t="str">
        <f>IF(E66="","",IF(②選手情報入力!H74="","",②選手情報入力!H74))</f>
        <v/>
      </c>
      <c r="L66" t="str">
        <f t="shared" si="1"/>
        <v/>
      </c>
      <c r="M66" t="str">
        <f t="shared" si="2"/>
        <v/>
      </c>
      <c r="O66" t="str">
        <f>IF(E66="","",IF(②選手情報入力!I74="","",IF(I66=1,VLOOKUP(②選手情報入力!I74,種目情報!$A$4:$B$16,2,FALSE),VLOOKUP(②選手情報入力!I74,種目情報!$E$4:$F$17,2,FALSE))))</f>
        <v/>
      </c>
      <c r="P66" t="str">
        <f>IF(E66="","",IF(②選手情報入力!J74="","",②選手情報入力!J74))</f>
        <v/>
      </c>
      <c r="Q66" s="37" t="str">
        <f>IF(E66="","",IF(②選手情報入力!I74="","",0))</f>
        <v/>
      </c>
      <c r="R66" t="str">
        <f>IF(E66="","",IF(②選手情報入力!I74="","",IF(I66=1,VLOOKUP(②選手情報入力!I74,種目情報!$A$4:$C$16,3,FALSE),VLOOKUP(②選手情報入力!I74,種目情報!$E$4:$G$17,3,FALSE))))</f>
        <v/>
      </c>
      <c r="S66" t="str">
        <f>IF(E66="","",IF(②選手情報入力!K74="","",IF(I66=1,VLOOKUP(②選手情報入力!K74,種目情報!$A$4:$B$16,2,FALSE),VLOOKUP(②選手情報入力!K74,種目情報!$E$4:$F$17,2,FALSE))))</f>
        <v/>
      </c>
      <c r="T66" t="str">
        <f>IF(E66="","",IF(②選手情報入力!L74="","",②選手情報入力!L74))</f>
        <v/>
      </c>
      <c r="U66" s="37" t="str">
        <f>IF(E66="","",IF(②選手情報入力!K74="","",0))</f>
        <v/>
      </c>
      <c r="V66" t="str">
        <f>IF(E66="","",IF(②選手情報入力!K74="","",IF(I66=1,VLOOKUP(②選手情報入力!K74,種目情報!$A$4:$C$16,3,FALSE),VLOOKUP(②選手情報入力!K74,種目情報!$E$4:$G$17,3,FALSE))))</f>
        <v/>
      </c>
      <c r="W66" t="str">
        <f>IF(E66="","",IF(②選手情報入力!M74="","",IF(I66=1,VLOOKUP(②選手情報入力!M74,種目情報!$A$4:$B$16,2,FALSE),VLOOKUP(②選手情報入力!M74,種目情報!$E$4:$F$17,2,FALSE))))</f>
        <v/>
      </c>
      <c r="X66" t="str">
        <f>IF(E66="","",IF(②選手情報入力!N74="","",②選手情報入力!N74))</f>
        <v/>
      </c>
      <c r="Y66" s="37" t="str">
        <f>IF(E66="","",IF(②選手情報入力!M74="","",0))</f>
        <v/>
      </c>
      <c r="Z66" t="str">
        <f>IF(E66="","",IF(②選手情報入力!M74="","",IF(I66=1,VLOOKUP(②選手情報入力!M74,種目情報!$A$4:$C$16,3,FALSE),VLOOKUP(②選手情報入力!M74,種目情報!$E$4:$G$17,3,FALSE))))</f>
        <v/>
      </c>
      <c r="AA66" t="str">
        <f>IF(E66="","",IF(②選手情報入力!O74="","",IF(I66=1,種目情報!$J$4,種目情報!$J$6)))</f>
        <v/>
      </c>
      <c r="AB66" t="str">
        <f>IF(E66="","",IF(②選手情報入力!O74="","",IF(I66=1,IF(②選手情報入力!$O$5="","",②選手情報入力!$O$5),IF(②選手情報入力!$O$6="","",②選手情報入力!$O$6))))</f>
        <v/>
      </c>
      <c r="AC66" t="str">
        <f>IF(E66="","",IF(②選手情報入力!O74="","",0))</f>
        <v/>
      </c>
      <c r="AD66" t="str">
        <f>IF(E66="","",IF(②選手情報入力!O74="","",2))</f>
        <v/>
      </c>
      <c r="AE66" t="str">
        <f>IF(E66="","",IF(②選手情報入力!P74="","",IF(I66=1,種目情報!$J$5,種目情報!$J$7)))</f>
        <v/>
      </c>
      <c r="AF66" t="str">
        <f>IF(E66="","",IF(②選手情報入力!P74="","",IF(I66=1,IF(②選手情報入力!$P$5="","",②選手情報入力!$P$5),IF(②選手情報入力!$P$6="","",②選手情報入力!$P$6))))</f>
        <v/>
      </c>
      <c r="AG66" t="str">
        <f>IF(E66="","",IF(②選手情報入力!P74="","",0))</f>
        <v/>
      </c>
      <c r="AH66" t="str">
        <f>IF(E66="","",IF(②選手情報入力!P74="","",2))</f>
        <v/>
      </c>
    </row>
    <row r="67" spans="1:34">
      <c r="A67" t="str">
        <f>IF(E67="","",I67*1000000+①学校情報入力!$D$3*1000+②選手情報入力!A75)</f>
        <v/>
      </c>
      <c r="B67" t="str">
        <f>IF(E67="","",①学校情報入力!$D$3)</f>
        <v/>
      </c>
      <c r="D67" t="str">
        <f>IF(②選手情報入力!B75="","",②選手情報入力!B75)</f>
        <v/>
      </c>
      <c r="E67" t="str">
        <f>IF(②選手情報入力!C75="","",②選手情報入力!C75)</f>
        <v/>
      </c>
      <c r="F67" t="str">
        <f>IF(E67="","",②選手情報入力!D75)</f>
        <v/>
      </c>
      <c r="G67" t="str">
        <f>IF(E67="","",②選手情報入力!E75)</f>
        <v/>
      </c>
      <c r="H67" t="str">
        <f t="shared" ref="H67:H91" si="3">IF(E67="","",F67)</f>
        <v/>
      </c>
      <c r="I67" t="str">
        <f>IF(E67="","",IF(②選手情報入力!G75="男",1,2))</f>
        <v/>
      </c>
      <c r="J67" t="str">
        <f>IF(E67="","",IF(②選手情報入力!H75="","",②選手情報入力!H75))</f>
        <v/>
      </c>
      <c r="L67" t="str">
        <f t="shared" ref="L67:L91" si="4">IF(E67="","",0)</f>
        <v/>
      </c>
      <c r="M67" t="str">
        <f t="shared" ref="M67:M91" si="5">IF(E67="","","愛知")</f>
        <v/>
      </c>
      <c r="O67" t="str">
        <f>IF(E67="","",IF(②選手情報入力!I75="","",IF(I67=1,VLOOKUP(②選手情報入力!I75,種目情報!$A$4:$B$16,2,FALSE),VLOOKUP(②選手情報入力!I75,種目情報!$E$4:$F$17,2,FALSE))))</f>
        <v/>
      </c>
      <c r="P67" t="str">
        <f>IF(E67="","",IF(②選手情報入力!J75="","",②選手情報入力!J75))</f>
        <v/>
      </c>
      <c r="Q67" s="37" t="str">
        <f>IF(E67="","",IF(②選手情報入力!I75="","",0))</f>
        <v/>
      </c>
      <c r="R67" t="str">
        <f>IF(E67="","",IF(②選手情報入力!I75="","",IF(I67=1,VLOOKUP(②選手情報入力!I75,種目情報!$A$4:$C$16,3,FALSE),VLOOKUP(②選手情報入力!I75,種目情報!$E$4:$G$17,3,FALSE))))</f>
        <v/>
      </c>
      <c r="S67" t="str">
        <f>IF(E67="","",IF(②選手情報入力!K75="","",IF(I67=1,VLOOKUP(②選手情報入力!K75,種目情報!$A$4:$B$16,2,FALSE),VLOOKUP(②選手情報入力!K75,種目情報!$E$4:$F$17,2,FALSE))))</f>
        <v/>
      </c>
      <c r="T67" t="str">
        <f>IF(E67="","",IF(②選手情報入力!L75="","",②選手情報入力!L75))</f>
        <v/>
      </c>
      <c r="U67" s="37" t="str">
        <f>IF(E67="","",IF(②選手情報入力!K75="","",0))</f>
        <v/>
      </c>
      <c r="V67" t="str">
        <f>IF(E67="","",IF(②選手情報入力!K75="","",IF(I67=1,VLOOKUP(②選手情報入力!K75,種目情報!$A$4:$C$16,3,FALSE),VLOOKUP(②選手情報入力!K75,種目情報!$E$4:$G$17,3,FALSE))))</f>
        <v/>
      </c>
      <c r="W67" t="str">
        <f>IF(E67="","",IF(②選手情報入力!M75="","",IF(I67=1,VLOOKUP(②選手情報入力!M75,種目情報!$A$4:$B$16,2,FALSE),VLOOKUP(②選手情報入力!M75,種目情報!$E$4:$F$17,2,FALSE))))</f>
        <v/>
      </c>
      <c r="X67" t="str">
        <f>IF(E67="","",IF(②選手情報入力!N75="","",②選手情報入力!N75))</f>
        <v/>
      </c>
      <c r="Y67" s="37" t="str">
        <f>IF(E67="","",IF(②選手情報入力!M75="","",0))</f>
        <v/>
      </c>
      <c r="Z67" t="str">
        <f>IF(E67="","",IF(②選手情報入力!M75="","",IF(I67=1,VLOOKUP(②選手情報入力!M75,種目情報!$A$4:$C$16,3,FALSE),VLOOKUP(②選手情報入力!M75,種目情報!$E$4:$G$17,3,FALSE))))</f>
        <v/>
      </c>
      <c r="AA67" t="str">
        <f>IF(E67="","",IF(②選手情報入力!O75="","",IF(I67=1,種目情報!$J$4,種目情報!$J$6)))</f>
        <v/>
      </c>
      <c r="AB67" t="str">
        <f>IF(E67="","",IF(②選手情報入力!O75="","",IF(I67=1,IF(②選手情報入力!$O$5="","",②選手情報入力!$O$5),IF(②選手情報入力!$O$6="","",②選手情報入力!$O$6))))</f>
        <v/>
      </c>
      <c r="AC67" t="str">
        <f>IF(E67="","",IF(②選手情報入力!O75="","",0))</f>
        <v/>
      </c>
      <c r="AD67" t="str">
        <f>IF(E67="","",IF(②選手情報入力!O75="","",2))</f>
        <v/>
      </c>
      <c r="AE67" t="str">
        <f>IF(E67="","",IF(②選手情報入力!P75="","",IF(I67=1,種目情報!$J$5,種目情報!$J$7)))</f>
        <v/>
      </c>
      <c r="AF67" t="str">
        <f>IF(E67="","",IF(②選手情報入力!P75="","",IF(I67=1,IF(②選手情報入力!$P$5="","",②選手情報入力!$P$5),IF(②選手情報入力!$P$6="","",②選手情報入力!$P$6))))</f>
        <v/>
      </c>
      <c r="AG67" t="str">
        <f>IF(E67="","",IF(②選手情報入力!P75="","",0))</f>
        <v/>
      </c>
      <c r="AH67" t="str">
        <f>IF(E67="","",IF(②選手情報入力!P75="","",2))</f>
        <v/>
      </c>
    </row>
    <row r="68" spans="1:34">
      <c r="A68" t="str">
        <f>IF(E68="","",I68*1000000+①学校情報入力!$D$3*1000+②選手情報入力!A76)</f>
        <v/>
      </c>
      <c r="B68" t="str">
        <f>IF(E68="","",①学校情報入力!$D$3)</f>
        <v/>
      </c>
      <c r="D68" t="str">
        <f>IF(②選手情報入力!B76="","",②選手情報入力!B76)</f>
        <v/>
      </c>
      <c r="E68" t="str">
        <f>IF(②選手情報入力!C76="","",②選手情報入力!C76)</f>
        <v/>
      </c>
      <c r="F68" t="str">
        <f>IF(E68="","",②選手情報入力!D76)</f>
        <v/>
      </c>
      <c r="G68" t="str">
        <f>IF(E68="","",②選手情報入力!E76)</f>
        <v/>
      </c>
      <c r="H68" t="str">
        <f t="shared" si="3"/>
        <v/>
      </c>
      <c r="I68" t="str">
        <f>IF(E68="","",IF(②選手情報入力!G76="男",1,2))</f>
        <v/>
      </c>
      <c r="J68" t="str">
        <f>IF(E68="","",IF(②選手情報入力!H76="","",②選手情報入力!H76))</f>
        <v/>
      </c>
      <c r="L68" t="str">
        <f t="shared" si="4"/>
        <v/>
      </c>
      <c r="M68" t="str">
        <f t="shared" si="5"/>
        <v/>
      </c>
      <c r="O68" t="str">
        <f>IF(E68="","",IF(②選手情報入力!I76="","",IF(I68=1,VLOOKUP(②選手情報入力!I76,種目情報!$A$4:$B$16,2,FALSE),VLOOKUP(②選手情報入力!I76,種目情報!$E$4:$F$17,2,FALSE))))</f>
        <v/>
      </c>
      <c r="P68" t="str">
        <f>IF(E68="","",IF(②選手情報入力!J76="","",②選手情報入力!J76))</f>
        <v/>
      </c>
      <c r="Q68" s="37" t="str">
        <f>IF(E68="","",IF(②選手情報入力!I76="","",0))</f>
        <v/>
      </c>
      <c r="R68" t="str">
        <f>IF(E68="","",IF(②選手情報入力!I76="","",IF(I68=1,VLOOKUP(②選手情報入力!I76,種目情報!$A$4:$C$16,3,FALSE),VLOOKUP(②選手情報入力!I76,種目情報!$E$4:$G$17,3,FALSE))))</f>
        <v/>
      </c>
      <c r="S68" t="str">
        <f>IF(E68="","",IF(②選手情報入力!K76="","",IF(I68=1,VLOOKUP(②選手情報入力!K76,種目情報!$A$4:$B$16,2,FALSE),VLOOKUP(②選手情報入力!K76,種目情報!$E$4:$F$17,2,FALSE))))</f>
        <v/>
      </c>
      <c r="T68" t="str">
        <f>IF(E68="","",IF(②選手情報入力!L76="","",②選手情報入力!L76))</f>
        <v/>
      </c>
      <c r="U68" s="37" t="str">
        <f>IF(E68="","",IF(②選手情報入力!K76="","",0))</f>
        <v/>
      </c>
      <c r="V68" t="str">
        <f>IF(E68="","",IF(②選手情報入力!K76="","",IF(I68=1,VLOOKUP(②選手情報入力!K76,種目情報!$A$4:$C$16,3,FALSE),VLOOKUP(②選手情報入力!K76,種目情報!$E$4:$G$17,3,FALSE))))</f>
        <v/>
      </c>
      <c r="W68" t="str">
        <f>IF(E68="","",IF(②選手情報入力!M76="","",IF(I68=1,VLOOKUP(②選手情報入力!M76,種目情報!$A$4:$B$16,2,FALSE),VLOOKUP(②選手情報入力!M76,種目情報!$E$4:$F$17,2,FALSE))))</f>
        <v/>
      </c>
      <c r="X68" t="str">
        <f>IF(E68="","",IF(②選手情報入力!N76="","",②選手情報入力!N76))</f>
        <v/>
      </c>
      <c r="Y68" s="37" t="str">
        <f>IF(E68="","",IF(②選手情報入力!M76="","",0))</f>
        <v/>
      </c>
      <c r="Z68" t="str">
        <f>IF(E68="","",IF(②選手情報入力!M76="","",IF(I68=1,VLOOKUP(②選手情報入力!M76,種目情報!$A$4:$C$16,3,FALSE),VLOOKUP(②選手情報入力!M76,種目情報!$E$4:$G$17,3,FALSE))))</f>
        <v/>
      </c>
      <c r="AA68" t="str">
        <f>IF(E68="","",IF(②選手情報入力!O76="","",IF(I68=1,種目情報!$J$4,種目情報!$J$6)))</f>
        <v/>
      </c>
      <c r="AB68" t="str">
        <f>IF(E68="","",IF(②選手情報入力!O76="","",IF(I68=1,IF(②選手情報入力!$O$5="","",②選手情報入力!$O$5),IF(②選手情報入力!$O$6="","",②選手情報入力!$O$6))))</f>
        <v/>
      </c>
      <c r="AC68" t="str">
        <f>IF(E68="","",IF(②選手情報入力!O76="","",0))</f>
        <v/>
      </c>
      <c r="AD68" t="str">
        <f>IF(E68="","",IF(②選手情報入力!O76="","",2))</f>
        <v/>
      </c>
      <c r="AE68" t="str">
        <f>IF(E68="","",IF(②選手情報入力!P76="","",IF(I68=1,種目情報!$J$5,種目情報!$J$7)))</f>
        <v/>
      </c>
      <c r="AF68" t="str">
        <f>IF(E68="","",IF(②選手情報入力!P76="","",IF(I68=1,IF(②選手情報入力!$P$5="","",②選手情報入力!$P$5),IF(②選手情報入力!$P$6="","",②選手情報入力!$P$6))))</f>
        <v/>
      </c>
      <c r="AG68" t="str">
        <f>IF(E68="","",IF(②選手情報入力!P76="","",0))</f>
        <v/>
      </c>
      <c r="AH68" t="str">
        <f>IF(E68="","",IF(②選手情報入力!P76="","",2))</f>
        <v/>
      </c>
    </row>
    <row r="69" spans="1:34">
      <c r="A69" t="str">
        <f>IF(E69="","",I69*1000000+①学校情報入力!$D$3*1000+②選手情報入力!A77)</f>
        <v/>
      </c>
      <c r="B69" t="str">
        <f>IF(E69="","",①学校情報入力!$D$3)</f>
        <v/>
      </c>
      <c r="D69" t="str">
        <f>IF(②選手情報入力!B77="","",②選手情報入力!B77)</f>
        <v/>
      </c>
      <c r="E69" t="str">
        <f>IF(②選手情報入力!C77="","",②選手情報入力!C77)</f>
        <v/>
      </c>
      <c r="F69" t="str">
        <f>IF(E69="","",②選手情報入力!D77)</f>
        <v/>
      </c>
      <c r="G69" t="str">
        <f>IF(E69="","",②選手情報入力!E77)</f>
        <v/>
      </c>
      <c r="H69" t="str">
        <f t="shared" si="3"/>
        <v/>
      </c>
      <c r="I69" t="str">
        <f>IF(E69="","",IF(②選手情報入力!G77="男",1,2))</f>
        <v/>
      </c>
      <c r="J69" t="str">
        <f>IF(E69="","",IF(②選手情報入力!H77="","",②選手情報入力!H77))</f>
        <v/>
      </c>
      <c r="L69" t="str">
        <f t="shared" si="4"/>
        <v/>
      </c>
      <c r="M69" t="str">
        <f t="shared" si="5"/>
        <v/>
      </c>
      <c r="O69" t="str">
        <f>IF(E69="","",IF(②選手情報入力!I77="","",IF(I69=1,VLOOKUP(②選手情報入力!I77,種目情報!$A$4:$B$16,2,FALSE),VLOOKUP(②選手情報入力!I77,種目情報!$E$4:$F$17,2,FALSE))))</f>
        <v/>
      </c>
      <c r="P69" t="str">
        <f>IF(E69="","",IF(②選手情報入力!J77="","",②選手情報入力!J77))</f>
        <v/>
      </c>
      <c r="Q69" s="37" t="str">
        <f>IF(E69="","",IF(②選手情報入力!I77="","",0))</f>
        <v/>
      </c>
      <c r="R69" t="str">
        <f>IF(E69="","",IF(②選手情報入力!I77="","",IF(I69=1,VLOOKUP(②選手情報入力!I77,種目情報!$A$4:$C$16,3,FALSE),VLOOKUP(②選手情報入力!I77,種目情報!$E$4:$G$17,3,FALSE))))</f>
        <v/>
      </c>
      <c r="S69" t="str">
        <f>IF(E69="","",IF(②選手情報入力!K77="","",IF(I69=1,VLOOKUP(②選手情報入力!K77,種目情報!$A$4:$B$16,2,FALSE),VLOOKUP(②選手情報入力!K77,種目情報!$E$4:$F$17,2,FALSE))))</f>
        <v/>
      </c>
      <c r="T69" t="str">
        <f>IF(E69="","",IF(②選手情報入力!L77="","",②選手情報入力!L77))</f>
        <v/>
      </c>
      <c r="U69" s="37" t="str">
        <f>IF(E69="","",IF(②選手情報入力!K77="","",0))</f>
        <v/>
      </c>
      <c r="V69" t="str">
        <f>IF(E69="","",IF(②選手情報入力!K77="","",IF(I69=1,VLOOKUP(②選手情報入力!K77,種目情報!$A$4:$C$16,3,FALSE),VLOOKUP(②選手情報入力!K77,種目情報!$E$4:$G$17,3,FALSE))))</f>
        <v/>
      </c>
      <c r="W69" t="str">
        <f>IF(E69="","",IF(②選手情報入力!M77="","",IF(I69=1,VLOOKUP(②選手情報入力!M77,種目情報!$A$4:$B$16,2,FALSE),VLOOKUP(②選手情報入力!M77,種目情報!$E$4:$F$17,2,FALSE))))</f>
        <v/>
      </c>
      <c r="X69" t="str">
        <f>IF(E69="","",IF(②選手情報入力!N77="","",②選手情報入力!N77))</f>
        <v/>
      </c>
      <c r="Y69" s="37" t="str">
        <f>IF(E69="","",IF(②選手情報入力!M77="","",0))</f>
        <v/>
      </c>
      <c r="Z69" t="str">
        <f>IF(E69="","",IF(②選手情報入力!M77="","",IF(I69=1,VLOOKUP(②選手情報入力!M77,種目情報!$A$4:$C$16,3,FALSE),VLOOKUP(②選手情報入力!M77,種目情報!$E$4:$G$17,3,FALSE))))</f>
        <v/>
      </c>
      <c r="AA69" t="str">
        <f>IF(E69="","",IF(②選手情報入力!O77="","",IF(I69=1,種目情報!$J$4,種目情報!$J$6)))</f>
        <v/>
      </c>
      <c r="AB69" t="str">
        <f>IF(E69="","",IF(②選手情報入力!O77="","",IF(I69=1,IF(②選手情報入力!$O$5="","",②選手情報入力!$O$5),IF(②選手情報入力!$O$6="","",②選手情報入力!$O$6))))</f>
        <v/>
      </c>
      <c r="AC69" t="str">
        <f>IF(E69="","",IF(②選手情報入力!O77="","",0))</f>
        <v/>
      </c>
      <c r="AD69" t="str">
        <f>IF(E69="","",IF(②選手情報入力!O77="","",2))</f>
        <v/>
      </c>
      <c r="AE69" t="str">
        <f>IF(E69="","",IF(②選手情報入力!P77="","",IF(I69=1,種目情報!$J$5,種目情報!$J$7)))</f>
        <v/>
      </c>
      <c r="AF69" t="str">
        <f>IF(E69="","",IF(②選手情報入力!P77="","",IF(I69=1,IF(②選手情報入力!$P$5="","",②選手情報入力!$P$5),IF(②選手情報入力!$P$6="","",②選手情報入力!$P$6))))</f>
        <v/>
      </c>
      <c r="AG69" t="str">
        <f>IF(E69="","",IF(②選手情報入力!P77="","",0))</f>
        <v/>
      </c>
      <c r="AH69" t="str">
        <f>IF(E69="","",IF(②選手情報入力!P77="","",2))</f>
        <v/>
      </c>
    </row>
    <row r="70" spans="1:34">
      <c r="A70" t="str">
        <f>IF(E70="","",I70*1000000+①学校情報入力!$D$3*1000+②選手情報入力!A78)</f>
        <v/>
      </c>
      <c r="B70" t="str">
        <f>IF(E70="","",①学校情報入力!$D$3)</f>
        <v/>
      </c>
      <c r="D70" t="str">
        <f>IF(②選手情報入力!B78="","",②選手情報入力!B78)</f>
        <v/>
      </c>
      <c r="E70" t="str">
        <f>IF(②選手情報入力!C78="","",②選手情報入力!C78)</f>
        <v/>
      </c>
      <c r="F70" t="str">
        <f>IF(E70="","",②選手情報入力!D78)</f>
        <v/>
      </c>
      <c r="G70" t="str">
        <f>IF(E70="","",②選手情報入力!E78)</f>
        <v/>
      </c>
      <c r="H70" t="str">
        <f t="shared" si="3"/>
        <v/>
      </c>
      <c r="I70" t="str">
        <f>IF(E70="","",IF(②選手情報入力!G78="男",1,2))</f>
        <v/>
      </c>
      <c r="J70" t="str">
        <f>IF(E70="","",IF(②選手情報入力!H78="","",②選手情報入力!H78))</f>
        <v/>
      </c>
      <c r="L70" t="str">
        <f t="shared" si="4"/>
        <v/>
      </c>
      <c r="M70" t="str">
        <f t="shared" si="5"/>
        <v/>
      </c>
      <c r="O70" t="str">
        <f>IF(E70="","",IF(②選手情報入力!I78="","",IF(I70=1,VLOOKUP(②選手情報入力!I78,種目情報!$A$4:$B$16,2,FALSE),VLOOKUP(②選手情報入力!I78,種目情報!$E$4:$F$17,2,FALSE))))</f>
        <v/>
      </c>
      <c r="P70" t="str">
        <f>IF(E70="","",IF(②選手情報入力!J78="","",②選手情報入力!J78))</f>
        <v/>
      </c>
      <c r="Q70" s="37" t="str">
        <f>IF(E70="","",IF(②選手情報入力!I78="","",0))</f>
        <v/>
      </c>
      <c r="R70" t="str">
        <f>IF(E70="","",IF(②選手情報入力!I78="","",IF(I70=1,VLOOKUP(②選手情報入力!I78,種目情報!$A$4:$C$16,3,FALSE),VLOOKUP(②選手情報入力!I78,種目情報!$E$4:$G$17,3,FALSE))))</f>
        <v/>
      </c>
      <c r="S70" t="str">
        <f>IF(E70="","",IF(②選手情報入力!K78="","",IF(I70=1,VLOOKUP(②選手情報入力!K78,種目情報!$A$4:$B$16,2,FALSE),VLOOKUP(②選手情報入力!K78,種目情報!$E$4:$F$17,2,FALSE))))</f>
        <v/>
      </c>
      <c r="T70" t="str">
        <f>IF(E70="","",IF(②選手情報入力!L78="","",②選手情報入力!L78))</f>
        <v/>
      </c>
      <c r="U70" s="37" t="str">
        <f>IF(E70="","",IF(②選手情報入力!K78="","",0))</f>
        <v/>
      </c>
      <c r="V70" t="str">
        <f>IF(E70="","",IF(②選手情報入力!K78="","",IF(I70=1,VLOOKUP(②選手情報入力!K78,種目情報!$A$4:$C$16,3,FALSE),VLOOKUP(②選手情報入力!K78,種目情報!$E$4:$G$17,3,FALSE))))</f>
        <v/>
      </c>
      <c r="W70" t="str">
        <f>IF(E70="","",IF(②選手情報入力!M78="","",IF(I70=1,VLOOKUP(②選手情報入力!M78,種目情報!$A$4:$B$16,2,FALSE),VLOOKUP(②選手情報入力!M78,種目情報!$E$4:$F$17,2,FALSE))))</f>
        <v/>
      </c>
      <c r="X70" t="str">
        <f>IF(E70="","",IF(②選手情報入力!N78="","",②選手情報入力!N78))</f>
        <v/>
      </c>
      <c r="Y70" s="37" t="str">
        <f>IF(E70="","",IF(②選手情報入力!M78="","",0))</f>
        <v/>
      </c>
      <c r="Z70" t="str">
        <f>IF(E70="","",IF(②選手情報入力!M78="","",IF(I70=1,VLOOKUP(②選手情報入力!M78,種目情報!$A$4:$C$16,3,FALSE),VLOOKUP(②選手情報入力!M78,種目情報!$E$4:$G$17,3,FALSE))))</f>
        <v/>
      </c>
      <c r="AA70" t="str">
        <f>IF(E70="","",IF(②選手情報入力!O78="","",IF(I70=1,種目情報!$J$4,種目情報!$J$6)))</f>
        <v/>
      </c>
      <c r="AB70" t="str">
        <f>IF(E70="","",IF(②選手情報入力!O78="","",IF(I70=1,IF(②選手情報入力!$O$5="","",②選手情報入力!$O$5),IF(②選手情報入力!$O$6="","",②選手情報入力!$O$6))))</f>
        <v/>
      </c>
      <c r="AC70" t="str">
        <f>IF(E70="","",IF(②選手情報入力!O78="","",0))</f>
        <v/>
      </c>
      <c r="AD70" t="str">
        <f>IF(E70="","",IF(②選手情報入力!O78="","",2))</f>
        <v/>
      </c>
      <c r="AE70" t="str">
        <f>IF(E70="","",IF(②選手情報入力!P78="","",IF(I70=1,種目情報!$J$5,種目情報!$J$7)))</f>
        <v/>
      </c>
      <c r="AF70" t="str">
        <f>IF(E70="","",IF(②選手情報入力!P78="","",IF(I70=1,IF(②選手情報入力!$P$5="","",②選手情報入力!$P$5),IF(②選手情報入力!$P$6="","",②選手情報入力!$P$6))))</f>
        <v/>
      </c>
      <c r="AG70" t="str">
        <f>IF(E70="","",IF(②選手情報入力!P78="","",0))</f>
        <v/>
      </c>
      <c r="AH70" t="str">
        <f>IF(E70="","",IF(②選手情報入力!P78="","",2))</f>
        <v/>
      </c>
    </row>
    <row r="71" spans="1:34">
      <c r="A71" t="str">
        <f>IF(E71="","",I71*1000000+①学校情報入力!$D$3*1000+②選手情報入力!A79)</f>
        <v/>
      </c>
      <c r="B71" t="str">
        <f>IF(E71="","",①学校情報入力!$D$3)</f>
        <v/>
      </c>
      <c r="D71" t="str">
        <f>IF(②選手情報入力!B79="","",②選手情報入力!B79)</f>
        <v/>
      </c>
      <c r="E71" t="str">
        <f>IF(②選手情報入力!C79="","",②選手情報入力!C79)</f>
        <v/>
      </c>
      <c r="F71" t="str">
        <f>IF(E71="","",②選手情報入力!D79)</f>
        <v/>
      </c>
      <c r="G71" t="str">
        <f>IF(E71="","",②選手情報入力!E79)</f>
        <v/>
      </c>
      <c r="H71" t="str">
        <f t="shared" si="3"/>
        <v/>
      </c>
      <c r="I71" t="str">
        <f>IF(E71="","",IF(②選手情報入力!G79="男",1,2))</f>
        <v/>
      </c>
      <c r="J71" t="str">
        <f>IF(E71="","",IF(②選手情報入力!H79="","",②選手情報入力!H79))</f>
        <v/>
      </c>
      <c r="L71" t="str">
        <f t="shared" si="4"/>
        <v/>
      </c>
      <c r="M71" t="str">
        <f t="shared" si="5"/>
        <v/>
      </c>
      <c r="O71" t="str">
        <f>IF(E71="","",IF(②選手情報入力!I79="","",IF(I71=1,VLOOKUP(②選手情報入力!I79,種目情報!$A$4:$B$16,2,FALSE),VLOOKUP(②選手情報入力!I79,種目情報!$E$4:$F$17,2,FALSE))))</f>
        <v/>
      </c>
      <c r="P71" t="str">
        <f>IF(E71="","",IF(②選手情報入力!J79="","",②選手情報入力!J79))</f>
        <v/>
      </c>
      <c r="Q71" s="37" t="str">
        <f>IF(E71="","",IF(②選手情報入力!I79="","",0))</f>
        <v/>
      </c>
      <c r="R71" t="str">
        <f>IF(E71="","",IF(②選手情報入力!I79="","",IF(I71=1,VLOOKUP(②選手情報入力!I79,種目情報!$A$4:$C$16,3,FALSE),VLOOKUP(②選手情報入力!I79,種目情報!$E$4:$G$17,3,FALSE))))</f>
        <v/>
      </c>
      <c r="S71" t="str">
        <f>IF(E71="","",IF(②選手情報入力!K79="","",IF(I71=1,VLOOKUP(②選手情報入力!K79,種目情報!$A$4:$B$16,2,FALSE),VLOOKUP(②選手情報入力!K79,種目情報!$E$4:$F$17,2,FALSE))))</f>
        <v/>
      </c>
      <c r="T71" t="str">
        <f>IF(E71="","",IF(②選手情報入力!L79="","",②選手情報入力!L79))</f>
        <v/>
      </c>
      <c r="U71" s="37" t="str">
        <f>IF(E71="","",IF(②選手情報入力!K79="","",0))</f>
        <v/>
      </c>
      <c r="V71" t="str">
        <f>IF(E71="","",IF(②選手情報入力!K79="","",IF(I71=1,VLOOKUP(②選手情報入力!K79,種目情報!$A$4:$C$16,3,FALSE),VLOOKUP(②選手情報入力!K79,種目情報!$E$4:$G$17,3,FALSE))))</f>
        <v/>
      </c>
      <c r="W71" t="str">
        <f>IF(E71="","",IF(②選手情報入力!M79="","",IF(I71=1,VLOOKUP(②選手情報入力!M79,種目情報!$A$4:$B$16,2,FALSE),VLOOKUP(②選手情報入力!M79,種目情報!$E$4:$F$17,2,FALSE))))</f>
        <v/>
      </c>
      <c r="X71" t="str">
        <f>IF(E71="","",IF(②選手情報入力!N79="","",②選手情報入力!N79))</f>
        <v/>
      </c>
      <c r="Y71" s="37" t="str">
        <f>IF(E71="","",IF(②選手情報入力!M79="","",0))</f>
        <v/>
      </c>
      <c r="Z71" t="str">
        <f>IF(E71="","",IF(②選手情報入力!M79="","",IF(I71=1,VLOOKUP(②選手情報入力!M79,種目情報!$A$4:$C$16,3,FALSE),VLOOKUP(②選手情報入力!M79,種目情報!$E$4:$G$17,3,FALSE))))</f>
        <v/>
      </c>
      <c r="AA71" t="str">
        <f>IF(E71="","",IF(②選手情報入力!O79="","",IF(I71=1,種目情報!$J$4,種目情報!$J$6)))</f>
        <v/>
      </c>
      <c r="AB71" t="str">
        <f>IF(E71="","",IF(②選手情報入力!O79="","",IF(I71=1,IF(②選手情報入力!$O$5="","",②選手情報入力!$O$5),IF(②選手情報入力!$O$6="","",②選手情報入力!$O$6))))</f>
        <v/>
      </c>
      <c r="AC71" t="str">
        <f>IF(E71="","",IF(②選手情報入力!O79="","",0))</f>
        <v/>
      </c>
      <c r="AD71" t="str">
        <f>IF(E71="","",IF(②選手情報入力!O79="","",2))</f>
        <v/>
      </c>
      <c r="AE71" t="str">
        <f>IF(E71="","",IF(②選手情報入力!P79="","",IF(I71=1,種目情報!$J$5,種目情報!$J$7)))</f>
        <v/>
      </c>
      <c r="AF71" t="str">
        <f>IF(E71="","",IF(②選手情報入力!P79="","",IF(I71=1,IF(②選手情報入力!$P$5="","",②選手情報入力!$P$5),IF(②選手情報入力!$P$6="","",②選手情報入力!$P$6))))</f>
        <v/>
      </c>
      <c r="AG71" t="str">
        <f>IF(E71="","",IF(②選手情報入力!P79="","",0))</f>
        <v/>
      </c>
      <c r="AH71" t="str">
        <f>IF(E71="","",IF(②選手情報入力!P79="","",2))</f>
        <v/>
      </c>
    </row>
    <row r="72" spans="1:34">
      <c r="A72" t="str">
        <f>IF(E72="","",I72*1000000+①学校情報入力!$D$3*1000+②選手情報入力!A80)</f>
        <v/>
      </c>
      <c r="B72" t="str">
        <f>IF(E72="","",①学校情報入力!$D$3)</f>
        <v/>
      </c>
      <c r="D72" t="str">
        <f>IF(②選手情報入力!B80="","",②選手情報入力!B80)</f>
        <v/>
      </c>
      <c r="E72" t="str">
        <f>IF(②選手情報入力!C80="","",②選手情報入力!C80)</f>
        <v/>
      </c>
      <c r="F72" t="str">
        <f>IF(E72="","",②選手情報入力!D80)</f>
        <v/>
      </c>
      <c r="G72" t="str">
        <f>IF(E72="","",②選手情報入力!E80)</f>
        <v/>
      </c>
      <c r="H72" t="str">
        <f t="shared" si="3"/>
        <v/>
      </c>
      <c r="I72" t="str">
        <f>IF(E72="","",IF(②選手情報入力!G80="男",1,2))</f>
        <v/>
      </c>
      <c r="J72" t="str">
        <f>IF(E72="","",IF(②選手情報入力!H80="","",②選手情報入力!H80))</f>
        <v/>
      </c>
      <c r="L72" t="str">
        <f t="shared" si="4"/>
        <v/>
      </c>
      <c r="M72" t="str">
        <f t="shared" si="5"/>
        <v/>
      </c>
      <c r="O72" t="str">
        <f>IF(E72="","",IF(②選手情報入力!I80="","",IF(I72=1,VLOOKUP(②選手情報入力!I80,種目情報!$A$4:$B$16,2,FALSE),VLOOKUP(②選手情報入力!I80,種目情報!$E$4:$F$17,2,FALSE))))</f>
        <v/>
      </c>
      <c r="P72" t="str">
        <f>IF(E72="","",IF(②選手情報入力!J80="","",②選手情報入力!J80))</f>
        <v/>
      </c>
      <c r="Q72" s="37" t="str">
        <f>IF(E72="","",IF(②選手情報入力!I80="","",0))</f>
        <v/>
      </c>
      <c r="R72" t="str">
        <f>IF(E72="","",IF(②選手情報入力!I80="","",IF(I72=1,VLOOKUP(②選手情報入力!I80,種目情報!$A$4:$C$16,3,FALSE),VLOOKUP(②選手情報入力!I80,種目情報!$E$4:$G$17,3,FALSE))))</f>
        <v/>
      </c>
      <c r="S72" t="str">
        <f>IF(E72="","",IF(②選手情報入力!K80="","",IF(I72=1,VLOOKUP(②選手情報入力!K80,種目情報!$A$4:$B$16,2,FALSE),VLOOKUP(②選手情報入力!K80,種目情報!$E$4:$F$17,2,FALSE))))</f>
        <v/>
      </c>
      <c r="T72" t="str">
        <f>IF(E72="","",IF(②選手情報入力!L80="","",②選手情報入力!L80))</f>
        <v/>
      </c>
      <c r="U72" s="37" t="str">
        <f>IF(E72="","",IF(②選手情報入力!K80="","",0))</f>
        <v/>
      </c>
      <c r="V72" t="str">
        <f>IF(E72="","",IF(②選手情報入力!K80="","",IF(I72=1,VLOOKUP(②選手情報入力!K80,種目情報!$A$4:$C$16,3,FALSE),VLOOKUP(②選手情報入力!K80,種目情報!$E$4:$G$17,3,FALSE))))</f>
        <v/>
      </c>
      <c r="W72" t="str">
        <f>IF(E72="","",IF(②選手情報入力!M80="","",IF(I72=1,VLOOKUP(②選手情報入力!M80,種目情報!$A$4:$B$16,2,FALSE),VLOOKUP(②選手情報入力!M80,種目情報!$E$4:$F$17,2,FALSE))))</f>
        <v/>
      </c>
      <c r="X72" t="str">
        <f>IF(E72="","",IF(②選手情報入力!N80="","",②選手情報入力!N80))</f>
        <v/>
      </c>
      <c r="Y72" s="37" t="str">
        <f>IF(E72="","",IF(②選手情報入力!M80="","",0))</f>
        <v/>
      </c>
      <c r="Z72" t="str">
        <f>IF(E72="","",IF(②選手情報入力!M80="","",IF(I72=1,VLOOKUP(②選手情報入力!M80,種目情報!$A$4:$C$16,3,FALSE),VLOOKUP(②選手情報入力!M80,種目情報!$E$4:$G$17,3,FALSE))))</f>
        <v/>
      </c>
      <c r="AA72" t="str">
        <f>IF(E72="","",IF(②選手情報入力!O80="","",IF(I72=1,種目情報!$J$4,種目情報!$J$6)))</f>
        <v/>
      </c>
      <c r="AB72" t="str">
        <f>IF(E72="","",IF(②選手情報入力!O80="","",IF(I72=1,IF(②選手情報入力!$O$5="","",②選手情報入力!$O$5),IF(②選手情報入力!$O$6="","",②選手情報入力!$O$6))))</f>
        <v/>
      </c>
      <c r="AC72" t="str">
        <f>IF(E72="","",IF(②選手情報入力!O80="","",0))</f>
        <v/>
      </c>
      <c r="AD72" t="str">
        <f>IF(E72="","",IF(②選手情報入力!O80="","",2))</f>
        <v/>
      </c>
      <c r="AE72" t="str">
        <f>IF(E72="","",IF(②選手情報入力!P80="","",IF(I72=1,種目情報!$J$5,種目情報!$J$7)))</f>
        <v/>
      </c>
      <c r="AF72" t="str">
        <f>IF(E72="","",IF(②選手情報入力!P80="","",IF(I72=1,IF(②選手情報入力!$P$5="","",②選手情報入力!$P$5),IF(②選手情報入力!$P$6="","",②選手情報入力!$P$6))))</f>
        <v/>
      </c>
      <c r="AG72" t="str">
        <f>IF(E72="","",IF(②選手情報入力!P80="","",0))</f>
        <v/>
      </c>
      <c r="AH72" t="str">
        <f>IF(E72="","",IF(②選手情報入力!P80="","",2))</f>
        <v/>
      </c>
    </row>
    <row r="73" spans="1:34">
      <c r="A73" t="str">
        <f>IF(E73="","",I73*1000000+①学校情報入力!$D$3*1000+②選手情報入力!A81)</f>
        <v/>
      </c>
      <c r="B73" t="str">
        <f>IF(E73="","",①学校情報入力!$D$3)</f>
        <v/>
      </c>
      <c r="D73" t="str">
        <f>IF(②選手情報入力!B81="","",②選手情報入力!B81)</f>
        <v/>
      </c>
      <c r="E73" t="str">
        <f>IF(②選手情報入力!C81="","",②選手情報入力!C81)</f>
        <v/>
      </c>
      <c r="F73" t="str">
        <f>IF(E73="","",②選手情報入力!D81)</f>
        <v/>
      </c>
      <c r="G73" t="str">
        <f>IF(E73="","",②選手情報入力!E81)</f>
        <v/>
      </c>
      <c r="H73" t="str">
        <f t="shared" si="3"/>
        <v/>
      </c>
      <c r="I73" t="str">
        <f>IF(E73="","",IF(②選手情報入力!G81="男",1,2))</f>
        <v/>
      </c>
      <c r="J73" t="str">
        <f>IF(E73="","",IF(②選手情報入力!H81="","",②選手情報入力!H81))</f>
        <v/>
      </c>
      <c r="L73" t="str">
        <f t="shared" si="4"/>
        <v/>
      </c>
      <c r="M73" t="str">
        <f t="shared" si="5"/>
        <v/>
      </c>
      <c r="O73" t="str">
        <f>IF(E73="","",IF(②選手情報入力!I81="","",IF(I73=1,VLOOKUP(②選手情報入力!I81,種目情報!$A$4:$B$16,2,FALSE),VLOOKUP(②選手情報入力!I81,種目情報!$E$4:$F$17,2,FALSE))))</f>
        <v/>
      </c>
      <c r="P73" t="str">
        <f>IF(E73="","",IF(②選手情報入力!J81="","",②選手情報入力!J81))</f>
        <v/>
      </c>
      <c r="Q73" s="37" t="str">
        <f>IF(E73="","",IF(②選手情報入力!I81="","",0))</f>
        <v/>
      </c>
      <c r="R73" t="str">
        <f>IF(E73="","",IF(②選手情報入力!I81="","",IF(I73=1,VLOOKUP(②選手情報入力!I81,種目情報!$A$4:$C$16,3,FALSE),VLOOKUP(②選手情報入力!I81,種目情報!$E$4:$G$17,3,FALSE))))</f>
        <v/>
      </c>
      <c r="S73" t="str">
        <f>IF(E73="","",IF(②選手情報入力!K81="","",IF(I73=1,VLOOKUP(②選手情報入力!K81,種目情報!$A$4:$B$16,2,FALSE),VLOOKUP(②選手情報入力!K81,種目情報!$E$4:$F$17,2,FALSE))))</f>
        <v/>
      </c>
      <c r="T73" t="str">
        <f>IF(E73="","",IF(②選手情報入力!L81="","",②選手情報入力!L81))</f>
        <v/>
      </c>
      <c r="U73" s="37" t="str">
        <f>IF(E73="","",IF(②選手情報入力!K81="","",0))</f>
        <v/>
      </c>
      <c r="V73" t="str">
        <f>IF(E73="","",IF(②選手情報入力!K81="","",IF(I73=1,VLOOKUP(②選手情報入力!K81,種目情報!$A$4:$C$16,3,FALSE),VLOOKUP(②選手情報入力!K81,種目情報!$E$4:$G$17,3,FALSE))))</f>
        <v/>
      </c>
      <c r="W73" t="str">
        <f>IF(E73="","",IF(②選手情報入力!M81="","",IF(I73=1,VLOOKUP(②選手情報入力!M81,種目情報!$A$4:$B$16,2,FALSE),VLOOKUP(②選手情報入力!M81,種目情報!$E$4:$F$17,2,FALSE))))</f>
        <v/>
      </c>
      <c r="X73" t="str">
        <f>IF(E73="","",IF(②選手情報入力!N81="","",②選手情報入力!N81))</f>
        <v/>
      </c>
      <c r="Y73" s="37" t="str">
        <f>IF(E73="","",IF(②選手情報入力!M81="","",0))</f>
        <v/>
      </c>
      <c r="Z73" t="str">
        <f>IF(E73="","",IF(②選手情報入力!M81="","",IF(I73=1,VLOOKUP(②選手情報入力!M81,種目情報!$A$4:$C$16,3,FALSE),VLOOKUP(②選手情報入力!M81,種目情報!$E$4:$G$17,3,FALSE))))</f>
        <v/>
      </c>
      <c r="AA73" t="str">
        <f>IF(E73="","",IF(②選手情報入力!O81="","",IF(I73=1,種目情報!$J$4,種目情報!$J$6)))</f>
        <v/>
      </c>
      <c r="AB73" t="str">
        <f>IF(E73="","",IF(②選手情報入力!O81="","",IF(I73=1,IF(②選手情報入力!$O$5="","",②選手情報入力!$O$5),IF(②選手情報入力!$O$6="","",②選手情報入力!$O$6))))</f>
        <v/>
      </c>
      <c r="AC73" t="str">
        <f>IF(E73="","",IF(②選手情報入力!O81="","",0))</f>
        <v/>
      </c>
      <c r="AD73" t="str">
        <f>IF(E73="","",IF(②選手情報入力!O81="","",2))</f>
        <v/>
      </c>
      <c r="AE73" t="str">
        <f>IF(E73="","",IF(②選手情報入力!P81="","",IF(I73=1,種目情報!$J$5,種目情報!$J$7)))</f>
        <v/>
      </c>
      <c r="AF73" t="str">
        <f>IF(E73="","",IF(②選手情報入力!P81="","",IF(I73=1,IF(②選手情報入力!$P$5="","",②選手情報入力!$P$5),IF(②選手情報入力!$P$6="","",②選手情報入力!$P$6))))</f>
        <v/>
      </c>
      <c r="AG73" t="str">
        <f>IF(E73="","",IF(②選手情報入力!P81="","",0))</f>
        <v/>
      </c>
      <c r="AH73" t="str">
        <f>IF(E73="","",IF(②選手情報入力!P81="","",2))</f>
        <v/>
      </c>
    </row>
    <row r="74" spans="1:34">
      <c r="A74" t="str">
        <f>IF(E74="","",I74*1000000+①学校情報入力!$D$3*1000+②選手情報入力!A82)</f>
        <v/>
      </c>
      <c r="B74" t="str">
        <f>IF(E74="","",①学校情報入力!$D$3)</f>
        <v/>
      </c>
      <c r="D74" t="str">
        <f>IF(②選手情報入力!B82="","",②選手情報入力!B82)</f>
        <v/>
      </c>
      <c r="E74" t="str">
        <f>IF(②選手情報入力!C82="","",②選手情報入力!C82)</f>
        <v/>
      </c>
      <c r="F74" t="str">
        <f>IF(E74="","",②選手情報入力!D82)</f>
        <v/>
      </c>
      <c r="G74" t="str">
        <f>IF(E74="","",②選手情報入力!E82)</f>
        <v/>
      </c>
      <c r="H74" t="str">
        <f t="shared" si="3"/>
        <v/>
      </c>
      <c r="I74" t="str">
        <f>IF(E74="","",IF(②選手情報入力!G82="男",1,2))</f>
        <v/>
      </c>
      <c r="J74" t="str">
        <f>IF(E74="","",IF(②選手情報入力!H82="","",②選手情報入力!H82))</f>
        <v/>
      </c>
      <c r="L74" t="str">
        <f t="shared" si="4"/>
        <v/>
      </c>
      <c r="M74" t="str">
        <f t="shared" si="5"/>
        <v/>
      </c>
      <c r="O74" t="str">
        <f>IF(E74="","",IF(②選手情報入力!I82="","",IF(I74=1,VLOOKUP(②選手情報入力!I82,種目情報!$A$4:$B$16,2,FALSE),VLOOKUP(②選手情報入力!I82,種目情報!$E$4:$F$17,2,FALSE))))</f>
        <v/>
      </c>
      <c r="P74" t="str">
        <f>IF(E74="","",IF(②選手情報入力!J82="","",②選手情報入力!J82))</f>
        <v/>
      </c>
      <c r="Q74" s="37" t="str">
        <f>IF(E74="","",IF(②選手情報入力!I82="","",0))</f>
        <v/>
      </c>
      <c r="R74" t="str">
        <f>IF(E74="","",IF(②選手情報入力!I82="","",IF(I74=1,VLOOKUP(②選手情報入力!I82,種目情報!$A$4:$C$16,3,FALSE),VLOOKUP(②選手情報入力!I82,種目情報!$E$4:$G$17,3,FALSE))))</f>
        <v/>
      </c>
      <c r="S74" t="str">
        <f>IF(E74="","",IF(②選手情報入力!K82="","",IF(I74=1,VLOOKUP(②選手情報入力!K82,種目情報!$A$4:$B$16,2,FALSE),VLOOKUP(②選手情報入力!K82,種目情報!$E$4:$F$17,2,FALSE))))</f>
        <v/>
      </c>
      <c r="T74" t="str">
        <f>IF(E74="","",IF(②選手情報入力!L82="","",②選手情報入力!L82))</f>
        <v/>
      </c>
      <c r="U74" s="37" t="str">
        <f>IF(E74="","",IF(②選手情報入力!K82="","",0))</f>
        <v/>
      </c>
      <c r="V74" t="str">
        <f>IF(E74="","",IF(②選手情報入力!K82="","",IF(I74=1,VLOOKUP(②選手情報入力!K82,種目情報!$A$4:$C$16,3,FALSE),VLOOKUP(②選手情報入力!K82,種目情報!$E$4:$G$17,3,FALSE))))</f>
        <v/>
      </c>
      <c r="W74" t="str">
        <f>IF(E74="","",IF(②選手情報入力!M82="","",IF(I74=1,VLOOKUP(②選手情報入力!M82,種目情報!$A$4:$B$16,2,FALSE),VLOOKUP(②選手情報入力!M82,種目情報!$E$4:$F$17,2,FALSE))))</f>
        <v/>
      </c>
      <c r="X74" t="str">
        <f>IF(E74="","",IF(②選手情報入力!N82="","",②選手情報入力!N82))</f>
        <v/>
      </c>
      <c r="Y74" s="37" t="str">
        <f>IF(E74="","",IF(②選手情報入力!M82="","",0))</f>
        <v/>
      </c>
      <c r="Z74" t="str">
        <f>IF(E74="","",IF(②選手情報入力!M82="","",IF(I74=1,VLOOKUP(②選手情報入力!M82,種目情報!$A$4:$C$16,3,FALSE),VLOOKUP(②選手情報入力!M82,種目情報!$E$4:$G$17,3,FALSE))))</f>
        <v/>
      </c>
      <c r="AA74" t="str">
        <f>IF(E74="","",IF(②選手情報入力!O82="","",IF(I74=1,種目情報!$J$4,種目情報!$J$6)))</f>
        <v/>
      </c>
      <c r="AB74" t="str">
        <f>IF(E74="","",IF(②選手情報入力!O82="","",IF(I74=1,IF(②選手情報入力!$O$5="","",②選手情報入力!$O$5),IF(②選手情報入力!$O$6="","",②選手情報入力!$O$6))))</f>
        <v/>
      </c>
      <c r="AC74" t="str">
        <f>IF(E74="","",IF(②選手情報入力!O82="","",0))</f>
        <v/>
      </c>
      <c r="AD74" t="str">
        <f>IF(E74="","",IF(②選手情報入力!O82="","",2))</f>
        <v/>
      </c>
      <c r="AE74" t="str">
        <f>IF(E74="","",IF(②選手情報入力!P82="","",IF(I74=1,種目情報!$J$5,種目情報!$J$7)))</f>
        <v/>
      </c>
      <c r="AF74" t="str">
        <f>IF(E74="","",IF(②選手情報入力!P82="","",IF(I74=1,IF(②選手情報入力!$P$5="","",②選手情報入力!$P$5),IF(②選手情報入力!$P$6="","",②選手情報入力!$P$6))))</f>
        <v/>
      </c>
      <c r="AG74" t="str">
        <f>IF(E74="","",IF(②選手情報入力!P82="","",0))</f>
        <v/>
      </c>
      <c r="AH74" t="str">
        <f>IF(E74="","",IF(②選手情報入力!P82="","",2))</f>
        <v/>
      </c>
    </row>
    <row r="75" spans="1:34">
      <c r="A75" t="str">
        <f>IF(E75="","",I75*1000000+①学校情報入力!$D$3*1000+②選手情報入力!A83)</f>
        <v/>
      </c>
      <c r="B75" t="str">
        <f>IF(E75="","",①学校情報入力!$D$3)</f>
        <v/>
      </c>
      <c r="D75" t="str">
        <f>IF(②選手情報入力!B83="","",②選手情報入力!B83)</f>
        <v/>
      </c>
      <c r="E75" t="str">
        <f>IF(②選手情報入力!C83="","",②選手情報入力!C83)</f>
        <v/>
      </c>
      <c r="F75" t="str">
        <f>IF(E75="","",②選手情報入力!D83)</f>
        <v/>
      </c>
      <c r="G75" t="str">
        <f>IF(E75="","",②選手情報入力!E83)</f>
        <v/>
      </c>
      <c r="H75" t="str">
        <f t="shared" si="3"/>
        <v/>
      </c>
      <c r="I75" t="str">
        <f>IF(E75="","",IF(②選手情報入力!G83="男",1,2))</f>
        <v/>
      </c>
      <c r="J75" t="str">
        <f>IF(E75="","",IF(②選手情報入力!H83="","",②選手情報入力!H83))</f>
        <v/>
      </c>
      <c r="L75" t="str">
        <f t="shared" si="4"/>
        <v/>
      </c>
      <c r="M75" t="str">
        <f t="shared" si="5"/>
        <v/>
      </c>
      <c r="O75" t="str">
        <f>IF(E75="","",IF(②選手情報入力!I83="","",IF(I75=1,VLOOKUP(②選手情報入力!I83,種目情報!$A$4:$B$16,2,FALSE),VLOOKUP(②選手情報入力!I83,種目情報!$E$4:$F$17,2,FALSE))))</f>
        <v/>
      </c>
      <c r="P75" t="str">
        <f>IF(E75="","",IF(②選手情報入力!J83="","",②選手情報入力!J83))</f>
        <v/>
      </c>
      <c r="Q75" s="37" t="str">
        <f>IF(E75="","",IF(②選手情報入力!I83="","",0))</f>
        <v/>
      </c>
      <c r="R75" t="str">
        <f>IF(E75="","",IF(②選手情報入力!I83="","",IF(I75=1,VLOOKUP(②選手情報入力!I83,種目情報!$A$4:$C$16,3,FALSE),VLOOKUP(②選手情報入力!I83,種目情報!$E$4:$G$17,3,FALSE))))</f>
        <v/>
      </c>
      <c r="S75" t="str">
        <f>IF(E75="","",IF(②選手情報入力!K83="","",IF(I75=1,VLOOKUP(②選手情報入力!K83,種目情報!$A$4:$B$16,2,FALSE),VLOOKUP(②選手情報入力!K83,種目情報!$E$4:$F$17,2,FALSE))))</f>
        <v/>
      </c>
      <c r="T75" t="str">
        <f>IF(E75="","",IF(②選手情報入力!L83="","",②選手情報入力!L83))</f>
        <v/>
      </c>
      <c r="U75" s="37" t="str">
        <f>IF(E75="","",IF(②選手情報入力!K83="","",0))</f>
        <v/>
      </c>
      <c r="V75" t="str">
        <f>IF(E75="","",IF(②選手情報入力!K83="","",IF(I75=1,VLOOKUP(②選手情報入力!K83,種目情報!$A$4:$C$16,3,FALSE),VLOOKUP(②選手情報入力!K83,種目情報!$E$4:$G$17,3,FALSE))))</f>
        <v/>
      </c>
      <c r="W75" t="str">
        <f>IF(E75="","",IF(②選手情報入力!M83="","",IF(I75=1,VLOOKUP(②選手情報入力!M83,種目情報!$A$4:$B$16,2,FALSE),VLOOKUP(②選手情報入力!M83,種目情報!$E$4:$F$17,2,FALSE))))</f>
        <v/>
      </c>
      <c r="X75" t="str">
        <f>IF(E75="","",IF(②選手情報入力!N83="","",②選手情報入力!N83))</f>
        <v/>
      </c>
      <c r="Y75" s="37" t="str">
        <f>IF(E75="","",IF(②選手情報入力!M83="","",0))</f>
        <v/>
      </c>
      <c r="Z75" t="str">
        <f>IF(E75="","",IF(②選手情報入力!M83="","",IF(I75=1,VLOOKUP(②選手情報入力!M83,種目情報!$A$4:$C$16,3,FALSE),VLOOKUP(②選手情報入力!M83,種目情報!$E$4:$G$17,3,FALSE))))</f>
        <v/>
      </c>
      <c r="AA75" t="str">
        <f>IF(E75="","",IF(②選手情報入力!O83="","",IF(I75=1,種目情報!$J$4,種目情報!$J$6)))</f>
        <v/>
      </c>
      <c r="AB75" t="str">
        <f>IF(E75="","",IF(②選手情報入力!O83="","",IF(I75=1,IF(②選手情報入力!$O$5="","",②選手情報入力!$O$5),IF(②選手情報入力!$O$6="","",②選手情報入力!$O$6))))</f>
        <v/>
      </c>
      <c r="AC75" t="str">
        <f>IF(E75="","",IF(②選手情報入力!O83="","",0))</f>
        <v/>
      </c>
      <c r="AD75" t="str">
        <f>IF(E75="","",IF(②選手情報入力!O83="","",2))</f>
        <v/>
      </c>
      <c r="AE75" t="str">
        <f>IF(E75="","",IF(②選手情報入力!P83="","",IF(I75=1,種目情報!$J$5,種目情報!$J$7)))</f>
        <v/>
      </c>
      <c r="AF75" t="str">
        <f>IF(E75="","",IF(②選手情報入力!P83="","",IF(I75=1,IF(②選手情報入力!$P$5="","",②選手情報入力!$P$5),IF(②選手情報入力!$P$6="","",②選手情報入力!$P$6))))</f>
        <v/>
      </c>
      <c r="AG75" t="str">
        <f>IF(E75="","",IF(②選手情報入力!P83="","",0))</f>
        <v/>
      </c>
      <c r="AH75" t="str">
        <f>IF(E75="","",IF(②選手情報入力!P83="","",2))</f>
        <v/>
      </c>
    </row>
    <row r="76" spans="1:34">
      <c r="A76" t="str">
        <f>IF(E76="","",I76*1000000+①学校情報入力!$D$3*1000+②選手情報入力!A84)</f>
        <v/>
      </c>
      <c r="B76" t="str">
        <f>IF(E76="","",①学校情報入力!$D$3)</f>
        <v/>
      </c>
      <c r="D76" t="str">
        <f>IF(②選手情報入力!B84="","",②選手情報入力!B84)</f>
        <v/>
      </c>
      <c r="E76" t="str">
        <f>IF(②選手情報入力!C84="","",②選手情報入力!C84)</f>
        <v/>
      </c>
      <c r="F76" t="str">
        <f>IF(E76="","",②選手情報入力!D84)</f>
        <v/>
      </c>
      <c r="G76" t="str">
        <f>IF(E76="","",②選手情報入力!E84)</f>
        <v/>
      </c>
      <c r="H76" t="str">
        <f t="shared" si="3"/>
        <v/>
      </c>
      <c r="I76" t="str">
        <f>IF(E76="","",IF(②選手情報入力!G84="男",1,2))</f>
        <v/>
      </c>
      <c r="J76" t="str">
        <f>IF(E76="","",IF(②選手情報入力!H84="","",②選手情報入力!H84))</f>
        <v/>
      </c>
      <c r="L76" t="str">
        <f t="shared" si="4"/>
        <v/>
      </c>
      <c r="M76" t="str">
        <f t="shared" si="5"/>
        <v/>
      </c>
      <c r="O76" t="str">
        <f>IF(E76="","",IF(②選手情報入力!I84="","",IF(I76=1,VLOOKUP(②選手情報入力!I84,種目情報!$A$4:$B$16,2,FALSE),VLOOKUP(②選手情報入力!I84,種目情報!$E$4:$F$17,2,FALSE))))</f>
        <v/>
      </c>
      <c r="P76" t="str">
        <f>IF(E76="","",IF(②選手情報入力!J84="","",②選手情報入力!J84))</f>
        <v/>
      </c>
      <c r="Q76" s="37" t="str">
        <f>IF(E76="","",IF(②選手情報入力!I84="","",0))</f>
        <v/>
      </c>
      <c r="R76" t="str">
        <f>IF(E76="","",IF(②選手情報入力!I84="","",IF(I76=1,VLOOKUP(②選手情報入力!I84,種目情報!$A$4:$C$16,3,FALSE),VLOOKUP(②選手情報入力!I84,種目情報!$E$4:$G$17,3,FALSE))))</f>
        <v/>
      </c>
      <c r="S76" t="str">
        <f>IF(E76="","",IF(②選手情報入力!K84="","",IF(I76=1,VLOOKUP(②選手情報入力!K84,種目情報!$A$4:$B$16,2,FALSE),VLOOKUP(②選手情報入力!K84,種目情報!$E$4:$F$17,2,FALSE))))</f>
        <v/>
      </c>
      <c r="T76" t="str">
        <f>IF(E76="","",IF(②選手情報入力!L84="","",②選手情報入力!L84))</f>
        <v/>
      </c>
      <c r="U76" s="37" t="str">
        <f>IF(E76="","",IF(②選手情報入力!K84="","",0))</f>
        <v/>
      </c>
      <c r="V76" t="str">
        <f>IF(E76="","",IF(②選手情報入力!K84="","",IF(I76=1,VLOOKUP(②選手情報入力!K84,種目情報!$A$4:$C$16,3,FALSE),VLOOKUP(②選手情報入力!K84,種目情報!$E$4:$G$17,3,FALSE))))</f>
        <v/>
      </c>
      <c r="W76" t="str">
        <f>IF(E76="","",IF(②選手情報入力!M84="","",IF(I76=1,VLOOKUP(②選手情報入力!M84,種目情報!$A$4:$B$16,2,FALSE),VLOOKUP(②選手情報入力!M84,種目情報!$E$4:$F$17,2,FALSE))))</f>
        <v/>
      </c>
      <c r="X76" t="str">
        <f>IF(E76="","",IF(②選手情報入力!N84="","",②選手情報入力!N84))</f>
        <v/>
      </c>
      <c r="Y76" s="37" t="str">
        <f>IF(E76="","",IF(②選手情報入力!M84="","",0))</f>
        <v/>
      </c>
      <c r="Z76" t="str">
        <f>IF(E76="","",IF(②選手情報入力!M84="","",IF(I76=1,VLOOKUP(②選手情報入力!M84,種目情報!$A$4:$C$16,3,FALSE),VLOOKUP(②選手情報入力!M84,種目情報!$E$4:$G$17,3,FALSE))))</f>
        <v/>
      </c>
      <c r="AA76" t="str">
        <f>IF(E76="","",IF(②選手情報入力!O84="","",IF(I76=1,種目情報!$J$4,種目情報!$J$6)))</f>
        <v/>
      </c>
      <c r="AB76" t="str">
        <f>IF(E76="","",IF(②選手情報入力!O84="","",IF(I76=1,IF(②選手情報入力!$O$5="","",②選手情報入力!$O$5),IF(②選手情報入力!$O$6="","",②選手情報入力!$O$6))))</f>
        <v/>
      </c>
      <c r="AC76" t="str">
        <f>IF(E76="","",IF(②選手情報入力!O84="","",0))</f>
        <v/>
      </c>
      <c r="AD76" t="str">
        <f>IF(E76="","",IF(②選手情報入力!O84="","",2))</f>
        <v/>
      </c>
      <c r="AE76" t="str">
        <f>IF(E76="","",IF(②選手情報入力!P84="","",IF(I76=1,種目情報!$J$5,種目情報!$J$7)))</f>
        <v/>
      </c>
      <c r="AF76" t="str">
        <f>IF(E76="","",IF(②選手情報入力!P84="","",IF(I76=1,IF(②選手情報入力!$P$5="","",②選手情報入力!$P$5),IF(②選手情報入力!$P$6="","",②選手情報入力!$P$6))))</f>
        <v/>
      </c>
      <c r="AG76" t="str">
        <f>IF(E76="","",IF(②選手情報入力!P84="","",0))</f>
        <v/>
      </c>
      <c r="AH76" t="str">
        <f>IF(E76="","",IF(②選手情報入力!P84="","",2))</f>
        <v/>
      </c>
    </row>
    <row r="77" spans="1:34">
      <c r="A77" t="str">
        <f>IF(E77="","",I77*1000000+①学校情報入力!$D$3*1000+②選手情報入力!A85)</f>
        <v/>
      </c>
      <c r="B77" t="str">
        <f>IF(E77="","",①学校情報入力!$D$3)</f>
        <v/>
      </c>
      <c r="D77" t="str">
        <f>IF(②選手情報入力!B85="","",②選手情報入力!B85)</f>
        <v/>
      </c>
      <c r="E77" t="str">
        <f>IF(②選手情報入力!C85="","",②選手情報入力!C85)</f>
        <v/>
      </c>
      <c r="F77" t="str">
        <f>IF(E77="","",②選手情報入力!D85)</f>
        <v/>
      </c>
      <c r="G77" t="str">
        <f>IF(E77="","",②選手情報入力!E85)</f>
        <v/>
      </c>
      <c r="H77" t="str">
        <f t="shared" si="3"/>
        <v/>
      </c>
      <c r="I77" t="str">
        <f>IF(E77="","",IF(②選手情報入力!G85="男",1,2))</f>
        <v/>
      </c>
      <c r="J77" t="str">
        <f>IF(E77="","",IF(②選手情報入力!H85="","",②選手情報入力!H85))</f>
        <v/>
      </c>
      <c r="L77" t="str">
        <f t="shared" si="4"/>
        <v/>
      </c>
      <c r="M77" t="str">
        <f t="shared" si="5"/>
        <v/>
      </c>
      <c r="O77" t="str">
        <f>IF(E77="","",IF(②選手情報入力!I85="","",IF(I77=1,VLOOKUP(②選手情報入力!I85,種目情報!$A$4:$B$16,2,FALSE),VLOOKUP(②選手情報入力!I85,種目情報!$E$4:$F$17,2,FALSE))))</f>
        <v/>
      </c>
      <c r="P77" t="str">
        <f>IF(E77="","",IF(②選手情報入力!J85="","",②選手情報入力!J85))</f>
        <v/>
      </c>
      <c r="Q77" s="37" t="str">
        <f>IF(E77="","",IF(②選手情報入力!I85="","",0))</f>
        <v/>
      </c>
      <c r="R77" t="str">
        <f>IF(E77="","",IF(②選手情報入力!I85="","",IF(I77=1,VLOOKUP(②選手情報入力!I85,種目情報!$A$4:$C$16,3,FALSE),VLOOKUP(②選手情報入力!I85,種目情報!$E$4:$G$17,3,FALSE))))</f>
        <v/>
      </c>
      <c r="S77" t="str">
        <f>IF(E77="","",IF(②選手情報入力!K85="","",IF(I77=1,VLOOKUP(②選手情報入力!K85,種目情報!$A$4:$B$16,2,FALSE),VLOOKUP(②選手情報入力!K85,種目情報!$E$4:$F$17,2,FALSE))))</f>
        <v/>
      </c>
      <c r="T77" t="str">
        <f>IF(E77="","",IF(②選手情報入力!L85="","",②選手情報入力!L85))</f>
        <v/>
      </c>
      <c r="U77" s="37" t="str">
        <f>IF(E77="","",IF(②選手情報入力!K85="","",0))</f>
        <v/>
      </c>
      <c r="V77" t="str">
        <f>IF(E77="","",IF(②選手情報入力!K85="","",IF(I77=1,VLOOKUP(②選手情報入力!K85,種目情報!$A$4:$C$16,3,FALSE),VLOOKUP(②選手情報入力!K85,種目情報!$E$4:$G$17,3,FALSE))))</f>
        <v/>
      </c>
      <c r="W77" t="str">
        <f>IF(E77="","",IF(②選手情報入力!M85="","",IF(I77=1,VLOOKUP(②選手情報入力!M85,種目情報!$A$4:$B$16,2,FALSE),VLOOKUP(②選手情報入力!M85,種目情報!$E$4:$F$17,2,FALSE))))</f>
        <v/>
      </c>
      <c r="X77" t="str">
        <f>IF(E77="","",IF(②選手情報入力!N85="","",②選手情報入力!N85))</f>
        <v/>
      </c>
      <c r="Y77" s="37" t="str">
        <f>IF(E77="","",IF(②選手情報入力!M85="","",0))</f>
        <v/>
      </c>
      <c r="Z77" t="str">
        <f>IF(E77="","",IF(②選手情報入力!M85="","",IF(I77=1,VLOOKUP(②選手情報入力!M85,種目情報!$A$4:$C$16,3,FALSE),VLOOKUP(②選手情報入力!M85,種目情報!$E$4:$G$17,3,FALSE))))</f>
        <v/>
      </c>
      <c r="AA77" t="str">
        <f>IF(E77="","",IF(②選手情報入力!O85="","",IF(I77=1,種目情報!$J$4,種目情報!$J$6)))</f>
        <v/>
      </c>
      <c r="AB77" t="str">
        <f>IF(E77="","",IF(②選手情報入力!O85="","",IF(I77=1,IF(②選手情報入力!$O$5="","",②選手情報入力!$O$5),IF(②選手情報入力!$O$6="","",②選手情報入力!$O$6))))</f>
        <v/>
      </c>
      <c r="AC77" t="str">
        <f>IF(E77="","",IF(②選手情報入力!O85="","",0))</f>
        <v/>
      </c>
      <c r="AD77" t="str">
        <f>IF(E77="","",IF(②選手情報入力!O85="","",2))</f>
        <v/>
      </c>
      <c r="AE77" t="str">
        <f>IF(E77="","",IF(②選手情報入力!P85="","",IF(I77=1,種目情報!$J$5,種目情報!$J$7)))</f>
        <v/>
      </c>
      <c r="AF77" t="str">
        <f>IF(E77="","",IF(②選手情報入力!P85="","",IF(I77=1,IF(②選手情報入力!$P$5="","",②選手情報入力!$P$5),IF(②選手情報入力!$P$6="","",②選手情報入力!$P$6))))</f>
        <v/>
      </c>
      <c r="AG77" t="str">
        <f>IF(E77="","",IF(②選手情報入力!P85="","",0))</f>
        <v/>
      </c>
      <c r="AH77" t="str">
        <f>IF(E77="","",IF(②選手情報入力!P85="","",2))</f>
        <v/>
      </c>
    </row>
    <row r="78" spans="1:34">
      <c r="A78" t="str">
        <f>IF(E78="","",I78*1000000+①学校情報入力!$D$3*1000+②選手情報入力!A86)</f>
        <v/>
      </c>
      <c r="B78" t="str">
        <f>IF(E78="","",①学校情報入力!$D$3)</f>
        <v/>
      </c>
      <c r="D78" t="str">
        <f>IF(②選手情報入力!B86="","",②選手情報入力!B86)</f>
        <v/>
      </c>
      <c r="E78" t="str">
        <f>IF(②選手情報入力!C86="","",②選手情報入力!C86)</f>
        <v/>
      </c>
      <c r="F78" t="str">
        <f>IF(E78="","",②選手情報入力!D86)</f>
        <v/>
      </c>
      <c r="G78" t="str">
        <f>IF(E78="","",②選手情報入力!E86)</f>
        <v/>
      </c>
      <c r="H78" t="str">
        <f t="shared" si="3"/>
        <v/>
      </c>
      <c r="I78" t="str">
        <f>IF(E78="","",IF(②選手情報入力!G86="男",1,2))</f>
        <v/>
      </c>
      <c r="J78" t="str">
        <f>IF(E78="","",IF(②選手情報入力!H86="","",②選手情報入力!H86))</f>
        <v/>
      </c>
      <c r="L78" t="str">
        <f t="shared" si="4"/>
        <v/>
      </c>
      <c r="M78" t="str">
        <f t="shared" si="5"/>
        <v/>
      </c>
      <c r="O78" t="str">
        <f>IF(E78="","",IF(②選手情報入力!I86="","",IF(I78=1,VLOOKUP(②選手情報入力!I86,種目情報!$A$4:$B$16,2,FALSE),VLOOKUP(②選手情報入力!I86,種目情報!$E$4:$F$17,2,FALSE))))</f>
        <v/>
      </c>
      <c r="P78" t="str">
        <f>IF(E78="","",IF(②選手情報入力!J86="","",②選手情報入力!J86))</f>
        <v/>
      </c>
      <c r="Q78" s="37" t="str">
        <f>IF(E78="","",IF(②選手情報入力!I86="","",0))</f>
        <v/>
      </c>
      <c r="R78" t="str">
        <f>IF(E78="","",IF(②選手情報入力!I86="","",IF(I78=1,VLOOKUP(②選手情報入力!I86,種目情報!$A$4:$C$16,3,FALSE),VLOOKUP(②選手情報入力!I86,種目情報!$E$4:$G$17,3,FALSE))))</f>
        <v/>
      </c>
      <c r="S78" t="str">
        <f>IF(E78="","",IF(②選手情報入力!K86="","",IF(I78=1,VLOOKUP(②選手情報入力!K86,種目情報!$A$4:$B$16,2,FALSE),VLOOKUP(②選手情報入力!K86,種目情報!$E$4:$F$17,2,FALSE))))</f>
        <v/>
      </c>
      <c r="T78" t="str">
        <f>IF(E78="","",IF(②選手情報入力!L86="","",②選手情報入力!L86))</f>
        <v/>
      </c>
      <c r="U78" s="37" t="str">
        <f>IF(E78="","",IF(②選手情報入力!K86="","",0))</f>
        <v/>
      </c>
      <c r="V78" t="str">
        <f>IF(E78="","",IF(②選手情報入力!K86="","",IF(I78=1,VLOOKUP(②選手情報入力!K86,種目情報!$A$4:$C$16,3,FALSE),VLOOKUP(②選手情報入力!K86,種目情報!$E$4:$G$17,3,FALSE))))</f>
        <v/>
      </c>
      <c r="W78" t="str">
        <f>IF(E78="","",IF(②選手情報入力!M86="","",IF(I78=1,VLOOKUP(②選手情報入力!M86,種目情報!$A$4:$B$16,2,FALSE),VLOOKUP(②選手情報入力!M86,種目情報!$E$4:$F$17,2,FALSE))))</f>
        <v/>
      </c>
      <c r="X78" t="str">
        <f>IF(E78="","",IF(②選手情報入力!N86="","",②選手情報入力!N86))</f>
        <v/>
      </c>
      <c r="Y78" s="37" t="str">
        <f>IF(E78="","",IF(②選手情報入力!M86="","",0))</f>
        <v/>
      </c>
      <c r="Z78" t="str">
        <f>IF(E78="","",IF(②選手情報入力!M86="","",IF(I78=1,VLOOKUP(②選手情報入力!M86,種目情報!$A$4:$C$16,3,FALSE),VLOOKUP(②選手情報入力!M86,種目情報!$E$4:$G$17,3,FALSE))))</f>
        <v/>
      </c>
      <c r="AA78" t="str">
        <f>IF(E78="","",IF(②選手情報入力!O86="","",IF(I78=1,種目情報!$J$4,種目情報!$J$6)))</f>
        <v/>
      </c>
      <c r="AB78" t="str">
        <f>IF(E78="","",IF(②選手情報入力!O86="","",IF(I78=1,IF(②選手情報入力!$O$5="","",②選手情報入力!$O$5),IF(②選手情報入力!$O$6="","",②選手情報入力!$O$6))))</f>
        <v/>
      </c>
      <c r="AC78" t="str">
        <f>IF(E78="","",IF(②選手情報入力!O86="","",0))</f>
        <v/>
      </c>
      <c r="AD78" t="str">
        <f>IF(E78="","",IF(②選手情報入力!O86="","",2))</f>
        <v/>
      </c>
      <c r="AE78" t="str">
        <f>IF(E78="","",IF(②選手情報入力!P86="","",IF(I78=1,種目情報!$J$5,種目情報!$J$7)))</f>
        <v/>
      </c>
      <c r="AF78" t="str">
        <f>IF(E78="","",IF(②選手情報入力!P86="","",IF(I78=1,IF(②選手情報入力!$P$5="","",②選手情報入力!$P$5),IF(②選手情報入力!$P$6="","",②選手情報入力!$P$6))))</f>
        <v/>
      </c>
      <c r="AG78" t="str">
        <f>IF(E78="","",IF(②選手情報入力!P86="","",0))</f>
        <v/>
      </c>
      <c r="AH78" t="str">
        <f>IF(E78="","",IF(②選手情報入力!P86="","",2))</f>
        <v/>
      </c>
    </row>
    <row r="79" spans="1:34">
      <c r="A79" t="str">
        <f>IF(E79="","",I79*1000000+①学校情報入力!$D$3*1000+②選手情報入力!A87)</f>
        <v/>
      </c>
      <c r="B79" t="str">
        <f>IF(E79="","",①学校情報入力!$D$3)</f>
        <v/>
      </c>
      <c r="D79" t="str">
        <f>IF(②選手情報入力!B87="","",②選手情報入力!B87)</f>
        <v/>
      </c>
      <c r="E79" t="str">
        <f>IF(②選手情報入力!C87="","",②選手情報入力!C87)</f>
        <v/>
      </c>
      <c r="F79" t="str">
        <f>IF(E79="","",②選手情報入力!D87)</f>
        <v/>
      </c>
      <c r="G79" t="str">
        <f>IF(E79="","",②選手情報入力!E87)</f>
        <v/>
      </c>
      <c r="H79" t="str">
        <f t="shared" si="3"/>
        <v/>
      </c>
      <c r="I79" t="str">
        <f>IF(E79="","",IF(②選手情報入力!G87="男",1,2))</f>
        <v/>
      </c>
      <c r="J79" t="str">
        <f>IF(E79="","",IF(②選手情報入力!H87="","",②選手情報入力!H87))</f>
        <v/>
      </c>
      <c r="L79" t="str">
        <f t="shared" si="4"/>
        <v/>
      </c>
      <c r="M79" t="str">
        <f t="shared" si="5"/>
        <v/>
      </c>
      <c r="O79" t="str">
        <f>IF(E79="","",IF(②選手情報入力!I87="","",IF(I79=1,VLOOKUP(②選手情報入力!I87,種目情報!$A$4:$B$16,2,FALSE),VLOOKUP(②選手情報入力!I87,種目情報!$E$4:$F$17,2,FALSE))))</f>
        <v/>
      </c>
      <c r="P79" t="str">
        <f>IF(E79="","",IF(②選手情報入力!J87="","",②選手情報入力!J87))</f>
        <v/>
      </c>
      <c r="Q79" s="37" t="str">
        <f>IF(E79="","",IF(②選手情報入力!I87="","",0))</f>
        <v/>
      </c>
      <c r="R79" t="str">
        <f>IF(E79="","",IF(②選手情報入力!I87="","",IF(I79=1,VLOOKUP(②選手情報入力!I87,種目情報!$A$4:$C$16,3,FALSE),VLOOKUP(②選手情報入力!I87,種目情報!$E$4:$G$17,3,FALSE))))</f>
        <v/>
      </c>
      <c r="S79" t="str">
        <f>IF(E79="","",IF(②選手情報入力!K87="","",IF(I79=1,VLOOKUP(②選手情報入力!K87,種目情報!$A$4:$B$16,2,FALSE),VLOOKUP(②選手情報入力!K87,種目情報!$E$4:$F$17,2,FALSE))))</f>
        <v/>
      </c>
      <c r="T79" t="str">
        <f>IF(E79="","",IF(②選手情報入力!L87="","",②選手情報入力!L87))</f>
        <v/>
      </c>
      <c r="U79" s="37" t="str">
        <f>IF(E79="","",IF(②選手情報入力!K87="","",0))</f>
        <v/>
      </c>
      <c r="V79" t="str">
        <f>IF(E79="","",IF(②選手情報入力!K87="","",IF(I79=1,VLOOKUP(②選手情報入力!K87,種目情報!$A$4:$C$16,3,FALSE),VLOOKUP(②選手情報入力!K87,種目情報!$E$4:$G$17,3,FALSE))))</f>
        <v/>
      </c>
      <c r="W79" t="str">
        <f>IF(E79="","",IF(②選手情報入力!M87="","",IF(I79=1,VLOOKUP(②選手情報入力!M87,種目情報!$A$4:$B$16,2,FALSE),VLOOKUP(②選手情報入力!M87,種目情報!$E$4:$F$17,2,FALSE))))</f>
        <v/>
      </c>
      <c r="X79" t="str">
        <f>IF(E79="","",IF(②選手情報入力!N87="","",②選手情報入力!N87))</f>
        <v/>
      </c>
      <c r="Y79" s="37" t="str">
        <f>IF(E79="","",IF(②選手情報入力!M87="","",0))</f>
        <v/>
      </c>
      <c r="Z79" t="str">
        <f>IF(E79="","",IF(②選手情報入力!M87="","",IF(I79=1,VLOOKUP(②選手情報入力!M87,種目情報!$A$4:$C$16,3,FALSE),VLOOKUP(②選手情報入力!M87,種目情報!$E$4:$G$17,3,FALSE))))</f>
        <v/>
      </c>
      <c r="AA79" t="str">
        <f>IF(E79="","",IF(②選手情報入力!O87="","",IF(I79=1,種目情報!$J$4,種目情報!$J$6)))</f>
        <v/>
      </c>
      <c r="AB79" t="str">
        <f>IF(E79="","",IF(②選手情報入力!O87="","",IF(I79=1,IF(②選手情報入力!$O$5="","",②選手情報入力!$O$5),IF(②選手情報入力!$O$6="","",②選手情報入力!$O$6))))</f>
        <v/>
      </c>
      <c r="AC79" t="str">
        <f>IF(E79="","",IF(②選手情報入力!O87="","",0))</f>
        <v/>
      </c>
      <c r="AD79" t="str">
        <f>IF(E79="","",IF(②選手情報入力!O87="","",2))</f>
        <v/>
      </c>
      <c r="AE79" t="str">
        <f>IF(E79="","",IF(②選手情報入力!P87="","",IF(I79=1,種目情報!$J$5,種目情報!$J$7)))</f>
        <v/>
      </c>
      <c r="AF79" t="str">
        <f>IF(E79="","",IF(②選手情報入力!P87="","",IF(I79=1,IF(②選手情報入力!$P$5="","",②選手情報入力!$P$5),IF(②選手情報入力!$P$6="","",②選手情報入力!$P$6))))</f>
        <v/>
      </c>
      <c r="AG79" t="str">
        <f>IF(E79="","",IF(②選手情報入力!P87="","",0))</f>
        <v/>
      </c>
      <c r="AH79" t="str">
        <f>IF(E79="","",IF(②選手情報入力!P87="","",2))</f>
        <v/>
      </c>
    </row>
    <row r="80" spans="1:34">
      <c r="A80" t="str">
        <f>IF(E80="","",I80*1000000+①学校情報入力!$D$3*1000+②選手情報入力!A88)</f>
        <v/>
      </c>
      <c r="B80" t="str">
        <f>IF(E80="","",①学校情報入力!$D$3)</f>
        <v/>
      </c>
      <c r="D80" t="str">
        <f>IF(②選手情報入力!B88="","",②選手情報入力!B88)</f>
        <v/>
      </c>
      <c r="E80" t="str">
        <f>IF(②選手情報入力!C88="","",②選手情報入力!C88)</f>
        <v/>
      </c>
      <c r="F80" t="str">
        <f>IF(E80="","",②選手情報入力!D88)</f>
        <v/>
      </c>
      <c r="G80" t="str">
        <f>IF(E80="","",②選手情報入力!E88)</f>
        <v/>
      </c>
      <c r="H80" t="str">
        <f t="shared" si="3"/>
        <v/>
      </c>
      <c r="I80" t="str">
        <f>IF(E80="","",IF(②選手情報入力!G88="男",1,2))</f>
        <v/>
      </c>
      <c r="J80" t="str">
        <f>IF(E80="","",IF(②選手情報入力!H88="","",②選手情報入力!H88))</f>
        <v/>
      </c>
      <c r="L80" t="str">
        <f t="shared" si="4"/>
        <v/>
      </c>
      <c r="M80" t="str">
        <f t="shared" si="5"/>
        <v/>
      </c>
      <c r="O80" t="str">
        <f>IF(E80="","",IF(②選手情報入力!I88="","",IF(I80=1,VLOOKUP(②選手情報入力!I88,種目情報!$A$4:$B$16,2,FALSE),VLOOKUP(②選手情報入力!I88,種目情報!$E$4:$F$17,2,FALSE))))</f>
        <v/>
      </c>
      <c r="P80" t="str">
        <f>IF(E80="","",IF(②選手情報入力!J88="","",②選手情報入力!J88))</f>
        <v/>
      </c>
      <c r="Q80" s="37" t="str">
        <f>IF(E80="","",IF(②選手情報入力!I88="","",0))</f>
        <v/>
      </c>
      <c r="R80" t="str">
        <f>IF(E80="","",IF(②選手情報入力!I88="","",IF(I80=1,VLOOKUP(②選手情報入力!I88,種目情報!$A$4:$C$16,3,FALSE),VLOOKUP(②選手情報入力!I88,種目情報!$E$4:$G$17,3,FALSE))))</f>
        <v/>
      </c>
      <c r="S80" t="str">
        <f>IF(E80="","",IF(②選手情報入力!K88="","",IF(I80=1,VLOOKUP(②選手情報入力!K88,種目情報!$A$4:$B$16,2,FALSE),VLOOKUP(②選手情報入力!K88,種目情報!$E$4:$F$17,2,FALSE))))</f>
        <v/>
      </c>
      <c r="T80" t="str">
        <f>IF(E80="","",IF(②選手情報入力!L88="","",②選手情報入力!L88))</f>
        <v/>
      </c>
      <c r="U80" s="37" t="str">
        <f>IF(E80="","",IF(②選手情報入力!K88="","",0))</f>
        <v/>
      </c>
      <c r="V80" t="str">
        <f>IF(E80="","",IF(②選手情報入力!K88="","",IF(I80=1,VLOOKUP(②選手情報入力!K88,種目情報!$A$4:$C$16,3,FALSE),VLOOKUP(②選手情報入力!K88,種目情報!$E$4:$G$17,3,FALSE))))</f>
        <v/>
      </c>
      <c r="W80" t="str">
        <f>IF(E80="","",IF(②選手情報入力!M88="","",IF(I80=1,VLOOKUP(②選手情報入力!M88,種目情報!$A$4:$B$16,2,FALSE),VLOOKUP(②選手情報入力!M88,種目情報!$E$4:$F$17,2,FALSE))))</f>
        <v/>
      </c>
      <c r="X80" t="str">
        <f>IF(E80="","",IF(②選手情報入力!N88="","",②選手情報入力!N88))</f>
        <v/>
      </c>
      <c r="Y80" s="37" t="str">
        <f>IF(E80="","",IF(②選手情報入力!M88="","",0))</f>
        <v/>
      </c>
      <c r="Z80" t="str">
        <f>IF(E80="","",IF(②選手情報入力!M88="","",IF(I80=1,VLOOKUP(②選手情報入力!M88,種目情報!$A$4:$C$16,3,FALSE),VLOOKUP(②選手情報入力!M88,種目情報!$E$4:$G$17,3,FALSE))))</f>
        <v/>
      </c>
      <c r="AA80" t="str">
        <f>IF(E80="","",IF(②選手情報入力!O88="","",IF(I80=1,種目情報!$J$4,種目情報!$J$6)))</f>
        <v/>
      </c>
      <c r="AB80" t="str">
        <f>IF(E80="","",IF(②選手情報入力!O88="","",IF(I80=1,IF(②選手情報入力!$O$5="","",②選手情報入力!$O$5),IF(②選手情報入力!$O$6="","",②選手情報入力!$O$6))))</f>
        <v/>
      </c>
      <c r="AC80" t="str">
        <f>IF(E80="","",IF(②選手情報入力!O88="","",0))</f>
        <v/>
      </c>
      <c r="AD80" t="str">
        <f>IF(E80="","",IF(②選手情報入力!O88="","",2))</f>
        <v/>
      </c>
      <c r="AE80" t="str">
        <f>IF(E80="","",IF(②選手情報入力!P88="","",IF(I80=1,種目情報!$J$5,種目情報!$J$7)))</f>
        <v/>
      </c>
      <c r="AF80" t="str">
        <f>IF(E80="","",IF(②選手情報入力!P88="","",IF(I80=1,IF(②選手情報入力!$P$5="","",②選手情報入力!$P$5),IF(②選手情報入力!$P$6="","",②選手情報入力!$P$6))))</f>
        <v/>
      </c>
      <c r="AG80" t="str">
        <f>IF(E80="","",IF(②選手情報入力!P88="","",0))</f>
        <v/>
      </c>
      <c r="AH80" t="str">
        <f>IF(E80="","",IF(②選手情報入力!P88="","",2))</f>
        <v/>
      </c>
    </row>
    <row r="81" spans="1:35">
      <c r="A81" t="str">
        <f>IF(E81="","",I81*1000000+①学校情報入力!$D$3*1000+②選手情報入力!A89)</f>
        <v/>
      </c>
      <c r="B81" t="str">
        <f>IF(E81="","",①学校情報入力!$D$3)</f>
        <v/>
      </c>
      <c r="D81" t="str">
        <f>IF(②選手情報入力!B89="","",②選手情報入力!B89)</f>
        <v/>
      </c>
      <c r="E81" t="str">
        <f>IF(②選手情報入力!C89="","",②選手情報入力!C89)</f>
        <v/>
      </c>
      <c r="F81" t="str">
        <f>IF(E81="","",②選手情報入力!D89)</f>
        <v/>
      </c>
      <c r="G81" t="str">
        <f>IF(E81="","",②選手情報入力!E89)</f>
        <v/>
      </c>
      <c r="H81" t="str">
        <f t="shared" si="3"/>
        <v/>
      </c>
      <c r="I81" t="str">
        <f>IF(E81="","",IF(②選手情報入力!G89="男",1,2))</f>
        <v/>
      </c>
      <c r="J81" t="str">
        <f>IF(E81="","",IF(②選手情報入力!H89="","",②選手情報入力!H89))</f>
        <v/>
      </c>
      <c r="L81" t="str">
        <f t="shared" si="4"/>
        <v/>
      </c>
      <c r="M81" t="str">
        <f t="shared" si="5"/>
        <v/>
      </c>
      <c r="O81" t="str">
        <f>IF(E81="","",IF(②選手情報入力!I89="","",IF(I81=1,VLOOKUP(②選手情報入力!I89,種目情報!$A$4:$B$16,2,FALSE),VLOOKUP(②選手情報入力!I89,種目情報!$E$4:$F$17,2,FALSE))))</f>
        <v/>
      </c>
      <c r="P81" t="str">
        <f>IF(E81="","",IF(②選手情報入力!J89="","",②選手情報入力!J89))</f>
        <v/>
      </c>
      <c r="Q81" s="37" t="str">
        <f>IF(E81="","",IF(②選手情報入力!I89="","",0))</f>
        <v/>
      </c>
      <c r="R81" t="str">
        <f>IF(E81="","",IF(②選手情報入力!I89="","",IF(I81=1,VLOOKUP(②選手情報入力!I89,種目情報!$A$4:$C$16,3,FALSE),VLOOKUP(②選手情報入力!I89,種目情報!$E$4:$G$17,3,FALSE))))</f>
        <v/>
      </c>
      <c r="S81" t="str">
        <f>IF(E81="","",IF(②選手情報入力!K89="","",IF(I81=1,VLOOKUP(②選手情報入力!K89,種目情報!$A$4:$B$16,2,FALSE),VLOOKUP(②選手情報入力!K89,種目情報!$E$4:$F$17,2,FALSE))))</f>
        <v/>
      </c>
      <c r="T81" t="str">
        <f>IF(E81="","",IF(②選手情報入力!L89="","",②選手情報入力!L89))</f>
        <v/>
      </c>
      <c r="U81" s="37" t="str">
        <f>IF(E81="","",IF(②選手情報入力!K89="","",0))</f>
        <v/>
      </c>
      <c r="V81" t="str">
        <f>IF(E81="","",IF(②選手情報入力!K89="","",IF(I81=1,VLOOKUP(②選手情報入力!K89,種目情報!$A$4:$C$16,3,FALSE),VLOOKUP(②選手情報入力!K89,種目情報!$E$4:$G$17,3,FALSE))))</f>
        <v/>
      </c>
      <c r="W81" t="str">
        <f>IF(E81="","",IF(②選手情報入力!M89="","",IF(I81=1,VLOOKUP(②選手情報入力!M89,種目情報!$A$4:$B$16,2,FALSE),VLOOKUP(②選手情報入力!M89,種目情報!$E$4:$F$17,2,FALSE))))</f>
        <v/>
      </c>
      <c r="X81" t="str">
        <f>IF(E81="","",IF(②選手情報入力!N89="","",②選手情報入力!N89))</f>
        <v/>
      </c>
      <c r="Y81" s="37" t="str">
        <f>IF(E81="","",IF(②選手情報入力!M89="","",0))</f>
        <v/>
      </c>
      <c r="Z81" t="str">
        <f>IF(E81="","",IF(②選手情報入力!M89="","",IF(I81=1,VLOOKUP(②選手情報入力!M89,種目情報!$A$4:$C$16,3,FALSE),VLOOKUP(②選手情報入力!M89,種目情報!$E$4:$G$17,3,FALSE))))</f>
        <v/>
      </c>
      <c r="AA81" t="str">
        <f>IF(E81="","",IF(②選手情報入力!O89="","",IF(I81=1,種目情報!$J$4,種目情報!$J$6)))</f>
        <v/>
      </c>
      <c r="AB81" t="str">
        <f>IF(E81="","",IF(②選手情報入力!O89="","",IF(I81=1,IF(②選手情報入力!$O$5="","",②選手情報入力!$O$5),IF(②選手情報入力!$O$6="","",②選手情報入力!$O$6))))</f>
        <v/>
      </c>
      <c r="AC81" t="str">
        <f>IF(E81="","",IF(②選手情報入力!O89="","",0))</f>
        <v/>
      </c>
      <c r="AD81" t="str">
        <f>IF(E81="","",IF(②選手情報入力!O89="","",2))</f>
        <v/>
      </c>
      <c r="AE81" t="str">
        <f>IF(E81="","",IF(②選手情報入力!P89="","",IF(I81=1,種目情報!$J$5,種目情報!$J$7)))</f>
        <v/>
      </c>
      <c r="AF81" t="str">
        <f>IF(E81="","",IF(②選手情報入力!P89="","",IF(I81=1,IF(②選手情報入力!$P$5="","",②選手情報入力!$P$5),IF(②選手情報入力!$P$6="","",②選手情報入力!$P$6))))</f>
        <v/>
      </c>
      <c r="AG81" t="str">
        <f>IF(E81="","",IF(②選手情報入力!P89="","",0))</f>
        <v/>
      </c>
      <c r="AH81" t="str">
        <f>IF(E81="","",IF(②選手情報入力!P89="","",2))</f>
        <v/>
      </c>
    </row>
    <row r="82" spans="1:35">
      <c r="A82" t="str">
        <f>IF(E82="","",I82*1000000+①学校情報入力!$D$3*1000+②選手情報入力!A90)</f>
        <v/>
      </c>
      <c r="B82" t="str">
        <f>IF(E82="","",①学校情報入力!$D$3)</f>
        <v/>
      </c>
      <c r="D82" t="str">
        <f>IF(②選手情報入力!B90="","",②選手情報入力!B90)</f>
        <v/>
      </c>
      <c r="E82" t="str">
        <f>IF(②選手情報入力!C90="","",②選手情報入力!C90)</f>
        <v/>
      </c>
      <c r="F82" t="str">
        <f>IF(E82="","",②選手情報入力!D90)</f>
        <v/>
      </c>
      <c r="G82" t="str">
        <f>IF(E82="","",②選手情報入力!E90)</f>
        <v/>
      </c>
      <c r="H82" t="str">
        <f t="shared" si="3"/>
        <v/>
      </c>
      <c r="I82" t="str">
        <f>IF(E82="","",IF(②選手情報入力!G90="男",1,2))</f>
        <v/>
      </c>
      <c r="J82" t="str">
        <f>IF(E82="","",IF(②選手情報入力!H90="","",②選手情報入力!H90))</f>
        <v/>
      </c>
      <c r="L82" t="str">
        <f t="shared" si="4"/>
        <v/>
      </c>
      <c r="M82" t="str">
        <f t="shared" si="5"/>
        <v/>
      </c>
      <c r="O82" t="str">
        <f>IF(E82="","",IF(②選手情報入力!I90="","",IF(I82=1,VLOOKUP(②選手情報入力!I90,種目情報!$A$4:$B$16,2,FALSE),VLOOKUP(②選手情報入力!I90,種目情報!$E$4:$F$17,2,FALSE))))</f>
        <v/>
      </c>
      <c r="P82" t="str">
        <f>IF(E82="","",IF(②選手情報入力!J90="","",②選手情報入力!J90))</f>
        <v/>
      </c>
      <c r="Q82" s="37" t="str">
        <f>IF(E82="","",IF(②選手情報入力!I90="","",0))</f>
        <v/>
      </c>
      <c r="R82" t="str">
        <f>IF(E82="","",IF(②選手情報入力!I90="","",IF(I82=1,VLOOKUP(②選手情報入力!I90,種目情報!$A$4:$C$16,3,FALSE),VLOOKUP(②選手情報入力!I90,種目情報!$E$4:$G$17,3,FALSE))))</f>
        <v/>
      </c>
      <c r="S82" t="str">
        <f>IF(E82="","",IF(②選手情報入力!K90="","",IF(I82=1,VLOOKUP(②選手情報入力!K90,種目情報!$A$4:$B$16,2,FALSE),VLOOKUP(②選手情報入力!K90,種目情報!$E$4:$F$17,2,FALSE))))</f>
        <v/>
      </c>
      <c r="T82" t="str">
        <f>IF(E82="","",IF(②選手情報入力!L90="","",②選手情報入力!L90))</f>
        <v/>
      </c>
      <c r="U82" s="37" t="str">
        <f>IF(E82="","",IF(②選手情報入力!K90="","",0))</f>
        <v/>
      </c>
      <c r="V82" t="str">
        <f>IF(E82="","",IF(②選手情報入力!K90="","",IF(I82=1,VLOOKUP(②選手情報入力!K90,種目情報!$A$4:$C$16,3,FALSE),VLOOKUP(②選手情報入力!K90,種目情報!$E$4:$G$17,3,FALSE))))</f>
        <v/>
      </c>
      <c r="W82" t="str">
        <f>IF(E82="","",IF(②選手情報入力!M90="","",IF(I82=1,VLOOKUP(②選手情報入力!M90,種目情報!$A$4:$B$16,2,FALSE),VLOOKUP(②選手情報入力!M90,種目情報!$E$4:$F$17,2,FALSE))))</f>
        <v/>
      </c>
      <c r="X82" t="str">
        <f>IF(E82="","",IF(②選手情報入力!N90="","",②選手情報入力!N90))</f>
        <v/>
      </c>
      <c r="Y82" s="37" t="str">
        <f>IF(E82="","",IF(②選手情報入力!M90="","",0))</f>
        <v/>
      </c>
      <c r="Z82" t="str">
        <f>IF(E82="","",IF(②選手情報入力!M90="","",IF(I82=1,VLOOKUP(②選手情報入力!M90,種目情報!$A$4:$C$16,3,FALSE),VLOOKUP(②選手情報入力!M90,種目情報!$E$4:$G$17,3,FALSE))))</f>
        <v/>
      </c>
      <c r="AA82" t="str">
        <f>IF(E82="","",IF(②選手情報入力!O90="","",IF(I82=1,種目情報!$J$4,種目情報!$J$6)))</f>
        <v/>
      </c>
      <c r="AB82" t="str">
        <f>IF(E82="","",IF(②選手情報入力!O90="","",IF(I82=1,IF(②選手情報入力!$O$5="","",②選手情報入力!$O$5),IF(②選手情報入力!$O$6="","",②選手情報入力!$O$6))))</f>
        <v/>
      </c>
      <c r="AC82" t="str">
        <f>IF(E82="","",IF(②選手情報入力!O90="","",0))</f>
        <v/>
      </c>
      <c r="AD82" t="str">
        <f>IF(E82="","",IF(②選手情報入力!O90="","",2))</f>
        <v/>
      </c>
      <c r="AE82" t="str">
        <f>IF(E82="","",IF(②選手情報入力!P90="","",IF(I82=1,種目情報!$J$5,種目情報!$J$7)))</f>
        <v/>
      </c>
      <c r="AF82" t="str">
        <f>IF(E82="","",IF(②選手情報入力!P90="","",IF(I82=1,IF(②選手情報入力!$P$5="","",②選手情報入力!$P$5),IF(②選手情報入力!$P$6="","",②選手情報入力!$P$6))))</f>
        <v/>
      </c>
      <c r="AG82" t="str">
        <f>IF(E82="","",IF(②選手情報入力!P90="","",0))</f>
        <v/>
      </c>
      <c r="AH82" t="str">
        <f>IF(E82="","",IF(②選手情報入力!P90="","",2))</f>
        <v/>
      </c>
    </row>
    <row r="83" spans="1:35">
      <c r="A83" t="str">
        <f>IF(E83="","",I83*1000000+①学校情報入力!$D$3*1000+②選手情報入力!A91)</f>
        <v/>
      </c>
      <c r="B83" t="str">
        <f>IF(E83="","",①学校情報入力!$D$3)</f>
        <v/>
      </c>
      <c r="D83" t="str">
        <f>IF(②選手情報入力!B91="","",②選手情報入力!B91)</f>
        <v/>
      </c>
      <c r="E83" t="str">
        <f>IF(②選手情報入力!C91="","",②選手情報入力!C91)</f>
        <v/>
      </c>
      <c r="F83" t="str">
        <f>IF(E83="","",②選手情報入力!D91)</f>
        <v/>
      </c>
      <c r="G83" t="str">
        <f>IF(E83="","",②選手情報入力!E91)</f>
        <v/>
      </c>
      <c r="H83" t="str">
        <f t="shared" si="3"/>
        <v/>
      </c>
      <c r="I83" t="str">
        <f>IF(E83="","",IF(②選手情報入力!G91="男",1,2))</f>
        <v/>
      </c>
      <c r="J83" t="str">
        <f>IF(E83="","",IF(②選手情報入力!H91="","",②選手情報入力!H91))</f>
        <v/>
      </c>
      <c r="L83" t="str">
        <f t="shared" si="4"/>
        <v/>
      </c>
      <c r="M83" t="str">
        <f t="shared" si="5"/>
        <v/>
      </c>
      <c r="O83" t="str">
        <f>IF(E83="","",IF(②選手情報入力!I91="","",IF(I83=1,VLOOKUP(②選手情報入力!I91,種目情報!$A$4:$B$16,2,FALSE),VLOOKUP(②選手情報入力!I91,種目情報!$E$4:$F$17,2,FALSE))))</f>
        <v/>
      </c>
      <c r="P83" t="str">
        <f>IF(E83="","",IF(②選手情報入力!J91="","",②選手情報入力!J91))</f>
        <v/>
      </c>
      <c r="Q83" s="37" t="str">
        <f>IF(E83="","",IF(②選手情報入力!I91="","",0))</f>
        <v/>
      </c>
      <c r="R83" t="str">
        <f>IF(E83="","",IF(②選手情報入力!I91="","",IF(I83=1,VLOOKUP(②選手情報入力!I91,種目情報!$A$4:$C$16,3,FALSE),VLOOKUP(②選手情報入力!I91,種目情報!$E$4:$G$17,3,FALSE))))</f>
        <v/>
      </c>
      <c r="S83" t="str">
        <f>IF(E83="","",IF(②選手情報入力!K91="","",IF(I83=1,VLOOKUP(②選手情報入力!K91,種目情報!$A$4:$B$16,2,FALSE),VLOOKUP(②選手情報入力!K91,種目情報!$E$4:$F$17,2,FALSE))))</f>
        <v/>
      </c>
      <c r="T83" t="str">
        <f>IF(E83="","",IF(②選手情報入力!L91="","",②選手情報入力!L91))</f>
        <v/>
      </c>
      <c r="U83" s="37" t="str">
        <f>IF(E83="","",IF(②選手情報入力!K91="","",0))</f>
        <v/>
      </c>
      <c r="V83" t="str">
        <f>IF(E83="","",IF(②選手情報入力!K91="","",IF(I83=1,VLOOKUP(②選手情報入力!K91,種目情報!$A$4:$C$16,3,FALSE),VLOOKUP(②選手情報入力!K91,種目情報!$E$4:$G$17,3,FALSE))))</f>
        <v/>
      </c>
      <c r="W83" t="str">
        <f>IF(E83="","",IF(②選手情報入力!M91="","",IF(I83=1,VLOOKUP(②選手情報入力!M91,種目情報!$A$4:$B$16,2,FALSE),VLOOKUP(②選手情報入力!M91,種目情報!$E$4:$F$17,2,FALSE))))</f>
        <v/>
      </c>
      <c r="X83" t="str">
        <f>IF(E83="","",IF(②選手情報入力!N91="","",②選手情報入力!N91))</f>
        <v/>
      </c>
      <c r="Y83" s="37" t="str">
        <f>IF(E83="","",IF(②選手情報入力!M91="","",0))</f>
        <v/>
      </c>
      <c r="Z83" t="str">
        <f>IF(E83="","",IF(②選手情報入力!M91="","",IF(I83=1,VLOOKUP(②選手情報入力!M91,種目情報!$A$4:$C$16,3,FALSE),VLOOKUP(②選手情報入力!M91,種目情報!$E$4:$G$17,3,FALSE))))</f>
        <v/>
      </c>
      <c r="AA83" t="str">
        <f>IF(E83="","",IF(②選手情報入力!O91="","",IF(I83=1,種目情報!$J$4,種目情報!$J$6)))</f>
        <v/>
      </c>
      <c r="AB83" t="str">
        <f>IF(E83="","",IF(②選手情報入力!O91="","",IF(I83=1,IF(②選手情報入力!$O$5="","",②選手情報入力!$O$5),IF(②選手情報入力!$O$6="","",②選手情報入力!$O$6))))</f>
        <v/>
      </c>
      <c r="AC83" t="str">
        <f>IF(E83="","",IF(②選手情報入力!O91="","",0))</f>
        <v/>
      </c>
      <c r="AD83" t="str">
        <f>IF(E83="","",IF(②選手情報入力!O91="","",2))</f>
        <v/>
      </c>
      <c r="AE83" t="str">
        <f>IF(E83="","",IF(②選手情報入力!P91="","",IF(I83=1,種目情報!$J$5,種目情報!$J$7)))</f>
        <v/>
      </c>
      <c r="AF83" t="str">
        <f>IF(E83="","",IF(②選手情報入力!P91="","",IF(I83=1,IF(②選手情報入力!$P$5="","",②選手情報入力!$P$5),IF(②選手情報入力!$P$6="","",②選手情報入力!$P$6))))</f>
        <v/>
      </c>
      <c r="AG83" t="str">
        <f>IF(E83="","",IF(②選手情報入力!P91="","",0))</f>
        <v/>
      </c>
      <c r="AH83" t="str">
        <f>IF(E83="","",IF(②選手情報入力!P91="","",2))</f>
        <v/>
      </c>
    </row>
    <row r="84" spans="1:35">
      <c r="A84" t="str">
        <f>IF(E84="","",I84*1000000+①学校情報入力!$D$3*1000+②選手情報入力!A92)</f>
        <v/>
      </c>
      <c r="B84" t="str">
        <f>IF(E84="","",①学校情報入力!$D$3)</f>
        <v/>
      </c>
      <c r="D84" t="str">
        <f>IF(②選手情報入力!B92="","",②選手情報入力!B92)</f>
        <v/>
      </c>
      <c r="E84" t="str">
        <f>IF(②選手情報入力!C92="","",②選手情報入力!C92)</f>
        <v/>
      </c>
      <c r="F84" t="str">
        <f>IF(E84="","",②選手情報入力!D92)</f>
        <v/>
      </c>
      <c r="G84" t="str">
        <f>IF(E84="","",②選手情報入力!E92)</f>
        <v/>
      </c>
      <c r="H84" t="str">
        <f t="shared" si="3"/>
        <v/>
      </c>
      <c r="I84" t="str">
        <f>IF(E84="","",IF(②選手情報入力!G92="男",1,2))</f>
        <v/>
      </c>
      <c r="J84" t="str">
        <f>IF(E84="","",IF(②選手情報入力!H92="","",②選手情報入力!H92))</f>
        <v/>
      </c>
      <c r="L84" t="str">
        <f t="shared" si="4"/>
        <v/>
      </c>
      <c r="M84" t="str">
        <f t="shared" si="5"/>
        <v/>
      </c>
      <c r="O84" t="str">
        <f>IF(E84="","",IF(②選手情報入力!I92="","",IF(I84=1,VLOOKUP(②選手情報入力!I92,種目情報!$A$4:$B$16,2,FALSE),VLOOKUP(②選手情報入力!I92,種目情報!$E$4:$F$17,2,FALSE))))</f>
        <v/>
      </c>
      <c r="P84" t="str">
        <f>IF(E84="","",IF(②選手情報入力!J92="","",②選手情報入力!J92))</f>
        <v/>
      </c>
      <c r="Q84" s="37" t="str">
        <f>IF(E84="","",IF(②選手情報入力!I92="","",0))</f>
        <v/>
      </c>
      <c r="R84" t="str">
        <f>IF(E84="","",IF(②選手情報入力!I92="","",IF(I84=1,VLOOKUP(②選手情報入力!I92,種目情報!$A$4:$C$16,3,FALSE),VLOOKUP(②選手情報入力!I92,種目情報!$E$4:$G$17,3,FALSE))))</f>
        <v/>
      </c>
      <c r="S84" t="str">
        <f>IF(E84="","",IF(②選手情報入力!K92="","",IF(I84=1,VLOOKUP(②選手情報入力!K92,種目情報!$A$4:$B$16,2,FALSE),VLOOKUP(②選手情報入力!K92,種目情報!$E$4:$F$17,2,FALSE))))</f>
        <v/>
      </c>
      <c r="T84" t="str">
        <f>IF(E84="","",IF(②選手情報入力!L92="","",②選手情報入力!L92))</f>
        <v/>
      </c>
      <c r="U84" s="37" t="str">
        <f>IF(E84="","",IF(②選手情報入力!K92="","",0))</f>
        <v/>
      </c>
      <c r="V84" t="str">
        <f>IF(E84="","",IF(②選手情報入力!K92="","",IF(I84=1,VLOOKUP(②選手情報入力!K92,種目情報!$A$4:$C$16,3,FALSE),VLOOKUP(②選手情報入力!K92,種目情報!$E$4:$G$17,3,FALSE))))</f>
        <v/>
      </c>
      <c r="W84" t="str">
        <f>IF(E84="","",IF(②選手情報入力!M92="","",IF(I84=1,VLOOKUP(②選手情報入力!M92,種目情報!$A$4:$B$16,2,FALSE),VLOOKUP(②選手情報入力!M92,種目情報!$E$4:$F$17,2,FALSE))))</f>
        <v/>
      </c>
      <c r="X84" t="str">
        <f>IF(E84="","",IF(②選手情報入力!N92="","",②選手情報入力!N92))</f>
        <v/>
      </c>
      <c r="Y84" s="37" t="str">
        <f>IF(E84="","",IF(②選手情報入力!M92="","",0))</f>
        <v/>
      </c>
      <c r="Z84" t="str">
        <f>IF(E84="","",IF(②選手情報入力!M92="","",IF(I84=1,VLOOKUP(②選手情報入力!M92,種目情報!$A$4:$C$16,3,FALSE),VLOOKUP(②選手情報入力!M92,種目情報!$E$4:$G$17,3,FALSE))))</f>
        <v/>
      </c>
      <c r="AA84" t="str">
        <f>IF(E84="","",IF(②選手情報入力!O92="","",IF(I84=1,種目情報!$J$4,種目情報!$J$6)))</f>
        <v/>
      </c>
      <c r="AB84" t="str">
        <f>IF(E84="","",IF(②選手情報入力!O92="","",IF(I84=1,IF(②選手情報入力!$O$5="","",②選手情報入力!$O$5),IF(②選手情報入力!$O$6="","",②選手情報入力!$O$6))))</f>
        <v/>
      </c>
      <c r="AC84" t="str">
        <f>IF(E84="","",IF(②選手情報入力!O92="","",0))</f>
        <v/>
      </c>
      <c r="AD84" t="str">
        <f>IF(E84="","",IF(②選手情報入力!O92="","",2))</f>
        <v/>
      </c>
      <c r="AE84" t="str">
        <f>IF(E84="","",IF(②選手情報入力!P92="","",IF(I84=1,種目情報!$J$5,種目情報!$J$7)))</f>
        <v/>
      </c>
      <c r="AF84" t="str">
        <f>IF(E84="","",IF(②選手情報入力!P92="","",IF(I84=1,IF(②選手情報入力!$P$5="","",②選手情報入力!$P$5),IF(②選手情報入力!$P$6="","",②選手情報入力!$P$6))))</f>
        <v/>
      </c>
      <c r="AG84" t="str">
        <f>IF(E84="","",IF(②選手情報入力!P92="","",0))</f>
        <v/>
      </c>
      <c r="AH84" t="str">
        <f>IF(E84="","",IF(②選手情報入力!P92="","",2))</f>
        <v/>
      </c>
    </row>
    <row r="85" spans="1:35">
      <c r="A85" t="str">
        <f>IF(E85="","",I85*1000000+①学校情報入力!$D$3*1000+②選手情報入力!A93)</f>
        <v/>
      </c>
      <c r="B85" t="str">
        <f>IF(E85="","",①学校情報入力!$D$3)</f>
        <v/>
      </c>
      <c r="D85" t="str">
        <f>IF(②選手情報入力!B93="","",②選手情報入力!B93)</f>
        <v/>
      </c>
      <c r="E85" t="str">
        <f>IF(②選手情報入力!C93="","",②選手情報入力!C93)</f>
        <v/>
      </c>
      <c r="F85" t="str">
        <f>IF(E85="","",②選手情報入力!D93)</f>
        <v/>
      </c>
      <c r="G85" t="str">
        <f>IF(E85="","",②選手情報入力!E93)</f>
        <v/>
      </c>
      <c r="H85" t="str">
        <f t="shared" si="3"/>
        <v/>
      </c>
      <c r="I85" t="str">
        <f>IF(E85="","",IF(②選手情報入力!G93="男",1,2))</f>
        <v/>
      </c>
      <c r="J85" t="str">
        <f>IF(E85="","",IF(②選手情報入力!H93="","",②選手情報入力!H93))</f>
        <v/>
      </c>
      <c r="L85" t="str">
        <f t="shared" si="4"/>
        <v/>
      </c>
      <c r="M85" t="str">
        <f t="shared" si="5"/>
        <v/>
      </c>
      <c r="O85" t="str">
        <f>IF(E85="","",IF(②選手情報入力!I93="","",IF(I85=1,VLOOKUP(②選手情報入力!I93,種目情報!$A$4:$B$16,2,FALSE),VLOOKUP(②選手情報入力!I93,種目情報!$E$4:$F$17,2,FALSE))))</f>
        <v/>
      </c>
      <c r="P85" t="str">
        <f>IF(E85="","",IF(②選手情報入力!J93="","",②選手情報入力!J93))</f>
        <v/>
      </c>
      <c r="Q85" s="37" t="str">
        <f>IF(E85="","",IF(②選手情報入力!I93="","",0))</f>
        <v/>
      </c>
      <c r="R85" t="str">
        <f>IF(E85="","",IF(②選手情報入力!I93="","",IF(I85=1,VLOOKUP(②選手情報入力!I93,種目情報!$A$4:$C$16,3,FALSE),VLOOKUP(②選手情報入力!I93,種目情報!$E$4:$G$17,3,FALSE))))</f>
        <v/>
      </c>
      <c r="S85" t="str">
        <f>IF(E85="","",IF(②選手情報入力!K93="","",IF(I85=1,VLOOKUP(②選手情報入力!K93,種目情報!$A$4:$B$16,2,FALSE),VLOOKUP(②選手情報入力!K93,種目情報!$E$4:$F$17,2,FALSE))))</f>
        <v/>
      </c>
      <c r="T85" t="str">
        <f>IF(E85="","",IF(②選手情報入力!L93="","",②選手情報入力!L93))</f>
        <v/>
      </c>
      <c r="U85" s="37" t="str">
        <f>IF(E85="","",IF(②選手情報入力!K93="","",0))</f>
        <v/>
      </c>
      <c r="V85" t="str">
        <f>IF(E85="","",IF(②選手情報入力!K93="","",IF(I85=1,VLOOKUP(②選手情報入力!K93,種目情報!$A$4:$C$16,3,FALSE),VLOOKUP(②選手情報入力!K93,種目情報!$E$4:$G$17,3,FALSE))))</f>
        <v/>
      </c>
      <c r="W85" t="str">
        <f>IF(E85="","",IF(②選手情報入力!M93="","",IF(I85=1,VLOOKUP(②選手情報入力!M93,種目情報!$A$4:$B$16,2,FALSE),VLOOKUP(②選手情報入力!M93,種目情報!$E$4:$F$17,2,FALSE))))</f>
        <v/>
      </c>
      <c r="X85" t="str">
        <f>IF(E85="","",IF(②選手情報入力!N93="","",②選手情報入力!N93))</f>
        <v/>
      </c>
      <c r="Y85" s="37" t="str">
        <f>IF(E85="","",IF(②選手情報入力!M93="","",0))</f>
        <v/>
      </c>
      <c r="Z85" t="str">
        <f>IF(E85="","",IF(②選手情報入力!M93="","",IF(I85=1,VLOOKUP(②選手情報入力!M93,種目情報!$A$4:$C$16,3,FALSE),VLOOKUP(②選手情報入力!M93,種目情報!$E$4:$G$17,3,FALSE))))</f>
        <v/>
      </c>
      <c r="AA85" t="str">
        <f>IF(E85="","",IF(②選手情報入力!O93="","",IF(I85=1,種目情報!$J$4,種目情報!$J$6)))</f>
        <v/>
      </c>
      <c r="AB85" t="str">
        <f>IF(E85="","",IF(②選手情報入力!O93="","",IF(I85=1,IF(②選手情報入力!$O$5="","",②選手情報入力!$O$5),IF(②選手情報入力!$O$6="","",②選手情報入力!$O$6))))</f>
        <v/>
      </c>
      <c r="AC85" t="str">
        <f>IF(E85="","",IF(②選手情報入力!O93="","",0))</f>
        <v/>
      </c>
      <c r="AD85" t="str">
        <f>IF(E85="","",IF(②選手情報入力!O93="","",2))</f>
        <v/>
      </c>
      <c r="AE85" t="str">
        <f>IF(E85="","",IF(②選手情報入力!P93="","",IF(I85=1,種目情報!$J$5,種目情報!$J$7)))</f>
        <v/>
      </c>
      <c r="AF85" t="str">
        <f>IF(E85="","",IF(②選手情報入力!P93="","",IF(I85=1,IF(②選手情報入力!$P$5="","",②選手情報入力!$P$5),IF(②選手情報入力!$P$6="","",②選手情報入力!$P$6))))</f>
        <v/>
      </c>
      <c r="AG85" t="str">
        <f>IF(E85="","",IF(②選手情報入力!P93="","",0))</f>
        <v/>
      </c>
      <c r="AH85" t="str">
        <f>IF(E85="","",IF(②選手情報入力!P93="","",2))</f>
        <v/>
      </c>
    </row>
    <row r="86" spans="1:35">
      <c r="A86" t="str">
        <f>IF(E86="","",I86*1000000+①学校情報入力!$D$3*1000+②選手情報入力!A94)</f>
        <v/>
      </c>
      <c r="B86" t="str">
        <f>IF(E86="","",①学校情報入力!$D$3)</f>
        <v/>
      </c>
      <c r="D86" t="str">
        <f>IF(②選手情報入力!B94="","",②選手情報入力!B94)</f>
        <v/>
      </c>
      <c r="E86" t="str">
        <f>IF(②選手情報入力!C94="","",②選手情報入力!C94)</f>
        <v/>
      </c>
      <c r="F86" t="str">
        <f>IF(E86="","",②選手情報入力!D94)</f>
        <v/>
      </c>
      <c r="G86" t="str">
        <f>IF(E86="","",②選手情報入力!E94)</f>
        <v/>
      </c>
      <c r="H86" t="str">
        <f t="shared" si="3"/>
        <v/>
      </c>
      <c r="I86" t="str">
        <f>IF(E86="","",IF(②選手情報入力!G94="男",1,2))</f>
        <v/>
      </c>
      <c r="J86" t="str">
        <f>IF(E86="","",IF(②選手情報入力!H94="","",②選手情報入力!H94))</f>
        <v/>
      </c>
      <c r="L86" t="str">
        <f t="shared" si="4"/>
        <v/>
      </c>
      <c r="M86" t="str">
        <f t="shared" si="5"/>
        <v/>
      </c>
      <c r="O86" t="str">
        <f>IF(E86="","",IF(②選手情報入力!I94="","",IF(I86=1,VLOOKUP(②選手情報入力!I94,種目情報!$A$4:$B$16,2,FALSE),VLOOKUP(②選手情報入力!I94,種目情報!$E$4:$F$17,2,FALSE))))</f>
        <v/>
      </c>
      <c r="P86" t="str">
        <f>IF(E86="","",IF(②選手情報入力!J94="","",②選手情報入力!J94))</f>
        <v/>
      </c>
      <c r="Q86" s="37" t="str">
        <f>IF(E86="","",IF(②選手情報入力!I94="","",0))</f>
        <v/>
      </c>
      <c r="R86" t="str">
        <f>IF(E86="","",IF(②選手情報入力!I94="","",IF(I86=1,VLOOKUP(②選手情報入力!I94,種目情報!$A$4:$C$16,3,FALSE),VLOOKUP(②選手情報入力!I94,種目情報!$E$4:$G$17,3,FALSE))))</f>
        <v/>
      </c>
      <c r="S86" t="str">
        <f>IF(E86="","",IF(②選手情報入力!K94="","",IF(I86=1,VLOOKUP(②選手情報入力!K94,種目情報!$A$4:$B$16,2,FALSE),VLOOKUP(②選手情報入力!K94,種目情報!$E$4:$F$17,2,FALSE))))</f>
        <v/>
      </c>
      <c r="T86" t="str">
        <f>IF(E86="","",IF(②選手情報入力!L94="","",②選手情報入力!L94))</f>
        <v/>
      </c>
      <c r="U86" s="37" t="str">
        <f>IF(E86="","",IF(②選手情報入力!K94="","",0))</f>
        <v/>
      </c>
      <c r="V86" t="str">
        <f>IF(E86="","",IF(②選手情報入力!K94="","",IF(I86=1,VLOOKUP(②選手情報入力!K94,種目情報!$A$4:$C$16,3,FALSE),VLOOKUP(②選手情報入力!K94,種目情報!$E$4:$G$17,3,FALSE))))</f>
        <v/>
      </c>
      <c r="W86" t="str">
        <f>IF(E86="","",IF(②選手情報入力!M94="","",IF(I86=1,VLOOKUP(②選手情報入力!M94,種目情報!$A$4:$B$16,2,FALSE),VLOOKUP(②選手情報入力!M94,種目情報!$E$4:$F$17,2,FALSE))))</f>
        <v/>
      </c>
      <c r="X86" t="str">
        <f>IF(E86="","",IF(②選手情報入力!N94="","",②選手情報入力!N94))</f>
        <v/>
      </c>
      <c r="Y86" s="37" t="str">
        <f>IF(E86="","",IF(②選手情報入力!M94="","",0))</f>
        <v/>
      </c>
      <c r="Z86" t="str">
        <f>IF(E86="","",IF(②選手情報入力!M94="","",IF(I86=1,VLOOKUP(②選手情報入力!M94,種目情報!$A$4:$C$16,3,FALSE),VLOOKUP(②選手情報入力!M94,種目情報!$E$4:$G$17,3,FALSE))))</f>
        <v/>
      </c>
      <c r="AA86" t="str">
        <f>IF(E86="","",IF(②選手情報入力!O94="","",IF(I86=1,種目情報!$J$4,種目情報!$J$6)))</f>
        <v/>
      </c>
      <c r="AB86" t="str">
        <f>IF(E86="","",IF(②選手情報入力!O94="","",IF(I86=1,IF(②選手情報入力!$O$5="","",②選手情報入力!$O$5),IF(②選手情報入力!$O$6="","",②選手情報入力!$O$6))))</f>
        <v/>
      </c>
      <c r="AC86" t="str">
        <f>IF(E86="","",IF(②選手情報入力!O94="","",0))</f>
        <v/>
      </c>
      <c r="AD86" t="str">
        <f>IF(E86="","",IF(②選手情報入力!O94="","",2))</f>
        <v/>
      </c>
      <c r="AE86" t="str">
        <f>IF(E86="","",IF(②選手情報入力!P94="","",IF(I86=1,種目情報!$J$5,種目情報!$J$7)))</f>
        <v/>
      </c>
      <c r="AF86" t="str">
        <f>IF(E86="","",IF(②選手情報入力!P94="","",IF(I86=1,IF(②選手情報入力!$P$5="","",②選手情報入力!$P$5),IF(②選手情報入力!$P$6="","",②選手情報入力!$P$6))))</f>
        <v/>
      </c>
      <c r="AG86" t="str">
        <f>IF(E86="","",IF(②選手情報入力!P94="","",0))</f>
        <v/>
      </c>
      <c r="AH86" t="str">
        <f>IF(E86="","",IF(②選手情報入力!P94="","",2))</f>
        <v/>
      </c>
    </row>
    <row r="87" spans="1:35">
      <c r="A87" t="str">
        <f>IF(E87="","",I87*1000000+①学校情報入力!$D$3*1000+②選手情報入力!A95)</f>
        <v/>
      </c>
      <c r="B87" t="str">
        <f>IF(E87="","",①学校情報入力!$D$3)</f>
        <v/>
      </c>
      <c r="D87" t="str">
        <f>IF(②選手情報入力!B95="","",②選手情報入力!B95)</f>
        <v/>
      </c>
      <c r="E87" t="str">
        <f>IF(②選手情報入力!C95="","",②選手情報入力!C95)</f>
        <v/>
      </c>
      <c r="F87" t="str">
        <f>IF(E87="","",②選手情報入力!D95)</f>
        <v/>
      </c>
      <c r="G87" t="str">
        <f>IF(E87="","",②選手情報入力!E95)</f>
        <v/>
      </c>
      <c r="H87" t="str">
        <f t="shared" si="3"/>
        <v/>
      </c>
      <c r="I87" t="str">
        <f>IF(E87="","",IF(②選手情報入力!G95="男",1,2))</f>
        <v/>
      </c>
      <c r="J87" t="str">
        <f>IF(E87="","",IF(②選手情報入力!H95="","",②選手情報入力!H95))</f>
        <v/>
      </c>
      <c r="L87" t="str">
        <f t="shared" si="4"/>
        <v/>
      </c>
      <c r="M87" t="str">
        <f t="shared" si="5"/>
        <v/>
      </c>
      <c r="O87" t="str">
        <f>IF(E87="","",IF(②選手情報入力!I95="","",IF(I87=1,VLOOKUP(②選手情報入力!I95,種目情報!$A$4:$B$16,2,FALSE),VLOOKUP(②選手情報入力!I95,種目情報!$E$4:$F$17,2,FALSE))))</f>
        <v/>
      </c>
      <c r="P87" t="str">
        <f>IF(E87="","",IF(②選手情報入力!J95="","",②選手情報入力!J95))</f>
        <v/>
      </c>
      <c r="Q87" s="37" t="str">
        <f>IF(E87="","",IF(②選手情報入力!I95="","",0))</f>
        <v/>
      </c>
      <c r="R87" t="str">
        <f>IF(E87="","",IF(②選手情報入力!I95="","",IF(I87=1,VLOOKUP(②選手情報入力!I95,種目情報!$A$4:$C$16,3,FALSE),VLOOKUP(②選手情報入力!I95,種目情報!$E$4:$G$17,3,FALSE))))</f>
        <v/>
      </c>
      <c r="S87" t="str">
        <f>IF(E87="","",IF(②選手情報入力!K95="","",IF(I87=1,VLOOKUP(②選手情報入力!K95,種目情報!$A$4:$B$16,2,FALSE),VLOOKUP(②選手情報入力!K95,種目情報!$E$4:$F$17,2,FALSE))))</f>
        <v/>
      </c>
      <c r="T87" t="str">
        <f>IF(E87="","",IF(②選手情報入力!L95="","",②選手情報入力!L95))</f>
        <v/>
      </c>
      <c r="U87" s="37" t="str">
        <f>IF(E87="","",IF(②選手情報入力!K95="","",0))</f>
        <v/>
      </c>
      <c r="V87" t="str">
        <f>IF(E87="","",IF(②選手情報入力!K95="","",IF(I87=1,VLOOKUP(②選手情報入力!K95,種目情報!$A$4:$C$16,3,FALSE),VLOOKUP(②選手情報入力!K95,種目情報!$E$4:$G$17,3,FALSE))))</f>
        <v/>
      </c>
      <c r="W87" t="str">
        <f>IF(E87="","",IF(②選手情報入力!M95="","",IF(I87=1,VLOOKUP(②選手情報入力!M95,種目情報!$A$4:$B$16,2,FALSE),VLOOKUP(②選手情報入力!M95,種目情報!$E$4:$F$17,2,FALSE))))</f>
        <v/>
      </c>
      <c r="X87" t="str">
        <f>IF(E87="","",IF(②選手情報入力!N95="","",②選手情報入力!N95))</f>
        <v/>
      </c>
      <c r="Y87" s="37" t="str">
        <f>IF(E87="","",IF(②選手情報入力!M95="","",0))</f>
        <v/>
      </c>
      <c r="Z87" t="str">
        <f>IF(E87="","",IF(②選手情報入力!M95="","",IF(I87=1,VLOOKUP(②選手情報入力!M95,種目情報!$A$4:$C$16,3,FALSE),VLOOKUP(②選手情報入力!M95,種目情報!$E$4:$G$17,3,FALSE))))</f>
        <v/>
      </c>
      <c r="AA87" t="str">
        <f>IF(E87="","",IF(②選手情報入力!O95="","",IF(I87=1,種目情報!$J$4,種目情報!$J$6)))</f>
        <v/>
      </c>
      <c r="AB87" t="str">
        <f>IF(E87="","",IF(②選手情報入力!O95="","",IF(I87=1,IF(②選手情報入力!$O$5="","",②選手情報入力!$O$5),IF(②選手情報入力!$O$6="","",②選手情報入力!$O$6))))</f>
        <v/>
      </c>
      <c r="AC87" t="str">
        <f>IF(E87="","",IF(②選手情報入力!O95="","",0))</f>
        <v/>
      </c>
      <c r="AD87" t="str">
        <f>IF(E87="","",IF(②選手情報入力!O95="","",2))</f>
        <v/>
      </c>
      <c r="AE87" t="str">
        <f>IF(E87="","",IF(②選手情報入力!P95="","",IF(I87=1,種目情報!$J$5,種目情報!$J$7)))</f>
        <v/>
      </c>
      <c r="AF87" t="str">
        <f>IF(E87="","",IF(②選手情報入力!P95="","",IF(I87=1,IF(②選手情報入力!$P$5="","",②選手情報入力!$P$5),IF(②選手情報入力!$P$6="","",②選手情報入力!$P$6))))</f>
        <v/>
      </c>
      <c r="AG87" t="str">
        <f>IF(E87="","",IF(②選手情報入力!P95="","",0))</f>
        <v/>
      </c>
      <c r="AH87" t="str">
        <f>IF(E87="","",IF(②選手情報入力!P95="","",2))</f>
        <v/>
      </c>
    </row>
    <row r="88" spans="1:35">
      <c r="A88" t="str">
        <f>IF(E88="","",I88*1000000+①学校情報入力!$D$3*1000+②選手情報入力!A96)</f>
        <v/>
      </c>
      <c r="B88" t="str">
        <f>IF(E88="","",①学校情報入力!$D$3)</f>
        <v/>
      </c>
      <c r="D88" t="str">
        <f>IF(②選手情報入力!B96="","",②選手情報入力!B96)</f>
        <v/>
      </c>
      <c r="E88" t="str">
        <f>IF(②選手情報入力!C96="","",②選手情報入力!C96)</f>
        <v/>
      </c>
      <c r="F88" t="str">
        <f>IF(E88="","",②選手情報入力!D96)</f>
        <v/>
      </c>
      <c r="G88" t="str">
        <f>IF(E88="","",②選手情報入力!E96)</f>
        <v/>
      </c>
      <c r="H88" t="str">
        <f t="shared" si="3"/>
        <v/>
      </c>
      <c r="I88" t="str">
        <f>IF(E88="","",IF(②選手情報入力!G96="男",1,2))</f>
        <v/>
      </c>
      <c r="J88" t="str">
        <f>IF(E88="","",IF(②選手情報入力!H96="","",②選手情報入力!H96))</f>
        <v/>
      </c>
      <c r="L88" t="str">
        <f t="shared" si="4"/>
        <v/>
      </c>
      <c r="M88" t="str">
        <f t="shared" si="5"/>
        <v/>
      </c>
      <c r="O88" t="str">
        <f>IF(E88="","",IF(②選手情報入力!I96="","",IF(I88=1,VLOOKUP(②選手情報入力!I96,種目情報!$A$4:$B$16,2,FALSE),VLOOKUP(②選手情報入力!I96,種目情報!$E$4:$F$17,2,FALSE))))</f>
        <v/>
      </c>
      <c r="P88" t="str">
        <f>IF(E88="","",IF(②選手情報入力!J96="","",②選手情報入力!J96))</f>
        <v/>
      </c>
      <c r="Q88" s="37" t="str">
        <f>IF(E88="","",IF(②選手情報入力!I96="","",0))</f>
        <v/>
      </c>
      <c r="R88" t="str">
        <f>IF(E88="","",IF(②選手情報入力!I96="","",IF(I88=1,VLOOKUP(②選手情報入力!I96,種目情報!$A$4:$C$16,3,FALSE),VLOOKUP(②選手情報入力!I96,種目情報!$E$4:$G$17,3,FALSE))))</f>
        <v/>
      </c>
      <c r="S88" t="str">
        <f>IF(E88="","",IF(②選手情報入力!K96="","",IF(I88=1,VLOOKUP(②選手情報入力!K96,種目情報!$A$4:$B$16,2,FALSE),VLOOKUP(②選手情報入力!K96,種目情報!$E$4:$F$17,2,FALSE))))</f>
        <v/>
      </c>
      <c r="T88" t="str">
        <f>IF(E88="","",IF(②選手情報入力!L96="","",②選手情報入力!L96))</f>
        <v/>
      </c>
      <c r="U88" s="37" t="str">
        <f>IF(E88="","",IF(②選手情報入力!K96="","",0))</f>
        <v/>
      </c>
      <c r="V88" t="str">
        <f>IF(E88="","",IF(②選手情報入力!K96="","",IF(I88=1,VLOOKUP(②選手情報入力!K96,種目情報!$A$4:$C$16,3,FALSE),VLOOKUP(②選手情報入力!K96,種目情報!$E$4:$G$17,3,FALSE))))</f>
        <v/>
      </c>
      <c r="W88" t="str">
        <f>IF(E88="","",IF(②選手情報入力!M96="","",IF(I88=1,VLOOKUP(②選手情報入力!M96,種目情報!$A$4:$B$16,2,FALSE),VLOOKUP(②選手情報入力!M96,種目情報!$E$4:$F$17,2,FALSE))))</f>
        <v/>
      </c>
      <c r="X88" t="str">
        <f>IF(E88="","",IF(②選手情報入力!N96="","",②選手情報入力!N96))</f>
        <v/>
      </c>
      <c r="Y88" s="37" t="str">
        <f>IF(E88="","",IF(②選手情報入力!M96="","",0))</f>
        <v/>
      </c>
      <c r="Z88" t="str">
        <f>IF(E88="","",IF(②選手情報入力!M96="","",IF(I88=1,VLOOKUP(②選手情報入力!M96,種目情報!$A$4:$C$16,3,FALSE),VLOOKUP(②選手情報入力!M96,種目情報!$E$4:$G$17,3,FALSE))))</f>
        <v/>
      </c>
      <c r="AA88" t="str">
        <f>IF(E88="","",IF(②選手情報入力!O96="","",IF(I88=1,種目情報!$J$4,種目情報!$J$6)))</f>
        <v/>
      </c>
      <c r="AB88" t="str">
        <f>IF(E88="","",IF(②選手情報入力!O96="","",IF(I88=1,IF(②選手情報入力!$O$5="","",②選手情報入力!$O$5),IF(②選手情報入力!$O$6="","",②選手情報入力!$O$6))))</f>
        <v/>
      </c>
      <c r="AC88" t="str">
        <f>IF(E88="","",IF(②選手情報入力!O96="","",0))</f>
        <v/>
      </c>
      <c r="AD88" t="str">
        <f>IF(E88="","",IF(②選手情報入力!O96="","",2))</f>
        <v/>
      </c>
      <c r="AE88" t="str">
        <f>IF(E88="","",IF(②選手情報入力!P96="","",IF(I88=1,種目情報!$J$5,種目情報!$J$7)))</f>
        <v/>
      </c>
      <c r="AF88" t="str">
        <f>IF(E88="","",IF(②選手情報入力!P96="","",IF(I88=1,IF(②選手情報入力!$P$5="","",②選手情報入力!$P$5),IF(②選手情報入力!$P$6="","",②選手情報入力!$P$6))))</f>
        <v/>
      </c>
      <c r="AG88" t="str">
        <f>IF(E88="","",IF(②選手情報入力!P96="","",0))</f>
        <v/>
      </c>
      <c r="AH88" t="str">
        <f>IF(E88="","",IF(②選手情報入力!P96="","",2))</f>
        <v/>
      </c>
    </row>
    <row r="89" spans="1:35">
      <c r="A89" t="str">
        <f>IF(E89="","",I89*1000000+①学校情報入力!$D$3*1000+②選手情報入力!A97)</f>
        <v/>
      </c>
      <c r="B89" t="str">
        <f>IF(E89="","",①学校情報入力!$D$3)</f>
        <v/>
      </c>
      <c r="D89" t="str">
        <f>IF(②選手情報入力!B97="","",②選手情報入力!B97)</f>
        <v/>
      </c>
      <c r="E89" t="str">
        <f>IF(②選手情報入力!C97="","",②選手情報入力!C97)</f>
        <v/>
      </c>
      <c r="F89" t="str">
        <f>IF(E89="","",②選手情報入力!D97)</f>
        <v/>
      </c>
      <c r="G89" t="str">
        <f>IF(E89="","",②選手情報入力!E97)</f>
        <v/>
      </c>
      <c r="H89" t="str">
        <f t="shared" si="3"/>
        <v/>
      </c>
      <c r="I89" t="str">
        <f>IF(E89="","",IF(②選手情報入力!G97="男",1,2))</f>
        <v/>
      </c>
      <c r="J89" t="str">
        <f>IF(E89="","",IF(②選手情報入力!H97="","",②選手情報入力!H97))</f>
        <v/>
      </c>
      <c r="L89" t="str">
        <f t="shared" si="4"/>
        <v/>
      </c>
      <c r="M89" t="str">
        <f t="shared" si="5"/>
        <v/>
      </c>
      <c r="O89" t="str">
        <f>IF(E89="","",IF(②選手情報入力!I97="","",IF(I89=1,VLOOKUP(②選手情報入力!I97,種目情報!$A$4:$B$16,2,FALSE),VLOOKUP(②選手情報入力!I97,種目情報!$E$4:$F$17,2,FALSE))))</f>
        <v/>
      </c>
      <c r="P89" t="str">
        <f>IF(E89="","",IF(②選手情報入力!J97="","",②選手情報入力!J97))</f>
        <v/>
      </c>
      <c r="Q89" s="37" t="str">
        <f>IF(E89="","",IF(②選手情報入力!I97="","",0))</f>
        <v/>
      </c>
      <c r="R89" t="str">
        <f>IF(E89="","",IF(②選手情報入力!I97="","",IF(I89=1,VLOOKUP(②選手情報入力!I97,種目情報!$A$4:$C$16,3,FALSE),VLOOKUP(②選手情報入力!I97,種目情報!$E$4:$G$17,3,FALSE))))</f>
        <v/>
      </c>
      <c r="S89" t="str">
        <f>IF(E89="","",IF(②選手情報入力!K97="","",IF(I89=1,VLOOKUP(②選手情報入力!K97,種目情報!$A$4:$B$16,2,FALSE),VLOOKUP(②選手情報入力!K97,種目情報!$E$4:$F$17,2,FALSE))))</f>
        <v/>
      </c>
      <c r="T89" t="str">
        <f>IF(E89="","",IF(②選手情報入力!L97="","",②選手情報入力!L97))</f>
        <v/>
      </c>
      <c r="U89" s="37" t="str">
        <f>IF(E89="","",IF(②選手情報入力!K97="","",0))</f>
        <v/>
      </c>
      <c r="V89" t="str">
        <f>IF(E89="","",IF(②選手情報入力!K97="","",IF(I89=1,VLOOKUP(②選手情報入力!K97,種目情報!$A$4:$C$16,3,FALSE),VLOOKUP(②選手情報入力!K97,種目情報!$E$4:$G$17,3,FALSE))))</f>
        <v/>
      </c>
      <c r="W89" t="str">
        <f>IF(E89="","",IF(②選手情報入力!M97="","",IF(I89=1,VLOOKUP(②選手情報入力!M97,種目情報!$A$4:$B$16,2,FALSE),VLOOKUP(②選手情報入力!M97,種目情報!$E$4:$F$17,2,FALSE))))</f>
        <v/>
      </c>
      <c r="X89" t="str">
        <f>IF(E89="","",IF(②選手情報入力!N97="","",②選手情報入力!N97))</f>
        <v/>
      </c>
      <c r="Y89" s="37" t="str">
        <f>IF(E89="","",IF(②選手情報入力!M97="","",0))</f>
        <v/>
      </c>
      <c r="Z89" t="str">
        <f>IF(E89="","",IF(②選手情報入力!M97="","",IF(I89=1,VLOOKUP(②選手情報入力!M97,種目情報!$A$4:$C$16,3,FALSE),VLOOKUP(②選手情報入力!M97,種目情報!$E$4:$G$17,3,FALSE))))</f>
        <v/>
      </c>
      <c r="AA89" t="str">
        <f>IF(E89="","",IF(②選手情報入力!O97="","",IF(I89=1,種目情報!$J$4,種目情報!$J$6)))</f>
        <v/>
      </c>
      <c r="AB89" t="str">
        <f>IF(E89="","",IF(②選手情報入力!O97="","",IF(I89=1,IF(②選手情報入力!$O$5="","",②選手情報入力!$O$5),IF(②選手情報入力!$O$6="","",②選手情報入力!$O$6))))</f>
        <v/>
      </c>
      <c r="AC89" t="str">
        <f>IF(E89="","",IF(②選手情報入力!O97="","",0))</f>
        <v/>
      </c>
      <c r="AD89" t="str">
        <f>IF(E89="","",IF(②選手情報入力!O97="","",2))</f>
        <v/>
      </c>
      <c r="AE89" t="str">
        <f>IF(E89="","",IF(②選手情報入力!P97="","",IF(I89=1,種目情報!$J$5,種目情報!$J$7)))</f>
        <v/>
      </c>
      <c r="AF89" t="str">
        <f>IF(E89="","",IF(②選手情報入力!P97="","",IF(I89=1,IF(②選手情報入力!$P$5="","",②選手情報入力!$P$5),IF(②選手情報入力!$P$6="","",②選手情報入力!$P$6))))</f>
        <v/>
      </c>
      <c r="AG89" t="str">
        <f>IF(E89="","",IF(②選手情報入力!P97="","",0))</f>
        <v/>
      </c>
      <c r="AH89" t="str">
        <f>IF(E89="","",IF(②選手情報入力!P97="","",2))</f>
        <v/>
      </c>
    </row>
    <row r="90" spans="1:35">
      <c r="A90" t="str">
        <f>IF(E90="","",I90*1000000+①学校情報入力!$D$3*1000+②選手情報入力!A98)</f>
        <v/>
      </c>
      <c r="B90" t="str">
        <f>IF(E90="","",①学校情報入力!$D$3)</f>
        <v/>
      </c>
      <c r="D90" t="str">
        <f>IF(②選手情報入力!B98="","",②選手情報入力!B98)</f>
        <v/>
      </c>
      <c r="E90" t="str">
        <f>IF(②選手情報入力!C98="","",②選手情報入力!C98)</f>
        <v/>
      </c>
      <c r="F90" t="str">
        <f>IF(E90="","",②選手情報入力!D98)</f>
        <v/>
      </c>
      <c r="G90" t="str">
        <f>IF(E90="","",②選手情報入力!E98)</f>
        <v/>
      </c>
      <c r="H90" t="str">
        <f t="shared" si="3"/>
        <v/>
      </c>
      <c r="I90" t="str">
        <f>IF(E90="","",IF(②選手情報入力!G98="男",1,2))</f>
        <v/>
      </c>
      <c r="J90" t="str">
        <f>IF(E90="","",IF(②選手情報入力!H98="","",②選手情報入力!H98))</f>
        <v/>
      </c>
      <c r="L90" t="str">
        <f t="shared" si="4"/>
        <v/>
      </c>
      <c r="M90" t="str">
        <f t="shared" si="5"/>
        <v/>
      </c>
      <c r="O90" t="str">
        <f>IF(E90="","",IF(②選手情報入力!I98="","",IF(I90=1,VLOOKUP(②選手情報入力!I98,種目情報!$A$4:$B$16,2,FALSE),VLOOKUP(②選手情報入力!I98,種目情報!$E$4:$F$17,2,FALSE))))</f>
        <v/>
      </c>
      <c r="P90" t="str">
        <f>IF(E90="","",IF(②選手情報入力!J98="","",②選手情報入力!J98))</f>
        <v/>
      </c>
      <c r="Q90" s="37" t="str">
        <f>IF(E90="","",IF(②選手情報入力!I98="","",0))</f>
        <v/>
      </c>
      <c r="R90" t="str">
        <f>IF(E90="","",IF(②選手情報入力!I98="","",IF(I90=1,VLOOKUP(②選手情報入力!I98,種目情報!$A$4:$C$16,3,FALSE),VLOOKUP(②選手情報入力!I98,種目情報!$E$4:$G$17,3,FALSE))))</f>
        <v/>
      </c>
      <c r="S90" t="str">
        <f>IF(E90="","",IF(②選手情報入力!K98="","",IF(I90=1,VLOOKUP(②選手情報入力!K98,種目情報!$A$4:$B$16,2,FALSE),VLOOKUP(②選手情報入力!K98,種目情報!$E$4:$F$17,2,FALSE))))</f>
        <v/>
      </c>
      <c r="T90" t="str">
        <f>IF(E90="","",IF(②選手情報入力!L98="","",②選手情報入力!L98))</f>
        <v/>
      </c>
      <c r="U90" s="37" t="str">
        <f>IF(E90="","",IF(②選手情報入力!K98="","",0))</f>
        <v/>
      </c>
      <c r="V90" t="str">
        <f>IF(E90="","",IF(②選手情報入力!K98="","",IF(I90=1,VLOOKUP(②選手情報入力!K98,種目情報!$A$4:$C$16,3,FALSE),VLOOKUP(②選手情報入力!K98,種目情報!$E$4:$G$17,3,FALSE))))</f>
        <v/>
      </c>
      <c r="W90" t="str">
        <f>IF(E90="","",IF(②選手情報入力!M98="","",IF(I90=1,VLOOKUP(②選手情報入力!M98,種目情報!$A$4:$B$16,2,FALSE),VLOOKUP(②選手情報入力!M98,種目情報!$E$4:$F$17,2,FALSE))))</f>
        <v/>
      </c>
      <c r="X90" t="str">
        <f>IF(E90="","",IF(②選手情報入力!N98="","",②選手情報入力!N98))</f>
        <v/>
      </c>
      <c r="Y90" s="37" t="str">
        <f>IF(E90="","",IF(②選手情報入力!M98="","",0))</f>
        <v/>
      </c>
      <c r="Z90" t="str">
        <f>IF(E90="","",IF(②選手情報入力!M98="","",IF(I90=1,VLOOKUP(②選手情報入力!M98,種目情報!$A$4:$C$16,3,FALSE),VLOOKUP(②選手情報入力!M98,種目情報!$E$4:$G$17,3,FALSE))))</f>
        <v/>
      </c>
      <c r="AA90" t="str">
        <f>IF(E90="","",IF(②選手情報入力!O98="","",IF(I90=1,種目情報!$J$4,種目情報!$J$6)))</f>
        <v/>
      </c>
      <c r="AB90" t="str">
        <f>IF(E90="","",IF(②選手情報入力!O98="","",IF(I90=1,IF(②選手情報入力!$O$5="","",②選手情報入力!$O$5),IF(②選手情報入力!$O$6="","",②選手情報入力!$O$6))))</f>
        <v/>
      </c>
      <c r="AC90" t="str">
        <f>IF(E90="","",IF(②選手情報入力!O98="","",0))</f>
        <v/>
      </c>
      <c r="AD90" t="str">
        <f>IF(E90="","",IF(②選手情報入力!O98="","",2))</f>
        <v/>
      </c>
      <c r="AE90" t="str">
        <f>IF(E90="","",IF(②選手情報入力!P98="","",IF(I90=1,種目情報!$J$5,種目情報!$J$7)))</f>
        <v/>
      </c>
      <c r="AF90" t="str">
        <f>IF(E90="","",IF(②選手情報入力!P98="","",IF(I90=1,IF(②選手情報入力!$P$5="","",②選手情報入力!$P$5),IF(②選手情報入力!$P$6="","",②選手情報入力!$P$6))))</f>
        <v/>
      </c>
      <c r="AG90" t="str">
        <f>IF(E90="","",IF(②選手情報入力!P98="","",0))</f>
        <v/>
      </c>
      <c r="AH90" t="str">
        <f>IF(E90="","",IF(②選手情報入力!P98="","",2))</f>
        <v/>
      </c>
    </row>
    <row r="91" spans="1:35">
      <c r="A91" t="str">
        <f>IF(E91="","",I91*1000000+①学校情報入力!$D$3*1000+②選手情報入力!A99)</f>
        <v/>
      </c>
      <c r="B91" t="str">
        <f>IF(E91="","",①学校情報入力!$D$3)</f>
        <v/>
      </c>
      <c r="D91" t="str">
        <f>IF(②選手情報入力!B99="","",②選手情報入力!B99)</f>
        <v/>
      </c>
      <c r="E91" t="str">
        <f>IF(②選手情報入力!C99="","",②選手情報入力!C99)</f>
        <v/>
      </c>
      <c r="F91" t="str">
        <f>IF(E91="","",②選手情報入力!D99)</f>
        <v/>
      </c>
      <c r="G91" t="str">
        <f>IF(E91="","",②選手情報入力!E99)</f>
        <v/>
      </c>
      <c r="H91" t="str">
        <f t="shared" si="3"/>
        <v/>
      </c>
      <c r="I91" t="str">
        <f>IF(E91="","",IF(②選手情報入力!G99="男",1,2))</f>
        <v/>
      </c>
      <c r="J91" t="str">
        <f>IF(E91="","",IF(②選手情報入力!H99="","",②選手情報入力!H99))</f>
        <v/>
      </c>
      <c r="L91" t="str">
        <f t="shared" si="4"/>
        <v/>
      </c>
      <c r="M91" t="str">
        <f t="shared" si="5"/>
        <v/>
      </c>
      <c r="O91" t="str">
        <f>IF(E91="","",IF(②選手情報入力!I99="","",IF(I91=1,VLOOKUP(②選手情報入力!I99,種目情報!$A$4:$B$16,2,FALSE),VLOOKUP(②選手情報入力!I99,種目情報!$E$4:$F$17,2,FALSE))))</f>
        <v/>
      </c>
      <c r="P91" t="str">
        <f>IF(E91="","",IF(②選手情報入力!J99="","",②選手情報入力!J99))</f>
        <v/>
      </c>
      <c r="Q91" s="37" t="str">
        <f>IF(E91="","",IF(②選手情報入力!I99="","",0))</f>
        <v/>
      </c>
      <c r="R91" t="str">
        <f>IF(E91="","",IF(②選手情報入力!I99="","",IF(I91=1,VLOOKUP(②選手情報入力!I99,種目情報!$A$4:$C$16,3,FALSE),VLOOKUP(②選手情報入力!I99,種目情報!$E$4:$G$17,3,FALSE))))</f>
        <v/>
      </c>
      <c r="S91" t="str">
        <f>IF(E91="","",IF(②選手情報入力!K99="","",IF(I91=1,VLOOKUP(②選手情報入力!K99,種目情報!$A$4:$B$16,2,FALSE),VLOOKUP(②選手情報入力!K99,種目情報!$E$4:$F$17,2,FALSE))))</f>
        <v/>
      </c>
      <c r="T91" t="str">
        <f>IF(E91="","",IF(②選手情報入力!L99="","",②選手情報入力!L99))</f>
        <v/>
      </c>
      <c r="U91" s="37" t="str">
        <f>IF(E91="","",IF(②選手情報入力!K99="","",0))</f>
        <v/>
      </c>
      <c r="V91" t="str">
        <f>IF(E91="","",IF(②選手情報入力!K99="","",IF(I91=1,VLOOKUP(②選手情報入力!K99,種目情報!$A$4:$C$16,3,FALSE),VLOOKUP(②選手情報入力!K99,種目情報!$E$4:$G$17,3,FALSE))))</f>
        <v/>
      </c>
      <c r="W91" t="str">
        <f>IF(E91="","",IF(②選手情報入力!M99="","",IF(I91=1,VLOOKUP(②選手情報入力!M99,種目情報!$A$4:$B$16,2,FALSE),VLOOKUP(②選手情報入力!M99,種目情報!$E$4:$F$17,2,FALSE))))</f>
        <v/>
      </c>
      <c r="X91" t="str">
        <f>IF(E91="","",IF(②選手情報入力!N99="","",②選手情報入力!N99))</f>
        <v/>
      </c>
      <c r="Y91" s="37" t="str">
        <f>IF(E91="","",IF(②選手情報入力!M99="","",0))</f>
        <v/>
      </c>
      <c r="Z91" t="str">
        <f>IF(E91="","",IF(②選手情報入力!M99="","",IF(I91=1,VLOOKUP(②選手情報入力!M99,種目情報!$A$4:$C$16,3,FALSE),VLOOKUP(②選手情報入力!M99,種目情報!$E$4:$G$17,3,FALSE))))</f>
        <v/>
      </c>
      <c r="AA91" t="str">
        <f>IF(E91="","",IF(②選手情報入力!O99="","",IF(I91=1,種目情報!$J$4,種目情報!$J$6)))</f>
        <v/>
      </c>
      <c r="AB91" t="str">
        <f>IF(E91="","",IF(②選手情報入力!O99="","",IF(I91=1,IF(②選手情報入力!$O$5="","",②選手情報入力!$O$5),IF(②選手情報入力!$O$6="","",②選手情報入力!$O$6))))</f>
        <v/>
      </c>
      <c r="AC91" t="str">
        <f>IF(E91="","",IF(②選手情報入力!O99="","",0))</f>
        <v/>
      </c>
      <c r="AD91" t="str">
        <f>IF(E91="","",IF(②選手情報入力!O99="","",2))</f>
        <v/>
      </c>
      <c r="AE91" t="str">
        <f>IF(E91="","",IF(②選手情報入力!P99="","",IF(I91=1,種目情報!$J$5,種目情報!$J$7)))</f>
        <v/>
      </c>
      <c r="AF91" t="str">
        <f>IF(E91="","",IF(②選手情報入力!P99="","",IF(I91=1,IF(②選手情報入力!$P$5="","",②選手情報入力!$P$5),IF(②選手情報入力!$P$6="","",②選手情報入力!$P$6))))</f>
        <v/>
      </c>
      <c r="AG91" t="str">
        <f>IF(E91="","",IF(②選手情報入力!P99="","",0))</f>
        <v/>
      </c>
      <c r="AH91" t="str">
        <f>IF(E91="","",IF(②選手情報入力!P99="","",2))</f>
        <v/>
      </c>
    </row>
    <row r="92" spans="1:3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</row>
  </sheetData>
  <sheetProtection sheet="1" objects="1" scenarios="1"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25"/>
  <sheetViews>
    <sheetView workbookViewId="0">
      <pane ySplit="1" topLeftCell="A2" activePane="bottomLeft" state="frozen"/>
      <selection pane="bottomLeft" activeCell="O34" sqref="O34:O35"/>
    </sheetView>
  </sheetViews>
  <sheetFormatPr defaultRowHeight="13.5"/>
  <sheetData>
    <row r="1" spans="1:13">
      <c r="A1" t="s">
        <v>318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3</v>
      </c>
      <c r="I1" t="s">
        <v>8</v>
      </c>
      <c r="J1" t="s">
        <v>72</v>
      </c>
      <c r="K1" t="s">
        <v>73</v>
      </c>
      <c r="L1" t="s">
        <v>74</v>
      </c>
      <c r="M1" t="s">
        <v>75</v>
      </c>
    </row>
    <row r="2" spans="1:13">
      <c r="A2" t="str">
        <f>IF(③リレー情報確認!C8="","",410000+①学校情報入力!$D$3*10)</f>
        <v/>
      </c>
      <c r="B2" t="str">
        <f>IF(A2="","",①学校情報入力!$D$3)</f>
        <v/>
      </c>
      <c r="C2" t="str">
        <f>IF(A2="","",③リレー情報確認!$J$1)</f>
        <v/>
      </c>
      <c r="D2" t="str">
        <f>IF(A2="","",③リレー情報確認!$P$1)</f>
        <v/>
      </c>
      <c r="G2">
        <v>1</v>
      </c>
      <c r="H2" t="str">
        <f>IF(A2="","",③リレー情報確認!E8)</f>
        <v/>
      </c>
      <c r="I2" t="str">
        <f>IF(A2="","",③リレー情報確認!D8)</f>
        <v/>
      </c>
      <c r="J2" t="str">
        <f>IF(A2="","",種目情報!$J$4)</f>
        <v/>
      </c>
      <c r="K2" t="str">
        <f>IF(A2="","",③リレー情報確認!$F$8)</f>
        <v/>
      </c>
      <c r="L2" t="str">
        <f t="shared" ref="L2:L25" si="0">IF(A2="","",0)</f>
        <v/>
      </c>
      <c r="M2" t="str">
        <f>IF(A2="","",種目情報!$K$4)</f>
        <v/>
      </c>
    </row>
    <row r="3" spans="1:13">
      <c r="A3" t="str">
        <f>IF(③リレー情報確認!C9="","",410000+①学校情報入力!$D$3*10)</f>
        <v/>
      </c>
      <c r="B3" t="str">
        <f>IF(A3="","",①学校情報入力!$D$3)</f>
        <v/>
      </c>
      <c r="C3" t="str">
        <f>IF(A3="","",③リレー情報確認!$J$1)</f>
        <v/>
      </c>
      <c r="D3" t="str">
        <f>IF(A3="","",③リレー情報確認!$P$1)</f>
        <v/>
      </c>
      <c r="G3">
        <v>2</v>
      </c>
      <c r="H3" t="str">
        <f>IF(A3="","",③リレー情報確認!E9)</f>
        <v/>
      </c>
      <c r="I3" t="str">
        <f>IF(A3="","",③リレー情報確認!D9)</f>
        <v/>
      </c>
      <c r="J3" t="str">
        <f>IF(A3="","",種目情報!$J$4)</f>
        <v/>
      </c>
      <c r="K3" t="str">
        <f>IF(A3="","",③リレー情報確認!$F$8)</f>
        <v/>
      </c>
      <c r="L3" t="str">
        <f t="shared" si="0"/>
        <v/>
      </c>
      <c r="M3" t="str">
        <f>IF(A3="","",種目情報!$K$4)</f>
        <v/>
      </c>
    </row>
    <row r="4" spans="1:13">
      <c r="A4" t="str">
        <f>IF(③リレー情報確認!C10="","",410000+①学校情報入力!$D$3*10)</f>
        <v/>
      </c>
      <c r="B4" t="str">
        <f>IF(A4="","",①学校情報入力!$D$3)</f>
        <v/>
      </c>
      <c r="C4" t="str">
        <f>IF(A4="","",③リレー情報確認!$J$1)</f>
        <v/>
      </c>
      <c r="D4" t="str">
        <f>IF(A4="","",③リレー情報確認!$P$1)</f>
        <v/>
      </c>
      <c r="G4">
        <v>3</v>
      </c>
      <c r="H4" t="str">
        <f>IF(A4="","",③リレー情報確認!E10)</f>
        <v/>
      </c>
      <c r="I4" t="str">
        <f>IF(A4="","",③リレー情報確認!D10)</f>
        <v/>
      </c>
      <c r="J4" t="str">
        <f>IF(A4="","",種目情報!$J$4)</f>
        <v/>
      </c>
      <c r="K4" t="str">
        <f>IF(A4="","",③リレー情報確認!$F$8)</f>
        <v/>
      </c>
      <c r="L4" t="str">
        <f t="shared" si="0"/>
        <v/>
      </c>
      <c r="M4" t="str">
        <f>IF(A4="","",種目情報!$K$4)</f>
        <v/>
      </c>
    </row>
    <row r="5" spans="1:13">
      <c r="A5" t="str">
        <f>IF(③リレー情報確認!C11="","",410000+①学校情報入力!$D$3*10)</f>
        <v/>
      </c>
      <c r="B5" t="str">
        <f>IF(A5="","",①学校情報入力!$D$3)</f>
        <v/>
      </c>
      <c r="C5" t="str">
        <f>IF(A5="","",③リレー情報確認!$J$1)</f>
        <v/>
      </c>
      <c r="D5" t="str">
        <f>IF(A5="","",③リレー情報確認!$P$1)</f>
        <v/>
      </c>
      <c r="G5">
        <v>4</v>
      </c>
      <c r="H5" t="str">
        <f>IF(A5="","",③リレー情報確認!E11)</f>
        <v/>
      </c>
      <c r="I5" t="str">
        <f>IF(A5="","",③リレー情報確認!D11)</f>
        <v/>
      </c>
      <c r="J5" t="str">
        <f>IF(A5="","",種目情報!$J$4)</f>
        <v/>
      </c>
      <c r="K5" t="str">
        <f>IF(A5="","",③リレー情報確認!$F$8)</f>
        <v/>
      </c>
      <c r="L5" t="str">
        <f t="shared" si="0"/>
        <v/>
      </c>
      <c r="M5" t="str">
        <f>IF(A5="","",種目情報!$K$4)</f>
        <v/>
      </c>
    </row>
    <row r="6" spans="1:13">
      <c r="A6" t="str">
        <f>IF(③リレー情報確認!C12="","",410000+①学校情報入力!$D$3*10)</f>
        <v/>
      </c>
      <c r="B6" t="str">
        <f>IF(A6="","",①学校情報入力!$D$3)</f>
        <v/>
      </c>
      <c r="C6" t="str">
        <f>IF(A6="","",③リレー情報確認!$J$1)</f>
        <v/>
      </c>
      <c r="D6" t="str">
        <f>IF(A6="","",③リレー情報確認!$P$1)</f>
        <v/>
      </c>
      <c r="G6">
        <v>5</v>
      </c>
      <c r="H6" t="str">
        <f>IF(A6="","",③リレー情報確認!E12)</f>
        <v/>
      </c>
      <c r="I6" t="str">
        <f>IF(A6="","",③リレー情報確認!D12)</f>
        <v/>
      </c>
      <c r="J6" t="str">
        <f>IF(A6="","",種目情報!$J$4)</f>
        <v/>
      </c>
      <c r="K6" t="str">
        <f>IF(A6="","",③リレー情報確認!$F$8)</f>
        <v/>
      </c>
      <c r="L6" t="str">
        <f t="shared" si="0"/>
        <v/>
      </c>
      <c r="M6" t="str">
        <f>IF(A6="","",種目情報!$K$4)</f>
        <v/>
      </c>
    </row>
    <row r="7" spans="1:13">
      <c r="A7" t="str">
        <f>IF(③リレー情報確認!C13="","",410000+①学校情報入力!$D$3*10)</f>
        <v/>
      </c>
      <c r="B7" t="str">
        <f>IF(A7="","",①学校情報入力!$D$3)</f>
        <v/>
      </c>
      <c r="C7" t="str">
        <f>IF(A7="","",③リレー情報確認!$J$1)</f>
        <v/>
      </c>
      <c r="D7" t="str">
        <f>IF(A7="","",③リレー情報確認!$P$1)</f>
        <v/>
      </c>
      <c r="G7">
        <v>6</v>
      </c>
      <c r="H7" t="str">
        <f>IF(A7="","",③リレー情報確認!E13)</f>
        <v/>
      </c>
      <c r="I7" t="str">
        <f>IF(A7="","",③リレー情報確認!D13)</f>
        <v/>
      </c>
      <c r="J7" t="str">
        <f>IF(A7="","",種目情報!$J$4)</f>
        <v/>
      </c>
      <c r="K7" t="str">
        <f>IF(A7="","",③リレー情報確認!$F$8)</f>
        <v/>
      </c>
      <c r="L7" t="str">
        <f t="shared" si="0"/>
        <v/>
      </c>
      <c r="M7" t="str">
        <f>IF(A7="","",種目情報!$K$4)</f>
        <v/>
      </c>
    </row>
    <row r="8" spans="1:13">
      <c r="A8" s="13" t="str">
        <f>IF(③リレー情報確認!I8="","",1610000+①学校情報入力!$D$3*10)</f>
        <v/>
      </c>
      <c r="B8" s="13" t="str">
        <f>IF(A8="","",①学校情報入力!$D$3)</f>
        <v/>
      </c>
      <c r="C8" s="13" t="str">
        <f>IF(A8="","",③リレー情報確認!$J$1)</f>
        <v/>
      </c>
      <c r="D8" s="13" t="str">
        <f>IF(A8="","",③リレー情報確認!$P$1)</f>
        <v/>
      </c>
      <c r="E8" s="13"/>
      <c r="F8" s="13"/>
      <c r="G8" s="13">
        <v>1</v>
      </c>
      <c r="H8" s="13" t="str">
        <f>IF(A8="","",③リレー情報確認!K8)</f>
        <v/>
      </c>
      <c r="I8" s="13" t="str">
        <f>IF(A8="","",③リレー情報確認!J8)</f>
        <v/>
      </c>
      <c r="J8" s="13" t="str">
        <f>IF(A8="","",種目情報!$J$5)</f>
        <v/>
      </c>
      <c r="K8" s="13" t="str">
        <f>IF(A8="","",③リレー情報確認!$L$8)</f>
        <v/>
      </c>
      <c r="L8" s="13" t="str">
        <f t="shared" si="0"/>
        <v/>
      </c>
      <c r="M8" s="13" t="str">
        <f>IF(A8="","",種目情報!$K$5)</f>
        <v/>
      </c>
    </row>
    <row r="9" spans="1:13">
      <c r="A9" s="13" t="str">
        <f>IF(③リレー情報確認!I9="","",1610000+①学校情報入力!$D$3*10)</f>
        <v/>
      </c>
      <c r="B9" s="13" t="str">
        <f>IF(A9="","",①学校情報入力!$D$3)</f>
        <v/>
      </c>
      <c r="C9" s="13" t="str">
        <f>IF(A9="","",③リレー情報確認!$J$1)</f>
        <v/>
      </c>
      <c r="D9" s="13" t="str">
        <f>IF(A9="","",③リレー情報確認!$P$1)</f>
        <v/>
      </c>
      <c r="E9" s="13"/>
      <c r="F9" s="13"/>
      <c r="G9" s="13">
        <v>2</v>
      </c>
      <c r="H9" s="13" t="str">
        <f>IF(A9="","",③リレー情報確認!K9)</f>
        <v/>
      </c>
      <c r="I9" s="13" t="str">
        <f>IF(A9="","",③リレー情報確認!J9)</f>
        <v/>
      </c>
      <c r="J9" s="13" t="str">
        <f>IF(A9="","",種目情報!$J$5)</f>
        <v/>
      </c>
      <c r="K9" s="13" t="str">
        <f>IF(A9="","",③リレー情報確認!$L$8)</f>
        <v/>
      </c>
      <c r="L9" s="13" t="str">
        <f t="shared" si="0"/>
        <v/>
      </c>
      <c r="M9" s="13" t="str">
        <f>IF(A9="","",種目情報!$K$5)</f>
        <v/>
      </c>
    </row>
    <row r="10" spans="1:13">
      <c r="A10" s="13" t="str">
        <f>IF(③リレー情報確認!I10="","",1610000+①学校情報入力!$D$3*10)</f>
        <v/>
      </c>
      <c r="B10" s="13" t="str">
        <f>IF(A10="","",①学校情報入力!$D$3)</f>
        <v/>
      </c>
      <c r="C10" s="13" t="str">
        <f>IF(A10="","",③リレー情報確認!$J$1)</f>
        <v/>
      </c>
      <c r="D10" s="13" t="str">
        <f>IF(A10="","",③リレー情報確認!$P$1)</f>
        <v/>
      </c>
      <c r="E10" s="13"/>
      <c r="F10" s="13"/>
      <c r="G10" s="13">
        <v>3</v>
      </c>
      <c r="H10" s="13" t="str">
        <f>IF(A10="","",③リレー情報確認!K10)</f>
        <v/>
      </c>
      <c r="I10" s="13" t="str">
        <f>IF(A10="","",③リレー情報確認!J10)</f>
        <v/>
      </c>
      <c r="J10" s="13" t="str">
        <f>IF(A10="","",種目情報!$J$5)</f>
        <v/>
      </c>
      <c r="K10" s="13" t="str">
        <f>IF(A10="","",③リレー情報確認!$L$8)</f>
        <v/>
      </c>
      <c r="L10" s="13" t="str">
        <f t="shared" si="0"/>
        <v/>
      </c>
      <c r="M10" s="13" t="str">
        <f>IF(A10="","",種目情報!$K$5)</f>
        <v/>
      </c>
    </row>
    <row r="11" spans="1:13">
      <c r="A11" s="13" t="str">
        <f>IF(③リレー情報確認!I11="","",1610000+①学校情報入力!$D$3*10)</f>
        <v/>
      </c>
      <c r="B11" s="13" t="str">
        <f>IF(A11="","",①学校情報入力!$D$3)</f>
        <v/>
      </c>
      <c r="C11" s="13" t="str">
        <f>IF(A11="","",③リレー情報確認!$J$1)</f>
        <v/>
      </c>
      <c r="D11" s="13" t="str">
        <f>IF(A11="","",③リレー情報確認!$P$1)</f>
        <v/>
      </c>
      <c r="E11" s="13"/>
      <c r="F11" s="13"/>
      <c r="G11" s="13">
        <v>4</v>
      </c>
      <c r="H11" s="13" t="str">
        <f>IF(A11="","",③リレー情報確認!K11)</f>
        <v/>
      </c>
      <c r="I11" s="13" t="str">
        <f>IF(A11="","",③リレー情報確認!J11)</f>
        <v/>
      </c>
      <c r="J11" s="13" t="str">
        <f>IF(A11="","",種目情報!$J$5)</f>
        <v/>
      </c>
      <c r="K11" s="13" t="str">
        <f>IF(A11="","",③リレー情報確認!$L$8)</f>
        <v/>
      </c>
      <c r="L11" s="13" t="str">
        <f t="shared" si="0"/>
        <v/>
      </c>
      <c r="M11" s="13" t="str">
        <f>IF(A11="","",種目情報!$K$5)</f>
        <v/>
      </c>
    </row>
    <row r="12" spans="1:13">
      <c r="A12" s="13" t="str">
        <f>IF(③リレー情報確認!I12="","",1610000+①学校情報入力!$D$3*10)</f>
        <v/>
      </c>
      <c r="B12" s="13" t="str">
        <f>IF(A12="","",①学校情報入力!$D$3)</f>
        <v/>
      </c>
      <c r="C12" s="13" t="str">
        <f>IF(A12="","",③リレー情報確認!$J$1)</f>
        <v/>
      </c>
      <c r="D12" s="13" t="str">
        <f>IF(A12="","",③リレー情報確認!$P$1)</f>
        <v/>
      </c>
      <c r="E12" s="13"/>
      <c r="F12" s="13"/>
      <c r="G12" s="13">
        <v>5</v>
      </c>
      <c r="H12" s="13" t="str">
        <f>IF(A12="","",③リレー情報確認!K12)</f>
        <v/>
      </c>
      <c r="I12" s="13" t="str">
        <f>IF(A12="","",③リレー情報確認!J12)</f>
        <v/>
      </c>
      <c r="J12" s="13" t="str">
        <f>IF(A12="","",種目情報!$J$5)</f>
        <v/>
      </c>
      <c r="K12" s="13" t="str">
        <f>IF(A12="","",③リレー情報確認!$L$8)</f>
        <v/>
      </c>
      <c r="L12" s="13" t="str">
        <f t="shared" si="0"/>
        <v/>
      </c>
      <c r="M12" s="13" t="str">
        <f>IF(A12="","",種目情報!$K$5)</f>
        <v/>
      </c>
    </row>
    <row r="13" spans="1:13">
      <c r="A13" s="13" t="str">
        <f>IF(③リレー情報確認!I13="","",1610000+①学校情報入力!$D$3*10)</f>
        <v/>
      </c>
      <c r="B13" s="13" t="str">
        <f>IF(A13="","",①学校情報入力!$D$3)</f>
        <v/>
      </c>
      <c r="C13" s="13" t="str">
        <f>IF(A13="","",③リレー情報確認!$J$1)</f>
        <v/>
      </c>
      <c r="D13" s="13" t="str">
        <f>IF(A13="","",③リレー情報確認!$P$1)</f>
        <v/>
      </c>
      <c r="E13" s="13"/>
      <c r="F13" s="13"/>
      <c r="G13" s="13">
        <v>6</v>
      </c>
      <c r="H13" s="13" t="str">
        <f>IF(A13="","",③リレー情報確認!K13)</f>
        <v/>
      </c>
      <c r="I13" s="13" t="str">
        <f>IF(A13="","",③リレー情報確認!J13)</f>
        <v/>
      </c>
      <c r="J13" s="13" t="str">
        <f>IF(A13="","",種目情報!$J$5)</f>
        <v/>
      </c>
      <c r="K13" s="13" t="str">
        <f>IF(A13="","",③リレー情報確認!$L$8)</f>
        <v/>
      </c>
      <c r="L13" s="13" t="str">
        <f t="shared" si="0"/>
        <v/>
      </c>
      <c r="M13" s="13" t="str">
        <f>IF(A13="","",種目情報!$K$5)</f>
        <v/>
      </c>
    </row>
    <row r="14" spans="1:13">
      <c r="A14" t="str">
        <f>IF(③リレー情報確認!O8="","",420000+①学校情報入力!$D$3*10)</f>
        <v/>
      </c>
      <c r="B14" t="str">
        <f>IF(A14="","",①学校情報入力!$D$3)</f>
        <v/>
      </c>
      <c r="C14" t="str">
        <f>IF(A14="","",③リレー情報確認!$J$1)</f>
        <v/>
      </c>
      <c r="D14" t="str">
        <f>IF(A14="","",③リレー情報確認!$P$1)</f>
        <v/>
      </c>
      <c r="G14">
        <v>1</v>
      </c>
      <c r="H14" t="str">
        <f>IF(A14="","",③リレー情報確認!Q8)</f>
        <v/>
      </c>
      <c r="I14" t="str">
        <f>IF(A14="","",③リレー情報確認!P8)</f>
        <v/>
      </c>
      <c r="J14" t="str">
        <f>IF(A14="","",種目情報!$J$6)</f>
        <v/>
      </c>
      <c r="K14" t="str">
        <f>IF(A14="","",③リレー情報確認!$R$8)</f>
        <v/>
      </c>
      <c r="L14" t="str">
        <f t="shared" si="0"/>
        <v/>
      </c>
      <c r="M14" t="str">
        <f>IF(A14="","",種目情報!$K$6)</f>
        <v/>
      </c>
    </row>
    <row r="15" spans="1:13">
      <c r="A15" t="str">
        <f>IF(③リレー情報確認!O9="","",420000+①学校情報入力!$D$3*10)</f>
        <v/>
      </c>
      <c r="B15" t="str">
        <f>IF(A15="","",①学校情報入力!$D$3)</f>
        <v/>
      </c>
      <c r="C15" t="str">
        <f>IF(A15="","",③リレー情報確認!$J$1)</f>
        <v/>
      </c>
      <c r="D15" t="str">
        <f>IF(A15="","",③リレー情報確認!$P$1)</f>
        <v/>
      </c>
      <c r="G15">
        <v>2</v>
      </c>
      <c r="H15" t="str">
        <f>IF(A15="","",③リレー情報確認!Q9)</f>
        <v/>
      </c>
      <c r="I15" t="str">
        <f>IF(A15="","",③リレー情報確認!P9)</f>
        <v/>
      </c>
      <c r="J15" t="str">
        <f>IF(A15="","",種目情報!$J$6)</f>
        <v/>
      </c>
      <c r="K15" t="str">
        <f>IF(A15="","",③リレー情報確認!$R$8)</f>
        <v/>
      </c>
      <c r="L15" t="str">
        <f t="shared" si="0"/>
        <v/>
      </c>
      <c r="M15" t="str">
        <f>IF(A15="","",種目情報!$K$6)</f>
        <v/>
      </c>
    </row>
    <row r="16" spans="1:13">
      <c r="A16" t="str">
        <f>IF(③リレー情報確認!O10="","",420000+①学校情報入力!$D$3*10)</f>
        <v/>
      </c>
      <c r="B16" t="str">
        <f>IF(A16="","",①学校情報入力!$D$3)</f>
        <v/>
      </c>
      <c r="C16" t="str">
        <f>IF(A16="","",③リレー情報確認!$J$1)</f>
        <v/>
      </c>
      <c r="D16" t="str">
        <f>IF(A16="","",③リレー情報確認!$P$1)</f>
        <v/>
      </c>
      <c r="G16">
        <v>3</v>
      </c>
      <c r="H16" t="str">
        <f>IF(A16="","",③リレー情報確認!Q10)</f>
        <v/>
      </c>
      <c r="I16" t="str">
        <f>IF(A16="","",③リレー情報確認!P10)</f>
        <v/>
      </c>
      <c r="J16" t="str">
        <f>IF(A16="","",種目情報!$J$6)</f>
        <v/>
      </c>
      <c r="K16" t="str">
        <f>IF(A16="","",③リレー情報確認!$R$8)</f>
        <v/>
      </c>
      <c r="L16" t="str">
        <f t="shared" si="0"/>
        <v/>
      </c>
      <c r="M16" t="str">
        <f>IF(A16="","",種目情報!$K$6)</f>
        <v/>
      </c>
    </row>
    <row r="17" spans="1:13">
      <c r="A17" t="str">
        <f>IF(③リレー情報確認!O11="","",420000+①学校情報入力!$D$3*10)</f>
        <v/>
      </c>
      <c r="B17" t="str">
        <f>IF(A17="","",①学校情報入力!$D$3)</f>
        <v/>
      </c>
      <c r="C17" t="str">
        <f>IF(A17="","",③リレー情報確認!$J$1)</f>
        <v/>
      </c>
      <c r="D17" t="str">
        <f>IF(A17="","",③リレー情報確認!$P$1)</f>
        <v/>
      </c>
      <c r="G17">
        <v>4</v>
      </c>
      <c r="H17" t="str">
        <f>IF(A17="","",③リレー情報確認!Q11)</f>
        <v/>
      </c>
      <c r="I17" t="str">
        <f>IF(A17="","",③リレー情報確認!P11)</f>
        <v/>
      </c>
      <c r="J17" t="str">
        <f>IF(A17="","",種目情報!$J$6)</f>
        <v/>
      </c>
      <c r="K17" t="str">
        <f>IF(A17="","",③リレー情報確認!$R$8)</f>
        <v/>
      </c>
      <c r="L17" t="str">
        <f t="shared" si="0"/>
        <v/>
      </c>
      <c r="M17" t="str">
        <f>IF(A17="","",種目情報!$K$6)</f>
        <v/>
      </c>
    </row>
    <row r="18" spans="1:13">
      <c r="A18" t="str">
        <f>IF(③リレー情報確認!O12="","",420000+①学校情報入力!$D$3*10)</f>
        <v/>
      </c>
      <c r="B18" t="str">
        <f>IF(A18="","",①学校情報入力!$D$3)</f>
        <v/>
      </c>
      <c r="C18" t="str">
        <f>IF(A18="","",③リレー情報確認!$J$1)</f>
        <v/>
      </c>
      <c r="D18" t="str">
        <f>IF(A18="","",③リレー情報確認!$P$1)</f>
        <v/>
      </c>
      <c r="G18">
        <v>5</v>
      </c>
      <c r="H18" t="str">
        <f>IF(A18="","",③リレー情報確認!Q12)</f>
        <v/>
      </c>
      <c r="I18" t="str">
        <f>IF(A18="","",③リレー情報確認!P12)</f>
        <v/>
      </c>
      <c r="J18" t="str">
        <f>IF(A18="","",種目情報!$J$6)</f>
        <v/>
      </c>
      <c r="K18" t="str">
        <f>IF(A18="","",③リレー情報確認!$R$8)</f>
        <v/>
      </c>
      <c r="L18" t="str">
        <f t="shared" si="0"/>
        <v/>
      </c>
      <c r="M18" t="str">
        <f>IF(A18="","",種目情報!$K$6)</f>
        <v/>
      </c>
    </row>
    <row r="19" spans="1:13">
      <c r="A19" t="str">
        <f>IF(③リレー情報確認!O13="","",420000+①学校情報入力!$D$3*10)</f>
        <v/>
      </c>
      <c r="B19" t="str">
        <f>IF(A19="","",①学校情報入力!$D$3)</f>
        <v/>
      </c>
      <c r="C19" t="str">
        <f>IF(A19="","",③リレー情報確認!$J$1)</f>
        <v/>
      </c>
      <c r="D19" t="str">
        <f>IF(A19="","",③リレー情報確認!$P$1)</f>
        <v/>
      </c>
      <c r="G19">
        <v>6</v>
      </c>
      <c r="H19" t="str">
        <f>IF(A19="","",③リレー情報確認!Q13)</f>
        <v/>
      </c>
      <c r="I19" t="str">
        <f>IF(A19="","",③リレー情報確認!P13)</f>
        <v/>
      </c>
      <c r="J19" t="str">
        <f>IF(A19="","",種目情報!$J$6)</f>
        <v/>
      </c>
      <c r="K19" t="str">
        <f>IF(A19="","",③リレー情報確認!$R$8)</f>
        <v/>
      </c>
      <c r="L19" t="str">
        <f t="shared" si="0"/>
        <v/>
      </c>
      <c r="M19" t="str">
        <f>IF(A19="","",種目情報!$K$6)</f>
        <v/>
      </c>
    </row>
    <row r="20" spans="1:13">
      <c r="A20" s="12" t="str">
        <f>IF(③リレー情報確認!U8="","",1620000+①学校情報入力!$D$3*10)</f>
        <v/>
      </c>
      <c r="B20" s="12" t="str">
        <f>IF(A20="","",①学校情報入力!$D$3)</f>
        <v/>
      </c>
      <c r="C20" s="12" t="str">
        <f>IF(A20="","",③リレー情報確認!$J$1)</f>
        <v/>
      </c>
      <c r="D20" s="12" t="str">
        <f>IF(A20="","",③リレー情報確認!$P$1)</f>
        <v/>
      </c>
      <c r="E20" s="12"/>
      <c r="F20" s="12"/>
      <c r="G20" s="12">
        <v>1</v>
      </c>
      <c r="H20" s="12" t="str">
        <f>IF(A20="","",③リレー情報確認!W8)</f>
        <v/>
      </c>
      <c r="I20" s="12" t="str">
        <f>IF(A20="","",③リレー情報確認!V8)</f>
        <v/>
      </c>
      <c r="J20" s="12" t="str">
        <f>IF(A20="","",種目情報!$J$7)</f>
        <v/>
      </c>
      <c r="K20" s="12" t="str">
        <f>IF(A20="","",③リレー情報確認!$X$8)</f>
        <v/>
      </c>
      <c r="L20" s="12" t="str">
        <f t="shared" si="0"/>
        <v/>
      </c>
      <c r="M20" s="12" t="str">
        <f>IF(A20="","",種目情報!$K$7)</f>
        <v/>
      </c>
    </row>
    <row r="21" spans="1:13">
      <c r="A21" s="12" t="str">
        <f>IF(③リレー情報確認!U9="","",1620000+①学校情報入力!$D$3*10)</f>
        <v/>
      </c>
      <c r="B21" s="12" t="str">
        <f>IF(A21="","",①学校情報入力!$D$3)</f>
        <v/>
      </c>
      <c r="C21" s="12" t="str">
        <f>IF(A21="","",③リレー情報確認!$J$1)</f>
        <v/>
      </c>
      <c r="D21" s="12" t="str">
        <f>IF(A21="","",③リレー情報確認!$P$1)</f>
        <v/>
      </c>
      <c r="E21" s="12"/>
      <c r="F21" s="12"/>
      <c r="G21" s="12">
        <v>2</v>
      </c>
      <c r="H21" s="12" t="str">
        <f>IF(A21="","",③リレー情報確認!W9)</f>
        <v/>
      </c>
      <c r="I21" s="12" t="str">
        <f>IF(A21="","",③リレー情報確認!V9)</f>
        <v/>
      </c>
      <c r="J21" s="12" t="str">
        <f>IF(A21="","",種目情報!$J$7)</f>
        <v/>
      </c>
      <c r="K21" s="12" t="str">
        <f>IF(A21="","",③リレー情報確認!$X$8)</f>
        <v/>
      </c>
      <c r="L21" s="12" t="str">
        <f t="shared" si="0"/>
        <v/>
      </c>
      <c r="M21" s="12" t="str">
        <f>IF(A21="","",種目情報!$K$7)</f>
        <v/>
      </c>
    </row>
    <row r="22" spans="1:13">
      <c r="A22" s="12" t="str">
        <f>IF(③リレー情報確認!U10="","",1620000+①学校情報入力!$D$3*10)</f>
        <v/>
      </c>
      <c r="B22" s="12" t="str">
        <f>IF(A22="","",①学校情報入力!$D$3)</f>
        <v/>
      </c>
      <c r="C22" s="12" t="str">
        <f>IF(A22="","",③リレー情報確認!$J$1)</f>
        <v/>
      </c>
      <c r="D22" s="12" t="str">
        <f>IF(A22="","",③リレー情報確認!$P$1)</f>
        <v/>
      </c>
      <c r="E22" s="12"/>
      <c r="F22" s="12"/>
      <c r="G22" s="12">
        <v>3</v>
      </c>
      <c r="H22" s="12" t="str">
        <f>IF(A22="","",③リレー情報確認!W10)</f>
        <v/>
      </c>
      <c r="I22" s="12" t="str">
        <f>IF(A22="","",③リレー情報確認!V10)</f>
        <v/>
      </c>
      <c r="J22" s="12" t="str">
        <f>IF(A22="","",種目情報!$J$7)</f>
        <v/>
      </c>
      <c r="K22" s="12" t="str">
        <f>IF(A22="","",③リレー情報確認!$X$8)</f>
        <v/>
      </c>
      <c r="L22" s="12" t="str">
        <f t="shared" si="0"/>
        <v/>
      </c>
      <c r="M22" s="12" t="str">
        <f>IF(A22="","",種目情報!$K$7)</f>
        <v/>
      </c>
    </row>
    <row r="23" spans="1:13">
      <c r="A23" s="12" t="str">
        <f>IF(③リレー情報確認!U11="","",1620000+①学校情報入力!$D$3*10)</f>
        <v/>
      </c>
      <c r="B23" s="12" t="str">
        <f>IF(A23="","",①学校情報入力!$D$3)</f>
        <v/>
      </c>
      <c r="C23" s="12" t="str">
        <f>IF(A23="","",③リレー情報確認!$J$1)</f>
        <v/>
      </c>
      <c r="D23" s="12" t="str">
        <f>IF(A23="","",③リレー情報確認!$P$1)</f>
        <v/>
      </c>
      <c r="E23" s="12"/>
      <c r="F23" s="12"/>
      <c r="G23" s="12">
        <v>4</v>
      </c>
      <c r="H23" s="12" t="str">
        <f>IF(A23="","",③リレー情報確認!W11)</f>
        <v/>
      </c>
      <c r="I23" s="12" t="str">
        <f>IF(A23="","",③リレー情報確認!V11)</f>
        <v/>
      </c>
      <c r="J23" s="12" t="str">
        <f>IF(A23="","",種目情報!$J$7)</f>
        <v/>
      </c>
      <c r="K23" s="12" t="str">
        <f>IF(A23="","",③リレー情報確認!$X$8)</f>
        <v/>
      </c>
      <c r="L23" s="12" t="str">
        <f t="shared" si="0"/>
        <v/>
      </c>
      <c r="M23" s="12" t="str">
        <f>IF(A23="","",種目情報!$K$7)</f>
        <v/>
      </c>
    </row>
    <row r="24" spans="1:13">
      <c r="A24" s="12" t="str">
        <f>IF(③リレー情報確認!U12="","",1620000+①学校情報入力!$D$3*10)</f>
        <v/>
      </c>
      <c r="B24" s="12" t="str">
        <f>IF(A24="","",①学校情報入力!$D$3)</f>
        <v/>
      </c>
      <c r="C24" s="12" t="str">
        <f>IF(A24="","",③リレー情報確認!$J$1)</f>
        <v/>
      </c>
      <c r="D24" s="12" t="str">
        <f>IF(A24="","",③リレー情報確認!$P$1)</f>
        <v/>
      </c>
      <c r="E24" s="12"/>
      <c r="F24" s="12"/>
      <c r="G24" s="12">
        <v>5</v>
      </c>
      <c r="H24" s="12" t="str">
        <f>IF(A24="","",③リレー情報確認!W12)</f>
        <v/>
      </c>
      <c r="I24" s="12" t="str">
        <f>IF(A24="","",③リレー情報確認!V12)</f>
        <v/>
      </c>
      <c r="J24" s="12" t="str">
        <f>IF(A24="","",種目情報!$J$7)</f>
        <v/>
      </c>
      <c r="K24" s="12" t="str">
        <f>IF(A24="","",③リレー情報確認!$X$8)</f>
        <v/>
      </c>
      <c r="L24" s="12" t="str">
        <f t="shared" si="0"/>
        <v/>
      </c>
      <c r="M24" s="12" t="str">
        <f>IF(A24="","",種目情報!$K$7)</f>
        <v/>
      </c>
    </row>
    <row r="25" spans="1:13">
      <c r="A25" s="12" t="str">
        <f>IF(③リレー情報確認!U13="","",1620000+①学校情報入力!$D$3*10)</f>
        <v/>
      </c>
      <c r="B25" s="12" t="str">
        <f>IF(A25="","",①学校情報入力!$D$3)</f>
        <v/>
      </c>
      <c r="C25" s="12" t="str">
        <f>IF(A25="","",③リレー情報確認!$J$1)</f>
        <v/>
      </c>
      <c r="D25" s="12" t="str">
        <f>IF(A25="","",③リレー情報確認!$P$1)</f>
        <v/>
      </c>
      <c r="E25" s="12"/>
      <c r="F25" s="12"/>
      <c r="G25" s="12">
        <v>6</v>
      </c>
      <c r="H25" s="12" t="str">
        <f>IF(A25="","",③リレー情報確認!W13)</f>
        <v/>
      </c>
      <c r="I25" s="12" t="str">
        <f>IF(A25="","",③リレー情報確認!V13)</f>
        <v/>
      </c>
      <c r="J25" s="12" t="str">
        <f>IF(A25="","",種目情報!$J$7)</f>
        <v/>
      </c>
      <c r="K25" s="12" t="str">
        <f>IF(A25="","",③リレー情報確認!$X$8)</f>
        <v/>
      </c>
      <c r="L25" s="12" t="str">
        <f t="shared" si="0"/>
        <v/>
      </c>
      <c r="M25" s="12" t="str">
        <f>IF(A25="","",種目情報!$K$7)</f>
        <v/>
      </c>
    </row>
  </sheetData>
  <sheetProtection sheet="1" objects="1" scenarios="1"/>
  <phoneticPr fontId="27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6" tint="0.59999389629810485"/>
  </sheetPr>
  <dimension ref="A1:T61"/>
  <sheetViews>
    <sheetView zoomScaleNormal="100" workbookViewId="0">
      <pane ySplit="16" topLeftCell="A17" activePane="bottomLeft" state="frozenSplit"/>
      <selection pane="bottomLeft" activeCell="D9" sqref="D9"/>
    </sheetView>
  </sheetViews>
  <sheetFormatPr defaultRowHeight="13.5"/>
  <cols>
    <col min="1" max="1" width="5.75" style="3" customWidth="1"/>
    <col min="2" max="2" width="16.125" style="3" customWidth="1"/>
    <col min="3" max="3" width="5.75" style="3" customWidth="1"/>
    <col min="4" max="4" width="16.125" style="3" customWidth="1"/>
    <col min="5" max="5" width="5.75" style="3" customWidth="1"/>
    <col min="6" max="6" width="16.125" style="3" customWidth="1"/>
    <col min="7" max="7" width="5.75" style="3" customWidth="1"/>
    <col min="8" max="8" width="16.125" style="3" customWidth="1"/>
    <col min="9" max="9" width="4.5" style="3" customWidth="1"/>
    <col min="10" max="10" width="16.125" style="3" customWidth="1"/>
    <col min="11" max="11" width="9" style="3" customWidth="1"/>
    <col min="12" max="12" width="9" style="3" hidden="1" customWidth="1"/>
    <col min="13" max="13" width="25.5" style="3" hidden="1" customWidth="1"/>
    <col min="14" max="14" width="11.625" style="3" hidden="1" customWidth="1"/>
    <col min="15" max="20" width="9" style="3" hidden="1" customWidth="1"/>
    <col min="21" max="16384" width="9" style="3"/>
  </cols>
  <sheetData>
    <row r="1" spans="1:13" ht="22.15" customHeight="1">
      <c r="A1" s="9" t="s">
        <v>269</v>
      </c>
      <c r="D1" s="9" t="str">
        <f>注意事項!J3</f>
        <v>中学クラブチーム用</v>
      </c>
    </row>
    <row r="2" spans="1:13" ht="14.25" thickBot="1"/>
    <row r="3" spans="1:13" ht="24.6" customHeight="1">
      <c r="B3" s="346" t="s">
        <v>270</v>
      </c>
      <c r="C3" s="347"/>
      <c r="D3" s="343"/>
      <c r="E3" s="344"/>
      <c r="F3" s="345"/>
      <c r="G3" s="255" t="s">
        <v>271</v>
      </c>
    </row>
    <row r="4" spans="1:13" ht="27" customHeight="1">
      <c r="B4" s="346" t="s">
        <v>272</v>
      </c>
      <c r="C4" s="347"/>
      <c r="D4" s="348"/>
      <c r="E4" s="349"/>
      <c r="F4" s="350"/>
      <c r="G4" s="5" t="s">
        <v>95</v>
      </c>
      <c r="H4" s="4"/>
    </row>
    <row r="5" spans="1:13" ht="27" customHeight="1">
      <c r="B5" s="346" t="s">
        <v>273</v>
      </c>
      <c r="C5" s="347"/>
      <c r="D5" s="354"/>
      <c r="E5" s="355"/>
      <c r="F5" s="356"/>
      <c r="G5" s="5" t="s">
        <v>274</v>
      </c>
      <c r="H5" s="4"/>
    </row>
    <row r="6" spans="1:13" ht="27" customHeight="1">
      <c r="B6" s="346" t="s">
        <v>275</v>
      </c>
      <c r="C6" s="347"/>
      <c r="D6" s="348"/>
      <c r="E6" s="349"/>
      <c r="F6" s="350"/>
      <c r="G6" s="5" t="s">
        <v>276</v>
      </c>
    </row>
    <row r="7" spans="1:13" ht="27" customHeight="1">
      <c r="B7" s="346" t="s">
        <v>227</v>
      </c>
      <c r="C7" s="347"/>
      <c r="D7" s="351"/>
      <c r="E7" s="352"/>
      <c r="F7" s="353"/>
      <c r="G7" s="5" t="s">
        <v>95</v>
      </c>
    </row>
    <row r="8" spans="1:13" ht="27" customHeight="1" thickBot="1">
      <c r="B8" s="346" t="s">
        <v>37</v>
      </c>
      <c r="C8" s="347"/>
      <c r="D8" s="340"/>
      <c r="E8" s="341"/>
      <c r="F8" s="342"/>
      <c r="G8" s="5" t="s">
        <v>139</v>
      </c>
      <c r="I8" s="4"/>
    </row>
    <row r="9" spans="1:13" ht="30" customHeight="1" thickBot="1">
      <c r="A9" s="231"/>
      <c r="B9" s="338" t="s">
        <v>277</v>
      </c>
      <c r="C9" s="339"/>
      <c r="D9" s="256"/>
      <c r="E9" s="257" t="s">
        <v>278</v>
      </c>
      <c r="F9" s="73"/>
      <c r="G9" s="231"/>
      <c r="H9" s="73"/>
      <c r="M9"/>
    </row>
    <row r="10" spans="1:13" ht="30" customHeight="1">
      <c r="A10" s="231"/>
      <c r="B10" s="276"/>
      <c r="C10" s="276"/>
      <c r="D10" s="274"/>
      <c r="E10" s="275"/>
      <c r="F10" s="73"/>
      <c r="G10" s="231"/>
      <c r="H10" s="73"/>
      <c r="M10"/>
    </row>
    <row r="11" spans="1:13" ht="30" customHeight="1">
      <c r="A11" s="231"/>
      <c r="B11" s="276"/>
      <c r="C11" s="276"/>
      <c r="D11" s="274"/>
      <c r="E11" s="275"/>
      <c r="F11" s="73"/>
      <c r="G11" s="231"/>
      <c r="H11" s="73"/>
      <c r="M11"/>
    </row>
    <row r="12" spans="1:13" ht="30" customHeight="1">
      <c r="A12" s="231"/>
      <c r="B12" s="276"/>
      <c r="C12" s="276"/>
      <c r="D12" s="274"/>
      <c r="E12" s="275"/>
      <c r="F12" s="73"/>
      <c r="G12" s="231"/>
      <c r="H12" s="73"/>
      <c r="M12"/>
    </row>
    <row r="13" spans="1:13" ht="30" customHeight="1">
      <c r="A13" s="231"/>
      <c r="B13" s="276"/>
      <c r="C13" s="276"/>
      <c r="D13" s="274"/>
      <c r="E13" s="275"/>
      <c r="F13" s="73"/>
      <c r="G13" s="231"/>
      <c r="H13" s="73"/>
      <c r="M13"/>
    </row>
    <row r="14" spans="1:13" ht="30" customHeight="1">
      <c r="A14" s="231"/>
      <c r="B14" s="276"/>
      <c r="C14" s="276"/>
      <c r="D14" s="274"/>
      <c r="E14" s="275"/>
      <c r="F14" s="73"/>
      <c r="G14" s="231"/>
      <c r="H14" s="73"/>
      <c r="M14"/>
    </row>
    <row r="15" spans="1:13" ht="30" customHeight="1">
      <c r="A15" s="231"/>
      <c r="B15" s="276"/>
      <c r="C15" s="276"/>
      <c r="D15" s="274"/>
      <c r="E15" s="275"/>
      <c r="F15" s="73"/>
      <c r="G15" s="231"/>
      <c r="H15" s="73"/>
      <c r="M15"/>
    </row>
    <row r="16" spans="1:13">
      <c r="A16" s="231"/>
      <c r="B16" s="73"/>
      <c r="C16" s="231"/>
      <c r="D16" s="73"/>
      <c r="E16" s="231"/>
      <c r="F16" s="73"/>
      <c r="G16" s="231"/>
      <c r="H16" s="73"/>
      <c r="M16"/>
    </row>
    <row r="17" spans="1:13">
      <c r="A17" s="231"/>
      <c r="B17" s="73"/>
      <c r="C17" s="231"/>
      <c r="D17" s="73"/>
      <c r="E17" s="231"/>
      <c r="F17" s="73"/>
      <c r="G17" s="231"/>
      <c r="H17" s="73"/>
      <c r="M17"/>
    </row>
    <row r="18" spans="1:13">
      <c r="A18" s="231"/>
      <c r="B18" s="73"/>
      <c r="C18" s="231"/>
      <c r="D18" s="73"/>
      <c r="E18" s="231"/>
      <c r="F18" s="73"/>
      <c r="G18" s="231"/>
      <c r="H18" s="73"/>
      <c r="M18"/>
    </row>
    <row r="19" spans="1:13">
      <c r="A19" s="231"/>
      <c r="B19" s="73"/>
      <c r="C19" s="231"/>
      <c r="D19" s="73"/>
      <c r="E19" s="231"/>
      <c r="F19" s="73"/>
      <c r="G19" s="231"/>
      <c r="H19" s="73"/>
      <c r="M19"/>
    </row>
    <row r="20" spans="1:13">
      <c r="A20" s="231"/>
      <c r="B20" s="73"/>
      <c r="C20" s="231"/>
      <c r="D20" s="73"/>
      <c r="E20" s="231"/>
      <c r="F20" s="73"/>
      <c r="G20" s="231"/>
      <c r="H20" s="73"/>
      <c r="M20"/>
    </row>
    <row r="21" spans="1:13">
      <c r="A21" s="231"/>
      <c r="B21" s="73"/>
      <c r="C21" s="231"/>
      <c r="D21" s="73"/>
      <c r="E21" s="231"/>
      <c r="F21" s="73"/>
      <c r="G21" s="231"/>
      <c r="H21" s="73"/>
      <c r="M21"/>
    </row>
    <row r="22" spans="1:13">
      <c r="A22" s="231"/>
      <c r="B22" s="73"/>
      <c r="C22" s="231"/>
      <c r="D22" s="73"/>
      <c r="E22" s="231"/>
      <c r="F22" s="73"/>
      <c r="G22" s="231"/>
      <c r="H22" s="73"/>
      <c r="M22"/>
    </row>
    <row r="23" spans="1:13">
      <c r="A23" s="231"/>
      <c r="B23" s="73"/>
      <c r="C23" s="231"/>
      <c r="D23" s="73"/>
      <c r="E23" s="231"/>
      <c r="F23" s="73"/>
      <c r="G23" s="231"/>
      <c r="H23" s="73"/>
      <c r="M23"/>
    </row>
    <row r="24" spans="1:13">
      <c r="A24" s="231"/>
      <c r="B24" s="73"/>
      <c r="C24" s="231"/>
      <c r="D24" s="73"/>
      <c r="E24" s="231"/>
      <c r="F24" s="73"/>
      <c r="G24" s="231"/>
      <c r="H24" s="73"/>
      <c r="M24"/>
    </row>
    <row r="25" spans="1:13">
      <c r="A25" s="231"/>
      <c r="B25" s="73"/>
      <c r="C25" s="231"/>
      <c r="D25" s="73"/>
      <c r="E25" s="231"/>
      <c r="F25" s="73"/>
      <c r="G25" s="231"/>
      <c r="H25" s="73"/>
      <c r="M25"/>
    </row>
    <row r="26" spans="1:13">
      <c r="A26" s="231"/>
      <c r="B26" s="73"/>
      <c r="C26" s="231"/>
      <c r="D26" s="73"/>
      <c r="E26" s="231"/>
      <c r="F26" s="73"/>
      <c r="G26" s="231"/>
      <c r="H26" s="73"/>
      <c r="M26"/>
    </row>
    <row r="27" spans="1:13">
      <c r="A27" s="231"/>
      <c r="B27" s="73"/>
      <c r="C27" s="231"/>
      <c r="D27" s="73"/>
      <c r="E27" s="231"/>
      <c r="F27" s="73"/>
      <c r="G27" s="231"/>
      <c r="H27" s="73"/>
      <c r="M27"/>
    </row>
    <row r="28" spans="1:13">
      <c r="A28" s="231"/>
      <c r="B28" s="73"/>
      <c r="C28" s="231"/>
      <c r="D28" s="73"/>
      <c r="E28" s="231"/>
      <c r="F28" s="73"/>
      <c r="G28" s="231"/>
      <c r="H28" s="73"/>
      <c r="M28"/>
    </row>
    <row r="29" spans="1:13">
      <c r="A29" s="231"/>
      <c r="B29" s="73"/>
      <c r="C29" s="231"/>
      <c r="D29" s="73"/>
      <c r="E29" s="231"/>
      <c r="F29" s="73"/>
      <c r="G29" s="231"/>
      <c r="H29" s="73"/>
      <c r="M29"/>
    </row>
    <row r="30" spans="1:13">
      <c r="A30" s="231"/>
      <c r="B30" s="73"/>
      <c r="C30" s="231"/>
      <c r="D30" s="73"/>
      <c r="E30" s="231"/>
      <c r="F30" s="73"/>
      <c r="G30" s="231"/>
      <c r="H30" s="73"/>
      <c r="M30"/>
    </row>
    <row r="31" spans="1:13">
      <c r="A31" s="231"/>
      <c r="B31" s="73"/>
      <c r="C31" s="231"/>
      <c r="D31" s="73"/>
      <c r="E31" s="231"/>
      <c r="F31" s="73"/>
      <c r="G31" s="231"/>
      <c r="H31" s="73"/>
      <c r="M31"/>
    </row>
    <row r="32" spans="1:13">
      <c r="A32" s="231"/>
      <c r="B32" s="73"/>
      <c r="C32" s="231"/>
      <c r="D32" s="73"/>
      <c r="E32" s="231"/>
      <c r="F32" s="73"/>
      <c r="G32" s="231"/>
      <c r="H32" s="73"/>
      <c r="M32"/>
    </row>
    <row r="33" spans="1:13">
      <c r="A33" s="231"/>
      <c r="B33" s="73"/>
      <c r="C33" s="231"/>
      <c r="D33" s="73"/>
      <c r="E33" s="231"/>
      <c r="F33" s="73"/>
      <c r="G33" s="231"/>
      <c r="H33" s="73"/>
      <c r="M33"/>
    </row>
    <row r="34" spans="1:13">
      <c r="A34" s="231"/>
      <c r="B34" s="73"/>
      <c r="C34" s="231"/>
      <c r="D34" s="73"/>
      <c r="E34" s="231"/>
      <c r="F34" s="73"/>
      <c r="G34" s="231"/>
      <c r="H34" s="73"/>
      <c r="M34"/>
    </row>
    <row r="35" spans="1:13">
      <c r="A35" s="231"/>
      <c r="B35" s="73"/>
      <c r="C35" s="231"/>
      <c r="D35" s="73"/>
      <c r="E35" s="231"/>
      <c r="F35" s="73"/>
      <c r="G35" s="231"/>
      <c r="H35" s="73"/>
      <c r="M35"/>
    </row>
    <row r="36" spans="1:13">
      <c r="A36" s="231"/>
      <c r="B36" s="73"/>
      <c r="C36" s="231"/>
      <c r="D36" s="73"/>
      <c r="E36" s="231"/>
      <c r="F36" s="73"/>
      <c r="G36" s="73"/>
      <c r="H36" s="73"/>
      <c r="M36"/>
    </row>
    <row r="37" spans="1:13">
      <c r="A37" s="231"/>
      <c r="B37" s="73"/>
      <c r="C37" s="231"/>
      <c r="D37" s="73"/>
      <c r="E37" s="231"/>
      <c r="F37" s="73"/>
      <c r="G37" s="73"/>
      <c r="H37" s="73"/>
      <c r="M37"/>
    </row>
    <row r="38" spans="1:13">
      <c r="A38" s="231"/>
      <c r="B38" s="73"/>
      <c r="C38" s="231"/>
      <c r="D38" s="73"/>
      <c r="E38" s="231"/>
      <c r="F38" s="73"/>
      <c r="G38" s="73"/>
      <c r="H38" s="73"/>
      <c r="M38"/>
    </row>
    <row r="39" spans="1:13">
      <c r="A39" s="231"/>
      <c r="B39" s="73"/>
      <c r="C39" s="231"/>
      <c r="D39" s="73"/>
      <c r="E39" s="231"/>
      <c r="F39" s="73"/>
      <c r="G39" s="73"/>
      <c r="H39" s="73"/>
      <c r="M39"/>
    </row>
    <row r="40" spans="1:13">
      <c r="A40" s="231"/>
      <c r="B40" s="73"/>
      <c r="C40" s="231"/>
      <c r="D40" s="73"/>
      <c r="E40" s="231"/>
      <c r="F40" s="73"/>
      <c r="G40" s="73"/>
      <c r="H40" s="73"/>
      <c r="M40"/>
    </row>
    <row r="41" spans="1:13">
      <c r="A41" s="231"/>
      <c r="B41" s="73"/>
      <c r="C41" s="231"/>
      <c r="D41" s="73"/>
      <c r="E41" s="231"/>
      <c r="F41" s="73"/>
      <c r="G41" s="73"/>
      <c r="H41" s="73"/>
      <c r="M41"/>
    </row>
    <row r="42" spans="1:13">
      <c r="A42" s="231"/>
      <c r="B42" s="73"/>
      <c r="C42" s="231"/>
      <c r="D42" s="73"/>
      <c r="E42" s="231"/>
      <c r="F42" s="73"/>
      <c r="G42" s="73"/>
      <c r="H42" s="73"/>
      <c r="M42"/>
    </row>
    <row r="43" spans="1:13">
      <c r="A43" s="231"/>
      <c r="B43" s="73"/>
      <c r="C43" s="231"/>
      <c r="D43" s="73"/>
      <c r="E43" s="231"/>
      <c r="F43" s="73"/>
      <c r="G43" s="73"/>
      <c r="H43" s="73"/>
      <c r="M43"/>
    </row>
    <row r="44" spans="1:13">
      <c r="A44" s="231"/>
      <c r="B44" s="73"/>
      <c r="C44" s="231"/>
      <c r="D44" s="73"/>
      <c r="E44" s="231"/>
      <c r="F44" s="73"/>
      <c r="G44" s="73"/>
      <c r="H44" s="73"/>
      <c r="M44"/>
    </row>
    <row r="45" spans="1:13">
      <c r="A45" s="231"/>
      <c r="B45" s="73"/>
      <c r="C45" s="231"/>
      <c r="D45" s="73"/>
      <c r="E45" s="231"/>
      <c r="F45" s="73"/>
      <c r="G45" s="73"/>
      <c r="H45" s="73"/>
      <c r="M45"/>
    </row>
    <row r="46" spans="1:13">
      <c r="A46" s="231"/>
      <c r="B46" s="73"/>
      <c r="C46" s="231"/>
      <c r="D46" s="73"/>
      <c r="E46" s="231"/>
      <c r="F46" s="73"/>
      <c r="M46"/>
    </row>
    <row r="47" spans="1:13">
      <c r="M47"/>
    </row>
    <row r="48" spans="1:13">
      <c r="M48"/>
    </row>
    <row r="49" spans="13:13">
      <c r="M49"/>
    </row>
    <row r="50" spans="13:13">
      <c r="M50"/>
    </row>
    <row r="51" spans="13:13">
      <c r="M51"/>
    </row>
    <row r="52" spans="13:13">
      <c r="M52"/>
    </row>
    <row r="53" spans="13:13">
      <c r="M53"/>
    </row>
    <row r="54" spans="13:13">
      <c r="M54"/>
    </row>
    <row r="55" spans="13:13">
      <c r="M55"/>
    </row>
    <row r="56" spans="13:13">
      <c r="M56"/>
    </row>
    <row r="57" spans="13:13">
      <c r="M57"/>
    </row>
    <row r="58" spans="13:13">
      <c r="M58"/>
    </row>
    <row r="59" spans="13:13">
      <c r="M59"/>
    </row>
    <row r="60" spans="13:13">
      <c r="M60"/>
    </row>
    <row r="61" spans="13:13">
      <c r="M61"/>
    </row>
  </sheetData>
  <sheetProtection sheet="1" objects="1" scenarios="1" selectLockedCells="1"/>
  <mergeCells count="13">
    <mergeCell ref="B9:C9"/>
    <mergeCell ref="D8:F8"/>
    <mergeCell ref="D3:F3"/>
    <mergeCell ref="B5:C5"/>
    <mergeCell ref="D4:F4"/>
    <mergeCell ref="D6:F6"/>
    <mergeCell ref="D7:F7"/>
    <mergeCell ref="B6:C6"/>
    <mergeCell ref="B7:C7"/>
    <mergeCell ref="B8:C8"/>
    <mergeCell ref="B3:C3"/>
    <mergeCell ref="B4:C4"/>
    <mergeCell ref="D5:F5"/>
  </mergeCells>
  <phoneticPr fontId="1"/>
  <dataValidations count="4">
    <dataValidation imeMode="on" allowBlank="1" showInputMessage="1" showErrorMessage="1" sqref="C3"/>
    <dataValidation imeMode="off" allowBlank="1" showInputMessage="1" showErrorMessage="1" sqref="D8:F8"/>
    <dataValidation imeMode="hiragana" allowBlank="1" showInputMessage="1" showErrorMessage="1" sqref="D7:F7"/>
    <dataValidation imeMode="halfKatakana" allowBlank="1" showInputMessage="1" showErrorMessage="1" sqref="D6:F6"/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4" tint="0.39997558519241921"/>
  </sheetPr>
  <dimension ref="A1:AP103"/>
  <sheetViews>
    <sheetView zoomScaleNormal="100" workbookViewId="0">
      <pane ySplit="9" topLeftCell="A10" activePane="bottomLeft" state="frozen"/>
      <selection pane="bottomLeft" activeCell="J15" sqref="J15"/>
    </sheetView>
  </sheetViews>
  <sheetFormatPr defaultRowHeight="13.5"/>
  <cols>
    <col min="1" max="1" width="4.5" style="2" bestFit="1" customWidth="1"/>
    <col min="2" max="2" width="7.5" style="2" bestFit="1" customWidth="1"/>
    <col min="3" max="3" width="9" style="2"/>
    <col min="4" max="5" width="17.5" style="2" customWidth="1"/>
    <col min="6" max="6" width="12.5" style="2" customWidth="1"/>
    <col min="7" max="8" width="5.5" style="2" bestFit="1" customWidth="1"/>
    <col min="9" max="9" width="18" style="2" customWidth="1"/>
    <col min="10" max="10" width="22.125" style="2" customWidth="1"/>
    <col min="11" max="11" width="12.75" style="2" hidden="1" customWidth="1"/>
    <col min="12" max="12" width="9.5" style="2" hidden="1" customWidth="1"/>
    <col min="13" max="13" width="2.5" style="2" hidden="1" customWidth="1"/>
    <col min="14" max="14" width="5.5" style="2" bestFit="1" customWidth="1"/>
    <col min="15" max="18" width="9" style="2"/>
    <col min="19" max="19" width="9" style="2" hidden="1" customWidth="1"/>
    <col min="20" max="20" width="13.875" style="3" hidden="1" customWidth="1"/>
    <col min="21" max="21" width="13.875" style="2" hidden="1" customWidth="1"/>
    <col min="22" max="22" width="9" style="2" hidden="1" customWidth="1"/>
    <col min="23" max="23" width="6.5" style="2" hidden="1" customWidth="1"/>
    <col min="24" max="25" width="16.125" style="2" hidden="1" customWidth="1"/>
    <col min="26" max="27" width="5.5" style="2" hidden="1" customWidth="1"/>
    <col min="28" max="28" width="9.5" style="6" hidden="1" customWidth="1"/>
    <col min="29" max="29" width="6.5" style="2" hidden="1" customWidth="1"/>
    <col min="30" max="31" width="16.125" style="2" hidden="1" customWidth="1"/>
    <col min="32" max="33" width="5.5" style="2" hidden="1" customWidth="1"/>
    <col min="34" max="34" width="9.5" style="2" hidden="1" customWidth="1"/>
    <col min="35" max="42" width="9" style="2" hidden="1" customWidth="1"/>
    <col min="43" max="59" width="9" style="2" customWidth="1"/>
    <col min="60" max="16384" width="9" style="2"/>
  </cols>
  <sheetData>
    <row r="1" spans="1:42" ht="17.25">
      <c r="A1" s="9" t="s">
        <v>78</v>
      </c>
      <c r="B1" s="9"/>
    </row>
    <row r="2" spans="1:42">
      <c r="A2" s="4"/>
      <c r="B2" s="4"/>
    </row>
    <row r="3" spans="1:42" ht="14.25" thickBot="1">
      <c r="A3" s="4"/>
      <c r="B3" s="4"/>
      <c r="C3" s="158" t="s">
        <v>184</v>
      </c>
      <c r="D3" s="24"/>
      <c r="E3" s="24"/>
      <c r="F3" s="24"/>
      <c r="G3" s="24"/>
      <c r="H3" s="24"/>
      <c r="I3" s="24"/>
      <c r="J3" s="24"/>
      <c r="K3" s="24"/>
      <c r="L3" s="24"/>
      <c r="N3" s="357" t="s">
        <v>176</v>
      </c>
      <c r="O3" s="357"/>
      <c r="P3" s="357"/>
    </row>
    <row r="4" spans="1:42" ht="14.25" thickBot="1">
      <c r="A4" s="4"/>
      <c r="B4" s="4"/>
      <c r="C4" s="158" t="s">
        <v>185</v>
      </c>
      <c r="D4" s="24"/>
      <c r="E4" s="24"/>
      <c r="F4" s="24"/>
      <c r="G4" s="24"/>
      <c r="H4" s="24"/>
      <c r="I4" s="24"/>
      <c r="J4" s="24"/>
      <c r="K4" s="24"/>
      <c r="L4" s="24"/>
      <c r="M4" s="134"/>
      <c r="N4" s="162"/>
      <c r="O4" s="161" t="s">
        <v>177</v>
      </c>
      <c r="P4" s="160" t="s">
        <v>178</v>
      </c>
    </row>
    <row r="5" spans="1:42">
      <c r="A5" s="4"/>
      <c r="B5" s="4"/>
      <c r="C5" s="44" t="s">
        <v>161</v>
      </c>
      <c r="D5" s="24"/>
      <c r="E5" s="24"/>
      <c r="F5" s="24"/>
      <c r="G5" s="24"/>
      <c r="H5" s="24"/>
      <c r="I5" s="24"/>
      <c r="J5" s="24"/>
      <c r="K5" s="24"/>
      <c r="L5" s="24"/>
      <c r="N5" s="163" t="s">
        <v>179</v>
      </c>
      <c r="O5" s="224"/>
      <c r="P5" s="226"/>
    </row>
    <row r="6" spans="1:42" ht="14.25" thickBot="1">
      <c r="A6" s="4"/>
      <c r="B6" s="4"/>
      <c r="C6" s="44" t="s">
        <v>173</v>
      </c>
      <c r="D6" s="24"/>
      <c r="E6" s="24"/>
      <c r="F6" s="24"/>
      <c r="G6" s="24"/>
      <c r="H6" s="24"/>
      <c r="I6" s="24"/>
      <c r="J6" s="24"/>
      <c r="K6" s="24"/>
      <c r="L6" s="24"/>
      <c r="N6" s="164" t="s">
        <v>180</v>
      </c>
      <c r="O6" s="225"/>
      <c r="P6" s="227"/>
    </row>
    <row r="7" spans="1:42" ht="14.25" thickBot="1"/>
    <row r="8" spans="1:42" ht="36.75" customHeight="1">
      <c r="A8" s="26"/>
      <c r="B8" s="262" t="s">
        <v>286</v>
      </c>
      <c r="C8" s="34" t="s">
        <v>287</v>
      </c>
      <c r="D8" s="34" t="s">
        <v>137</v>
      </c>
      <c r="E8" s="34" t="s">
        <v>138</v>
      </c>
      <c r="F8" s="248"/>
      <c r="G8" s="27" t="s">
        <v>38</v>
      </c>
      <c r="H8" s="29" t="s">
        <v>39</v>
      </c>
      <c r="I8" s="26" t="s">
        <v>41</v>
      </c>
      <c r="J8" s="29" t="s">
        <v>42</v>
      </c>
      <c r="K8" s="26" t="s">
        <v>43</v>
      </c>
      <c r="L8" s="29" t="s">
        <v>44</v>
      </c>
      <c r="M8" s="277"/>
      <c r="N8" s="278"/>
      <c r="O8" s="32" t="s">
        <v>47</v>
      </c>
      <c r="P8" s="32" t="s">
        <v>48</v>
      </c>
    </row>
    <row r="9" spans="1:42" ht="14.25" thickBot="1">
      <c r="A9" s="35" t="s">
        <v>45</v>
      </c>
      <c r="B9" s="263" t="s">
        <v>288</v>
      </c>
      <c r="C9" s="20">
        <v>1001</v>
      </c>
      <c r="D9" s="20" t="s">
        <v>46</v>
      </c>
      <c r="E9" s="20" t="s">
        <v>114</v>
      </c>
      <c r="F9" s="249"/>
      <c r="G9" s="20" t="s">
        <v>2</v>
      </c>
      <c r="H9" s="31">
        <v>2</v>
      </c>
      <c r="I9" s="30" t="s">
        <v>98</v>
      </c>
      <c r="J9" s="31">
        <v>12.53</v>
      </c>
      <c r="K9" s="30" t="s">
        <v>99</v>
      </c>
      <c r="L9" s="31" t="s">
        <v>82</v>
      </c>
      <c r="M9" s="279"/>
      <c r="N9" s="280"/>
      <c r="O9" s="33" t="s">
        <v>64</v>
      </c>
      <c r="P9" s="33" t="s">
        <v>97</v>
      </c>
      <c r="W9" s="6" t="s">
        <v>76</v>
      </c>
      <c r="X9" s="6" t="s">
        <v>49</v>
      </c>
      <c r="Y9" s="6" t="s">
        <v>115</v>
      </c>
      <c r="Z9" s="6" t="s">
        <v>38</v>
      </c>
      <c r="AA9" s="6" t="s">
        <v>1</v>
      </c>
      <c r="AB9" s="11" t="s">
        <v>174</v>
      </c>
      <c r="AC9" s="6" t="s">
        <v>76</v>
      </c>
      <c r="AD9" s="6" t="s">
        <v>49</v>
      </c>
      <c r="AE9" s="6" t="s">
        <v>115</v>
      </c>
      <c r="AF9" s="6" t="s">
        <v>38</v>
      </c>
      <c r="AG9" s="6" t="s">
        <v>1</v>
      </c>
      <c r="AH9" s="6" t="s">
        <v>174</v>
      </c>
      <c r="AI9" s="2" t="s">
        <v>175</v>
      </c>
      <c r="AJ9" s="2">
        <f>COUNT(AJ10:AJ99)</f>
        <v>0</v>
      </c>
      <c r="AK9" s="2" t="s">
        <v>181</v>
      </c>
      <c r="AL9" s="2">
        <f>COUNT(AL10:AL99)</f>
        <v>0</v>
      </c>
      <c r="AM9" s="2" t="s">
        <v>182</v>
      </c>
      <c r="AN9" s="2">
        <f>COUNT(AN10:AN99)</f>
        <v>0</v>
      </c>
      <c r="AO9" s="2" t="s">
        <v>183</v>
      </c>
      <c r="AP9" s="2">
        <f>COUNT(AP10:AP99)</f>
        <v>0</v>
      </c>
    </row>
    <row r="10" spans="1:42">
      <c r="A10" s="36">
        <v>1</v>
      </c>
      <c r="B10" s="269"/>
      <c r="C10" s="61"/>
      <c r="D10" s="61"/>
      <c r="E10" s="61"/>
      <c r="F10" s="250"/>
      <c r="G10" s="61"/>
      <c r="H10" s="62"/>
      <c r="I10" s="63"/>
      <c r="J10" s="222"/>
      <c r="K10" s="63"/>
      <c r="L10" s="222"/>
      <c r="M10" s="281"/>
      <c r="N10" s="282"/>
      <c r="O10" s="64"/>
      <c r="P10" s="64"/>
      <c r="T10" s="78"/>
      <c r="U10" s="79"/>
      <c r="W10" s="6" t="str">
        <f t="shared" ref="W10:W41" si="0">IF(G10="男",C10,"")</f>
        <v/>
      </c>
      <c r="X10" s="6" t="str">
        <f t="shared" ref="X10:X41" si="1">IF(G10="男",D10,"")</f>
        <v/>
      </c>
      <c r="Y10" s="6" t="str">
        <f t="shared" ref="Y10:Y41" si="2">IF(G10="男",E10,"")</f>
        <v/>
      </c>
      <c r="Z10" s="6" t="str">
        <f t="shared" ref="Z10:Z41" si="3">IF(G10="男",G10,"")</f>
        <v/>
      </c>
      <c r="AA10" s="6" t="str">
        <f t="shared" ref="AA10:AA41" si="4">IF(G10="男",IF(H10="","",H10),"")</f>
        <v/>
      </c>
      <c r="AB10" s="11" t="str">
        <f>IF(G10="男",data_kyogisha!A2,"")</f>
        <v/>
      </c>
      <c r="AC10" s="6" t="str">
        <f t="shared" ref="AC10:AC41" si="5">IF(G10="女",C10,"")</f>
        <v/>
      </c>
      <c r="AD10" s="6" t="str">
        <f t="shared" ref="AD10:AD41" si="6">IF(G10="女",D10,"")</f>
        <v/>
      </c>
      <c r="AE10" s="6" t="str">
        <f t="shared" ref="AE10:AE41" si="7">IF(G10="女",E10,"")</f>
        <v/>
      </c>
      <c r="AF10" s="6" t="str">
        <f t="shared" ref="AF10:AF41" si="8">IF(G10="女",G10,"")</f>
        <v/>
      </c>
      <c r="AG10" s="6" t="str">
        <f t="shared" ref="AG10:AG41" si="9">IF(G10="女",IF(H10="","",H10),"")</f>
        <v/>
      </c>
      <c r="AH10" s="2" t="str">
        <f>IF(G10="女",data_kyogisha!A2,"")</f>
        <v/>
      </c>
      <c r="AI10" s="2">
        <f>IF(AND(G10="男",O10="○"),1,0)</f>
        <v>0</v>
      </c>
      <c r="AJ10" s="2" t="str">
        <f>IF(AND(G10="男",O10="○"),C10,"")</f>
        <v/>
      </c>
      <c r="AK10" s="2">
        <f>IF(AND(G10="男",P10="○"),1,0)</f>
        <v>0</v>
      </c>
      <c r="AL10" s="2" t="str">
        <f>IF(AND(G10="男",P10="○"),C10,"")</f>
        <v/>
      </c>
      <c r="AM10" s="2">
        <f>IF(AND(G10="女",O10="○"),1,0)</f>
        <v>0</v>
      </c>
      <c r="AN10" s="2" t="str">
        <f>IF(AND(G10="女",O10="○"),C10,"")</f>
        <v/>
      </c>
      <c r="AO10" s="2">
        <f>IF(AND(G10="女",P10="○"),1,0)</f>
        <v>0</v>
      </c>
      <c r="AP10" s="2" t="str">
        <f>IF(AND(G10="女",P10="○"),C10,"")</f>
        <v/>
      </c>
    </row>
    <row r="11" spans="1:42">
      <c r="A11" s="36">
        <v>2</v>
      </c>
      <c r="B11" s="269"/>
      <c r="C11" s="61"/>
      <c r="D11" s="61"/>
      <c r="E11" s="61"/>
      <c r="F11" s="250"/>
      <c r="G11" s="61"/>
      <c r="H11" s="62"/>
      <c r="I11" s="63"/>
      <c r="J11" s="222"/>
      <c r="K11" s="63"/>
      <c r="L11" s="222"/>
      <c r="M11" s="281"/>
      <c r="N11" s="282"/>
      <c r="O11" s="64"/>
      <c r="P11" s="64"/>
      <c r="S11" s="2" t="s">
        <v>63</v>
      </c>
      <c r="T11" s="80" t="str">
        <f>IF(種目情報!A4="","",種目情報!A4)</f>
        <v>男100m</v>
      </c>
      <c r="U11" s="81" t="str">
        <f>IF(種目情報!E4="","",種目情報!E4)</f>
        <v>女100m</v>
      </c>
      <c r="V11" s="2" t="s">
        <v>64</v>
      </c>
      <c r="W11" s="6" t="str">
        <f t="shared" si="0"/>
        <v/>
      </c>
      <c r="X11" s="6" t="str">
        <f t="shared" si="1"/>
        <v/>
      </c>
      <c r="Y11" s="6" t="str">
        <f t="shared" si="2"/>
        <v/>
      </c>
      <c r="Z11" s="6" t="str">
        <f t="shared" si="3"/>
        <v/>
      </c>
      <c r="AA11" s="6" t="str">
        <f t="shared" si="4"/>
        <v/>
      </c>
      <c r="AB11" s="11" t="str">
        <f>IF(G11="男",data_kyogisha!A3,"")</f>
        <v/>
      </c>
      <c r="AC11" s="6" t="str">
        <f t="shared" si="5"/>
        <v/>
      </c>
      <c r="AD11" s="6" t="str">
        <f t="shared" si="6"/>
        <v/>
      </c>
      <c r="AE11" s="6" t="str">
        <f t="shared" si="7"/>
        <v/>
      </c>
      <c r="AF11" s="6" t="str">
        <f t="shared" si="8"/>
        <v/>
      </c>
      <c r="AG11" s="6" t="str">
        <f t="shared" si="9"/>
        <v/>
      </c>
      <c r="AH11" s="6" t="str">
        <f>IF(G11="女",data_kyogisha!A3,"")</f>
        <v/>
      </c>
      <c r="AI11" s="2">
        <f>IF(AND(G11="男",O11="○"),AI10+1,AI10)</f>
        <v>0</v>
      </c>
      <c r="AJ11" s="2" t="str">
        <f t="shared" ref="AJ11:AJ73" si="10">IF(AND(G11="男",O11="○"),C11,"")</f>
        <v/>
      </c>
      <c r="AK11" s="2">
        <f>IF(AND(G11="男",P11="○"),AK10+1,AK10)</f>
        <v>0</v>
      </c>
      <c r="AL11" s="2" t="str">
        <f>IF(AND(G11="男",P11="○"),C11,"")</f>
        <v/>
      </c>
      <c r="AM11" s="2">
        <f>IF(AND(G11="女",O11="○"),AM10+1,AM10)</f>
        <v>0</v>
      </c>
      <c r="AN11" s="2" t="str">
        <f>IF(AND(G11="女",O11="○"),C11,"")</f>
        <v/>
      </c>
      <c r="AO11" s="2">
        <f>IF(AND(G11="女",P11="○"),AO10+1,AO10)</f>
        <v>0</v>
      </c>
      <c r="AP11" s="2" t="str">
        <f>IF(AND(G11="女",P11="○"),C11,"")</f>
        <v/>
      </c>
    </row>
    <row r="12" spans="1:42">
      <c r="A12" s="36">
        <v>3</v>
      </c>
      <c r="B12" s="269"/>
      <c r="C12" s="61"/>
      <c r="D12" s="61"/>
      <c r="E12" s="61"/>
      <c r="F12" s="250"/>
      <c r="G12" s="61"/>
      <c r="H12" s="62"/>
      <c r="I12" s="63"/>
      <c r="J12" s="222"/>
      <c r="K12" s="63"/>
      <c r="L12" s="222"/>
      <c r="M12" s="281"/>
      <c r="N12" s="282"/>
      <c r="O12" s="64"/>
      <c r="P12" s="64"/>
      <c r="S12" s="2" t="s">
        <v>62</v>
      </c>
      <c r="T12" s="80" t="str">
        <f>IF(種目情報!A5="","",種目情報!A5)</f>
        <v>男200m</v>
      </c>
      <c r="U12" s="81" t="str">
        <f>IF(種目情報!E5="","",種目情報!E5)</f>
        <v>女200m</v>
      </c>
      <c r="W12" s="6" t="str">
        <f t="shared" si="0"/>
        <v/>
      </c>
      <c r="X12" s="6" t="str">
        <f t="shared" si="1"/>
        <v/>
      </c>
      <c r="Y12" s="6" t="str">
        <f t="shared" si="2"/>
        <v/>
      </c>
      <c r="Z12" s="6" t="str">
        <f t="shared" si="3"/>
        <v/>
      </c>
      <c r="AA12" s="6" t="str">
        <f t="shared" si="4"/>
        <v/>
      </c>
      <c r="AB12" s="11" t="str">
        <f>IF(G12="男",data_kyogisha!A4,"")</f>
        <v/>
      </c>
      <c r="AC12" s="6" t="str">
        <f t="shared" si="5"/>
        <v/>
      </c>
      <c r="AD12" s="6" t="str">
        <f t="shared" si="6"/>
        <v/>
      </c>
      <c r="AE12" s="6" t="str">
        <f t="shared" si="7"/>
        <v/>
      </c>
      <c r="AF12" s="6" t="str">
        <f t="shared" si="8"/>
        <v/>
      </c>
      <c r="AG12" s="6" t="str">
        <f t="shared" si="9"/>
        <v/>
      </c>
      <c r="AH12" s="6" t="str">
        <f>IF(G12="女",data_kyogisha!A4,"")</f>
        <v/>
      </c>
      <c r="AI12" s="2">
        <f t="shared" ref="AI12:AI74" si="11">IF(AND(G12="男",O12="○"),AI11+1,AI11)</f>
        <v>0</v>
      </c>
      <c r="AJ12" s="2" t="str">
        <f t="shared" si="10"/>
        <v/>
      </c>
      <c r="AK12" s="2">
        <f t="shared" ref="AK12:AK75" si="12">IF(AND(G12="男",P12="○"),AK11+1,AK11)</f>
        <v>0</v>
      </c>
      <c r="AL12" s="2" t="str">
        <f t="shared" ref="AL12:AL74" si="13">IF(AND(G12="男",P12="○"),C12,"")</f>
        <v/>
      </c>
      <c r="AM12" s="2">
        <f t="shared" ref="AM12:AM19" si="14">IF(AND(G12="女",O12="○"),AM11+1,AM11)</f>
        <v>0</v>
      </c>
      <c r="AN12" s="2" t="str">
        <f t="shared" ref="AN12:AN19" si="15">IF(AND(G12="女",O12="○"),C12,"")</f>
        <v/>
      </c>
      <c r="AO12" s="2">
        <f t="shared" ref="AO12:AO75" si="16">IF(AND(G12="女",P12="○"),AO11+1,AO11)</f>
        <v>0</v>
      </c>
      <c r="AP12" s="2" t="str">
        <f t="shared" ref="AP12:AP75" si="17">IF(AND(G12="女",P12="○"),C12,"")</f>
        <v/>
      </c>
    </row>
    <row r="13" spans="1:42">
      <c r="A13" s="36">
        <v>4</v>
      </c>
      <c r="B13" s="269"/>
      <c r="C13" s="61"/>
      <c r="D13" s="61"/>
      <c r="E13" s="61"/>
      <c r="F13" s="250"/>
      <c r="G13" s="61"/>
      <c r="H13" s="62"/>
      <c r="I13" s="63"/>
      <c r="J13" s="222"/>
      <c r="K13" s="63"/>
      <c r="L13" s="222"/>
      <c r="M13" s="281"/>
      <c r="N13" s="282"/>
      <c r="O13" s="64"/>
      <c r="P13" s="64"/>
      <c r="T13" s="80" t="str">
        <f>IF(種目情報!A6="","",種目情報!A6)</f>
        <v>男400m</v>
      </c>
      <c r="U13" s="81" t="str">
        <f>IF(種目情報!E6="","",種目情報!E6)</f>
        <v>女400m</v>
      </c>
      <c r="W13" s="6" t="str">
        <f t="shared" si="0"/>
        <v/>
      </c>
      <c r="X13" s="6" t="str">
        <f t="shared" si="1"/>
        <v/>
      </c>
      <c r="Y13" s="6" t="str">
        <f t="shared" si="2"/>
        <v/>
      </c>
      <c r="Z13" s="6" t="str">
        <f t="shared" si="3"/>
        <v/>
      </c>
      <c r="AA13" s="6" t="str">
        <f t="shared" si="4"/>
        <v/>
      </c>
      <c r="AB13" s="11" t="str">
        <f>IF(G13="男",data_kyogisha!A5,"")</f>
        <v/>
      </c>
      <c r="AC13" s="6" t="str">
        <f t="shared" si="5"/>
        <v/>
      </c>
      <c r="AD13" s="6" t="str">
        <f t="shared" si="6"/>
        <v/>
      </c>
      <c r="AE13" s="6" t="str">
        <f t="shared" si="7"/>
        <v/>
      </c>
      <c r="AF13" s="6" t="str">
        <f t="shared" si="8"/>
        <v/>
      </c>
      <c r="AG13" s="6" t="str">
        <f t="shared" si="9"/>
        <v/>
      </c>
      <c r="AH13" s="6" t="str">
        <f>IF(G13="女",data_kyogisha!A5,"")</f>
        <v/>
      </c>
      <c r="AI13" s="2">
        <f t="shared" si="11"/>
        <v>0</v>
      </c>
      <c r="AJ13" s="2" t="str">
        <f t="shared" si="10"/>
        <v/>
      </c>
      <c r="AK13" s="2">
        <f t="shared" si="12"/>
        <v>0</v>
      </c>
      <c r="AL13" s="2" t="str">
        <f t="shared" si="13"/>
        <v/>
      </c>
      <c r="AM13" s="2">
        <f t="shared" si="14"/>
        <v>0</v>
      </c>
      <c r="AN13" s="2" t="str">
        <f t="shared" si="15"/>
        <v/>
      </c>
      <c r="AO13" s="2">
        <f t="shared" si="16"/>
        <v>0</v>
      </c>
      <c r="AP13" s="2" t="str">
        <f t="shared" si="17"/>
        <v/>
      </c>
    </row>
    <row r="14" spans="1:42">
      <c r="A14" s="36">
        <v>5</v>
      </c>
      <c r="B14" s="269"/>
      <c r="C14" s="61"/>
      <c r="D14" s="61"/>
      <c r="E14" s="61"/>
      <c r="F14" s="250"/>
      <c r="G14" s="61"/>
      <c r="H14" s="62"/>
      <c r="I14" s="63"/>
      <c r="J14" s="222"/>
      <c r="K14" s="63"/>
      <c r="L14" s="222"/>
      <c r="M14" s="281"/>
      <c r="N14" s="282"/>
      <c r="O14" s="64"/>
      <c r="P14" s="64"/>
      <c r="T14" s="80" t="str">
        <f>IF(種目情報!A7="","",種目情報!A7)</f>
        <v>男800m</v>
      </c>
      <c r="U14" s="81" t="str">
        <f>IF(種目情報!E7="","",種目情報!E7)</f>
        <v>女800m</v>
      </c>
      <c r="W14" s="6" t="str">
        <f t="shared" si="0"/>
        <v/>
      </c>
      <c r="X14" s="6" t="str">
        <f t="shared" si="1"/>
        <v/>
      </c>
      <c r="Y14" s="6" t="str">
        <f t="shared" si="2"/>
        <v/>
      </c>
      <c r="Z14" s="6" t="str">
        <f t="shared" si="3"/>
        <v/>
      </c>
      <c r="AA14" s="6" t="str">
        <f t="shared" si="4"/>
        <v/>
      </c>
      <c r="AB14" s="11" t="str">
        <f>IF(G14="男",data_kyogisha!A6,"")</f>
        <v/>
      </c>
      <c r="AC14" s="6" t="str">
        <f t="shared" si="5"/>
        <v/>
      </c>
      <c r="AD14" s="6" t="str">
        <f t="shared" si="6"/>
        <v/>
      </c>
      <c r="AE14" s="6" t="str">
        <f t="shared" si="7"/>
        <v/>
      </c>
      <c r="AF14" s="6" t="str">
        <f t="shared" si="8"/>
        <v/>
      </c>
      <c r="AG14" s="6" t="str">
        <f t="shared" si="9"/>
        <v/>
      </c>
      <c r="AH14" s="6" t="str">
        <f>IF(G14="女",data_kyogisha!A6,"")</f>
        <v/>
      </c>
      <c r="AI14" s="2">
        <f t="shared" si="11"/>
        <v>0</v>
      </c>
      <c r="AJ14" s="2" t="str">
        <f t="shared" si="10"/>
        <v/>
      </c>
      <c r="AK14" s="2">
        <f t="shared" si="12"/>
        <v>0</v>
      </c>
      <c r="AL14" s="2" t="str">
        <f t="shared" si="13"/>
        <v/>
      </c>
      <c r="AM14" s="2">
        <f t="shared" si="14"/>
        <v>0</v>
      </c>
      <c r="AN14" s="2" t="str">
        <f t="shared" si="15"/>
        <v/>
      </c>
      <c r="AO14" s="2">
        <f t="shared" si="16"/>
        <v>0</v>
      </c>
      <c r="AP14" s="2" t="str">
        <f t="shared" si="17"/>
        <v/>
      </c>
    </row>
    <row r="15" spans="1:42">
      <c r="A15" s="36">
        <v>6</v>
      </c>
      <c r="B15" s="269"/>
      <c r="C15" s="61"/>
      <c r="D15" s="61"/>
      <c r="E15" s="61"/>
      <c r="F15" s="250"/>
      <c r="G15" s="61"/>
      <c r="H15" s="62"/>
      <c r="I15" s="63"/>
      <c r="J15" s="222"/>
      <c r="K15" s="63"/>
      <c r="L15" s="222"/>
      <c r="M15" s="281"/>
      <c r="N15" s="282"/>
      <c r="O15" s="64"/>
      <c r="P15" s="64"/>
      <c r="T15" s="80" t="str">
        <f>IF(種目情報!A8="","",種目情報!A8)</f>
        <v>男1500m</v>
      </c>
      <c r="U15" s="81" t="str">
        <f>IF(種目情報!E8="","",種目情報!E8)</f>
        <v>女1500m</v>
      </c>
      <c r="W15" s="6" t="str">
        <f t="shared" si="0"/>
        <v/>
      </c>
      <c r="X15" s="6" t="str">
        <f t="shared" si="1"/>
        <v/>
      </c>
      <c r="Y15" s="6" t="str">
        <f t="shared" si="2"/>
        <v/>
      </c>
      <c r="Z15" s="6" t="str">
        <f t="shared" si="3"/>
        <v/>
      </c>
      <c r="AA15" s="6" t="str">
        <f t="shared" si="4"/>
        <v/>
      </c>
      <c r="AB15" s="11" t="str">
        <f>IF(G15="男",data_kyogisha!A7,"")</f>
        <v/>
      </c>
      <c r="AC15" s="6" t="str">
        <f t="shared" si="5"/>
        <v/>
      </c>
      <c r="AD15" s="6" t="str">
        <f t="shared" si="6"/>
        <v/>
      </c>
      <c r="AE15" s="6" t="str">
        <f t="shared" si="7"/>
        <v/>
      </c>
      <c r="AF15" s="6" t="str">
        <f t="shared" si="8"/>
        <v/>
      </c>
      <c r="AG15" s="6" t="str">
        <f t="shared" si="9"/>
        <v/>
      </c>
      <c r="AH15" s="6" t="str">
        <f>IF(G15="女",data_kyogisha!A7,"")</f>
        <v/>
      </c>
      <c r="AI15" s="2">
        <f t="shared" si="11"/>
        <v>0</v>
      </c>
      <c r="AJ15" s="2" t="str">
        <f t="shared" si="10"/>
        <v/>
      </c>
      <c r="AK15" s="2">
        <f t="shared" si="12"/>
        <v>0</v>
      </c>
      <c r="AL15" s="2" t="str">
        <f t="shared" si="13"/>
        <v/>
      </c>
      <c r="AM15" s="2">
        <f t="shared" si="14"/>
        <v>0</v>
      </c>
      <c r="AN15" s="2" t="str">
        <f t="shared" si="15"/>
        <v/>
      </c>
      <c r="AO15" s="2">
        <f t="shared" si="16"/>
        <v>0</v>
      </c>
      <c r="AP15" s="2" t="str">
        <f t="shared" si="17"/>
        <v/>
      </c>
    </row>
    <row r="16" spans="1:42">
      <c r="A16" s="36">
        <v>7</v>
      </c>
      <c r="B16" s="269"/>
      <c r="C16" s="61"/>
      <c r="D16" s="61"/>
      <c r="E16" s="61"/>
      <c r="F16" s="250"/>
      <c r="G16" s="61"/>
      <c r="H16" s="62"/>
      <c r="I16" s="63"/>
      <c r="J16" s="222"/>
      <c r="K16" s="63"/>
      <c r="L16" s="222"/>
      <c r="M16" s="281"/>
      <c r="N16" s="282"/>
      <c r="O16" s="64"/>
      <c r="P16" s="64"/>
      <c r="T16" s="80" t="str">
        <f>IF(種目情報!A9="","",種目情報!A9)</f>
        <v>男少年110mJH</v>
      </c>
      <c r="U16" s="81" t="str">
        <f>IF(種目情報!E9="","",種目情報!E9)</f>
        <v>女3000m</v>
      </c>
      <c r="W16" s="6" t="str">
        <f t="shared" si="0"/>
        <v/>
      </c>
      <c r="X16" s="6" t="str">
        <f t="shared" si="1"/>
        <v/>
      </c>
      <c r="Y16" s="6" t="str">
        <f t="shared" si="2"/>
        <v/>
      </c>
      <c r="Z16" s="6" t="str">
        <f t="shared" si="3"/>
        <v/>
      </c>
      <c r="AA16" s="6" t="str">
        <f t="shared" si="4"/>
        <v/>
      </c>
      <c r="AB16" s="11" t="str">
        <f>IF(G16="男",data_kyogisha!A8,"")</f>
        <v/>
      </c>
      <c r="AC16" s="6" t="str">
        <f t="shared" si="5"/>
        <v/>
      </c>
      <c r="AD16" s="6" t="str">
        <f t="shared" si="6"/>
        <v/>
      </c>
      <c r="AE16" s="6" t="str">
        <f t="shared" si="7"/>
        <v/>
      </c>
      <c r="AF16" s="6" t="str">
        <f t="shared" si="8"/>
        <v/>
      </c>
      <c r="AG16" s="6" t="str">
        <f t="shared" si="9"/>
        <v/>
      </c>
      <c r="AH16" s="6" t="str">
        <f>IF(G16="女",data_kyogisha!A8,"")</f>
        <v/>
      </c>
      <c r="AI16" s="2">
        <f t="shared" si="11"/>
        <v>0</v>
      </c>
      <c r="AJ16" s="2" t="str">
        <f t="shared" si="10"/>
        <v/>
      </c>
      <c r="AK16" s="2">
        <f t="shared" si="12"/>
        <v>0</v>
      </c>
      <c r="AL16" s="2" t="str">
        <f t="shared" si="13"/>
        <v/>
      </c>
      <c r="AM16" s="2">
        <f t="shared" si="14"/>
        <v>0</v>
      </c>
      <c r="AN16" s="2" t="str">
        <f t="shared" si="15"/>
        <v/>
      </c>
      <c r="AO16" s="2">
        <f t="shared" si="16"/>
        <v>0</v>
      </c>
      <c r="AP16" s="2" t="str">
        <f t="shared" si="17"/>
        <v/>
      </c>
    </row>
    <row r="17" spans="1:42">
      <c r="A17" s="36">
        <v>8</v>
      </c>
      <c r="B17" s="269"/>
      <c r="C17" s="61"/>
      <c r="D17" s="61"/>
      <c r="E17" s="61"/>
      <c r="F17" s="250"/>
      <c r="G17" s="61"/>
      <c r="H17" s="62"/>
      <c r="I17" s="63"/>
      <c r="J17" s="222"/>
      <c r="K17" s="63"/>
      <c r="L17" s="222"/>
      <c r="M17" s="281"/>
      <c r="N17" s="282"/>
      <c r="O17" s="64"/>
      <c r="P17" s="64"/>
      <c r="T17" s="80" t="str">
        <f>IF(種目情報!A10="","",種目情報!A10)</f>
        <v>男走高跳Ａ</v>
      </c>
      <c r="U17" s="81" t="str">
        <f>IF(種目情報!E10="","",種目情報!E10)</f>
        <v>女少年100mYH</v>
      </c>
      <c r="W17" s="6" t="str">
        <f t="shared" si="0"/>
        <v/>
      </c>
      <c r="X17" s="6" t="str">
        <f t="shared" si="1"/>
        <v/>
      </c>
      <c r="Y17" s="6" t="str">
        <f t="shared" si="2"/>
        <v/>
      </c>
      <c r="Z17" s="6" t="str">
        <f t="shared" si="3"/>
        <v/>
      </c>
      <c r="AA17" s="6" t="str">
        <f t="shared" si="4"/>
        <v/>
      </c>
      <c r="AB17" s="11" t="str">
        <f>IF(G17="男",data_kyogisha!A9,"")</f>
        <v/>
      </c>
      <c r="AC17" s="6" t="str">
        <f t="shared" si="5"/>
        <v/>
      </c>
      <c r="AD17" s="6" t="str">
        <f t="shared" si="6"/>
        <v/>
      </c>
      <c r="AE17" s="6" t="str">
        <f t="shared" si="7"/>
        <v/>
      </c>
      <c r="AF17" s="6" t="str">
        <f t="shared" si="8"/>
        <v/>
      </c>
      <c r="AG17" s="6" t="str">
        <f t="shared" si="9"/>
        <v/>
      </c>
      <c r="AH17" s="6" t="str">
        <f>IF(G17="女",data_kyogisha!A9,"")</f>
        <v/>
      </c>
      <c r="AI17" s="2">
        <f t="shared" si="11"/>
        <v>0</v>
      </c>
      <c r="AJ17" s="2" t="str">
        <f t="shared" si="10"/>
        <v/>
      </c>
      <c r="AK17" s="2">
        <f t="shared" si="12"/>
        <v>0</v>
      </c>
      <c r="AL17" s="2" t="str">
        <f t="shared" si="13"/>
        <v/>
      </c>
      <c r="AM17" s="2">
        <f t="shared" si="14"/>
        <v>0</v>
      </c>
      <c r="AN17" s="2" t="str">
        <f t="shared" si="15"/>
        <v/>
      </c>
      <c r="AO17" s="2">
        <f t="shared" si="16"/>
        <v>0</v>
      </c>
      <c r="AP17" s="2" t="str">
        <f t="shared" si="17"/>
        <v/>
      </c>
    </row>
    <row r="18" spans="1:42">
      <c r="A18" s="36">
        <v>9</v>
      </c>
      <c r="B18" s="269"/>
      <c r="C18" s="61"/>
      <c r="D18" s="61"/>
      <c r="E18" s="61"/>
      <c r="F18" s="250"/>
      <c r="G18" s="61"/>
      <c r="H18" s="62"/>
      <c r="I18" s="63"/>
      <c r="J18" s="222"/>
      <c r="K18" s="63"/>
      <c r="L18" s="222"/>
      <c r="M18" s="281"/>
      <c r="N18" s="282"/>
      <c r="O18" s="64"/>
      <c r="P18" s="64"/>
      <c r="T18" s="80" t="str">
        <f>IF(種目情報!A11="","",種目情報!A11)</f>
        <v>男走高跳Ｂ</v>
      </c>
      <c r="U18" s="81" t="str">
        <f>IF(種目情報!E11="","",種目情報!E11)</f>
        <v>女走高跳Ａ</v>
      </c>
      <c r="W18" s="6" t="str">
        <f t="shared" si="0"/>
        <v/>
      </c>
      <c r="X18" s="6" t="str">
        <f t="shared" si="1"/>
        <v/>
      </c>
      <c r="Y18" s="6" t="str">
        <f t="shared" si="2"/>
        <v/>
      </c>
      <c r="Z18" s="6" t="str">
        <f t="shared" si="3"/>
        <v/>
      </c>
      <c r="AA18" s="6" t="str">
        <f t="shared" si="4"/>
        <v/>
      </c>
      <c r="AB18" s="11" t="str">
        <f>IF(G18="男",data_kyogisha!A10,"")</f>
        <v/>
      </c>
      <c r="AC18" s="6" t="str">
        <f t="shared" si="5"/>
        <v/>
      </c>
      <c r="AD18" s="6" t="str">
        <f t="shared" si="6"/>
        <v/>
      </c>
      <c r="AE18" s="6" t="str">
        <f t="shared" si="7"/>
        <v/>
      </c>
      <c r="AF18" s="6" t="str">
        <f t="shared" si="8"/>
        <v/>
      </c>
      <c r="AG18" s="6" t="str">
        <f t="shared" si="9"/>
        <v/>
      </c>
      <c r="AH18" s="6" t="str">
        <f>IF(G18="女",data_kyogisha!A10,"")</f>
        <v/>
      </c>
      <c r="AI18" s="2">
        <f t="shared" si="11"/>
        <v>0</v>
      </c>
      <c r="AJ18" s="2" t="str">
        <f t="shared" si="10"/>
        <v/>
      </c>
      <c r="AK18" s="2">
        <f t="shared" si="12"/>
        <v>0</v>
      </c>
      <c r="AL18" s="2" t="str">
        <f t="shared" si="13"/>
        <v/>
      </c>
      <c r="AM18" s="2">
        <f t="shared" si="14"/>
        <v>0</v>
      </c>
      <c r="AN18" s="2" t="str">
        <f t="shared" si="15"/>
        <v/>
      </c>
      <c r="AO18" s="2">
        <f t="shared" si="16"/>
        <v>0</v>
      </c>
      <c r="AP18" s="2" t="str">
        <f t="shared" si="17"/>
        <v/>
      </c>
    </row>
    <row r="19" spans="1:42">
      <c r="A19" s="36">
        <v>10</v>
      </c>
      <c r="B19" s="269"/>
      <c r="C19" s="61"/>
      <c r="D19" s="61"/>
      <c r="E19" s="61"/>
      <c r="F19" s="250"/>
      <c r="G19" s="61"/>
      <c r="H19" s="62"/>
      <c r="I19" s="63"/>
      <c r="J19" s="222"/>
      <c r="K19" s="63"/>
      <c r="L19" s="222"/>
      <c r="M19" s="281"/>
      <c r="N19" s="282"/>
      <c r="O19" s="64"/>
      <c r="P19" s="64"/>
      <c r="T19" s="80" t="str">
        <f>IF(種目情報!A12="","",種目情報!A12)</f>
        <v>男棒高跳Ａ</v>
      </c>
      <c r="U19" s="81" t="str">
        <f>IF(種目情報!E12="","",種目情報!E12)</f>
        <v>女走高跳Ｂ</v>
      </c>
      <c r="W19" s="6" t="str">
        <f t="shared" si="0"/>
        <v/>
      </c>
      <c r="X19" s="6" t="str">
        <f t="shared" si="1"/>
        <v/>
      </c>
      <c r="Y19" s="6" t="str">
        <f t="shared" si="2"/>
        <v/>
      </c>
      <c r="Z19" s="6" t="str">
        <f t="shared" si="3"/>
        <v/>
      </c>
      <c r="AA19" s="6" t="str">
        <f t="shared" si="4"/>
        <v/>
      </c>
      <c r="AB19" s="11" t="str">
        <f>IF(G19="男",data_kyogisha!A11,"")</f>
        <v/>
      </c>
      <c r="AC19" s="6" t="str">
        <f t="shared" si="5"/>
        <v/>
      </c>
      <c r="AD19" s="6" t="str">
        <f t="shared" si="6"/>
        <v/>
      </c>
      <c r="AE19" s="6" t="str">
        <f t="shared" si="7"/>
        <v/>
      </c>
      <c r="AF19" s="6" t="str">
        <f t="shared" si="8"/>
        <v/>
      </c>
      <c r="AG19" s="6" t="str">
        <f t="shared" si="9"/>
        <v/>
      </c>
      <c r="AH19" s="6" t="str">
        <f>IF(G19="女",data_kyogisha!A11,"")</f>
        <v/>
      </c>
      <c r="AI19" s="2">
        <f t="shared" si="11"/>
        <v>0</v>
      </c>
      <c r="AJ19" s="2" t="str">
        <f t="shared" si="10"/>
        <v/>
      </c>
      <c r="AK19" s="2">
        <f t="shared" si="12"/>
        <v>0</v>
      </c>
      <c r="AL19" s="2" t="str">
        <f t="shared" si="13"/>
        <v/>
      </c>
      <c r="AM19" s="2">
        <f t="shared" si="14"/>
        <v>0</v>
      </c>
      <c r="AN19" s="2" t="str">
        <f t="shared" si="15"/>
        <v/>
      </c>
      <c r="AO19" s="2">
        <f t="shared" si="16"/>
        <v>0</v>
      </c>
      <c r="AP19" s="2" t="str">
        <f t="shared" si="17"/>
        <v/>
      </c>
    </row>
    <row r="20" spans="1:42">
      <c r="A20" s="36">
        <v>11</v>
      </c>
      <c r="B20" s="269"/>
      <c r="C20" s="61"/>
      <c r="D20" s="61"/>
      <c r="E20" s="61"/>
      <c r="F20" s="250"/>
      <c r="G20" s="61"/>
      <c r="H20" s="62"/>
      <c r="I20" s="63"/>
      <c r="J20" s="222"/>
      <c r="K20" s="63"/>
      <c r="L20" s="222"/>
      <c r="M20" s="281"/>
      <c r="N20" s="282"/>
      <c r="O20" s="64"/>
      <c r="P20" s="64"/>
      <c r="T20" s="80" t="str">
        <f>IF(種目情報!A13="","",種目情報!A13)</f>
        <v>男棒高跳Ｂ</v>
      </c>
      <c r="U20" s="81" t="str">
        <f>IF(種目情報!E13="","",種目情報!E13)</f>
        <v>女棒高跳</v>
      </c>
      <c r="W20" s="6" t="str">
        <f t="shared" si="0"/>
        <v/>
      </c>
      <c r="X20" s="6" t="str">
        <f t="shared" si="1"/>
        <v/>
      </c>
      <c r="Y20" s="6" t="str">
        <f t="shared" si="2"/>
        <v/>
      </c>
      <c r="Z20" s="6" t="str">
        <f t="shared" si="3"/>
        <v/>
      </c>
      <c r="AA20" s="6" t="str">
        <f t="shared" si="4"/>
        <v/>
      </c>
      <c r="AB20" s="11" t="str">
        <f>IF(G20="男",data_kyogisha!A12,"")</f>
        <v/>
      </c>
      <c r="AC20" s="6" t="str">
        <f t="shared" si="5"/>
        <v/>
      </c>
      <c r="AD20" s="6" t="str">
        <f t="shared" si="6"/>
        <v/>
      </c>
      <c r="AE20" s="6" t="str">
        <f t="shared" si="7"/>
        <v/>
      </c>
      <c r="AF20" s="6" t="str">
        <f t="shared" si="8"/>
        <v/>
      </c>
      <c r="AG20" s="6" t="str">
        <f t="shared" si="9"/>
        <v/>
      </c>
      <c r="AH20" s="6" t="str">
        <f>IF(G20="女",data_kyogisha!A12,"")</f>
        <v/>
      </c>
      <c r="AI20" s="2">
        <f t="shared" si="11"/>
        <v>0</v>
      </c>
      <c r="AJ20" s="2" t="str">
        <f t="shared" si="10"/>
        <v/>
      </c>
      <c r="AK20" s="2">
        <f t="shared" si="12"/>
        <v>0</v>
      </c>
      <c r="AL20" s="2" t="str">
        <f t="shared" si="13"/>
        <v/>
      </c>
      <c r="AM20" s="2">
        <f t="shared" ref="AM20:AM83" si="18">IF(AND(G20="女",O20="○"),AM19+1,AM19)</f>
        <v>0</v>
      </c>
      <c r="AN20" s="2" t="str">
        <f t="shared" ref="AN20:AN83" si="19">IF(AND(G20="女",O20="○"),C20,"")</f>
        <v/>
      </c>
      <c r="AO20" s="2">
        <f t="shared" si="16"/>
        <v>0</v>
      </c>
      <c r="AP20" s="2" t="str">
        <f t="shared" si="17"/>
        <v/>
      </c>
    </row>
    <row r="21" spans="1:42">
      <c r="A21" s="36">
        <v>12</v>
      </c>
      <c r="B21" s="269"/>
      <c r="C21" s="61"/>
      <c r="D21" s="61"/>
      <c r="E21" s="61"/>
      <c r="F21" s="250"/>
      <c r="G21" s="61"/>
      <c r="H21" s="62"/>
      <c r="I21" s="63"/>
      <c r="J21" s="222"/>
      <c r="K21" s="63"/>
      <c r="L21" s="222"/>
      <c r="M21" s="281"/>
      <c r="N21" s="282"/>
      <c r="O21" s="64"/>
      <c r="P21" s="64"/>
      <c r="T21" s="80" t="str">
        <f>IF(種目情報!A14="","",種目情報!A14)</f>
        <v>男走幅跳</v>
      </c>
      <c r="U21" s="81" t="str">
        <f>IF(種目情報!E14="","",種目情報!E14)</f>
        <v>女走幅跳</v>
      </c>
      <c r="W21" s="6" t="str">
        <f t="shared" si="0"/>
        <v/>
      </c>
      <c r="X21" s="6" t="str">
        <f t="shared" si="1"/>
        <v/>
      </c>
      <c r="Y21" s="6" t="str">
        <f t="shared" si="2"/>
        <v/>
      </c>
      <c r="Z21" s="6" t="str">
        <f t="shared" si="3"/>
        <v/>
      </c>
      <c r="AA21" s="6" t="str">
        <f t="shared" si="4"/>
        <v/>
      </c>
      <c r="AB21" s="11" t="str">
        <f>IF(G21="男",data_kyogisha!A13,"")</f>
        <v/>
      </c>
      <c r="AC21" s="6" t="str">
        <f t="shared" si="5"/>
        <v/>
      </c>
      <c r="AD21" s="6" t="str">
        <f t="shared" si="6"/>
        <v/>
      </c>
      <c r="AE21" s="6" t="str">
        <f t="shared" si="7"/>
        <v/>
      </c>
      <c r="AF21" s="6" t="str">
        <f t="shared" si="8"/>
        <v/>
      </c>
      <c r="AG21" s="6" t="str">
        <f t="shared" si="9"/>
        <v/>
      </c>
      <c r="AH21" s="6" t="str">
        <f>IF(G21="女",data_kyogisha!A13,"")</f>
        <v/>
      </c>
      <c r="AI21" s="2">
        <f t="shared" si="11"/>
        <v>0</v>
      </c>
      <c r="AJ21" s="2" t="str">
        <f t="shared" si="10"/>
        <v/>
      </c>
      <c r="AK21" s="2">
        <f t="shared" si="12"/>
        <v>0</v>
      </c>
      <c r="AL21" s="2" t="str">
        <f t="shared" si="13"/>
        <v/>
      </c>
      <c r="AM21" s="2">
        <f t="shared" si="18"/>
        <v>0</v>
      </c>
      <c r="AN21" s="2" t="str">
        <f t="shared" si="19"/>
        <v/>
      </c>
      <c r="AO21" s="2">
        <f t="shared" si="16"/>
        <v>0</v>
      </c>
      <c r="AP21" s="2" t="str">
        <f t="shared" si="17"/>
        <v/>
      </c>
    </row>
    <row r="22" spans="1:42">
      <c r="A22" s="36">
        <v>13</v>
      </c>
      <c r="B22" s="269"/>
      <c r="C22" s="61"/>
      <c r="D22" s="61"/>
      <c r="E22" s="61"/>
      <c r="F22" s="250"/>
      <c r="G22" s="61"/>
      <c r="H22" s="62"/>
      <c r="I22" s="63"/>
      <c r="J22" s="222"/>
      <c r="K22" s="63"/>
      <c r="L22" s="222"/>
      <c r="M22" s="281"/>
      <c r="N22" s="282"/>
      <c r="O22" s="64"/>
      <c r="P22" s="64"/>
      <c r="T22" s="80" t="str">
        <f>IF(種目情報!A15="","",種目情報!A15)</f>
        <v>男少B･中学砲丸投</v>
      </c>
      <c r="U22" s="81" t="str">
        <f>IF(種目情報!E15="","",種目情報!E15)</f>
        <v>女中学砲丸投</v>
      </c>
      <c r="W22" s="6" t="str">
        <f t="shared" si="0"/>
        <v/>
      </c>
      <c r="X22" s="6" t="str">
        <f t="shared" si="1"/>
        <v/>
      </c>
      <c r="Y22" s="6" t="str">
        <f t="shared" si="2"/>
        <v/>
      </c>
      <c r="Z22" s="6" t="str">
        <f t="shared" si="3"/>
        <v/>
      </c>
      <c r="AA22" s="6" t="str">
        <f t="shared" si="4"/>
        <v/>
      </c>
      <c r="AB22" s="11" t="str">
        <f>IF(G22="男",data_kyogisha!A14,"")</f>
        <v/>
      </c>
      <c r="AC22" s="6" t="str">
        <f t="shared" si="5"/>
        <v/>
      </c>
      <c r="AD22" s="6" t="str">
        <f t="shared" si="6"/>
        <v/>
      </c>
      <c r="AE22" s="6" t="str">
        <f t="shared" si="7"/>
        <v/>
      </c>
      <c r="AF22" s="6" t="str">
        <f t="shared" si="8"/>
        <v/>
      </c>
      <c r="AG22" s="6" t="str">
        <f t="shared" si="9"/>
        <v/>
      </c>
      <c r="AH22" s="6" t="str">
        <f>IF(G22="女",data_kyogisha!A14,"")</f>
        <v/>
      </c>
      <c r="AI22" s="2">
        <f t="shared" si="11"/>
        <v>0</v>
      </c>
      <c r="AJ22" s="2" t="str">
        <f t="shared" si="10"/>
        <v/>
      </c>
      <c r="AK22" s="2">
        <f t="shared" si="12"/>
        <v>0</v>
      </c>
      <c r="AL22" s="2" t="str">
        <f t="shared" si="13"/>
        <v/>
      </c>
      <c r="AM22" s="2">
        <f t="shared" si="18"/>
        <v>0</v>
      </c>
      <c r="AN22" s="2" t="str">
        <f t="shared" si="19"/>
        <v/>
      </c>
      <c r="AO22" s="2">
        <f t="shared" si="16"/>
        <v>0</v>
      </c>
      <c r="AP22" s="2" t="str">
        <f t="shared" si="17"/>
        <v/>
      </c>
    </row>
    <row r="23" spans="1:42">
      <c r="A23" s="36">
        <v>14</v>
      </c>
      <c r="B23" s="269"/>
      <c r="C23" s="61"/>
      <c r="D23" s="61"/>
      <c r="E23" s="61"/>
      <c r="F23" s="250"/>
      <c r="G23" s="61"/>
      <c r="H23" s="62"/>
      <c r="I23" s="63"/>
      <c r="J23" s="222"/>
      <c r="K23" s="63"/>
      <c r="L23" s="222"/>
      <c r="M23" s="281"/>
      <c r="N23" s="282"/>
      <c r="O23" s="64"/>
      <c r="P23" s="64"/>
      <c r="T23" s="80"/>
      <c r="U23" s="81" t="str">
        <f>IF(種目情報!E16="","",種目情報!E16)</f>
        <v>女円盤投</v>
      </c>
      <c r="W23" s="6" t="str">
        <f t="shared" si="0"/>
        <v/>
      </c>
      <c r="X23" s="6" t="str">
        <f t="shared" si="1"/>
        <v/>
      </c>
      <c r="Y23" s="6" t="str">
        <f t="shared" si="2"/>
        <v/>
      </c>
      <c r="Z23" s="6" t="str">
        <f t="shared" si="3"/>
        <v/>
      </c>
      <c r="AA23" s="6" t="str">
        <f t="shared" si="4"/>
        <v/>
      </c>
      <c r="AB23" s="11" t="str">
        <f>IF(G23="男",data_kyogisha!A15,"")</f>
        <v/>
      </c>
      <c r="AC23" s="6" t="str">
        <f t="shared" si="5"/>
        <v/>
      </c>
      <c r="AD23" s="6" t="str">
        <f t="shared" si="6"/>
        <v/>
      </c>
      <c r="AE23" s="6" t="str">
        <f t="shared" si="7"/>
        <v/>
      </c>
      <c r="AF23" s="6" t="str">
        <f t="shared" si="8"/>
        <v/>
      </c>
      <c r="AG23" s="6" t="str">
        <f t="shared" si="9"/>
        <v/>
      </c>
      <c r="AH23" s="6" t="str">
        <f>IF(G23="女",data_kyogisha!A15,"")</f>
        <v/>
      </c>
      <c r="AI23" s="2">
        <f t="shared" si="11"/>
        <v>0</v>
      </c>
      <c r="AJ23" s="2" t="str">
        <f t="shared" si="10"/>
        <v/>
      </c>
      <c r="AK23" s="2">
        <f t="shared" si="12"/>
        <v>0</v>
      </c>
      <c r="AL23" s="2" t="str">
        <f t="shared" si="13"/>
        <v/>
      </c>
      <c r="AM23" s="2">
        <f t="shared" si="18"/>
        <v>0</v>
      </c>
      <c r="AN23" s="2" t="str">
        <f t="shared" si="19"/>
        <v/>
      </c>
      <c r="AO23" s="2">
        <f t="shared" si="16"/>
        <v>0</v>
      </c>
      <c r="AP23" s="2" t="str">
        <f t="shared" si="17"/>
        <v/>
      </c>
    </row>
    <row r="24" spans="1:42">
      <c r="A24" s="36">
        <v>15</v>
      </c>
      <c r="B24" s="269"/>
      <c r="C24" s="61"/>
      <c r="D24" s="61"/>
      <c r="E24" s="61"/>
      <c r="F24" s="250"/>
      <c r="G24" s="61"/>
      <c r="H24" s="62"/>
      <c r="I24" s="63"/>
      <c r="J24" s="222"/>
      <c r="K24" s="63"/>
      <c r="L24" s="222"/>
      <c r="M24" s="281"/>
      <c r="N24" s="282"/>
      <c r="O24" s="64"/>
      <c r="P24" s="64"/>
      <c r="T24" s="80"/>
      <c r="U24" s="81"/>
      <c r="W24" s="6" t="str">
        <f t="shared" si="0"/>
        <v/>
      </c>
      <c r="X24" s="6" t="str">
        <f t="shared" si="1"/>
        <v/>
      </c>
      <c r="Y24" s="6" t="str">
        <f t="shared" si="2"/>
        <v/>
      </c>
      <c r="Z24" s="6" t="str">
        <f t="shared" si="3"/>
        <v/>
      </c>
      <c r="AA24" s="6" t="str">
        <f t="shared" si="4"/>
        <v/>
      </c>
      <c r="AB24" s="11" t="str">
        <f>IF(G24="男",data_kyogisha!A16,"")</f>
        <v/>
      </c>
      <c r="AC24" s="6" t="str">
        <f t="shared" si="5"/>
        <v/>
      </c>
      <c r="AD24" s="6" t="str">
        <f t="shared" si="6"/>
        <v/>
      </c>
      <c r="AE24" s="6" t="str">
        <f t="shared" si="7"/>
        <v/>
      </c>
      <c r="AF24" s="6" t="str">
        <f t="shared" si="8"/>
        <v/>
      </c>
      <c r="AG24" s="6" t="str">
        <f t="shared" si="9"/>
        <v/>
      </c>
      <c r="AH24" s="6" t="str">
        <f>IF(G24="女",data_kyogisha!A16,"")</f>
        <v/>
      </c>
      <c r="AI24" s="2">
        <f t="shared" si="11"/>
        <v>0</v>
      </c>
      <c r="AJ24" s="2" t="str">
        <f t="shared" si="10"/>
        <v/>
      </c>
      <c r="AK24" s="2">
        <f t="shared" si="12"/>
        <v>0</v>
      </c>
      <c r="AL24" s="2" t="str">
        <f t="shared" si="13"/>
        <v/>
      </c>
      <c r="AM24" s="2">
        <f t="shared" si="18"/>
        <v>0</v>
      </c>
      <c r="AN24" s="2" t="str">
        <f t="shared" si="19"/>
        <v/>
      </c>
      <c r="AO24" s="2">
        <f t="shared" si="16"/>
        <v>0</v>
      </c>
      <c r="AP24" s="2" t="str">
        <f t="shared" si="17"/>
        <v/>
      </c>
    </row>
    <row r="25" spans="1:42">
      <c r="A25" s="36">
        <v>16</v>
      </c>
      <c r="B25" s="269"/>
      <c r="C25" s="61"/>
      <c r="D25" s="61"/>
      <c r="E25" s="61"/>
      <c r="F25" s="250"/>
      <c r="G25" s="61"/>
      <c r="H25" s="62"/>
      <c r="I25" s="63"/>
      <c r="J25" s="222"/>
      <c r="K25" s="63"/>
      <c r="L25" s="222"/>
      <c r="M25" s="281"/>
      <c r="N25" s="282"/>
      <c r="O25" s="64"/>
      <c r="P25" s="64"/>
      <c r="T25" s="80"/>
      <c r="U25" s="81"/>
      <c r="W25" s="6" t="str">
        <f t="shared" si="0"/>
        <v/>
      </c>
      <c r="X25" s="6" t="str">
        <f t="shared" si="1"/>
        <v/>
      </c>
      <c r="Y25" s="6" t="str">
        <f t="shared" si="2"/>
        <v/>
      </c>
      <c r="Z25" s="6" t="str">
        <f t="shared" si="3"/>
        <v/>
      </c>
      <c r="AA25" s="6" t="str">
        <f t="shared" si="4"/>
        <v/>
      </c>
      <c r="AB25" s="11" t="str">
        <f>IF(G25="男",data_kyogisha!A17,"")</f>
        <v/>
      </c>
      <c r="AC25" s="6" t="str">
        <f t="shared" si="5"/>
        <v/>
      </c>
      <c r="AD25" s="6" t="str">
        <f t="shared" si="6"/>
        <v/>
      </c>
      <c r="AE25" s="6" t="str">
        <f t="shared" si="7"/>
        <v/>
      </c>
      <c r="AF25" s="6" t="str">
        <f t="shared" si="8"/>
        <v/>
      </c>
      <c r="AG25" s="6" t="str">
        <f t="shared" si="9"/>
        <v/>
      </c>
      <c r="AH25" s="6" t="str">
        <f>IF(G25="女",data_kyogisha!A17,"")</f>
        <v/>
      </c>
      <c r="AI25" s="2">
        <f t="shared" si="11"/>
        <v>0</v>
      </c>
      <c r="AJ25" s="2" t="str">
        <f t="shared" si="10"/>
        <v/>
      </c>
      <c r="AK25" s="2">
        <f t="shared" si="12"/>
        <v>0</v>
      </c>
      <c r="AL25" s="2" t="str">
        <f t="shared" si="13"/>
        <v/>
      </c>
      <c r="AM25" s="2">
        <f t="shared" si="18"/>
        <v>0</v>
      </c>
      <c r="AN25" s="2" t="str">
        <f t="shared" si="19"/>
        <v/>
      </c>
      <c r="AO25" s="2">
        <f t="shared" si="16"/>
        <v>0</v>
      </c>
      <c r="AP25" s="2" t="str">
        <f t="shared" si="17"/>
        <v/>
      </c>
    </row>
    <row r="26" spans="1:42">
      <c r="A26" s="36">
        <v>17</v>
      </c>
      <c r="B26" s="269"/>
      <c r="C26" s="61"/>
      <c r="D26" s="61"/>
      <c r="E26" s="61"/>
      <c r="F26" s="250"/>
      <c r="G26" s="61"/>
      <c r="H26" s="62"/>
      <c r="I26" s="63"/>
      <c r="J26" s="222"/>
      <c r="K26" s="63"/>
      <c r="L26" s="222"/>
      <c r="M26" s="281"/>
      <c r="N26" s="282"/>
      <c r="O26" s="64"/>
      <c r="P26" s="64"/>
      <c r="T26" s="80"/>
      <c r="U26" s="81"/>
      <c r="W26" s="6" t="str">
        <f t="shared" si="0"/>
        <v/>
      </c>
      <c r="X26" s="6" t="str">
        <f t="shared" si="1"/>
        <v/>
      </c>
      <c r="Y26" s="6" t="str">
        <f t="shared" si="2"/>
        <v/>
      </c>
      <c r="Z26" s="6" t="str">
        <f t="shared" si="3"/>
        <v/>
      </c>
      <c r="AA26" s="6" t="str">
        <f t="shared" si="4"/>
        <v/>
      </c>
      <c r="AB26" s="11" t="str">
        <f>IF(G26="男",data_kyogisha!A18,"")</f>
        <v/>
      </c>
      <c r="AC26" s="6" t="str">
        <f t="shared" si="5"/>
        <v/>
      </c>
      <c r="AD26" s="6" t="str">
        <f t="shared" si="6"/>
        <v/>
      </c>
      <c r="AE26" s="6" t="str">
        <f t="shared" si="7"/>
        <v/>
      </c>
      <c r="AF26" s="6" t="str">
        <f t="shared" si="8"/>
        <v/>
      </c>
      <c r="AG26" s="6" t="str">
        <f t="shared" si="9"/>
        <v/>
      </c>
      <c r="AH26" s="6" t="str">
        <f>IF(G26="女",data_kyogisha!A18,"")</f>
        <v/>
      </c>
      <c r="AI26" s="2">
        <f t="shared" si="11"/>
        <v>0</v>
      </c>
      <c r="AJ26" s="2" t="str">
        <f t="shared" si="10"/>
        <v/>
      </c>
      <c r="AK26" s="2">
        <f t="shared" si="12"/>
        <v>0</v>
      </c>
      <c r="AL26" s="2" t="str">
        <f t="shared" si="13"/>
        <v/>
      </c>
      <c r="AM26" s="2">
        <f t="shared" si="18"/>
        <v>0</v>
      </c>
      <c r="AN26" s="2" t="str">
        <f t="shared" si="19"/>
        <v/>
      </c>
      <c r="AO26" s="2">
        <f t="shared" si="16"/>
        <v>0</v>
      </c>
      <c r="AP26" s="2" t="str">
        <f t="shared" si="17"/>
        <v/>
      </c>
    </row>
    <row r="27" spans="1:42">
      <c r="A27" s="36">
        <v>18</v>
      </c>
      <c r="B27" s="269"/>
      <c r="C27" s="61"/>
      <c r="D27" s="61"/>
      <c r="E27" s="61"/>
      <c r="F27" s="250"/>
      <c r="G27" s="61"/>
      <c r="H27" s="62"/>
      <c r="I27" s="63"/>
      <c r="J27" s="222"/>
      <c r="K27" s="63"/>
      <c r="L27" s="222"/>
      <c r="M27" s="281"/>
      <c r="N27" s="282"/>
      <c r="O27" s="64"/>
      <c r="P27" s="64"/>
      <c r="T27" s="80"/>
      <c r="U27" s="81"/>
      <c r="W27" s="6" t="str">
        <f t="shared" si="0"/>
        <v/>
      </c>
      <c r="X27" s="6" t="str">
        <f t="shared" si="1"/>
        <v/>
      </c>
      <c r="Y27" s="6" t="str">
        <f t="shared" si="2"/>
        <v/>
      </c>
      <c r="Z27" s="6" t="str">
        <f t="shared" si="3"/>
        <v/>
      </c>
      <c r="AA27" s="6" t="str">
        <f t="shared" si="4"/>
        <v/>
      </c>
      <c r="AB27" s="11" t="str">
        <f>IF(G27="男",data_kyogisha!A19,"")</f>
        <v/>
      </c>
      <c r="AC27" s="6" t="str">
        <f t="shared" si="5"/>
        <v/>
      </c>
      <c r="AD27" s="6" t="str">
        <f t="shared" si="6"/>
        <v/>
      </c>
      <c r="AE27" s="6" t="str">
        <f t="shared" si="7"/>
        <v/>
      </c>
      <c r="AF27" s="6" t="str">
        <f t="shared" si="8"/>
        <v/>
      </c>
      <c r="AG27" s="6" t="str">
        <f t="shared" si="9"/>
        <v/>
      </c>
      <c r="AH27" s="6" t="str">
        <f>IF(G27="女",data_kyogisha!A19,"")</f>
        <v/>
      </c>
      <c r="AI27" s="2">
        <f t="shared" si="11"/>
        <v>0</v>
      </c>
      <c r="AJ27" s="2" t="str">
        <f t="shared" si="10"/>
        <v/>
      </c>
      <c r="AK27" s="2">
        <f t="shared" si="12"/>
        <v>0</v>
      </c>
      <c r="AL27" s="2" t="str">
        <f t="shared" si="13"/>
        <v/>
      </c>
      <c r="AM27" s="2">
        <f t="shared" si="18"/>
        <v>0</v>
      </c>
      <c r="AN27" s="2" t="str">
        <f t="shared" si="19"/>
        <v/>
      </c>
      <c r="AO27" s="2">
        <f t="shared" si="16"/>
        <v>0</v>
      </c>
      <c r="AP27" s="2" t="str">
        <f t="shared" si="17"/>
        <v/>
      </c>
    </row>
    <row r="28" spans="1:42">
      <c r="A28" s="36">
        <v>19</v>
      </c>
      <c r="B28" s="269"/>
      <c r="C28" s="61"/>
      <c r="D28" s="61"/>
      <c r="E28" s="61"/>
      <c r="F28" s="250"/>
      <c r="G28" s="61"/>
      <c r="H28" s="62"/>
      <c r="I28" s="63"/>
      <c r="J28" s="222"/>
      <c r="K28" s="63"/>
      <c r="L28" s="222"/>
      <c r="M28" s="281"/>
      <c r="N28" s="282"/>
      <c r="O28" s="64"/>
      <c r="P28" s="64"/>
      <c r="T28" s="80"/>
      <c r="U28" s="81"/>
      <c r="W28" s="6" t="str">
        <f t="shared" si="0"/>
        <v/>
      </c>
      <c r="X28" s="6" t="str">
        <f t="shared" si="1"/>
        <v/>
      </c>
      <c r="Y28" s="6" t="str">
        <f t="shared" si="2"/>
        <v/>
      </c>
      <c r="Z28" s="6" t="str">
        <f t="shared" si="3"/>
        <v/>
      </c>
      <c r="AA28" s="6" t="str">
        <f t="shared" si="4"/>
        <v/>
      </c>
      <c r="AB28" s="11" t="str">
        <f>IF(G28="男",data_kyogisha!A20,"")</f>
        <v/>
      </c>
      <c r="AC28" s="6" t="str">
        <f t="shared" si="5"/>
        <v/>
      </c>
      <c r="AD28" s="6" t="str">
        <f t="shared" si="6"/>
        <v/>
      </c>
      <c r="AE28" s="6" t="str">
        <f t="shared" si="7"/>
        <v/>
      </c>
      <c r="AF28" s="6" t="str">
        <f t="shared" si="8"/>
        <v/>
      </c>
      <c r="AG28" s="6" t="str">
        <f t="shared" si="9"/>
        <v/>
      </c>
      <c r="AH28" s="6" t="str">
        <f>IF(G28="女",data_kyogisha!A20,"")</f>
        <v/>
      </c>
      <c r="AI28" s="2">
        <f t="shared" si="11"/>
        <v>0</v>
      </c>
      <c r="AJ28" s="2" t="str">
        <f t="shared" si="10"/>
        <v/>
      </c>
      <c r="AK28" s="2">
        <f t="shared" si="12"/>
        <v>0</v>
      </c>
      <c r="AL28" s="2" t="str">
        <f t="shared" si="13"/>
        <v/>
      </c>
      <c r="AM28" s="2">
        <f t="shared" si="18"/>
        <v>0</v>
      </c>
      <c r="AN28" s="2" t="str">
        <f t="shared" si="19"/>
        <v/>
      </c>
      <c r="AO28" s="2">
        <f t="shared" si="16"/>
        <v>0</v>
      </c>
      <c r="AP28" s="2" t="str">
        <f t="shared" si="17"/>
        <v/>
      </c>
    </row>
    <row r="29" spans="1:42">
      <c r="A29" s="36">
        <v>20</v>
      </c>
      <c r="B29" s="269"/>
      <c r="C29" s="61"/>
      <c r="D29" s="61"/>
      <c r="E29" s="61"/>
      <c r="F29" s="250"/>
      <c r="G29" s="61"/>
      <c r="H29" s="62"/>
      <c r="I29" s="63"/>
      <c r="J29" s="222"/>
      <c r="K29" s="63"/>
      <c r="L29" s="222"/>
      <c r="M29" s="281"/>
      <c r="N29" s="282"/>
      <c r="O29" s="64"/>
      <c r="P29" s="64"/>
      <c r="T29" s="80"/>
      <c r="U29" s="81"/>
      <c r="W29" s="6" t="str">
        <f t="shared" si="0"/>
        <v/>
      </c>
      <c r="X29" s="6" t="str">
        <f t="shared" si="1"/>
        <v/>
      </c>
      <c r="Y29" s="6" t="str">
        <f t="shared" si="2"/>
        <v/>
      </c>
      <c r="Z29" s="6" t="str">
        <f t="shared" si="3"/>
        <v/>
      </c>
      <c r="AA29" s="6" t="str">
        <f t="shared" si="4"/>
        <v/>
      </c>
      <c r="AB29" s="11" t="str">
        <f>IF(G29="男",data_kyogisha!A21,"")</f>
        <v/>
      </c>
      <c r="AC29" s="6" t="str">
        <f t="shared" si="5"/>
        <v/>
      </c>
      <c r="AD29" s="6" t="str">
        <f t="shared" si="6"/>
        <v/>
      </c>
      <c r="AE29" s="6" t="str">
        <f t="shared" si="7"/>
        <v/>
      </c>
      <c r="AF29" s="6" t="str">
        <f t="shared" si="8"/>
        <v/>
      </c>
      <c r="AG29" s="6" t="str">
        <f t="shared" si="9"/>
        <v/>
      </c>
      <c r="AH29" s="6" t="str">
        <f>IF(G29="女",data_kyogisha!A21,"")</f>
        <v/>
      </c>
      <c r="AI29" s="2">
        <f t="shared" si="11"/>
        <v>0</v>
      </c>
      <c r="AJ29" s="2" t="str">
        <f t="shared" si="10"/>
        <v/>
      </c>
      <c r="AK29" s="2">
        <f t="shared" si="12"/>
        <v>0</v>
      </c>
      <c r="AL29" s="2" t="str">
        <f t="shared" si="13"/>
        <v/>
      </c>
      <c r="AM29" s="2">
        <f t="shared" si="18"/>
        <v>0</v>
      </c>
      <c r="AN29" s="2" t="str">
        <f t="shared" si="19"/>
        <v/>
      </c>
      <c r="AO29" s="2">
        <f t="shared" si="16"/>
        <v>0</v>
      </c>
      <c r="AP29" s="2" t="str">
        <f t="shared" si="17"/>
        <v/>
      </c>
    </row>
    <row r="30" spans="1:42">
      <c r="A30" s="36">
        <v>21</v>
      </c>
      <c r="B30" s="269"/>
      <c r="C30" s="61"/>
      <c r="D30" s="61"/>
      <c r="E30" s="61"/>
      <c r="F30" s="250"/>
      <c r="G30" s="61"/>
      <c r="H30" s="62"/>
      <c r="I30" s="63"/>
      <c r="J30" s="222"/>
      <c r="K30" s="63"/>
      <c r="L30" s="222"/>
      <c r="M30" s="281"/>
      <c r="N30" s="282"/>
      <c r="O30" s="64"/>
      <c r="P30" s="64"/>
      <c r="T30" s="80"/>
      <c r="U30" s="81"/>
      <c r="W30" s="6" t="str">
        <f t="shared" si="0"/>
        <v/>
      </c>
      <c r="X30" s="6" t="str">
        <f t="shared" si="1"/>
        <v/>
      </c>
      <c r="Y30" s="6" t="str">
        <f t="shared" si="2"/>
        <v/>
      </c>
      <c r="Z30" s="6" t="str">
        <f t="shared" si="3"/>
        <v/>
      </c>
      <c r="AA30" s="6" t="str">
        <f t="shared" si="4"/>
        <v/>
      </c>
      <c r="AB30" s="11" t="str">
        <f>IF(G30="男",data_kyogisha!A22,"")</f>
        <v/>
      </c>
      <c r="AC30" s="6" t="str">
        <f t="shared" si="5"/>
        <v/>
      </c>
      <c r="AD30" s="6" t="str">
        <f t="shared" si="6"/>
        <v/>
      </c>
      <c r="AE30" s="6" t="str">
        <f t="shared" si="7"/>
        <v/>
      </c>
      <c r="AF30" s="6" t="str">
        <f t="shared" si="8"/>
        <v/>
      </c>
      <c r="AG30" s="6" t="str">
        <f t="shared" si="9"/>
        <v/>
      </c>
      <c r="AH30" s="6" t="str">
        <f>IF(G30="女",data_kyogisha!A22,"")</f>
        <v/>
      </c>
      <c r="AI30" s="2">
        <f t="shared" si="11"/>
        <v>0</v>
      </c>
      <c r="AJ30" s="2" t="str">
        <f t="shared" si="10"/>
        <v/>
      </c>
      <c r="AK30" s="2">
        <f t="shared" si="12"/>
        <v>0</v>
      </c>
      <c r="AL30" s="2" t="str">
        <f t="shared" si="13"/>
        <v/>
      </c>
      <c r="AM30" s="2">
        <f t="shared" si="18"/>
        <v>0</v>
      </c>
      <c r="AN30" s="2" t="str">
        <f t="shared" si="19"/>
        <v/>
      </c>
      <c r="AO30" s="2">
        <f t="shared" si="16"/>
        <v>0</v>
      </c>
      <c r="AP30" s="2" t="str">
        <f t="shared" si="17"/>
        <v/>
      </c>
    </row>
    <row r="31" spans="1:42">
      <c r="A31" s="36">
        <v>22</v>
      </c>
      <c r="B31" s="269"/>
      <c r="C31" s="61"/>
      <c r="D31" s="61"/>
      <c r="E31" s="61"/>
      <c r="F31" s="250"/>
      <c r="G31" s="61"/>
      <c r="H31" s="62"/>
      <c r="I31" s="63"/>
      <c r="J31" s="222"/>
      <c r="K31" s="63"/>
      <c r="L31" s="222"/>
      <c r="M31" s="281"/>
      <c r="N31" s="282"/>
      <c r="O31" s="64"/>
      <c r="P31" s="64"/>
      <c r="T31" s="80"/>
      <c r="U31" s="81"/>
      <c r="W31" s="6" t="str">
        <f t="shared" si="0"/>
        <v/>
      </c>
      <c r="X31" s="6" t="str">
        <f t="shared" si="1"/>
        <v/>
      </c>
      <c r="Y31" s="6" t="str">
        <f t="shared" si="2"/>
        <v/>
      </c>
      <c r="Z31" s="6" t="str">
        <f t="shared" si="3"/>
        <v/>
      </c>
      <c r="AA31" s="6" t="str">
        <f t="shared" si="4"/>
        <v/>
      </c>
      <c r="AB31" s="11" t="str">
        <f>IF(G31="男",data_kyogisha!A23,"")</f>
        <v/>
      </c>
      <c r="AC31" s="6" t="str">
        <f t="shared" si="5"/>
        <v/>
      </c>
      <c r="AD31" s="6" t="str">
        <f t="shared" si="6"/>
        <v/>
      </c>
      <c r="AE31" s="6" t="str">
        <f t="shared" si="7"/>
        <v/>
      </c>
      <c r="AF31" s="6" t="str">
        <f t="shared" si="8"/>
        <v/>
      </c>
      <c r="AG31" s="6" t="str">
        <f t="shared" si="9"/>
        <v/>
      </c>
      <c r="AH31" s="6" t="str">
        <f>IF(G31="女",data_kyogisha!A23,"")</f>
        <v/>
      </c>
      <c r="AI31" s="2">
        <f t="shared" si="11"/>
        <v>0</v>
      </c>
      <c r="AJ31" s="2" t="str">
        <f t="shared" si="10"/>
        <v/>
      </c>
      <c r="AK31" s="2">
        <f t="shared" si="12"/>
        <v>0</v>
      </c>
      <c r="AL31" s="2" t="str">
        <f t="shared" si="13"/>
        <v/>
      </c>
      <c r="AM31" s="2">
        <f t="shared" si="18"/>
        <v>0</v>
      </c>
      <c r="AN31" s="2" t="str">
        <f t="shared" si="19"/>
        <v/>
      </c>
      <c r="AO31" s="2">
        <f t="shared" si="16"/>
        <v>0</v>
      </c>
      <c r="AP31" s="2" t="str">
        <f t="shared" si="17"/>
        <v/>
      </c>
    </row>
    <row r="32" spans="1:42">
      <c r="A32" s="36">
        <v>23</v>
      </c>
      <c r="B32" s="269"/>
      <c r="C32" s="61"/>
      <c r="D32" s="61"/>
      <c r="E32" s="61"/>
      <c r="F32" s="250"/>
      <c r="G32" s="61"/>
      <c r="H32" s="62"/>
      <c r="I32" s="63"/>
      <c r="J32" s="222"/>
      <c r="K32" s="63"/>
      <c r="L32" s="222"/>
      <c r="M32" s="281"/>
      <c r="N32" s="282"/>
      <c r="O32" s="64"/>
      <c r="P32" s="64"/>
      <c r="T32" s="80"/>
      <c r="U32" s="81"/>
      <c r="W32" s="6" t="str">
        <f t="shared" si="0"/>
        <v/>
      </c>
      <c r="X32" s="6" t="str">
        <f t="shared" si="1"/>
        <v/>
      </c>
      <c r="Y32" s="6" t="str">
        <f t="shared" si="2"/>
        <v/>
      </c>
      <c r="Z32" s="6" t="str">
        <f t="shared" si="3"/>
        <v/>
      </c>
      <c r="AA32" s="6" t="str">
        <f t="shared" si="4"/>
        <v/>
      </c>
      <c r="AB32" s="11" t="str">
        <f>IF(G32="男",data_kyogisha!A24,"")</f>
        <v/>
      </c>
      <c r="AC32" s="6" t="str">
        <f t="shared" si="5"/>
        <v/>
      </c>
      <c r="AD32" s="6" t="str">
        <f t="shared" si="6"/>
        <v/>
      </c>
      <c r="AE32" s="6" t="str">
        <f t="shared" si="7"/>
        <v/>
      </c>
      <c r="AF32" s="6" t="str">
        <f t="shared" si="8"/>
        <v/>
      </c>
      <c r="AG32" s="6" t="str">
        <f t="shared" si="9"/>
        <v/>
      </c>
      <c r="AH32" s="6" t="str">
        <f>IF(G32="女",data_kyogisha!A24,"")</f>
        <v/>
      </c>
      <c r="AI32" s="2">
        <f t="shared" si="11"/>
        <v>0</v>
      </c>
      <c r="AJ32" s="2" t="str">
        <f t="shared" si="10"/>
        <v/>
      </c>
      <c r="AK32" s="2">
        <f t="shared" si="12"/>
        <v>0</v>
      </c>
      <c r="AL32" s="2" t="str">
        <f t="shared" si="13"/>
        <v/>
      </c>
      <c r="AM32" s="2">
        <f t="shared" si="18"/>
        <v>0</v>
      </c>
      <c r="AN32" s="2" t="str">
        <f t="shared" si="19"/>
        <v/>
      </c>
      <c r="AO32" s="2">
        <f t="shared" si="16"/>
        <v>0</v>
      </c>
      <c r="AP32" s="2" t="str">
        <f t="shared" si="17"/>
        <v/>
      </c>
    </row>
    <row r="33" spans="1:42">
      <c r="A33" s="36">
        <v>24</v>
      </c>
      <c r="B33" s="269"/>
      <c r="C33" s="61"/>
      <c r="D33" s="61"/>
      <c r="E33" s="61"/>
      <c r="F33" s="250"/>
      <c r="G33" s="61"/>
      <c r="H33" s="62"/>
      <c r="I33" s="63"/>
      <c r="J33" s="222"/>
      <c r="K33" s="63"/>
      <c r="L33" s="222"/>
      <c r="M33" s="281"/>
      <c r="N33" s="282"/>
      <c r="O33" s="64"/>
      <c r="P33" s="64"/>
      <c r="T33" s="80"/>
      <c r="U33" s="81"/>
      <c r="W33" s="6" t="str">
        <f t="shared" si="0"/>
        <v/>
      </c>
      <c r="X33" s="6" t="str">
        <f t="shared" si="1"/>
        <v/>
      </c>
      <c r="Y33" s="6" t="str">
        <f t="shared" si="2"/>
        <v/>
      </c>
      <c r="Z33" s="6" t="str">
        <f t="shared" si="3"/>
        <v/>
      </c>
      <c r="AA33" s="6" t="str">
        <f t="shared" si="4"/>
        <v/>
      </c>
      <c r="AB33" s="11" t="str">
        <f>IF(G33="男",data_kyogisha!A25,"")</f>
        <v/>
      </c>
      <c r="AC33" s="6" t="str">
        <f t="shared" si="5"/>
        <v/>
      </c>
      <c r="AD33" s="6" t="str">
        <f t="shared" si="6"/>
        <v/>
      </c>
      <c r="AE33" s="6" t="str">
        <f t="shared" si="7"/>
        <v/>
      </c>
      <c r="AF33" s="6" t="str">
        <f t="shared" si="8"/>
        <v/>
      </c>
      <c r="AG33" s="6" t="str">
        <f t="shared" si="9"/>
        <v/>
      </c>
      <c r="AH33" s="6" t="str">
        <f>IF(G33="女",data_kyogisha!A25,"")</f>
        <v/>
      </c>
      <c r="AI33" s="2">
        <f t="shared" si="11"/>
        <v>0</v>
      </c>
      <c r="AJ33" s="2" t="str">
        <f t="shared" si="10"/>
        <v/>
      </c>
      <c r="AK33" s="2">
        <f t="shared" si="12"/>
        <v>0</v>
      </c>
      <c r="AL33" s="2" t="str">
        <f t="shared" si="13"/>
        <v/>
      </c>
      <c r="AM33" s="2">
        <f t="shared" si="18"/>
        <v>0</v>
      </c>
      <c r="AN33" s="2" t="str">
        <f t="shared" si="19"/>
        <v/>
      </c>
      <c r="AO33" s="2">
        <f t="shared" si="16"/>
        <v>0</v>
      </c>
      <c r="AP33" s="2" t="str">
        <f t="shared" si="17"/>
        <v/>
      </c>
    </row>
    <row r="34" spans="1:42">
      <c r="A34" s="36">
        <v>25</v>
      </c>
      <c r="B34" s="269"/>
      <c r="C34" s="61"/>
      <c r="D34" s="61"/>
      <c r="E34" s="61"/>
      <c r="F34" s="250"/>
      <c r="G34" s="61"/>
      <c r="H34" s="62"/>
      <c r="I34" s="63"/>
      <c r="J34" s="222"/>
      <c r="K34" s="63"/>
      <c r="L34" s="222"/>
      <c r="M34" s="281"/>
      <c r="N34" s="282"/>
      <c r="O34" s="64"/>
      <c r="P34" s="64"/>
      <c r="T34" s="80"/>
      <c r="U34" s="81"/>
      <c r="W34" s="6" t="str">
        <f t="shared" si="0"/>
        <v/>
      </c>
      <c r="X34" s="6" t="str">
        <f t="shared" si="1"/>
        <v/>
      </c>
      <c r="Y34" s="6" t="str">
        <f t="shared" si="2"/>
        <v/>
      </c>
      <c r="Z34" s="6" t="str">
        <f t="shared" si="3"/>
        <v/>
      </c>
      <c r="AA34" s="6" t="str">
        <f t="shared" si="4"/>
        <v/>
      </c>
      <c r="AB34" s="11" t="str">
        <f>IF(G34="男",data_kyogisha!A26,"")</f>
        <v/>
      </c>
      <c r="AC34" s="6" t="str">
        <f t="shared" si="5"/>
        <v/>
      </c>
      <c r="AD34" s="6" t="str">
        <f t="shared" si="6"/>
        <v/>
      </c>
      <c r="AE34" s="6" t="str">
        <f t="shared" si="7"/>
        <v/>
      </c>
      <c r="AF34" s="6" t="str">
        <f t="shared" si="8"/>
        <v/>
      </c>
      <c r="AG34" s="6" t="str">
        <f t="shared" si="9"/>
        <v/>
      </c>
      <c r="AH34" s="6" t="str">
        <f>IF(G34="女",data_kyogisha!A26,"")</f>
        <v/>
      </c>
      <c r="AI34" s="2">
        <f t="shared" si="11"/>
        <v>0</v>
      </c>
      <c r="AJ34" s="2" t="str">
        <f t="shared" si="10"/>
        <v/>
      </c>
      <c r="AK34" s="2">
        <f t="shared" si="12"/>
        <v>0</v>
      </c>
      <c r="AL34" s="2" t="str">
        <f t="shared" si="13"/>
        <v/>
      </c>
      <c r="AM34" s="2">
        <f t="shared" si="18"/>
        <v>0</v>
      </c>
      <c r="AN34" s="2" t="str">
        <f t="shared" si="19"/>
        <v/>
      </c>
      <c r="AO34" s="2">
        <f t="shared" si="16"/>
        <v>0</v>
      </c>
      <c r="AP34" s="2" t="str">
        <f t="shared" si="17"/>
        <v/>
      </c>
    </row>
    <row r="35" spans="1:42">
      <c r="A35" s="36">
        <v>26</v>
      </c>
      <c r="B35" s="269"/>
      <c r="C35" s="61"/>
      <c r="D35" s="61"/>
      <c r="E35" s="61"/>
      <c r="F35" s="250"/>
      <c r="G35" s="61"/>
      <c r="H35" s="62"/>
      <c r="I35" s="63"/>
      <c r="J35" s="222"/>
      <c r="K35" s="63"/>
      <c r="L35" s="222"/>
      <c r="M35" s="281"/>
      <c r="N35" s="282"/>
      <c r="O35" s="64"/>
      <c r="P35" s="64"/>
      <c r="T35" s="80"/>
      <c r="U35" s="81"/>
      <c r="W35" s="6" t="str">
        <f t="shared" si="0"/>
        <v/>
      </c>
      <c r="X35" s="6" t="str">
        <f t="shared" si="1"/>
        <v/>
      </c>
      <c r="Y35" s="6" t="str">
        <f t="shared" si="2"/>
        <v/>
      </c>
      <c r="Z35" s="6" t="str">
        <f t="shared" si="3"/>
        <v/>
      </c>
      <c r="AA35" s="6" t="str">
        <f t="shared" si="4"/>
        <v/>
      </c>
      <c r="AB35" s="11" t="str">
        <f>IF(G35="男",data_kyogisha!A27,"")</f>
        <v/>
      </c>
      <c r="AC35" s="6" t="str">
        <f t="shared" si="5"/>
        <v/>
      </c>
      <c r="AD35" s="6" t="str">
        <f t="shared" si="6"/>
        <v/>
      </c>
      <c r="AE35" s="6" t="str">
        <f t="shared" si="7"/>
        <v/>
      </c>
      <c r="AF35" s="6" t="str">
        <f t="shared" si="8"/>
        <v/>
      </c>
      <c r="AG35" s="6" t="str">
        <f t="shared" si="9"/>
        <v/>
      </c>
      <c r="AH35" s="6" t="str">
        <f>IF(G35="女",data_kyogisha!A27,"")</f>
        <v/>
      </c>
      <c r="AI35" s="2">
        <f t="shared" si="11"/>
        <v>0</v>
      </c>
      <c r="AJ35" s="2" t="str">
        <f t="shared" si="10"/>
        <v/>
      </c>
      <c r="AK35" s="2">
        <f t="shared" si="12"/>
        <v>0</v>
      </c>
      <c r="AL35" s="2" t="str">
        <f t="shared" si="13"/>
        <v/>
      </c>
      <c r="AM35" s="2">
        <f t="shared" si="18"/>
        <v>0</v>
      </c>
      <c r="AN35" s="2" t="str">
        <f t="shared" si="19"/>
        <v/>
      </c>
      <c r="AO35" s="2">
        <f t="shared" si="16"/>
        <v>0</v>
      </c>
      <c r="AP35" s="2" t="str">
        <f t="shared" si="17"/>
        <v/>
      </c>
    </row>
    <row r="36" spans="1:42">
      <c r="A36" s="36">
        <v>27</v>
      </c>
      <c r="B36" s="269"/>
      <c r="C36" s="61"/>
      <c r="D36" s="61"/>
      <c r="E36" s="61"/>
      <c r="F36" s="250"/>
      <c r="G36" s="61"/>
      <c r="H36" s="62"/>
      <c r="I36" s="63"/>
      <c r="J36" s="222"/>
      <c r="K36" s="63"/>
      <c r="L36" s="222"/>
      <c r="M36" s="281"/>
      <c r="N36" s="282"/>
      <c r="O36" s="64"/>
      <c r="P36" s="64"/>
      <c r="T36" s="80"/>
      <c r="U36" s="81"/>
      <c r="W36" s="6" t="str">
        <f t="shared" si="0"/>
        <v/>
      </c>
      <c r="X36" s="6" t="str">
        <f t="shared" si="1"/>
        <v/>
      </c>
      <c r="Y36" s="6" t="str">
        <f t="shared" si="2"/>
        <v/>
      </c>
      <c r="Z36" s="6" t="str">
        <f t="shared" si="3"/>
        <v/>
      </c>
      <c r="AA36" s="6" t="str">
        <f t="shared" si="4"/>
        <v/>
      </c>
      <c r="AB36" s="11" t="str">
        <f>IF(G36="男",data_kyogisha!A28,"")</f>
        <v/>
      </c>
      <c r="AC36" s="6" t="str">
        <f t="shared" si="5"/>
        <v/>
      </c>
      <c r="AD36" s="6" t="str">
        <f t="shared" si="6"/>
        <v/>
      </c>
      <c r="AE36" s="6" t="str">
        <f t="shared" si="7"/>
        <v/>
      </c>
      <c r="AF36" s="6" t="str">
        <f t="shared" si="8"/>
        <v/>
      </c>
      <c r="AG36" s="6" t="str">
        <f t="shared" si="9"/>
        <v/>
      </c>
      <c r="AH36" s="6" t="str">
        <f>IF(G36="女",data_kyogisha!A28,"")</f>
        <v/>
      </c>
      <c r="AI36" s="2">
        <f t="shared" si="11"/>
        <v>0</v>
      </c>
      <c r="AJ36" s="2" t="str">
        <f t="shared" si="10"/>
        <v/>
      </c>
      <c r="AK36" s="2">
        <f t="shared" si="12"/>
        <v>0</v>
      </c>
      <c r="AL36" s="2" t="str">
        <f t="shared" si="13"/>
        <v/>
      </c>
      <c r="AM36" s="2">
        <f t="shared" si="18"/>
        <v>0</v>
      </c>
      <c r="AN36" s="2" t="str">
        <f t="shared" si="19"/>
        <v/>
      </c>
      <c r="AO36" s="2">
        <f t="shared" si="16"/>
        <v>0</v>
      </c>
      <c r="AP36" s="2" t="str">
        <f t="shared" si="17"/>
        <v/>
      </c>
    </row>
    <row r="37" spans="1:42">
      <c r="A37" s="36">
        <v>28</v>
      </c>
      <c r="B37" s="269"/>
      <c r="C37" s="61"/>
      <c r="D37" s="61"/>
      <c r="E37" s="61"/>
      <c r="F37" s="250"/>
      <c r="G37" s="61"/>
      <c r="H37" s="62"/>
      <c r="I37" s="63"/>
      <c r="J37" s="222"/>
      <c r="K37" s="63"/>
      <c r="L37" s="222"/>
      <c r="M37" s="281"/>
      <c r="N37" s="282"/>
      <c r="O37" s="64"/>
      <c r="P37" s="64"/>
      <c r="U37" s="3"/>
      <c r="W37" s="6" t="str">
        <f t="shared" si="0"/>
        <v/>
      </c>
      <c r="X37" s="6" t="str">
        <f t="shared" si="1"/>
        <v/>
      </c>
      <c r="Y37" s="6" t="str">
        <f t="shared" si="2"/>
        <v/>
      </c>
      <c r="Z37" s="6" t="str">
        <f t="shared" si="3"/>
        <v/>
      </c>
      <c r="AA37" s="6" t="str">
        <f t="shared" si="4"/>
        <v/>
      </c>
      <c r="AB37" s="11" t="str">
        <f>IF(G37="男",data_kyogisha!A29,"")</f>
        <v/>
      </c>
      <c r="AC37" s="6" t="str">
        <f t="shared" si="5"/>
        <v/>
      </c>
      <c r="AD37" s="6" t="str">
        <f t="shared" si="6"/>
        <v/>
      </c>
      <c r="AE37" s="6" t="str">
        <f t="shared" si="7"/>
        <v/>
      </c>
      <c r="AF37" s="6" t="str">
        <f t="shared" si="8"/>
        <v/>
      </c>
      <c r="AG37" s="6" t="str">
        <f t="shared" si="9"/>
        <v/>
      </c>
      <c r="AH37" s="6" t="str">
        <f>IF(G37="女",data_kyogisha!A29,"")</f>
        <v/>
      </c>
      <c r="AI37" s="2">
        <f t="shared" si="11"/>
        <v>0</v>
      </c>
      <c r="AJ37" s="2" t="str">
        <f t="shared" si="10"/>
        <v/>
      </c>
      <c r="AK37" s="2">
        <f t="shared" si="12"/>
        <v>0</v>
      </c>
      <c r="AL37" s="2" t="str">
        <f t="shared" si="13"/>
        <v/>
      </c>
      <c r="AM37" s="2">
        <f t="shared" si="18"/>
        <v>0</v>
      </c>
      <c r="AN37" s="2" t="str">
        <f t="shared" si="19"/>
        <v/>
      </c>
      <c r="AO37" s="2">
        <f t="shared" si="16"/>
        <v>0</v>
      </c>
      <c r="AP37" s="2" t="str">
        <f t="shared" si="17"/>
        <v/>
      </c>
    </row>
    <row r="38" spans="1:42">
      <c r="A38" s="36">
        <v>29</v>
      </c>
      <c r="B38" s="269"/>
      <c r="C38" s="61"/>
      <c r="D38" s="61"/>
      <c r="E38" s="61"/>
      <c r="F38" s="250"/>
      <c r="G38" s="61"/>
      <c r="H38" s="62"/>
      <c r="I38" s="63"/>
      <c r="J38" s="222"/>
      <c r="K38" s="63"/>
      <c r="L38" s="222"/>
      <c r="M38" s="281"/>
      <c r="N38" s="282"/>
      <c r="O38" s="64"/>
      <c r="P38" s="64"/>
      <c r="U38" s="3"/>
      <c r="W38" s="6" t="str">
        <f t="shared" si="0"/>
        <v/>
      </c>
      <c r="X38" s="6" t="str">
        <f t="shared" si="1"/>
        <v/>
      </c>
      <c r="Y38" s="6" t="str">
        <f t="shared" si="2"/>
        <v/>
      </c>
      <c r="Z38" s="6" t="str">
        <f t="shared" si="3"/>
        <v/>
      </c>
      <c r="AA38" s="6" t="str">
        <f t="shared" si="4"/>
        <v/>
      </c>
      <c r="AB38" s="11" t="str">
        <f>IF(G38="男",data_kyogisha!A30,"")</f>
        <v/>
      </c>
      <c r="AC38" s="6" t="str">
        <f t="shared" si="5"/>
        <v/>
      </c>
      <c r="AD38" s="6" t="str">
        <f t="shared" si="6"/>
        <v/>
      </c>
      <c r="AE38" s="6" t="str">
        <f t="shared" si="7"/>
        <v/>
      </c>
      <c r="AF38" s="6" t="str">
        <f t="shared" si="8"/>
        <v/>
      </c>
      <c r="AG38" s="6" t="str">
        <f t="shared" si="9"/>
        <v/>
      </c>
      <c r="AH38" s="6" t="str">
        <f>IF(G38="女",data_kyogisha!A30,"")</f>
        <v/>
      </c>
      <c r="AI38" s="2">
        <f t="shared" si="11"/>
        <v>0</v>
      </c>
      <c r="AJ38" s="2" t="str">
        <f t="shared" si="10"/>
        <v/>
      </c>
      <c r="AK38" s="2">
        <f t="shared" si="12"/>
        <v>0</v>
      </c>
      <c r="AL38" s="2" t="str">
        <f t="shared" si="13"/>
        <v/>
      </c>
      <c r="AM38" s="2">
        <f t="shared" si="18"/>
        <v>0</v>
      </c>
      <c r="AN38" s="2" t="str">
        <f t="shared" si="19"/>
        <v/>
      </c>
      <c r="AO38" s="2">
        <f t="shared" si="16"/>
        <v>0</v>
      </c>
      <c r="AP38" s="2" t="str">
        <f t="shared" si="17"/>
        <v/>
      </c>
    </row>
    <row r="39" spans="1:42">
      <c r="A39" s="36">
        <v>30</v>
      </c>
      <c r="B39" s="269"/>
      <c r="C39" s="61"/>
      <c r="D39" s="61"/>
      <c r="E39" s="61"/>
      <c r="F39" s="250"/>
      <c r="G39" s="61"/>
      <c r="H39" s="62"/>
      <c r="I39" s="63"/>
      <c r="J39" s="222"/>
      <c r="K39" s="63"/>
      <c r="L39" s="222"/>
      <c r="M39" s="281"/>
      <c r="N39" s="282"/>
      <c r="O39" s="64"/>
      <c r="P39" s="64"/>
      <c r="U39" s="3"/>
      <c r="W39" s="6" t="str">
        <f t="shared" si="0"/>
        <v/>
      </c>
      <c r="X39" s="6" t="str">
        <f t="shared" si="1"/>
        <v/>
      </c>
      <c r="Y39" s="6" t="str">
        <f t="shared" si="2"/>
        <v/>
      </c>
      <c r="Z39" s="6" t="str">
        <f t="shared" si="3"/>
        <v/>
      </c>
      <c r="AA39" s="6" t="str">
        <f t="shared" si="4"/>
        <v/>
      </c>
      <c r="AB39" s="11" t="str">
        <f>IF(G39="男",data_kyogisha!A31,"")</f>
        <v/>
      </c>
      <c r="AC39" s="6" t="str">
        <f t="shared" si="5"/>
        <v/>
      </c>
      <c r="AD39" s="6" t="str">
        <f t="shared" si="6"/>
        <v/>
      </c>
      <c r="AE39" s="6" t="str">
        <f t="shared" si="7"/>
        <v/>
      </c>
      <c r="AF39" s="6" t="str">
        <f t="shared" si="8"/>
        <v/>
      </c>
      <c r="AG39" s="6" t="str">
        <f t="shared" si="9"/>
        <v/>
      </c>
      <c r="AH39" s="6" t="str">
        <f>IF(G39="女",data_kyogisha!A31,"")</f>
        <v/>
      </c>
      <c r="AI39" s="2">
        <f t="shared" si="11"/>
        <v>0</v>
      </c>
      <c r="AJ39" s="2" t="str">
        <f t="shared" si="10"/>
        <v/>
      </c>
      <c r="AK39" s="2">
        <f t="shared" si="12"/>
        <v>0</v>
      </c>
      <c r="AL39" s="2" t="str">
        <f t="shared" si="13"/>
        <v/>
      </c>
      <c r="AM39" s="2">
        <f t="shared" si="18"/>
        <v>0</v>
      </c>
      <c r="AN39" s="2" t="str">
        <f t="shared" si="19"/>
        <v/>
      </c>
      <c r="AO39" s="2">
        <f t="shared" si="16"/>
        <v>0</v>
      </c>
      <c r="AP39" s="2" t="str">
        <f t="shared" si="17"/>
        <v/>
      </c>
    </row>
    <row r="40" spans="1:42">
      <c r="A40" s="36">
        <v>31</v>
      </c>
      <c r="B40" s="269"/>
      <c r="C40" s="61"/>
      <c r="D40" s="61"/>
      <c r="E40" s="61"/>
      <c r="F40" s="250"/>
      <c r="G40" s="61"/>
      <c r="H40" s="62"/>
      <c r="I40" s="63"/>
      <c r="J40" s="222"/>
      <c r="K40" s="63"/>
      <c r="L40" s="222"/>
      <c r="M40" s="281"/>
      <c r="N40" s="282"/>
      <c r="O40" s="64"/>
      <c r="P40" s="64"/>
      <c r="U40" s="3"/>
      <c r="W40" s="6" t="str">
        <f t="shared" si="0"/>
        <v/>
      </c>
      <c r="X40" s="6" t="str">
        <f t="shared" si="1"/>
        <v/>
      </c>
      <c r="Y40" s="6" t="str">
        <f t="shared" si="2"/>
        <v/>
      </c>
      <c r="Z40" s="6" t="str">
        <f t="shared" si="3"/>
        <v/>
      </c>
      <c r="AA40" s="6" t="str">
        <f t="shared" si="4"/>
        <v/>
      </c>
      <c r="AB40" s="11" t="str">
        <f>IF(G40="男",data_kyogisha!A32,"")</f>
        <v/>
      </c>
      <c r="AC40" s="6" t="str">
        <f t="shared" si="5"/>
        <v/>
      </c>
      <c r="AD40" s="6" t="str">
        <f t="shared" si="6"/>
        <v/>
      </c>
      <c r="AE40" s="6" t="str">
        <f t="shared" si="7"/>
        <v/>
      </c>
      <c r="AF40" s="6" t="str">
        <f t="shared" si="8"/>
        <v/>
      </c>
      <c r="AG40" s="6" t="str">
        <f t="shared" si="9"/>
        <v/>
      </c>
      <c r="AH40" s="6" t="str">
        <f>IF(G40="女",data_kyogisha!A32,"")</f>
        <v/>
      </c>
      <c r="AI40" s="2">
        <f t="shared" si="11"/>
        <v>0</v>
      </c>
      <c r="AJ40" s="2" t="str">
        <f t="shared" si="10"/>
        <v/>
      </c>
      <c r="AK40" s="2">
        <f t="shared" si="12"/>
        <v>0</v>
      </c>
      <c r="AL40" s="2" t="str">
        <f t="shared" si="13"/>
        <v/>
      </c>
      <c r="AM40" s="2">
        <f t="shared" si="18"/>
        <v>0</v>
      </c>
      <c r="AN40" s="2" t="str">
        <f t="shared" si="19"/>
        <v/>
      </c>
      <c r="AO40" s="2">
        <f t="shared" si="16"/>
        <v>0</v>
      </c>
      <c r="AP40" s="2" t="str">
        <f t="shared" si="17"/>
        <v/>
      </c>
    </row>
    <row r="41" spans="1:42">
      <c r="A41" s="36">
        <v>32</v>
      </c>
      <c r="B41" s="269"/>
      <c r="C41" s="61"/>
      <c r="D41" s="61"/>
      <c r="E41" s="61"/>
      <c r="F41" s="250"/>
      <c r="G41" s="61"/>
      <c r="H41" s="62"/>
      <c r="I41" s="63"/>
      <c r="J41" s="222"/>
      <c r="K41" s="63"/>
      <c r="L41" s="222"/>
      <c r="M41" s="281"/>
      <c r="N41" s="282"/>
      <c r="O41" s="64"/>
      <c r="P41" s="64"/>
      <c r="U41" s="3"/>
      <c r="W41" s="6" t="str">
        <f t="shared" si="0"/>
        <v/>
      </c>
      <c r="X41" s="6" t="str">
        <f t="shared" si="1"/>
        <v/>
      </c>
      <c r="Y41" s="6" t="str">
        <f t="shared" si="2"/>
        <v/>
      </c>
      <c r="Z41" s="6" t="str">
        <f t="shared" si="3"/>
        <v/>
      </c>
      <c r="AA41" s="6" t="str">
        <f t="shared" si="4"/>
        <v/>
      </c>
      <c r="AB41" s="11" t="str">
        <f>IF(G41="男",data_kyogisha!A33,"")</f>
        <v/>
      </c>
      <c r="AC41" s="6" t="str">
        <f t="shared" si="5"/>
        <v/>
      </c>
      <c r="AD41" s="6" t="str">
        <f t="shared" si="6"/>
        <v/>
      </c>
      <c r="AE41" s="6" t="str">
        <f t="shared" si="7"/>
        <v/>
      </c>
      <c r="AF41" s="6" t="str">
        <f t="shared" si="8"/>
        <v/>
      </c>
      <c r="AG41" s="6" t="str">
        <f t="shared" si="9"/>
        <v/>
      </c>
      <c r="AH41" s="6" t="str">
        <f>IF(G41="女",data_kyogisha!A33,"")</f>
        <v/>
      </c>
      <c r="AI41" s="2">
        <f t="shared" si="11"/>
        <v>0</v>
      </c>
      <c r="AJ41" s="2" t="str">
        <f t="shared" si="10"/>
        <v/>
      </c>
      <c r="AK41" s="2">
        <f t="shared" si="12"/>
        <v>0</v>
      </c>
      <c r="AL41" s="2" t="str">
        <f t="shared" si="13"/>
        <v/>
      </c>
      <c r="AM41" s="2">
        <f t="shared" si="18"/>
        <v>0</v>
      </c>
      <c r="AN41" s="2" t="str">
        <f t="shared" si="19"/>
        <v/>
      </c>
      <c r="AO41" s="2">
        <f t="shared" si="16"/>
        <v>0</v>
      </c>
      <c r="AP41" s="2" t="str">
        <f t="shared" si="17"/>
        <v/>
      </c>
    </row>
    <row r="42" spans="1:42">
      <c r="A42" s="36">
        <v>33</v>
      </c>
      <c r="B42" s="269"/>
      <c r="C42" s="61"/>
      <c r="D42" s="61"/>
      <c r="E42" s="61"/>
      <c r="F42" s="250"/>
      <c r="G42" s="61"/>
      <c r="H42" s="62"/>
      <c r="I42" s="63"/>
      <c r="J42" s="222"/>
      <c r="K42" s="63"/>
      <c r="L42" s="222"/>
      <c r="M42" s="281"/>
      <c r="N42" s="282"/>
      <c r="O42" s="64"/>
      <c r="P42" s="64"/>
      <c r="U42" s="3"/>
      <c r="W42" s="6" t="str">
        <f t="shared" ref="W42:W74" si="20">IF(G42="男",C42,"")</f>
        <v/>
      </c>
      <c r="X42" s="6" t="str">
        <f t="shared" ref="X42:X74" si="21">IF(G42="男",D42,"")</f>
        <v/>
      </c>
      <c r="Y42" s="6" t="str">
        <f t="shared" ref="Y42:Y74" si="22">IF(G42="男",E42,"")</f>
        <v/>
      </c>
      <c r="Z42" s="6" t="str">
        <f t="shared" ref="Z42:Z74" si="23">IF(G42="男",G42,"")</f>
        <v/>
      </c>
      <c r="AA42" s="6" t="str">
        <f t="shared" ref="AA42:AA74" si="24">IF(G42="男",IF(H42="","",H42),"")</f>
        <v/>
      </c>
      <c r="AB42" s="11" t="str">
        <f>IF(G42="男",data_kyogisha!A34,"")</f>
        <v/>
      </c>
      <c r="AC42" s="6" t="str">
        <f t="shared" ref="AC42:AC73" si="25">IF(G42="女",C42,"")</f>
        <v/>
      </c>
      <c r="AD42" s="6" t="str">
        <f t="shared" ref="AD42:AD73" si="26">IF(G42="女",D42,"")</f>
        <v/>
      </c>
      <c r="AE42" s="6" t="str">
        <f t="shared" ref="AE42:AE74" si="27">IF(G42="女",E42,"")</f>
        <v/>
      </c>
      <c r="AF42" s="6" t="str">
        <f t="shared" ref="AF42:AF73" si="28">IF(G42="女",G42,"")</f>
        <v/>
      </c>
      <c r="AG42" s="6" t="str">
        <f t="shared" ref="AG42:AG74" si="29">IF(G42="女",IF(H42="","",H42),"")</f>
        <v/>
      </c>
      <c r="AH42" s="6" t="str">
        <f>IF(G42="女",data_kyogisha!A34,"")</f>
        <v/>
      </c>
      <c r="AI42" s="2">
        <f t="shared" si="11"/>
        <v>0</v>
      </c>
      <c r="AJ42" s="2" t="str">
        <f t="shared" si="10"/>
        <v/>
      </c>
      <c r="AK42" s="2">
        <f t="shared" si="12"/>
        <v>0</v>
      </c>
      <c r="AL42" s="2" t="str">
        <f t="shared" si="13"/>
        <v/>
      </c>
      <c r="AM42" s="2">
        <f t="shared" si="18"/>
        <v>0</v>
      </c>
      <c r="AN42" s="2" t="str">
        <f t="shared" si="19"/>
        <v/>
      </c>
      <c r="AO42" s="2">
        <f t="shared" si="16"/>
        <v>0</v>
      </c>
      <c r="AP42" s="2" t="str">
        <f t="shared" si="17"/>
        <v/>
      </c>
    </row>
    <row r="43" spans="1:42">
      <c r="A43" s="36">
        <v>34</v>
      </c>
      <c r="B43" s="269"/>
      <c r="C43" s="61"/>
      <c r="D43" s="61"/>
      <c r="E43" s="61"/>
      <c r="F43" s="250"/>
      <c r="G43" s="61"/>
      <c r="H43" s="62"/>
      <c r="I43" s="63"/>
      <c r="J43" s="222"/>
      <c r="K43" s="63"/>
      <c r="L43" s="222"/>
      <c r="M43" s="281"/>
      <c r="N43" s="282"/>
      <c r="O43" s="64"/>
      <c r="P43" s="64"/>
      <c r="U43" s="3"/>
      <c r="W43" s="6" t="str">
        <f t="shared" si="20"/>
        <v/>
      </c>
      <c r="X43" s="6" t="str">
        <f t="shared" si="21"/>
        <v/>
      </c>
      <c r="Y43" s="6" t="str">
        <f t="shared" si="22"/>
        <v/>
      </c>
      <c r="Z43" s="6" t="str">
        <f t="shared" si="23"/>
        <v/>
      </c>
      <c r="AA43" s="6" t="str">
        <f t="shared" si="24"/>
        <v/>
      </c>
      <c r="AB43" s="11" t="str">
        <f>IF(G43="男",data_kyogisha!A35,"")</f>
        <v/>
      </c>
      <c r="AC43" s="6" t="str">
        <f t="shared" si="25"/>
        <v/>
      </c>
      <c r="AD43" s="6" t="str">
        <f t="shared" si="26"/>
        <v/>
      </c>
      <c r="AE43" s="6" t="str">
        <f t="shared" si="27"/>
        <v/>
      </c>
      <c r="AF43" s="6" t="str">
        <f t="shared" si="28"/>
        <v/>
      </c>
      <c r="AG43" s="6" t="str">
        <f t="shared" si="29"/>
        <v/>
      </c>
      <c r="AH43" s="6" t="str">
        <f>IF(G43="女",data_kyogisha!A35,"")</f>
        <v/>
      </c>
      <c r="AI43" s="2">
        <f t="shared" si="11"/>
        <v>0</v>
      </c>
      <c r="AJ43" s="2" t="str">
        <f t="shared" si="10"/>
        <v/>
      </c>
      <c r="AK43" s="2">
        <f t="shared" si="12"/>
        <v>0</v>
      </c>
      <c r="AL43" s="2" t="str">
        <f t="shared" si="13"/>
        <v/>
      </c>
      <c r="AM43" s="2">
        <f t="shared" si="18"/>
        <v>0</v>
      </c>
      <c r="AN43" s="2" t="str">
        <f t="shared" si="19"/>
        <v/>
      </c>
      <c r="AO43" s="2">
        <f t="shared" si="16"/>
        <v>0</v>
      </c>
      <c r="AP43" s="2" t="str">
        <f t="shared" si="17"/>
        <v/>
      </c>
    </row>
    <row r="44" spans="1:42">
      <c r="A44" s="36">
        <v>35</v>
      </c>
      <c r="B44" s="269"/>
      <c r="C44" s="61"/>
      <c r="D44" s="61"/>
      <c r="E44" s="61"/>
      <c r="F44" s="250"/>
      <c r="G44" s="61"/>
      <c r="H44" s="62"/>
      <c r="I44" s="63"/>
      <c r="J44" s="222"/>
      <c r="K44" s="63"/>
      <c r="L44" s="222"/>
      <c r="M44" s="281"/>
      <c r="N44" s="282"/>
      <c r="O44" s="64"/>
      <c r="P44" s="64"/>
      <c r="U44" s="3"/>
      <c r="W44" s="6" t="str">
        <f t="shared" si="20"/>
        <v/>
      </c>
      <c r="X44" s="6" t="str">
        <f t="shared" si="21"/>
        <v/>
      </c>
      <c r="Y44" s="6" t="str">
        <f t="shared" si="22"/>
        <v/>
      </c>
      <c r="Z44" s="6" t="str">
        <f t="shared" si="23"/>
        <v/>
      </c>
      <c r="AA44" s="6" t="str">
        <f t="shared" si="24"/>
        <v/>
      </c>
      <c r="AB44" s="11" t="str">
        <f>IF(G44="男",data_kyogisha!A36,"")</f>
        <v/>
      </c>
      <c r="AC44" s="6" t="str">
        <f t="shared" si="25"/>
        <v/>
      </c>
      <c r="AD44" s="6" t="str">
        <f t="shared" si="26"/>
        <v/>
      </c>
      <c r="AE44" s="6" t="str">
        <f t="shared" si="27"/>
        <v/>
      </c>
      <c r="AF44" s="6" t="str">
        <f t="shared" si="28"/>
        <v/>
      </c>
      <c r="AG44" s="6" t="str">
        <f t="shared" si="29"/>
        <v/>
      </c>
      <c r="AH44" s="6" t="str">
        <f>IF(G44="女",data_kyogisha!A36,"")</f>
        <v/>
      </c>
      <c r="AI44" s="2">
        <f t="shared" si="11"/>
        <v>0</v>
      </c>
      <c r="AJ44" s="2" t="str">
        <f t="shared" si="10"/>
        <v/>
      </c>
      <c r="AK44" s="2">
        <f t="shared" si="12"/>
        <v>0</v>
      </c>
      <c r="AL44" s="2" t="str">
        <f t="shared" si="13"/>
        <v/>
      </c>
      <c r="AM44" s="2">
        <f t="shared" si="18"/>
        <v>0</v>
      </c>
      <c r="AN44" s="2" t="str">
        <f t="shared" si="19"/>
        <v/>
      </c>
      <c r="AO44" s="2">
        <f t="shared" si="16"/>
        <v>0</v>
      </c>
      <c r="AP44" s="2" t="str">
        <f t="shared" si="17"/>
        <v/>
      </c>
    </row>
    <row r="45" spans="1:42">
      <c r="A45" s="36">
        <v>36</v>
      </c>
      <c r="B45" s="269"/>
      <c r="C45" s="61"/>
      <c r="D45" s="61"/>
      <c r="E45" s="61"/>
      <c r="F45" s="250"/>
      <c r="G45" s="61"/>
      <c r="H45" s="62"/>
      <c r="I45" s="63"/>
      <c r="J45" s="222"/>
      <c r="K45" s="63"/>
      <c r="L45" s="222"/>
      <c r="M45" s="281"/>
      <c r="N45" s="282"/>
      <c r="O45" s="64"/>
      <c r="P45" s="64"/>
      <c r="U45" s="3"/>
      <c r="W45" s="6" t="str">
        <f t="shared" si="20"/>
        <v/>
      </c>
      <c r="X45" s="6" t="str">
        <f t="shared" si="21"/>
        <v/>
      </c>
      <c r="Y45" s="6" t="str">
        <f t="shared" si="22"/>
        <v/>
      </c>
      <c r="Z45" s="6" t="str">
        <f t="shared" si="23"/>
        <v/>
      </c>
      <c r="AA45" s="6" t="str">
        <f t="shared" si="24"/>
        <v/>
      </c>
      <c r="AB45" s="11" t="str">
        <f>IF(G45="男",data_kyogisha!A37,"")</f>
        <v/>
      </c>
      <c r="AC45" s="6" t="str">
        <f t="shared" si="25"/>
        <v/>
      </c>
      <c r="AD45" s="6" t="str">
        <f t="shared" si="26"/>
        <v/>
      </c>
      <c r="AE45" s="6" t="str">
        <f t="shared" si="27"/>
        <v/>
      </c>
      <c r="AF45" s="6" t="str">
        <f t="shared" si="28"/>
        <v/>
      </c>
      <c r="AG45" s="6" t="str">
        <f t="shared" si="29"/>
        <v/>
      </c>
      <c r="AH45" s="6" t="str">
        <f>IF(G45="女",data_kyogisha!A37,"")</f>
        <v/>
      </c>
      <c r="AI45" s="2">
        <f t="shared" si="11"/>
        <v>0</v>
      </c>
      <c r="AJ45" s="2" t="str">
        <f t="shared" si="10"/>
        <v/>
      </c>
      <c r="AK45" s="2">
        <f t="shared" si="12"/>
        <v>0</v>
      </c>
      <c r="AL45" s="2" t="str">
        <f t="shared" si="13"/>
        <v/>
      </c>
      <c r="AM45" s="2">
        <f t="shared" si="18"/>
        <v>0</v>
      </c>
      <c r="AN45" s="2" t="str">
        <f t="shared" si="19"/>
        <v/>
      </c>
      <c r="AO45" s="2">
        <f t="shared" si="16"/>
        <v>0</v>
      </c>
      <c r="AP45" s="2" t="str">
        <f t="shared" si="17"/>
        <v/>
      </c>
    </row>
    <row r="46" spans="1:42">
      <c r="A46" s="36">
        <v>37</v>
      </c>
      <c r="B46" s="269"/>
      <c r="C46" s="61"/>
      <c r="D46" s="61"/>
      <c r="E46" s="61"/>
      <c r="F46" s="250"/>
      <c r="G46" s="61"/>
      <c r="H46" s="62"/>
      <c r="I46" s="63"/>
      <c r="J46" s="222"/>
      <c r="K46" s="63"/>
      <c r="L46" s="222"/>
      <c r="M46" s="281"/>
      <c r="N46" s="282"/>
      <c r="O46" s="64"/>
      <c r="P46" s="64"/>
      <c r="U46" s="3"/>
      <c r="W46" s="6" t="str">
        <f t="shared" si="20"/>
        <v/>
      </c>
      <c r="X46" s="6" t="str">
        <f t="shared" si="21"/>
        <v/>
      </c>
      <c r="Y46" s="6" t="str">
        <f t="shared" si="22"/>
        <v/>
      </c>
      <c r="Z46" s="6" t="str">
        <f t="shared" si="23"/>
        <v/>
      </c>
      <c r="AA46" s="6" t="str">
        <f t="shared" si="24"/>
        <v/>
      </c>
      <c r="AB46" s="11" t="str">
        <f>IF(G46="男",data_kyogisha!A38,"")</f>
        <v/>
      </c>
      <c r="AC46" s="6" t="str">
        <f t="shared" si="25"/>
        <v/>
      </c>
      <c r="AD46" s="6" t="str">
        <f t="shared" si="26"/>
        <v/>
      </c>
      <c r="AE46" s="6" t="str">
        <f t="shared" si="27"/>
        <v/>
      </c>
      <c r="AF46" s="6" t="str">
        <f t="shared" si="28"/>
        <v/>
      </c>
      <c r="AG46" s="6" t="str">
        <f t="shared" si="29"/>
        <v/>
      </c>
      <c r="AH46" s="6" t="str">
        <f>IF(G46="女",data_kyogisha!A38,"")</f>
        <v/>
      </c>
      <c r="AI46" s="2">
        <f t="shared" si="11"/>
        <v>0</v>
      </c>
      <c r="AJ46" s="2" t="str">
        <f t="shared" si="10"/>
        <v/>
      </c>
      <c r="AK46" s="2">
        <f t="shared" si="12"/>
        <v>0</v>
      </c>
      <c r="AL46" s="2" t="str">
        <f t="shared" si="13"/>
        <v/>
      </c>
      <c r="AM46" s="2">
        <f t="shared" si="18"/>
        <v>0</v>
      </c>
      <c r="AN46" s="2" t="str">
        <f t="shared" si="19"/>
        <v/>
      </c>
      <c r="AO46" s="2">
        <f t="shared" si="16"/>
        <v>0</v>
      </c>
      <c r="AP46" s="2" t="str">
        <f t="shared" si="17"/>
        <v/>
      </c>
    </row>
    <row r="47" spans="1:42">
      <c r="A47" s="36">
        <v>38</v>
      </c>
      <c r="B47" s="269"/>
      <c r="C47" s="61"/>
      <c r="D47" s="61"/>
      <c r="E47" s="61"/>
      <c r="F47" s="250"/>
      <c r="G47" s="61"/>
      <c r="H47" s="62"/>
      <c r="I47" s="63"/>
      <c r="J47" s="222"/>
      <c r="K47" s="63"/>
      <c r="L47" s="222"/>
      <c r="M47" s="281"/>
      <c r="N47" s="282"/>
      <c r="O47" s="64"/>
      <c r="P47" s="64"/>
      <c r="U47" s="3"/>
      <c r="W47" s="6" t="str">
        <f t="shared" si="20"/>
        <v/>
      </c>
      <c r="X47" s="6" t="str">
        <f t="shared" si="21"/>
        <v/>
      </c>
      <c r="Y47" s="6" t="str">
        <f t="shared" si="22"/>
        <v/>
      </c>
      <c r="Z47" s="6" t="str">
        <f t="shared" si="23"/>
        <v/>
      </c>
      <c r="AA47" s="6" t="str">
        <f t="shared" si="24"/>
        <v/>
      </c>
      <c r="AB47" s="11" t="str">
        <f>IF(G47="男",data_kyogisha!A39,"")</f>
        <v/>
      </c>
      <c r="AC47" s="6" t="str">
        <f t="shared" si="25"/>
        <v/>
      </c>
      <c r="AD47" s="6" t="str">
        <f t="shared" si="26"/>
        <v/>
      </c>
      <c r="AE47" s="6" t="str">
        <f t="shared" si="27"/>
        <v/>
      </c>
      <c r="AF47" s="6" t="str">
        <f t="shared" si="28"/>
        <v/>
      </c>
      <c r="AG47" s="6" t="str">
        <f t="shared" si="29"/>
        <v/>
      </c>
      <c r="AH47" s="6" t="str">
        <f>IF(G47="女",data_kyogisha!A39,"")</f>
        <v/>
      </c>
      <c r="AI47" s="2">
        <f t="shared" si="11"/>
        <v>0</v>
      </c>
      <c r="AJ47" s="2" t="str">
        <f t="shared" si="10"/>
        <v/>
      </c>
      <c r="AK47" s="2">
        <f t="shared" si="12"/>
        <v>0</v>
      </c>
      <c r="AL47" s="2" t="str">
        <f t="shared" si="13"/>
        <v/>
      </c>
      <c r="AM47" s="2">
        <f t="shared" si="18"/>
        <v>0</v>
      </c>
      <c r="AN47" s="2" t="str">
        <f t="shared" si="19"/>
        <v/>
      </c>
      <c r="AO47" s="2">
        <f t="shared" si="16"/>
        <v>0</v>
      </c>
      <c r="AP47" s="2" t="str">
        <f t="shared" si="17"/>
        <v/>
      </c>
    </row>
    <row r="48" spans="1:42">
      <c r="A48" s="36">
        <v>39</v>
      </c>
      <c r="B48" s="269"/>
      <c r="C48" s="61"/>
      <c r="D48" s="61"/>
      <c r="E48" s="61"/>
      <c r="F48" s="250"/>
      <c r="G48" s="61"/>
      <c r="H48" s="62"/>
      <c r="I48" s="63"/>
      <c r="J48" s="222"/>
      <c r="K48" s="63"/>
      <c r="L48" s="222"/>
      <c r="M48" s="281"/>
      <c r="N48" s="282"/>
      <c r="O48" s="64"/>
      <c r="P48" s="64"/>
      <c r="U48" s="3"/>
      <c r="W48" s="6" t="str">
        <f t="shared" si="20"/>
        <v/>
      </c>
      <c r="X48" s="6" t="str">
        <f t="shared" si="21"/>
        <v/>
      </c>
      <c r="Y48" s="6" t="str">
        <f t="shared" si="22"/>
        <v/>
      </c>
      <c r="Z48" s="6" t="str">
        <f t="shared" si="23"/>
        <v/>
      </c>
      <c r="AA48" s="6" t="str">
        <f t="shared" si="24"/>
        <v/>
      </c>
      <c r="AB48" s="11" t="str">
        <f>IF(G48="男",data_kyogisha!A40,"")</f>
        <v/>
      </c>
      <c r="AC48" s="6" t="str">
        <f t="shared" si="25"/>
        <v/>
      </c>
      <c r="AD48" s="6" t="str">
        <f t="shared" si="26"/>
        <v/>
      </c>
      <c r="AE48" s="6" t="str">
        <f t="shared" si="27"/>
        <v/>
      </c>
      <c r="AF48" s="6" t="str">
        <f t="shared" si="28"/>
        <v/>
      </c>
      <c r="AG48" s="6" t="str">
        <f t="shared" si="29"/>
        <v/>
      </c>
      <c r="AH48" s="6" t="str">
        <f>IF(G48="女",data_kyogisha!A40,"")</f>
        <v/>
      </c>
      <c r="AI48" s="2">
        <f t="shared" si="11"/>
        <v>0</v>
      </c>
      <c r="AJ48" s="2" t="str">
        <f t="shared" si="10"/>
        <v/>
      </c>
      <c r="AK48" s="2">
        <f t="shared" si="12"/>
        <v>0</v>
      </c>
      <c r="AL48" s="2" t="str">
        <f t="shared" si="13"/>
        <v/>
      </c>
      <c r="AM48" s="2">
        <f t="shared" si="18"/>
        <v>0</v>
      </c>
      <c r="AN48" s="2" t="str">
        <f t="shared" si="19"/>
        <v/>
      </c>
      <c r="AO48" s="2">
        <f t="shared" si="16"/>
        <v>0</v>
      </c>
      <c r="AP48" s="2" t="str">
        <f t="shared" si="17"/>
        <v/>
      </c>
    </row>
    <row r="49" spans="1:42">
      <c r="A49" s="36">
        <v>40</v>
      </c>
      <c r="B49" s="269"/>
      <c r="C49" s="61"/>
      <c r="D49" s="61"/>
      <c r="E49" s="61"/>
      <c r="F49" s="250"/>
      <c r="G49" s="61"/>
      <c r="H49" s="62"/>
      <c r="I49" s="63"/>
      <c r="J49" s="222"/>
      <c r="K49" s="63"/>
      <c r="L49" s="222"/>
      <c r="M49" s="281"/>
      <c r="N49" s="282"/>
      <c r="O49" s="64"/>
      <c r="P49" s="64"/>
      <c r="U49" s="3"/>
      <c r="W49" s="6" t="str">
        <f t="shared" si="20"/>
        <v/>
      </c>
      <c r="X49" s="6" t="str">
        <f t="shared" si="21"/>
        <v/>
      </c>
      <c r="Y49" s="6" t="str">
        <f t="shared" si="22"/>
        <v/>
      </c>
      <c r="Z49" s="6" t="str">
        <f t="shared" si="23"/>
        <v/>
      </c>
      <c r="AA49" s="6" t="str">
        <f t="shared" si="24"/>
        <v/>
      </c>
      <c r="AB49" s="11" t="str">
        <f>IF(G49="男",data_kyogisha!A41,"")</f>
        <v/>
      </c>
      <c r="AC49" s="6" t="str">
        <f t="shared" si="25"/>
        <v/>
      </c>
      <c r="AD49" s="6" t="str">
        <f t="shared" si="26"/>
        <v/>
      </c>
      <c r="AE49" s="6" t="str">
        <f t="shared" si="27"/>
        <v/>
      </c>
      <c r="AF49" s="6" t="str">
        <f t="shared" si="28"/>
        <v/>
      </c>
      <c r="AG49" s="6" t="str">
        <f t="shared" si="29"/>
        <v/>
      </c>
      <c r="AH49" s="6" t="str">
        <f>IF(G49="女",data_kyogisha!A41,"")</f>
        <v/>
      </c>
      <c r="AI49" s="2">
        <f t="shared" si="11"/>
        <v>0</v>
      </c>
      <c r="AJ49" s="2" t="str">
        <f t="shared" si="10"/>
        <v/>
      </c>
      <c r="AK49" s="2">
        <f t="shared" si="12"/>
        <v>0</v>
      </c>
      <c r="AL49" s="2" t="str">
        <f t="shared" si="13"/>
        <v/>
      </c>
      <c r="AM49" s="2">
        <f t="shared" si="18"/>
        <v>0</v>
      </c>
      <c r="AN49" s="2" t="str">
        <f t="shared" si="19"/>
        <v/>
      </c>
      <c r="AO49" s="2">
        <f t="shared" si="16"/>
        <v>0</v>
      </c>
      <c r="AP49" s="2" t="str">
        <f t="shared" si="17"/>
        <v/>
      </c>
    </row>
    <row r="50" spans="1:42">
      <c r="A50" s="36">
        <v>41</v>
      </c>
      <c r="B50" s="269"/>
      <c r="C50" s="61"/>
      <c r="D50" s="61"/>
      <c r="E50" s="61"/>
      <c r="F50" s="250"/>
      <c r="G50" s="61"/>
      <c r="H50" s="62"/>
      <c r="I50" s="63"/>
      <c r="J50" s="222"/>
      <c r="K50" s="63"/>
      <c r="L50" s="222"/>
      <c r="M50" s="281"/>
      <c r="N50" s="282"/>
      <c r="O50" s="64"/>
      <c r="P50" s="64"/>
      <c r="U50" s="3"/>
      <c r="W50" s="6" t="str">
        <f t="shared" si="20"/>
        <v/>
      </c>
      <c r="X50" s="6" t="str">
        <f t="shared" si="21"/>
        <v/>
      </c>
      <c r="Y50" s="6" t="str">
        <f t="shared" si="22"/>
        <v/>
      </c>
      <c r="Z50" s="6" t="str">
        <f t="shared" si="23"/>
        <v/>
      </c>
      <c r="AA50" s="6" t="str">
        <f t="shared" si="24"/>
        <v/>
      </c>
      <c r="AB50" s="11" t="str">
        <f>IF(G50="男",data_kyogisha!A42,"")</f>
        <v/>
      </c>
      <c r="AC50" s="6" t="str">
        <f t="shared" si="25"/>
        <v/>
      </c>
      <c r="AD50" s="6" t="str">
        <f t="shared" si="26"/>
        <v/>
      </c>
      <c r="AE50" s="6" t="str">
        <f t="shared" si="27"/>
        <v/>
      </c>
      <c r="AF50" s="6" t="str">
        <f t="shared" si="28"/>
        <v/>
      </c>
      <c r="AG50" s="6" t="str">
        <f t="shared" si="29"/>
        <v/>
      </c>
      <c r="AH50" s="6" t="str">
        <f>IF(G50="女",data_kyogisha!A42,"")</f>
        <v/>
      </c>
      <c r="AI50" s="2">
        <f t="shared" si="11"/>
        <v>0</v>
      </c>
      <c r="AJ50" s="2" t="str">
        <f t="shared" si="10"/>
        <v/>
      </c>
      <c r="AK50" s="2">
        <f t="shared" si="12"/>
        <v>0</v>
      </c>
      <c r="AL50" s="2" t="str">
        <f t="shared" si="13"/>
        <v/>
      </c>
      <c r="AM50" s="2">
        <f t="shared" si="18"/>
        <v>0</v>
      </c>
      <c r="AN50" s="2" t="str">
        <f t="shared" si="19"/>
        <v/>
      </c>
      <c r="AO50" s="2">
        <f t="shared" si="16"/>
        <v>0</v>
      </c>
      <c r="AP50" s="2" t="str">
        <f t="shared" si="17"/>
        <v/>
      </c>
    </row>
    <row r="51" spans="1:42">
      <c r="A51" s="36">
        <v>42</v>
      </c>
      <c r="B51" s="269"/>
      <c r="C51" s="61"/>
      <c r="D51" s="61"/>
      <c r="E51" s="61"/>
      <c r="F51" s="250"/>
      <c r="G51" s="61"/>
      <c r="H51" s="62"/>
      <c r="I51" s="63"/>
      <c r="J51" s="222"/>
      <c r="K51" s="63"/>
      <c r="L51" s="222"/>
      <c r="M51" s="281"/>
      <c r="N51" s="282"/>
      <c r="O51" s="64"/>
      <c r="P51" s="64"/>
      <c r="W51" s="6" t="str">
        <f t="shared" si="20"/>
        <v/>
      </c>
      <c r="X51" s="6" t="str">
        <f t="shared" si="21"/>
        <v/>
      </c>
      <c r="Y51" s="6" t="str">
        <f t="shared" si="22"/>
        <v/>
      </c>
      <c r="Z51" s="6" t="str">
        <f t="shared" si="23"/>
        <v/>
      </c>
      <c r="AA51" s="6" t="str">
        <f t="shared" si="24"/>
        <v/>
      </c>
      <c r="AB51" s="11" t="str">
        <f>IF(G51="男",data_kyogisha!A43,"")</f>
        <v/>
      </c>
      <c r="AC51" s="6" t="str">
        <f t="shared" si="25"/>
        <v/>
      </c>
      <c r="AD51" s="6" t="str">
        <f t="shared" si="26"/>
        <v/>
      </c>
      <c r="AE51" s="6" t="str">
        <f t="shared" si="27"/>
        <v/>
      </c>
      <c r="AF51" s="6" t="str">
        <f t="shared" si="28"/>
        <v/>
      </c>
      <c r="AG51" s="6" t="str">
        <f t="shared" si="29"/>
        <v/>
      </c>
      <c r="AH51" s="6" t="str">
        <f>IF(G51="女",data_kyogisha!A43,"")</f>
        <v/>
      </c>
      <c r="AI51" s="2">
        <f t="shared" si="11"/>
        <v>0</v>
      </c>
      <c r="AJ51" s="2" t="str">
        <f t="shared" si="10"/>
        <v/>
      </c>
      <c r="AK51" s="2">
        <f t="shared" si="12"/>
        <v>0</v>
      </c>
      <c r="AL51" s="2" t="str">
        <f t="shared" si="13"/>
        <v/>
      </c>
      <c r="AM51" s="2">
        <f t="shared" si="18"/>
        <v>0</v>
      </c>
      <c r="AN51" s="2" t="str">
        <f t="shared" si="19"/>
        <v/>
      </c>
      <c r="AO51" s="2">
        <f t="shared" si="16"/>
        <v>0</v>
      </c>
      <c r="AP51" s="2" t="str">
        <f t="shared" si="17"/>
        <v/>
      </c>
    </row>
    <row r="52" spans="1:42">
      <c r="A52" s="36">
        <v>43</v>
      </c>
      <c r="B52" s="269"/>
      <c r="C52" s="61"/>
      <c r="D52" s="61"/>
      <c r="E52" s="61"/>
      <c r="F52" s="250"/>
      <c r="G52" s="61"/>
      <c r="H52" s="62"/>
      <c r="I52" s="63"/>
      <c r="J52" s="222"/>
      <c r="K52" s="63"/>
      <c r="L52" s="222"/>
      <c r="M52" s="281"/>
      <c r="N52" s="282"/>
      <c r="O52" s="64"/>
      <c r="P52" s="64"/>
      <c r="W52" s="6" t="str">
        <f t="shared" si="20"/>
        <v/>
      </c>
      <c r="X52" s="6" t="str">
        <f t="shared" si="21"/>
        <v/>
      </c>
      <c r="Y52" s="6" t="str">
        <f t="shared" si="22"/>
        <v/>
      </c>
      <c r="Z52" s="6" t="str">
        <f t="shared" si="23"/>
        <v/>
      </c>
      <c r="AA52" s="6" t="str">
        <f t="shared" si="24"/>
        <v/>
      </c>
      <c r="AB52" s="11" t="str">
        <f>IF(G52="男",data_kyogisha!A44,"")</f>
        <v/>
      </c>
      <c r="AC52" s="6" t="str">
        <f t="shared" si="25"/>
        <v/>
      </c>
      <c r="AD52" s="6" t="str">
        <f t="shared" si="26"/>
        <v/>
      </c>
      <c r="AE52" s="6" t="str">
        <f t="shared" si="27"/>
        <v/>
      </c>
      <c r="AF52" s="6" t="str">
        <f t="shared" si="28"/>
        <v/>
      </c>
      <c r="AG52" s="6" t="str">
        <f t="shared" si="29"/>
        <v/>
      </c>
      <c r="AH52" s="6" t="str">
        <f>IF(G52="女",data_kyogisha!A44,"")</f>
        <v/>
      </c>
      <c r="AI52" s="2">
        <f t="shared" si="11"/>
        <v>0</v>
      </c>
      <c r="AJ52" s="2" t="str">
        <f t="shared" si="10"/>
        <v/>
      </c>
      <c r="AK52" s="2">
        <f t="shared" si="12"/>
        <v>0</v>
      </c>
      <c r="AL52" s="2" t="str">
        <f t="shared" si="13"/>
        <v/>
      </c>
      <c r="AM52" s="2">
        <f t="shared" si="18"/>
        <v>0</v>
      </c>
      <c r="AN52" s="2" t="str">
        <f t="shared" si="19"/>
        <v/>
      </c>
      <c r="AO52" s="2">
        <f t="shared" si="16"/>
        <v>0</v>
      </c>
      <c r="AP52" s="2" t="str">
        <f t="shared" si="17"/>
        <v/>
      </c>
    </row>
    <row r="53" spans="1:42">
      <c r="A53" s="36">
        <v>44</v>
      </c>
      <c r="B53" s="269"/>
      <c r="C53" s="61"/>
      <c r="D53" s="61"/>
      <c r="E53" s="61"/>
      <c r="F53" s="250"/>
      <c r="G53" s="61"/>
      <c r="H53" s="62"/>
      <c r="I53" s="63"/>
      <c r="J53" s="222"/>
      <c r="K53" s="63"/>
      <c r="L53" s="222"/>
      <c r="M53" s="281"/>
      <c r="N53" s="282"/>
      <c r="O53" s="64"/>
      <c r="P53" s="64"/>
      <c r="W53" s="6" t="str">
        <f t="shared" si="20"/>
        <v/>
      </c>
      <c r="X53" s="6" t="str">
        <f t="shared" si="21"/>
        <v/>
      </c>
      <c r="Y53" s="6" t="str">
        <f t="shared" si="22"/>
        <v/>
      </c>
      <c r="Z53" s="6" t="str">
        <f t="shared" si="23"/>
        <v/>
      </c>
      <c r="AA53" s="6" t="str">
        <f t="shared" si="24"/>
        <v/>
      </c>
      <c r="AB53" s="11" t="str">
        <f>IF(G53="男",data_kyogisha!A45,"")</f>
        <v/>
      </c>
      <c r="AC53" s="6" t="str">
        <f t="shared" si="25"/>
        <v/>
      </c>
      <c r="AD53" s="6" t="str">
        <f t="shared" si="26"/>
        <v/>
      </c>
      <c r="AE53" s="6" t="str">
        <f t="shared" si="27"/>
        <v/>
      </c>
      <c r="AF53" s="6" t="str">
        <f t="shared" si="28"/>
        <v/>
      </c>
      <c r="AG53" s="6" t="str">
        <f t="shared" si="29"/>
        <v/>
      </c>
      <c r="AH53" s="6" t="str">
        <f>IF(G53="女",data_kyogisha!A45,"")</f>
        <v/>
      </c>
      <c r="AI53" s="2">
        <f t="shared" si="11"/>
        <v>0</v>
      </c>
      <c r="AJ53" s="2" t="str">
        <f t="shared" si="10"/>
        <v/>
      </c>
      <c r="AK53" s="2">
        <f t="shared" si="12"/>
        <v>0</v>
      </c>
      <c r="AL53" s="2" t="str">
        <f t="shared" si="13"/>
        <v/>
      </c>
      <c r="AM53" s="2">
        <f t="shared" si="18"/>
        <v>0</v>
      </c>
      <c r="AN53" s="2" t="str">
        <f t="shared" si="19"/>
        <v/>
      </c>
      <c r="AO53" s="2">
        <f t="shared" si="16"/>
        <v>0</v>
      </c>
      <c r="AP53" s="2" t="str">
        <f t="shared" si="17"/>
        <v/>
      </c>
    </row>
    <row r="54" spans="1:42">
      <c r="A54" s="36">
        <v>45</v>
      </c>
      <c r="B54" s="269"/>
      <c r="C54" s="61"/>
      <c r="D54" s="61"/>
      <c r="E54" s="61"/>
      <c r="F54" s="250"/>
      <c r="G54" s="61"/>
      <c r="H54" s="62"/>
      <c r="I54" s="63"/>
      <c r="J54" s="222"/>
      <c r="K54" s="63"/>
      <c r="L54" s="222"/>
      <c r="M54" s="281"/>
      <c r="N54" s="282"/>
      <c r="O54" s="64"/>
      <c r="P54" s="64"/>
      <c r="W54" s="6" t="str">
        <f t="shared" si="20"/>
        <v/>
      </c>
      <c r="X54" s="6" t="str">
        <f t="shared" si="21"/>
        <v/>
      </c>
      <c r="Y54" s="6" t="str">
        <f t="shared" si="22"/>
        <v/>
      </c>
      <c r="Z54" s="6" t="str">
        <f t="shared" si="23"/>
        <v/>
      </c>
      <c r="AA54" s="6" t="str">
        <f t="shared" si="24"/>
        <v/>
      </c>
      <c r="AB54" s="11" t="str">
        <f>IF(G54="男",data_kyogisha!A46,"")</f>
        <v/>
      </c>
      <c r="AC54" s="6" t="str">
        <f t="shared" si="25"/>
        <v/>
      </c>
      <c r="AD54" s="6" t="str">
        <f t="shared" si="26"/>
        <v/>
      </c>
      <c r="AE54" s="6" t="str">
        <f t="shared" si="27"/>
        <v/>
      </c>
      <c r="AF54" s="6" t="str">
        <f t="shared" si="28"/>
        <v/>
      </c>
      <c r="AG54" s="6" t="str">
        <f t="shared" si="29"/>
        <v/>
      </c>
      <c r="AH54" s="6" t="str">
        <f>IF(G54="女",data_kyogisha!A46,"")</f>
        <v/>
      </c>
      <c r="AI54" s="2">
        <f t="shared" si="11"/>
        <v>0</v>
      </c>
      <c r="AJ54" s="2" t="str">
        <f t="shared" si="10"/>
        <v/>
      </c>
      <c r="AK54" s="2">
        <f t="shared" si="12"/>
        <v>0</v>
      </c>
      <c r="AL54" s="2" t="str">
        <f t="shared" si="13"/>
        <v/>
      </c>
      <c r="AM54" s="2">
        <f t="shared" si="18"/>
        <v>0</v>
      </c>
      <c r="AN54" s="2" t="str">
        <f t="shared" si="19"/>
        <v/>
      </c>
      <c r="AO54" s="2">
        <f t="shared" si="16"/>
        <v>0</v>
      </c>
      <c r="AP54" s="2" t="str">
        <f t="shared" si="17"/>
        <v/>
      </c>
    </row>
    <row r="55" spans="1:42">
      <c r="A55" s="36">
        <v>46</v>
      </c>
      <c r="B55" s="269"/>
      <c r="C55" s="61"/>
      <c r="D55" s="61"/>
      <c r="E55" s="61"/>
      <c r="F55" s="250"/>
      <c r="G55" s="61"/>
      <c r="H55" s="62"/>
      <c r="I55" s="63"/>
      <c r="J55" s="222"/>
      <c r="K55" s="63"/>
      <c r="L55" s="222"/>
      <c r="M55" s="281"/>
      <c r="N55" s="282"/>
      <c r="O55" s="64"/>
      <c r="P55" s="64"/>
      <c r="W55" s="6" t="str">
        <f t="shared" si="20"/>
        <v/>
      </c>
      <c r="X55" s="6" t="str">
        <f t="shared" si="21"/>
        <v/>
      </c>
      <c r="Y55" s="6" t="str">
        <f t="shared" si="22"/>
        <v/>
      </c>
      <c r="Z55" s="6" t="str">
        <f t="shared" si="23"/>
        <v/>
      </c>
      <c r="AA55" s="6" t="str">
        <f t="shared" si="24"/>
        <v/>
      </c>
      <c r="AB55" s="11" t="str">
        <f>IF(G55="男",data_kyogisha!A47,"")</f>
        <v/>
      </c>
      <c r="AC55" s="6" t="str">
        <f t="shared" si="25"/>
        <v/>
      </c>
      <c r="AD55" s="6" t="str">
        <f t="shared" si="26"/>
        <v/>
      </c>
      <c r="AE55" s="6" t="str">
        <f t="shared" si="27"/>
        <v/>
      </c>
      <c r="AF55" s="6" t="str">
        <f t="shared" si="28"/>
        <v/>
      </c>
      <c r="AG55" s="6" t="str">
        <f t="shared" si="29"/>
        <v/>
      </c>
      <c r="AH55" s="6" t="str">
        <f>IF(G55="女",data_kyogisha!A47,"")</f>
        <v/>
      </c>
      <c r="AI55" s="2">
        <f t="shared" si="11"/>
        <v>0</v>
      </c>
      <c r="AJ55" s="2" t="str">
        <f t="shared" si="10"/>
        <v/>
      </c>
      <c r="AK55" s="2">
        <f t="shared" si="12"/>
        <v>0</v>
      </c>
      <c r="AL55" s="2" t="str">
        <f t="shared" si="13"/>
        <v/>
      </c>
      <c r="AM55" s="2">
        <f t="shared" si="18"/>
        <v>0</v>
      </c>
      <c r="AN55" s="2" t="str">
        <f t="shared" si="19"/>
        <v/>
      </c>
      <c r="AO55" s="2">
        <f t="shared" si="16"/>
        <v>0</v>
      </c>
      <c r="AP55" s="2" t="str">
        <f t="shared" si="17"/>
        <v/>
      </c>
    </row>
    <row r="56" spans="1:42">
      <c r="A56" s="36">
        <v>47</v>
      </c>
      <c r="B56" s="269"/>
      <c r="C56" s="61"/>
      <c r="D56" s="61"/>
      <c r="E56" s="61"/>
      <c r="F56" s="250"/>
      <c r="G56" s="61"/>
      <c r="H56" s="62"/>
      <c r="I56" s="63"/>
      <c r="J56" s="222"/>
      <c r="K56" s="63"/>
      <c r="L56" s="222"/>
      <c r="M56" s="281"/>
      <c r="N56" s="282"/>
      <c r="O56" s="64"/>
      <c r="P56" s="64"/>
      <c r="W56" s="6" t="str">
        <f t="shared" si="20"/>
        <v/>
      </c>
      <c r="X56" s="6" t="str">
        <f t="shared" si="21"/>
        <v/>
      </c>
      <c r="Y56" s="6" t="str">
        <f t="shared" si="22"/>
        <v/>
      </c>
      <c r="Z56" s="6" t="str">
        <f t="shared" si="23"/>
        <v/>
      </c>
      <c r="AA56" s="6" t="str">
        <f t="shared" si="24"/>
        <v/>
      </c>
      <c r="AB56" s="11" t="str">
        <f>IF(G56="男",data_kyogisha!A48,"")</f>
        <v/>
      </c>
      <c r="AC56" s="6" t="str">
        <f t="shared" si="25"/>
        <v/>
      </c>
      <c r="AD56" s="6" t="str">
        <f t="shared" si="26"/>
        <v/>
      </c>
      <c r="AE56" s="6" t="str">
        <f t="shared" si="27"/>
        <v/>
      </c>
      <c r="AF56" s="6" t="str">
        <f t="shared" si="28"/>
        <v/>
      </c>
      <c r="AG56" s="6" t="str">
        <f t="shared" si="29"/>
        <v/>
      </c>
      <c r="AH56" s="6" t="str">
        <f>IF(G56="女",data_kyogisha!A48,"")</f>
        <v/>
      </c>
      <c r="AI56" s="2">
        <f t="shared" si="11"/>
        <v>0</v>
      </c>
      <c r="AJ56" s="2" t="str">
        <f t="shared" si="10"/>
        <v/>
      </c>
      <c r="AK56" s="2">
        <f t="shared" si="12"/>
        <v>0</v>
      </c>
      <c r="AL56" s="2" t="str">
        <f t="shared" si="13"/>
        <v/>
      </c>
      <c r="AM56" s="2">
        <f t="shared" si="18"/>
        <v>0</v>
      </c>
      <c r="AN56" s="2" t="str">
        <f t="shared" si="19"/>
        <v/>
      </c>
      <c r="AO56" s="2">
        <f t="shared" si="16"/>
        <v>0</v>
      </c>
      <c r="AP56" s="2" t="str">
        <f t="shared" si="17"/>
        <v/>
      </c>
    </row>
    <row r="57" spans="1:42">
      <c r="A57" s="36">
        <v>48</v>
      </c>
      <c r="B57" s="269"/>
      <c r="C57" s="61"/>
      <c r="D57" s="61"/>
      <c r="E57" s="61"/>
      <c r="F57" s="250"/>
      <c r="G57" s="61"/>
      <c r="H57" s="62"/>
      <c r="I57" s="63"/>
      <c r="J57" s="222"/>
      <c r="K57" s="63"/>
      <c r="L57" s="222"/>
      <c r="M57" s="281"/>
      <c r="N57" s="282"/>
      <c r="O57" s="64"/>
      <c r="P57" s="64"/>
      <c r="W57" s="6" t="str">
        <f t="shared" si="20"/>
        <v/>
      </c>
      <c r="X57" s="6" t="str">
        <f t="shared" si="21"/>
        <v/>
      </c>
      <c r="Y57" s="6" t="str">
        <f t="shared" si="22"/>
        <v/>
      </c>
      <c r="Z57" s="6" t="str">
        <f t="shared" si="23"/>
        <v/>
      </c>
      <c r="AA57" s="6" t="str">
        <f t="shared" si="24"/>
        <v/>
      </c>
      <c r="AB57" s="11" t="str">
        <f>IF(G57="男",data_kyogisha!A49,"")</f>
        <v/>
      </c>
      <c r="AC57" s="6" t="str">
        <f t="shared" si="25"/>
        <v/>
      </c>
      <c r="AD57" s="6" t="str">
        <f t="shared" si="26"/>
        <v/>
      </c>
      <c r="AE57" s="6" t="str">
        <f t="shared" si="27"/>
        <v/>
      </c>
      <c r="AF57" s="6" t="str">
        <f t="shared" si="28"/>
        <v/>
      </c>
      <c r="AG57" s="6" t="str">
        <f t="shared" si="29"/>
        <v/>
      </c>
      <c r="AH57" s="6" t="str">
        <f>IF(G57="女",data_kyogisha!A49,"")</f>
        <v/>
      </c>
      <c r="AI57" s="2">
        <f t="shared" si="11"/>
        <v>0</v>
      </c>
      <c r="AJ57" s="2" t="str">
        <f t="shared" si="10"/>
        <v/>
      </c>
      <c r="AK57" s="2">
        <f t="shared" si="12"/>
        <v>0</v>
      </c>
      <c r="AL57" s="2" t="str">
        <f t="shared" si="13"/>
        <v/>
      </c>
      <c r="AM57" s="2">
        <f t="shared" si="18"/>
        <v>0</v>
      </c>
      <c r="AN57" s="2" t="str">
        <f t="shared" si="19"/>
        <v/>
      </c>
      <c r="AO57" s="2">
        <f t="shared" si="16"/>
        <v>0</v>
      </c>
      <c r="AP57" s="2" t="str">
        <f t="shared" si="17"/>
        <v/>
      </c>
    </row>
    <row r="58" spans="1:42">
      <c r="A58" s="36">
        <v>49</v>
      </c>
      <c r="B58" s="269"/>
      <c r="C58" s="61"/>
      <c r="D58" s="61"/>
      <c r="E58" s="61"/>
      <c r="F58" s="250"/>
      <c r="G58" s="61"/>
      <c r="H58" s="62"/>
      <c r="I58" s="63"/>
      <c r="J58" s="222"/>
      <c r="K58" s="63"/>
      <c r="L58" s="222"/>
      <c r="M58" s="281"/>
      <c r="N58" s="282"/>
      <c r="O58" s="64"/>
      <c r="P58" s="64"/>
      <c r="W58" s="6" t="str">
        <f t="shared" si="20"/>
        <v/>
      </c>
      <c r="X58" s="6" t="str">
        <f t="shared" si="21"/>
        <v/>
      </c>
      <c r="Y58" s="6" t="str">
        <f t="shared" si="22"/>
        <v/>
      </c>
      <c r="Z58" s="6" t="str">
        <f t="shared" si="23"/>
        <v/>
      </c>
      <c r="AA58" s="6" t="str">
        <f t="shared" si="24"/>
        <v/>
      </c>
      <c r="AB58" s="11" t="str">
        <f>IF(G58="男",data_kyogisha!A50,"")</f>
        <v/>
      </c>
      <c r="AC58" s="6" t="str">
        <f t="shared" si="25"/>
        <v/>
      </c>
      <c r="AD58" s="6" t="str">
        <f t="shared" si="26"/>
        <v/>
      </c>
      <c r="AE58" s="6" t="str">
        <f t="shared" si="27"/>
        <v/>
      </c>
      <c r="AF58" s="6" t="str">
        <f t="shared" si="28"/>
        <v/>
      </c>
      <c r="AG58" s="6" t="str">
        <f t="shared" si="29"/>
        <v/>
      </c>
      <c r="AH58" s="6" t="str">
        <f>IF(G58="女",data_kyogisha!A50,"")</f>
        <v/>
      </c>
      <c r="AI58" s="2">
        <f t="shared" si="11"/>
        <v>0</v>
      </c>
      <c r="AJ58" s="2" t="str">
        <f t="shared" si="10"/>
        <v/>
      </c>
      <c r="AK58" s="2">
        <f t="shared" si="12"/>
        <v>0</v>
      </c>
      <c r="AL58" s="2" t="str">
        <f t="shared" si="13"/>
        <v/>
      </c>
      <c r="AM58" s="2">
        <f t="shared" si="18"/>
        <v>0</v>
      </c>
      <c r="AN58" s="2" t="str">
        <f t="shared" si="19"/>
        <v/>
      </c>
      <c r="AO58" s="2">
        <f t="shared" si="16"/>
        <v>0</v>
      </c>
      <c r="AP58" s="2" t="str">
        <f t="shared" si="17"/>
        <v/>
      </c>
    </row>
    <row r="59" spans="1:42">
      <c r="A59" s="36">
        <v>50</v>
      </c>
      <c r="B59" s="269"/>
      <c r="C59" s="61"/>
      <c r="D59" s="61"/>
      <c r="E59" s="61"/>
      <c r="F59" s="250"/>
      <c r="G59" s="61"/>
      <c r="H59" s="62"/>
      <c r="I59" s="63"/>
      <c r="J59" s="222"/>
      <c r="K59" s="63"/>
      <c r="L59" s="222"/>
      <c r="M59" s="281"/>
      <c r="N59" s="282"/>
      <c r="O59" s="64"/>
      <c r="P59" s="64"/>
      <c r="W59" s="6" t="str">
        <f t="shared" si="20"/>
        <v/>
      </c>
      <c r="X59" s="6" t="str">
        <f t="shared" si="21"/>
        <v/>
      </c>
      <c r="Y59" s="6" t="str">
        <f t="shared" si="22"/>
        <v/>
      </c>
      <c r="Z59" s="6" t="str">
        <f t="shared" si="23"/>
        <v/>
      </c>
      <c r="AA59" s="6" t="str">
        <f t="shared" si="24"/>
        <v/>
      </c>
      <c r="AB59" s="11" t="str">
        <f>IF(G59="男",data_kyogisha!A51,"")</f>
        <v/>
      </c>
      <c r="AC59" s="6" t="str">
        <f t="shared" si="25"/>
        <v/>
      </c>
      <c r="AD59" s="6" t="str">
        <f t="shared" si="26"/>
        <v/>
      </c>
      <c r="AE59" s="6" t="str">
        <f t="shared" si="27"/>
        <v/>
      </c>
      <c r="AF59" s="6" t="str">
        <f t="shared" si="28"/>
        <v/>
      </c>
      <c r="AG59" s="6" t="str">
        <f t="shared" si="29"/>
        <v/>
      </c>
      <c r="AH59" s="6" t="str">
        <f>IF(G59="女",data_kyogisha!A51,"")</f>
        <v/>
      </c>
      <c r="AI59" s="2">
        <f t="shared" si="11"/>
        <v>0</v>
      </c>
      <c r="AJ59" s="2" t="str">
        <f t="shared" si="10"/>
        <v/>
      </c>
      <c r="AK59" s="2">
        <f t="shared" si="12"/>
        <v>0</v>
      </c>
      <c r="AL59" s="2" t="str">
        <f t="shared" si="13"/>
        <v/>
      </c>
      <c r="AM59" s="2">
        <f t="shared" si="18"/>
        <v>0</v>
      </c>
      <c r="AN59" s="2" t="str">
        <f t="shared" si="19"/>
        <v/>
      </c>
      <c r="AO59" s="2">
        <f t="shared" si="16"/>
        <v>0</v>
      </c>
      <c r="AP59" s="2" t="str">
        <f t="shared" si="17"/>
        <v/>
      </c>
    </row>
    <row r="60" spans="1:42">
      <c r="A60" s="36">
        <v>51</v>
      </c>
      <c r="B60" s="269"/>
      <c r="C60" s="61"/>
      <c r="D60" s="61"/>
      <c r="E60" s="61"/>
      <c r="F60" s="250"/>
      <c r="G60" s="61"/>
      <c r="H60" s="62"/>
      <c r="I60" s="63"/>
      <c r="J60" s="222"/>
      <c r="K60" s="63"/>
      <c r="L60" s="222"/>
      <c r="M60" s="281"/>
      <c r="N60" s="282"/>
      <c r="O60" s="64"/>
      <c r="P60" s="64"/>
      <c r="W60" s="6" t="str">
        <f t="shared" si="20"/>
        <v/>
      </c>
      <c r="X60" s="6" t="str">
        <f t="shared" si="21"/>
        <v/>
      </c>
      <c r="Y60" s="6" t="str">
        <f t="shared" si="22"/>
        <v/>
      </c>
      <c r="Z60" s="6" t="str">
        <f t="shared" si="23"/>
        <v/>
      </c>
      <c r="AA60" s="6" t="str">
        <f t="shared" si="24"/>
        <v/>
      </c>
      <c r="AB60" s="11" t="str">
        <f>IF(G60="男",data_kyogisha!A52,"")</f>
        <v/>
      </c>
      <c r="AC60" s="6" t="str">
        <f t="shared" si="25"/>
        <v/>
      </c>
      <c r="AD60" s="6" t="str">
        <f t="shared" si="26"/>
        <v/>
      </c>
      <c r="AE60" s="6" t="str">
        <f t="shared" si="27"/>
        <v/>
      </c>
      <c r="AF60" s="6" t="str">
        <f t="shared" si="28"/>
        <v/>
      </c>
      <c r="AG60" s="6" t="str">
        <f t="shared" si="29"/>
        <v/>
      </c>
      <c r="AH60" s="6" t="str">
        <f>IF(G60="女",data_kyogisha!A52,"")</f>
        <v/>
      </c>
      <c r="AI60" s="2">
        <f t="shared" si="11"/>
        <v>0</v>
      </c>
      <c r="AJ60" s="2" t="str">
        <f t="shared" si="10"/>
        <v/>
      </c>
      <c r="AK60" s="2">
        <f t="shared" si="12"/>
        <v>0</v>
      </c>
      <c r="AL60" s="2" t="str">
        <f t="shared" si="13"/>
        <v/>
      </c>
      <c r="AM60" s="2">
        <f t="shared" si="18"/>
        <v>0</v>
      </c>
      <c r="AN60" s="2" t="str">
        <f t="shared" si="19"/>
        <v/>
      </c>
      <c r="AO60" s="2">
        <f t="shared" si="16"/>
        <v>0</v>
      </c>
      <c r="AP60" s="2" t="str">
        <f t="shared" si="17"/>
        <v/>
      </c>
    </row>
    <row r="61" spans="1:42">
      <c r="A61" s="36">
        <v>52</v>
      </c>
      <c r="B61" s="269"/>
      <c r="C61" s="61"/>
      <c r="D61" s="61"/>
      <c r="E61" s="61"/>
      <c r="F61" s="250"/>
      <c r="G61" s="61"/>
      <c r="H61" s="62"/>
      <c r="I61" s="63"/>
      <c r="J61" s="222"/>
      <c r="K61" s="63"/>
      <c r="L61" s="222"/>
      <c r="M61" s="281"/>
      <c r="N61" s="282"/>
      <c r="O61" s="64"/>
      <c r="P61" s="64"/>
      <c r="W61" s="6" t="str">
        <f t="shared" si="20"/>
        <v/>
      </c>
      <c r="X61" s="6" t="str">
        <f t="shared" si="21"/>
        <v/>
      </c>
      <c r="Y61" s="6" t="str">
        <f t="shared" si="22"/>
        <v/>
      </c>
      <c r="Z61" s="6" t="str">
        <f t="shared" si="23"/>
        <v/>
      </c>
      <c r="AA61" s="6" t="str">
        <f t="shared" si="24"/>
        <v/>
      </c>
      <c r="AB61" s="11" t="str">
        <f>IF(G61="男",data_kyogisha!A53,"")</f>
        <v/>
      </c>
      <c r="AC61" s="6" t="str">
        <f t="shared" si="25"/>
        <v/>
      </c>
      <c r="AD61" s="6" t="str">
        <f t="shared" si="26"/>
        <v/>
      </c>
      <c r="AE61" s="6" t="str">
        <f t="shared" si="27"/>
        <v/>
      </c>
      <c r="AF61" s="6" t="str">
        <f t="shared" si="28"/>
        <v/>
      </c>
      <c r="AG61" s="6" t="str">
        <f t="shared" si="29"/>
        <v/>
      </c>
      <c r="AH61" s="6" t="str">
        <f>IF(G61="女",data_kyogisha!A53,"")</f>
        <v/>
      </c>
      <c r="AI61" s="2">
        <f t="shared" si="11"/>
        <v>0</v>
      </c>
      <c r="AJ61" s="2" t="str">
        <f t="shared" si="10"/>
        <v/>
      </c>
      <c r="AK61" s="2">
        <f t="shared" si="12"/>
        <v>0</v>
      </c>
      <c r="AL61" s="2" t="str">
        <f t="shared" si="13"/>
        <v/>
      </c>
      <c r="AM61" s="2">
        <f t="shared" si="18"/>
        <v>0</v>
      </c>
      <c r="AN61" s="2" t="str">
        <f t="shared" si="19"/>
        <v/>
      </c>
      <c r="AO61" s="2">
        <f t="shared" si="16"/>
        <v>0</v>
      </c>
      <c r="AP61" s="2" t="str">
        <f t="shared" si="17"/>
        <v/>
      </c>
    </row>
    <row r="62" spans="1:42">
      <c r="A62" s="36">
        <v>53</v>
      </c>
      <c r="B62" s="269"/>
      <c r="C62" s="61"/>
      <c r="D62" s="61"/>
      <c r="E62" s="61"/>
      <c r="F62" s="250"/>
      <c r="G62" s="61"/>
      <c r="H62" s="62"/>
      <c r="I62" s="63"/>
      <c r="J62" s="222"/>
      <c r="K62" s="63"/>
      <c r="L62" s="222"/>
      <c r="M62" s="281"/>
      <c r="N62" s="282"/>
      <c r="O62" s="64"/>
      <c r="P62" s="64"/>
      <c r="W62" s="6" t="str">
        <f t="shared" si="20"/>
        <v/>
      </c>
      <c r="X62" s="6" t="str">
        <f t="shared" si="21"/>
        <v/>
      </c>
      <c r="Y62" s="6" t="str">
        <f t="shared" si="22"/>
        <v/>
      </c>
      <c r="Z62" s="6" t="str">
        <f t="shared" si="23"/>
        <v/>
      </c>
      <c r="AA62" s="6" t="str">
        <f t="shared" si="24"/>
        <v/>
      </c>
      <c r="AB62" s="11" t="str">
        <f>IF(G62="男",data_kyogisha!A54,"")</f>
        <v/>
      </c>
      <c r="AC62" s="6" t="str">
        <f t="shared" si="25"/>
        <v/>
      </c>
      <c r="AD62" s="6" t="str">
        <f t="shared" si="26"/>
        <v/>
      </c>
      <c r="AE62" s="6" t="str">
        <f t="shared" si="27"/>
        <v/>
      </c>
      <c r="AF62" s="6" t="str">
        <f t="shared" si="28"/>
        <v/>
      </c>
      <c r="AG62" s="6" t="str">
        <f t="shared" si="29"/>
        <v/>
      </c>
      <c r="AH62" s="6" t="str">
        <f>IF(G62="女",data_kyogisha!A54,"")</f>
        <v/>
      </c>
      <c r="AI62" s="2">
        <f t="shared" si="11"/>
        <v>0</v>
      </c>
      <c r="AJ62" s="2" t="str">
        <f t="shared" si="10"/>
        <v/>
      </c>
      <c r="AK62" s="2">
        <f t="shared" si="12"/>
        <v>0</v>
      </c>
      <c r="AL62" s="2" t="str">
        <f t="shared" si="13"/>
        <v/>
      </c>
      <c r="AM62" s="2">
        <f t="shared" si="18"/>
        <v>0</v>
      </c>
      <c r="AN62" s="2" t="str">
        <f t="shared" si="19"/>
        <v/>
      </c>
      <c r="AO62" s="2">
        <f t="shared" si="16"/>
        <v>0</v>
      </c>
      <c r="AP62" s="2" t="str">
        <f t="shared" si="17"/>
        <v/>
      </c>
    </row>
    <row r="63" spans="1:42">
      <c r="A63" s="36">
        <v>54</v>
      </c>
      <c r="B63" s="269"/>
      <c r="C63" s="61"/>
      <c r="D63" s="61"/>
      <c r="E63" s="61"/>
      <c r="F63" s="250"/>
      <c r="G63" s="61"/>
      <c r="H63" s="62"/>
      <c r="I63" s="63"/>
      <c r="J63" s="222"/>
      <c r="K63" s="63"/>
      <c r="L63" s="222"/>
      <c r="M63" s="281"/>
      <c r="N63" s="282"/>
      <c r="O63" s="64"/>
      <c r="P63" s="64"/>
      <c r="W63" s="6" t="str">
        <f t="shared" si="20"/>
        <v/>
      </c>
      <c r="X63" s="6" t="str">
        <f t="shared" si="21"/>
        <v/>
      </c>
      <c r="Y63" s="6" t="str">
        <f t="shared" si="22"/>
        <v/>
      </c>
      <c r="Z63" s="6" t="str">
        <f t="shared" si="23"/>
        <v/>
      </c>
      <c r="AA63" s="6" t="str">
        <f t="shared" si="24"/>
        <v/>
      </c>
      <c r="AB63" s="11" t="str">
        <f>IF(G63="男",data_kyogisha!A55,"")</f>
        <v/>
      </c>
      <c r="AC63" s="6" t="str">
        <f t="shared" si="25"/>
        <v/>
      </c>
      <c r="AD63" s="6" t="str">
        <f t="shared" si="26"/>
        <v/>
      </c>
      <c r="AE63" s="6" t="str">
        <f t="shared" si="27"/>
        <v/>
      </c>
      <c r="AF63" s="6" t="str">
        <f t="shared" si="28"/>
        <v/>
      </c>
      <c r="AG63" s="6" t="str">
        <f t="shared" si="29"/>
        <v/>
      </c>
      <c r="AH63" s="6" t="str">
        <f>IF(G63="女",data_kyogisha!A55,"")</f>
        <v/>
      </c>
      <c r="AI63" s="2">
        <f t="shared" si="11"/>
        <v>0</v>
      </c>
      <c r="AJ63" s="2" t="str">
        <f t="shared" si="10"/>
        <v/>
      </c>
      <c r="AK63" s="2">
        <f t="shared" si="12"/>
        <v>0</v>
      </c>
      <c r="AL63" s="2" t="str">
        <f t="shared" si="13"/>
        <v/>
      </c>
      <c r="AM63" s="2">
        <f t="shared" si="18"/>
        <v>0</v>
      </c>
      <c r="AN63" s="2" t="str">
        <f t="shared" si="19"/>
        <v/>
      </c>
      <c r="AO63" s="2">
        <f t="shared" si="16"/>
        <v>0</v>
      </c>
      <c r="AP63" s="2" t="str">
        <f t="shared" si="17"/>
        <v/>
      </c>
    </row>
    <row r="64" spans="1:42">
      <c r="A64" s="36">
        <v>55</v>
      </c>
      <c r="B64" s="269"/>
      <c r="C64" s="61"/>
      <c r="D64" s="61"/>
      <c r="E64" s="61"/>
      <c r="F64" s="250"/>
      <c r="G64" s="61"/>
      <c r="H64" s="62"/>
      <c r="I64" s="63"/>
      <c r="J64" s="222"/>
      <c r="K64" s="63"/>
      <c r="L64" s="222"/>
      <c r="M64" s="281"/>
      <c r="N64" s="282"/>
      <c r="O64" s="64"/>
      <c r="P64" s="64"/>
      <c r="W64" s="6" t="str">
        <f t="shared" si="20"/>
        <v/>
      </c>
      <c r="X64" s="6" t="str">
        <f t="shared" si="21"/>
        <v/>
      </c>
      <c r="Y64" s="6" t="str">
        <f t="shared" si="22"/>
        <v/>
      </c>
      <c r="Z64" s="6" t="str">
        <f t="shared" si="23"/>
        <v/>
      </c>
      <c r="AA64" s="6" t="str">
        <f t="shared" si="24"/>
        <v/>
      </c>
      <c r="AB64" s="11" t="str">
        <f>IF(G64="男",data_kyogisha!A56,"")</f>
        <v/>
      </c>
      <c r="AC64" s="6" t="str">
        <f t="shared" si="25"/>
        <v/>
      </c>
      <c r="AD64" s="6" t="str">
        <f t="shared" si="26"/>
        <v/>
      </c>
      <c r="AE64" s="6" t="str">
        <f t="shared" si="27"/>
        <v/>
      </c>
      <c r="AF64" s="6" t="str">
        <f t="shared" si="28"/>
        <v/>
      </c>
      <c r="AG64" s="6" t="str">
        <f t="shared" si="29"/>
        <v/>
      </c>
      <c r="AH64" s="6" t="str">
        <f>IF(G64="女",data_kyogisha!A56,"")</f>
        <v/>
      </c>
      <c r="AI64" s="2">
        <f t="shared" si="11"/>
        <v>0</v>
      </c>
      <c r="AJ64" s="2" t="str">
        <f t="shared" si="10"/>
        <v/>
      </c>
      <c r="AK64" s="2">
        <f t="shared" si="12"/>
        <v>0</v>
      </c>
      <c r="AL64" s="2" t="str">
        <f t="shared" si="13"/>
        <v/>
      </c>
      <c r="AM64" s="2">
        <f t="shared" si="18"/>
        <v>0</v>
      </c>
      <c r="AN64" s="2" t="str">
        <f t="shared" si="19"/>
        <v/>
      </c>
      <c r="AO64" s="2">
        <f t="shared" si="16"/>
        <v>0</v>
      </c>
      <c r="AP64" s="2" t="str">
        <f t="shared" si="17"/>
        <v/>
      </c>
    </row>
    <row r="65" spans="1:42">
      <c r="A65" s="36">
        <v>56</v>
      </c>
      <c r="B65" s="269"/>
      <c r="C65" s="61"/>
      <c r="D65" s="61"/>
      <c r="E65" s="61"/>
      <c r="F65" s="250"/>
      <c r="G65" s="61"/>
      <c r="H65" s="62"/>
      <c r="I65" s="63"/>
      <c r="J65" s="222"/>
      <c r="K65" s="63"/>
      <c r="L65" s="222"/>
      <c r="M65" s="281"/>
      <c r="N65" s="282"/>
      <c r="O65" s="64"/>
      <c r="P65" s="64"/>
      <c r="W65" s="6" t="str">
        <f t="shared" si="20"/>
        <v/>
      </c>
      <c r="X65" s="6" t="str">
        <f t="shared" si="21"/>
        <v/>
      </c>
      <c r="Y65" s="6" t="str">
        <f t="shared" si="22"/>
        <v/>
      </c>
      <c r="Z65" s="6" t="str">
        <f t="shared" si="23"/>
        <v/>
      </c>
      <c r="AA65" s="6" t="str">
        <f t="shared" si="24"/>
        <v/>
      </c>
      <c r="AB65" s="11" t="str">
        <f>IF(G65="男",data_kyogisha!A57,"")</f>
        <v/>
      </c>
      <c r="AC65" s="6" t="str">
        <f t="shared" si="25"/>
        <v/>
      </c>
      <c r="AD65" s="6" t="str">
        <f t="shared" si="26"/>
        <v/>
      </c>
      <c r="AE65" s="6" t="str">
        <f t="shared" si="27"/>
        <v/>
      </c>
      <c r="AF65" s="6" t="str">
        <f t="shared" si="28"/>
        <v/>
      </c>
      <c r="AG65" s="6" t="str">
        <f t="shared" si="29"/>
        <v/>
      </c>
      <c r="AH65" s="6" t="str">
        <f>IF(G65="女",data_kyogisha!A57,"")</f>
        <v/>
      </c>
      <c r="AI65" s="2">
        <f t="shared" si="11"/>
        <v>0</v>
      </c>
      <c r="AJ65" s="2" t="str">
        <f t="shared" si="10"/>
        <v/>
      </c>
      <c r="AK65" s="2">
        <f t="shared" si="12"/>
        <v>0</v>
      </c>
      <c r="AL65" s="2" t="str">
        <f t="shared" si="13"/>
        <v/>
      </c>
      <c r="AM65" s="2">
        <f t="shared" si="18"/>
        <v>0</v>
      </c>
      <c r="AN65" s="2" t="str">
        <f t="shared" si="19"/>
        <v/>
      </c>
      <c r="AO65" s="2">
        <f t="shared" si="16"/>
        <v>0</v>
      </c>
      <c r="AP65" s="2" t="str">
        <f t="shared" si="17"/>
        <v/>
      </c>
    </row>
    <row r="66" spans="1:42">
      <c r="A66" s="36">
        <v>57</v>
      </c>
      <c r="B66" s="269"/>
      <c r="C66" s="61"/>
      <c r="D66" s="61"/>
      <c r="E66" s="61"/>
      <c r="F66" s="250"/>
      <c r="G66" s="61"/>
      <c r="H66" s="62"/>
      <c r="I66" s="63"/>
      <c r="J66" s="222"/>
      <c r="K66" s="63"/>
      <c r="L66" s="222"/>
      <c r="M66" s="281"/>
      <c r="N66" s="282"/>
      <c r="O66" s="64"/>
      <c r="P66" s="64"/>
      <c r="W66" s="6" t="str">
        <f t="shared" si="20"/>
        <v/>
      </c>
      <c r="X66" s="6" t="str">
        <f t="shared" si="21"/>
        <v/>
      </c>
      <c r="Y66" s="6" t="str">
        <f t="shared" si="22"/>
        <v/>
      </c>
      <c r="Z66" s="6" t="str">
        <f t="shared" si="23"/>
        <v/>
      </c>
      <c r="AA66" s="6" t="str">
        <f t="shared" si="24"/>
        <v/>
      </c>
      <c r="AB66" s="11" t="str">
        <f>IF(G66="男",data_kyogisha!A58,"")</f>
        <v/>
      </c>
      <c r="AC66" s="6" t="str">
        <f t="shared" si="25"/>
        <v/>
      </c>
      <c r="AD66" s="6" t="str">
        <f t="shared" si="26"/>
        <v/>
      </c>
      <c r="AE66" s="6" t="str">
        <f t="shared" si="27"/>
        <v/>
      </c>
      <c r="AF66" s="6" t="str">
        <f t="shared" si="28"/>
        <v/>
      </c>
      <c r="AG66" s="6" t="str">
        <f t="shared" si="29"/>
        <v/>
      </c>
      <c r="AH66" s="6" t="str">
        <f>IF(G66="女",data_kyogisha!A58,"")</f>
        <v/>
      </c>
      <c r="AI66" s="2">
        <f t="shared" si="11"/>
        <v>0</v>
      </c>
      <c r="AJ66" s="2" t="str">
        <f t="shared" si="10"/>
        <v/>
      </c>
      <c r="AK66" s="2">
        <f t="shared" si="12"/>
        <v>0</v>
      </c>
      <c r="AL66" s="2" t="str">
        <f t="shared" si="13"/>
        <v/>
      </c>
      <c r="AM66" s="2">
        <f t="shared" si="18"/>
        <v>0</v>
      </c>
      <c r="AN66" s="2" t="str">
        <f t="shared" si="19"/>
        <v/>
      </c>
      <c r="AO66" s="2">
        <f t="shared" si="16"/>
        <v>0</v>
      </c>
      <c r="AP66" s="2" t="str">
        <f t="shared" si="17"/>
        <v/>
      </c>
    </row>
    <row r="67" spans="1:42">
      <c r="A67" s="36">
        <v>58</v>
      </c>
      <c r="B67" s="269"/>
      <c r="C67" s="61"/>
      <c r="D67" s="61"/>
      <c r="E67" s="61"/>
      <c r="F67" s="250"/>
      <c r="G67" s="61"/>
      <c r="H67" s="62"/>
      <c r="I67" s="63"/>
      <c r="J67" s="222"/>
      <c r="K67" s="63"/>
      <c r="L67" s="222"/>
      <c r="M67" s="281"/>
      <c r="N67" s="282"/>
      <c r="O67" s="64"/>
      <c r="P67" s="64"/>
      <c r="W67" s="6" t="str">
        <f t="shared" si="20"/>
        <v/>
      </c>
      <c r="X67" s="6" t="str">
        <f t="shared" si="21"/>
        <v/>
      </c>
      <c r="Y67" s="6" t="str">
        <f t="shared" si="22"/>
        <v/>
      </c>
      <c r="Z67" s="6" t="str">
        <f t="shared" si="23"/>
        <v/>
      </c>
      <c r="AA67" s="6" t="str">
        <f t="shared" si="24"/>
        <v/>
      </c>
      <c r="AB67" s="11" t="str">
        <f>IF(G67="男",data_kyogisha!A59,"")</f>
        <v/>
      </c>
      <c r="AC67" s="6" t="str">
        <f t="shared" si="25"/>
        <v/>
      </c>
      <c r="AD67" s="6" t="str">
        <f t="shared" si="26"/>
        <v/>
      </c>
      <c r="AE67" s="6" t="str">
        <f t="shared" si="27"/>
        <v/>
      </c>
      <c r="AF67" s="6" t="str">
        <f t="shared" si="28"/>
        <v/>
      </c>
      <c r="AG67" s="6" t="str">
        <f t="shared" si="29"/>
        <v/>
      </c>
      <c r="AH67" s="6" t="str">
        <f>IF(G67="女",data_kyogisha!A59,"")</f>
        <v/>
      </c>
      <c r="AI67" s="2">
        <f t="shared" si="11"/>
        <v>0</v>
      </c>
      <c r="AJ67" s="2" t="str">
        <f t="shared" si="10"/>
        <v/>
      </c>
      <c r="AK67" s="2">
        <f t="shared" si="12"/>
        <v>0</v>
      </c>
      <c r="AL67" s="2" t="str">
        <f t="shared" si="13"/>
        <v/>
      </c>
      <c r="AM67" s="2">
        <f t="shared" si="18"/>
        <v>0</v>
      </c>
      <c r="AN67" s="2" t="str">
        <f t="shared" si="19"/>
        <v/>
      </c>
      <c r="AO67" s="2">
        <f t="shared" si="16"/>
        <v>0</v>
      </c>
      <c r="AP67" s="2" t="str">
        <f t="shared" si="17"/>
        <v/>
      </c>
    </row>
    <row r="68" spans="1:42">
      <c r="A68" s="36">
        <v>59</v>
      </c>
      <c r="B68" s="269"/>
      <c r="C68" s="61"/>
      <c r="D68" s="61"/>
      <c r="E68" s="61"/>
      <c r="F68" s="250"/>
      <c r="G68" s="61"/>
      <c r="H68" s="62"/>
      <c r="I68" s="63"/>
      <c r="J68" s="222"/>
      <c r="K68" s="63"/>
      <c r="L68" s="222"/>
      <c r="M68" s="281"/>
      <c r="N68" s="282"/>
      <c r="O68" s="64"/>
      <c r="P68" s="64"/>
      <c r="W68" s="6" t="str">
        <f t="shared" si="20"/>
        <v/>
      </c>
      <c r="X68" s="6" t="str">
        <f t="shared" si="21"/>
        <v/>
      </c>
      <c r="Y68" s="6" t="str">
        <f t="shared" si="22"/>
        <v/>
      </c>
      <c r="Z68" s="6" t="str">
        <f t="shared" si="23"/>
        <v/>
      </c>
      <c r="AA68" s="6" t="str">
        <f t="shared" si="24"/>
        <v/>
      </c>
      <c r="AB68" s="11" t="str">
        <f>IF(G68="男",data_kyogisha!A60,"")</f>
        <v/>
      </c>
      <c r="AC68" s="6" t="str">
        <f t="shared" si="25"/>
        <v/>
      </c>
      <c r="AD68" s="6" t="str">
        <f t="shared" si="26"/>
        <v/>
      </c>
      <c r="AE68" s="6" t="str">
        <f t="shared" si="27"/>
        <v/>
      </c>
      <c r="AF68" s="6" t="str">
        <f t="shared" si="28"/>
        <v/>
      </c>
      <c r="AG68" s="6" t="str">
        <f t="shared" si="29"/>
        <v/>
      </c>
      <c r="AH68" s="6" t="str">
        <f>IF(G68="女",data_kyogisha!A60,"")</f>
        <v/>
      </c>
      <c r="AI68" s="2">
        <f t="shared" si="11"/>
        <v>0</v>
      </c>
      <c r="AJ68" s="2" t="str">
        <f t="shared" si="10"/>
        <v/>
      </c>
      <c r="AK68" s="2">
        <f t="shared" si="12"/>
        <v>0</v>
      </c>
      <c r="AL68" s="2" t="str">
        <f t="shared" si="13"/>
        <v/>
      </c>
      <c r="AM68" s="2">
        <f t="shared" si="18"/>
        <v>0</v>
      </c>
      <c r="AN68" s="2" t="str">
        <f t="shared" si="19"/>
        <v/>
      </c>
      <c r="AO68" s="2">
        <f t="shared" si="16"/>
        <v>0</v>
      </c>
      <c r="AP68" s="2" t="str">
        <f t="shared" si="17"/>
        <v/>
      </c>
    </row>
    <row r="69" spans="1:42">
      <c r="A69" s="36">
        <v>60</v>
      </c>
      <c r="B69" s="269"/>
      <c r="C69" s="61"/>
      <c r="D69" s="61"/>
      <c r="E69" s="61"/>
      <c r="F69" s="250"/>
      <c r="G69" s="61"/>
      <c r="H69" s="62"/>
      <c r="I69" s="63"/>
      <c r="J69" s="222"/>
      <c r="K69" s="63"/>
      <c r="L69" s="222"/>
      <c r="M69" s="281"/>
      <c r="N69" s="282"/>
      <c r="O69" s="64"/>
      <c r="P69" s="64"/>
      <c r="W69" s="6" t="str">
        <f t="shared" si="20"/>
        <v/>
      </c>
      <c r="X69" s="6" t="str">
        <f t="shared" si="21"/>
        <v/>
      </c>
      <c r="Y69" s="6" t="str">
        <f t="shared" si="22"/>
        <v/>
      </c>
      <c r="Z69" s="6" t="str">
        <f t="shared" si="23"/>
        <v/>
      </c>
      <c r="AA69" s="6" t="str">
        <f t="shared" si="24"/>
        <v/>
      </c>
      <c r="AB69" s="11" t="str">
        <f>IF(G69="男",data_kyogisha!A61,"")</f>
        <v/>
      </c>
      <c r="AC69" s="6" t="str">
        <f t="shared" si="25"/>
        <v/>
      </c>
      <c r="AD69" s="6" t="str">
        <f t="shared" si="26"/>
        <v/>
      </c>
      <c r="AE69" s="6" t="str">
        <f t="shared" si="27"/>
        <v/>
      </c>
      <c r="AF69" s="6" t="str">
        <f t="shared" si="28"/>
        <v/>
      </c>
      <c r="AG69" s="6" t="str">
        <f t="shared" si="29"/>
        <v/>
      </c>
      <c r="AH69" s="6" t="str">
        <f>IF(G69="女",data_kyogisha!A61,"")</f>
        <v/>
      </c>
      <c r="AI69" s="2">
        <f t="shared" si="11"/>
        <v>0</v>
      </c>
      <c r="AJ69" s="2" t="str">
        <f t="shared" si="10"/>
        <v/>
      </c>
      <c r="AK69" s="2">
        <f t="shared" si="12"/>
        <v>0</v>
      </c>
      <c r="AL69" s="2" t="str">
        <f t="shared" si="13"/>
        <v/>
      </c>
      <c r="AM69" s="2">
        <f t="shared" si="18"/>
        <v>0</v>
      </c>
      <c r="AN69" s="2" t="str">
        <f t="shared" si="19"/>
        <v/>
      </c>
      <c r="AO69" s="2">
        <f t="shared" si="16"/>
        <v>0</v>
      </c>
      <c r="AP69" s="2" t="str">
        <f t="shared" si="17"/>
        <v/>
      </c>
    </row>
    <row r="70" spans="1:42">
      <c r="A70" s="36">
        <v>61</v>
      </c>
      <c r="B70" s="269"/>
      <c r="C70" s="61"/>
      <c r="D70" s="61"/>
      <c r="E70" s="61"/>
      <c r="F70" s="250"/>
      <c r="G70" s="61"/>
      <c r="H70" s="62"/>
      <c r="I70" s="63"/>
      <c r="J70" s="222"/>
      <c r="K70" s="63"/>
      <c r="L70" s="222"/>
      <c r="M70" s="281"/>
      <c r="N70" s="282"/>
      <c r="O70" s="64"/>
      <c r="P70" s="64"/>
      <c r="W70" s="6" t="str">
        <f t="shared" si="20"/>
        <v/>
      </c>
      <c r="X70" s="6" t="str">
        <f t="shared" si="21"/>
        <v/>
      </c>
      <c r="Y70" s="6" t="str">
        <f t="shared" si="22"/>
        <v/>
      </c>
      <c r="Z70" s="6" t="str">
        <f t="shared" si="23"/>
        <v/>
      </c>
      <c r="AA70" s="6" t="str">
        <f t="shared" si="24"/>
        <v/>
      </c>
      <c r="AB70" s="11" t="str">
        <f>IF(G70="男",data_kyogisha!A62,"")</f>
        <v/>
      </c>
      <c r="AC70" s="6" t="str">
        <f t="shared" si="25"/>
        <v/>
      </c>
      <c r="AD70" s="6" t="str">
        <f t="shared" si="26"/>
        <v/>
      </c>
      <c r="AE70" s="6" t="str">
        <f t="shared" si="27"/>
        <v/>
      </c>
      <c r="AF70" s="6" t="str">
        <f t="shared" si="28"/>
        <v/>
      </c>
      <c r="AG70" s="6" t="str">
        <f t="shared" si="29"/>
        <v/>
      </c>
      <c r="AH70" s="6" t="str">
        <f>IF(G70="女",data_kyogisha!A62,"")</f>
        <v/>
      </c>
      <c r="AI70" s="2">
        <f t="shared" si="11"/>
        <v>0</v>
      </c>
      <c r="AJ70" s="2" t="str">
        <f t="shared" si="10"/>
        <v/>
      </c>
      <c r="AK70" s="2">
        <f t="shared" si="12"/>
        <v>0</v>
      </c>
      <c r="AL70" s="2" t="str">
        <f t="shared" si="13"/>
        <v/>
      </c>
      <c r="AM70" s="2">
        <f t="shared" si="18"/>
        <v>0</v>
      </c>
      <c r="AN70" s="2" t="str">
        <f t="shared" si="19"/>
        <v/>
      </c>
      <c r="AO70" s="2">
        <f t="shared" si="16"/>
        <v>0</v>
      </c>
      <c r="AP70" s="2" t="str">
        <f t="shared" si="17"/>
        <v/>
      </c>
    </row>
    <row r="71" spans="1:42">
      <c r="A71" s="36">
        <v>62</v>
      </c>
      <c r="B71" s="269"/>
      <c r="C71" s="61"/>
      <c r="D71" s="61"/>
      <c r="E71" s="61"/>
      <c r="F71" s="250"/>
      <c r="G71" s="61"/>
      <c r="H71" s="62"/>
      <c r="I71" s="63"/>
      <c r="J71" s="222"/>
      <c r="K71" s="63"/>
      <c r="L71" s="222"/>
      <c r="M71" s="281"/>
      <c r="N71" s="282"/>
      <c r="O71" s="64"/>
      <c r="P71" s="64"/>
      <c r="W71" s="6" t="str">
        <f t="shared" si="20"/>
        <v/>
      </c>
      <c r="X71" s="6" t="str">
        <f t="shared" si="21"/>
        <v/>
      </c>
      <c r="Y71" s="6" t="str">
        <f t="shared" si="22"/>
        <v/>
      </c>
      <c r="Z71" s="6" t="str">
        <f t="shared" si="23"/>
        <v/>
      </c>
      <c r="AA71" s="6" t="str">
        <f t="shared" si="24"/>
        <v/>
      </c>
      <c r="AB71" s="11" t="str">
        <f>IF(G71="男",data_kyogisha!A63,"")</f>
        <v/>
      </c>
      <c r="AC71" s="6" t="str">
        <f t="shared" si="25"/>
        <v/>
      </c>
      <c r="AD71" s="6" t="str">
        <f t="shared" si="26"/>
        <v/>
      </c>
      <c r="AE71" s="6" t="str">
        <f t="shared" si="27"/>
        <v/>
      </c>
      <c r="AF71" s="6" t="str">
        <f t="shared" si="28"/>
        <v/>
      </c>
      <c r="AG71" s="6" t="str">
        <f t="shared" si="29"/>
        <v/>
      </c>
      <c r="AH71" s="6" t="str">
        <f>IF(G71="女",data_kyogisha!A63,"")</f>
        <v/>
      </c>
      <c r="AI71" s="2">
        <f t="shared" si="11"/>
        <v>0</v>
      </c>
      <c r="AJ71" s="2" t="str">
        <f t="shared" si="10"/>
        <v/>
      </c>
      <c r="AK71" s="2">
        <f t="shared" si="12"/>
        <v>0</v>
      </c>
      <c r="AL71" s="2" t="str">
        <f t="shared" si="13"/>
        <v/>
      </c>
      <c r="AM71" s="2">
        <f t="shared" si="18"/>
        <v>0</v>
      </c>
      <c r="AN71" s="2" t="str">
        <f t="shared" si="19"/>
        <v/>
      </c>
      <c r="AO71" s="2">
        <f t="shared" si="16"/>
        <v>0</v>
      </c>
      <c r="AP71" s="2" t="str">
        <f t="shared" si="17"/>
        <v/>
      </c>
    </row>
    <row r="72" spans="1:42">
      <c r="A72" s="36">
        <v>63</v>
      </c>
      <c r="B72" s="269"/>
      <c r="C72" s="61"/>
      <c r="D72" s="61"/>
      <c r="E72" s="61"/>
      <c r="F72" s="250"/>
      <c r="G72" s="61"/>
      <c r="H72" s="62"/>
      <c r="I72" s="63"/>
      <c r="J72" s="222"/>
      <c r="K72" s="63"/>
      <c r="L72" s="222"/>
      <c r="M72" s="281"/>
      <c r="N72" s="282"/>
      <c r="O72" s="64"/>
      <c r="P72" s="64"/>
      <c r="W72" s="6" t="str">
        <f t="shared" si="20"/>
        <v/>
      </c>
      <c r="X72" s="6" t="str">
        <f t="shared" si="21"/>
        <v/>
      </c>
      <c r="Y72" s="6" t="str">
        <f t="shared" si="22"/>
        <v/>
      </c>
      <c r="Z72" s="6" t="str">
        <f t="shared" si="23"/>
        <v/>
      </c>
      <c r="AA72" s="6" t="str">
        <f t="shared" si="24"/>
        <v/>
      </c>
      <c r="AB72" s="11" t="str">
        <f>IF(G72="男",data_kyogisha!A64,"")</f>
        <v/>
      </c>
      <c r="AC72" s="6" t="str">
        <f t="shared" si="25"/>
        <v/>
      </c>
      <c r="AD72" s="6" t="str">
        <f t="shared" si="26"/>
        <v/>
      </c>
      <c r="AE72" s="6" t="str">
        <f t="shared" si="27"/>
        <v/>
      </c>
      <c r="AF72" s="6" t="str">
        <f t="shared" si="28"/>
        <v/>
      </c>
      <c r="AG72" s="6" t="str">
        <f t="shared" si="29"/>
        <v/>
      </c>
      <c r="AH72" s="6" t="str">
        <f>IF(G72="女",data_kyogisha!A64,"")</f>
        <v/>
      </c>
      <c r="AI72" s="2">
        <f t="shared" si="11"/>
        <v>0</v>
      </c>
      <c r="AJ72" s="2" t="str">
        <f t="shared" si="10"/>
        <v/>
      </c>
      <c r="AK72" s="2">
        <f t="shared" si="12"/>
        <v>0</v>
      </c>
      <c r="AL72" s="2" t="str">
        <f t="shared" si="13"/>
        <v/>
      </c>
      <c r="AM72" s="2">
        <f t="shared" si="18"/>
        <v>0</v>
      </c>
      <c r="AN72" s="2" t="str">
        <f t="shared" si="19"/>
        <v/>
      </c>
      <c r="AO72" s="2">
        <f t="shared" si="16"/>
        <v>0</v>
      </c>
      <c r="AP72" s="2" t="str">
        <f t="shared" si="17"/>
        <v/>
      </c>
    </row>
    <row r="73" spans="1:42">
      <c r="A73" s="36">
        <v>64</v>
      </c>
      <c r="B73" s="269"/>
      <c r="C73" s="61"/>
      <c r="D73" s="61"/>
      <c r="E73" s="61"/>
      <c r="F73" s="250"/>
      <c r="G73" s="61"/>
      <c r="H73" s="62"/>
      <c r="I73" s="63"/>
      <c r="J73" s="222"/>
      <c r="K73" s="63"/>
      <c r="L73" s="222"/>
      <c r="M73" s="281"/>
      <c r="N73" s="282"/>
      <c r="O73" s="64"/>
      <c r="P73" s="64"/>
      <c r="W73" s="6" t="str">
        <f t="shared" si="20"/>
        <v/>
      </c>
      <c r="X73" s="6" t="str">
        <f t="shared" si="21"/>
        <v/>
      </c>
      <c r="Y73" s="6" t="str">
        <f t="shared" si="22"/>
        <v/>
      </c>
      <c r="Z73" s="6" t="str">
        <f t="shared" si="23"/>
        <v/>
      </c>
      <c r="AA73" s="6" t="str">
        <f t="shared" si="24"/>
        <v/>
      </c>
      <c r="AB73" s="11" t="str">
        <f>IF(G73="男",data_kyogisha!A65,"")</f>
        <v/>
      </c>
      <c r="AC73" s="6" t="str">
        <f t="shared" si="25"/>
        <v/>
      </c>
      <c r="AD73" s="6" t="str">
        <f t="shared" si="26"/>
        <v/>
      </c>
      <c r="AE73" s="6" t="str">
        <f t="shared" si="27"/>
        <v/>
      </c>
      <c r="AF73" s="6" t="str">
        <f t="shared" si="28"/>
        <v/>
      </c>
      <c r="AG73" s="6" t="str">
        <f t="shared" si="29"/>
        <v/>
      </c>
      <c r="AH73" s="6" t="str">
        <f>IF(G73="女",data_kyogisha!A65,"")</f>
        <v/>
      </c>
      <c r="AI73" s="2">
        <f t="shared" si="11"/>
        <v>0</v>
      </c>
      <c r="AJ73" s="2" t="str">
        <f t="shared" si="10"/>
        <v/>
      </c>
      <c r="AK73" s="2">
        <f t="shared" si="12"/>
        <v>0</v>
      </c>
      <c r="AL73" s="2" t="str">
        <f t="shared" si="13"/>
        <v/>
      </c>
      <c r="AM73" s="2">
        <f t="shared" si="18"/>
        <v>0</v>
      </c>
      <c r="AN73" s="2" t="str">
        <f t="shared" si="19"/>
        <v/>
      </c>
      <c r="AO73" s="2">
        <f t="shared" si="16"/>
        <v>0</v>
      </c>
      <c r="AP73" s="2" t="str">
        <f t="shared" si="17"/>
        <v/>
      </c>
    </row>
    <row r="74" spans="1:42">
      <c r="A74" s="36">
        <v>65</v>
      </c>
      <c r="B74" s="269"/>
      <c r="C74" s="61"/>
      <c r="D74" s="61"/>
      <c r="E74" s="61"/>
      <c r="F74" s="250"/>
      <c r="G74" s="61"/>
      <c r="H74" s="62"/>
      <c r="I74" s="63"/>
      <c r="J74" s="222"/>
      <c r="K74" s="63"/>
      <c r="L74" s="222"/>
      <c r="M74" s="281"/>
      <c r="N74" s="282"/>
      <c r="O74" s="64"/>
      <c r="P74" s="64"/>
      <c r="W74" s="6" t="str">
        <f t="shared" si="20"/>
        <v/>
      </c>
      <c r="X74" s="6" t="str">
        <f t="shared" si="21"/>
        <v/>
      </c>
      <c r="Y74" s="6" t="str">
        <f t="shared" si="22"/>
        <v/>
      </c>
      <c r="Z74" s="6" t="str">
        <f t="shared" si="23"/>
        <v/>
      </c>
      <c r="AA74" s="6" t="str">
        <f t="shared" si="24"/>
        <v/>
      </c>
      <c r="AB74" s="11" t="str">
        <f>IF(G74="男",data_kyogisha!A66,"")</f>
        <v/>
      </c>
      <c r="AC74" s="6" t="str">
        <f t="shared" ref="AC74:AC99" si="30">IF(G74="女",C74,"")</f>
        <v/>
      </c>
      <c r="AD74" s="6" t="str">
        <f t="shared" ref="AD74:AD99" si="31">IF(G74="女",D74,"")</f>
        <v/>
      </c>
      <c r="AE74" s="6" t="str">
        <f t="shared" si="27"/>
        <v/>
      </c>
      <c r="AF74" s="6" t="str">
        <f t="shared" ref="AF74:AF99" si="32">IF(G74="女",G74,"")</f>
        <v/>
      </c>
      <c r="AG74" s="6" t="str">
        <f t="shared" si="29"/>
        <v/>
      </c>
      <c r="AH74" s="6" t="str">
        <f>IF(G74="女",data_kyogisha!A66,"")</f>
        <v/>
      </c>
      <c r="AI74" s="2">
        <f t="shared" si="11"/>
        <v>0</v>
      </c>
      <c r="AJ74" s="2" t="str">
        <f t="shared" ref="AJ74:AJ99" si="33">IF(AND(G74="男",O74="○"),C74,"")</f>
        <v/>
      </c>
      <c r="AK74" s="2">
        <f t="shared" si="12"/>
        <v>0</v>
      </c>
      <c r="AL74" s="2" t="str">
        <f t="shared" si="13"/>
        <v/>
      </c>
      <c r="AM74" s="2">
        <f t="shared" si="18"/>
        <v>0</v>
      </c>
      <c r="AN74" s="2" t="str">
        <f t="shared" si="19"/>
        <v/>
      </c>
      <c r="AO74" s="2">
        <f t="shared" si="16"/>
        <v>0</v>
      </c>
      <c r="AP74" s="2" t="str">
        <f t="shared" si="17"/>
        <v/>
      </c>
    </row>
    <row r="75" spans="1:42">
      <c r="A75" s="36">
        <v>66</v>
      </c>
      <c r="B75" s="269"/>
      <c r="C75" s="61"/>
      <c r="D75" s="61"/>
      <c r="E75" s="61"/>
      <c r="F75" s="250"/>
      <c r="G75" s="61"/>
      <c r="H75" s="62"/>
      <c r="I75" s="63"/>
      <c r="J75" s="222"/>
      <c r="K75" s="63"/>
      <c r="L75" s="222"/>
      <c r="M75" s="281"/>
      <c r="N75" s="282"/>
      <c r="O75" s="64"/>
      <c r="P75" s="64"/>
      <c r="W75" s="6" t="str">
        <f t="shared" ref="W75:W99" si="34">IF(G75="男",C75,"")</f>
        <v/>
      </c>
      <c r="X75" s="6" t="str">
        <f t="shared" ref="X75:X99" si="35">IF(G75="男",D75,"")</f>
        <v/>
      </c>
      <c r="Y75" s="6" t="str">
        <f t="shared" ref="Y75:Y99" si="36">IF(G75="男",E75,"")</f>
        <v/>
      </c>
      <c r="Z75" s="6" t="str">
        <f t="shared" ref="Z75:Z99" si="37">IF(G75="男",G75,"")</f>
        <v/>
      </c>
      <c r="AA75" s="6" t="str">
        <f t="shared" ref="AA75:AA99" si="38">IF(G75="男",IF(H75="","",H75),"")</f>
        <v/>
      </c>
      <c r="AB75" s="11" t="str">
        <f>IF(G75="男",data_kyogisha!A67,"")</f>
        <v/>
      </c>
      <c r="AC75" s="6" t="str">
        <f t="shared" si="30"/>
        <v/>
      </c>
      <c r="AD75" s="6" t="str">
        <f t="shared" si="31"/>
        <v/>
      </c>
      <c r="AE75" s="6" t="str">
        <f t="shared" ref="AE75:AE99" si="39">IF(G75="女",E75,"")</f>
        <v/>
      </c>
      <c r="AF75" s="6" t="str">
        <f t="shared" si="32"/>
        <v/>
      </c>
      <c r="AG75" s="6" t="str">
        <f t="shared" ref="AG75:AG99" si="40">IF(G75="女",IF(H75="","",H75),"")</f>
        <v/>
      </c>
      <c r="AH75" s="6" t="str">
        <f>IF(G75="女",data_kyogisha!A67,"")</f>
        <v/>
      </c>
      <c r="AI75" s="2">
        <f t="shared" ref="AI75:AI99" si="41">IF(AND(G75="男",O75="○"),AI74+1,AI74)</f>
        <v>0</v>
      </c>
      <c r="AJ75" s="2" t="str">
        <f t="shared" si="33"/>
        <v/>
      </c>
      <c r="AK75" s="2">
        <f t="shared" si="12"/>
        <v>0</v>
      </c>
      <c r="AL75" s="2" t="str">
        <f t="shared" ref="AL75:AL99" si="42">IF(AND(G75="男",P75="○"),C75,"")</f>
        <v/>
      </c>
      <c r="AM75" s="2">
        <f t="shared" si="18"/>
        <v>0</v>
      </c>
      <c r="AN75" s="2" t="str">
        <f t="shared" si="19"/>
        <v/>
      </c>
      <c r="AO75" s="2">
        <f t="shared" si="16"/>
        <v>0</v>
      </c>
      <c r="AP75" s="2" t="str">
        <f t="shared" si="17"/>
        <v/>
      </c>
    </row>
    <row r="76" spans="1:42">
      <c r="A76" s="36">
        <v>67</v>
      </c>
      <c r="B76" s="269"/>
      <c r="C76" s="61"/>
      <c r="D76" s="61"/>
      <c r="E76" s="61"/>
      <c r="F76" s="250"/>
      <c r="G76" s="61"/>
      <c r="H76" s="62"/>
      <c r="I76" s="63"/>
      <c r="J76" s="222"/>
      <c r="K76" s="63"/>
      <c r="L76" s="222"/>
      <c r="M76" s="281"/>
      <c r="N76" s="282"/>
      <c r="O76" s="64"/>
      <c r="P76" s="64"/>
      <c r="W76" s="6" t="str">
        <f t="shared" si="34"/>
        <v/>
      </c>
      <c r="X76" s="6" t="str">
        <f t="shared" si="35"/>
        <v/>
      </c>
      <c r="Y76" s="6" t="str">
        <f t="shared" si="36"/>
        <v/>
      </c>
      <c r="Z76" s="6" t="str">
        <f t="shared" si="37"/>
        <v/>
      </c>
      <c r="AA76" s="6" t="str">
        <f t="shared" si="38"/>
        <v/>
      </c>
      <c r="AB76" s="11" t="str">
        <f>IF(G76="男",data_kyogisha!A68,"")</f>
        <v/>
      </c>
      <c r="AC76" s="6" t="str">
        <f t="shared" si="30"/>
        <v/>
      </c>
      <c r="AD76" s="6" t="str">
        <f t="shared" si="31"/>
        <v/>
      </c>
      <c r="AE76" s="6" t="str">
        <f t="shared" si="39"/>
        <v/>
      </c>
      <c r="AF76" s="6" t="str">
        <f t="shared" si="32"/>
        <v/>
      </c>
      <c r="AG76" s="6" t="str">
        <f t="shared" si="40"/>
        <v/>
      </c>
      <c r="AH76" s="6" t="str">
        <f>IF(G76="女",data_kyogisha!A68,"")</f>
        <v/>
      </c>
      <c r="AI76" s="2">
        <f t="shared" si="41"/>
        <v>0</v>
      </c>
      <c r="AJ76" s="2" t="str">
        <f t="shared" si="33"/>
        <v/>
      </c>
      <c r="AK76" s="2">
        <f t="shared" ref="AK76:AK99" si="43">IF(AND(G76="男",P76="○"),AK75+1,AK75)</f>
        <v>0</v>
      </c>
      <c r="AL76" s="2" t="str">
        <f t="shared" si="42"/>
        <v/>
      </c>
      <c r="AM76" s="2">
        <f t="shared" si="18"/>
        <v>0</v>
      </c>
      <c r="AN76" s="2" t="str">
        <f t="shared" si="19"/>
        <v/>
      </c>
      <c r="AO76" s="2">
        <f t="shared" ref="AO76:AO99" si="44">IF(AND(G76="女",P76="○"),AO75+1,AO75)</f>
        <v>0</v>
      </c>
      <c r="AP76" s="2" t="str">
        <f t="shared" ref="AP76:AP99" si="45">IF(AND(G76="女",P76="○"),C76,"")</f>
        <v/>
      </c>
    </row>
    <row r="77" spans="1:42">
      <c r="A77" s="36">
        <v>68</v>
      </c>
      <c r="B77" s="269"/>
      <c r="C77" s="61"/>
      <c r="D77" s="61"/>
      <c r="E77" s="61"/>
      <c r="F77" s="250"/>
      <c r="G77" s="61"/>
      <c r="H77" s="62"/>
      <c r="I77" s="63"/>
      <c r="J77" s="222"/>
      <c r="K77" s="63"/>
      <c r="L77" s="222"/>
      <c r="M77" s="281"/>
      <c r="N77" s="282"/>
      <c r="O77" s="64"/>
      <c r="P77" s="64"/>
      <c r="W77" s="6" t="str">
        <f t="shared" si="34"/>
        <v/>
      </c>
      <c r="X77" s="6" t="str">
        <f t="shared" si="35"/>
        <v/>
      </c>
      <c r="Y77" s="6" t="str">
        <f t="shared" si="36"/>
        <v/>
      </c>
      <c r="Z77" s="6" t="str">
        <f t="shared" si="37"/>
        <v/>
      </c>
      <c r="AA77" s="6" t="str">
        <f t="shared" si="38"/>
        <v/>
      </c>
      <c r="AB77" s="11" t="str">
        <f>IF(G77="男",data_kyogisha!A69,"")</f>
        <v/>
      </c>
      <c r="AC77" s="6" t="str">
        <f t="shared" si="30"/>
        <v/>
      </c>
      <c r="AD77" s="6" t="str">
        <f t="shared" si="31"/>
        <v/>
      </c>
      <c r="AE77" s="6" t="str">
        <f t="shared" si="39"/>
        <v/>
      </c>
      <c r="AF77" s="6" t="str">
        <f t="shared" si="32"/>
        <v/>
      </c>
      <c r="AG77" s="6" t="str">
        <f t="shared" si="40"/>
        <v/>
      </c>
      <c r="AH77" s="6" t="str">
        <f>IF(G77="女",data_kyogisha!A69,"")</f>
        <v/>
      </c>
      <c r="AI77" s="2">
        <f t="shared" si="41"/>
        <v>0</v>
      </c>
      <c r="AJ77" s="2" t="str">
        <f t="shared" si="33"/>
        <v/>
      </c>
      <c r="AK77" s="2">
        <f t="shared" si="43"/>
        <v>0</v>
      </c>
      <c r="AL77" s="2" t="str">
        <f t="shared" si="42"/>
        <v/>
      </c>
      <c r="AM77" s="2">
        <f t="shared" si="18"/>
        <v>0</v>
      </c>
      <c r="AN77" s="2" t="str">
        <f t="shared" si="19"/>
        <v/>
      </c>
      <c r="AO77" s="2">
        <f t="shared" si="44"/>
        <v>0</v>
      </c>
      <c r="AP77" s="2" t="str">
        <f t="shared" si="45"/>
        <v/>
      </c>
    </row>
    <row r="78" spans="1:42">
      <c r="A78" s="36">
        <v>69</v>
      </c>
      <c r="B78" s="269"/>
      <c r="C78" s="61"/>
      <c r="D78" s="61"/>
      <c r="E78" s="61"/>
      <c r="F78" s="250"/>
      <c r="G78" s="61"/>
      <c r="H78" s="62"/>
      <c r="I78" s="63"/>
      <c r="J78" s="222"/>
      <c r="K78" s="63"/>
      <c r="L78" s="222"/>
      <c r="M78" s="281"/>
      <c r="N78" s="282"/>
      <c r="O78" s="64"/>
      <c r="P78" s="64"/>
      <c r="W78" s="6" t="str">
        <f t="shared" si="34"/>
        <v/>
      </c>
      <c r="X78" s="6" t="str">
        <f t="shared" si="35"/>
        <v/>
      </c>
      <c r="Y78" s="6" t="str">
        <f t="shared" si="36"/>
        <v/>
      </c>
      <c r="Z78" s="6" t="str">
        <f t="shared" si="37"/>
        <v/>
      </c>
      <c r="AA78" s="6" t="str">
        <f t="shared" si="38"/>
        <v/>
      </c>
      <c r="AB78" s="11" t="str">
        <f>IF(G78="男",data_kyogisha!A70,"")</f>
        <v/>
      </c>
      <c r="AC78" s="6" t="str">
        <f t="shared" si="30"/>
        <v/>
      </c>
      <c r="AD78" s="6" t="str">
        <f t="shared" si="31"/>
        <v/>
      </c>
      <c r="AE78" s="6" t="str">
        <f t="shared" si="39"/>
        <v/>
      </c>
      <c r="AF78" s="6" t="str">
        <f t="shared" si="32"/>
        <v/>
      </c>
      <c r="AG78" s="6" t="str">
        <f t="shared" si="40"/>
        <v/>
      </c>
      <c r="AH78" s="6" t="str">
        <f>IF(G78="女",data_kyogisha!A70,"")</f>
        <v/>
      </c>
      <c r="AI78" s="2">
        <f t="shared" si="41"/>
        <v>0</v>
      </c>
      <c r="AJ78" s="2" t="str">
        <f t="shared" si="33"/>
        <v/>
      </c>
      <c r="AK78" s="2">
        <f t="shared" si="43"/>
        <v>0</v>
      </c>
      <c r="AL78" s="2" t="str">
        <f t="shared" si="42"/>
        <v/>
      </c>
      <c r="AM78" s="2">
        <f t="shared" si="18"/>
        <v>0</v>
      </c>
      <c r="AN78" s="2" t="str">
        <f t="shared" si="19"/>
        <v/>
      </c>
      <c r="AO78" s="2">
        <f t="shared" si="44"/>
        <v>0</v>
      </c>
      <c r="AP78" s="2" t="str">
        <f t="shared" si="45"/>
        <v/>
      </c>
    </row>
    <row r="79" spans="1:42">
      <c r="A79" s="36">
        <v>70</v>
      </c>
      <c r="B79" s="269"/>
      <c r="C79" s="61"/>
      <c r="D79" s="61"/>
      <c r="E79" s="61"/>
      <c r="F79" s="250"/>
      <c r="G79" s="61"/>
      <c r="H79" s="62"/>
      <c r="I79" s="63"/>
      <c r="J79" s="222"/>
      <c r="K79" s="63"/>
      <c r="L79" s="222"/>
      <c r="M79" s="281"/>
      <c r="N79" s="282"/>
      <c r="O79" s="64"/>
      <c r="P79" s="64"/>
      <c r="W79" s="6" t="str">
        <f t="shared" si="34"/>
        <v/>
      </c>
      <c r="X79" s="6" t="str">
        <f t="shared" si="35"/>
        <v/>
      </c>
      <c r="Y79" s="6" t="str">
        <f t="shared" si="36"/>
        <v/>
      </c>
      <c r="Z79" s="6" t="str">
        <f t="shared" si="37"/>
        <v/>
      </c>
      <c r="AA79" s="6" t="str">
        <f t="shared" si="38"/>
        <v/>
      </c>
      <c r="AB79" s="11" t="str">
        <f>IF(G79="男",data_kyogisha!A71,"")</f>
        <v/>
      </c>
      <c r="AC79" s="6" t="str">
        <f t="shared" si="30"/>
        <v/>
      </c>
      <c r="AD79" s="6" t="str">
        <f t="shared" si="31"/>
        <v/>
      </c>
      <c r="AE79" s="6" t="str">
        <f t="shared" si="39"/>
        <v/>
      </c>
      <c r="AF79" s="6" t="str">
        <f t="shared" si="32"/>
        <v/>
      </c>
      <c r="AG79" s="6" t="str">
        <f t="shared" si="40"/>
        <v/>
      </c>
      <c r="AH79" s="6" t="str">
        <f>IF(G79="女",data_kyogisha!A71,"")</f>
        <v/>
      </c>
      <c r="AI79" s="2">
        <f t="shared" si="41"/>
        <v>0</v>
      </c>
      <c r="AJ79" s="2" t="str">
        <f t="shared" si="33"/>
        <v/>
      </c>
      <c r="AK79" s="2">
        <f t="shared" si="43"/>
        <v>0</v>
      </c>
      <c r="AL79" s="2" t="str">
        <f t="shared" si="42"/>
        <v/>
      </c>
      <c r="AM79" s="2">
        <f t="shared" si="18"/>
        <v>0</v>
      </c>
      <c r="AN79" s="2" t="str">
        <f t="shared" si="19"/>
        <v/>
      </c>
      <c r="AO79" s="2">
        <f t="shared" si="44"/>
        <v>0</v>
      </c>
      <c r="AP79" s="2" t="str">
        <f t="shared" si="45"/>
        <v/>
      </c>
    </row>
    <row r="80" spans="1:42">
      <c r="A80" s="36">
        <v>71</v>
      </c>
      <c r="B80" s="269"/>
      <c r="C80" s="61"/>
      <c r="D80" s="61"/>
      <c r="E80" s="61"/>
      <c r="F80" s="250"/>
      <c r="G80" s="61"/>
      <c r="H80" s="62"/>
      <c r="I80" s="63"/>
      <c r="J80" s="222"/>
      <c r="K80" s="63"/>
      <c r="L80" s="222"/>
      <c r="M80" s="281"/>
      <c r="N80" s="282"/>
      <c r="O80" s="64"/>
      <c r="P80" s="64"/>
      <c r="W80" s="6" t="str">
        <f t="shared" si="34"/>
        <v/>
      </c>
      <c r="X80" s="6" t="str">
        <f t="shared" si="35"/>
        <v/>
      </c>
      <c r="Y80" s="6" t="str">
        <f t="shared" si="36"/>
        <v/>
      </c>
      <c r="Z80" s="6" t="str">
        <f t="shared" si="37"/>
        <v/>
      </c>
      <c r="AA80" s="6" t="str">
        <f t="shared" si="38"/>
        <v/>
      </c>
      <c r="AB80" s="11" t="str">
        <f>IF(G80="男",data_kyogisha!A72,"")</f>
        <v/>
      </c>
      <c r="AC80" s="6" t="str">
        <f t="shared" si="30"/>
        <v/>
      </c>
      <c r="AD80" s="6" t="str">
        <f t="shared" si="31"/>
        <v/>
      </c>
      <c r="AE80" s="6" t="str">
        <f t="shared" si="39"/>
        <v/>
      </c>
      <c r="AF80" s="6" t="str">
        <f t="shared" si="32"/>
        <v/>
      </c>
      <c r="AG80" s="6" t="str">
        <f t="shared" si="40"/>
        <v/>
      </c>
      <c r="AH80" s="6" t="str">
        <f>IF(G80="女",data_kyogisha!A72,"")</f>
        <v/>
      </c>
      <c r="AI80" s="2">
        <f t="shared" si="41"/>
        <v>0</v>
      </c>
      <c r="AJ80" s="2" t="str">
        <f t="shared" si="33"/>
        <v/>
      </c>
      <c r="AK80" s="2">
        <f t="shared" si="43"/>
        <v>0</v>
      </c>
      <c r="AL80" s="2" t="str">
        <f t="shared" si="42"/>
        <v/>
      </c>
      <c r="AM80" s="2">
        <f t="shared" si="18"/>
        <v>0</v>
      </c>
      <c r="AN80" s="2" t="str">
        <f t="shared" si="19"/>
        <v/>
      </c>
      <c r="AO80" s="2">
        <f t="shared" si="44"/>
        <v>0</v>
      </c>
      <c r="AP80" s="2" t="str">
        <f t="shared" si="45"/>
        <v/>
      </c>
    </row>
    <row r="81" spans="1:42">
      <c r="A81" s="36">
        <v>72</v>
      </c>
      <c r="B81" s="269"/>
      <c r="C81" s="61"/>
      <c r="D81" s="61"/>
      <c r="E81" s="61"/>
      <c r="F81" s="250"/>
      <c r="G81" s="61"/>
      <c r="H81" s="62"/>
      <c r="I81" s="63"/>
      <c r="J81" s="222"/>
      <c r="K81" s="63"/>
      <c r="L81" s="222"/>
      <c r="M81" s="281"/>
      <c r="N81" s="282"/>
      <c r="O81" s="64"/>
      <c r="P81" s="64"/>
      <c r="W81" s="6" t="str">
        <f t="shared" si="34"/>
        <v/>
      </c>
      <c r="X81" s="6" t="str">
        <f t="shared" si="35"/>
        <v/>
      </c>
      <c r="Y81" s="6" t="str">
        <f t="shared" si="36"/>
        <v/>
      </c>
      <c r="Z81" s="6" t="str">
        <f t="shared" si="37"/>
        <v/>
      </c>
      <c r="AA81" s="6" t="str">
        <f t="shared" si="38"/>
        <v/>
      </c>
      <c r="AB81" s="11" t="str">
        <f>IF(G81="男",data_kyogisha!A73,"")</f>
        <v/>
      </c>
      <c r="AC81" s="6" t="str">
        <f t="shared" si="30"/>
        <v/>
      </c>
      <c r="AD81" s="6" t="str">
        <f t="shared" si="31"/>
        <v/>
      </c>
      <c r="AE81" s="6" t="str">
        <f t="shared" si="39"/>
        <v/>
      </c>
      <c r="AF81" s="6" t="str">
        <f t="shared" si="32"/>
        <v/>
      </c>
      <c r="AG81" s="6" t="str">
        <f t="shared" si="40"/>
        <v/>
      </c>
      <c r="AH81" s="6" t="str">
        <f>IF(G81="女",data_kyogisha!A73,"")</f>
        <v/>
      </c>
      <c r="AI81" s="2">
        <f t="shared" si="41"/>
        <v>0</v>
      </c>
      <c r="AJ81" s="2" t="str">
        <f t="shared" si="33"/>
        <v/>
      </c>
      <c r="AK81" s="2">
        <f t="shared" si="43"/>
        <v>0</v>
      </c>
      <c r="AL81" s="2" t="str">
        <f t="shared" si="42"/>
        <v/>
      </c>
      <c r="AM81" s="2">
        <f t="shared" si="18"/>
        <v>0</v>
      </c>
      <c r="AN81" s="2" t="str">
        <f t="shared" si="19"/>
        <v/>
      </c>
      <c r="AO81" s="2">
        <f t="shared" si="44"/>
        <v>0</v>
      </c>
      <c r="AP81" s="2" t="str">
        <f t="shared" si="45"/>
        <v/>
      </c>
    </row>
    <row r="82" spans="1:42">
      <c r="A82" s="36">
        <v>73</v>
      </c>
      <c r="B82" s="269"/>
      <c r="C82" s="61"/>
      <c r="D82" s="61"/>
      <c r="E82" s="61"/>
      <c r="F82" s="250"/>
      <c r="G82" s="61"/>
      <c r="H82" s="62"/>
      <c r="I82" s="63"/>
      <c r="J82" s="222"/>
      <c r="K82" s="63"/>
      <c r="L82" s="222"/>
      <c r="M82" s="281"/>
      <c r="N82" s="282"/>
      <c r="O82" s="64"/>
      <c r="P82" s="64"/>
      <c r="W82" s="6" t="str">
        <f t="shared" si="34"/>
        <v/>
      </c>
      <c r="X82" s="6" t="str">
        <f t="shared" si="35"/>
        <v/>
      </c>
      <c r="Y82" s="6" t="str">
        <f t="shared" si="36"/>
        <v/>
      </c>
      <c r="Z82" s="6" t="str">
        <f t="shared" si="37"/>
        <v/>
      </c>
      <c r="AA82" s="6" t="str">
        <f t="shared" si="38"/>
        <v/>
      </c>
      <c r="AB82" s="11" t="str">
        <f>IF(G82="男",data_kyogisha!A74,"")</f>
        <v/>
      </c>
      <c r="AC82" s="6" t="str">
        <f t="shared" si="30"/>
        <v/>
      </c>
      <c r="AD82" s="6" t="str">
        <f t="shared" si="31"/>
        <v/>
      </c>
      <c r="AE82" s="6" t="str">
        <f t="shared" si="39"/>
        <v/>
      </c>
      <c r="AF82" s="6" t="str">
        <f t="shared" si="32"/>
        <v/>
      </c>
      <c r="AG82" s="6" t="str">
        <f t="shared" si="40"/>
        <v/>
      </c>
      <c r="AH82" s="6" t="str">
        <f>IF(G82="女",data_kyogisha!A74,"")</f>
        <v/>
      </c>
      <c r="AI82" s="2">
        <f t="shared" si="41"/>
        <v>0</v>
      </c>
      <c r="AJ82" s="2" t="str">
        <f t="shared" si="33"/>
        <v/>
      </c>
      <c r="AK82" s="2">
        <f t="shared" si="43"/>
        <v>0</v>
      </c>
      <c r="AL82" s="2" t="str">
        <f t="shared" si="42"/>
        <v/>
      </c>
      <c r="AM82" s="2">
        <f t="shared" si="18"/>
        <v>0</v>
      </c>
      <c r="AN82" s="2" t="str">
        <f t="shared" si="19"/>
        <v/>
      </c>
      <c r="AO82" s="2">
        <f t="shared" si="44"/>
        <v>0</v>
      </c>
      <c r="AP82" s="2" t="str">
        <f t="shared" si="45"/>
        <v/>
      </c>
    </row>
    <row r="83" spans="1:42">
      <c r="A83" s="36">
        <v>74</v>
      </c>
      <c r="B83" s="269"/>
      <c r="C83" s="61"/>
      <c r="D83" s="61"/>
      <c r="E83" s="61"/>
      <c r="F83" s="250"/>
      <c r="G83" s="61"/>
      <c r="H83" s="62"/>
      <c r="I83" s="63"/>
      <c r="J83" s="222"/>
      <c r="K83" s="63"/>
      <c r="L83" s="222"/>
      <c r="M83" s="281"/>
      <c r="N83" s="282"/>
      <c r="O83" s="64"/>
      <c r="P83" s="64"/>
      <c r="W83" s="6" t="str">
        <f t="shared" si="34"/>
        <v/>
      </c>
      <c r="X83" s="6" t="str">
        <f t="shared" si="35"/>
        <v/>
      </c>
      <c r="Y83" s="6" t="str">
        <f t="shared" si="36"/>
        <v/>
      </c>
      <c r="Z83" s="6" t="str">
        <f t="shared" si="37"/>
        <v/>
      </c>
      <c r="AA83" s="6" t="str">
        <f t="shared" si="38"/>
        <v/>
      </c>
      <c r="AB83" s="11" t="str">
        <f>IF(G83="男",data_kyogisha!A75,"")</f>
        <v/>
      </c>
      <c r="AC83" s="6" t="str">
        <f t="shared" si="30"/>
        <v/>
      </c>
      <c r="AD83" s="6" t="str">
        <f t="shared" si="31"/>
        <v/>
      </c>
      <c r="AE83" s="6" t="str">
        <f t="shared" si="39"/>
        <v/>
      </c>
      <c r="AF83" s="6" t="str">
        <f t="shared" si="32"/>
        <v/>
      </c>
      <c r="AG83" s="6" t="str">
        <f t="shared" si="40"/>
        <v/>
      </c>
      <c r="AH83" s="6" t="str">
        <f>IF(G83="女",data_kyogisha!A75,"")</f>
        <v/>
      </c>
      <c r="AI83" s="2">
        <f t="shared" si="41"/>
        <v>0</v>
      </c>
      <c r="AJ83" s="2" t="str">
        <f t="shared" si="33"/>
        <v/>
      </c>
      <c r="AK83" s="2">
        <f t="shared" si="43"/>
        <v>0</v>
      </c>
      <c r="AL83" s="2" t="str">
        <f t="shared" si="42"/>
        <v/>
      </c>
      <c r="AM83" s="2">
        <f t="shared" si="18"/>
        <v>0</v>
      </c>
      <c r="AN83" s="2" t="str">
        <f t="shared" si="19"/>
        <v/>
      </c>
      <c r="AO83" s="2">
        <f t="shared" si="44"/>
        <v>0</v>
      </c>
      <c r="AP83" s="2" t="str">
        <f t="shared" si="45"/>
        <v/>
      </c>
    </row>
    <row r="84" spans="1:42">
      <c r="A84" s="36">
        <v>75</v>
      </c>
      <c r="B84" s="269"/>
      <c r="C84" s="61"/>
      <c r="D84" s="61"/>
      <c r="E84" s="61"/>
      <c r="F84" s="250"/>
      <c r="G84" s="61"/>
      <c r="H84" s="62"/>
      <c r="I84" s="63"/>
      <c r="J84" s="222"/>
      <c r="K84" s="63"/>
      <c r="L84" s="222"/>
      <c r="M84" s="281"/>
      <c r="N84" s="282"/>
      <c r="O84" s="64"/>
      <c r="P84" s="64"/>
      <c r="W84" s="6" t="str">
        <f t="shared" si="34"/>
        <v/>
      </c>
      <c r="X84" s="6" t="str">
        <f t="shared" si="35"/>
        <v/>
      </c>
      <c r="Y84" s="6" t="str">
        <f t="shared" si="36"/>
        <v/>
      </c>
      <c r="Z84" s="6" t="str">
        <f t="shared" si="37"/>
        <v/>
      </c>
      <c r="AA84" s="6" t="str">
        <f t="shared" si="38"/>
        <v/>
      </c>
      <c r="AB84" s="11" t="str">
        <f>IF(G84="男",data_kyogisha!A76,"")</f>
        <v/>
      </c>
      <c r="AC84" s="6" t="str">
        <f t="shared" si="30"/>
        <v/>
      </c>
      <c r="AD84" s="6" t="str">
        <f t="shared" si="31"/>
        <v/>
      </c>
      <c r="AE84" s="6" t="str">
        <f t="shared" si="39"/>
        <v/>
      </c>
      <c r="AF84" s="6" t="str">
        <f t="shared" si="32"/>
        <v/>
      </c>
      <c r="AG84" s="6" t="str">
        <f t="shared" si="40"/>
        <v/>
      </c>
      <c r="AH84" s="6" t="str">
        <f>IF(G84="女",data_kyogisha!A76,"")</f>
        <v/>
      </c>
      <c r="AI84" s="2">
        <f t="shared" si="41"/>
        <v>0</v>
      </c>
      <c r="AJ84" s="2" t="str">
        <f t="shared" si="33"/>
        <v/>
      </c>
      <c r="AK84" s="2">
        <f t="shared" si="43"/>
        <v>0</v>
      </c>
      <c r="AL84" s="2" t="str">
        <f t="shared" si="42"/>
        <v/>
      </c>
      <c r="AM84" s="2">
        <f t="shared" ref="AM84:AM99" si="46">IF(AND(G84="女",O84="○"),AM83+1,AM83)</f>
        <v>0</v>
      </c>
      <c r="AN84" s="2" t="str">
        <f t="shared" ref="AN84:AN99" si="47">IF(AND(G84="女",O84="○"),C84,"")</f>
        <v/>
      </c>
      <c r="AO84" s="2">
        <f t="shared" si="44"/>
        <v>0</v>
      </c>
      <c r="AP84" s="2" t="str">
        <f t="shared" si="45"/>
        <v/>
      </c>
    </row>
    <row r="85" spans="1:42">
      <c r="A85" s="36">
        <v>76</v>
      </c>
      <c r="B85" s="269"/>
      <c r="C85" s="61"/>
      <c r="D85" s="61"/>
      <c r="E85" s="61"/>
      <c r="F85" s="250"/>
      <c r="G85" s="61"/>
      <c r="H85" s="62"/>
      <c r="I85" s="63"/>
      <c r="J85" s="222"/>
      <c r="K85" s="63"/>
      <c r="L85" s="222"/>
      <c r="M85" s="281"/>
      <c r="N85" s="282"/>
      <c r="O85" s="64"/>
      <c r="P85" s="64"/>
      <c r="W85" s="6" t="str">
        <f t="shared" si="34"/>
        <v/>
      </c>
      <c r="X85" s="6" t="str">
        <f t="shared" si="35"/>
        <v/>
      </c>
      <c r="Y85" s="6" t="str">
        <f t="shared" si="36"/>
        <v/>
      </c>
      <c r="Z85" s="6" t="str">
        <f t="shared" si="37"/>
        <v/>
      </c>
      <c r="AA85" s="6" t="str">
        <f t="shared" si="38"/>
        <v/>
      </c>
      <c r="AB85" s="11" t="str">
        <f>IF(G85="男",data_kyogisha!A77,"")</f>
        <v/>
      </c>
      <c r="AC85" s="6" t="str">
        <f t="shared" si="30"/>
        <v/>
      </c>
      <c r="AD85" s="6" t="str">
        <f t="shared" si="31"/>
        <v/>
      </c>
      <c r="AE85" s="6" t="str">
        <f t="shared" si="39"/>
        <v/>
      </c>
      <c r="AF85" s="6" t="str">
        <f t="shared" si="32"/>
        <v/>
      </c>
      <c r="AG85" s="6" t="str">
        <f t="shared" si="40"/>
        <v/>
      </c>
      <c r="AH85" s="6" t="str">
        <f>IF(G85="女",data_kyogisha!A77,"")</f>
        <v/>
      </c>
      <c r="AI85" s="2">
        <f t="shared" si="41"/>
        <v>0</v>
      </c>
      <c r="AJ85" s="2" t="str">
        <f t="shared" si="33"/>
        <v/>
      </c>
      <c r="AK85" s="2">
        <f t="shared" si="43"/>
        <v>0</v>
      </c>
      <c r="AL85" s="2" t="str">
        <f t="shared" si="42"/>
        <v/>
      </c>
      <c r="AM85" s="2">
        <f t="shared" si="46"/>
        <v>0</v>
      </c>
      <c r="AN85" s="2" t="str">
        <f t="shared" si="47"/>
        <v/>
      </c>
      <c r="AO85" s="2">
        <f t="shared" si="44"/>
        <v>0</v>
      </c>
      <c r="AP85" s="2" t="str">
        <f t="shared" si="45"/>
        <v/>
      </c>
    </row>
    <row r="86" spans="1:42">
      <c r="A86" s="36">
        <v>77</v>
      </c>
      <c r="B86" s="269"/>
      <c r="C86" s="61"/>
      <c r="D86" s="61"/>
      <c r="E86" s="61"/>
      <c r="F86" s="250"/>
      <c r="G86" s="61"/>
      <c r="H86" s="62"/>
      <c r="I86" s="63"/>
      <c r="J86" s="222"/>
      <c r="K86" s="63"/>
      <c r="L86" s="222"/>
      <c r="M86" s="281"/>
      <c r="N86" s="282"/>
      <c r="O86" s="64"/>
      <c r="P86" s="64"/>
      <c r="W86" s="6" t="str">
        <f t="shared" si="34"/>
        <v/>
      </c>
      <c r="X86" s="6" t="str">
        <f t="shared" si="35"/>
        <v/>
      </c>
      <c r="Y86" s="6" t="str">
        <f t="shared" si="36"/>
        <v/>
      </c>
      <c r="Z86" s="6" t="str">
        <f t="shared" si="37"/>
        <v/>
      </c>
      <c r="AA86" s="6" t="str">
        <f t="shared" si="38"/>
        <v/>
      </c>
      <c r="AB86" s="11" t="str">
        <f>IF(G86="男",data_kyogisha!A78,"")</f>
        <v/>
      </c>
      <c r="AC86" s="6" t="str">
        <f t="shared" si="30"/>
        <v/>
      </c>
      <c r="AD86" s="6" t="str">
        <f t="shared" si="31"/>
        <v/>
      </c>
      <c r="AE86" s="6" t="str">
        <f t="shared" si="39"/>
        <v/>
      </c>
      <c r="AF86" s="6" t="str">
        <f t="shared" si="32"/>
        <v/>
      </c>
      <c r="AG86" s="6" t="str">
        <f t="shared" si="40"/>
        <v/>
      </c>
      <c r="AH86" s="6" t="str">
        <f>IF(G86="女",data_kyogisha!A78,"")</f>
        <v/>
      </c>
      <c r="AI86" s="2">
        <f t="shared" si="41"/>
        <v>0</v>
      </c>
      <c r="AJ86" s="2" t="str">
        <f t="shared" si="33"/>
        <v/>
      </c>
      <c r="AK86" s="2">
        <f t="shared" si="43"/>
        <v>0</v>
      </c>
      <c r="AL86" s="2" t="str">
        <f t="shared" si="42"/>
        <v/>
      </c>
      <c r="AM86" s="2">
        <f t="shared" si="46"/>
        <v>0</v>
      </c>
      <c r="AN86" s="2" t="str">
        <f t="shared" si="47"/>
        <v/>
      </c>
      <c r="AO86" s="2">
        <f t="shared" si="44"/>
        <v>0</v>
      </c>
      <c r="AP86" s="2" t="str">
        <f t="shared" si="45"/>
        <v/>
      </c>
    </row>
    <row r="87" spans="1:42">
      <c r="A87" s="36">
        <v>78</v>
      </c>
      <c r="B87" s="269"/>
      <c r="C87" s="61"/>
      <c r="D87" s="61"/>
      <c r="E87" s="61"/>
      <c r="F87" s="250"/>
      <c r="G87" s="61"/>
      <c r="H87" s="62"/>
      <c r="I87" s="63"/>
      <c r="J87" s="222"/>
      <c r="K87" s="63"/>
      <c r="L87" s="222"/>
      <c r="M87" s="281"/>
      <c r="N87" s="282"/>
      <c r="O87" s="64"/>
      <c r="P87" s="64"/>
      <c r="W87" s="6" t="str">
        <f t="shared" si="34"/>
        <v/>
      </c>
      <c r="X87" s="6" t="str">
        <f t="shared" si="35"/>
        <v/>
      </c>
      <c r="Y87" s="6" t="str">
        <f t="shared" si="36"/>
        <v/>
      </c>
      <c r="Z87" s="6" t="str">
        <f t="shared" si="37"/>
        <v/>
      </c>
      <c r="AA87" s="6" t="str">
        <f t="shared" si="38"/>
        <v/>
      </c>
      <c r="AB87" s="11" t="str">
        <f>IF(G87="男",data_kyogisha!A79,"")</f>
        <v/>
      </c>
      <c r="AC87" s="6" t="str">
        <f t="shared" si="30"/>
        <v/>
      </c>
      <c r="AD87" s="6" t="str">
        <f t="shared" si="31"/>
        <v/>
      </c>
      <c r="AE87" s="6" t="str">
        <f t="shared" si="39"/>
        <v/>
      </c>
      <c r="AF87" s="6" t="str">
        <f t="shared" si="32"/>
        <v/>
      </c>
      <c r="AG87" s="6" t="str">
        <f t="shared" si="40"/>
        <v/>
      </c>
      <c r="AH87" s="6" t="str">
        <f>IF(G87="女",data_kyogisha!A79,"")</f>
        <v/>
      </c>
      <c r="AI87" s="2">
        <f t="shared" si="41"/>
        <v>0</v>
      </c>
      <c r="AJ87" s="2" t="str">
        <f t="shared" si="33"/>
        <v/>
      </c>
      <c r="AK87" s="2">
        <f t="shared" si="43"/>
        <v>0</v>
      </c>
      <c r="AL87" s="2" t="str">
        <f t="shared" si="42"/>
        <v/>
      </c>
      <c r="AM87" s="2">
        <f t="shared" si="46"/>
        <v>0</v>
      </c>
      <c r="AN87" s="2" t="str">
        <f t="shared" si="47"/>
        <v/>
      </c>
      <c r="AO87" s="2">
        <f t="shared" si="44"/>
        <v>0</v>
      </c>
      <c r="AP87" s="2" t="str">
        <f t="shared" si="45"/>
        <v/>
      </c>
    </row>
    <row r="88" spans="1:42">
      <c r="A88" s="36">
        <v>79</v>
      </c>
      <c r="B88" s="269"/>
      <c r="C88" s="61"/>
      <c r="D88" s="61"/>
      <c r="E88" s="61"/>
      <c r="F88" s="250"/>
      <c r="G88" s="61"/>
      <c r="H88" s="62"/>
      <c r="I88" s="63"/>
      <c r="J88" s="222"/>
      <c r="K88" s="63"/>
      <c r="L88" s="222"/>
      <c r="M88" s="281"/>
      <c r="N88" s="282"/>
      <c r="O88" s="64"/>
      <c r="P88" s="64"/>
      <c r="W88" s="6" t="str">
        <f t="shared" si="34"/>
        <v/>
      </c>
      <c r="X88" s="6" t="str">
        <f t="shared" si="35"/>
        <v/>
      </c>
      <c r="Y88" s="6" t="str">
        <f t="shared" si="36"/>
        <v/>
      </c>
      <c r="Z88" s="6" t="str">
        <f t="shared" si="37"/>
        <v/>
      </c>
      <c r="AA88" s="6" t="str">
        <f t="shared" si="38"/>
        <v/>
      </c>
      <c r="AB88" s="11" t="str">
        <f>IF(G88="男",data_kyogisha!A80,"")</f>
        <v/>
      </c>
      <c r="AC88" s="6" t="str">
        <f t="shared" si="30"/>
        <v/>
      </c>
      <c r="AD88" s="6" t="str">
        <f t="shared" si="31"/>
        <v/>
      </c>
      <c r="AE88" s="6" t="str">
        <f t="shared" si="39"/>
        <v/>
      </c>
      <c r="AF88" s="6" t="str">
        <f t="shared" si="32"/>
        <v/>
      </c>
      <c r="AG88" s="6" t="str">
        <f t="shared" si="40"/>
        <v/>
      </c>
      <c r="AH88" s="6" t="str">
        <f>IF(G88="女",data_kyogisha!A80,"")</f>
        <v/>
      </c>
      <c r="AI88" s="2">
        <f t="shared" si="41"/>
        <v>0</v>
      </c>
      <c r="AJ88" s="2" t="str">
        <f t="shared" si="33"/>
        <v/>
      </c>
      <c r="AK88" s="2">
        <f t="shared" si="43"/>
        <v>0</v>
      </c>
      <c r="AL88" s="2" t="str">
        <f t="shared" si="42"/>
        <v/>
      </c>
      <c r="AM88" s="2">
        <f t="shared" si="46"/>
        <v>0</v>
      </c>
      <c r="AN88" s="2" t="str">
        <f t="shared" si="47"/>
        <v/>
      </c>
      <c r="AO88" s="2">
        <f t="shared" si="44"/>
        <v>0</v>
      </c>
      <c r="AP88" s="2" t="str">
        <f t="shared" si="45"/>
        <v/>
      </c>
    </row>
    <row r="89" spans="1:42">
      <c r="A89" s="36">
        <v>80</v>
      </c>
      <c r="B89" s="269"/>
      <c r="C89" s="61"/>
      <c r="D89" s="61"/>
      <c r="E89" s="61"/>
      <c r="F89" s="250"/>
      <c r="G89" s="61"/>
      <c r="H89" s="62"/>
      <c r="I89" s="63"/>
      <c r="J89" s="222"/>
      <c r="K89" s="63"/>
      <c r="L89" s="222"/>
      <c r="M89" s="281"/>
      <c r="N89" s="282"/>
      <c r="O89" s="64"/>
      <c r="P89" s="64"/>
      <c r="W89" s="6" t="str">
        <f t="shared" si="34"/>
        <v/>
      </c>
      <c r="X89" s="6" t="str">
        <f t="shared" si="35"/>
        <v/>
      </c>
      <c r="Y89" s="6" t="str">
        <f t="shared" si="36"/>
        <v/>
      </c>
      <c r="Z89" s="6" t="str">
        <f t="shared" si="37"/>
        <v/>
      </c>
      <c r="AA89" s="6" t="str">
        <f t="shared" si="38"/>
        <v/>
      </c>
      <c r="AB89" s="11" t="str">
        <f>IF(G89="男",data_kyogisha!A81,"")</f>
        <v/>
      </c>
      <c r="AC89" s="6" t="str">
        <f t="shared" si="30"/>
        <v/>
      </c>
      <c r="AD89" s="6" t="str">
        <f t="shared" si="31"/>
        <v/>
      </c>
      <c r="AE89" s="6" t="str">
        <f t="shared" si="39"/>
        <v/>
      </c>
      <c r="AF89" s="6" t="str">
        <f t="shared" si="32"/>
        <v/>
      </c>
      <c r="AG89" s="6" t="str">
        <f t="shared" si="40"/>
        <v/>
      </c>
      <c r="AH89" s="6" t="str">
        <f>IF(G89="女",data_kyogisha!A81,"")</f>
        <v/>
      </c>
      <c r="AI89" s="2">
        <f t="shared" si="41"/>
        <v>0</v>
      </c>
      <c r="AJ89" s="2" t="str">
        <f t="shared" si="33"/>
        <v/>
      </c>
      <c r="AK89" s="2">
        <f t="shared" si="43"/>
        <v>0</v>
      </c>
      <c r="AL89" s="2" t="str">
        <f t="shared" si="42"/>
        <v/>
      </c>
      <c r="AM89" s="2">
        <f t="shared" si="46"/>
        <v>0</v>
      </c>
      <c r="AN89" s="2" t="str">
        <f t="shared" si="47"/>
        <v/>
      </c>
      <c r="AO89" s="2">
        <f t="shared" si="44"/>
        <v>0</v>
      </c>
      <c r="AP89" s="2" t="str">
        <f t="shared" si="45"/>
        <v/>
      </c>
    </row>
    <row r="90" spans="1:42">
      <c r="A90" s="36">
        <v>81</v>
      </c>
      <c r="B90" s="269"/>
      <c r="C90" s="61"/>
      <c r="D90" s="61"/>
      <c r="E90" s="61"/>
      <c r="F90" s="250"/>
      <c r="G90" s="61"/>
      <c r="H90" s="62"/>
      <c r="I90" s="63"/>
      <c r="J90" s="222"/>
      <c r="K90" s="63"/>
      <c r="L90" s="222"/>
      <c r="M90" s="281"/>
      <c r="N90" s="282"/>
      <c r="O90" s="64"/>
      <c r="P90" s="64"/>
      <c r="W90" s="6" t="str">
        <f t="shared" si="34"/>
        <v/>
      </c>
      <c r="X90" s="6" t="str">
        <f t="shared" si="35"/>
        <v/>
      </c>
      <c r="Y90" s="6" t="str">
        <f t="shared" si="36"/>
        <v/>
      </c>
      <c r="Z90" s="6" t="str">
        <f t="shared" si="37"/>
        <v/>
      </c>
      <c r="AA90" s="6" t="str">
        <f t="shared" si="38"/>
        <v/>
      </c>
      <c r="AB90" s="11" t="str">
        <f>IF(G90="男",data_kyogisha!A82,"")</f>
        <v/>
      </c>
      <c r="AC90" s="6" t="str">
        <f t="shared" si="30"/>
        <v/>
      </c>
      <c r="AD90" s="6" t="str">
        <f t="shared" si="31"/>
        <v/>
      </c>
      <c r="AE90" s="6" t="str">
        <f t="shared" si="39"/>
        <v/>
      </c>
      <c r="AF90" s="6" t="str">
        <f t="shared" si="32"/>
        <v/>
      </c>
      <c r="AG90" s="6" t="str">
        <f t="shared" si="40"/>
        <v/>
      </c>
      <c r="AH90" s="6" t="str">
        <f>IF(G90="女",data_kyogisha!A82,"")</f>
        <v/>
      </c>
      <c r="AI90" s="2">
        <f t="shared" si="41"/>
        <v>0</v>
      </c>
      <c r="AJ90" s="2" t="str">
        <f t="shared" si="33"/>
        <v/>
      </c>
      <c r="AK90" s="2">
        <f t="shared" si="43"/>
        <v>0</v>
      </c>
      <c r="AL90" s="2" t="str">
        <f t="shared" si="42"/>
        <v/>
      </c>
      <c r="AM90" s="2">
        <f t="shared" si="46"/>
        <v>0</v>
      </c>
      <c r="AN90" s="2" t="str">
        <f t="shared" si="47"/>
        <v/>
      </c>
      <c r="AO90" s="2">
        <f t="shared" si="44"/>
        <v>0</v>
      </c>
      <c r="AP90" s="2" t="str">
        <f t="shared" si="45"/>
        <v/>
      </c>
    </row>
    <row r="91" spans="1:42">
      <c r="A91" s="36">
        <v>82</v>
      </c>
      <c r="B91" s="269"/>
      <c r="C91" s="61"/>
      <c r="D91" s="61"/>
      <c r="E91" s="61"/>
      <c r="F91" s="250"/>
      <c r="G91" s="61"/>
      <c r="H91" s="62"/>
      <c r="I91" s="63"/>
      <c r="J91" s="222"/>
      <c r="K91" s="63"/>
      <c r="L91" s="222"/>
      <c r="M91" s="281"/>
      <c r="N91" s="282"/>
      <c r="O91" s="64"/>
      <c r="P91" s="64"/>
      <c r="W91" s="6" t="str">
        <f t="shared" si="34"/>
        <v/>
      </c>
      <c r="X91" s="6" t="str">
        <f t="shared" si="35"/>
        <v/>
      </c>
      <c r="Y91" s="6" t="str">
        <f t="shared" si="36"/>
        <v/>
      </c>
      <c r="Z91" s="6" t="str">
        <f t="shared" si="37"/>
        <v/>
      </c>
      <c r="AA91" s="6" t="str">
        <f t="shared" si="38"/>
        <v/>
      </c>
      <c r="AB91" s="11" t="str">
        <f>IF(G91="男",data_kyogisha!A83,"")</f>
        <v/>
      </c>
      <c r="AC91" s="6" t="str">
        <f t="shared" si="30"/>
        <v/>
      </c>
      <c r="AD91" s="6" t="str">
        <f t="shared" si="31"/>
        <v/>
      </c>
      <c r="AE91" s="6" t="str">
        <f t="shared" si="39"/>
        <v/>
      </c>
      <c r="AF91" s="6" t="str">
        <f t="shared" si="32"/>
        <v/>
      </c>
      <c r="AG91" s="6" t="str">
        <f t="shared" si="40"/>
        <v/>
      </c>
      <c r="AH91" s="6" t="str">
        <f>IF(G91="女",data_kyogisha!A83,"")</f>
        <v/>
      </c>
      <c r="AI91" s="2">
        <f t="shared" si="41"/>
        <v>0</v>
      </c>
      <c r="AJ91" s="2" t="str">
        <f t="shared" si="33"/>
        <v/>
      </c>
      <c r="AK91" s="2">
        <f t="shared" si="43"/>
        <v>0</v>
      </c>
      <c r="AL91" s="2" t="str">
        <f t="shared" si="42"/>
        <v/>
      </c>
      <c r="AM91" s="2">
        <f t="shared" si="46"/>
        <v>0</v>
      </c>
      <c r="AN91" s="2" t="str">
        <f t="shared" si="47"/>
        <v/>
      </c>
      <c r="AO91" s="2">
        <f t="shared" si="44"/>
        <v>0</v>
      </c>
      <c r="AP91" s="2" t="str">
        <f t="shared" si="45"/>
        <v/>
      </c>
    </row>
    <row r="92" spans="1:42">
      <c r="A92" s="36">
        <v>83</v>
      </c>
      <c r="B92" s="269"/>
      <c r="C92" s="61"/>
      <c r="D92" s="61"/>
      <c r="E92" s="61"/>
      <c r="F92" s="250"/>
      <c r="G92" s="61"/>
      <c r="H92" s="62"/>
      <c r="I92" s="63"/>
      <c r="J92" s="222"/>
      <c r="K92" s="63"/>
      <c r="L92" s="222"/>
      <c r="M92" s="281"/>
      <c r="N92" s="282"/>
      <c r="O92" s="64"/>
      <c r="P92" s="64"/>
      <c r="W92" s="6" t="str">
        <f t="shared" si="34"/>
        <v/>
      </c>
      <c r="X92" s="6" t="str">
        <f t="shared" si="35"/>
        <v/>
      </c>
      <c r="Y92" s="6" t="str">
        <f t="shared" si="36"/>
        <v/>
      </c>
      <c r="Z92" s="6" t="str">
        <f t="shared" si="37"/>
        <v/>
      </c>
      <c r="AA92" s="6" t="str">
        <f t="shared" si="38"/>
        <v/>
      </c>
      <c r="AB92" s="11" t="str">
        <f>IF(G92="男",data_kyogisha!A84,"")</f>
        <v/>
      </c>
      <c r="AC92" s="6" t="str">
        <f t="shared" si="30"/>
        <v/>
      </c>
      <c r="AD92" s="6" t="str">
        <f t="shared" si="31"/>
        <v/>
      </c>
      <c r="AE92" s="6" t="str">
        <f t="shared" si="39"/>
        <v/>
      </c>
      <c r="AF92" s="6" t="str">
        <f t="shared" si="32"/>
        <v/>
      </c>
      <c r="AG92" s="6" t="str">
        <f t="shared" si="40"/>
        <v/>
      </c>
      <c r="AH92" s="6" t="str">
        <f>IF(G92="女",data_kyogisha!A84,"")</f>
        <v/>
      </c>
      <c r="AI92" s="2">
        <f t="shared" si="41"/>
        <v>0</v>
      </c>
      <c r="AJ92" s="2" t="str">
        <f t="shared" si="33"/>
        <v/>
      </c>
      <c r="AK92" s="2">
        <f t="shared" si="43"/>
        <v>0</v>
      </c>
      <c r="AL92" s="2" t="str">
        <f t="shared" si="42"/>
        <v/>
      </c>
      <c r="AM92" s="2">
        <f t="shared" si="46"/>
        <v>0</v>
      </c>
      <c r="AN92" s="2" t="str">
        <f t="shared" si="47"/>
        <v/>
      </c>
      <c r="AO92" s="2">
        <f t="shared" si="44"/>
        <v>0</v>
      </c>
      <c r="AP92" s="2" t="str">
        <f t="shared" si="45"/>
        <v/>
      </c>
    </row>
    <row r="93" spans="1:42">
      <c r="A93" s="36">
        <v>84</v>
      </c>
      <c r="B93" s="269"/>
      <c r="C93" s="61"/>
      <c r="D93" s="61"/>
      <c r="E93" s="61"/>
      <c r="F93" s="250"/>
      <c r="G93" s="61"/>
      <c r="H93" s="62"/>
      <c r="I93" s="63"/>
      <c r="J93" s="222"/>
      <c r="K93" s="63"/>
      <c r="L93" s="222"/>
      <c r="M93" s="281"/>
      <c r="N93" s="282"/>
      <c r="O93" s="64"/>
      <c r="P93" s="64"/>
      <c r="W93" s="6" t="str">
        <f t="shared" si="34"/>
        <v/>
      </c>
      <c r="X93" s="6" t="str">
        <f t="shared" si="35"/>
        <v/>
      </c>
      <c r="Y93" s="6" t="str">
        <f t="shared" si="36"/>
        <v/>
      </c>
      <c r="Z93" s="6" t="str">
        <f t="shared" si="37"/>
        <v/>
      </c>
      <c r="AA93" s="6" t="str">
        <f t="shared" si="38"/>
        <v/>
      </c>
      <c r="AB93" s="11" t="str">
        <f>IF(G93="男",data_kyogisha!A85,"")</f>
        <v/>
      </c>
      <c r="AC93" s="6" t="str">
        <f t="shared" si="30"/>
        <v/>
      </c>
      <c r="AD93" s="6" t="str">
        <f t="shared" si="31"/>
        <v/>
      </c>
      <c r="AE93" s="6" t="str">
        <f t="shared" si="39"/>
        <v/>
      </c>
      <c r="AF93" s="6" t="str">
        <f t="shared" si="32"/>
        <v/>
      </c>
      <c r="AG93" s="6" t="str">
        <f t="shared" si="40"/>
        <v/>
      </c>
      <c r="AH93" s="6" t="str">
        <f>IF(G93="女",data_kyogisha!A85,"")</f>
        <v/>
      </c>
      <c r="AI93" s="2">
        <f t="shared" si="41"/>
        <v>0</v>
      </c>
      <c r="AJ93" s="2" t="str">
        <f t="shared" si="33"/>
        <v/>
      </c>
      <c r="AK93" s="2">
        <f t="shared" si="43"/>
        <v>0</v>
      </c>
      <c r="AL93" s="2" t="str">
        <f t="shared" si="42"/>
        <v/>
      </c>
      <c r="AM93" s="2">
        <f t="shared" si="46"/>
        <v>0</v>
      </c>
      <c r="AN93" s="2" t="str">
        <f t="shared" si="47"/>
        <v/>
      </c>
      <c r="AO93" s="2">
        <f t="shared" si="44"/>
        <v>0</v>
      </c>
      <c r="AP93" s="2" t="str">
        <f t="shared" si="45"/>
        <v/>
      </c>
    </row>
    <row r="94" spans="1:42">
      <c r="A94" s="36">
        <v>85</v>
      </c>
      <c r="B94" s="269"/>
      <c r="C94" s="61"/>
      <c r="D94" s="61"/>
      <c r="E94" s="61"/>
      <c r="F94" s="250"/>
      <c r="G94" s="61"/>
      <c r="H94" s="62"/>
      <c r="I94" s="63"/>
      <c r="J94" s="222"/>
      <c r="K94" s="63"/>
      <c r="L94" s="222"/>
      <c r="M94" s="281"/>
      <c r="N94" s="282"/>
      <c r="O94" s="64"/>
      <c r="P94" s="64"/>
      <c r="W94" s="6" t="str">
        <f t="shared" si="34"/>
        <v/>
      </c>
      <c r="X94" s="6" t="str">
        <f t="shared" si="35"/>
        <v/>
      </c>
      <c r="Y94" s="6" t="str">
        <f t="shared" si="36"/>
        <v/>
      </c>
      <c r="Z94" s="6" t="str">
        <f t="shared" si="37"/>
        <v/>
      </c>
      <c r="AA94" s="6" t="str">
        <f t="shared" si="38"/>
        <v/>
      </c>
      <c r="AB94" s="11" t="str">
        <f>IF(G94="男",data_kyogisha!A86,"")</f>
        <v/>
      </c>
      <c r="AC94" s="6" t="str">
        <f t="shared" si="30"/>
        <v/>
      </c>
      <c r="AD94" s="6" t="str">
        <f t="shared" si="31"/>
        <v/>
      </c>
      <c r="AE94" s="6" t="str">
        <f t="shared" si="39"/>
        <v/>
      </c>
      <c r="AF94" s="6" t="str">
        <f t="shared" si="32"/>
        <v/>
      </c>
      <c r="AG94" s="6" t="str">
        <f t="shared" si="40"/>
        <v/>
      </c>
      <c r="AH94" s="6" t="str">
        <f>IF(G94="女",data_kyogisha!A86,"")</f>
        <v/>
      </c>
      <c r="AI94" s="2">
        <f t="shared" si="41"/>
        <v>0</v>
      </c>
      <c r="AJ94" s="2" t="str">
        <f t="shared" si="33"/>
        <v/>
      </c>
      <c r="AK94" s="2">
        <f t="shared" si="43"/>
        <v>0</v>
      </c>
      <c r="AL94" s="2" t="str">
        <f t="shared" si="42"/>
        <v/>
      </c>
      <c r="AM94" s="2">
        <f t="shared" si="46"/>
        <v>0</v>
      </c>
      <c r="AN94" s="2" t="str">
        <f t="shared" si="47"/>
        <v/>
      </c>
      <c r="AO94" s="2">
        <f t="shared" si="44"/>
        <v>0</v>
      </c>
      <c r="AP94" s="2" t="str">
        <f t="shared" si="45"/>
        <v/>
      </c>
    </row>
    <row r="95" spans="1:42">
      <c r="A95" s="36">
        <v>86</v>
      </c>
      <c r="B95" s="269"/>
      <c r="C95" s="61"/>
      <c r="D95" s="61"/>
      <c r="E95" s="61"/>
      <c r="F95" s="250"/>
      <c r="G95" s="61"/>
      <c r="H95" s="62"/>
      <c r="I95" s="63"/>
      <c r="J95" s="222"/>
      <c r="K95" s="63"/>
      <c r="L95" s="222"/>
      <c r="M95" s="281"/>
      <c r="N95" s="282"/>
      <c r="O95" s="64"/>
      <c r="P95" s="64"/>
      <c r="W95" s="6" t="str">
        <f t="shared" si="34"/>
        <v/>
      </c>
      <c r="X95" s="6" t="str">
        <f t="shared" si="35"/>
        <v/>
      </c>
      <c r="Y95" s="6" t="str">
        <f t="shared" si="36"/>
        <v/>
      </c>
      <c r="Z95" s="6" t="str">
        <f t="shared" si="37"/>
        <v/>
      </c>
      <c r="AA95" s="6" t="str">
        <f t="shared" si="38"/>
        <v/>
      </c>
      <c r="AB95" s="11" t="str">
        <f>IF(G95="男",data_kyogisha!A87,"")</f>
        <v/>
      </c>
      <c r="AC95" s="6" t="str">
        <f t="shared" si="30"/>
        <v/>
      </c>
      <c r="AD95" s="6" t="str">
        <f t="shared" si="31"/>
        <v/>
      </c>
      <c r="AE95" s="6" t="str">
        <f t="shared" si="39"/>
        <v/>
      </c>
      <c r="AF95" s="6" t="str">
        <f t="shared" si="32"/>
        <v/>
      </c>
      <c r="AG95" s="6" t="str">
        <f t="shared" si="40"/>
        <v/>
      </c>
      <c r="AH95" s="6" t="str">
        <f>IF(G95="女",data_kyogisha!A87,"")</f>
        <v/>
      </c>
      <c r="AI95" s="2">
        <f t="shared" si="41"/>
        <v>0</v>
      </c>
      <c r="AJ95" s="2" t="str">
        <f t="shared" si="33"/>
        <v/>
      </c>
      <c r="AK95" s="2">
        <f t="shared" si="43"/>
        <v>0</v>
      </c>
      <c r="AL95" s="2" t="str">
        <f t="shared" si="42"/>
        <v/>
      </c>
      <c r="AM95" s="2">
        <f t="shared" si="46"/>
        <v>0</v>
      </c>
      <c r="AN95" s="2" t="str">
        <f t="shared" si="47"/>
        <v/>
      </c>
      <c r="AO95" s="2">
        <f t="shared" si="44"/>
        <v>0</v>
      </c>
      <c r="AP95" s="2" t="str">
        <f t="shared" si="45"/>
        <v/>
      </c>
    </row>
    <row r="96" spans="1:42">
      <c r="A96" s="36">
        <v>87</v>
      </c>
      <c r="B96" s="269"/>
      <c r="C96" s="61"/>
      <c r="D96" s="61"/>
      <c r="E96" s="61"/>
      <c r="F96" s="250"/>
      <c r="G96" s="61"/>
      <c r="H96" s="62"/>
      <c r="I96" s="63"/>
      <c r="J96" s="222"/>
      <c r="K96" s="63"/>
      <c r="L96" s="222"/>
      <c r="M96" s="281"/>
      <c r="N96" s="282"/>
      <c r="O96" s="64"/>
      <c r="P96" s="64"/>
      <c r="W96" s="6" t="str">
        <f t="shared" si="34"/>
        <v/>
      </c>
      <c r="X96" s="6" t="str">
        <f t="shared" si="35"/>
        <v/>
      </c>
      <c r="Y96" s="6" t="str">
        <f t="shared" si="36"/>
        <v/>
      </c>
      <c r="Z96" s="6" t="str">
        <f t="shared" si="37"/>
        <v/>
      </c>
      <c r="AA96" s="6" t="str">
        <f t="shared" si="38"/>
        <v/>
      </c>
      <c r="AB96" s="11" t="str">
        <f>IF(G96="男",data_kyogisha!A88,"")</f>
        <v/>
      </c>
      <c r="AC96" s="6" t="str">
        <f t="shared" si="30"/>
        <v/>
      </c>
      <c r="AD96" s="6" t="str">
        <f t="shared" si="31"/>
        <v/>
      </c>
      <c r="AE96" s="6" t="str">
        <f t="shared" si="39"/>
        <v/>
      </c>
      <c r="AF96" s="6" t="str">
        <f t="shared" si="32"/>
        <v/>
      </c>
      <c r="AG96" s="6" t="str">
        <f t="shared" si="40"/>
        <v/>
      </c>
      <c r="AH96" s="6" t="str">
        <f>IF(G96="女",data_kyogisha!A88,"")</f>
        <v/>
      </c>
      <c r="AI96" s="2">
        <f t="shared" si="41"/>
        <v>0</v>
      </c>
      <c r="AJ96" s="2" t="str">
        <f t="shared" si="33"/>
        <v/>
      </c>
      <c r="AK96" s="2">
        <f t="shared" si="43"/>
        <v>0</v>
      </c>
      <c r="AL96" s="2" t="str">
        <f t="shared" si="42"/>
        <v/>
      </c>
      <c r="AM96" s="2">
        <f t="shared" si="46"/>
        <v>0</v>
      </c>
      <c r="AN96" s="2" t="str">
        <f t="shared" si="47"/>
        <v/>
      </c>
      <c r="AO96" s="2">
        <f t="shared" si="44"/>
        <v>0</v>
      </c>
      <c r="AP96" s="2" t="str">
        <f t="shared" si="45"/>
        <v/>
      </c>
    </row>
    <row r="97" spans="1:42">
      <c r="A97" s="36">
        <v>88</v>
      </c>
      <c r="B97" s="269"/>
      <c r="C97" s="61"/>
      <c r="D97" s="61"/>
      <c r="E97" s="61"/>
      <c r="F97" s="250"/>
      <c r="G97" s="61"/>
      <c r="H97" s="62"/>
      <c r="I97" s="63"/>
      <c r="J97" s="222"/>
      <c r="K97" s="63"/>
      <c r="L97" s="222"/>
      <c r="M97" s="281"/>
      <c r="N97" s="282"/>
      <c r="O97" s="64"/>
      <c r="P97" s="64"/>
      <c r="W97" s="6" t="str">
        <f t="shared" si="34"/>
        <v/>
      </c>
      <c r="X97" s="6" t="str">
        <f t="shared" si="35"/>
        <v/>
      </c>
      <c r="Y97" s="6" t="str">
        <f t="shared" si="36"/>
        <v/>
      </c>
      <c r="Z97" s="6" t="str">
        <f t="shared" si="37"/>
        <v/>
      </c>
      <c r="AA97" s="6" t="str">
        <f t="shared" si="38"/>
        <v/>
      </c>
      <c r="AB97" s="11" t="str">
        <f>IF(G97="男",data_kyogisha!A89,"")</f>
        <v/>
      </c>
      <c r="AC97" s="6" t="str">
        <f t="shared" si="30"/>
        <v/>
      </c>
      <c r="AD97" s="6" t="str">
        <f t="shared" si="31"/>
        <v/>
      </c>
      <c r="AE97" s="6" t="str">
        <f t="shared" si="39"/>
        <v/>
      </c>
      <c r="AF97" s="6" t="str">
        <f t="shared" si="32"/>
        <v/>
      </c>
      <c r="AG97" s="6" t="str">
        <f t="shared" si="40"/>
        <v/>
      </c>
      <c r="AH97" s="6" t="str">
        <f>IF(G97="女",data_kyogisha!A89,"")</f>
        <v/>
      </c>
      <c r="AI97" s="2">
        <f t="shared" si="41"/>
        <v>0</v>
      </c>
      <c r="AJ97" s="2" t="str">
        <f t="shared" si="33"/>
        <v/>
      </c>
      <c r="AK97" s="2">
        <f t="shared" si="43"/>
        <v>0</v>
      </c>
      <c r="AL97" s="2" t="str">
        <f t="shared" si="42"/>
        <v/>
      </c>
      <c r="AM97" s="2">
        <f t="shared" si="46"/>
        <v>0</v>
      </c>
      <c r="AN97" s="2" t="str">
        <f t="shared" si="47"/>
        <v/>
      </c>
      <c r="AO97" s="2">
        <f t="shared" si="44"/>
        <v>0</v>
      </c>
      <c r="AP97" s="2" t="str">
        <f t="shared" si="45"/>
        <v/>
      </c>
    </row>
    <row r="98" spans="1:42">
      <c r="A98" s="36">
        <v>89</v>
      </c>
      <c r="B98" s="269"/>
      <c r="C98" s="61"/>
      <c r="D98" s="61"/>
      <c r="E98" s="61"/>
      <c r="F98" s="250"/>
      <c r="G98" s="61"/>
      <c r="H98" s="62"/>
      <c r="I98" s="63"/>
      <c r="J98" s="222"/>
      <c r="K98" s="63"/>
      <c r="L98" s="222"/>
      <c r="M98" s="281"/>
      <c r="N98" s="282"/>
      <c r="O98" s="64"/>
      <c r="P98" s="64"/>
      <c r="W98" s="6" t="str">
        <f t="shared" si="34"/>
        <v/>
      </c>
      <c r="X98" s="6" t="str">
        <f t="shared" si="35"/>
        <v/>
      </c>
      <c r="Y98" s="6" t="str">
        <f t="shared" si="36"/>
        <v/>
      </c>
      <c r="Z98" s="6" t="str">
        <f t="shared" si="37"/>
        <v/>
      </c>
      <c r="AA98" s="6" t="str">
        <f t="shared" si="38"/>
        <v/>
      </c>
      <c r="AB98" s="11" t="str">
        <f>IF(G98="男",data_kyogisha!A90,"")</f>
        <v/>
      </c>
      <c r="AC98" s="6" t="str">
        <f t="shared" si="30"/>
        <v/>
      </c>
      <c r="AD98" s="6" t="str">
        <f t="shared" si="31"/>
        <v/>
      </c>
      <c r="AE98" s="6" t="str">
        <f t="shared" si="39"/>
        <v/>
      </c>
      <c r="AF98" s="6" t="str">
        <f t="shared" si="32"/>
        <v/>
      </c>
      <c r="AG98" s="6" t="str">
        <f t="shared" si="40"/>
        <v/>
      </c>
      <c r="AH98" s="6" t="str">
        <f>IF(G98="女",data_kyogisha!A90,"")</f>
        <v/>
      </c>
      <c r="AI98" s="2">
        <f t="shared" si="41"/>
        <v>0</v>
      </c>
      <c r="AJ98" s="2" t="str">
        <f t="shared" si="33"/>
        <v/>
      </c>
      <c r="AK98" s="2">
        <f t="shared" si="43"/>
        <v>0</v>
      </c>
      <c r="AL98" s="2" t="str">
        <f t="shared" si="42"/>
        <v/>
      </c>
      <c r="AM98" s="2">
        <f t="shared" si="46"/>
        <v>0</v>
      </c>
      <c r="AN98" s="2" t="str">
        <f t="shared" si="47"/>
        <v/>
      </c>
      <c r="AO98" s="2">
        <f t="shared" si="44"/>
        <v>0</v>
      </c>
      <c r="AP98" s="2" t="str">
        <f t="shared" si="45"/>
        <v/>
      </c>
    </row>
    <row r="99" spans="1:42" ht="14.25" thickBot="1">
      <c r="A99" s="25">
        <v>90</v>
      </c>
      <c r="B99" s="270"/>
      <c r="C99" s="65"/>
      <c r="D99" s="65"/>
      <c r="E99" s="65"/>
      <c r="F99" s="251"/>
      <c r="G99" s="65"/>
      <c r="H99" s="66"/>
      <c r="I99" s="67"/>
      <c r="J99" s="223"/>
      <c r="K99" s="67"/>
      <c r="L99" s="223"/>
      <c r="M99" s="283"/>
      <c r="N99" s="284"/>
      <c r="O99" s="68"/>
      <c r="P99" s="68"/>
      <c r="W99" s="151" t="str">
        <f t="shared" si="34"/>
        <v/>
      </c>
      <c r="X99" s="151" t="str">
        <f t="shared" si="35"/>
        <v/>
      </c>
      <c r="Y99" s="151" t="str">
        <f t="shared" si="36"/>
        <v/>
      </c>
      <c r="Z99" s="151" t="str">
        <f t="shared" si="37"/>
        <v/>
      </c>
      <c r="AA99" s="151" t="str">
        <f t="shared" si="38"/>
        <v/>
      </c>
      <c r="AB99" s="152" t="str">
        <f>IF(G99="男",data_kyogisha!A91,"")</f>
        <v/>
      </c>
      <c r="AC99" s="151" t="str">
        <f t="shared" si="30"/>
        <v/>
      </c>
      <c r="AD99" s="151" t="str">
        <f t="shared" si="31"/>
        <v/>
      </c>
      <c r="AE99" s="151" t="str">
        <f t="shared" si="39"/>
        <v/>
      </c>
      <c r="AF99" s="151" t="str">
        <f t="shared" si="32"/>
        <v/>
      </c>
      <c r="AG99" s="151" t="str">
        <f t="shared" si="40"/>
        <v/>
      </c>
      <c r="AH99" s="151" t="str">
        <f>IF(G99="女",data_kyogisha!A91,"")</f>
        <v/>
      </c>
      <c r="AI99" s="151">
        <f t="shared" si="41"/>
        <v>0</v>
      </c>
      <c r="AJ99" s="151" t="str">
        <f t="shared" si="33"/>
        <v/>
      </c>
      <c r="AK99" s="151">
        <f t="shared" si="43"/>
        <v>0</v>
      </c>
      <c r="AL99" s="151" t="str">
        <f t="shared" si="42"/>
        <v/>
      </c>
      <c r="AM99" s="151">
        <f t="shared" si="46"/>
        <v>0</v>
      </c>
      <c r="AN99" s="151" t="str">
        <f t="shared" si="47"/>
        <v/>
      </c>
      <c r="AO99" s="151">
        <f t="shared" si="44"/>
        <v>0</v>
      </c>
      <c r="AP99" s="151" t="str">
        <f t="shared" si="45"/>
        <v/>
      </c>
    </row>
    <row r="100" spans="1:42" hidden="1">
      <c r="F100" s="16" t="s">
        <v>211</v>
      </c>
      <c r="G100" s="83">
        <f>SUM(I100:M100)</f>
        <v>0</v>
      </c>
      <c r="I100" s="2">
        <f>COUNTA(I10:I99)</f>
        <v>0</v>
      </c>
      <c r="K100" s="2">
        <f>COUNTA(K10:K99)</f>
        <v>0</v>
      </c>
      <c r="M100" s="2">
        <f>COUNTA(M10:M99)</f>
        <v>0</v>
      </c>
    </row>
    <row r="101" spans="1:42" hidden="1">
      <c r="F101" s="16" t="s">
        <v>215</v>
      </c>
      <c r="G101" s="83">
        <f>③リレー情報確認!F14+③リレー情報確認!L14+③リレー情報確認!R14+③リレー情報確認!X14</f>
        <v>0</v>
      </c>
    </row>
    <row r="102" spans="1:42" hidden="1">
      <c r="F102" s="16" t="s">
        <v>220</v>
      </c>
      <c r="G102" s="83">
        <f>COUNTIF(G10:G99,"男")</f>
        <v>0</v>
      </c>
    </row>
    <row r="103" spans="1:42" hidden="1">
      <c r="F103" s="2" t="s">
        <v>221</v>
      </c>
      <c r="G103" s="2">
        <f>COUNTIF(G10:G99,"女")</f>
        <v>0</v>
      </c>
    </row>
  </sheetData>
  <sheetProtection selectLockedCells="1"/>
  <mergeCells count="1">
    <mergeCell ref="N3:P3"/>
  </mergeCells>
  <phoneticPr fontId="1"/>
  <dataValidations count="9">
    <dataValidation type="list" allowBlank="1" showInputMessage="1" showErrorMessage="1" sqref="M10:M99">
      <formula1>IF(G10="","",IF(G10="男",$T$10:$T$36,$U$10:$U$36))</formula1>
    </dataValidation>
    <dataValidation imeMode="off" allowBlank="1" showInputMessage="1" showErrorMessage="1" sqref="N10:N99 J10:J99 O5:P6 H10:H99 C10:C99 F10:F99 L10:L99"/>
    <dataValidation type="list" allowBlank="1" showInputMessage="1" showErrorMessage="1" sqref="O10:P99">
      <formula1>$V$11</formula1>
    </dataValidation>
    <dataValidation type="list" imeMode="on" allowBlank="1" showInputMessage="1" showErrorMessage="1" sqref="G10:G99">
      <formula1>$S$11:$S$12</formula1>
    </dataValidation>
    <dataValidation imeMode="hiragana" allowBlank="1" showInputMessage="1" showErrorMessage="1" sqref="D10:D99"/>
    <dataValidation imeMode="halfKatakana" allowBlank="1" showInputMessage="1" showErrorMessage="1" sqref="E9:E99 F9"/>
    <dataValidation type="custom" imeMode="off" allowBlank="1" showInputMessage="1" showErrorMessage="1" sqref="B10:B99">
      <formula1>EXACT(UPPER(B10),B10)</formula1>
    </dataValidation>
    <dataValidation type="list" allowBlank="1" showInputMessage="1" showErrorMessage="1" sqref="I10:I99">
      <formula1>IF(G10="","",IF(G10="男",$T$10:$T$22,$U$10:$U$24))</formula1>
    </dataValidation>
    <dataValidation type="list" allowBlank="1" showInputMessage="1" showErrorMessage="1" sqref="K10:K99">
      <formula1>IF(G10="","",IF(G10="男",$T$10:$T$22,$U$10:$U$23))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14"/>
  <sheetViews>
    <sheetView zoomScaleNormal="100" workbookViewId="0">
      <pane ySplit="16" topLeftCell="A17" activePane="bottomLeft" state="frozen"/>
      <selection pane="bottomLeft" activeCell="C8" sqref="C8"/>
    </sheetView>
  </sheetViews>
  <sheetFormatPr defaultRowHeight="13.5"/>
  <cols>
    <col min="1" max="1" width="1.875" style="40" customWidth="1"/>
    <col min="2" max="2" width="4.5" style="40" hidden="1" customWidth="1"/>
    <col min="3" max="3" width="6.5" style="40" bestFit="1" customWidth="1"/>
    <col min="4" max="4" width="12.25" style="40" bestFit="1" customWidth="1"/>
    <col min="5" max="5" width="9.5" style="40" hidden="1" customWidth="1"/>
    <col min="6" max="6" width="8.5" style="40" bestFit="1" customWidth="1"/>
    <col min="7" max="7" width="5" style="41" customWidth="1"/>
    <col min="8" max="8" width="4.5" style="40" hidden="1" customWidth="1"/>
    <col min="9" max="9" width="6.5" style="40" customWidth="1"/>
    <col min="10" max="10" width="12.25" style="40" customWidth="1"/>
    <col min="11" max="11" width="9.5" style="40" hidden="1" customWidth="1"/>
    <col min="12" max="12" width="8.5" style="40" bestFit="1" customWidth="1"/>
    <col min="13" max="13" width="5" style="43" customWidth="1"/>
    <col min="14" max="14" width="4.5" style="40" hidden="1" customWidth="1"/>
    <col min="15" max="15" width="6.5" style="40" bestFit="1" customWidth="1"/>
    <col min="16" max="16" width="12.25" style="40" customWidth="1"/>
    <col min="17" max="17" width="9.5" style="40" hidden="1" customWidth="1"/>
    <col min="18" max="18" width="8.5" style="40" bestFit="1" customWidth="1"/>
    <col min="19" max="19" width="5" style="43" customWidth="1"/>
    <col min="20" max="20" width="4.5" style="40" hidden="1" customWidth="1"/>
    <col min="21" max="21" width="6.5" style="40" bestFit="1" customWidth="1"/>
    <col min="22" max="22" width="12.25" style="40" customWidth="1"/>
    <col min="23" max="23" width="9.5" style="40" hidden="1" customWidth="1"/>
    <col min="24" max="24" width="8.5" style="40" bestFit="1" customWidth="1"/>
    <col min="25" max="26" width="9" style="40"/>
    <col min="27" max="27" width="9" style="40" customWidth="1"/>
    <col min="28" max="16384" width="9" style="40"/>
  </cols>
  <sheetData>
    <row r="1" spans="1:24" ht="18" thickBot="1">
      <c r="A1" s="39" t="s">
        <v>187</v>
      </c>
      <c r="H1" s="42"/>
      <c r="I1" s="74" t="s">
        <v>81</v>
      </c>
      <c r="J1" s="358" t="str">
        <f>IF(①学校情報入力!D5="","",①学校情報入力!D5)</f>
        <v/>
      </c>
      <c r="K1" s="359"/>
      <c r="L1" s="360"/>
      <c r="M1" s="38"/>
      <c r="O1" s="74" t="s">
        <v>141</v>
      </c>
      <c r="P1" s="358" t="str">
        <f>IF(①学校情報入力!F5="","",①学校情報入力!F5)</f>
        <v/>
      </c>
      <c r="Q1" s="359"/>
      <c r="R1" s="360"/>
      <c r="T1" s="42"/>
      <c r="W1" s="159"/>
    </row>
    <row r="2" spans="1:24">
      <c r="H2" s="42"/>
      <c r="N2" s="42"/>
      <c r="T2" s="42"/>
    </row>
    <row r="3" spans="1:24" s="168" customFormat="1">
      <c r="A3" s="169"/>
      <c r="B3" s="165"/>
      <c r="C3" s="166" t="s">
        <v>186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83"/>
      <c r="Q3" s="183"/>
      <c r="R3" s="183"/>
      <c r="S3" s="183"/>
      <c r="T3" s="183"/>
      <c r="U3" s="183"/>
      <c r="V3" s="183"/>
      <c r="W3" s="183"/>
    </row>
    <row r="4" spans="1:24" s="168" customFormat="1">
      <c r="A4" s="169"/>
      <c r="B4" s="165"/>
      <c r="C4" s="166" t="s">
        <v>188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83"/>
      <c r="Q4" s="183"/>
      <c r="R4" s="183"/>
      <c r="S4" s="183"/>
      <c r="T4" s="183"/>
      <c r="U4" s="183"/>
      <c r="V4" s="183"/>
      <c r="W4" s="183"/>
    </row>
    <row r="5" spans="1:24">
      <c r="H5" s="169"/>
      <c r="N5" s="169"/>
      <c r="T5" s="169"/>
    </row>
    <row r="6" spans="1:24" s="170" customFormat="1">
      <c r="A6" s="180"/>
      <c r="B6" s="362" t="s">
        <v>129</v>
      </c>
      <c r="C6" s="362"/>
      <c r="D6" s="362"/>
      <c r="E6" s="362"/>
      <c r="F6" s="362"/>
      <c r="G6" s="181"/>
      <c r="H6" s="364" t="s">
        <v>130</v>
      </c>
      <c r="I6" s="365"/>
      <c r="J6" s="365"/>
      <c r="K6" s="365"/>
      <c r="L6" s="366"/>
      <c r="M6" s="182"/>
      <c r="N6" s="363" t="s">
        <v>131</v>
      </c>
      <c r="O6" s="363"/>
      <c r="P6" s="363"/>
      <c r="Q6" s="363"/>
      <c r="R6" s="363"/>
      <c r="S6" s="182"/>
      <c r="T6" s="363" t="s">
        <v>132</v>
      </c>
      <c r="U6" s="363"/>
      <c r="V6" s="363"/>
      <c r="W6" s="363"/>
      <c r="X6" s="363"/>
    </row>
    <row r="7" spans="1:24">
      <c r="B7" s="171" t="s">
        <v>103</v>
      </c>
      <c r="C7" s="171" t="s">
        <v>0</v>
      </c>
      <c r="D7" s="171" t="s">
        <v>106</v>
      </c>
      <c r="E7" s="171" t="s">
        <v>174</v>
      </c>
      <c r="F7" s="171" t="s">
        <v>40</v>
      </c>
      <c r="H7" s="172" t="s">
        <v>103</v>
      </c>
      <c r="I7" s="172" t="s">
        <v>0</v>
      </c>
      <c r="J7" s="171" t="s">
        <v>106</v>
      </c>
      <c r="K7" s="171" t="s">
        <v>174</v>
      </c>
      <c r="L7" s="171" t="s">
        <v>40</v>
      </c>
      <c r="N7" s="172" t="s">
        <v>103</v>
      </c>
      <c r="O7" s="172" t="s">
        <v>0</v>
      </c>
      <c r="P7" s="171" t="s">
        <v>106</v>
      </c>
      <c r="Q7" s="171" t="s">
        <v>174</v>
      </c>
      <c r="R7" s="171" t="s">
        <v>40</v>
      </c>
      <c r="T7" s="172" t="s">
        <v>103</v>
      </c>
      <c r="U7" s="172" t="s">
        <v>0</v>
      </c>
      <c r="V7" s="171" t="s">
        <v>106</v>
      </c>
      <c r="W7" s="171" t="s">
        <v>174</v>
      </c>
      <c r="X7" s="171" t="s">
        <v>40</v>
      </c>
    </row>
    <row r="8" spans="1:24">
      <c r="B8" s="173">
        <v>1</v>
      </c>
      <c r="C8" s="173" t="str">
        <f>IF(②選手情報入力!$AJ$9&lt;1,"",VLOOKUP(B8,②選手情報入力!$AI$10:$AJ$99,2,FALSE))</f>
        <v/>
      </c>
      <c r="D8" s="143" t="str">
        <f>IF(C8="","",VLOOKUP(C8,②選手情報入力!$W$10:$X$99,2,FALSE))</f>
        <v/>
      </c>
      <c r="E8" s="143" t="str">
        <f>IF(C8="","",VLOOKUP(C8,②選手情報入力!$W$10:$AC$99,6,FALSE))</f>
        <v/>
      </c>
      <c r="F8" s="361" t="str">
        <f>IF(②選手情報入力!O5="","",②選手情報入力!O5)</f>
        <v/>
      </c>
      <c r="H8" s="173">
        <v>1</v>
      </c>
      <c r="I8" s="173" t="str">
        <f>IF(②選手情報入力!$AL$9&lt;1,"",VLOOKUP(H8,②選手情報入力!$AK$10:$AL$99,2,FALSE))</f>
        <v/>
      </c>
      <c r="J8" s="143" t="str">
        <f>IF(I8="","",VLOOKUP(I8,②選手情報入力!$W$10:$X$99,2,FALSE))</f>
        <v/>
      </c>
      <c r="K8" s="143" t="str">
        <f>IF(I8="","",VLOOKUP(I8,②選手情報入力!$W$10:$AC$99,6,FALSE))</f>
        <v/>
      </c>
      <c r="L8" s="367" t="str">
        <f>IF(②選手情報入力!P5="","",②選手情報入力!P5)</f>
        <v/>
      </c>
      <c r="N8" s="173">
        <v>1</v>
      </c>
      <c r="O8" s="173" t="str">
        <f>IF(②選手情報入力!$AN$9&lt;1,"",VLOOKUP(N8,②選手情報入力!$AM$10:$AN$99,2,FALSE))</f>
        <v/>
      </c>
      <c r="P8" s="143" t="str">
        <f>IF(O8="","",VLOOKUP(O8,②選手情報入力!$AC$10:$AD$99,2,FALSE))</f>
        <v/>
      </c>
      <c r="Q8" s="143" t="str">
        <f>IF(O8="","",VLOOKUP(O8,②選手情報入力!$AC$10:$AJ$99,6,FALSE))</f>
        <v/>
      </c>
      <c r="R8" s="361" t="str">
        <f>IF(②選手情報入力!O6="","",②選手情報入力!O6)</f>
        <v/>
      </c>
      <c r="T8" s="173">
        <v>1</v>
      </c>
      <c r="U8" s="173" t="str">
        <f>IF(②選手情報入力!$AP$9&lt;1,"",VLOOKUP(T8,②選手情報入力!$AO$10:$AP$99,2,FALSE))</f>
        <v/>
      </c>
      <c r="V8" s="143" t="str">
        <f>IF(U8="","",VLOOKUP(U8,②選手情報入力!$AC$10:$AD$99,2,FALSE))</f>
        <v/>
      </c>
      <c r="W8" s="143" t="str">
        <f>IF(U8="","",VLOOKUP(U8,②選手情報入力!$AC$10:$AJ$99,6,FALSE))</f>
        <v/>
      </c>
      <c r="X8" s="361" t="str">
        <f>IF(②選手情報入力!P6="","",②選手情報入力!P6)</f>
        <v/>
      </c>
    </row>
    <row r="9" spans="1:24">
      <c r="B9" s="174">
        <v>2</v>
      </c>
      <c r="C9" s="174" t="str">
        <f>IF(②選手情報入力!$AJ$9&lt;2,"",VLOOKUP(B9,②選手情報入力!$AI$10:$AJ$99,2,FALSE))</f>
        <v/>
      </c>
      <c r="D9" s="144" t="str">
        <f>IF(C9="","",VLOOKUP(C9,②選手情報入力!$W$10:$X$99,2,FALSE))</f>
        <v/>
      </c>
      <c r="E9" s="144" t="str">
        <f>IF(C9="","",VLOOKUP(C9,②選手情報入力!$W$10:$AC$99,6,FALSE))</f>
        <v/>
      </c>
      <c r="F9" s="361"/>
      <c r="H9" s="174">
        <v>2</v>
      </c>
      <c r="I9" s="174" t="str">
        <f>IF(②選手情報入力!$AL$9&lt;2,"",VLOOKUP(H9,②選手情報入力!$AK$10:$AL$99,2,FALSE))</f>
        <v/>
      </c>
      <c r="J9" s="144" t="str">
        <f>IF(I9="","",VLOOKUP(I9,②選手情報入力!$W$10:$X$99,2,FALSE))</f>
        <v/>
      </c>
      <c r="K9" s="144" t="str">
        <f>IF(I9="","",VLOOKUP(I9,②選手情報入力!$W$10:$AC$99,6,FALSE))</f>
        <v/>
      </c>
      <c r="L9" s="368"/>
      <c r="N9" s="174">
        <v>2</v>
      </c>
      <c r="O9" s="174" t="str">
        <f>IF(②選手情報入力!$AN$9&lt;2,"",VLOOKUP(N9,②選手情報入力!$AM$10:$AN$99,2,FALSE))</f>
        <v/>
      </c>
      <c r="P9" s="144" t="str">
        <f>IF(O9="","",VLOOKUP(O9,②選手情報入力!$AC$10:$AD$99,2,FALSE))</f>
        <v/>
      </c>
      <c r="Q9" s="144" t="str">
        <f>IF(O9="","",VLOOKUP(O9,②選手情報入力!$AC$10:$AJ$99,6,FALSE))</f>
        <v/>
      </c>
      <c r="R9" s="361"/>
      <c r="T9" s="174">
        <v>2</v>
      </c>
      <c r="U9" s="174" t="str">
        <f>IF(②選手情報入力!$AP$9&lt;2,"",VLOOKUP(T9,②選手情報入力!$AO$10:$AP$99,2,FALSE))</f>
        <v/>
      </c>
      <c r="V9" s="144" t="str">
        <f>IF(U9="","",VLOOKUP(U9,②選手情報入力!$AC$10:$AD$99,2,FALSE))</f>
        <v/>
      </c>
      <c r="W9" s="144" t="str">
        <f>IF(U9="","",VLOOKUP(U9,②選手情報入力!$AC$10:$AJ$99,6,FALSE))</f>
        <v/>
      </c>
      <c r="X9" s="361"/>
    </row>
    <row r="10" spans="1:24">
      <c r="B10" s="174">
        <v>3</v>
      </c>
      <c r="C10" s="174" t="str">
        <f>IF(②選手情報入力!$AJ$9&lt;3,"",VLOOKUP(B10,②選手情報入力!$AI$10:$AJ$99,2,FALSE))</f>
        <v/>
      </c>
      <c r="D10" s="144" t="str">
        <f>IF(C10="","",VLOOKUP(C10,②選手情報入力!$W$10:$X$99,2,FALSE))</f>
        <v/>
      </c>
      <c r="E10" s="144" t="str">
        <f>IF(C10="","",VLOOKUP(C10,②選手情報入力!$W$10:$AC$99,6,FALSE))</f>
        <v/>
      </c>
      <c r="F10" s="361"/>
      <c r="H10" s="174">
        <v>3</v>
      </c>
      <c r="I10" s="174" t="str">
        <f>IF(②選手情報入力!$AL$9&lt;3,"",VLOOKUP(H10,②選手情報入力!$AK$10:$AL$99,2,FALSE))</f>
        <v/>
      </c>
      <c r="J10" s="144" t="str">
        <f>IF(I10="","",VLOOKUP(I10,②選手情報入力!$W$10:$X$99,2,FALSE))</f>
        <v/>
      </c>
      <c r="K10" s="144" t="str">
        <f>IF(I10="","",VLOOKUP(I10,②選手情報入力!$W$10:$AC$99,6,FALSE))</f>
        <v/>
      </c>
      <c r="L10" s="368"/>
      <c r="N10" s="174">
        <v>3</v>
      </c>
      <c r="O10" s="174" t="str">
        <f>IF(②選手情報入力!$AN$9&lt;3,"",VLOOKUP(N10,②選手情報入力!$AM$10:$AN$99,2,FALSE))</f>
        <v/>
      </c>
      <c r="P10" s="144" t="str">
        <f>IF(O10="","",VLOOKUP(O10,②選手情報入力!$AC$10:$AD$99,2,FALSE))</f>
        <v/>
      </c>
      <c r="Q10" s="144" t="str">
        <f>IF(O10="","",VLOOKUP(O10,②選手情報入力!$AC$10:$AJ$99,6,FALSE))</f>
        <v/>
      </c>
      <c r="R10" s="361"/>
      <c r="T10" s="174">
        <v>3</v>
      </c>
      <c r="U10" s="174" t="str">
        <f>IF(②選手情報入力!$AP$9&lt;3,"",VLOOKUP(T10,②選手情報入力!$AO$10:$AP$99,2,FALSE))</f>
        <v/>
      </c>
      <c r="V10" s="144" t="str">
        <f>IF(U10="","",VLOOKUP(U10,②選手情報入力!$AC$10:$AD$99,2,FALSE))</f>
        <v/>
      </c>
      <c r="W10" s="144" t="str">
        <f>IF(U10="","",VLOOKUP(U10,②選手情報入力!$AC$10:$AJ$99,6,FALSE))</f>
        <v/>
      </c>
      <c r="X10" s="361"/>
    </row>
    <row r="11" spans="1:24">
      <c r="B11" s="174">
        <v>4</v>
      </c>
      <c r="C11" s="174" t="str">
        <f>IF(②選手情報入力!$AJ$9&lt;4,"",VLOOKUP(B11,②選手情報入力!$AI$10:$AJ$99,2,FALSE))</f>
        <v/>
      </c>
      <c r="D11" s="144" t="str">
        <f>IF(C11="","",VLOOKUP(C11,②選手情報入力!$W$10:$X$99,2,FALSE))</f>
        <v/>
      </c>
      <c r="E11" s="144" t="str">
        <f>IF(C11="","",VLOOKUP(C11,②選手情報入力!$W$10:$AC$99,6,FALSE))</f>
        <v/>
      </c>
      <c r="F11" s="361"/>
      <c r="H11" s="174">
        <v>4</v>
      </c>
      <c r="I11" s="174" t="str">
        <f>IF(②選手情報入力!$AL$9&lt;4,"",VLOOKUP(H11,②選手情報入力!$AK$10:$AL$99,2,FALSE))</f>
        <v/>
      </c>
      <c r="J11" s="144" t="str">
        <f>IF(I11="","",VLOOKUP(I11,②選手情報入力!$W$10:$X$99,2,FALSE))</f>
        <v/>
      </c>
      <c r="K11" s="144" t="str">
        <f>IF(I11="","",VLOOKUP(I11,②選手情報入力!$W$10:$AC$99,6,FALSE))</f>
        <v/>
      </c>
      <c r="L11" s="368"/>
      <c r="N11" s="174">
        <v>4</v>
      </c>
      <c r="O11" s="174" t="str">
        <f>IF(②選手情報入力!$AN$9&lt;4,"",VLOOKUP(N11,②選手情報入力!$AM$10:$AN$99,2,FALSE))</f>
        <v/>
      </c>
      <c r="P11" s="144" t="str">
        <f>IF(O11="","",VLOOKUP(O11,②選手情報入力!$AC$10:$AD$99,2,FALSE))</f>
        <v/>
      </c>
      <c r="Q11" s="144" t="str">
        <f>IF(O11="","",VLOOKUP(O11,②選手情報入力!$AC$10:$AJ$99,6,FALSE))</f>
        <v/>
      </c>
      <c r="R11" s="361"/>
      <c r="T11" s="174">
        <v>4</v>
      </c>
      <c r="U11" s="174" t="str">
        <f>IF(②選手情報入力!$AP$9&lt;4,"",VLOOKUP(T11,②選手情報入力!$AO$10:$AP$99,2,FALSE))</f>
        <v/>
      </c>
      <c r="V11" s="144" t="str">
        <f>IF(U11="","",VLOOKUP(U11,②選手情報入力!$AC$10:$AD$99,2,FALSE))</f>
        <v/>
      </c>
      <c r="W11" s="144" t="str">
        <f>IF(U11="","",VLOOKUP(U11,②選手情報入力!$AC$10:$AJ$99,6,FALSE))</f>
        <v/>
      </c>
      <c r="X11" s="361"/>
    </row>
    <row r="12" spans="1:24">
      <c r="B12" s="174">
        <v>5</v>
      </c>
      <c r="C12" s="174" t="str">
        <f>IF(②選手情報入力!$AJ$9&lt;5,"",VLOOKUP(B12,②選手情報入力!$AI$10:$AJ$99,2,FALSE))</f>
        <v/>
      </c>
      <c r="D12" s="144" t="str">
        <f>IF(C12="","",VLOOKUP(C12,②選手情報入力!$W$10:$X$99,2,FALSE))</f>
        <v/>
      </c>
      <c r="E12" s="144" t="str">
        <f>IF(C12="","",VLOOKUP(C12,②選手情報入力!$W$10:$AC$99,6,FALSE))</f>
        <v/>
      </c>
      <c r="F12" s="361"/>
      <c r="H12" s="174">
        <v>5</v>
      </c>
      <c r="I12" s="174" t="str">
        <f>IF(②選手情報入力!$AL$9&lt;5,"",VLOOKUP(H12,②選手情報入力!$AK$10:$AL$99,2,FALSE))</f>
        <v/>
      </c>
      <c r="J12" s="144" t="str">
        <f>IF(I12="","",VLOOKUP(I12,②選手情報入力!$W$10:$X$99,2,FALSE))</f>
        <v/>
      </c>
      <c r="K12" s="144" t="str">
        <f>IF(I12="","",VLOOKUP(I12,②選手情報入力!$W$10:$AC$99,6,FALSE))</f>
        <v/>
      </c>
      <c r="L12" s="368"/>
      <c r="N12" s="174">
        <v>5</v>
      </c>
      <c r="O12" s="174" t="str">
        <f>IF(②選手情報入力!$AN$9&lt;5,"",VLOOKUP(N12,②選手情報入力!$AM$10:$AN$99,2,FALSE))</f>
        <v/>
      </c>
      <c r="P12" s="144" t="str">
        <f>IF(O12="","",VLOOKUP(O12,②選手情報入力!$AC$10:$AD$99,2,FALSE))</f>
        <v/>
      </c>
      <c r="Q12" s="144" t="str">
        <f>IF(O12="","",VLOOKUP(O12,②選手情報入力!$AC$10:$AJ$99,6,FALSE))</f>
        <v/>
      </c>
      <c r="R12" s="361"/>
      <c r="T12" s="174">
        <v>5</v>
      </c>
      <c r="U12" s="174" t="str">
        <f>IF(②選手情報入力!$AP$9&lt;5,"",VLOOKUP(T12,②選手情報入力!$AO$10:$AP$99,2,FALSE))</f>
        <v/>
      </c>
      <c r="V12" s="144" t="str">
        <f>IF(U12="","",VLOOKUP(U12,②選手情報入力!$AC$10:$AD$99,2,FALSE))</f>
        <v/>
      </c>
      <c r="W12" s="144" t="str">
        <f>IF(U12="","",VLOOKUP(U12,②選手情報入力!$AC$10:$AJ$99,6,FALSE))</f>
        <v/>
      </c>
      <c r="X12" s="361"/>
    </row>
    <row r="13" spans="1:24">
      <c r="B13" s="175">
        <v>6</v>
      </c>
      <c r="C13" s="175" t="str">
        <f>IF(②選手情報入力!$AJ$9&lt;6,"",VLOOKUP(B13,②選手情報入力!$AI$10:$AJ$99,2,FALSE))</f>
        <v/>
      </c>
      <c r="D13" s="145" t="str">
        <f>IF(C13="","",VLOOKUP(C13,②選手情報入力!$W$10:$X$99,2,FALSE))</f>
        <v/>
      </c>
      <c r="E13" s="145" t="str">
        <f>IF(C13="","",VLOOKUP(C13,②選手情報入力!$W$10:$AC$99,6,FALSE))</f>
        <v/>
      </c>
      <c r="F13" s="361"/>
      <c r="H13" s="175">
        <v>6</v>
      </c>
      <c r="I13" s="175" t="str">
        <f>IF(②選手情報入力!$AL$9&lt;6,"",VLOOKUP(H13,②選手情報入力!$AK$10:$AL$99,2,FALSE))</f>
        <v/>
      </c>
      <c r="J13" s="145" t="str">
        <f>IF(I13="","",VLOOKUP(I13,②選手情報入力!$W$10:$X$99,2,FALSE))</f>
        <v/>
      </c>
      <c r="K13" s="145" t="str">
        <f>IF(I13="","",VLOOKUP(I13,②選手情報入力!$W$10:$AC$99,6,FALSE))</f>
        <v/>
      </c>
      <c r="L13" s="369"/>
      <c r="N13" s="175">
        <v>6</v>
      </c>
      <c r="O13" s="175" t="str">
        <f>IF(②選手情報入力!$AN$9&lt;6,"",VLOOKUP(N13,②選手情報入力!$AM$10:$AN$99,2,FALSE))</f>
        <v/>
      </c>
      <c r="P13" s="145" t="str">
        <f>IF(O13="","",VLOOKUP(O13,②選手情報入力!$AC$10:$AD$99,2,FALSE))</f>
        <v/>
      </c>
      <c r="Q13" s="145" t="str">
        <f>IF(O13="","",VLOOKUP(O13,②選手情報入力!$AC$10:$AJ$99,6,FALSE))</f>
        <v/>
      </c>
      <c r="R13" s="361"/>
      <c r="T13" s="175">
        <v>6</v>
      </c>
      <c r="U13" s="175" t="str">
        <f>IF(②選手情報入力!$AP$9&lt;6,"",VLOOKUP(T13,②選手情報入力!$AO$10:$AP$99,2,FALSE))</f>
        <v/>
      </c>
      <c r="V13" s="145" t="str">
        <f>IF(U13="","",VLOOKUP(U13,②選手情報入力!$AC$10:$AD$99,2,FALSE))</f>
        <v/>
      </c>
      <c r="W13" s="145" t="str">
        <f>IF(U13="","",VLOOKUP(U13,②選手情報入力!$AC$10:$AJ$99,6,FALSE))</f>
        <v/>
      </c>
      <c r="X13" s="361"/>
    </row>
    <row r="14" spans="1:24">
      <c r="C14" s="176"/>
      <c r="D14" s="177" t="s">
        <v>77</v>
      </c>
      <c r="E14" s="178"/>
      <c r="F14" s="179">
        <f>IF(②選手情報入力!AJ9&gt;=4,1,0)</f>
        <v>0</v>
      </c>
      <c r="H14" s="176"/>
      <c r="I14" s="176"/>
      <c r="J14" s="177" t="s">
        <v>77</v>
      </c>
      <c r="K14" s="178"/>
      <c r="L14" s="179">
        <f>IF(②選手情報入力!AL9&gt;=4,1,0)</f>
        <v>0</v>
      </c>
      <c r="N14" s="176"/>
      <c r="O14" s="176"/>
      <c r="P14" s="177" t="s">
        <v>77</v>
      </c>
      <c r="Q14" s="178"/>
      <c r="R14" s="179">
        <f>IF(②選手情報入力!AN9&gt;=4,1,0)</f>
        <v>0</v>
      </c>
      <c r="T14" s="176"/>
      <c r="U14" s="176"/>
      <c r="V14" s="177" t="s">
        <v>77</v>
      </c>
      <c r="W14" s="178"/>
      <c r="X14" s="179">
        <f>IF(②選手情報入力!AP9&gt;=4,1,0)</f>
        <v>0</v>
      </c>
    </row>
  </sheetData>
  <sheetProtection sheet="1" objects="1" scenarios="1" selectLockedCells="1" selectUnlockedCells="1"/>
  <mergeCells count="10">
    <mergeCell ref="J1:L1"/>
    <mergeCell ref="R8:R13"/>
    <mergeCell ref="F8:F13"/>
    <mergeCell ref="B6:F6"/>
    <mergeCell ref="X8:X13"/>
    <mergeCell ref="N6:R6"/>
    <mergeCell ref="T6:X6"/>
    <mergeCell ref="H6:L6"/>
    <mergeCell ref="L8:L13"/>
    <mergeCell ref="P1:R1"/>
  </mergeCells>
  <phoneticPr fontId="1"/>
  <dataValidations count="1">
    <dataValidation imeMode="off" allowBlank="1" showInputMessage="1" showErrorMessage="1" sqref="C8:F13 O8:R13 I8:L13 U8:X13"/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O63"/>
  <sheetViews>
    <sheetView zoomScaleNormal="100" workbookViewId="0">
      <pane ySplit="3" topLeftCell="A29" activePane="bottomLeft" state="frozenSplit"/>
      <selection activeCell="Q7" sqref="Q7"/>
      <selection pane="bottomLeft" activeCell="G40" sqref="G40"/>
    </sheetView>
  </sheetViews>
  <sheetFormatPr defaultRowHeight="13.5"/>
  <cols>
    <col min="1" max="1" width="3.75" style="189" customWidth="1"/>
    <col min="2" max="2" width="26.25" style="189" customWidth="1"/>
    <col min="3" max="3" width="10" style="189" customWidth="1"/>
    <col min="4" max="4" width="4.875" style="189" customWidth="1"/>
    <col min="5" max="5" width="9" style="189" customWidth="1"/>
    <col min="6" max="6" width="26.25" style="189" customWidth="1"/>
    <col min="7" max="7" width="15.5" style="189" customWidth="1"/>
    <col min="8" max="8" width="3.75" style="189" customWidth="1"/>
    <col min="9" max="10" width="9" style="189"/>
    <col min="11" max="11" width="14.875" style="189" hidden="1" customWidth="1"/>
    <col min="12" max="12" width="9" style="189" hidden="1" customWidth="1"/>
    <col min="13" max="13" width="15" style="189" hidden="1" customWidth="1"/>
    <col min="14" max="15" width="9" style="189" hidden="1" customWidth="1"/>
    <col min="16" max="16384" width="9" style="189"/>
  </cols>
  <sheetData>
    <row r="1" spans="1:15" ht="17.25">
      <c r="A1" s="39" t="s">
        <v>79</v>
      </c>
      <c r="B1" s="184"/>
      <c r="C1" s="185"/>
      <c r="D1" s="261" t="s">
        <v>166</v>
      </c>
      <c r="E1" s="185"/>
      <c r="F1" s="186"/>
      <c r="G1" s="187"/>
      <c r="H1" s="188"/>
    </row>
    <row r="2" spans="1:15" ht="24.75" customHeight="1">
      <c r="A2" s="393" t="s">
        <v>317</v>
      </c>
      <c r="B2" s="393"/>
      <c r="C2" s="393"/>
      <c r="D2" s="393"/>
      <c r="E2" s="393"/>
      <c r="F2" s="393"/>
      <c r="G2" s="393"/>
      <c r="H2" s="393"/>
    </row>
    <row r="3" spans="1:15" ht="30" customHeight="1">
      <c r="A3" s="397" t="str">
        <f>注意事項!C3</f>
        <v>国体選手選考強化･普及競技会</v>
      </c>
      <c r="B3" s="398"/>
      <c r="C3" s="398"/>
      <c r="D3" s="398"/>
      <c r="E3" s="399"/>
      <c r="F3" s="190"/>
    </row>
    <row r="4" spans="1:15" ht="14.25" customHeight="1"/>
    <row r="5" spans="1:15" ht="19.5" thickBot="1">
      <c r="A5" s="394" t="s">
        <v>61</v>
      </c>
      <c r="B5" s="394"/>
      <c r="C5" s="394"/>
      <c r="D5" s="394"/>
      <c r="E5" s="394"/>
      <c r="F5" s="394"/>
      <c r="G5" s="394"/>
      <c r="H5" s="394"/>
    </row>
    <row r="6" spans="1:15" ht="19.5" customHeight="1" thickBot="1">
      <c r="A6" s="191"/>
      <c r="B6" s="260" t="s">
        <v>222</v>
      </c>
      <c r="C6" s="373" t="str">
        <f>IF(①学校情報入力!D8="","",①学校情報入力!D8)</f>
        <v/>
      </c>
      <c r="D6" s="374"/>
      <c r="E6" s="374"/>
      <c r="F6" s="375"/>
      <c r="G6" s="192" t="s">
        <v>50</v>
      </c>
      <c r="H6" s="185"/>
    </row>
    <row r="7" spans="1:15" ht="22.5" customHeight="1" thickBot="1">
      <c r="A7" s="185"/>
      <c r="B7" s="259" t="str">
        <f>IF(①学校情報入力!D7="","",①学校情報入力!D7)</f>
        <v/>
      </c>
      <c r="C7" s="252" t="s">
        <v>140</v>
      </c>
      <c r="D7" s="380" t="str">
        <f>IF(①学校情報入力!D4="","",①学校情報入力!D4)</f>
        <v/>
      </c>
      <c r="E7" s="381"/>
      <c r="F7" s="381"/>
      <c r="G7" s="382"/>
      <c r="H7" s="193"/>
    </row>
    <row r="8" spans="1:15" ht="16.5" customHeight="1" thickBot="1">
      <c r="A8" s="185"/>
      <c r="B8" s="395" t="s">
        <v>51</v>
      </c>
      <c r="C8" s="396"/>
      <c r="D8" s="238"/>
      <c r="E8" s="311"/>
      <c r="F8" s="371" t="s">
        <v>52</v>
      </c>
      <c r="G8" s="371"/>
      <c r="H8" s="185"/>
    </row>
    <row r="9" spans="1:15" ht="16.5" customHeight="1">
      <c r="A9" s="185"/>
      <c r="B9" s="243" t="s">
        <v>53</v>
      </c>
      <c r="C9" s="389" t="s">
        <v>54</v>
      </c>
      <c r="D9" s="390"/>
      <c r="E9" s="194"/>
      <c r="F9" s="195" t="s">
        <v>55</v>
      </c>
      <c r="G9" s="196" t="s">
        <v>54</v>
      </c>
      <c r="H9" s="185"/>
      <c r="L9" s="185" t="s">
        <v>56</v>
      </c>
      <c r="N9" s="185" t="s">
        <v>57</v>
      </c>
    </row>
    <row r="10" spans="1:15" ht="21" customHeight="1">
      <c r="A10" s="197"/>
      <c r="B10" s="244" t="s">
        <v>193</v>
      </c>
      <c r="C10" s="391" t="str">
        <f>IF(L10=0,"",L10)</f>
        <v/>
      </c>
      <c r="D10" s="392"/>
      <c r="E10" s="199"/>
      <c r="F10" s="232" t="s">
        <v>201</v>
      </c>
      <c r="G10" s="198" t="str">
        <f t="shared" ref="G10:G15" si="0">IF(N10=0,"",N10)</f>
        <v/>
      </c>
      <c r="H10" s="197"/>
      <c r="K10" s="189" t="str">
        <f>種目情報!A4</f>
        <v>男100m</v>
      </c>
      <c r="L10" s="200">
        <f>COUNTIF(②選手情報入力!$I$10:$N$99,K10)</f>
        <v>0</v>
      </c>
      <c r="M10" s="189" t="str">
        <f>種目情報!E4</f>
        <v>女100m</v>
      </c>
      <c r="N10" s="200">
        <f>COUNTIF(②選手情報入力!$I$10:$N$99,M10)</f>
        <v>0</v>
      </c>
      <c r="O10" s="189">
        <v>1</v>
      </c>
    </row>
    <row r="11" spans="1:15" ht="21" customHeight="1">
      <c r="A11" s="197"/>
      <c r="B11" s="244" t="s">
        <v>194</v>
      </c>
      <c r="C11" s="391" t="str">
        <f>IF(L11=0,"",L11)</f>
        <v/>
      </c>
      <c r="D11" s="392"/>
      <c r="E11" s="199"/>
      <c r="F11" s="232" t="s">
        <v>202</v>
      </c>
      <c r="G11" s="198" t="str">
        <f t="shared" si="0"/>
        <v/>
      </c>
      <c r="H11" s="197"/>
      <c r="K11" s="189" t="str">
        <f>種目情報!A5</f>
        <v>男200m</v>
      </c>
      <c r="L11" s="200">
        <f>COUNTIF(②選手情報入力!$I$10:$N$99,K11)</f>
        <v>0</v>
      </c>
      <c r="M11" s="189" t="str">
        <f>種目情報!E5</f>
        <v>女200m</v>
      </c>
      <c r="N11" s="200">
        <f>COUNTIF(②選手情報入力!$I$10:$N$99,M11)</f>
        <v>0</v>
      </c>
      <c r="O11" s="189">
        <v>2</v>
      </c>
    </row>
    <row r="12" spans="1:15" ht="21" customHeight="1">
      <c r="A12" s="197"/>
      <c r="B12" s="244" t="s">
        <v>195</v>
      </c>
      <c r="C12" s="391" t="str">
        <f>IF(L12=0,"",L12)</f>
        <v/>
      </c>
      <c r="D12" s="392"/>
      <c r="E12" s="199"/>
      <c r="F12" s="232" t="s">
        <v>203</v>
      </c>
      <c r="G12" s="198" t="str">
        <f t="shared" si="0"/>
        <v/>
      </c>
      <c r="H12" s="197"/>
      <c r="K12" s="189" t="str">
        <f>種目情報!A6</f>
        <v>男400m</v>
      </c>
      <c r="L12" s="200">
        <f>COUNTIF(②選手情報入力!$I$10:$N$99,K12)</f>
        <v>0</v>
      </c>
      <c r="M12" s="189" t="str">
        <f>種目情報!E6</f>
        <v>女400m</v>
      </c>
      <c r="N12" s="200">
        <f>COUNTIF(②選手情報入力!$I$10:$N$99,M12)</f>
        <v>0</v>
      </c>
      <c r="O12" s="189">
        <v>3</v>
      </c>
    </row>
    <row r="13" spans="1:15" ht="21" customHeight="1">
      <c r="A13" s="197"/>
      <c r="B13" s="244" t="s">
        <v>196</v>
      </c>
      <c r="C13" s="391" t="str">
        <f>IF(L13=0,"",L13)</f>
        <v/>
      </c>
      <c r="D13" s="392"/>
      <c r="E13" s="199"/>
      <c r="F13" s="232" t="s">
        <v>204</v>
      </c>
      <c r="G13" s="198" t="str">
        <f t="shared" si="0"/>
        <v/>
      </c>
      <c r="H13" s="197"/>
      <c r="K13" s="189" t="str">
        <f>種目情報!A7</f>
        <v>男800m</v>
      </c>
      <c r="L13" s="200">
        <f>COUNTIF(②選手情報入力!$I$10:$N$99,K13)</f>
        <v>0</v>
      </c>
      <c r="M13" s="189" t="str">
        <f>種目情報!E7</f>
        <v>女800m</v>
      </c>
      <c r="N13" s="200">
        <f>COUNTIF(②選手情報入力!$I$10:$N$99,M13)</f>
        <v>0</v>
      </c>
      <c r="O13" s="189">
        <v>4</v>
      </c>
    </row>
    <row r="14" spans="1:15" ht="21" customHeight="1">
      <c r="A14" s="197"/>
      <c r="B14" s="244" t="s">
        <v>197</v>
      </c>
      <c r="C14" s="391" t="str">
        <f>IF(L14=0,"",L14)</f>
        <v/>
      </c>
      <c r="D14" s="392"/>
      <c r="E14" s="199"/>
      <c r="F14" s="232" t="s">
        <v>205</v>
      </c>
      <c r="G14" s="198" t="str">
        <f t="shared" si="0"/>
        <v/>
      </c>
      <c r="H14" s="197"/>
      <c r="K14" s="189" t="str">
        <f>種目情報!A8</f>
        <v>男1500m</v>
      </c>
      <c r="L14" s="200">
        <f>COUNTIF(②選手情報入力!$I$10:$N$99,K14)</f>
        <v>0</v>
      </c>
      <c r="M14" s="189" t="str">
        <f>種目情報!E8</f>
        <v>女1500m</v>
      </c>
      <c r="N14" s="200">
        <f>COUNTIF(②選手情報入力!$I$10:$N$99,M14)</f>
        <v>0</v>
      </c>
      <c r="O14" s="189">
        <v>5</v>
      </c>
    </row>
    <row r="15" spans="1:15" ht="21" customHeight="1">
      <c r="A15" s="197"/>
      <c r="B15" s="304" t="s">
        <v>244</v>
      </c>
      <c r="C15" s="387"/>
      <c r="D15" s="388"/>
      <c r="E15" s="199"/>
      <c r="F15" s="232" t="s">
        <v>206</v>
      </c>
      <c r="G15" s="198" t="str">
        <f t="shared" si="0"/>
        <v/>
      </c>
      <c r="H15" s="197"/>
      <c r="K15" s="189" t="str">
        <f>種目情報!A9</f>
        <v>男少年110mJH</v>
      </c>
      <c r="L15" s="200">
        <f>COUNTIF(②選手情報入力!$I$10:$N$99,K15)</f>
        <v>0</v>
      </c>
      <c r="M15" s="189" t="str">
        <f>種目情報!E9</f>
        <v>女3000m</v>
      </c>
      <c r="N15" s="200">
        <f>COUNTIF(②選手情報入力!$I$10:$N$99,M15)</f>
        <v>0</v>
      </c>
      <c r="O15" s="189">
        <v>6</v>
      </c>
    </row>
    <row r="16" spans="1:15" ht="21" customHeight="1">
      <c r="A16" s="197"/>
      <c r="B16" s="304" t="s">
        <v>246</v>
      </c>
      <c r="C16" s="387"/>
      <c r="D16" s="388"/>
      <c r="E16" s="199"/>
      <c r="F16" s="309"/>
      <c r="G16" s="306"/>
      <c r="H16" s="197"/>
      <c r="K16" s="189" t="str">
        <f>種目情報!A10</f>
        <v>男走高跳Ａ</v>
      </c>
      <c r="L16" s="200">
        <f>COUNTIF(②選手情報入力!$I$10:$N$99,K16)</f>
        <v>0</v>
      </c>
      <c r="M16" s="189" t="str">
        <f>種目情報!E10</f>
        <v>女少年100mYH</v>
      </c>
      <c r="N16" s="200">
        <f>COUNTIF(②選手情報入力!$I$10:$N$99,M16)</f>
        <v>0</v>
      </c>
      <c r="O16" s="189">
        <v>7</v>
      </c>
    </row>
    <row r="17" spans="1:15" ht="21" customHeight="1">
      <c r="A17" s="197"/>
      <c r="B17" s="244" t="s">
        <v>323</v>
      </c>
      <c r="C17" s="391" t="str">
        <f>IF(L15=0,"",L15)</f>
        <v/>
      </c>
      <c r="D17" s="392"/>
      <c r="E17" s="199"/>
      <c r="F17" s="305" t="s">
        <v>265</v>
      </c>
      <c r="G17" s="306"/>
      <c r="H17" s="197"/>
      <c r="K17" s="189" t="str">
        <f>種目情報!A11</f>
        <v>男走高跳Ｂ</v>
      </c>
      <c r="L17" s="200">
        <f>COUNTIF(②選手情報入力!$I$10:$N$99,K17)</f>
        <v>0</v>
      </c>
      <c r="M17" s="189" t="str">
        <f>種目情報!E11</f>
        <v>女走高跳Ａ</v>
      </c>
      <c r="N17" s="200">
        <f>COUNTIF(②選手情報入力!$I$10:$N$99,M17)</f>
        <v>0</v>
      </c>
      <c r="O17" s="189">
        <v>8</v>
      </c>
    </row>
    <row r="18" spans="1:15" ht="21" customHeight="1">
      <c r="A18" s="197"/>
      <c r="B18" s="304" t="s">
        <v>249</v>
      </c>
      <c r="C18" s="387"/>
      <c r="D18" s="388"/>
      <c r="E18" s="199"/>
      <c r="F18" s="232" t="s">
        <v>335</v>
      </c>
      <c r="G18" s="198" t="str">
        <f>IF(N16=0,"",N16)</f>
        <v/>
      </c>
      <c r="H18" s="197"/>
      <c r="K18" s="189" t="str">
        <f>種目情報!A12</f>
        <v>男棒高跳Ａ</v>
      </c>
      <c r="L18" s="200">
        <f>COUNTIF(②選手情報入力!$I$10:$N$99,K18)</f>
        <v>0</v>
      </c>
      <c r="M18" s="189" t="str">
        <f>種目情報!E12</f>
        <v>女走高跳Ｂ</v>
      </c>
      <c r="N18" s="200">
        <f>COUNTIF(②選手情報入力!$I$10:$N$99,M18)</f>
        <v>0</v>
      </c>
      <c r="O18" s="189">
        <v>9</v>
      </c>
    </row>
    <row r="19" spans="1:15" ht="21" customHeight="1">
      <c r="A19" s="197"/>
      <c r="B19" s="304" t="s">
        <v>251</v>
      </c>
      <c r="C19" s="387"/>
      <c r="D19" s="388"/>
      <c r="E19" s="199"/>
      <c r="F19" s="305" t="s">
        <v>266</v>
      </c>
      <c r="G19" s="306"/>
      <c r="H19" s="197"/>
      <c r="K19" s="189" t="str">
        <f>種目情報!A13</f>
        <v>男棒高跳Ｂ</v>
      </c>
      <c r="L19" s="200">
        <f>COUNTIF(②選手情報入力!$I$10:$N$99,K19)</f>
        <v>0</v>
      </c>
      <c r="M19" s="189" t="str">
        <f>種目情報!E13</f>
        <v>女棒高跳</v>
      </c>
      <c r="N19" s="200">
        <f>COUNTIF(②選手情報入力!$I$10:$N$99,M19)</f>
        <v>0</v>
      </c>
      <c r="O19" s="189">
        <v>10</v>
      </c>
    </row>
    <row r="20" spans="1:15" ht="21" customHeight="1">
      <c r="A20" s="197"/>
      <c r="B20" s="304" t="s">
        <v>253</v>
      </c>
      <c r="C20" s="387"/>
      <c r="D20" s="388"/>
      <c r="E20" s="199"/>
      <c r="F20" s="307" t="s">
        <v>267</v>
      </c>
      <c r="G20" s="306"/>
      <c r="H20" s="197"/>
      <c r="K20" s="189" t="str">
        <f>種目情報!A14</f>
        <v>男走幅跳</v>
      </c>
      <c r="L20" s="200">
        <f>COUNTIF(②選手情報入力!$I$10:$N$99,K20)</f>
        <v>0</v>
      </c>
      <c r="M20" s="189" t="str">
        <f>種目情報!E14</f>
        <v>女走幅跳</v>
      </c>
      <c r="N20" s="200">
        <f>COUNTIF(②選手情報入力!$I$10:$N$99,M20)</f>
        <v>0</v>
      </c>
      <c r="O20" s="189">
        <v>11</v>
      </c>
    </row>
    <row r="21" spans="1:15" ht="21" customHeight="1">
      <c r="A21" s="197"/>
      <c r="B21" s="244" t="s">
        <v>324</v>
      </c>
      <c r="C21" s="391" t="str">
        <f>IF(L16=0,"",L16)</f>
        <v/>
      </c>
      <c r="D21" s="392"/>
      <c r="E21" s="199"/>
      <c r="F21" s="232" t="s">
        <v>336</v>
      </c>
      <c r="G21" s="198" t="str">
        <f>IF(N17=0,"",N17)</f>
        <v/>
      </c>
      <c r="H21" s="197"/>
      <c r="K21" s="189" t="str">
        <f>種目情報!A15</f>
        <v>男少B･中学砲丸投</v>
      </c>
      <c r="L21" s="200">
        <f>COUNTIF(②選手情報入力!$I$10:$N$99,K21)</f>
        <v>0</v>
      </c>
      <c r="M21" s="189" t="str">
        <f>種目情報!E15</f>
        <v>女中学砲丸投</v>
      </c>
      <c r="N21" s="200">
        <f>COUNTIF(②選手情報入力!$I$10:$N$99,M21)</f>
        <v>0</v>
      </c>
      <c r="O21" s="189">
        <v>12</v>
      </c>
    </row>
    <row r="22" spans="1:15" ht="21" customHeight="1">
      <c r="A22" s="197"/>
      <c r="B22" s="244" t="s">
        <v>325</v>
      </c>
      <c r="C22" s="391" t="str">
        <f>IF(L17=0,"",L17)</f>
        <v/>
      </c>
      <c r="D22" s="392"/>
      <c r="E22" s="199"/>
      <c r="F22" s="232" t="s">
        <v>337</v>
      </c>
      <c r="G22" s="198" t="str">
        <f>IF(N18=0,"",N18)</f>
        <v/>
      </c>
      <c r="H22" s="197"/>
      <c r="K22" s="189">
        <f>種目情報!A16</f>
        <v>0</v>
      </c>
      <c r="L22" s="200">
        <f>COUNTIF(②選手情報入力!$I$10:$N$99,K22)</f>
        <v>0</v>
      </c>
      <c r="M22" s="189" t="str">
        <f>種目情報!E16</f>
        <v>女円盤投</v>
      </c>
      <c r="N22" s="200">
        <f>COUNTIF(②選手情報入力!$I$10:$N$99,M22)</f>
        <v>0</v>
      </c>
      <c r="O22" s="189">
        <v>13</v>
      </c>
    </row>
    <row r="23" spans="1:15" ht="21" customHeight="1">
      <c r="A23" s="197"/>
      <c r="B23" s="244" t="s">
        <v>326</v>
      </c>
      <c r="C23" s="391" t="str">
        <f>IF(L18=0,"",L18)</f>
        <v/>
      </c>
      <c r="D23" s="392"/>
      <c r="E23" s="199"/>
      <c r="F23" s="232" t="s">
        <v>338</v>
      </c>
      <c r="G23" s="198" t="str">
        <f>IF(N19=0,"",N19)</f>
        <v/>
      </c>
      <c r="H23" s="197"/>
      <c r="K23" s="189">
        <f>種目情報!A17</f>
        <v>0</v>
      </c>
      <c r="L23" s="200">
        <f>COUNTIF(②選手情報入力!$I$10:$N$99,K23)</f>
        <v>0</v>
      </c>
      <c r="M23" s="189">
        <f>種目情報!E17</f>
        <v>0</v>
      </c>
      <c r="N23" s="200">
        <f>COUNTIF(②選手情報入力!$I$10:$N$99,M23)</f>
        <v>0</v>
      </c>
      <c r="O23" s="189">
        <v>14</v>
      </c>
    </row>
    <row r="24" spans="1:15" ht="21" customHeight="1">
      <c r="A24" s="197"/>
      <c r="B24" s="244" t="s">
        <v>327</v>
      </c>
      <c r="C24" s="391" t="str">
        <f>IF(L19=0,"",L19)</f>
        <v/>
      </c>
      <c r="D24" s="392"/>
      <c r="E24" s="199"/>
      <c r="F24" s="232" t="s">
        <v>209</v>
      </c>
      <c r="G24" s="198" t="str">
        <f>IF(N20=0,"",N20)</f>
        <v/>
      </c>
      <c r="H24" s="197"/>
      <c r="K24" s="189">
        <f>種目情報!A18</f>
        <v>0</v>
      </c>
      <c r="L24" s="200">
        <f>COUNTIF(②選手情報入力!$I$10:$N$99,K24)</f>
        <v>0</v>
      </c>
      <c r="M24" s="189">
        <f>種目情報!E18</f>
        <v>0</v>
      </c>
      <c r="N24" s="200">
        <f>COUNTIF(②選手情報入力!$I$10:$N$99,M24)</f>
        <v>0</v>
      </c>
      <c r="O24" s="189">
        <v>15</v>
      </c>
    </row>
    <row r="25" spans="1:15" ht="21" customHeight="1">
      <c r="A25" s="197"/>
      <c r="B25" s="244" t="s">
        <v>200</v>
      </c>
      <c r="C25" s="391" t="str">
        <f>IF(L20=0,"",L20)</f>
        <v/>
      </c>
      <c r="D25" s="392"/>
      <c r="E25" s="199"/>
      <c r="F25" s="305" t="s">
        <v>268</v>
      </c>
      <c r="G25" s="306"/>
      <c r="H25" s="197"/>
      <c r="K25" s="189">
        <f>種目情報!A19</f>
        <v>0</v>
      </c>
      <c r="L25" s="200">
        <f>COUNTIF(②選手情報入力!$I$10:$N$99,K25)</f>
        <v>0</v>
      </c>
      <c r="M25" s="189">
        <f>種目情報!E19</f>
        <v>0</v>
      </c>
      <c r="N25" s="200">
        <f>COUNTIF(②選手情報入力!$I$10:$N$99,M25)</f>
        <v>0</v>
      </c>
      <c r="O25" s="189">
        <v>16</v>
      </c>
    </row>
    <row r="26" spans="1:15" ht="21" customHeight="1">
      <c r="A26" s="197"/>
      <c r="B26" s="304" t="s">
        <v>328</v>
      </c>
      <c r="C26" s="387"/>
      <c r="D26" s="388"/>
      <c r="E26" s="199"/>
      <c r="F26" s="232" t="s">
        <v>224</v>
      </c>
      <c r="G26" s="198" t="str">
        <f>IF(N21=0,"",N21)</f>
        <v/>
      </c>
      <c r="H26" s="197"/>
      <c r="K26" s="189">
        <f>種目情報!A20</f>
        <v>0</v>
      </c>
      <c r="L26" s="200">
        <f>COUNTIF(②選手情報入力!$I$10:$N$99,K26)</f>
        <v>0</v>
      </c>
      <c r="M26" s="189">
        <f>種目情報!E20</f>
        <v>0</v>
      </c>
      <c r="N26" s="200">
        <f>COUNTIF(②選手情報入力!$I$10:$N$99,M26)</f>
        <v>0</v>
      </c>
      <c r="O26" s="189">
        <v>17</v>
      </c>
    </row>
    <row r="27" spans="1:15" ht="21" customHeight="1">
      <c r="A27" s="197"/>
      <c r="B27" s="304" t="s">
        <v>329</v>
      </c>
      <c r="C27" s="387"/>
      <c r="D27" s="388"/>
      <c r="E27" s="199"/>
      <c r="F27" s="232" t="s">
        <v>339</v>
      </c>
      <c r="G27" s="198" t="str">
        <f>IF(N22=0,"",N22)</f>
        <v/>
      </c>
      <c r="H27" s="197"/>
      <c r="K27" s="189">
        <f>種目情報!A21</f>
        <v>0</v>
      </c>
      <c r="L27" s="200">
        <f>COUNTIF(②選手情報入力!$I$10:$N$99,K27)</f>
        <v>0</v>
      </c>
      <c r="M27" s="189">
        <f>種目情報!E21</f>
        <v>0</v>
      </c>
      <c r="N27" s="200">
        <f>COUNTIF(②選手情報入力!$I$10:$N$99,M27)</f>
        <v>0</v>
      </c>
      <c r="O27" s="189">
        <v>18</v>
      </c>
    </row>
    <row r="28" spans="1:15" ht="21" customHeight="1">
      <c r="A28" s="197"/>
      <c r="B28" s="304" t="s">
        <v>330</v>
      </c>
      <c r="C28" s="387"/>
      <c r="D28" s="388"/>
      <c r="E28" s="199"/>
      <c r="F28" s="305" t="s">
        <v>340</v>
      </c>
      <c r="G28" s="306"/>
      <c r="H28" s="197"/>
      <c r="K28" s="189">
        <f>種目情報!A22</f>
        <v>0</v>
      </c>
      <c r="L28" s="200">
        <f>COUNTIF(②選手情報入力!$I$10:$N$99,K28)</f>
        <v>0</v>
      </c>
      <c r="M28" s="189">
        <f>種目情報!E22</f>
        <v>0</v>
      </c>
      <c r="N28" s="200">
        <f>COUNTIF(②選手情報入力!$I$10:$N$99,M28)</f>
        <v>0</v>
      </c>
      <c r="O28" s="189">
        <v>19</v>
      </c>
    </row>
    <row r="29" spans="1:15" ht="21" customHeight="1">
      <c r="A29" s="197"/>
      <c r="B29" s="304" t="s">
        <v>260</v>
      </c>
      <c r="C29" s="387"/>
      <c r="D29" s="388"/>
      <c r="E29" s="199"/>
      <c r="F29" s="307" t="s">
        <v>341</v>
      </c>
      <c r="G29" s="306"/>
      <c r="H29" s="197"/>
      <c r="K29" s="189">
        <f>種目情報!A23</f>
        <v>0</v>
      </c>
      <c r="L29" s="200">
        <f>COUNTIF(②選手情報入力!$I$10:$N$99,K29)</f>
        <v>0</v>
      </c>
      <c r="M29" s="189">
        <f>種目情報!E23</f>
        <v>0</v>
      </c>
      <c r="N29" s="200">
        <f>COUNTIF(②選手情報入力!$I$10:$N$99,M29)</f>
        <v>0</v>
      </c>
      <c r="O29" s="189">
        <v>20</v>
      </c>
    </row>
    <row r="30" spans="1:15" ht="21" customHeight="1">
      <c r="A30" s="197"/>
      <c r="B30" s="244" t="s">
        <v>331</v>
      </c>
      <c r="C30" s="391" t="str">
        <f>IF(L21=0,"",L21)</f>
        <v/>
      </c>
      <c r="D30" s="392"/>
      <c r="E30" s="199"/>
      <c r="F30" s="233"/>
      <c r="G30" s="198"/>
      <c r="H30" s="197"/>
      <c r="K30" s="189">
        <f>種目情報!A24</f>
        <v>0</v>
      </c>
      <c r="L30" s="200">
        <f>COUNTIF(②選手情報入力!$I$10:$N$99,K30)</f>
        <v>0</v>
      </c>
      <c r="M30" s="189">
        <f>種目情報!E24</f>
        <v>0</v>
      </c>
      <c r="N30" s="200">
        <f>COUNTIF(②選手情報入力!$I$10:$N$99,M30)</f>
        <v>0</v>
      </c>
      <c r="O30" s="189">
        <v>21</v>
      </c>
    </row>
    <row r="31" spans="1:15" ht="21" customHeight="1">
      <c r="A31" s="197"/>
      <c r="B31" s="304" t="s">
        <v>332</v>
      </c>
      <c r="C31" s="387"/>
      <c r="D31" s="388"/>
      <c r="E31" s="199"/>
      <c r="F31" s="233"/>
      <c r="G31" s="198"/>
      <c r="H31" s="197"/>
      <c r="I31" s="237"/>
      <c r="K31" s="189">
        <f>種目情報!A25</f>
        <v>0</v>
      </c>
      <c r="L31" s="200">
        <f>COUNTIF(②選手情報入力!$I$10:$N$99,K31)</f>
        <v>0</v>
      </c>
      <c r="M31" s="189">
        <f>種目情報!E25</f>
        <v>0</v>
      </c>
      <c r="N31" s="200">
        <f>COUNTIF(②選手情報入力!$I$10:$N$99,M31)</f>
        <v>0</v>
      </c>
      <c r="O31" s="189">
        <v>22</v>
      </c>
    </row>
    <row r="32" spans="1:15" ht="21" customHeight="1">
      <c r="A32" s="197"/>
      <c r="B32" s="304" t="s">
        <v>262</v>
      </c>
      <c r="C32" s="387"/>
      <c r="D32" s="388"/>
      <c r="E32" s="199"/>
      <c r="F32" s="233"/>
      <c r="G32" s="198"/>
      <c r="H32" s="197"/>
      <c r="K32" s="189">
        <f>種目情報!A26</f>
        <v>0</v>
      </c>
      <c r="L32" s="200">
        <f>COUNTIF(②選手情報入力!$I$10:$N$99,K32)</f>
        <v>0</v>
      </c>
      <c r="M32" s="189">
        <f>種目情報!E26</f>
        <v>0</v>
      </c>
      <c r="N32" s="200">
        <f>COUNTIF(②選手情報入力!$I$10:$N$99,M32)</f>
        <v>0</v>
      </c>
      <c r="O32" s="189">
        <v>23</v>
      </c>
    </row>
    <row r="33" spans="1:15" ht="21" customHeight="1">
      <c r="A33" s="197"/>
      <c r="B33" s="304" t="s">
        <v>258</v>
      </c>
      <c r="C33" s="387"/>
      <c r="D33" s="388"/>
      <c r="E33" s="199"/>
      <c r="F33" s="233"/>
      <c r="G33" s="198"/>
      <c r="H33" s="197"/>
      <c r="K33" s="189">
        <f>種目情報!A27</f>
        <v>0</v>
      </c>
      <c r="L33" s="200">
        <f>COUNTIF(②選手情報入力!$I$10:$N$99,K33)</f>
        <v>0</v>
      </c>
      <c r="M33" s="189">
        <f>種目情報!E27</f>
        <v>0</v>
      </c>
      <c r="N33" s="200">
        <f>COUNTIF(②選手情報入力!$I$10:$N$99,M33)</f>
        <v>0</v>
      </c>
      <c r="O33" s="189">
        <v>24</v>
      </c>
    </row>
    <row r="34" spans="1:15" ht="21" customHeight="1">
      <c r="A34" s="197"/>
      <c r="B34" s="304" t="s">
        <v>264</v>
      </c>
      <c r="C34" s="387"/>
      <c r="D34" s="388"/>
      <c r="E34" s="199"/>
      <c r="F34" s="201"/>
      <c r="G34" s="202"/>
      <c r="H34" s="197"/>
      <c r="K34" s="189">
        <f>種目情報!A28</f>
        <v>0</v>
      </c>
      <c r="L34" s="200">
        <f>COUNTIF(②選手情報入力!$I$10:$N$99,K34)</f>
        <v>0</v>
      </c>
      <c r="M34" s="189">
        <f>種目情報!E28</f>
        <v>0</v>
      </c>
      <c r="N34" s="200">
        <f>COUNTIF(②選手情報入力!$I$10:$N$99,M34)</f>
        <v>0</v>
      </c>
      <c r="O34" s="189">
        <v>25</v>
      </c>
    </row>
    <row r="35" spans="1:15" ht="21" customHeight="1" thickBot="1">
      <c r="A35" s="197"/>
      <c r="B35" s="308" t="s">
        <v>333</v>
      </c>
      <c r="C35" s="387"/>
      <c r="D35" s="388"/>
      <c r="E35" s="199"/>
      <c r="F35" s="203"/>
      <c r="G35" s="202"/>
      <c r="H35" s="197"/>
      <c r="K35" s="189">
        <f>種目情報!A29</f>
        <v>0</v>
      </c>
      <c r="L35" s="200">
        <f>COUNTIF(②選手情報入力!$I$10:$N$99,K35)</f>
        <v>0</v>
      </c>
      <c r="M35" s="189">
        <f>種目情報!E29</f>
        <v>0</v>
      </c>
      <c r="N35" s="200">
        <f>COUNTIF(②選手情報入力!$I$10:$N$99,M35)</f>
        <v>0</v>
      </c>
      <c r="O35" s="189">
        <v>26</v>
      </c>
    </row>
    <row r="36" spans="1:15" ht="21" customHeight="1">
      <c r="A36" s="197"/>
      <c r="B36" s="242" t="s">
        <v>58</v>
      </c>
      <c r="C36" s="385" t="str">
        <f>IF(③リレー情報確認!F14=0,"",③リレー情報確認!F14)</f>
        <v/>
      </c>
      <c r="D36" s="386"/>
      <c r="E36" s="199"/>
      <c r="F36" s="204" t="s">
        <v>58</v>
      </c>
      <c r="G36" s="205" t="str">
        <f>IF(③リレー情報確認!R14=0,"",③リレー情報確認!R14)</f>
        <v/>
      </c>
      <c r="H36" s="197"/>
      <c r="K36" s="189">
        <f>種目情報!A30</f>
        <v>0</v>
      </c>
      <c r="L36" s="200">
        <f>COUNTIF(②選手情報入力!$I$10:$N$99,K36)</f>
        <v>0</v>
      </c>
      <c r="M36" s="189">
        <f>種目情報!E30</f>
        <v>0</v>
      </c>
      <c r="N36" s="200">
        <f>COUNTIF(②選手情報入力!$I$10:$N$99,M36)</f>
        <v>0</v>
      </c>
      <c r="O36" s="189">
        <v>27</v>
      </c>
    </row>
    <row r="37" spans="1:15" ht="21" customHeight="1" thickBot="1">
      <c r="A37" s="197"/>
      <c r="B37" s="241" t="s">
        <v>59</v>
      </c>
      <c r="C37" s="383" t="str">
        <f>IF(③リレー情報確認!L14=0,"",③リレー情報確認!L14)</f>
        <v/>
      </c>
      <c r="D37" s="384"/>
      <c r="E37" s="199"/>
      <c r="F37" s="206" t="s">
        <v>59</v>
      </c>
      <c r="G37" s="207" t="str">
        <f>IF(③リレー情報確認!X14=0,"",③リレー情報確認!X14)</f>
        <v/>
      </c>
      <c r="H37" s="197"/>
      <c r="K37" s="189">
        <f>種目情報!A31</f>
        <v>0</v>
      </c>
      <c r="L37" s="200">
        <f>COUNTIF(②選手情報入力!$I$10:$N$99,K37)</f>
        <v>0</v>
      </c>
      <c r="M37" s="189">
        <f>種目情報!E31</f>
        <v>0</v>
      </c>
      <c r="N37" s="200">
        <f>COUNTIF(②選手情報入力!$I$10:$N$99,M37)</f>
        <v>0</v>
      </c>
      <c r="O37" s="189">
        <v>28</v>
      </c>
    </row>
    <row r="38" spans="1:15" ht="21" customHeight="1">
      <c r="A38" s="197"/>
      <c r="B38" s="208"/>
      <c r="C38" s="209"/>
      <c r="D38" s="209"/>
      <c r="E38" s="199"/>
      <c r="H38" s="197"/>
      <c r="K38" s="189">
        <f>種目情報!A32</f>
        <v>0</v>
      </c>
      <c r="L38" s="200">
        <f>COUNTIF(②選手情報入力!$I$10:$N$99,K38)</f>
        <v>0</v>
      </c>
      <c r="M38" s="189">
        <f>種目情報!E32</f>
        <v>0</v>
      </c>
      <c r="N38" s="200">
        <f>COUNTIF(②選手情報入力!$I$10:$N$99,M38)</f>
        <v>0</v>
      </c>
      <c r="O38" s="189">
        <v>29</v>
      </c>
    </row>
    <row r="39" spans="1:15" ht="21" customHeight="1" thickBot="1">
      <c r="A39" s="185"/>
      <c r="B39" s="371" t="s">
        <v>210</v>
      </c>
      <c r="C39" s="372"/>
      <c r="D39" s="239"/>
      <c r="E39" s="199"/>
      <c r="F39" s="371" t="s">
        <v>60</v>
      </c>
      <c r="G39" s="371"/>
      <c r="H39" s="185"/>
      <c r="K39" s="189">
        <f>種目情報!A19</f>
        <v>0</v>
      </c>
      <c r="L39" s="200">
        <f>COUNTIF(②選手情報入力!$I$10:$N$99,K39)</f>
        <v>0</v>
      </c>
      <c r="M39" s="189">
        <f>種目情報!E33</f>
        <v>0</v>
      </c>
      <c r="N39" s="200">
        <f>COUNTIF(②選手情報入力!$I$10:$N$99,M39)</f>
        <v>0</v>
      </c>
      <c r="O39" s="189">
        <v>30</v>
      </c>
    </row>
    <row r="40" spans="1:15" ht="21" customHeight="1" thickBot="1">
      <c r="B40" s="210" t="s">
        <v>212</v>
      </c>
      <c r="C40" s="376">
        <f>②選手情報入力!G100</f>
        <v>0</v>
      </c>
      <c r="D40" s="377"/>
      <c r="E40" s="199"/>
      <c r="F40" s="211" t="s">
        <v>225</v>
      </c>
      <c r="G40" s="212">
        <f>C40*500</f>
        <v>0</v>
      </c>
      <c r="H40" s="254"/>
      <c r="L40" s="200">
        <f>COUNTIF(②選手情報入力!$I$10:$N$99,K40)</f>
        <v>0</v>
      </c>
      <c r="M40" s="189">
        <f>種目情報!E34</f>
        <v>0</v>
      </c>
      <c r="N40" s="200">
        <f>COUNTIF(②選手情報入力!$I$10:$N$99,M40)</f>
        <v>0</v>
      </c>
      <c r="O40" s="189">
        <v>31</v>
      </c>
    </row>
    <row r="41" spans="1:15" ht="21" customHeight="1" thickBot="1">
      <c r="A41" s="185"/>
      <c r="B41" s="213" t="s">
        <v>213</v>
      </c>
      <c r="C41" s="378">
        <f>②選手情報入力!G101</f>
        <v>0</v>
      </c>
      <c r="D41" s="379"/>
      <c r="E41" s="199"/>
      <c r="F41" s="267" t="s">
        <v>383</v>
      </c>
      <c r="G41" s="212">
        <f>C41*2000</f>
        <v>0</v>
      </c>
      <c r="H41" s="185"/>
      <c r="L41" s="200">
        <f>COUNTIF(②選手情報入力!$I$10:$N$99,K41)</f>
        <v>0</v>
      </c>
    </row>
    <row r="42" spans="1:15" ht="21" customHeight="1" thickTop="1" thickBot="1">
      <c r="A42" s="185"/>
      <c r="B42" s="253" t="s">
        <v>216</v>
      </c>
      <c r="C42" s="272">
        <f>①学校情報入力!D9</f>
        <v>0</v>
      </c>
      <c r="D42" s="240" t="s">
        <v>218</v>
      </c>
      <c r="F42" s="268" t="s">
        <v>382</v>
      </c>
      <c r="G42" s="236">
        <f>C42*1000</f>
        <v>0</v>
      </c>
      <c r="H42" s="185"/>
      <c r="L42" s="200">
        <f>COUNTIF(②選手情報入力!$I$10:$N$99,K42)</f>
        <v>0</v>
      </c>
    </row>
    <row r="43" spans="1:15" ht="21" customHeight="1" thickBot="1">
      <c r="A43" s="185"/>
      <c r="B43" s="370">
        <f ca="1">TODAY()</f>
        <v>43165</v>
      </c>
      <c r="C43" s="370"/>
      <c r="F43" s="234" t="s">
        <v>217</v>
      </c>
      <c r="G43" s="235">
        <f>SUM(G40:G42)</f>
        <v>0</v>
      </c>
      <c r="H43" s="185"/>
      <c r="L43" s="200">
        <f>COUNTIF(②選手情報入力!$I$10:$N$99,K43)</f>
        <v>0</v>
      </c>
    </row>
    <row r="44" spans="1:15" ht="18.75" customHeight="1">
      <c r="A44" s="185"/>
      <c r="B44" s="254"/>
      <c r="C44" s="254"/>
      <c r="D44" s="254"/>
      <c r="E44" s="254"/>
      <c r="F44" s="214"/>
      <c r="G44" s="215"/>
      <c r="H44" s="185"/>
      <c r="L44" s="200">
        <f>COUNTIF(②選手情報入力!$I$10:$N$99,K44)</f>
        <v>0</v>
      </c>
    </row>
    <row r="45" spans="1:15" ht="18.75" customHeight="1">
      <c r="A45" s="218"/>
      <c r="B45" s="217"/>
      <c r="C45" s="153"/>
      <c r="D45" s="153"/>
      <c r="E45" s="216"/>
      <c r="H45" s="218"/>
    </row>
    <row r="46" spans="1:15" ht="18.75" customHeight="1">
      <c r="A46" s="185"/>
      <c r="C46" s="197"/>
      <c r="D46" s="197"/>
      <c r="E46" s="216"/>
      <c r="H46" s="185"/>
    </row>
    <row r="47" spans="1:15" ht="18.75" customHeight="1">
      <c r="A47" s="185"/>
      <c r="E47" s="216"/>
      <c r="F47" s="254"/>
      <c r="G47" s="254"/>
      <c r="H47" s="185"/>
    </row>
    <row r="48" spans="1:15" ht="14.25">
      <c r="A48" s="185"/>
      <c r="B48" s="216"/>
      <c r="C48" s="216"/>
      <c r="D48" s="216"/>
      <c r="E48" s="216"/>
      <c r="H48" s="185"/>
    </row>
    <row r="49" spans="1:8" ht="14.25">
      <c r="A49" s="185"/>
      <c r="B49" s="218"/>
      <c r="C49" s="218"/>
      <c r="D49" s="218"/>
      <c r="E49" s="218"/>
      <c r="H49" s="185"/>
    </row>
    <row r="50" spans="1:8" ht="14.25">
      <c r="A50" s="185"/>
      <c r="B50" s="216"/>
      <c r="C50" s="216"/>
      <c r="D50" s="216"/>
      <c r="E50" s="216"/>
      <c r="H50" s="185"/>
    </row>
    <row r="51" spans="1:8" ht="18.75">
      <c r="A51" s="185"/>
      <c r="B51" s="219"/>
      <c r="C51" s="219"/>
      <c r="D51" s="219"/>
      <c r="E51" s="219"/>
      <c r="H51" s="185"/>
    </row>
    <row r="52" spans="1:8" ht="18.75">
      <c r="A52" s="185"/>
      <c r="B52" s="219"/>
      <c r="C52" s="219"/>
      <c r="D52" s="219"/>
      <c r="E52" s="219"/>
      <c r="F52" s="218"/>
      <c r="G52" s="218"/>
      <c r="H52" s="185"/>
    </row>
    <row r="53" spans="1:8" ht="14.25">
      <c r="A53" s="185"/>
      <c r="B53" s="220"/>
      <c r="C53" s="216"/>
      <c r="D53" s="216"/>
      <c r="E53" s="216"/>
      <c r="H53" s="185"/>
    </row>
    <row r="54" spans="1:8" ht="14.25">
      <c r="A54" s="185"/>
      <c r="B54" s="220"/>
      <c r="C54" s="216"/>
      <c r="D54" s="216"/>
      <c r="E54" s="216"/>
      <c r="H54" s="185"/>
    </row>
    <row r="55" spans="1:8" ht="18.75">
      <c r="A55" s="185"/>
      <c r="B55" s="220"/>
      <c r="C55" s="216"/>
      <c r="D55" s="216"/>
      <c r="E55" s="216"/>
      <c r="F55" s="219"/>
      <c r="G55" s="219"/>
      <c r="H55" s="185"/>
    </row>
    <row r="56" spans="1:8" ht="14.25">
      <c r="A56" s="185"/>
      <c r="B56" s="220"/>
      <c r="C56" s="216"/>
      <c r="D56" s="216"/>
      <c r="E56" s="216"/>
      <c r="F56" s="221"/>
      <c r="G56" s="216"/>
      <c r="H56" s="185"/>
    </row>
    <row r="57" spans="1:8" ht="14.25">
      <c r="B57" s="220"/>
      <c r="C57" s="216"/>
      <c r="D57" s="216"/>
      <c r="E57" s="216"/>
      <c r="F57" s="221"/>
      <c r="G57" s="216"/>
    </row>
    <row r="58" spans="1:8" ht="14.25">
      <c r="B58" s="220"/>
      <c r="C58" s="216"/>
      <c r="D58" s="216"/>
      <c r="E58" s="216"/>
      <c r="F58" s="221"/>
      <c r="G58" s="216"/>
    </row>
    <row r="59" spans="1:8" ht="14.25">
      <c r="B59" s="220"/>
      <c r="C59" s="216"/>
      <c r="D59" s="216"/>
      <c r="E59" s="216"/>
      <c r="F59" s="221"/>
      <c r="G59" s="216"/>
    </row>
    <row r="60" spans="1:8" ht="14.25">
      <c r="B60" s="220"/>
      <c r="C60" s="216"/>
      <c r="D60" s="216"/>
      <c r="E60" s="216"/>
      <c r="F60" s="221"/>
      <c r="G60" s="216"/>
    </row>
    <row r="61" spans="1:8" ht="14.25">
      <c r="F61" s="221"/>
      <c r="G61" s="216"/>
    </row>
    <row r="62" spans="1:8" ht="14.25">
      <c r="F62" s="221"/>
      <c r="G62" s="216"/>
    </row>
    <row r="63" spans="1:8" ht="14.25">
      <c r="F63" s="221"/>
      <c r="G63" s="216"/>
    </row>
  </sheetData>
  <sheetProtection sheet="1" objects="1" scenarios="1" selectLockedCells="1"/>
  <mergeCells count="41">
    <mergeCell ref="C10:D10"/>
    <mergeCell ref="C11:D11"/>
    <mergeCell ref="C12:D12"/>
    <mergeCell ref="C13:D13"/>
    <mergeCell ref="C21:D21"/>
    <mergeCell ref="A2:H2"/>
    <mergeCell ref="A5:H5"/>
    <mergeCell ref="B8:C8"/>
    <mergeCell ref="F8:G8"/>
    <mergeCell ref="A3:E3"/>
    <mergeCell ref="C18:D18"/>
    <mergeCell ref="C30:D30"/>
    <mergeCell ref="C31:D31"/>
    <mergeCell ref="C35:D35"/>
    <mergeCell ref="C34:D34"/>
    <mergeCell ref="C32:D32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B43:C43"/>
    <mergeCell ref="B39:C39"/>
    <mergeCell ref="C6:F6"/>
    <mergeCell ref="C40:D40"/>
    <mergeCell ref="C41:D41"/>
    <mergeCell ref="D7:G7"/>
    <mergeCell ref="C37:D37"/>
    <mergeCell ref="C36:D36"/>
    <mergeCell ref="C19:D19"/>
    <mergeCell ref="C20:D20"/>
    <mergeCell ref="C9:D9"/>
    <mergeCell ref="F39:G39"/>
    <mergeCell ref="C14:D14"/>
    <mergeCell ref="C15:D15"/>
    <mergeCell ref="C16:D16"/>
    <mergeCell ref="C17:D17"/>
  </mergeCells>
  <phoneticPr fontId="1"/>
  <dataValidations count="1">
    <dataValidation imeMode="off" allowBlank="1" showInputMessage="1" showErrorMessage="1" sqref="G1"/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92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7170" r:id="rId4" name="btn印刷">
          <controlPr defaultSize="0" autoLine="0" r:id="rId5">
            <anchor moveWithCells="1">
              <from>
                <xdr:col>5</xdr:col>
                <xdr:colOff>0</xdr:colOff>
                <xdr:row>2</xdr:row>
                <xdr:rowOff>19050</xdr:rowOff>
              </from>
              <to>
                <xdr:col>5</xdr:col>
                <xdr:colOff>1771650</xdr:colOff>
                <xdr:row>2</xdr:row>
                <xdr:rowOff>371475</xdr:rowOff>
              </to>
            </anchor>
          </controlPr>
        </control>
      </mc:Choice>
      <mc:Fallback>
        <control shapeId="7170" r:id="rId4" name="btn印刷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  <pageSetUpPr fitToPage="1"/>
  </sheetPr>
  <dimension ref="A1:U124"/>
  <sheetViews>
    <sheetView zoomScaleNormal="100" workbookViewId="0">
      <pane ySplit="1" topLeftCell="A2" activePane="bottomLeft" state="frozen"/>
      <selection pane="bottomLeft" activeCell="Q95" sqref="Q95:Q124"/>
    </sheetView>
  </sheetViews>
  <sheetFormatPr defaultRowHeight="13.5"/>
  <cols>
    <col min="1" max="1" width="1.5" style="69" customWidth="1"/>
    <col min="2" max="2" width="3" style="69" customWidth="1"/>
    <col min="3" max="3" width="9" style="69"/>
    <col min="4" max="6" width="6.125" style="69" customWidth="1"/>
    <col min="7" max="8" width="3.375" style="69" customWidth="1"/>
    <col min="9" max="9" width="1.625" style="69" customWidth="1"/>
    <col min="10" max="10" width="1.75" style="69" customWidth="1"/>
    <col min="11" max="11" width="3.375" style="69" customWidth="1"/>
    <col min="12" max="12" width="1.625" style="69" customWidth="1"/>
    <col min="13" max="14" width="5.125" style="69" customWidth="1"/>
    <col min="15" max="15" width="5.25" style="69" customWidth="1"/>
    <col min="16" max="17" width="9.375" style="69" customWidth="1"/>
    <col min="18" max="18" width="9.375" style="69" hidden="1" customWidth="1"/>
    <col min="19" max="19" width="9.375" style="69" customWidth="1"/>
    <col min="20" max="20" width="5" style="69" customWidth="1"/>
    <col min="21" max="21" width="4.375" style="69" customWidth="1"/>
    <col min="22" max="16384" width="9" style="69"/>
  </cols>
  <sheetData>
    <row r="1" spans="1:21" s="1" customFormat="1" ht="17.25">
      <c r="A1" s="10" t="s">
        <v>80</v>
      </c>
    </row>
    <row r="2" spans="1:21" ht="33.75" customHeight="1">
      <c r="S2" s="459" t="str">
        <f>IF(①学校情報入力!D3="","",①学校情報入力!D3)</f>
        <v/>
      </c>
      <c r="T2" s="460"/>
      <c r="U2" s="461"/>
    </row>
    <row r="3" spans="1:21" ht="26.25" thickBot="1">
      <c r="B3" s="421" t="str">
        <f>D5</f>
        <v>国体選手選考強化･普及競技会</v>
      </c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</row>
    <row r="4" spans="1:21" ht="14.25" customHeight="1" thickBot="1">
      <c r="P4" s="404" t="s">
        <v>219</v>
      </c>
      <c r="Q4" s="406" t="str">
        <f>IF(①学校情報入力!$D$5="","",①学校情報入力!$D$5)</f>
        <v/>
      </c>
      <c r="R4" s="406"/>
      <c r="S4" s="406"/>
      <c r="T4" s="406"/>
      <c r="U4" s="407"/>
    </row>
    <row r="5" spans="1:21" ht="14.25" customHeight="1" thickBot="1">
      <c r="A5" s="422" t="s">
        <v>65</v>
      </c>
      <c r="B5" s="423"/>
      <c r="C5" s="424"/>
      <c r="D5" s="425" t="str">
        <f>IF(注意事項!$C$3="","",注意事項!$C$3)</f>
        <v>国体選手選考強化･普及競技会</v>
      </c>
      <c r="E5" s="406"/>
      <c r="F5" s="406"/>
      <c r="G5" s="406"/>
      <c r="H5" s="407"/>
      <c r="K5" s="70"/>
      <c r="P5" s="405"/>
      <c r="Q5" s="408"/>
      <c r="R5" s="408"/>
      <c r="S5" s="408"/>
      <c r="T5" s="408"/>
      <c r="U5" s="409"/>
    </row>
    <row r="6" spans="1:21" ht="15" customHeight="1" thickBot="1">
      <c r="A6" s="422"/>
      <c r="B6" s="423"/>
      <c r="C6" s="424"/>
      <c r="D6" s="426"/>
      <c r="E6" s="408"/>
      <c r="F6" s="408"/>
      <c r="G6" s="408"/>
      <c r="H6" s="409"/>
      <c r="I6" s="75"/>
      <c r="J6" s="75"/>
      <c r="K6" s="75"/>
      <c r="L6" s="75"/>
      <c r="M6" s="75"/>
      <c r="N6" s="75"/>
      <c r="O6" s="71"/>
      <c r="P6" s="469"/>
      <c r="Q6" s="469"/>
      <c r="R6" s="427"/>
      <c r="S6" s="427"/>
      <c r="T6" s="71"/>
    </row>
    <row r="7" spans="1:21" ht="15" customHeight="1" thickBot="1">
      <c r="A7" s="422" t="s">
        <v>117</v>
      </c>
      <c r="B7" s="423"/>
      <c r="C7" s="424"/>
      <c r="D7" s="440" t="s">
        <v>400</v>
      </c>
      <c r="E7" s="441"/>
      <c r="F7" s="441"/>
      <c r="G7" s="441"/>
      <c r="H7" s="442"/>
      <c r="I7" s="75"/>
      <c r="J7" s="75"/>
      <c r="K7" s="75"/>
      <c r="L7" s="75"/>
      <c r="M7" s="75"/>
      <c r="N7" s="75"/>
      <c r="O7" s="71"/>
      <c r="P7" s="428"/>
      <c r="Q7" s="428"/>
      <c r="R7" s="428"/>
      <c r="S7" s="428"/>
      <c r="T7" s="446">
        <v>1</v>
      </c>
    </row>
    <row r="8" spans="1:21" ht="14.25" customHeight="1" thickBot="1">
      <c r="A8" s="422"/>
      <c r="B8" s="423"/>
      <c r="C8" s="424"/>
      <c r="D8" s="443"/>
      <c r="E8" s="444"/>
      <c r="F8" s="444"/>
      <c r="G8" s="444"/>
      <c r="H8" s="445"/>
      <c r="I8" s="427"/>
      <c r="J8" s="427"/>
      <c r="K8" s="427"/>
      <c r="L8" s="427"/>
      <c r="M8" s="427"/>
      <c r="N8" s="76"/>
      <c r="O8" s="71"/>
      <c r="P8" s="71"/>
      <c r="Q8" s="71"/>
      <c r="R8" s="71"/>
      <c r="S8" s="72" t="s">
        <v>118</v>
      </c>
      <c r="T8" s="447"/>
      <c r="U8" s="90"/>
    </row>
    <row r="9" spans="1:21" ht="7.5" customHeight="1" thickBot="1"/>
    <row r="10" spans="1:21" ht="22.15" customHeight="1">
      <c r="A10" s="448" t="s">
        <v>119</v>
      </c>
      <c r="B10" s="449"/>
      <c r="C10" s="450"/>
      <c r="D10" s="451" t="str">
        <f>IF(①学校情報入力!D4="","",①学校情報入力!D4)</f>
        <v/>
      </c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3"/>
    </row>
    <row r="11" spans="1:21" ht="22.15" customHeight="1">
      <c r="A11" s="454" t="s">
        <v>226</v>
      </c>
      <c r="B11" s="455"/>
      <c r="C11" s="456"/>
      <c r="D11" s="457" t="str">
        <f>IF(①学校情報入力!D7="","",①学校情報入力!D7)</f>
        <v/>
      </c>
      <c r="E11" s="458"/>
      <c r="F11" s="458"/>
      <c r="G11" s="458"/>
      <c r="H11" s="458"/>
      <c r="I11" s="458"/>
      <c r="J11" s="458"/>
      <c r="K11" s="458"/>
      <c r="L11" s="458"/>
      <c r="M11" s="437" t="str">
        <f>IF(①学校情報入力!D8="","",①学校情報入力!D8)</f>
        <v/>
      </c>
      <c r="N11" s="438"/>
      <c r="O11" s="438"/>
      <c r="P11" s="438"/>
      <c r="Q11" s="438"/>
      <c r="R11" s="438"/>
      <c r="S11" s="438"/>
      <c r="T11" s="438"/>
      <c r="U11" s="439"/>
    </row>
    <row r="12" spans="1:21" ht="22.15" customHeight="1" thickBot="1">
      <c r="A12" s="436" t="s">
        <v>121</v>
      </c>
      <c r="B12" s="431"/>
      <c r="C12" s="77" t="s">
        <v>283</v>
      </c>
      <c r="D12" s="429" t="s">
        <v>124</v>
      </c>
      <c r="E12" s="430"/>
      <c r="F12" s="430"/>
      <c r="G12" s="431"/>
      <c r="H12" s="432"/>
      <c r="I12" s="433"/>
      <c r="J12" s="433"/>
      <c r="K12" s="433"/>
      <c r="L12" s="433"/>
      <c r="M12" s="434"/>
      <c r="N12" s="77" t="s">
        <v>1</v>
      </c>
      <c r="O12" s="77" t="s">
        <v>38</v>
      </c>
      <c r="P12" s="429" t="s">
        <v>123</v>
      </c>
      <c r="Q12" s="430"/>
      <c r="R12" s="431"/>
      <c r="S12" s="77" t="s">
        <v>126</v>
      </c>
      <c r="T12" s="429" t="s">
        <v>125</v>
      </c>
      <c r="U12" s="435"/>
    </row>
    <row r="13" spans="1:21" ht="22.15" customHeight="1">
      <c r="A13" s="402">
        <v>1</v>
      </c>
      <c r="B13" s="403"/>
      <c r="C13" s="91" t="str">
        <f>IF(②選手情報入力!C10="","",②選手情報入力!B10&amp;②選手情報入力!C10)</f>
        <v/>
      </c>
      <c r="D13" s="400" t="str">
        <f>IF(②選手情報入力!D10="","",②選手情報入力!D10)</f>
        <v/>
      </c>
      <c r="E13" s="400"/>
      <c r="F13" s="400"/>
      <c r="G13" s="400"/>
      <c r="H13" s="410"/>
      <c r="I13" s="410"/>
      <c r="J13" s="410"/>
      <c r="K13" s="410"/>
      <c r="L13" s="410"/>
      <c r="M13" s="410"/>
      <c r="N13" s="91" t="str">
        <f>IF(②選手情報入力!H10="","",②選手情報入力!H10)</f>
        <v/>
      </c>
      <c r="O13" s="91" t="str">
        <f>IF(②選手情報入力!G10="","",②選手情報入力!G10)</f>
        <v/>
      </c>
      <c r="P13" s="92" t="str">
        <f>IF(②選手情報入力!I10="","",VLOOKUP(②選手情報入力!I10,種目情報!$N$4:$O$51,2,FALSE))</f>
        <v/>
      </c>
      <c r="Q13" s="313"/>
      <c r="R13" s="92" t="str">
        <f>IF(②選手情報入力!M10="","",VLOOKUP(②選手情報入力!M10,種目情報!$N$4:$O$51,2,FALSE))</f>
        <v/>
      </c>
      <c r="S13" s="92" t="str">
        <f>IF(②選手情報入力!O10="","",②選手情報入力!O10)</f>
        <v/>
      </c>
      <c r="T13" s="400" t="str">
        <f>IF(②選手情報入力!P10="","",②選手情報入力!P10)</f>
        <v/>
      </c>
      <c r="U13" s="401"/>
    </row>
    <row r="14" spans="1:21" ht="22.15" customHeight="1">
      <c r="A14" s="467">
        <v>2</v>
      </c>
      <c r="B14" s="468"/>
      <c r="C14" s="86" t="str">
        <f>IF(②選手情報入力!C11="","",②選手情報入力!B11&amp;②選手情報入力!C11)</f>
        <v/>
      </c>
      <c r="D14" s="462" t="str">
        <f>IF(②選手情報入力!D11="","",②選手情報入力!D11)</f>
        <v/>
      </c>
      <c r="E14" s="462"/>
      <c r="F14" s="462"/>
      <c r="G14" s="462"/>
      <c r="H14" s="466"/>
      <c r="I14" s="466"/>
      <c r="J14" s="466"/>
      <c r="K14" s="466"/>
      <c r="L14" s="466"/>
      <c r="M14" s="466"/>
      <c r="N14" s="86" t="str">
        <f>IF(②選手情報入力!H11="","",②選手情報入力!H11)</f>
        <v/>
      </c>
      <c r="O14" s="86" t="str">
        <f>IF(②選手情報入力!G11="","",②選手情報入力!G11)</f>
        <v/>
      </c>
      <c r="P14" s="87" t="str">
        <f>IF(②選手情報入力!I11="","",VLOOKUP(②選手情報入力!I11,種目情報!$N$4:$O$51,2,FALSE))</f>
        <v/>
      </c>
      <c r="Q14" s="314"/>
      <c r="R14" s="87" t="str">
        <f>IF(②選手情報入力!M11="","",VLOOKUP(②選手情報入力!M11,種目情報!$N$4:$O$51,2,FALSE))</f>
        <v/>
      </c>
      <c r="S14" s="87" t="str">
        <f>IF(②選手情報入力!O11="","",②選手情報入力!O11)</f>
        <v/>
      </c>
      <c r="T14" s="462" t="str">
        <f>IF(②選手情報入力!P11="","",②選手情報入力!P11)</f>
        <v/>
      </c>
      <c r="U14" s="463"/>
    </row>
    <row r="15" spans="1:21" ht="22.15" customHeight="1">
      <c r="A15" s="467">
        <v>3</v>
      </c>
      <c r="B15" s="468"/>
      <c r="C15" s="86" t="str">
        <f>IF(②選手情報入力!C12="","",②選手情報入力!B12&amp;②選手情報入力!C12)</f>
        <v/>
      </c>
      <c r="D15" s="462" t="str">
        <f>IF(②選手情報入力!D12="","",②選手情報入力!D12)</f>
        <v/>
      </c>
      <c r="E15" s="462"/>
      <c r="F15" s="462"/>
      <c r="G15" s="462"/>
      <c r="H15" s="466"/>
      <c r="I15" s="466"/>
      <c r="J15" s="466"/>
      <c r="K15" s="466"/>
      <c r="L15" s="466"/>
      <c r="M15" s="466"/>
      <c r="N15" s="86" t="str">
        <f>IF(②選手情報入力!H12="","",②選手情報入力!H12)</f>
        <v/>
      </c>
      <c r="O15" s="86" t="str">
        <f>IF(②選手情報入力!G12="","",②選手情報入力!G12)</f>
        <v/>
      </c>
      <c r="P15" s="87" t="str">
        <f>IF(②選手情報入力!I12="","",VLOOKUP(②選手情報入力!I12,種目情報!$N$4:$O$51,2,FALSE))</f>
        <v/>
      </c>
      <c r="Q15" s="314"/>
      <c r="R15" s="87" t="str">
        <f>IF(②選手情報入力!M12="","",VLOOKUP(②選手情報入力!M12,種目情報!$N$4:$O$51,2,FALSE))</f>
        <v/>
      </c>
      <c r="S15" s="87" t="str">
        <f>IF(②選手情報入力!O12="","",②選手情報入力!O12)</f>
        <v/>
      </c>
      <c r="T15" s="462" t="str">
        <f>IF(②選手情報入力!P12="","",②選手情報入力!P12)</f>
        <v/>
      </c>
      <c r="U15" s="463"/>
    </row>
    <row r="16" spans="1:21" ht="22.15" customHeight="1">
      <c r="A16" s="467">
        <v>4</v>
      </c>
      <c r="B16" s="468"/>
      <c r="C16" s="86" t="str">
        <f>IF(②選手情報入力!C13="","",②選手情報入力!B13&amp;②選手情報入力!C13)</f>
        <v/>
      </c>
      <c r="D16" s="462" t="str">
        <f>IF(②選手情報入力!D13="","",②選手情報入力!D13)</f>
        <v/>
      </c>
      <c r="E16" s="462"/>
      <c r="F16" s="462"/>
      <c r="G16" s="462"/>
      <c r="H16" s="466"/>
      <c r="I16" s="466"/>
      <c r="J16" s="466"/>
      <c r="K16" s="466"/>
      <c r="L16" s="466"/>
      <c r="M16" s="466"/>
      <c r="N16" s="86" t="str">
        <f>IF(②選手情報入力!H13="","",②選手情報入力!H13)</f>
        <v/>
      </c>
      <c r="O16" s="86" t="str">
        <f>IF(②選手情報入力!G13="","",②選手情報入力!G13)</f>
        <v/>
      </c>
      <c r="P16" s="87" t="str">
        <f>IF(②選手情報入力!I13="","",VLOOKUP(②選手情報入力!I13,種目情報!$N$4:$O$51,2,FALSE))</f>
        <v/>
      </c>
      <c r="Q16" s="314"/>
      <c r="R16" s="87" t="str">
        <f>IF(②選手情報入力!M13="","",VLOOKUP(②選手情報入力!M13,種目情報!$N$4:$O$51,2,FALSE))</f>
        <v/>
      </c>
      <c r="S16" s="87" t="str">
        <f>IF(②選手情報入力!O13="","",②選手情報入力!O13)</f>
        <v/>
      </c>
      <c r="T16" s="462" t="str">
        <f>IF(②選手情報入力!P13="","",②選手情報入力!P13)</f>
        <v/>
      </c>
      <c r="U16" s="463"/>
    </row>
    <row r="17" spans="1:21" ht="22.15" customHeight="1">
      <c r="A17" s="467">
        <v>5</v>
      </c>
      <c r="B17" s="468"/>
      <c r="C17" s="86" t="str">
        <f>IF(②選手情報入力!C14="","",②選手情報入力!B14&amp;②選手情報入力!C14)</f>
        <v/>
      </c>
      <c r="D17" s="462" t="str">
        <f>IF(②選手情報入力!D14="","",②選手情報入力!D14)</f>
        <v/>
      </c>
      <c r="E17" s="462"/>
      <c r="F17" s="462"/>
      <c r="G17" s="462"/>
      <c r="H17" s="466"/>
      <c r="I17" s="466"/>
      <c r="J17" s="466"/>
      <c r="K17" s="466"/>
      <c r="L17" s="466"/>
      <c r="M17" s="466"/>
      <c r="N17" s="86" t="str">
        <f>IF(②選手情報入力!H14="","",②選手情報入力!H14)</f>
        <v/>
      </c>
      <c r="O17" s="86" t="str">
        <f>IF(②選手情報入力!G14="","",②選手情報入力!G14)</f>
        <v/>
      </c>
      <c r="P17" s="87" t="str">
        <f>IF(②選手情報入力!I14="","",VLOOKUP(②選手情報入力!I14,種目情報!$N$4:$O$51,2,FALSE))</f>
        <v/>
      </c>
      <c r="Q17" s="314"/>
      <c r="R17" s="87" t="str">
        <f>IF(②選手情報入力!M14="","",VLOOKUP(②選手情報入力!M14,種目情報!$N$4:$O$51,2,FALSE))</f>
        <v/>
      </c>
      <c r="S17" s="87" t="str">
        <f>IF(②選手情報入力!O14="","",②選手情報入力!O14)</f>
        <v/>
      </c>
      <c r="T17" s="462" t="str">
        <f>IF(②選手情報入力!P14="","",②選手情報入力!P14)</f>
        <v/>
      </c>
      <c r="U17" s="463"/>
    </row>
    <row r="18" spans="1:21" ht="22.15" customHeight="1">
      <c r="A18" s="467">
        <v>6</v>
      </c>
      <c r="B18" s="468"/>
      <c r="C18" s="86" t="str">
        <f>IF(②選手情報入力!C15="","",②選手情報入力!B15&amp;②選手情報入力!C15)</f>
        <v/>
      </c>
      <c r="D18" s="462" t="str">
        <f>IF(②選手情報入力!D15="","",②選手情報入力!D15)</f>
        <v/>
      </c>
      <c r="E18" s="462"/>
      <c r="F18" s="462"/>
      <c r="G18" s="462"/>
      <c r="H18" s="466"/>
      <c r="I18" s="466"/>
      <c r="J18" s="466"/>
      <c r="K18" s="466"/>
      <c r="L18" s="466"/>
      <c r="M18" s="466"/>
      <c r="N18" s="86" t="str">
        <f>IF(②選手情報入力!H15="","",②選手情報入力!H15)</f>
        <v/>
      </c>
      <c r="O18" s="86" t="str">
        <f>IF(②選手情報入力!G15="","",②選手情報入力!G15)</f>
        <v/>
      </c>
      <c r="P18" s="87" t="str">
        <f>IF(②選手情報入力!I15="","",VLOOKUP(②選手情報入力!I15,種目情報!$N$4:$O$51,2,FALSE))</f>
        <v/>
      </c>
      <c r="Q18" s="314"/>
      <c r="R18" s="87" t="str">
        <f>IF(②選手情報入力!M15="","",VLOOKUP(②選手情報入力!M15,種目情報!$N$4:$O$51,2,FALSE))</f>
        <v/>
      </c>
      <c r="S18" s="87" t="str">
        <f>IF(②選手情報入力!O15="","",②選手情報入力!O15)</f>
        <v/>
      </c>
      <c r="T18" s="462" t="str">
        <f>IF(②選手情報入力!P15="","",②選手情報入力!P15)</f>
        <v/>
      </c>
      <c r="U18" s="463"/>
    </row>
    <row r="19" spans="1:21" ht="22.15" customHeight="1">
      <c r="A19" s="467">
        <v>7</v>
      </c>
      <c r="B19" s="468"/>
      <c r="C19" s="86" t="str">
        <f>IF(②選手情報入力!C16="","",②選手情報入力!B16&amp;②選手情報入力!C16)</f>
        <v/>
      </c>
      <c r="D19" s="462" t="str">
        <f>IF(②選手情報入力!D16="","",②選手情報入力!D16)</f>
        <v/>
      </c>
      <c r="E19" s="462"/>
      <c r="F19" s="462"/>
      <c r="G19" s="462"/>
      <c r="H19" s="466"/>
      <c r="I19" s="466"/>
      <c r="J19" s="466"/>
      <c r="K19" s="466"/>
      <c r="L19" s="466"/>
      <c r="M19" s="466"/>
      <c r="N19" s="86" t="str">
        <f>IF(②選手情報入力!H16="","",②選手情報入力!H16)</f>
        <v/>
      </c>
      <c r="O19" s="86" t="str">
        <f>IF(②選手情報入力!G16="","",②選手情報入力!G16)</f>
        <v/>
      </c>
      <c r="P19" s="87" t="str">
        <f>IF(②選手情報入力!I16="","",VLOOKUP(②選手情報入力!I16,種目情報!$N$4:$O$51,2,FALSE))</f>
        <v/>
      </c>
      <c r="Q19" s="314"/>
      <c r="R19" s="87" t="str">
        <f>IF(②選手情報入力!M16="","",VLOOKUP(②選手情報入力!M16,種目情報!$N$4:$O$51,2,FALSE))</f>
        <v/>
      </c>
      <c r="S19" s="87" t="str">
        <f>IF(②選手情報入力!O16="","",②選手情報入力!O16)</f>
        <v/>
      </c>
      <c r="T19" s="462" t="str">
        <f>IF(②選手情報入力!P16="","",②選手情報入力!P16)</f>
        <v/>
      </c>
      <c r="U19" s="463"/>
    </row>
    <row r="20" spans="1:21" ht="22.15" customHeight="1">
      <c r="A20" s="467">
        <v>8</v>
      </c>
      <c r="B20" s="468"/>
      <c r="C20" s="86" t="str">
        <f>IF(②選手情報入力!C17="","",②選手情報入力!B17&amp;②選手情報入力!C17)</f>
        <v/>
      </c>
      <c r="D20" s="462" t="str">
        <f>IF(②選手情報入力!D17="","",②選手情報入力!D17)</f>
        <v/>
      </c>
      <c r="E20" s="462"/>
      <c r="F20" s="462"/>
      <c r="G20" s="462"/>
      <c r="H20" s="466"/>
      <c r="I20" s="466"/>
      <c r="J20" s="466"/>
      <c r="K20" s="466"/>
      <c r="L20" s="466"/>
      <c r="M20" s="466"/>
      <c r="N20" s="86" t="str">
        <f>IF(②選手情報入力!H17="","",②選手情報入力!H17)</f>
        <v/>
      </c>
      <c r="O20" s="86" t="str">
        <f>IF(②選手情報入力!G17="","",②選手情報入力!G17)</f>
        <v/>
      </c>
      <c r="P20" s="87" t="str">
        <f>IF(②選手情報入力!I17="","",VLOOKUP(②選手情報入力!I17,種目情報!$N$4:$O$51,2,FALSE))</f>
        <v/>
      </c>
      <c r="Q20" s="314"/>
      <c r="R20" s="87" t="str">
        <f>IF(②選手情報入力!M17="","",VLOOKUP(②選手情報入力!M17,種目情報!$N$4:$O$51,2,FALSE))</f>
        <v/>
      </c>
      <c r="S20" s="87" t="str">
        <f>IF(②選手情報入力!O17="","",②選手情報入力!O17)</f>
        <v/>
      </c>
      <c r="T20" s="462" t="str">
        <f>IF(②選手情報入力!P17="","",②選手情報入力!P17)</f>
        <v/>
      </c>
      <c r="U20" s="463"/>
    </row>
    <row r="21" spans="1:21" ht="22.15" customHeight="1">
      <c r="A21" s="467">
        <v>9</v>
      </c>
      <c r="B21" s="468"/>
      <c r="C21" s="86" t="str">
        <f>IF(②選手情報入力!C18="","",②選手情報入力!B18&amp;②選手情報入力!C18)</f>
        <v/>
      </c>
      <c r="D21" s="462" t="str">
        <f>IF(②選手情報入力!D18="","",②選手情報入力!D18)</f>
        <v/>
      </c>
      <c r="E21" s="462"/>
      <c r="F21" s="462"/>
      <c r="G21" s="462"/>
      <c r="H21" s="466"/>
      <c r="I21" s="466"/>
      <c r="J21" s="466"/>
      <c r="K21" s="466"/>
      <c r="L21" s="466"/>
      <c r="M21" s="466"/>
      <c r="N21" s="86" t="str">
        <f>IF(②選手情報入力!H18="","",②選手情報入力!H18)</f>
        <v/>
      </c>
      <c r="O21" s="86" t="str">
        <f>IF(②選手情報入力!G18="","",②選手情報入力!G18)</f>
        <v/>
      </c>
      <c r="P21" s="87" t="str">
        <f>IF(②選手情報入力!I18="","",VLOOKUP(②選手情報入力!I18,種目情報!$N$4:$O$51,2,FALSE))</f>
        <v/>
      </c>
      <c r="Q21" s="314"/>
      <c r="R21" s="87" t="str">
        <f>IF(②選手情報入力!M18="","",VLOOKUP(②選手情報入力!M18,種目情報!$N$4:$O$51,2,FALSE))</f>
        <v/>
      </c>
      <c r="S21" s="87" t="str">
        <f>IF(②選手情報入力!O18="","",②選手情報入力!O18)</f>
        <v/>
      </c>
      <c r="T21" s="462" t="str">
        <f>IF(②選手情報入力!P18="","",②選手情報入力!P18)</f>
        <v/>
      </c>
      <c r="U21" s="463"/>
    </row>
    <row r="22" spans="1:21" ht="22.15" customHeight="1">
      <c r="A22" s="467">
        <v>10</v>
      </c>
      <c r="B22" s="468"/>
      <c r="C22" s="86" t="str">
        <f>IF(②選手情報入力!C19="","",②選手情報入力!B19&amp;②選手情報入力!C19)</f>
        <v/>
      </c>
      <c r="D22" s="462" t="str">
        <f>IF(②選手情報入力!D19="","",②選手情報入力!D19)</f>
        <v/>
      </c>
      <c r="E22" s="462"/>
      <c r="F22" s="462"/>
      <c r="G22" s="462"/>
      <c r="H22" s="466"/>
      <c r="I22" s="466"/>
      <c r="J22" s="466"/>
      <c r="K22" s="466"/>
      <c r="L22" s="466"/>
      <c r="M22" s="466"/>
      <c r="N22" s="86" t="str">
        <f>IF(②選手情報入力!H19="","",②選手情報入力!H19)</f>
        <v/>
      </c>
      <c r="O22" s="86" t="str">
        <f>IF(②選手情報入力!G19="","",②選手情報入力!G19)</f>
        <v/>
      </c>
      <c r="P22" s="87" t="str">
        <f>IF(②選手情報入力!I19="","",VLOOKUP(②選手情報入力!I19,種目情報!$N$4:$O$51,2,FALSE))</f>
        <v/>
      </c>
      <c r="Q22" s="314"/>
      <c r="R22" s="87" t="str">
        <f>IF(②選手情報入力!M19="","",VLOOKUP(②選手情報入力!M19,種目情報!$N$4:$O$51,2,FALSE))</f>
        <v/>
      </c>
      <c r="S22" s="87" t="str">
        <f>IF(②選手情報入力!O19="","",②選手情報入力!O19)</f>
        <v/>
      </c>
      <c r="T22" s="462" t="str">
        <f>IF(②選手情報入力!P19="","",②選手情報入力!P19)</f>
        <v/>
      </c>
      <c r="U22" s="463"/>
    </row>
    <row r="23" spans="1:21" ht="22.15" customHeight="1">
      <c r="A23" s="467">
        <v>11</v>
      </c>
      <c r="B23" s="468"/>
      <c r="C23" s="86" t="str">
        <f>IF(②選手情報入力!C20="","",②選手情報入力!B20&amp;②選手情報入力!C20)</f>
        <v/>
      </c>
      <c r="D23" s="462" t="str">
        <f>IF(②選手情報入力!D20="","",②選手情報入力!D20)</f>
        <v/>
      </c>
      <c r="E23" s="462"/>
      <c r="F23" s="462"/>
      <c r="G23" s="462"/>
      <c r="H23" s="466"/>
      <c r="I23" s="466"/>
      <c r="J23" s="466"/>
      <c r="K23" s="466"/>
      <c r="L23" s="466"/>
      <c r="M23" s="466"/>
      <c r="N23" s="86" t="str">
        <f>IF(②選手情報入力!H20="","",②選手情報入力!H20)</f>
        <v/>
      </c>
      <c r="O23" s="86" t="str">
        <f>IF(②選手情報入力!G20="","",②選手情報入力!G20)</f>
        <v/>
      </c>
      <c r="P23" s="87" t="str">
        <f>IF(②選手情報入力!I20="","",VLOOKUP(②選手情報入力!I20,種目情報!$N$4:$O$51,2,FALSE))</f>
        <v/>
      </c>
      <c r="Q23" s="314"/>
      <c r="R23" s="87" t="str">
        <f>IF(②選手情報入力!M20="","",VLOOKUP(②選手情報入力!M20,種目情報!$N$4:$O$51,2,FALSE))</f>
        <v/>
      </c>
      <c r="S23" s="87" t="str">
        <f>IF(②選手情報入力!O20="","",②選手情報入力!O20)</f>
        <v/>
      </c>
      <c r="T23" s="462" t="str">
        <f>IF(②選手情報入力!P20="","",②選手情報入力!P20)</f>
        <v/>
      </c>
      <c r="U23" s="463"/>
    </row>
    <row r="24" spans="1:21" ht="22.15" customHeight="1">
      <c r="A24" s="467">
        <v>12</v>
      </c>
      <c r="B24" s="468"/>
      <c r="C24" s="86" t="str">
        <f>IF(②選手情報入力!C21="","",②選手情報入力!B21&amp;②選手情報入力!C21)</f>
        <v/>
      </c>
      <c r="D24" s="462" t="str">
        <f>IF(②選手情報入力!D21="","",②選手情報入力!D21)</f>
        <v/>
      </c>
      <c r="E24" s="462"/>
      <c r="F24" s="462"/>
      <c r="G24" s="462"/>
      <c r="H24" s="466"/>
      <c r="I24" s="466"/>
      <c r="J24" s="466"/>
      <c r="K24" s="466"/>
      <c r="L24" s="466"/>
      <c r="M24" s="466"/>
      <c r="N24" s="86" t="str">
        <f>IF(②選手情報入力!H21="","",②選手情報入力!H21)</f>
        <v/>
      </c>
      <c r="O24" s="86" t="str">
        <f>IF(②選手情報入力!G21="","",②選手情報入力!G21)</f>
        <v/>
      </c>
      <c r="P24" s="87" t="str">
        <f>IF(②選手情報入力!I21="","",VLOOKUP(②選手情報入力!I21,種目情報!$N$4:$O$51,2,FALSE))</f>
        <v/>
      </c>
      <c r="Q24" s="314"/>
      <c r="R24" s="87" t="str">
        <f>IF(②選手情報入力!M21="","",VLOOKUP(②選手情報入力!M21,種目情報!$N$4:$O$51,2,FALSE))</f>
        <v/>
      </c>
      <c r="S24" s="87" t="str">
        <f>IF(②選手情報入力!O21="","",②選手情報入力!O21)</f>
        <v/>
      </c>
      <c r="T24" s="462" t="str">
        <f>IF(②選手情報入力!P21="","",②選手情報入力!P21)</f>
        <v/>
      </c>
      <c r="U24" s="463"/>
    </row>
    <row r="25" spans="1:21" ht="22.15" customHeight="1">
      <c r="A25" s="467">
        <v>13</v>
      </c>
      <c r="B25" s="468"/>
      <c r="C25" s="86" t="str">
        <f>IF(②選手情報入力!C22="","",②選手情報入力!B22&amp;②選手情報入力!C22)</f>
        <v/>
      </c>
      <c r="D25" s="462" t="str">
        <f>IF(②選手情報入力!D22="","",②選手情報入力!D22)</f>
        <v/>
      </c>
      <c r="E25" s="462"/>
      <c r="F25" s="462"/>
      <c r="G25" s="462"/>
      <c r="H25" s="466"/>
      <c r="I25" s="466"/>
      <c r="J25" s="466"/>
      <c r="K25" s="466"/>
      <c r="L25" s="466"/>
      <c r="M25" s="466"/>
      <c r="N25" s="86" t="str">
        <f>IF(②選手情報入力!H22="","",②選手情報入力!H22)</f>
        <v/>
      </c>
      <c r="O25" s="86" t="str">
        <f>IF(②選手情報入力!G22="","",②選手情報入力!G22)</f>
        <v/>
      </c>
      <c r="P25" s="87" t="str">
        <f>IF(②選手情報入力!I22="","",VLOOKUP(②選手情報入力!I22,種目情報!$N$4:$O$51,2,FALSE))</f>
        <v/>
      </c>
      <c r="Q25" s="314"/>
      <c r="R25" s="87" t="str">
        <f>IF(②選手情報入力!M22="","",VLOOKUP(②選手情報入力!M22,種目情報!$N$4:$O$51,2,FALSE))</f>
        <v/>
      </c>
      <c r="S25" s="87" t="str">
        <f>IF(②選手情報入力!O22="","",②選手情報入力!O22)</f>
        <v/>
      </c>
      <c r="T25" s="462" t="str">
        <f>IF(②選手情報入力!P22="","",②選手情報入力!P22)</f>
        <v/>
      </c>
      <c r="U25" s="463"/>
    </row>
    <row r="26" spans="1:21" ht="22.15" customHeight="1">
      <c r="A26" s="467">
        <v>14</v>
      </c>
      <c r="B26" s="468"/>
      <c r="C26" s="86" t="str">
        <f>IF(②選手情報入力!C23="","",②選手情報入力!B23&amp;②選手情報入力!C23)</f>
        <v/>
      </c>
      <c r="D26" s="462" t="str">
        <f>IF(②選手情報入力!D23="","",②選手情報入力!D23)</f>
        <v/>
      </c>
      <c r="E26" s="462"/>
      <c r="F26" s="462"/>
      <c r="G26" s="462"/>
      <c r="H26" s="466"/>
      <c r="I26" s="466"/>
      <c r="J26" s="466"/>
      <c r="K26" s="466"/>
      <c r="L26" s="466"/>
      <c r="M26" s="466"/>
      <c r="N26" s="86" t="str">
        <f>IF(②選手情報入力!H23="","",②選手情報入力!H23)</f>
        <v/>
      </c>
      <c r="O26" s="86" t="str">
        <f>IF(②選手情報入力!G23="","",②選手情報入力!G23)</f>
        <v/>
      </c>
      <c r="P26" s="87" t="str">
        <f>IF(②選手情報入力!I23="","",VLOOKUP(②選手情報入力!I23,種目情報!$N$4:$O$51,2,FALSE))</f>
        <v/>
      </c>
      <c r="Q26" s="314"/>
      <c r="R26" s="87" t="str">
        <f>IF(②選手情報入力!M23="","",VLOOKUP(②選手情報入力!M23,種目情報!$N$4:$O$51,2,FALSE))</f>
        <v/>
      </c>
      <c r="S26" s="87" t="str">
        <f>IF(②選手情報入力!O23="","",②選手情報入力!O23)</f>
        <v/>
      </c>
      <c r="T26" s="462" t="str">
        <f>IF(②選手情報入力!P23="","",②選手情報入力!P23)</f>
        <v/>
      </c>
      <c r="U26" s="463"/>
    </row>
    <row r="27" spans="1:21" ht="22.15" customHeight="1" thickBot="1">
      <c r="A27" s="470">
        <v>15</v>
      </c>
      <c r="B27" s="471"/>
      <c r="C27" s="88" t="str">
        <f>IF(②選手情報入力!C24="","",②選手情報入力!B24&amp;②選手情報入力!C24)</f>
        <v/>
      </c>
      <c r="D27" s="464" t="str">
        <f>IF(②選手情報入力!D24="","",②選手情報入力!D24)</f>
        <v/>
      </c>
      <c r="E27" s="464"/>
      <c r="F27" s="464"/>
      <c r="G27" s="464"/>
      <c r="H27" s="472"/>
      <c r="I27" s="472"/>
      <c r="J27" s="472"/>
      <c r="K27" s="472"/>
      <c r="L27" s="472"/>
      <c r="M27" s="472"/>
      <c r="N27" s="88" t="str">
        <f>IF(②選手情報入力!H24="","",②選手情報入力!H24)</f>
        <v/>
      </c>
      <c r="O27" s="88" t="str">
        <f>IF(②選手情報入力!G24="","",②選手情報入力!G24)</f>
        <v/>
      </c>
      <c r="P27" s="89" t="str">
        <f>IF(②選手情報入力!I24="","",VLOOKUP(②選手情報入力!I24,種目情報!$N$4:$O$51,2,FALSE))</f>
        <v/>
      </c>
      <c r="Q27" s="315"/>
      <c r="R27" s="89" t="str">
        <f>IF(②選手情報入力!M24="","",VLOOKUP(②選手情報入力!M24,種目情報!$N$4:$O$51,2,FALSE))</f>
        <v/>
      </c>
      <c r="S27" s="89" t="str">
        <f>IF(②選手情報入力!O24="","",②選手情報入力!O24)</f>
        <v/>
      </c>
      <c r="T27" s="464" t="str">
        <f>IF(②選手情報入力!P24="","",②選手情報入力!P24)</f>
        <v/>
      </c>
      <c r="U27" s="465"/>
    </row>
    <row r="28" spans="1:21" ht="22.15" customHeight="1">
      <c r="A28" s="419">
        <v>16</v>
      </c>
      <c r="B28" s="420"/>
      <c r="C28" s="84" t="str">
        <f>IF(②選手情報入力!C25="","",②選手情報入力!B25&amp;②選手情報入力!C25)</f>
        <v/>
      </c>
      <c r="D28" s="411" t="str">
        <f>IF(②選手情報入力!D25="","",②選手情報入力!D25)</f>
        <v/>
      </c>
      <c r="E28" s="411"/>
      <c r="F28" s="411"/>
      <c r="G28" s="411"/>
      <c r="H28" s="413"/>
      <c r="I28" s="413"/>
      <c r="J28" s="413"/>
      <c r="K28" s="413"/>
      <c r="L28" s="413"/>
      <c r="M28" s="413"/>
      <c r="N28" s="84" t="str">
        <f>IF(②選手情報入力!H25="","",②選手情報入力!H25)</f>
        <v/>
      </c>
      <c r="O28" s="84" t="str">
        <f>IF(②選手情報入力!G25="","",②選手情報入力!G25)</f>
        <v/>
      </c>
      <c r="P28" s="85" t="str">
        <f>IF(②選手情報入力!I25="","",VLOOKUP(②選手情報入力!I25,種目情報!$N$4:$O$51,2,FALSE))</f>
        <v/>
      </c>
      <c r="Q28" s="313"/>
      <c r="R28" s="85" t="str">
        <f>IF(②選手情報入力!M25="","",VLOOKUP(②選手情報入力!M25,種目情報!$N$4:$O$51,2,FALSE))</f>
        <v/>
      </c>
      <c r="S28" s="85" t="str">
        <f>IF(②選手情報入力!O25="","",②選手情報入力!O25)</f>
        <v/>
      </c>
      <c r="T28" s="411" t="str">
        <f>IF(②選手情報入力!P25="","",②選手情報入力!P25)</f>
        <v/>
      </c>
      <c r="U28" s="412"/>
    </row>
    <row r="29" spans="1:21" ht="22.15" customHeight="1">
      <c r="A29" s="402">
        <v>17</v>
      </c>
      <c r="B29" s="403"/>
      <c r="C29" s="91" t="str">
        <f>IF(②選手情報入力!C26="","",②選手情報入力!B26&amp;②選手情報入力!C26)</f>
        <v/>
      </c>
      <c r="D29" s="400" t="str">
        <f>IF(②選手情報入力!D26="","",②選手情報入力!D26)</f>
        <v/>
      </c>
      <c r="E29" s="400"/>
      <c r="F29" s="400"/>
      <c r="G29" s="400"/>
      <c r="H29" s="410"/>
      <c r="I29" s="410"/>
      <c r="J29" s="410"/>
      <c r="K29" s="410"/>
      <c r="L29" s="410"/>
      <c r="M29" s="410"/>
      <c r="N29" s="91" t="str">
        <f>IF(②選手情報入力!H26="","",②選手情報入力!H26)</f>
        <v/>
      </c>
      <c r="O29" s="91" t="str">
        <f>IF(②選手情報入力!G26="","",②選手情報入力!G26)</f>
        <v/>
      </c>
      <c r="P29" s="92" t="str">
        <f>IF(②選手情報入力!I26="","",VLOOKUP(②選手情報入力!I26,種目情報!$N$4:$O$51,2,FALSE))</f>
        <v/>
      </c>
      <c r="Q29" s="316"/>
      <c r="R29" s="92" t="str">
        <f>IF(②選手情報入力!M26="","",VLOOKUP(②選手情報入力!M26,種目情報!$N$4:$O$51,2,FALSE))</f>
        <v/>
      </c>
      <c r="S29" s="92" t="str">
        <f>IF(②選手情報入力!O26="","",②選手情報入力!O26)</f>
        <v/>
      </c>
      <c r="T29" s="400" t="str">
        <f>IF(②選手情報入力!P26="","",②選手情報入力!P26)</f>
        <v/>
      </c>
      <c r="U29" s="401"/>
    </row>
    <row r="30" spans="1:21" ht="22.15" customHeight="1">
      <c r="A30" s="402">
        <v>18</v>
      </c>
      <c r="B30" s="403"/>
      <c r="C30" s="91" t="str">
        <f>IF(②選手情報入力!C27="","",②選手情報入力!B27&amp;②選手情報入力!C27)</f>
        <v/>
      </c>
      <c r="D30" s="400" t="str">
        <f>IF(②選手情報入力!D27="","",②選手情報入力!D27)</f>
        <v/>
      </c>
      <c r="E30" s="400"/>
      <c r="F30" s="400"/>
      <c r="G30" s="400"/>
      <c r="H30" s="410"/>
      <c r="I30" s="410"/>
      <c r="J30" s="410"/>
      <c r="K30" s="410"/>
      <c r="L30" s="410"/>
      <c r="M30" s="410"/>
      <c r="N30" s="91" t="str">
        <f>IF(②選手情報入力!H27="","",②選手情報入力!H27)</f>
        <v/>
      </c>
      <c r="O30" s="91" t="str">
        <f>IF(②選手情報入力!G27="","",②選手情報入力!G27)</f>
        <v/>
      </c>
      <c r="P30" s="92" t="str">
        <f>IF(②選手情報入力!I27="","",VLOOKUP(②選手情報入力!I27,種目情報!$N$4:$O$51,2,FALSE))</f>
        <v/>
      </c>
      <c r="Q30" s="316"/>
      <c r="R30" s="92" t="str">
        <f>IF(②選手情報入力!M27="","",VLOOKUP(②選手情報入力!M27,種目情報!$N$4:$O$51,2,FALSE))</f>
        <v/>
      </c>
      <c r="S30" s="92" t="str">
        <f>IF(②選手情報入力!O27="","",②選手情報入力!O27)</f>
        <v/>
      </c>
      <c r="T30" s="400" t="str">
        <f>IF(②選手情報入力!P27="","",②選手情報入力!P27)</f>
        <v/>
      </c>
      <c r="U30" s="401"/>
    </row>
    <row r="31" spans="1:21" ht="22.15" customHeight="1">
      <c r="A31" s="402">
        <v>19</v>
      </c>
      <c r="B31" s="403"/>
      <c r="C31" s="91" t="str">
        <f>IF(②選手情報入力!C28="","",②選手情報入力!B28&amp;②選手情報入力!C28)</f>
        <v/>
      </c>
      <c r="D31" s="400" t="str">
        <f>IF(②選手情報入力!D28="","",②選手情報入力!D28)</f>
        <v/>
      </c>
      <c r="E31" s="400"/>
      <c r="F31" s="400"/>
      <c r="G31" s="400"/>
      <c r="H31" s="410"/>
      <c r="I31" s="410"/>
      <c r="J31" s="410"/>
      <c r="K31" s="410"/>
      <c r="L31" s="410"/>
      <c r="M31" s="410"/>
      <c r="N31" s="91" t="str">
        <f>IF(②選手情報入力!H28="","",②選手情報入力!H28)</f>
        <v/>
      </c>
      <c r="O31" s="91" t="str">
        <f>IF(②選手情報入力!G28="","",②選手情報入力!G28)</f>
        <v/>
      </c>
      <c r="P31" s="92" t="str">
        <f>IF(②選手情報入力!I28="","",VLOOKUP(②選手情報入力!I28,種目情報!$N$4:$O$51,2,FALSE))</f>
        <v/>
      </c>
      <c r="Q31" s="316"/>
      <c r="R31" s="92" t="str">
        <f>IF(②選手情報入力!M28="","",VLOOKUP(②選手情報入力!M28,種目情報!$N$4:$O$51,2,FALSE))</f>
        <v/>
      </c>
      <c r="S31" s="92" t="str">
        <f>IF(②選手情報入力!O28="","",②選手情報入力!O28)</f>
        <v/>
      </c>
      <c r="T31" s="400" t="str">
        <f>IF(②選手情報入力!P28="","",②選手情報入力!P28)</f>
        <v/>
      </c>
      <c r="U31" s="401"/>
    </row>
    <row r="32" spans="1:21" ht="22.15" customHeight="1">
      <c r="A32" s="402">
        <v>20</v>
      </c>
      <c r="B32" s="403"/>
      <c r="C32" s="91" t="str">
        <f>IF(②選手情報入力!C29="","",②選手情報入力!B29&amp;②選手情報入力!C29)</f>
        <v/>
      </c>
      <c r="D32" s="400" t="str">
        <f>IF(②選手情報入力!D29="","",②選手情報入力!D29)</f>
        <v/>
      </c>
      <c r="E32" s="400"/>
      <c r="F32" s="400"/>
      <c r="G32" s="400"/>
      <c r="H32" s="410"/>
      <c r="I32" s="410"/>
      <c r="J32" s="410"/>
      <c r="K32" s="410"/>
      <c r="L32" s="410"/>
      <c r="M32" s="410"/>
      <c r="N32" s="91" t="str">
        <f>IF(②選手情報入力!H29="","",②選手情報入力!H29)</f>
        <v/>
      </c>
      <c r="O32" s="91" t="str">
        <f>IF(②選手情報入力!G29="","",②選手情報入力!G29)</f>
        <v/>
      </c>
      <c r="P32" s="92" t="str">
        <f>IF(②選手情報入力!I29="","",VLOOKUP(②選手情報入力!I29,種目情報!$N$4:$O$51,2,FALSE))</f>
        <v/>
      </c>
      <c r="Q32" s="316"/>
      <c r="R32" s="92" t="str">
        <f>IF(②選手情報入力!M29="","",VLOOKUP(②選手情報入力!M29,種目情報!$N$4:$O$51,2,FALSE))</f>
        <v/>
      </c>
      <c r="S32" s="92" t="str">
        <f>IF(②選手情報入力!O29="","",②選手情報入力!O29)</f>
        <v/>
      </c>
      <c r="T32" s="400" t="str">
        <f>IF(②選手情報入力!P29="","",②選手情報入力!P29)</f>
        <v/>
      </c>
      <c r="U32" s="401"/>
    </row>
    <row r="33" spans="1:21" ht="22.15" customHeight="1">
      <c r="A33" s="402">
        <v>21</v>
      </c>
      <c r="B33" s="403"/>
      <c r="C33" s="91" t="str">
        <f>IF(②選手情報入力!C30="","",②選手情報入力!B30&amp;②選手情報入力!C30)</f>
        <v/>
      </c>
      <c r="D33" s="400" t="str">
        <f>IF(②選手情報入力!D30="","",②選手情報入力!D30)</f>
        <v/>
      </c>
      <c r="E33" s="400"/>
      <c r="F33" s="400"/>
      <c r="G33" s="400"/>
      <c r="H33" s="410"/>
      <c r="I33" s="410"/>
      <c r="J33" s="410"/>
      <c r="K33" s="410"/>
      <c r="L33" s="410"/>
      <c r="M33" s="410"/>
      <c r="N33" s="91" t="str">
        <f>IF(②選手情報入力!H30="","",②選手情報入力!H30)</f>
        <v/>
      </c>
      <c r="O33" s="91" t="str">
        <f>IF(②選手情報入力!G30="","",②選手情報入力!G30)</f>
        <v/>
      </c>
      <c r="P33" s="92" t="str">
        <f>IF(②選手情報入力!I30="","",VLOOKUP(②選手情報入力!I30,種目情報!$N$4:$O$51,2,FALSE))</f>
        <v/>
      </c>
      <c r="Q33" s="316"/>
      <c r="R33" s="92" t="str">
        <f>IF(②選手情報入力!M30="","",VLOOKUP(②選手情報入力!M30,種目情報!$N$4:$O$51,2,FALSE))</f>
        <v/>
      </c>
      <c r="S33" s="92" t="str">
        <f>IF(②選手情報入力!O30="","",②選手情報入力!O30)</f>
        <v/>
      </c>
      <c r="T33" s="400" t="str">
        <f>IF(②選手情報入力!P30="","",②選手情報入力!P30)</f>
        <v/>
      </c>
      <c r="U33" s="401"/>
    </row>
    <row r="34" spans="1:21" ht="22.15" customHeight="1">
      <c r="A34" s="402">
        <v>22</v>
      </c>
      <c r="B34" s="403"/>
      <c r="C34" s="91" t="str">
        <f>IF(②選手情報入力!C31="","",②選手情報入力!B31&amp;②選手情報入力!C31)</f>
        <v/>
      </c>
      <c r="D34" s="400" t="str">
        <f>IF(②選手情報入力!D31="","",②選手情報入力!D31)</f>
        <v/>
      </c>
      <c r="E34" s="400"/>
      <c r="F34" s="400"/>
      <c r="G34" s="400"/>
      <c r="H34" s="410"/>
      <c r="I34" s="410"/>
      <c r="J34" s="410"/>
      <c r="K34" s="410"/>
      <c r="L34" s="410"/>
      <c r="M34" s="410"/>
      <c r="N34" s="91" t="str">
        <f>IF(②選手情報入力!H31="","",②選手情報入力!H31)</f>
        <v/>
      </c>
      <c r="O34" s="91" t="str">
        <f>IF(②選手情報入力!G31="","",②選手情報入力!G31)</f>
        <v/>
      </c>
      <c r="P34" s="92" t="str">
        <f>IF(②選手情報入力!I31="","",VLOOKUP(②選手情報入力!I31,種目情報!$N$4:$O$51,2,FALSE))</f>
        <v/>
      </c>
      <c r="Q34" s="316"/>
      <c r="R34" s="92" t="str">
        <f>IF(②選手情報入力!M31="","",VLOOKUP(②選手情報入力!M31,種目情報!$N$4:$O$51,2,FALSE))</f>
        <v/>
      </c>
      <c r="S34" s="92" t="str">
        <f>IF(②選手情報入力!O31="","",②選手情報入力!O31)</f>
        <v/>
      </c>
      <c r="T34" s="400" t="str">
        <f>IF(②選手情報入力!P31="","",②選手情報入力!P31)</f>
        <v/>
      </c>
      <c r="U34" s="401"/>
    </row>
    <row r="35" spans="1:21" ht="22.15" customHeight="1">
      <c r="A35" s="402">
        <v>23</v>
      </c>
      <c r="B35" s="403"/>
      <c r="C35" s="91" t="str">
        <f>IF(②選手情報入力!C32="","",②選手情報入力!B32&amp;②選手情報入力!C32)</f>
        <v/>
      </c>
      <c r="D35" s="400" t="str">
        <f>IF(②選手情報入力!D32="","",②選手情報入力!D32)</f>
        <v/>
      </c>
      <c r="E35" s="400"/>
      <c r="F35" s="400"/>
      <c r="G35" s="400"/>
      <c r="H35" s="410"/>
      <c r="I35" s="410"/>
      <c r="J35" s="410"/>
      <c r="K35" s="410"/>
      <c r="L35" s="410"/>
      <c r="M35" s="410"/>
      <c r="N35" s="91" t="str">
        <f>IF(②選手情報入力!H32="","",②選手情報入力!H32)</f>
        <v/>
      </c>
      <c r="O35" s="91" t="str">
        <f>IF(②選手情報入力!G32="","",②選手情報入力!G32)</f>
        <v/>
      </c>
      <c r="P35" s="92" t="str">
        <f>IF(②選手情報入力!I32="","",VLOOKUP(②選手情報入力!I32,種目情報!$N$4:$O$51,2,FALSE))</f>
        <v/>
      </c>
      <c r="Q35" s="316"/>
      <c r="R35" s="92" t="str">
        <f>IF(②選手情報入力!M32="","",VLOOKUP(②選手情報入力!M32,種目情報!$N$4:$O$51,2,FALSE))</f>
        <v/>
      </c>
      <c r="S35" s="92" t="str">
        <f>IF(②選手情報入力!O32="","",②選手情報入力!O32)</f>
        <v/>
      </c>
      <c r="T35" s="400" t="str">
        <f>IF(②選手情報入力!P32="","",②選手情報入力!P32)</f>
        <v/>
      </c>
      <c r="U35" s="401"/>
    </row>
    <row r="36" spans="1:21" ht="22.15" customHeight="1">
      <c r="A36" s="402">
        <v>24</v>
      </c>
      <c r="B36" s="403"/>
      <c r="C36" s="91" t="str">
        <f>IF(②選手情報入力!C33="","",②選手情報入力!B33&amp;②選手情報入力!C33)</f>
        <v/>
      </c>
      <c r="D36" s="400" t="str">
        <f>IF(②選手情報入力!D33="","",②選手情報入力!D33)</f>
        <v/>
      </c>
      <c r="E36" s="400"/>
      <c r="F36" s="400"/>
      <c r="G36" s="400"/>
      <c r="H36" s="410"/>
      <c r="I36" s="410"/>
      <c r="J36" s="410"/>
      <c r="K36" s="410"/>
      <c r="L36" s="410"/>
      <c r="M36" s="410"/>
      <c r="N36" s="91" t="str">
        <f>IF(②選手情報入力!H33="","",②選手情報入力!H33)</f>
        <v/>
      </c>
      <c r="O36" s="91" t="str">
        <f>IF(②選手情報入力!G33="","",②選手情報入力!G33)</f>
        <v/>
      </c>
      <c r="P36" s="92" t="str">
        <f>IF(②選手情報入力!I33="","",VLOOKUP(②選手情報入力!I33,種目情報!$N$4:$O$51,2,FALSE))</f>
        <v/>
      </c>
      <c r="Q36" s="316"/>
      <c r="R36" s="92" t="str">
        <f>IF(②選手情報入力!M33="","",VLOOKUP(②選手情報入力!M33,種目情報!$N$4:$O$51,2,FALSE))</f>
        <v/>
      </c>
      <c r="S36" s="92" t="str">
        <f>IF(②選手情報入力!O33="","",②選手情報入力!O33)</f>
        <v/>
      </c>
      <c r="T36" s="400" t="str">
        <f>IF(②選手情報入力!P33="","",②選手情報入力!P33)</f>
        <v/>
      </c>
      <c r="U36" s="401"/>
    </row>
    <row r="37" spans="1:21" ht="22.15" customHeight="1">
      <c r="A37" s="402">
        <v>25</v>
      </c>
      <c r="B37" s="403"/>
      <c r="C37" s="91" t="str">
        <f>IF(②選手情報入力!C34="","",②選手情報入力!B34&amp;②選手情報入力!C34)</f>
        <v/>
      </c>
      <c r="D37" s="400" t="str">
        <f>IF(②選手情報入力!D34="","",②選手情報入力!D34)</f>
        <v/>
      </c>
      <c r="E37" s="400"/>
      <c r="F37" s="400"/>
      <c r="G37" s="400"/>
      <c r="H37" s="410"/>
      <c r="I37" s="410"/>
      <c r="J37" s="410"/>
      <c r="K37" s="410"/>
      <c r="L37" s="410"/>
      <c r="M37" s="410"/>
      <c r="N37" s="91" t="str">
        <f>IF(②選手情報入力!H34="","",②選手情報入力!H34)</f>
        <v/>
      </c>
      <c r="O37" s="91" t="str">
        <f>IF(②選手情報入力!G34="","",②選手情報入力!G34)</f>
        <v/>
      </c>
      <c r="P37" s="92" t="str">
        <f>IF(②選手情報入力!I34="","",VLOOKUP(②選手情報入力!I34,種目情報!$N$4:$O$51,2,FALSE))</f>
        <v/>
      </c>
      <c r="Q37" s="316"/>
      <c r="R37" s="92" t="str">
        <f>IF(②選手情報入力!M34="","",VLOOKUP(②選手情報入力!M34,種目情報!$N$4:$O$51,2,FALSE))</f>
        <v/>
      </c>
      <c r="S37" s="92" t="str">
        <f>IF(②選手情報入力!O34="","",②選手情報入力!O34)</f>
        <v/>
      </c>
      <c r="T37" s="400" t="str">
        <f>IF(②選手情報入力!P34="","",②選手情報入力!P34)</f>
        <v/>
      </c>
      <c r="U37" s="401"/>
    </row>
    <row r="38" spans="1:21" ht="22.15" customHeight="1">
      <c r="A38" s="402">
        <v>26</v>
      </c>
      <c r="B38" s="403"/>
      <c r="C38" s="91" t="str">
        <f>IF(②選手情報入力!C35="","",②選手情報入力!B35&amp;②選手情報入力!C35)</f>
        <v/>
      </c>
      <c r="D38" s="400" t="str">
        <f>IF(②選手情報入力!D35="","",②選手情報入力!D35)</f>
        <v/>
      </c>
      <c r="E38" s="400"/>
      <c r="F38" s="400"/>
      <c r="G38" s="400"/>
      <c r="H38" s="410"/>
      <c r="I38" s="410"/>
      <c r="J38" s="410"/>
      <c r="K38" s="410"/>
      <c r="L38" s="410"/>
      <c r="M38" s="410"/>
      <c r="N38" s="91" t="str">
        <f>IF(②選手情報入力!H35="","",②選手情報入力!H35)</f>
        <v/>
      </c>
      <c r="O38" s="91" t="str">
        <f>IF(②選手情報入力!G35="","",②選手情報入力!G35)</f>
        <v/>
      </c>
      <c r="P38" s="92" t="str">
        <f>IF(②選手情報入力!I35="","",VLOOKUP(②選手情報入力!I35,種目情報!$N$4:$O$51,2,FALSE))</f>
        <v/>
      </c>
      <c r="Q38" s="316"/>
      <c r="R38" s="92" t="str">
        <f>IF(②選手情報入力!M35="","",VLOOKUP(②選手情報入力!M35,種目情報!$N$4:$O$51,2,FALSE))</f>
        <v/>
      </c>
      <c r="S38" s="92" t="str">
        <f>IF(②選手情報入力!O35="","",②選手情報入力!O35)</f>
        <v/>
      </c>
      <c r="T38" s="400" t="str">
        <f>IF(②選手情報入力!P35="","",②選手情報入力!P35)</f>
        <v/>
      </c>
      <c r="U38" s="401"/>
    </row>
    <row r="39" spans="1:21" ht="22.15" customHeight="1">
      <c r="A39" s="402">
        <v>27</v>
      </c>
      <c r="B39" s="403"/>
      <c r="C39" s="91" t="str">
        <f>IF(②選手情報入力!C36="","",②選手情報入力!B36&amp;②選手情報入力!C36)</f>
        <v/>
      </c>
      <c r="D39" s="400" t="str">
        <f>IF(②選手情報入力!D36="","",②選手情報入力!D36)</f>
        <v/>
      </c>
      <c r="E39" s="400"/>
      <c r="F39" s="400"/>
      <c r="G39" s="400"/>
      <c r="H39" s="410"/>
      <c r="I39" s="410"/>
      <c r="J39" s="410"/>
      <c r="K39" s="410"/>
      <c r="L39" s="410"/>
      <c r="M39" s="410"/>
      <c r="N39" s="91" t="str">
        <f>IF(②選手情報入力!H36="","",②選手情報入力!H36)</f>
        <v/>
      </c>
      <c r="O39" s="91" t="str">
        <f>IF(②選手情報入力!G36="","",②選手情報入力!G36)</f>
        <v/>
      </c>
      <c r="P39" s="92" t="str">
        <f>IF(②選手情報入力!I36="","",VLOOKUP(②選手情報入力!I36,種目情報!$N$4:$O$51,2,FALSE))</f>
        <v/>
      </c>
      <c r="Q39" s="316"/>
      <c r="R39" s="92" t="str">
        <f>IF(②選手情報入力!M36="","",VLOOKUP(②選手情報入力!M36,種目情報!$N$4:$O$51,2,FALSE))</f>
        <v/>
      </c>
      <c r="S39" s="92" t="str">
        <f>IF(②選手情報入力!O36="","",②選手情報入力!O36)</f>
        <v/>
      </c>
      <c r="T39" s="400" t="str">
        <f>IF(②選手情報入力!P36="","",②選手情報入力!P36)</f>
        <v/>
      </c>
      <c r="U39" s="401"/>
    </row>
    <row r="40" spans="1:21" ht="22.15" customHeight="1">
      <c r="A40" s="402">
        <v>28</v>
      </c>
      <c r="B40" s="403"/>
      <c r="C40" s="91" t="str">
        <f>IF(②選手情報入力!C37="","",②選手情報入力!B37&amp;②選手情報入力!C37)</f>
        <v/>
      </c>
      <c r="D40" s="400" t="str">
        <f>IF(②選手情報入力!D37="","",②選手情報入力!D37)</f>
        <v/>
      </c>
      <c r="E40" s="400"/>
      <c r="F40" s="400"/>
      <c r="G40" s="400"/>
      <c r="H40" s="410"/>
      <c r="I40" s="410"/>
      <c r="J40" s="410"/>
      <c r="K40" s="410"/>
      <c r="L40" s="410"/>
      <c r="M40" s="410"/>
      <c r="N40" s="91" t="str">
        <f>IF(②選手情報入力!H37="","",②選手情報入力!H37)</f>
        <v/>
      </c>
      <c r="O40" s="91" t="str">
        <f>IF(②選手情報入力!G37="","",②選手情報入力!G37)</f>
        <v/>
      </c>
      <c r="P40" s="92" t="str">
        <f>IF(②選手情報入力!I37="","",VLOOKUP(②選手情報入力!I37,種目情報!$N$4:$O$51,2,FALSE))</f>
        <v/>
      </c>
      <c r="Q40" s="316"/>
      <c r="R40" s="92" t="str">
        <f>IF(②選手情報入力!M37="","",VLOOKUP(②選手情報入力!M37,種目情報!$N$4:$O$51,2,FALSE))</f>
        <v/>
      </c>
      <c r="S40" s="92" t="str">
        <f>IF(②選手情報入力!O37="","",②選手情報入力!O37)</f>
        <v/>
      </c>
      <c r="T40" s="400" t="str">
        <f>IF(②選手情報入力!P37="","",②選手情報入力!P37)</f>
        <v/>
      </c>
      <c r="U40" s="401"/>
    </row>
    <row r="41" spans="1:21" ht="22.15" customHeight="1">
      <c r="A41" s="402">
        <v>29</v>
      </c>
      <c r="B41" s="403"/>
      <c r="C41" s="91" t="str">
        <f>IF(②選手情報入力!C38="","",②選手情報入力!B38&amp;②選手情報入力!C38)</f>
        <v/>
      </c>
      <c r="D41" s="400" t="str">
        <f>IF(②選手情報入力!D38="","",②選手情報入力!D38)</f>
        <v/>
      </c>
      <c r="E41" s="400"/>
      <c r="F41" s="400"/>
      <c r="G41" s="400"/>
      <c r="H41" s="410"/>
      <c r="I41" s="410"/>
      <c r="J41" s="410"/>
      <c r="K41" s="410"/>
      <c r="L41" s="410"/>
      <c r="M41" s="410"/>
      <c r="N41" s="91" t="str">
        <f>IF(②選手情報入力!H38="","",②選手情報入力!H38)</f>
        <v/>
      </c>
      <c r="O41" s="91" t="str">
        <f>IF(②選手情報入力!G38="","",②選手情報入力!G38)</f>
        <v/>
      </c>
      <c r="P41" s="92" t="str">
        <f>IF(②選手情報入力!I38="","",VLOOKUP(②選手情報入力!I38,種目情報!$N$4:$O$51,2,FALSE))</f>
        <v/>
      </c>
      <c r="Q41" s="316"/>
      <c r="R41" s="92" t="str">
        <f>IF(②選手情報入力!M38="","",VLOOKUP(②選手情報入力!M38,種目情報!$N$4:$O$51,2,FALSE))</f>
        <v/>
      </c>
      <c r="S41" s="92" t="str">
        <f>IF(②選手情報入力!O38="","",②選手情報入力!O38)</f>
        <v/>
      </c>
      <c r="T41" s="400" t="str">
        <f>IF(②選手情報入力!P38="","",②選手情報入力!P38)</f>
        <v/>
      </c>
      <c r="U41" s="401"/>
    </row>
    <row r="42" spans="1:21" ht="22.15" customHeight="1" thickBot="1">
      <c r="A42" s="414">
        <v>30</v>
      </c>
      <c r="B42" s="415"/>
      <c r="C42" s="93" t="str">
        <f>IF(②選手情報入力!C39="","",②選手情報入力!B39&amp;②選手情報入力!C39)</f>
        <v/>
      </c>
      <c r="D42" s="416" t="str">
        <f>IF(②選手情報入力!D39="","",②選手情報入力!D39)</f>
        <v/>
      </c>
      <c r="E42" s="416"/>
      <c r="F42" s="416"/>
      <c r="G42" s="416"/>
      <c r="H42" s="417"/>
      <c r="I42" s="417"/>
      <c r="J42" s="417"/>
      <c r="K42" s="417"/>
      <c r="L42" s="417"/>
      <c r="M42" s="417"/>
      <c r="N42" s="93" t="str">
        <f>IF(②選手情報入力!H39="","",②選手情報入力!H39)</f>
        <v/>
      </c>
      <c r="O42" s="93" t="str">
        <f>IF(②選手情報入力!G39="","",②選手情報入力!G39)</f>
        <v/>
      </c>
      <c r="P42" s="94" t="str">
        <f>IF(②選手情報入力!I39="","",VLOOKUP(②選手情報入力!I39,種目情報!$N$4:$O$51,2,FALSE))</f>
        <v/>
      </c>
      <c r="Q42" s="317"/>
      <c r="R42" s="94" t="str">
        <f>IF(②選手情報入力!M39="","",VLOOKUP(②選手情報入力!M39,種目情報!$N$4:$O$51,2,FALSE))</f>
        <v/>
      </c>
      <c r="S42" s="94" t="str">
        <f>IF(②選手情報入力!O39="","",②選手情報入力!O39)</f>
        <v/>
      </c>
      <c r="T42" s="416" t="str">
        <f>IF(②選手情報入力!P39="","",②選手情報入力!P39)</f>
        <v/>
      </c>
      <c r="U42" s="418"/>
    </row>
    <row r="43" spans="1:21" ht="33.75" customHeight="1">
      <c r="S43" s="459" t="str">
        <f>$S$2</f>
        <v/>
      </c>
      <c r="T43" s="460"/>
      <c r="U43" s="461"/>
    </row>
    <row r="44" spans="1:21" ht="26.25" thickBot="1">
      <c r="B44" s="421" t="str">
        <f>D46</f>
        <v>国体選手選考強化･普及競技会</v>
      </c>
      <c r="C44" s="421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</row>
    <row r="45" spans="1:21" ht="14.25" customHeight="1" thickBot="1">
      <c r="P45" s="404" t="s">
        <v>219</v>
      </c>
      <c r="Q45" s="406" t="str">
        <f>IF(①学校情報入力!$D$5="","",①学校情報入力!$D$5)</f>
        <v/>
      </c>
      <c r="R45" s="406"/>
      <c r="S45" s="406"/>
      <c r="T45" s="406"/>
      <c r="U45" s="407"/>
    </row>
    <row r="46" spans="1:21" ht="14.25" customHeight="1" thickBot="1">
      <c r="A46" s="422" t="s">
        <v>65</v>
      </c>
      <c r="B46" s="423"/>
      <c r="C46" s="424"/>
      <c r="D46" s="425" t="str">
        <f>IF(注意事項!$C$3="","",注意事項!$C$3)</f>
        <v>国体選手選考強化･普及競技会</v>
      </c>
      <c r="E46" s="406"/>
      <c r="F46" s="406"/>
      <c r="G46" s="406"/>
      <c r="H46" s="407"/>
      <c r="K46" s="70"/>
      <c r="P46" s="405"/>
      <c r="Q46" s="408"/>
      <c r="R46" s="408"/>
      <c r="S46" s="408"/>
      <c r="T46" s="408"/>
      <c r="U46" s="409"/>
    </row>
    <row r="47" spans="1:21" ht="15" customHeight="1" thickBot="1">
      <c r="A47" s="422"/>
      <c r="B47" s="423"/>
      <c r="C47" s="424"/>
      <c r="D47" s="426"/>
      <c r="E47" s="408"/>
      <c r="F47" s="408"/>
      <c r="G47" s="408"/>
      <c r="H47" s="409"/>
      <c r="I47" s="75"/>
      <c r="J47" s="75"/>
      <c r="K47" s="75"/>
      <c r="L47" s="75"/>
      <c r="M47" s="75"/>
      <c r="N47" s="75"/>
      <c r="O47" s="71"/>
      <c r="P47" s="427"/>
      <c r="Q47" s="427"/>
      <c r="R47" s="427"/>
      <c r="S47" s="427"/>
      <c r="T47" s="71"/>
    </row>
    <row r="48" spans="1:21" ht="15" customHeight="1" thickBot="1">
      <c r="A48" s="422" t="s">
        <v>117</v>
      </c>
      <c r="B48" s="423"/>
      <c r="C48" s="424"/>
      <c r="D48" s="440" t="str">
        <f>D7</f>
        <v>中学･中学生クラブ</v>
      </c>
      <c r="E48" s="441"/>
      <c r="F48" s="441"/>
      <c r="G48" s="441"/>
      <c r="H48" s="442"/>
      <c r="I48" s="75"/>
      <c r="J48" s="75"/>
      <c r="K48" s="75"/>
      <c r="L48" s="75"/>
      <c r="M48" s="75"/>
      <c r="N48" s="75"/>
      <c r="O48" s="71"/>
      <c r="P48" s="428"/>
      <c r="Q48" s="428"/>
      <c r="R48" s="428"/>
      <c r="S48" s="428"/>
      <c r="T48" s="446">
        <v>2</v>
      </c>
    </row>
    <row r="49" spans="1:21" ht="14.25" customHeight="1" thickBot="1">
      <c r="A49" s="422"/>
      <c r="B49" s="423"/>
      <c r="C49" s="424"/>
      <c r="D49" s="443"/>
      <c r="E49" s="444"/>
      <c r="F49" s="444"/>
      <c r="G49" s="444"/>
      <c r="H49" s="445"/>
      <c r="I49" s="427"/>
      <c r="J49" s="427"/>
      <c r="K49" s="427"/>
      <c r="L49" s="427"/>
      <c r="M49" s="427"/>
      <c r="N49" s="76"/>
      <c r="O49" s="71"/>
      <c r="P49" s="71"/>
      <c r="Q49" s="71"/>
      <c r="R49" s="71"/>
      <c r="S49" s="72" t="s">
        <v>118</v>
      </c>
      <c r="T49" s="447"/>
      <c r="U49" s="90"/>
    </row>
    <row r="50" spans="1:21" ht="7.5" customHeight="1" thickBot="1"/>
    <row r="51" spans="1:21" ht="22.15" customHeight="1">
      <c r="A51" s="448" t="s">
        <v>119</v>
      </c>
      <c r="B51" s="449"/>
      <c r="C51" s="450"/>
      <c r="D51" s="451" t="str">
        <f>$D$10</f>
        <v/>
      </c>
      <c r="E51" s="452"/>
      <c r="F51" s="452"/>
      <c r="G51" s="452"/>
      <c r="H51" s="452"/>
      <c r="I51" s="452"/>
      <c r="J51" s="452"/>
      <c r="K51" s="452"/>
      <c r="L51" s="452"/>
      <c r="M51" s="452"/>
      <c r="N51" s="452"/>
      <c r="O51" s="452"/>
      <c r="P51" s="452"/>
      <c r="Q51" s="452"/>
      <c r="R51" s="452"/>
      <c r="S51" s="452"/>
      <c r="T51" s="452"/>
      <c r="U51" s="453"/>
    </row>
    <row r="52" spans="1:21" ht="22.15" customHeight="1">
      <c r="A52" s="454" t="s">
        <v>120</v>
      </c>
      <c r="B52" s="455"/>
      <c r="C52" s="456"/>
      <c r="D52" s="457" t="str">
        <f>$D$11</f>
        <v/>
      </c>
      <c r="E52" s="458"/>
      <c r="F52" s="458"/>
      <c r="G52" s="458"/>
      <c r="H52" s="458"/>
      <c r="I52" s="458"/>
      <c r="J52" s="458"/>
      <c r="K52" s="458"/>
      <c r="L52" s="458"/>
      <c r="M52" s="437" t="str">
        <f>$M$11</f>
        <v/>
      </c>
      <c r="N52" s="438"/>
      <c r="O52" s="438"/>
      <c r="P52" s="438"/>
      <c r="Q52" s="438"/>
      <c r="R52" s="438"/>
      <c r="S52" s="438"/>
      <c r="T52" s="438"/>
      <c r="U52" s="439"/>
    </row>
    <row r="53" spans="1:21" ht="22.15" customHeight="1" thickBot="1">
      <c r="A53" s="436" t="s">
        <v>121</v>
      </c>
      <c r="B53" s="431"/>
      <c r="C53" s="77" t="s">
        <v>122</v>
      </c>
      <c r="D53" s="429" t="s">
        <v>124</v>
      </c>
      <c r="E53" s="430"/>
      <c r="F53" s="430"/>
      <c r="G53" s="431"/>
      <c r="H53" s="432"/>
      <c r="I53" s="433"/>
      <c r="J53" s="433"/>
      <c r="K53" s="433"/>
      <c r="L53" s="433"/>
      <c r="M53" s="434"/>
      <c r="N53" s="77" t="s">
        <v>1</v>
      </c>
      <c r="O53" s="77" t="s">
        <v>38</v>
      </c>
      <c r="P53" s="429" t="s">
        <v>123</v>
      </c>
      <c r="Q53" s="430"/>
      <c r="R53" s="431"/>
      <c r="S53" s="77" t="s">
        <v>126</v>
      </c>
      <c r="T53" s="429" t="s">
        <v>125</v>
      </c>
      <c r="U53" s="435"/>
    </row>
    <row r="54" spans="1:21" ht="22.15" customHeight="1">
      <c r="A54" s="419">
        <v>31</v>
      </c>
      <c r="B54" s="420"/>
      <c r="C54" s="84" t="str">
        <f>IF(②選手情報入力!C55="","",②選手情報入力!B55&amp;②選手情報入力!C55)</f>
        <v/>
      </c>
      <c r="D54" s="411" t="str">
        <f>IF(②選手情報入力!D40="","",②選手情報入力!D40)</f>
        <v/>
      </c>
      <c r="E54" s="411"/>
      <c r="F54" s="411"/>
      <c r="G54" s="411"/>
      <c r="H54" s="413"/>
      <c r="I54" s="413"/>
      <c r="J54" s="413"/>
      <c r="K54" s="413"/>
      <c r="L54" s="413"/>
      <c r="M54" s="413"/>
      <c r="N54" s="84" t="str">
        <f>IF(②選手情報入力!H40="","",②選手情報入力!H40)</f>
        <v/>
      </c>
      <c r="O54" s="84" t="str">
        <f>IF(②選手情報入力!G40="","",②選手情報入力!G40)</f>
        <v/>
      </c>
      <c r="P54" s="85" t="str">
        <f>IF(②選手情報入力!I40="","",VLOOKUP(②選手情報入力!I40,種目情報!$N$4:$O$51,2,FALSE))</f>
        <v/>
      </c>
      <c r="Q54" s="313"/>
      <c r="R54" s="85" t="str">
        <f>IF(②選手情報入力!M40="","",VLOOKUP(②選手情報入力!M40,種目情報!$N$4:$O$51,2,FALSE))</f>
        <v/>
      </c>
      <c r="S54" s="85" t="str">
        <f>IF(②選手情報入力!O40="","",②選手情報入力!O40)</f>
        <v/>
      </c>
      <c r="T54" s="411" t="str">
        <f>IF(②選手情報入力!P40="","",②選手情報入力!P40)</f>
        <v/>
      </c>
      <c r="U54" s="412"/>
    </row>
    <row r="55" spans="1:21" ht="22.15" customHeight="1">
      <c r="A55" s="402">
        <v>32</v>
      </c>
      <c r="B55" s="403"/>
      <c r="C55" s="91" t="str">
        <f>IF(②選手情報入力!C56="","",②選手情報入力!B56&amp;②選手情報入力!C56)</f>
        <v/>
      </c>
      <c r="D55" s="400" t="str">
        <f>IF(②選手情報入力!D41="","",②選手情報入力!D41)</f>
        <v/>
      </c>
      <c r="E55" s="400"/>
      <c r="F55" s="400"/>
      <c r="G55" s="400"/>
      <c r="H55" s="410"/>
      <c r="I55" s="410"/>
      <c r="J55" s="410"/>
      <c r="K55" s="410"/>
      <c r="L55" s="410"/>
      <c r="M55" s="410"/>
      <c r="N55" s="91" t="str">
        <f>IF(②選手情報入力!H41="","",②選手情報入力!H41)</f>
        <v/>
      </c>
      <c r="O55" s="91" t="str">
        <f>IF(②選手情報入力!G41="","",②選手情報入力!G41)</f>
        <v/>
      </c>
      <c r="P55" s="92" t="str">
        <f>IF(②選手情報入力!I41="","",VLOOKUP(②選手情報入力!I41,種目情報!$N$4:$O$51,2,FALSE))</f>
        <v/>
      </c>
      <c r="Q55" s="314"/>
      <c r="R55" s="92" t="str">
        <f>IF(②選手情報入力!M41="","",VLOOKUP(②選手情報入力!M41,種目情報!$N$4:$O$51,2,FALSE))</f>
        <v/>
      </c>
      <c r="S55" s="92" t="str">
        <f>IF(②選手情報入力!O41="","",②選手情報入力!O41)</f>
        <v/>
      </c>
      <c r="T55" s="400" t="str">
        <f>IF(②選手情報入力!P41="","",②選手情報入力!P41)</f>
        <v/>
      </c>
      <c r="U55" s="401"/>
    </row>
    <row r="56" spans="1:21" ht="22.15" customHeight="1">
      <c r="A56" s="402">
        <v>33</v>
      </c>
      <c r="B56" s="403"/>
      <c r="C56" s="91" t="str">
        <f>IF(②選手情報入力!C57="","",②選手情報入力!B57&amp;②選手情報入力!C57)</f>
        <v/>
      </c>
      <c r="D56" s="400" t="str">
        <f>IF(②選手情報入力!D42="","",②選手情報入力!D42)</f>
        <v/>
      </c>
      <c r="E56" s="400"/>
      <c r="F56" s="400"/>
      <c r="G56" s="400"/>
      <c r="H56" s="410"/>
      <c r="I56" s="410"/>
      <c r="J56" s="410"/>
      <c r="K56" s="410"/>
      <c r="L56" s="410"/>
      <c r="M56" s="410"/>
      <c r="N56" s="91" t="str">
        <f>IF(②選手情報入力!H42="","",②選手情報入力!H42)</f>
        <v/>
      </c>
      <c r="O56" s="91" t="str">
        <f>IF(②選手情報入力!G42="","",②選手情報入力!G42)</f>
        <v/>
      </c>
      <c r="P56" s="92" t="str">
        <f>IF(②選手情報入力!I42="","",VLOOKUP(②選手情報入力!I42,種目情報!$N$4:$O$51,2,FALSE))</f>
        <v/>
      </c>
      <c r="Q56" s="314"/>
      <c r="R56" s="92" t="str">
        <f>IF(②選手情報入力!M42="","",VLOOKUP(②選手情報入力!M42,種目情報!$N$4:$O$51,2,FALSE))</f>
        <v/>
      </c>
      <c r="S56" s="92" t="str">
        <f>IF(②選手情報入力!O42="","",②選手情報入力!O42)</f>
        <v/>
      </c>
      <c r="T56" s="400" t="str">
        <f>IF(②選手情報入力!P42="","",②選手情報入力!P42)</f>
        <v/>
      </c>
      <c r="U56" s="401"/>
    </row>
    <row r="57" spans="1:21" ht="22.15" customHeight="1">
      <c r="A57" s="402">
        <v>34</v>
      </c>
      <c r="B57" s="403"/>
      <c r="C57" s="91" t="str">
        <f>IF(②選手情報入力!C58="","",②選手情報入力!B58&amp;②選手情報入力!C58)</f>
        <v/>
      </c>
      <c r="D57" s="400" t="str">
        <f>IF(②選手情報入力!D43="","",②選手情報入力!D43)</f>
        <v/>
      </c>
      <c r="E57" s="400"/>
      <c r="F57" s="400"/>
      <c r="G57" s="400"/>
      <c r="H57" s="410"/>
      <c r="I57" s="410"/>
      <c r="J57" s="410"/>
      <c r="K57" s="410"/>
      <c r="L57" s="410"/>
      <c r="M57" s="410"/>
      <c r="N57" s="91" t="str">
        <f>IF(②選手情報入力!H43="","",②選手情報入力!H43)</f>
        <v/>
      </c>
      <c r="O57" s="91" t="str">
        <f>IF(②選手情報入力!G43="","",②選手情報入力!G43)</f>
        <v/>
      </c>
      <c r="P57" s="92" t="str">
        <f>IF(②選手情報入力!I43="","",VLOOKUP(②選手情報入力!I43,種目情報!$N$4:$O$51,2,FALSE))</f>
        <v/>
      </c>
      <c r="Q57" s="314"/>
      <c r="R57" s="92" t="str">
        <f>IF(②選手情報入力!M43="","",VLOOKUP(②選手情報入力!M43,種目情報!$N$4:$O$51,2,FALSE))</f>
        <v/>
      </c>
      <c r="S57" s="92" t="str">
        <f>IF(②選手情報入力!O43="","",②選手情報入力!O43)</f>
        <v/>
      </c>
      <c r="T57" s="400" t="str">
        <f>IF(②選手情報入力!P43="","",②選手情報入力!P43)</f>
        <v/>
      </c>
      <c r="U57" s="401"/>
    </row>
    <row r="58" spans="1:21" ht="22.15" customHeight="1">
      <c r="A58" s="402">
        <v>35</v>
      </c>
      <c r="B58" s="403"/>
      <c r="C58" s="91" t="str">
        <f>IF(②選手情報入力!C59="","",②選手情報入力!B59&amp;②選手情報入力!C59)</f>
        <v/>
      </c>
      <c r="D58" s="400" t="str">
        <f>IF(②選手情報入力!D44="","",②選手情報入力!D44)</f>
        <v/>
      </c>
      <c r="E58" s="400"/>
      <c r="F58" s="400"/>
      <c r="G58" s="400"/>
      <c r="H58" s="410"/>
      <c r="I58" s="410"/>
      <c r="J58" s="410"/>
      <c r="K58" s="410"/>
      <c r="L58" s="410"/>
      <c r="M58" s="410"/>
      <c r="N58" s="91" t="str">
        <f>IF(②選手情報入力!H44="","",②選手情報入力!H44)</f>
        <v/>
      </c>
      <c r="O58" s="91" t="str">
        <f>IF(②選手情報入力!G44="","",②選手情報入力!G44)</f>
        <v/>
      </c>
      <c r="P58" s="92" t="str">
        <f>IF(②選手情報入力!I44="","",VLOOKUP(②選手情報入力!I44,種目情報!$N$4:$O$51,2,FALSE))</f>
        <v/>
      </c>
      <c r="Q58" s="314"/>
      <c r="R58" s="92" t="str">
        <f>IF(②選手情報入力!M44="","",VLOOKUP(②選手情報入力!M44,種目情報!$N$4:$O$51,2,FALSE))</f>
        <v/>
      </c>
      <c r="S58" s="92" t="str">
        <f>IF(②選手情報入力!O44="","",②選手情報入力!O44)</f>
        <v/>
      </c>
      <c r="T58" s="400" t="str">
        <f>IF(②選手情報入力!P44="","",②選手情報入力!P44)</f>
        <v/>
      </c>
      <c r="U58" s="401"/>
    </row>
    <row r="59" spans="1:21" ht="22.15" customHeight="1">
      <c r="A59" s="402">
        <v>36</v>
      </c>
      <c r="B59" s="403"/>
      <c r="C59" s="91" t="str">
        <f>IF(②選手情報入力!C60="","",②選手情報入力!B60&amp;②選手情報入力!C60)</f>
        <v/>
      </c>
      <c r="D59" s="400" t="str">
        <f>IF(②選手情報入力!D45="","",②選手情報入力!D45)</f>
        <v/>
      </c>
      <c r="E59" s="400"/>
      <c r="F59" s="400"/>
      <c r="G59" s="400"/>
      <c r="H59" s="410"/>
      <c r="I59" s="410"/>
      <c r="J59" s="410"/>
      <c r="K59" s="410"/>
      <c r="L59" s="410"/>
      <c r="M59" s="410"/>
      <c r="N59" s="91" t="str">
        <f>IF(②選手情報入力!H45="","",②選手情報入力!H45)</f>
        <v/>
      </c>
      <c r="O59" s="91" t="str">
        <f>IF(②選手情報入力!G45="","",②選手情報入力!G45)</f>
        <v/>
      </c>
      <c r="P59" s="92" t="str">
        <f>IF(②選手情報入力!I45="","",VLOOKUP(②選手情報入力!I45,種目情報!$N$4:$O$51,2,FALSE))</f>
        <v/>
      </c>
      <c r="Q59" s="314"/>
      <c r="R59" s="92" t="str">
        <f>IF(②選手情報入力!M45="","",VLOOKUP(②選手情報入力!M45,種目情報!$N$4:$O$51,2,FALSE))</f>
        <v/>
      </c>
      <c r="S59" s="92" t="str">
        <f>IF(②選手情報入力!O45="","",②選手情報入力!O45)</f>
        <v/>
      </c>
      <c r="T59" s="400" t="str">
        <f>IF(②選手情報入力!P45="","",②選手情報入力!P45)</f>
        <v/>
      </c>
      <c r="U59" s="401"/>
    </row>
    <row r="60" spans="1:21" ht="22.15" customHeight="1">
      <c r="A60" s="402">
        <v>37</v>
      </c>
      <c r="B60" s="403"/>
      <c r="C60" s="91" t="str">
        <f>IF(②選手情報入力!C61="","",②選手情報入力!B61&amp;②選手情報入力!C61)</f>
        <v/>
      </c>
      <c r="D60" s="400" t="str">
        <f>IF(②選手情報入力!D46="","",②選手情報入力!D46)</f>
        <v/>
      </c>
      <c r="E60" s="400"/>
      <c r="F60" s="400"/>
      <c r="G60" s="400"/>
      <c r="H60" s="410"/>
      <c r="I60" s="410"/>
      <c r="J60" s="410"/>
      <c r="K60" s="410"/>
      <c r="L60" s="410"/>
      <c r="M60" s="410"/>
      <c r="N60" s="91" t="str">
        <f>IF(②選手情報入力!H46="","",②選手情報入力!H46)</f>
        <v/>
      </c>
      <c r="O60" s="91" t="str">
        <f>IF(②選手情報入力!G46="","",②選手情報入力!G46)</f>
        <v/>
      </c>
      <c r="P60" s="92" t="str">
        <f>IF(②選手情報入力!I46="","",VLOOKUP(②選手情報入力!I46,種目情報!$N$4:$O$51,2,FALSE))</f>
        <v/>
      </c>
      <c r="Q60" s="314"/>
      <c r="R60" s="92" t="str">
        <f>IF(②選手情報入力!M46="","",VLOOKUP(②選手情報入力!M46,種目情報!$N$4:$O$51,2,FALSE))</f>
        <v/>
      </c>
      <c r="S60" s="92" t="str">
        <f>IF(②選手情報入力!O46="","",②選手情報入力!O46)</f>
        <v/>
      </c>
      <c r="T60" s="400" t="str">
        <f>IF(②選手情報入力!P46="","",②選手情報入力!P46)</f>
        <v/>
      </c>
      <c r="U60" s="401"/>
    </row>
    <row r="61" spans="1:21" ht="22.15" customHeight="1">
      <c r="A61" s="402">
        <v>38</v>
      </c>
      <c r="B61" s="403"/>
      <c r="C61" s="91" t="str">
        <f>IF(②選手情報入力!C62="","",②選手情報入力!B62&amp;②選手情報入力!C62)</f>
        <v/>
      </c>
      <c r="D61" s="400" t="str">
        <f>IF(②選手情報入力!D47="","",②選手情報入力!D47)</f>
        <v/>
      </c>
      <c r="E61" s="400"/>
      <c r="F61" s="400"/>
      <c r="G61" s="400"/>
      <c r="H61" s="410"/>
      <c r="I61" s="410"/>
      <c r="J61" s="410"/>
      <c r="K61" s="410"/>
      <c r="L61" s="410"/>
      <c r="M61" s="410"/>
      <c r="N61" s="91" t="str">
        <f>IF(②選手情報入力!H47="","",②選手情報入力!H47)</f>
        <v/>
      </c>
      <c r="O61" s="91" t="str">
        <f>IF(②選手情報入力!G47="","",②選手情報入力!G47)</f>
        <v/>
      </c>
      <c r="P61" s="92" t="str">
        <f>IF(②選手情報入力!I47="","",VLOOKUP(②選手情報入力!I47,種目情報!$N$4:$O$51,2,FALSE))</f>
        <v/>
      </c>
      <c r="Q61" s="314"/>
      <c r="R61" s="92" t="str">
        <f>IF(②選手情報入力!M47="","",VLOOKUP(②選手情報入力!M47,種目情報!$N$4:$O$51,2,FALSE))</f>
        <v/>
      </c>
      <c r="S61" s="92" t="str">
        <f>IF(②選手情報入力!O47="","",②選手情報入力!O47)</f>
        <v/>
      </c>
      <c r="T61" s="400" t="str">
        <f>IF(②選手情報入力!P47="","",②選手情報入力!P47)</f>
        <v/>
      </c>
      <c r="U61" s="401"/>
    </row>
    <row r="62" spans="1:21" ht="22.15" customHeight="1">
      <c r="A62" s="402">
        <v>39</v>
      </c>
      <c r="B62" s="403"/>
      <c r="C62" s="91" t="str">
        <f>IF(②選手情報入力!C63="","",②選手情報入力!B63&amp;②選手情報入力!C63)</f>
        <v/>
      </c>
      <c r="D62" s="400" t="str">
        <f>IF(②選手情報入力!D48="","",②選手情報入力!D48)</f>
        <v/>
      </c>
      <c r="E62" s="400"/>
      <c r="F62" s="400"/>
      <c r="G62" s="400"/>
      <c r="H62" s="410"/>
      <c r="I62" s="410"/>
      <c r="J62" s="410"/>
      <c r="K62" s="410"/>
      <c r="L62" s="410"/>
      <c r="M62" s="410"/>
      <c r="N62" s="91" t="str">
        <f>IF(②選手情報入力!H48="","",②選手情報入力!H48)</f>
        <v/>
      </c>
      <c r="O62" s="91" t="str">
        <f>IF(②選手情報入力!G48="","",②選手情報入力!G48)</f>
        <v/>
      </c>
      <c r="P62" s="92" t="str">
        <f>IF(②選手情報入力!I48="","",VLOOKUP(②選手情報入力!I48,種目情報!$N$4:$O$51,2,FALSE))</f>
        <v/>
      </c>
      <c r="Q62" s="314"/>
      <c r="R62" s="92" t="str">
        <f>IF(②選手情報入力!M48="","",VLOOKUP(②選手情報入力!M48,種目情報!$N$4:$O$51,2,FALSE))</f>
        <v/>
      </c>
      <c r="S62" s="92" t="str">
        <f>IF(②選手情報入力!O48="","",②選手情報入力!O48)</f>
        <v/>
      </c>
      <c r="T62" s="400" t="str">
        <f>IF(②選手情報入力!P48="","",②選手情報入力!P48)</f>
        <v/>
      </c>
      <c r="U62" s="401"/>
    </row>
    <row r="63" spans="1:21" ht="22.15" customHeight="1">
      <c r="A63" s="402">
        <v>40</v>
      </c>
      <c r="B63" s="403"/>
      <c r="C63" s="91" t="str">
        <f>IF(②選手情報入力!C64="","",②選手情報入力!B64&amp;②選手情報入力!C64)</f>
        <v/>
      </c>
      <c r="D63" s="400" t="str">
        <f>IF(②選手情報入力!D49="","",②選手情報入力!D49)</f>
        <v/>
      </c>
      <c r="E63" s="400"/>
      <c r="F63" s="400"/>
      <c r="G63" s="400"/>
      <c r="H63" s="410"/>
      <c r="I63" s="410"/>
      <c r="J63" s="410"/>
      <c r="K63" s="410"/>
      <c r="L63" s="410"/>
      <c r="M63" s="410"/>
      <c r="N63" s="91" t="str">
        <f>IF(②選手情報入力!H49="","",②選手情報入力!H49)</f>
        <v/>
      </c>
      <c r="O63" s="91" t="str">
        <f>IF(②選手情報入力!G49="","",②選手情報入力!G49)</f>
        <v/>
      </c>
      <c r="P63" s="92" t="str">
        <f>IF(②選手情報入力!I49="","",VLOOKUP(②選手情報入力!I49,種目情報!$N$4:$O$51,2,FALSE))</f>
        <v/>
      </c>
      <c r="Q63" s="314"/>
      <c r="R63" s="92" t="str">
        <f>IF(②選手情報入力!M49="","",VLOOKUP(②選手情報入力!M49,種目情報!$N$4:$O$51,2,FALSE))</f>
        <v/>
      </c>
      <c r="S63" s="92" t="str">
        <f>IF(②選手情報入力!O49="","",②選手情報入力!O49)</f>
        <v/>
      </c>
      <c r="T63" s="400" t="str">
        <f>IF(②選手情報入力!P49="","",②選手情報入力!P49)</f>
        <v/>
      </c>
      <c r="U63" s="401"/>
    </row>
    <row r="64" spans="1:21" ht="22.15" customHeight="1">
      <c r="A64" s="402">
        <v>41</v>
      </c>
      <c r="B64" s="403"/>
      <c r="C64" s="91" t="str">
        <f>IF(②選手情報入力!C65="","",②選手情報入力!B65&amp;②選手情報入力!C65)</f>
        <v/>
      </c>
      <c r="D64" s="400" t="str">
        <f>IF(②選手情報入力!D50="","",②選手情報入力!D50)</f>
        <v/>
      </c>
      <c r="E64" s="400"/>
      <c r="F64" s="400"/>
      <c r="G64" s="400"/>
      <c r="H64" s="410"/>
      <c r="I64" s="410"/>
      <c r="J64" s="410"/>
      <c r="K64" s="410"/>
      <c r="L64" s="410"/>
      <c r="M64" s="410"/>
      <c r="N64" s="91" t="str">
        <f>IF(②選手情報入力!H50="","",②選手情報入力!H50)</f>
        <v/>
      </c>
      <c r="O64" s="91" t="str">
        <f>IF(②選手情報入力!G50="","",②選手情報入力!G50)</f>
        <v/>
      </c>
      <c r="P64" s="92" t="str">
        <f>IF(②選手情報入力!I50="","",VLOOKUP(②選手情報入力!I50,種目情報!$N$4:$O$51,2,FALSE))</f>
        <v/>
      </c>
      <c r="Q64" s="314"/>
      <c r="R64" s="92" t="str">
        <f>IF(②選手情報入力!M50="","",VLOOKUP(②選手情報入力!M50,種目情報!$N$4:$O$51,2,FALSE))</f>
        <v/>
      </c>
      <c r="S64" s="92" t="str">
        <f>IF(②選手情報入力!O50="","",②選手情報入力!O50)</f>
        <v/>
      </c>
      <c r="T64" s="400" t="str">
        <f>IF(②選手情報入力!P50="","",②選手情報入力!P50)</f>
        <v/>
      </c>
      <c r="U64" s="401"/>
    </row>
    <row r="65" spans="1:21" ht="22.15" customHeight="1">
      <c r="A65" s="402">
        <v>42</v>
      </c>
      <c r="B65" s="403"/>
      <c r="C65" s="91" t="str">
        <f>IF(②選手情報入力!C66="","",②選手情報入力!B66&amp;②選手情報入力!C66)</f>
        <v/>
      </c>
      <c r="D65" s="400" t="str">
        <f>IF(②選手情報入力!D51="","",②選手情報入力!D51)</f>
        <v/>
      </c>
      <c r="E65" s="400"/>
      <c r="F65" s="400"/>
      <c r="G65" s="400"/>
      <c r="H65" s="410"/>
      <c r="I65" s="410"/>
      <c r="J65" s="410"/>
      <c r="K65" s="410"/>
      <c r="L65" s="410"/>
      <c r="M65" s="410"/>
      <c r="N65" s="91" t="str">
        <f>IF(②選手情報入力!H51="","",②選手情報入力!H51)</f>
        <v/>
      </c>
      <c r="O65" s="91" t="str">
        <f>IF(②選手情報入力!G51="","",②選手情報入力!G51)</f>
        <v/>
      </c>
      <c r="P65" s="92" t="str">
        <f>IF(②選手情報入力!I51="","",VLOOKUP(②選手情報入力!I51,種目情報!$N$4:$O$51,2,FALSE))</f>
        <v/>
      </c>
      <c r="Q65" s="314"/>
      <c r="R65" s="92" t="str">
        <f>IF(②選手情報入力!M51="","",VLOOKUP(②選手情報入力!M51,種目情報!$N$4:$O$51,2,FALSE))</f>
        <v/>
      </c>
      <c r="S65" s="92" t="str">
        <f>IF(②選手情報入力!O51="","",②選手情報入力!O51)</f>
        <v/>
      </c>
      <c r="T65" s="400" t="str">
        <f>IF(②選手情報入力!P51="","",②選手情報入力!P51)</f>
        <v/>
      </c>
      <c r="U65" s="401"/>
    </row>
    <row r="66" spans="1:21" ht="22.15" customHeight="1">
      <c r="A66" s="402">
        <v>43</v>
      </c>
      <c r="B66" s="403"/>
      <c r="C66" s="91" t="str">
        <f>IF(②選手情報入力!C67="","",②選手情報入力!B67&amp;②選手情報入力!C67)</f>
        <v/>
      </c>
      <c r="D66" s="400" t="str">
        <f>IF(②選手情報入力!D52="","",②選手情報入力!D52)</f>
        <v/>
      </c>
      <c r="E66" s="400"/>
      <c r="F66" s="400"/>
      <c r="G66" s="400"/>
      <c r="H66" s="410"/>
      <c r="I66" s="410"/>
      <c r="J66" s="410"/>
      <c r="K66" s="410"/>
      <c r="L66" s="410"/>
      <c r="M66" s="410"/>
      <c r="N66" s="91" t="str">
        <f>IF(②選手情報入力!H52="","",②選手情報入力!H52)</f>
        <v/>
      </c>
      <c r="O66" s="91" t="str">
        <f>IF(②選手情報入力!G52="","",②選手情報入力!G52)</f>
        <v/>
      </c>
      <c r="P66" s="92" t="str">
        <f>IF(②選手情報入力!I52="","",VLOOKUP(②選手情報入力!I52,種目情報!$N$4:$O$51,2,FALSE))</f>
        <v/>
      </c>
      <c r="Q66" s="314"/>
      <c r="R66" s="92" t="str">
        <f>IF(②選手情報入力!M52="","",VLOOKUP(②選手情報入力!M52,種目情報!$N$4:$O$51,2,FALSE))</f>
        <v/>
      </c>
      <c r="S66" s="92" t="str">
        <f>IF(②選手情報入力!O52="","",②選手情報入力!O52)</f>
        <v/>
      </c>
      <c r="T66" s="400" t="str">
        <f>IF(②選手情報入力!P52="","",②選手情報入力!P52)</f>
        <v/>
      </c>
      <c r="U66" s="401"/>
    </row>
    <row r="67" spans="1:21" ht="22.15" customHeight="1">
      <c r="A67" s="402">
        <v>44</v>
      </c>
      <c r="B67" s="403"/>
      <c r="C67" s="91" t="str">
        <f>IF(②選手情報入力!C68="","",②選手情報入力!B68&amp;②選手情報入力!C68)</f>
        <v/>
      </c>
      <c r="D67" s="400" t="str">
        <f>IF(②選手情報入力!D53="","",②選手情報入力!D53)</f>
        <v/>
      </c>
      <c r="E67" s="400"/>
      <c r="F67" s="400"/>
      <c r="G67" s="400"/>
      <c r="H67" s="410"/>
      <c r="I67" s="410"/>
      <c r="J67" s="410"/>
      <c r="K67" s="410"/>
      <c r="L67" s="410"/>
      <c r="M67" s="410"/>
      <c r="N67" s="91" t="str">
        <f>IF(②選手情報入力!H53="","",②選手情報入力!H53)</f>
        <v/>
      </c>
      <c r="O67" s="91" t="str">
        <f>IF(②選手情報入力!G53="","",②選手情報入力!G53)</f>
        <v/>
      </c>
      <c r="P67" s="92" t="str">
        <f>IF(②選手情報入力!I53="","",VLOOKUP(②選手情報入力!I53,種目情報!$N$4:$O$51,2,FALSE))</f>
        <v/>
      </c>
      <c r="Q67" s="314"/>
      <c r="R67" s="92" t="str">
        <f>IF(②選手情報入力!M53="","",VLOOKUP(②選手情報入力!M53,種目情報!$N$4:$O$51,2,FALSE))</f>
        <v/>
      </c>
      <c r="S67" s="92" t="str">
        <f>IF(②選手情報入力!O53="","",②選手情報入力!O53)</f>
        <v/>
      </c>
      <c r="T67" s="400" t="str">
        <f>IF(②選手情報入力!P53="","",②選手情報入力!P53)</f>
        <v/>
      </c>
      <c r="U67" s="401"/>
    </row>
    <row r="68" spans="1:21" ht="22.15" customHeight="1" thickBot="1">
      <c r="A68" s="414">
        <v>45</v>
      </c>
      <c r="B68" s="415"/>
      <c r="C68" s="93" t="str">
        <f>IF(②選手情報入力!C69="","",②選手情報入力!B69&amp;②選手情報入力!C69)</f>
        <v/>
      </c>
      <c r="D68" s="416" t="str">
        <f>IF(②選手情報入力!D54="","",②選手情報入力!D54)</f>
        <v/>
      </c>
      <c r="E68" s="416"/>
      <c r="F68" s="416"/>
      <c r="G68" s="416"/>
      <c r="H68" s="417"/>
      <c r="I68" s="417"/>
      <c r="J68" s="417"/>
      <c r="K68" s="417"/>
      <c r="L68" s="417"/>
      <c r="M68" s="417"/>
      <c r="N68" s="93" t="str">
        <f>IF(②選手情報入力!H54="","",②選手情報入力!H54)</f>
        <v/>
      </c>
      <c r="O68" s="93" t="str">
        <f>IF(②選手情報入力!G54="","",②選手情報入力!G54)</f>
        <v/>
      </c>
      <c r="P68" s="94" t="str">
        <f>IF(②選手情報入力!I54="","",VLOOKUP(②選手情報入力!I54,種目情報!$N$4:$O$51,2,FALSE))</f>
        <v/>
      </c>
      <c r="Q68" s="315"/>
      <c r="R68" s="94" t="str">
        <f>IF(②選手情報入力!M54="","",VLOOKUP(②選手情報入力!M54,種目情報!$N$4:$O$51,2,FALSE))</f>
        <v/>
      </c>
      <c r="S68" s="94" t="str">
        <f>IF(②選手情報入力!O54="","",②選手情報入力!O54)</f>
        <v/>
      </c>
      <c r="T68" s="416" t="str">
        <f>IF(②選手情報入力!P54="","",②選手情報入力!P54)</f>
        <v/>
      </c>
      <c r="U68" s="418"/>
    </row>
    <row r="69" spans="1:21" ht="22.15" customHeight="1">
      <c r="A69" s="419">
        <v>46</v>
      </c>
      <c r="B69" s="420"/>
      <c r="C69" s="84" t="str">
        <f>IF(②選手情報入力!C70="","",②選手情報入力!B70&amp;②選手情報入力!C70)</f>
        <v/>
      </c>
      <c r="D69" s="411" t="str">
        <f>IF(②選手情報入力!D55="","",②選手情報入力!D55)</f>
        <v/>
      </c>
      <c r="E69" s="411"/>
      <c r="F69" s="411"/>
      <c r="G69" s="411"/>
      <c r="H69" s="413"/>
      <c r="I69" s="413"/>
      <c r="J69" s="413"/>
      <c r="K69" s="413"/>
      <c r="L69" s="413"/>
      <c r="M69" s="413"/>
      <c r="N69" s="84" t="str">
        <f>IF(②選手情報入力!H55="","",②選手情報入力!H55)</f>
        <v/>
      </c>
      <c r="O69" s="84" t="str">
        <f>IF(②選手情報入力!G55="","",②選手情報入力!G55)</f>
        <v/>
      </c>
      <c r="P69" s="85" t="str">
        <f>IF(②選手情報入力!I55="","",VLOOKUP(②選手情報入力!I55,種目情報!$N$4:$O$51,2,FALSE))</f>
        <v/>
      </c>
      <c r="Q69" s="313"/>
      <c r="R69" s="85" t="str">
        <f>IF(②選手情報入力!M55="","",VLOOKUP(②選手情報入力!M55,種目情報!$N$4:$O$51,2,FALSE))</f>
        <v/>
      </c>
      <c r="S69" s="85" t="str">
        <f>IF(②選手情報入力!O55="","",②選手情報入力!O55)</f>
        <v/>
      </c>
      <c r="T69" s="411" t="str">
        <f>IF(②選手情報入力!P55="","",②選手情報入力!P55)</f>
        <v/>
      </c>
      <c r="U69" s="412"/>
    </row>
    <row r="70" spans="1:21" ht="22.15" customHeight="1">
      <c r="A70" s="402">
        <v>47</v>
      </c>
      <c r="B70" s="403"/>
      <c r="C70" s="91" t="str">
        <f>IF(②選手情報入力!C71="","",②選手情報入力!B71&amp;②選手情報入力!C71)</f>
        <v/>
      </c>
      <c r="D70" s="400" t="str">
        <f>IF(②選手情報入力!D56="","",②選手情報入力!D56)</f>
        <v/>
      </c>
      <c r="E70" s="400"/>
      <c r="F70" s="400"/>
      <c r="G70" s="400"/>
      <c r="H70" s="410"/>
      <c r="I70" s="410"/>
      <c r="J70" s="410"/>
      <c r="K70" s="410"/>
      <c r="L70" s="410"/>
      <c r="M70" s="410"/>
      <c r="N70" s="91" t="str">
        <f>IF(②選手情報入力!H56="","",②選手情報入力!H56)</f>
        <v/>
      </c>
      <c r="O70" s="91" t="str">
        <f>IF(②選手情報入力!G56="","",②選手情報入力!G56)</f>
        <v/>
      </c>
      <c r="P70" s="92" t="str">
        <f>IF(②選手情報入力!I56="","",VLOOKUP(②選手情報入力!I56,種目情報!$N$4:$O$51,2,FALSE))</f>
        <v/>
      </c>
      <c r="Q70" s="316"/>
      <c r="R70" s="92" t="str">
        <f>IF(②選手情報入力!M56="","",VLOOKUP(②選手情報入力!M56,種目情報!$N$4:$O$51,2,FALSE))</f>
        <v/>
      </c>
      <c r="S70" s="92" t="str">
        <f>IF(②選手情報入力!O56="","",②選手情報入力!O56)</f>
        <v/>
      </c>
      <c r="T70" s="400" t="str">
        <f>IF(②選手情報入力!P56="","",②選手情報入力!P56)</f>
        <v/>
      </c>
      <c r="U70" s="401"/>
    </row>
    <row r="71" spans="1:21" ht="22.15" customHeight="1">
      <c r="A71" s="402">
        <v>48</v>
      </c>
      <c r="B71" s="403"/>
      <c r="C71" s="91" t="str">
        <f>IF(②選手情報入力!C72="","",②選手情報入力!B72&amp;②選手情報入力!C72)</f>
        <v/>
      </c>
      <c r="D71" s="400" t="str">
        <f>IF(②選手情報入力!D57="","",②選手情報入力!D57)</f>
        <v/>
      </c>
      <c r="E71" s="400"/>
      <c r="F71" s="400"/>
      <c r="G71" s="400"/>
      <c r="H71" s="410"/>
      <c r="I71" s="410"/>
      <c r="J71" s="410"/>
      <c r="K71" s="410"/>
      <c r="L71" s="410"/>
      <c r="M71" s="410"/>
      <c r="N71" s="91" t="str">
        <f>IF(②選手情報入力!H57="","",②選手情報入力!H57)</f>
        <v/>
      </c>
      <c r="O71" s="91" t="str">
        <f>IF(②選手情報入力!G57="","",②選手情報入力!G57)</f>
        <v/>
      </c>
      <c r="P71" s="92" t="str">
        <f>IF(②選手情報入力!I57="","",VLOOKUP(②選手情報入力!I57,種目情報!$N$4:$O$51,2,FALSE))</f>
        <v/>
      </c>
      <c r="Q71" s="316"/>
      <c r="R71" s="92" t="str">
        <f>IF(②選手情報入力!M57="","",VLOOKUP(②選手情報入力!M57,種目情報!$N$4:$O$51,2,FALSE))</f>
        <v/>
      </c>
      <c r="S71" s="92" t="str">
        <f>IF(②選手情報入力!O57="","",②選手情報入力!O57)</f>
        <v/>
      </c>
      <c r="T71" s="400" t="str">
        <f>IF(②選手情報入力!P57="","",②選手情報入力!P57)</f>
        <v/>
      </c>
      <c r="U71" s="401"/>
    </row>
    <row r="72" spans="1:21" ht="22.15" customHeight="1">
      <c r="A72" s="402">
        <v>49</v>
      </c>
      <c r="B72" s="403"/>
      <c r="C72" s="91" t="str">
        <f>IF(②選手情報入力!C73="","",②選手情報入力!B73&amp;②選手情報入力!C73)</f>
        <v/>
      </c>
      <c r="D72" s="400" t="str">
        <f>IF(②選手情報入力!D58="","",②選手情報入力!D58)</f>
        <v/>
      </c>
      <c r="E72" s="400"/>
      <c r="F72" s="400"/>
      <c r="G72" s="400"/>
      <c r="H72" s="410"/>
      <c r="I72" s="410"/>
      <c r="J72" s="410"/>
      <c r="K72" s="410"/>
      <c r="L72" s="410"/>
      <c r="M72" s="410"/>
      <c r="N72" s="91" t="str">
        <f>IF(②選手情報入力!H58="","",②選手情報入力!H58)</f>
        <v/>
      </c>
      <c r="O72" s="91" t="str">
        <f>IF(②選手情報入力!G58="","",②選手情報入力!G58)</f>
        <v/>
      </c>
      <c r="P72" s="92" t="str">
        <f>IF(②選手情報入力!I58="","",VLOOKUP(②選手情報入力!I58,種目情報!$N$4:$O$51,2,FALSE))</f>
        <v/>
      </c>
      <c r="Q72" s="316"/>
      <c r="R72" s="92" t="str">
        <f>IF(②選手情報入力!M58="","",VLOOKUP(②選手情報入力!M58,種目情報!$N$4:$O$51,2,FALSE))</f>
        <v/>
      </c>
      <c r="S72" s="92" t="str">
        <f>IF(②選手情報入力!O58="","",②選手情報入力!O58)</f>
        <v/>
      </c>
      <c r="T72" s="400" t="str">
        <f>IF(②選手情報入力!P58="","",②選手情報入力!P58)</f>
        <v/>
      </c>
      <c r="U72" s="401"/>
    </row>
    <row r="73" spans="1:21" ht="22.15" customHeight="1">
      <c r="A73" s="402">
        <v>50</v>
      </c>
      <c r="B73" s="403"/>
      <c r="C73" s="91" t="str">
        <f>IF(②選手情報入力!C74="","",②選手情報入力!B74&amp;②選手情報入力!C74)</f>
        <v/>
      </c>
      <c r="D73" s="400" t="str">
        <f>IF(②選手情報入力!D59="","",②選手情報入力!D59)</f>
        <v/>
      </c>
      <c r="E73" s="400"/>
      <c r="F73" s="400"/>
      <c r="G73" s="400"/>
      <c r="H73" s="410"/>
      <c r="I73" s="410"/>
      <c r="J73" s="410"/>
      <c r="K73" s="410"/>
      <c r="L73" s="410"/>
      <c r="M73" s="410"/>
      <c r="N73" s="91" t="str">
        <f>IF(②選手情報入力!H59="","",②選手情報入力!H59)</f>
        <v/>
      </c>
      <c r="O73" s="91" t="str">
        <f>IF(②選手情報入力!G59="","",②選手情報入力!G59)</f>
        <v/>
      </c>
      <c r="P73" s="92" t="str">
        <f>IF(②選手情報入力!I59="","",VLOOKUP(②選手情報入力!I59,種目情報!$N$4:$O$51,2,FALSE))</f>
        <v/>
      </c>
      <c r="Q73" s="316"/>
      <c r="R73" s="92" t="str">
        <f>IF(②選手情報入力!M59="","",VLOOKUP(②選手情報入力!M59,種目情報!$N$4:$O$51,2,FALSE))</f>
        <v/>
      </c>
      <c r="S73" s="92" t="str">
        <f>IF(②選手情報入力!O59="","",②選手情報入力!O59)</f>
        <v/>
      </c>
      <c r="T73" s="400" t="str">
        <f>IF(②選手情報入力!P59="","",②選手情報入力!P59)</f>
        <v/>
      </c>
      <c r="U73" s="401"/>
    </row>
    <row r="74" spans="1:21" ht="22.15" customHeight="1">
      <c r="A74" s="402">
        <v>51</v>
      </c>
      <c r="B74" s="403"/>
      <c r="C74" s="91" t="str">
        <f>IF(②選手情報入力!C75="","",②選手情報入力!B75&amp;②選手情報入力!C75)</f>
        <v/>
      </c>
      <c r="D74" s="400" t="str">
        <f>IF(②選手情報入力!D60="","",②選手情報入力!D60)</f>
        <v/>
      </c>
      <c r="E74" s="400"/>
      <c r="F74" s="400"/>
      <c r="G74" s="400"/>
      <c r="H74" s="410"/>
      <c r="I74" s="410"/>
      <c r="J74" s="410"/>
      <c r="K74" s="410"/>
      <c r="L74" s="410"/>
      <c r="M74" s="410"/>
      <c r="N74" s="91" t="str">
        <f>IF(②選手情報入力!H60="","",②選手情報入力!H60)</f>
        <v/>
      </c>
      <c r="O74" s="91" t="str">
        <f>IF(②選手情報入力!G60="","",②選手情報入力!G60)</f>
        <v/>
      </c>
      <c r="P74" s="92" t="str">
        <f>IF(②選手情報入力!I60="","",VLOOKUP(②選手情報入力!I60,種目情報!$N$4:$O$51,2,FALSE))</f>
        <v/>
      </c>
      <c r="Q74" s="316"/>
      <c r="R74" s="92" t="str">
        <f>IF(②選手情報入力!M60="","",VLOOKUP(②選手情報入力!M60,種目情報!$N$4:$O$51,2,FALSE))</f>
        <v/>
      </c>
      <c r="S74" s="92" t="str">
        <f>IF(②選手情報入力!O60="","",②選手情報入力!O60)</f>
        <v/>
      </c>
      <c r="T74" s="400" t="str">
        <f>IF(②選手情報入力!P60="","",②選手情報入力!P60)</f>
        <v/>
      </c>
      <c r="U74" s="401"/>
    </row>
    <row r="75" spans="1:21" ht="22.15" customHeight="1">
      <c r="A75" s="402">
        <v>52</v>
      </c>
      <c r="B75" s="403"/>
      <c r="C75" s="91" t="str">
        <f>IF(②選手情報入力!C76="","",②選手情報入力!B76&amp;②選手情報入力!C76)</f>
        <v/>
      </c>
      <c r="D75" s="400" t="str">
        <f>IF(②選手情報入力!D61="","",②選手情報入力!D61)</f>
        <v/>
      </c>
      <c r="E75" s="400"/>
      <c r="F75" s="400"/>
      <c r="G75" s="400"/>
      <c r="H75" s="410"/>
      <c r="I75" s="410"/>
      <c r="J75" s="410"/>
      <c r="K75" s="410"/>
      <c r="L75" s="410"/>
      <c r="M75" s="410"/>
      <c r="N75" s="91" t="str">
        <f>IF(②選手情報入力!H61="","",②選手情報入力!H61)</f>
        <v/>
      </c>
      <c r="O75" s="91" t="str">
        <f>IF(②選手情報入力!G61="","",②選手情報入力!G61)</f>
        <v/>
      </c>
      <c r="P75" s="92" t="str">
        <f>IF(②選手情報入力!I61="","",VLOOKUP(②選手情報入力!I61,種目情報!$N$4:$O$51,2,FALSE))</f>
        <v/>
      </c>
      <c r="Q75" s="316"/>
      <c r="R75" s="92" t="str">
        <f>IF(②選手情報入力!M61="","",VLOOKUP(②選手情報入力!M61,種目情報!$N$4:$O$51,2,FALSE))</f>
        <v/>
      </c>
      <c r="S75" s="92" t="str">
        <f>IF(②選手情報入力!O61="","",②選手情報入力!O61)</f>
        <v/>
      </c>
      <c r="T75" s="400" t="str">
        <f>IF(②選手情報入力!P61="","",②選手情報入力!P61)</f>
        <v/>
      </c>
      <c r="U75" s="401"/>
    </row>
    <row r="76" spans="1:21" ht="22.15" customHeight="1">
      <c r="A76" s="402">
        <v>53</v>
      </c>
      <c r="B76" s="403"/>
      <c r="C76" s="91" t="str">
        <f>IF(②選手情報入力!C77="","",②選手情報入力!B77&amp;②選手情報入力!C77)</f>
        <v/>
      </c>
      <c r="D76" s="400" t="str">
        <f>IF(②選手情報入力!D62="","",②選手情報入力!D62)</f>
        <v/>
      </c>
      <c r="E76" s="400"/>
      <c r="F76" s="400"/>
      <c r="G76" s="400"/>
      <c r="H76" s="410"/>
      <c r="I76" s="410"/>
      <c r="J76" s="410"/>
      <c r="K76" s="410"/>
      <c r="L76" s="410"/>
      <c r="M76" s="410"/>
      <c r="N76" s="91" t="str">
        <f>IF(②選手情報入力!H62="","",②選手情報入力!H62)</f>
        <v/>
      </c>
      <c r="O76" s="91" t="str">
        <f>IF(②選手情報入力!G62="","",②選手情報入力!G62)</f>
        <v/>
      </c>
      <c r="P76" s="92" t="str">
        <f>IF(②選手情報入力!I62="","",VLOOKUP(②選手情報入力!I62,種目情報!$N$4:$O$51,2,FALSE))</f>
        <v/>
      </c>
      <c r="Q76" s="316"/>
      <c r="R76" s="92" t="str">
        <f>IF(②選手情報入力!M62="","",VLOOKUP(②選手情報入力!M62,種目情報!$N$4:$O$51,2,FALSE))</f>
        <v/>
      </c>
      <c r="S76" s="92" t="str">
        <f>IF(②選手情報入力!O62="","",②選手情報入力!O62)</f>
        <v/>
      </c>
      <c r="T76" s="400" t="str">
        <f>IF(②選手情報入力!P62="","",②選手情報入力!P62)</f>
        <v/>
      </c>
      <c r="U76" s="401"/>
    </row>
    <row r="77" spans="1:21" ht="22.15" customHeight="1">
      <c r="A77" s="402">
        <v>54</v>
      </c>
      <c r="B77" s="403"/>
      <c r="C77" s="91" t="str">
        <f>IF(②選手情報入力!C78="","",②選手情報入力!B78&amp;②選手情報入力!C78)</f>
        <v/>
      </c>
      <c r="D77" s="400" t="str">
        <f>IF(②選手情報入力!D63="","",②選手情報入力!D63)</f>
        <v/>
      </c>
      <c r="E77" s="400"/>
      <c r="F77" s="400"/>
      <c r="G77" s="400"/>
      <c r="H77" s="410"/>
      <c r="I77" s="410"/>
      <c r="J77" s="410"/>
      <c r="K77" s="410"/>
      <c r="L77" s="410"/>
      <c r="M77" s="410"/>
      <c r="N77" s="91" t="str">
        <f>IF(②選手情報入力!H63="","",②選手情報入力!H63)</f>
        <v/>
      </c>
      <c r="O77" s="91" t="str">
        <f>IF(②選手情報入力!G63="","",②選手情報入力!G63)</f>
        <v/>
      </c>
      <c r="P77" s="92" t="str">
        <f>IF(②選手情報入力!I63="","",VLOOKUP(②選手情報入力!I63,種目情報!$N$4:$O$51,2,FALSE))</f>
        <v/>
      </c>
      <c r="Q77" s="316"/>
      <c r="R77" s="92" t="str">
        <f>IF(②選手情報入力!M63="","",VLOOKUP(②選手情報入力!M63,種目情報!$N$4:$O$51,2,FALSE))</f>
        <v/>
      </c>
      <c r="S77" s="92" t="str">
        <f>IF(②選手情報入力!O63="","",②選手情報入力!O63)</f>
        <v/>
      </c>
      <c r="T77" s="400" t="str">
        <f>IF(②選手情報入力!P63="","",②選手情報入力!P63)</f>
        <v/>
      </c>
      <c r="U77" s="401"/>
    </row>
    <row r="78" spans="1:21" ht="22.15" customHeight="1">
      <c r="A78" s="402">
        <v>55</v>
      </c>
      <c r="B78" s="403"/>
      <c r="C78" s="91" t="str">
        <f>IF(②選手情報入力!C79="","",②選手情報入力!B79&amp;②選手情報入力!C79)</f>
        <v/>
      </c>
      <c r="D78" s="400" t="str">
        <f>IF(②選手情報入力!D64="","",②選手情報入力!D64)</f>
        <v/>
      </c>
      <c r="E78" s="400"/>
      <c r="F78" s="400"/>
      <c r="G78" s="400"/>
      <c r="H78" s="410"/>
      <c r="I78" s="410"/>
      <c r="J78" s="410"/>
      <c r="K78" s="410"/>
      <c r="L78" s="410"/>
      <c r="M78" s="410"/>
      <c r="N78" s="91" t="str">
        <f>IF(②選手情報入力!H64="","",②選手情報入力!H64)</f>
        <v/>
      </c>
      <c r="O78" s="91" t="str">
        <f>IF(②選手情報入力!G64="","",②選手情報入力!G64)</f>
        <v/>
      </c>
      <c r="P78" s="92" t="str">
        <f>IF(②選手情報入力!I64="","",VLOOKUP(②選手情報入力!I64,種目情報!$N$4:$O$51,2,FALSE))</f>
        <v/>
      </c>
      <c r="Q78" s="316"/>
      <c r="R78" s="92" t="str">
        <f>IF(②選手情報入力!M64="","",VLOOKUP(②選手情報入力!M64,種目情報!$N$4:$O$51,2,FALSE))</f>
        <v/>
      </c>
      <c r="S78" s="92" t="str">
        <f>IF(②選手情報入力!O64="","",②選手情報入力!O64)</f>
        <v/>
      </c>
      <c r="T78" s="400" t="str">
        <f>IF(②選手情報入力!P64="","",②選手情報入力!P64)</f>
        <v/>
      </c>
      <c r="U78" s="401"/>
    </row>
    <row r="79" spans="1:21" ht="22.15" customHeight="1">
      <c r="A79" s="402">
        <v>56</v>
      </c>
      <c r="B79" s="403"/>
      <c r="C79" s="91" t="str">
        <f>IF(②選手情報入力!C80="","",②選手情報入力!B80&amp;②選手情報入力!C80)</f>
        <v/>
      </c>
      <c r="D79" s="400" t="str">
        <f>IF(②選手情報入力!D65="","",②選手情報入力!D65)</f>
        <v/>
      </c>
      <c r="E79" s="400"/>
      <c r="F79" s="400"/>
      <c r="G79" s="400"/>
      <c r="H79" s="410"/>
      <c r="I79" s="410"/>
      <c r="J79" s="410"/>
      <c r="K79" s="410"/>
      <c r="L79" s="410"/>
      <c r="M79" s="410"/>
      <c r="N79" s="91" t="str">
        <f>IF(②選手情報入力!H65="","",②選手情報入力!H65)</f>
        <v/>
      </c>
      <c r="O79" s="91" t="str">
        <f>IF(②選手情報入力!G65="","",②選手情報入力!G65)</f>
        <v/>
      </c>
      <c r="P79" s="92" t="str">
        <f>IF(②選手情報入力!I65="","",VLOOKUP(②選手情報入力!I65,種目情報!$N$4:$O$51,2,FALSE))</f>
        <v/>
      </c>
      <c r="Q79" s="316"/>
      <c r="R79" s="92" t="str">
        <f>IF(②選手情報入力!M65="","",VLOOKUP(②選手情報入力!M65,種目情報!$N$4:$O$51,2,FALSE))</f>
        <v/>
      </c>
      <c r="S79" s="92" t="str">
        <f>IF(②選手情報入力!O65="","",②選手情報入力!O65)</f>
        <v/>
      </c>
      <c r="T79" s="400" t="str">
        <f>IF(②選手情報入力!P65="","",②選手情報入力!P65)</f>
        <v/>
      </c>
      <c r="U79" s="401"/>
    </row>
    <row r="80" spans="1:21" ht="22.15" customHeight="1">
      <c r="A80" s="402">
        <v>57</v>
      </c>
      <c r="B80" s="403"/>
      <c r="C80" s="91" t="str">
        <f>IF(②選手情報入力!C81="","",②選手情報入力!B81&amp;②選手情報入力!C81)</f>
        <v/>
      </c>
      <c r="D80" s="400" t="str">
        <f>IF(②選手情報入力!D66="","",②選手情報入力!D66)</f>
        <v/>
      </c>
      <c r="E80" s="400"/>
      <c r="F80" s="400"/>
      <c r="G80" s="400"/>
      <c r="H80" s="410"/>
      <c r="I80" s="410"/>
      <c r="J80" s="410"/>
      <c r="K80" s="410"/>
      <c r="L80" s="410"/>
      <c r="M80" s="410"/>
      <c r="N80" s="91" t="str">
        <f>IF(②選手情報入力!H66="","",②選手情報入力!H66)</f>
        <v/>
      </c>
      <c r="O80" s="91" t="str">
        <f>IF(②選手情報入力!G66="","",②選手情報入力!G66)</f>
        <v/>
      </c>
      <c r="P80" s="92" t="str">
        <f>IF(②選手情報入力!I66="","",VLOOKUP(②選手情報入力!I66,種目情報!$N$4:$O$51,2,FALSE))</f>
        <v/>
      </c>
      <c r="Q80" s="316"/>
      <c r="R80" s="92" t="str">
        <f>IF(②選手情報入力!M66="","",VLOOKUP(②選手情報入力!M66,種目情報!$N$4:$O$51,2,FALSE))</f>
        <v/>
      </c>
      <c r="S80" s="92" t="str">
        <f>IF(②選手情報入力!O66="","",②選手情報入力!O66)</f>
        <v/>
      </c>
      <c r="T80" s="400" t="str">
        <f>IF(②選手情報入力!P66="","",②選手情報入力!P66)</f>
        <v/>
      </c>
      <c r="U80" s="401"/>
    </row>
    <row r="81" spans="1:21" ht="22.15" customHeight="1">
      <c r="A81" s="402">
        <v>58</v>
      </c>
      <c r="B81" s="403"/>
      <c r="C81" s="91" t="str">
        <f>IF(②選手情報入力!C82="","",②選手情報入力!B82&amp;②選手情報入力!C82)</f>
        <v/>
      </c>
      <c r="D81" s="400" t="str">
        <f>IF(②選手情報入力!D67="","",②選手情報入力!D67)</f>
        <v/>
      </c>
      <c r="E81" s="400"/>
      <c r="F81" s="400"/>
      <c r="G81" s="400"/>
      <c r="H81" s="410"/>
      <c r="I81" s="410"/>
      <c r="J81" s="410"/>
      <c r="K81" s="410"/>
      <c r="L81" s="410"/>
      <c r="M81" s="410"/>
      <c r="N81" s="91" t="str">
        <f>IF(②選手情報入力!H67="","",②選手情報入力!H67)</f>
        <v/>
      </c>
      <c r="O81" s="91" t="str">
        <f>IF(②選手情報入力!G67="","",②選手情報入力!G67)</f>
        <v/>
      </c>
      <c r="P81" s="92" t="str">
        <f>IF(②選手情報入力!I67="","",VLOOKUP(②選手情報入力!I67,種目情報!$N$4:$O$51,2,FALSE))</f>
        <v/>
      </c>
      <c r="Q81" s="316"/>
      <c r="R81" s="92" t="str">
        <f>IF(②選手情報入力!M67="","",VLOOKUP(②選手情報入力!M67,種目情報!$N$4:$O$51,2,FALSE))</f>
        <v/>
      </c>
      <c r="S81" s="92" t="str">
        <f>IF(②選手情報入力!O67="","",②選手情報入力!O67)</f>
        <v/>
      </c>
      <c r="T81" s="400" t="str">
        <f>IF(②選手情報入力!P67="","",②選手情報入力!P67)</f>
        <v/>
      </c>
      <c r="U81" s="401"/>
    </row>
    <row r="82" spans="1:21" ht="22.15" customHeight="1">
      <c r="A82" s="402">
        <v>59</v>
      </c>
      <c r="B82" s="403"/>
      <c r="C82" s="91" t="str">
        <f>IF(②選手情報入力!C83="","",②選手情報入力!B83&amp;②選手情報入力!C83)</f>
        <v/>
      </c>
      <c r="D82" s="400" t="str">
        <f>IF(②選手情報入力!D68="","",②選手情報入力!D68)</f>
        <v/>
      </c>
      <c r="E82" s="400"/>
      <c r="F82" s="400"/>
      <c r="G82" s="400"/>
      <c r="H82" s="410"/>
      <c r="I82" s="410"/>
      <c r="J82" s="410"/>
      <c r="K82" s="410"/>
      <c r="L82" s="410"/>
      <c r="M82" s="410"/>
      <c r="N82" s="91" t="str">
        <f>IF(②選手情報入力!H68="","",②選手情報入力!H68)</f>
        <v/>
      </c>
      <c r="O82" s="91" t="str">
        <f>IF(②選手情報入力!G68="","",②選手情報入力!G68)</f>
        <v/>
      </c>
      <c r="P82" s="92" t="str">
        <f>IF(②選手情報入力!I68="","",VLOOKUP(②選手情報入力!I68,種目情報!$N$4:$O$51,2,FALSE))</f>
        <v/>
      </c>
      <c r="Q82" s="316"/>
      <c r="R82" s="92" t="str">
        <f>IF(②選手情報入力!M68="","",VLOOKUP(②選手情報入力!M68,種目情報!$N$4:$O$51,2,FALSE))</f>
        <v/>
      </c>
      <c r="S82" s="92" t="str">
        <f>IF(②選手情報入力!O68="","",②選手情報入力!O68)</f>
        <v/>
      </c>
      <c r="T82" s="400" t="str">
        <f>IF(②選手情報入力!P68="","",②選手情報入力!P68)</f>
        <v/>
      </c>
      <c r="U82" s="401"/>
    </row>
    <row r="83" spans="1:21" ht="22.15" customHeight="1" thickBot="1">
      <c r="A83" s="414">
        <v>60</v>
      </c>
      <c r="B83" s="415"/>
      <c r="C83" s="93" t="str">
        <f>IF(②選手情報入力!C84="","",②選手情報入力!B84&amp;②選手情報入力!C84)</f>
        <v/>
      </c>
      <c r="D83" s="416" t="str">
        <f>IF(②選手情報入力!D69="","",②選手情報入力!D69)</f>
        <v/>
      </c>
      <c r="E83" s="416"/>
      <c r="F83" s="416"/>
      <c r="G83" s="416"/>
      <c r="H83" s="417"/>
      <c r="I83" s="417"/>
      <c r="J83" s="417"/>
      <c r="K83" s="417"/>
      <c r="L83" s="417"/>
      <c r="M83" s="417"/>
      <c r="N83" s="93" t="str">
        <f>IF(②選手情報入力!H69="","",②選手情報入力!H69)</f>
        <v/>
      </c>
      <c r="O83" s="93" t="str">
        <f>IF(②選手情報入力!G69="","",②選手情報入力!G69)</f>
        <v/>
      </c>
      <c r="P83" s="94" t="str">
        <f>IF(②選手情報入力!I69="","",VLOOKUP(②選手情報入力!I69,種目情報!$N$4:$O$51,2,FALSE))</f>
        <v/>
      </c>
      <c r="Q83" s="317"/>
      <c r="R83" s="94" t="str">
        <f>IF(②選手情報入力!M69="","",VLOOKUP(②選手情報入力!M69,種目情報!$N$4:$O$51,2,FALSE))</f>
        <v/>
      </c>
      <c r="S83" s="94" t="str">
        <f>IF(②選手情報入力!O69="","",②選手情報入力!O69)</f>
        <v/>
      </c>
      <c r="T83" s="416" t="str">
        <f>IF(②選手情報入力!P69="","",②選手情報入力!P69)</f>
        <v/>
      </c>
      <c r="U83" s="418"/>
    </row>
    <row r="84" spans="1:21" ht="33" customHeight="1">
      <c r="A84" s="229"/>
      <c r="B84" s="229"/>
      <c r="C84" s="245"/>
      <c r="D84" s="246"/>
      <c r="E84" s="246"/>
      <c r="F84" s="246"/>
      <c r="G84" s="246"/>
      <c r="H84" s="247"/>
      <c r="I84" s="247"/>
      <c r="J84" s="247"/>
      <c r="K84" s="247"/>
      <c r="L84" s="247"/>
      <c r="M84" s="247"/>
      <c r="N84" s="245"/>
      <c r="O84" s="245"/>
      <c r="P84" s="246"/>
      <c r="Q84" s="246"/>
      <c r="R84" s="459" t="str">
        <f>$S$2</f>
        <v/>
      </c>
      <c r="S84" s="460"/>
      <c r="T84" s="461"/>
      <c r="U84" s="246"/>
    </row>
    <row r="85" spans="1:21" ht="26.25" thickBot="1">
      <c r="B85" s="421" t="str">
        <f>D87</f>
        <v>国体選手選考強化･普及競技会</v>
      </c>
      <c r="C85" s="421"/>
      <c r="D85" s="421"/>
      <c r="E85" s="421"/>
      <c r="F85" s="421"/>
      <c r="G85" s="421"/>
      <c r="H85" s="421"/>
      <c r="I85" s="421"/>
      <c r="J85" s="421"/>
      <c r="K85" s="421"/>
      <c r="L85" s="421"/>
      <c r="M85" s="421"/>
      <c r="N85" s="421"/>
      <c r="O85" s="421"/>
      <c r="P85" s="421"/>
      <c r="Q85" s="421"/>
      <c r="R85" s="421"/>
      <c r="S85" s="421"/>
      <c r="T85" s="421"/>
    </row>
    <row r="86" spans="1:21" ht="14.25" customHeight="1" thickBot="1">
      <c r="P86" s="404" t="s">
        <v>219</v>
      </c>
      <c r="Q86" s="285"/>
      <c r="R86" s="287" t="str">
        <f>IF(①学校情報入力!$D$5="","",①学校情報入力!$D$5)</f>
        <v/>
      </c>
      <c r="S86" s="288"/>
      <c r="T86" s="288"/>
      <c r="U86" s="289"/>
    </row>
    <row r="87" spans="1:21" ht="14.25" customHeight="1" thickBot="1">
      <c r="A87" s="422" t="s">
        <v>65</v>
      </c>
      <c r="B87" s="423"/>
      <c r="C87" s="424"/>
      <c r="D87" s="425" t="str">
        <f>IF(注意事項!$C$3="","",注意事項!$C$3)</f>
        <v>国体選手選考強化･普及競技会</v>
      </c>
      <c r="E87" s="406"/>
      <c r="F87" s="406"/>
      <c r="G87" s="406"/>
      <c r="H87" s="407"/>
      <c r="K87" s="70"/>
      <c r="P87" s="405"/>
      <c r="Q87" s="286"/>
      <c r="R87" s="290"/>
      <c r="S87" s="291"/>
      <c r="T87" s="291"/>
      <c r="U87" s="292"/>
    </row>
    <row r="88" spans="1:21" ht="15" customHeight="1" thickBot="1">
      <c r="A88" s="422"/>
      <c r="B88" s="423"/>
      <c r="C88" s="424"/>
      <c r="D88" s="426"/>
      <c r="E88" s="408"/>
      <c r="F88" s="408"/>
      <c r="G88" s="408"/>
      <c r="H88" s="409"/>
      <c r="I88" s="75"/>
      <c r="J88" s="75"/>
      <c r="K88" s="75"/>
      <c r="L88" s="75"/>
      <c r="M88" s="75"/>
      <c r="N88" s="75"/>
      <c r="O88" s="71"/>
      <c r="P88" s="427"/>
      <c r="Q88" s="427"/>
      <c r="R88" s="427"/>
      <c r="S88" s="427"/>
      <c r="T88" s="71"/>
    </row>
    <row r="89" spans="1:21" ht="15" customHeight="1" thickBot="1">
      <c r="A89" s="422" t="s">
        <v>117</v>
      </c>
      <c r="B89" s="423"/>
      <c r="C89" s="424"/>
      <c r="D89" s="440" t="str">
        <f>D7</f>
        <v>中学･中学生クラブ</v>
      </c>
      <c r="E89" s="441"/>
      <c r="F89" s="441"/>
      <c r="G89" s="441"/>
      <c r="H89" s="442"/>
      <c r="I89" s="75"/>
      <c r="J89" s="75"/>
      <c r="K89" s="75"/>
      <c r="L89" s="75"/>
      <c r="M89" s="75"/>
      <c r="N89" s="75"/>
      <c r="O89" s="71"/>
      <c r="P89" s="428"/>
      <c r="Q89" s="428"/>
      <c r="R89" s="428"/>
      <c r="S89" s="428"/>
      <c r="T89" s="446">
        <v>3</v>
      </c>
    </row>
    <row r="90" spans="1:21" ht="14.25" customHeight="1" thickBot="1">
      <c r="A90" s="422"/>
      <c r="B90" s="423"/>
      <c r="C90" s="424"/>
      <c r="D90" s="443"/>
      <c r="E90" s="444"/>
      <c r="F90" s="444"/>
      <c r="G90" s="444"/>
      <c r="H90" s="445"/>
      <c r="I90" s="427"/>
      <c r="J90" s="427"/>
      <c r="K90" s="427"/>
      <c r="L90" s="427"/>
      <c r="M90" s="427"/>
      <c r="N90" s="76"/>
      <c r="O90" s="71"/>
      <c r="P90" s="71"/>
      <c r="Q90" s="71"/>
      <c r="R90" s="71"/>
      <c r="S90" s="72" t="s">
        <v>118</v>
      </c>
      <c r="T90" s="447"/>
      <c r="U90" s="90"/>
    </row>
    <row r="91" spans="1:21" ht="7.5" customHeight="1" thickBot="1"/>
    <row r="92" spans="1:21" ht="22.15" customHeight="1">
      <c r="A92" s="448" t="s">
        <v>119</v>
      </c>
      <c r="B92" s="449"/>
      <c r="C92" s="450"/>
      <c r="D92" s="451" t="str">
        <f>$D$10</f>
        <v/>
      </c>
      <c r="E92" s="452"/>
      <c r="F92" s="452"/>
      <c r="G92" s="452"/>
      <c r="H92" s="452"/>
      <c r="I92" s="452"/>
      <c r="J92" s="452"/>
      <c r="K92" s="452"/>
      <c r="L92" s="452"/>
      <c r="M92" s="452"/>
      <c r="N92" s="452"/>
      <c r="O92" s="452"/>
      <c r="P92" s="452"/>
      <c r="Q92" s="452"/>
      <c r="R92" s="452"/>
      <c r="S92" s="452"/>
      <c r="T92" s="452"/>
      <c r="U92" s="453"/>
    </row>
    <row r="93" spans="1:21" ht="22.15" customHeight="1">
      <c r="A93" s="454" t="s">
        <v>120</v>
      </c>
      <c r="B93" s="455"/>
      <c r="C93" s="456"/>
      <c r="D93" s="457" t="str">
        <f>$D$11</f>
        <v/>
      </c>
      <c r="E93" s="458"/>
      <c r="F93" s="458"/>
      <c r="G93" s="458"/>
      <c r="H93" s="458"/>
      <c r="I93" s="458"/>
      <c r="J93" s="458"/>
      <c r="K93" s="458"/>
      <c r="L93" s="458"/>
      <c r="M93" s="437" t="str">
        <f>$M$11</f>
        <v/>
      </c>
      <c r="N93" s="438"/>
      <c r="O93" s="438"/>
      <c r="P93" s="438"/>
      <c r="Q93" s="438"/>
      <c r="R93" s="438"/>
      <c r="S93" s="438"/>
      <c r="T93" s="438"/>
      <c r="U93" s="439"/>
    </row>
    <row r="94" spans="1:21" ht="22.15" customHeight="1" thickBot="1">
      <c r="A94" s="436" t="s">
        <v>121</v>
      </c>
      <c r="B94" s="431"/>
      <c r="C94" s="77" t="s">
        <v>122</v>
      </c>
      <c r="D94" s="429" t="s">
        <v>124</v>
      </c>
      <c r="E94" s="430"/>
      <c r="F94" s="430"/>
      <c r="G94" s="431"/>
      <c r="H94" s="432"/>
      <c r="I94" s="433"/>
      <c r="J94" s="433"/>
      <c r="K94" s="433"/>
      <c r="L94" s="433"/>
      <c r="M94" s="434"/>
      <c r="N94" s="77" t="s">
        <v>1</v>
      </c>
      <c r="O94" s="77" t="s">
        <v>38</v>
      </c>
      <c r="P94" s="429" t="s">
        <v>123</v>
      </c>
      <c r="Q94" s="430"/>
      <c r="R94" s="431"/>
      <c r="S94" s="77" t="s">
        <v>126</v>
      </c>
      <c r="T94" s="429" t="s">
        <v>125</v>
      </c>
      <c r="U94" s="435"/>
    </row>
    <row r="95" spans="1:21" ht="22.15" customHeight="1">
      <c r="A95" s="419">
        <v>61</v>
      </c>
      <c r="B95" s="420"/>
      <c r="C95" s="84" t="str">
        <f>IF(②選手情報入力!C98="","",②選手情報入力!B98&amp;②選手情報入力!C98)</f>
        <v/>
      </c>
      <c r="D95" s="411" t="str">
        <f>IF(②選手情報入力!D70="","",②選手情報入力!D70)</f>
        <v/>
      </c>
      <c r="E95" s="411"/>
      <c r="F95" s="411"/>
      <c r="G95" s="411"/>
      <c r="H95" s="413"/>
      <c r="I95" s="413"/>
      <c r="J95" s="413"/>
      <c r="K95" s="413"/>
      <c r="L95" s="413"/>
      <c r="M95" s="413"/>
      <c r="N95" s="84" t="str">
        <f>IF(②選手情報入力!H70="","",②選手情報入力!H70)</f>
        <v/>
      </c>
      <c r="O95" s="84" t="str">
        <f>IF(②選手情報入力!G70="","",②選手情報入力!G70)</f>
        <v/>
      </c>
      <c r="P95" s="85" t="str">
        <f>IF(②選手情報入力!I70="","",VLOOKUP(②選手情報入力!I70,種目情報!$N$4:$O$51,2,FALSE))</f>
        <v/>
      </c>
      <c r="Q95" s="313"/>
      <c r="R95" s="85" t="str">
        <f>IF(②選手情報入力!M70="","",VLOOKUP(②選手情報入力!M70,種目情報!$N$4:$O$51,2,FALSE))</f>
        <v/>
      </c>
      <c r="S95" s="85" t="str">
        <f>IF(②選手情報入力!O70="","",②選手情報入力!O70)</f>
        <v/>
      </c>
      <c r="T95" s="411" t="str">
        <f>IF(②選手情報入力!P70="","",②選手情報入力!P70)</f>
        <v/>
      </c>
      <c r="U95" s="412"/>
    </row>
    <row r="96" spans="1:21" ht="22.15" customHeight="1">
      <c r="A96" s="402">
        <v>62</v>
      </c>
      <c r="B96" s="403"/>
      <c r="C96" s="91" t="str">
        <f>IF(②選手情報入力!C99="","",②選手情報入力!B99&amp;②選手情報入力!C99)</f>
        <v/>
      </c>
      <c r="D96" s="400" t="str">
        <f>IF(②選手情報入力!D71="","",②選手情報入力!D71)</f>
        <v/>
      </c>
      <c r="E96" s="400"/>
      <c r="F96" s="400"/>
      <c r="G96" s="400"/>
      <c r="H96" s="410"/>
      <c r="I96" s="410"/>
      <c r="J96" s="410"/>
      <c r="K96" s="410"/>
      <c r="L96" s="410"/>
      <c r="M96" s="410"/>
      <c r="N96" s="91" t="str">
        <f>IF(②選手情報入力!H71="","",②選手情報入力!H71)</f>
        <v/>
      </c>
      <c r="O96" s="91" t="str">
        <f>IF(②選手情報入力!G71="","",②選手情報入力!G71)</f>
        <v/>
      </c>
      <c r="P96" s="92" t="str">
        <f>IF(②選手情報入力!I71="","",VLOOKUP(②選手情報入力!I71,種目情報!$N$4:$O$51,2,FALSE))</f>
        <v/>
      </c>
      <c r="Q96" s="314"/>
      <c r="R96" s="92" t="str">
        <f>IF(②選手情報入力!M71="","",VLOOKUP(②選手情報入力!M71,種目情報!$N$4:$O$51,2,FALSE))</f>
        <v/>
      </c>
      <c r="S96" s="92" t="str">
        <f>IF(②選手情報入力!O71="","",②選手情報入力!O71)</f>
        <v/>
      </c>
      <c r="T96" s="400" t="str">
        <f>IF(②選手情報入力!P71="","",②選手情報入力!P71)</f>
        <v/>
      </c>
      <c r="U96" s="401"/>
    </row>
    <row r="97" spans="1:21" ht="22.15" customHeight="1">
      <c r="A97" s="402">
        <v>63</v>
      </c>
      <c r="B97" s="403"/>
      <c r="C97" s="91" t="str">
        <f>IF(②選手情報入力!C100="","",②選手情報入力!B100&amp;②選手情報入力!C100)</f>
        <v/>
      </c>
      <c r="D97" s="400" t="str">
        <f>IF(②選手情報入力!D72="","",②選手情報入力!D72)</f>
        <v/>
      </c>
      <c r="E97" s="400"/>
      <c r="F97" s="400"/>
      <c r="G97" s="400"/>
      <c r="H97" s="410"/>
      <c r="I97" s="410"/>
      <c r="J97" s="410"/>
      <c r="K97" s="410"/>
      <c r="L97" s="410"/>
      <c r="M97" s="410"/>
      <c r="N97" s="91" t="str">
        <f>IF(②選手情報入力!H72="","",②選手情報入力!H72)</f>
        <v/>
      </c>
      <c r="O97" s="91" t="str">
        <f>IF(②選手情報入力!G72="","",②選手情報入力!G72)</f>
        <v/>
      </c>
      <c r="P97" s="92" t="str">
        <f>IF(②選手情報入力!I72="","",VLOOKUP(②選手情報入力!I72,種目情報!$N$4:$O$51,2,FALSE))</f>
        <v/>
      </c>
      <c r="Q97" s="314"/>
      <c r="R97" s="92" t="str">
        <f>IF(②選手情報入力!M72="","",VLOOKUP(②選手情報入力!M72,種目情報!$N$4:$O$51,2,FALSE))</f>
        <v/>
      </c>
      <c r="S97" s="92" t="str">
        <f>IF(②選手情報入力!O72="","",②選手情報入力!O72)</f>
        <v/>
      </c>
      <c r="T97" s="400" t="str">
        <f>IF(②選手情報入力!P72="","",②選手情報入力!P72)</f>
        <v/>
      </c>
      <c r="U97" s="401"/>
    </row>
    <row r="98" spans="1:21" ht="22.15" customHeight="1">
      <c r="A98" s="402">
        <v>64</v>
      </c>
      <c r="B98" s="403"/>
      <c r="C98" s="91" t="str">
        <f>IF(②選手情報入力!C101="","",②選手情報入力!B101&amp;②選手情報入力!C101)</f>
        <v/>
      </c>
      <c r="D98" s="400" t="str">
        <f>IF(②選手情報入力!D73="","",②選手情報入力!D73)</f>
        <v/>
      </c>
      <c r="E98" s="400"/>
      <c r="F98" s="400"/>
      <c r="G98" s="400"/>
      <c r="H98" s="410"/>
      <c r="I98" s="410"/>
      <c r="J98" s="410"/>
      <c r="K98" s="410"/>
      <c r="L98" s="410"/>
      <c r="M98" s="410"/>
      <c r="N98" s="91" t="str">
        <f>IF(②選手情報入力!H73="","",②選手情報入力!H73)</f>
        <v/>
      </c>
      <c r="O98" s="91" t="str">
        <f>IF(②選手情報入力!G73="","",②選手情報入力!G73)</f>
        <v/>
      </c>
      <c r="P98" s="92" t="str">
        <f>IF(②選手情報入力!I73="","",VLOOKUP(②選手情報入力!I73,種目情報!$N$4:$O$51,2,FALSE))</f>
        <v/>
      </c>
      <c r="Q98" s="314"/>
      <c r="R98" s="92" t="str">
        <f>IF(②選手情報入力!M73="","",VLOOKUP(②選手情報入力!M73,種目情報!$N$4:$O$51,2,FALSE))</f>
        <v/>
      </c>
      <c r="S98" s="92" t="str">
        <f>IF(②選手情報入力!O73="","",②選手情報入力!O73)</f>
        <v/>
      </c>
      <c r="T98" s="400" t="str">
        <f>IF(②選手情報入力!P73="","",②選手情報入力!P73)</f>
        <v/>
      </c>
      <c r="U98" s="401"/>
    </row>
    <row r="99" spans="1:21" ht="22.15" customHeight="1">
      <c r="A99" s="402">
        <v>65</v>
      </c>
      <c r="B99" s="403"/>
      <c r="C99" s="91" t="str">
        <f>IF(②選手情報入力!C102="","",②選手情報入力!B102&amp;②選手情報入力!C102)</f>
        <v/>
      </c>
      <c r="D99" s="400" t="str">
        <f>IF(②選手情報入力!D74="","",②選手情報入力!D74)</f>
        <v/>
      </c>
      <c r="E99" s="400"/>
      <c r="F99" s="400"/>
      <c r="G99" s="400"/>
      <c r="H99" s="410"/>
      <c r="I99" s="410"/>
      <c r="J99" s="410"/>
      <c r="K99" s="410"/>
      <c r="L99" s="410"/>
      <c r="M99" s="410"/>
      <c r="N99" s="91" t="str">
        <f>IF(②選手情報入力!H74="","",②選手情報入力!H74)</f>
        <v/>
      </c>
      <c r="O99" s="91" t="str">
        <f>IF(②選手情報入力!G74="","",②選手情報入力!G74)</f>
        <v/>
      </c>
      <c r="P99" s="92" t="str">
        <f>IF(②選手情報入力!I74="","",VLOOKUP(②選手情報入力!I74,種目情報!$N$4:$O$51,2,FALSE))</f>
        <v/>
      </c>
      <c r="Q99" s="314"/>
      <c r="R99" s="92" t="str">
        <f>IF(②選手情報入力!M74="","",VLOOKUP(②選手情報入力!M74,種目情報!$N$4:$O$51,2,FALSE))</f>
        <v/>
      </c>
      <c r="S99" s="92" t="str">
        <f>IF(②選手情報入力!O74="","",②選手情報入力!O74)</f>
        <v/>
      </c>
      <c r="T99" s="400" t="str">
        <f>IF(②選手情報入力!P74="","",②選手情報入力!P74)</f>
        <v/>
      </c>
      <c r="U99" s="401"/>
    </row>
    <row r="100" spans="1:21" ht="22.15" customHeight="1">
      <c r="A100" s="402">
        <v>66</v>
      </c>
      <c r="B100" s="403"/>
      <c r="C100" s="91" t="str">
        <f>IF(②選手情報入力!C103="","",②選手情報入力!B103&amp;②選手情報入力!C103)</f>
        <v/>
      </c>
      <c r="D100" s="400" t="str">
        <f>IF(②選手情報入力!D75="","",②選手情報入力!D75)</f>
        <v/>
      </c>
      <c r="E100" s="400"/>
      <c r="F100" s="400"/>
      <c r="G100" s="400"/>
      <c r="H100" s="410"/>
      <c r="I100" s="410"/>
      <c r="J100" s="410"/>
      <c r="K100" s="410"/>
      <c r="L100" s="410"/>
      <c r="M100" s="410"/>
      <c r="N100" s="91" t="str">
        <f>IF(②選手情報入力!H75="","",②選手情報入力!H75)</f>
        <v/>
      </c>
      <c r="O100" s="91" t="str">
        <f>IF(②選手情報入力!G75="","",②選手情報入力!G75)</f>
        <v/>
      </c>
      <c r="P100" s="92" t="str">
        <f>IF(②選手情報入力!I75="","",VLOOKUP(②選手情報入力!I75,種目情報!$N$4:$O$51,2,FALSE))</f>
        <v/>
      </c>
      <c r="Q100" s="314"/>
      <c r="R100" s="92" t="str">
        <f>IF(②選手情報入力!M75="","",VLOOKUP(②選手情報入力!M75,種目情報!$N$4:$O$51,2,FALSE))</f>
        <v/>
      </c>
      <c r="S100" s="92" t="str">
        <f>IF(②選手情報入力!O75="","",②選手情報入力!O75)</f>
        <v/>
      </c>
      <c r="T100" s="400" t="str">
        <f>IF(②選手情報入力!P75="","",②選手情報入力!P75)</f>
        <v/>
      </c>
      <c r="U100" s="401"/>
    </row>
    <row r="101" spans="1:21" ht="22.15" customHeight="1">
      <c r="A101" s="402">
        <v>67</v>
      </c>
      <c r="B101" s="403"/>
      <c r="C101" s="91" t="str">
        <f>IF(②選手情報入力!C104="","",②選手情報入力!B104&amp;②選手情報入力!C104)</f>
        <v/>
      </c>
      <c r="D101" s="400" t="str">
        <f>IF(②選手情報入力!D76="","",②選手情報入力!D76)</f>
        <v/>
      </c>
      <c r="E101" s="400"/>
      <c r="F101" s="400"/>
      <c r="G101" s="400"/>
      <c r="H101" s="410"/>
      <c r="I101" s="410"/>
      <c r="J101" s="410"/>
      <c r="K101" s="410"/>
      <c r="L101" s="410"/>
      <c r="M101" s="410"/>
      <c r="N101" s="91" t="str">
        <f>IF(②選手情報入力!H76="","",②選手情報入力!H76)</f>
        <v/>
      </c>
      <c r="O101" s="91" t="str">
        <f>IF(②選手情報入力!G76="","",②選手情報入力!G76)</f>
        <v/>
      </c>
      <c r="P101" s="92" t="str">
        <f>IF(②選手情報入力!I76="","",VLOOKUP(②選手情報入力!I76,種目情報!$N$4:$O$51,2,FALSE))</f>
        <v/>
      </c>
      <c r="Q101" s="314"/>
      <c r="R101" s="92" t="str">
        <f>IF(②選手情報入力!M76="","",VLOOKUP(②選手情報入力!M76,種目情報!$N$4:$O$51,2,FALSE))</f>
        <v/>
      </c>
      <c r="S101" s="92" t="str">
        <f>IF(②選手情報入力!O76="","",②選手情報入力!O76)</f>
        <v/>
      </c>
      <c r="T101" s="400" t="str">
        <f>IF(②選手情報入力!P76="","",②選手情報入力!P76)</f>
        <v/>
      </c>
      <c r="U101" s="401"/>
    </row>
    <row r="102" spans="1:21" ht="22.15" customHeight="1">
      <c r="A102" s="402">
        <v>68</v>
      </c>
      <c r="B102" s="403"/>
      <c r="C102" s="91" t="str">
        <f>IF(②選手情報入力!C105="","",②選手情報入力!B105&amp;②選手情報入力!C105)</f>
        <v/>
      </c>
      <c r="D102" s="400" t="str">
        <f>IF(②選手情報入力!D77="","",②選手情報入力!D77)</f>
        <v/>
      </c>
      <c r="E102" s="400"/>
      <c r="F102" s="400"/>
      <c r="G102" s="400"/>
      <c r="H102" s="410"/>
      <c r="I102" s="410"/>
      <c r="J102" s="410"/>
      <c r="K102" s="410"/>
      <c r="L102" s="410"/>
      <c r="M102" s="410"/>
      <c r="N102" s="91" t="str">
        <f>IF(②選手情報入力!H77="","",②選手情報入力!H77)</f>
        <v/>
      </c>
      <c r="O102" s="91" t="str">
        <f>IF(②選手情報入力!G77="","",②選手情報入力!G77)</f>
        <v/>
      </c>
      <c r="P102" s="92" t="str">
        <f>IF(②選手情報入力!I77="","",VLOOKUP(②選手情報入力!I77,種目情報!$N$4:$O$51,2,FALSE))</f>
        <v/>
      </c>
      <c r="Q102" s="314"/>
      <c r="R102" s="92" t="str">
        <f>IF(②選手情報入力!M77="","",VLOOKUP(②選手情報入力!M77,種目情報!$N$4:$O$51,2,FALSE))</f>
        <v/>
      </c>
      <c r="S102" s="92" t="str">
        <f>IF(②選手情報入力!O77="","",②選手情報入力!O77)</f>
        <v/>
      </c>
      <c r="T102" s="400" t="str">
        <f>IF(②選手情報入力!P77="","",②選手情報入力!P77)</f>
        <v/>
      </c>
      <c r="U102" s="401"/>
    </row>
    <row r="103" spans="1:21" ht="22.15" customHeight="1">
      <c r="A103" s="402">
        <v>69</v>
      </c>
      <c r="B103" s="403"/>
      <c r="C103" s="91" t="str">
        <f>IF(②選手情報入力!C106="","",②選手情報入力!B106&amp;②選手情報入力!C106)</f>
        <v/>
      </c>
      <c r="D103" s="400" t="str">
        <f>IF(②選手情報入力!D78="","",②選手情報入力!D78)</f>
        <v/>
      </c>
      <c r="E103" s="400"/>
      <c r="F103" s="400"/>
      <c r="G103" s="400"/>
      <c r="H103" s="410"/>
      <c r="I103" s="410"/>
      <c r="J103" s="410"/>
      <c r="K103" s="410"/>
      <c r="L103" s="410"/>
      <c r="M103" s="410"/>
      <c r="N103" s="91" t="str">
        <f>IF(②選手情報入力!H78="","",②選手情報入力!H78)</f>
        <v/>
      </c>
      <c r="O103" s="91" t="str">
        <f>IF(②選手情報入力!G78="","",②選手情報入力!G78)</f>
        <v/>
      </c>
      <c r="P103" s="92" t="str">
        <f>IF(②選手情報入力!I78="","",VLOOKUP(②選手情報入力!I78,種目情報!$N$4:$O$51,2,FALSE))</f>
        <v/>
      </c>
      <c r="Q103" s="314"/>
      <c r="R103" s="92" t="str">
        <f>IF(②選手情報入力!M78="","",VLOOKUP(②選手情報入力!M78,種目情報!$N$4:$O$51,2,FALSE))</f>
        <v/>
      </c>
      <c r="S103" s="92" t="str">
        <f>IF(②選手情報入力!O78="","",②選手情報入力!O78)</f>
        <v/>
      </c>
      <c r="T103" s="400" t="str">
        <f>IF(②選手情報入力!P78="","",②選手情報入力!P78)</f>
        <v/>
      </c>
      <c r="U103" s="401"/>
    </row>
    <row r="104" spans="1:21" ht="22.15" customHeight="1">
      <c r="A104" s="402">
        <v>70</v>
      </c>
      <c r="B104" s="403"/>
      <c r="C104" s="91" t="str">
        <f>IF(②選手情報入力!C107="","",②選手情報入力!B107&amp;②選手情報入力!C107)</f>
        <v/>
      </c>
      <c r="D104" s="400" t="str">
        <f>IF(②選手情報入力!D79="","",②選手情報入力!D79)</f>
        <v/>
      </c>
      <c r="E104" s="400"/>
      <c r="F104" s="400"/>
      <c r="G104" s="400"/>
      <c r="H104" s="410"/>
      <c r="I104" s="410"/>
      <c r="J104" s="410"/>
      <c r="K104" s="410"/>
      <c r="L104" s="410"/>
      <c r="M104" s="410"/>
      <c r="N104" s="91" t="str">
        <f>IF(②選手情報入力!H79="","",②選手情報入力!H79)</f>
        <v/>
      </c>
      <c r="O104" s="91" t="str">
        <f>IF(②選手情報入力!G79="","",②選手情報入力!G79)</f>
        <v/>
      </c>
      <c r="P104" s="92" t="str">
        <f>IF(②選手情報入力!I79="","",VLOOKUP(②選手情報入力!I79,種目情報!$N$4:$O$51,2,FALSE))</f>
        <v/>
      </c>
      <c r="Q104" s="314"/>
      <c r="R104" s="92" t="str">
        <f>IF(②選手情報入力!M79="","",VLOOKUP(②選手情報入力!M79,種目情報!$N$4:$O$51,2,FALSE))</f>
        <v/>
      </c>
      <c r="S104" s="92" t="str">
        <f>IF(②選手情報入力!O79="","",②選手情報入力!O79)</f>
        <v/>
      </c>
      <c r="T104" s="400" t="str">
        <f>IF(②選手情報入力!P79="","",②選手情報入力!P79)</f>
        <v/>
      </c>
      <c r="U104" s="401"/>
    </row>
    <row r="105" spans="1:21" ht="22.15" customHeight="1">
      <c r="A105" s="402">
        <v>71</v>
      </c>
      <c r="B105" s="403"/>
      <c r="C105" s="91" t="str">
        <f>IF(②選手情報入力!C108="","",②選手情報入力!B108&amp;②選手情報入力!C108)</f>
        <v/>
      </c>
      <c r="D105" s="400" t="str">
        <f>IF(②選手情報入力!D80="","",②選手情報入力!D80)</f>
        <v/>
      </c>
      <c r="E105" s="400"/>
      <c r="F105" s="400"/>
      <c r="G105" s="400"/>
      <c r="H105" s="410"/>
      <c r="I105" s="410"/>
      <c r="J105" s="410"/>
      <c r="K105" s="410"/>
      <c r="L105" s="410"/>
      <c r="M105" s="410"/>
      <c r="N105" s="91" t="str">
        <f>IF(②選手情報入力!H80="","",②選手情報入力!H80)</f>
        <v/>
      </c>
      <c r="O105" s="91" t="str">
        <f>IF(②選手情報入力!G80="","",②選手情報入力!G80)</f>
        <v/>
      </c>
      <c r="P105" s="92" t="str">
        <f>IF(②選手情報入力!I80="","",VLOOKUP(②選手情報入力!I80,種目情報!$N$4:$O$51,2,FALSE))</f>
        <v/>
      </c>
      <c r="Q105" s="314"/>
      <c r="R105" s="92" t="str">
        <f>IF(②選手情報入力!M80="","",VLOOKUP(②選手情報入力!M80,種目情報!$N$4:$O$51,2,FALSE))</f>
        <v/>
      </c>
      <c r="S105" s="92" t="str">
        <f>IF(②選手情報入力!O80="","",②選手情報入力!O80)</f>
        <v/>
      </c>
      <c r="T105" s="400" t="str">
        <f>IF(②選手情報入力!P80="","",②選手情報入力!P80)</f>
        <v/>
      </c>
      <c r="U105" s="401"/>
    </row>
    <row r="106" spans="1:21" ht="22.15" customHeight="1">
      <c r="A106" s="402">
        <v>72</v>
      </c>
      <c r="B106" s="403"/>
      <c r="C106" s="91" t="str">
        <f>IF(②選手情報入力!C109="","",②選手情報入力!B109&amp;②選手情報入力!C109)</f>
        <v/>
      </c>
      <c r="D106" s="400" t="str">
        <f>IF(②選手情報入力!D81="","",②選手情報入力!D81)</f>
        <v/>
      </c>
      <c r="E106" s="400"/>
      <c r="F106" s="400"/>
      <c r="G106" s="400"/>
      <c r="H106" s="410"/>
      <c r="I106" s="410"/>
      <c r="J106" s="410"/>
      <c r="K106" s="410"/>
      <c r="L106" s="410"/>
      <c r="M106" s="410"/>
      <c r="N106" s="91" t="str">
        <f>IF(②選手情報入力!H81="","",②選手情報入力!H81)</f>
        <v/>
      </c>
      <c r="O106" s="91" t="str">
        <f>IF(②選手情報入力!G81="","",②選手情報入力!G81)</f>
        <v/>
      </c>
      <c r="P106" s="92" t="str">
        <f>IF(②選手情報入力!I81="","",VLOOKUP(②選手情報入力!I81,種目情報!$N$4:$O$51,2,FALSE))</f>
        <v/>
      </c>
      <c r="Q106" s="314"/>
      <c r="R106" s="92" t="str">
        <f>IF(②選手情報入力!M81="","",VLOOKUP(②選手情報入力!M81,種目情報!$N$4:$O$51,2,FALSE))</f>
        <v/>
      </c>
      <c r="S106" s="92" t="str">
        <f>IF(②選手情報入力!O81="","",②選手情報入力!O81)</f>
        <v/>
      </c>
      <c r="T106" s="400" t="str">
        <f>IF(②選手情報入力!P81="","",②選手情報入力!P81)</f>
        <v/>
      </c>
      <c r="U106" s="401"/>
    </row>
    <row r="107" spans="1:21" ht="22.15" customHeight="1">
      <c r="A107" s="402">
        <v>73</v>
      </c>
      <c r="B107" s="403"/>
      <c r="C107" s="91" t="str">
        <f>IF(②選手情報入力!C110="","",②選手情報入力!B110&amp;②選手情報入力!C110)</f>
        <v/>
      </c>
      <c r="D107" s="400" t="str">
        <f>IF(②選手情報入力!D82="","",②選手情報入力!D82)</f>
        <v/>
      </c>
      <c r="E107" s="400"/>
      <c r="F107" s="400"/>
      <c r="G107" s="400"/>
      <c r="H107" s="410"/>
      <c r="I107" s="410"/>
      <c r="J107" s="410"/>
      <c r="K107" s="410"/>
      <c r="L107" s="410"/>
      <c r="M107" s="410"/>
      <c r="N107" s="91" t="str">
        <f>IF(②選手情報入力!H82="","",②選手情報入力!H82)</f>
        <v/>
      </c>
      <c r="O107" s="91" t="str">
        <f>IF(②選手情報入力!G82="","",②選手情報入力!G82)</f>
        <v/>
      </c>
      <c r="P107" s="92" t="str">
        <f>IF(②選手情報入力!I82="","",VLOOKUP(②選手情報入力!I82,種目情報!$N$4:$O$51,2,FALSE))</f>
        <v/>
      </c>
      <c r="Q107" s="314"/>
      <c r="R107" s="92" t="str">
        <f>IF(②選手情報入力!M82="","",VLOOKUP(②選手情報入力!M82,種目情報!$N$4:$O$51,2,FALSE))</f>
        <v/>
      </c>
      <c r="S107" s="92" t="str">
        <f>IF(②選手情報入力!O82="","",②選手情報入力!O82)</f>
        <v/>
      </c>
      <c r="T107" s="400" t="str">
        <f>IF(②選手情報入力!P82="","",②選手情報入力!P82)</f>
        <v/>
      </c>
      <c r="U107" s="401"/>
    </row>
    <row r="108" spans="1:21" ht="22.15" customHeight="1">
      <c r="A108" s="402">
        <v>74</v>
      </c>
      <c r="B108" s="403"/>
      <c r="C108" s="91" t="str">
        <f>IF(②選手情報入力!C111="","",②選手情報入力!B111&amp;②選手情報入力!C111)</f>
        <v/>
      </c>
      <c r="D108" s="400" t="str">
        <f>IF(②選手情報入力!D83="","",②選手情報入力!D83)</f>
        <v/>
      </c>
      <c r="E108" s="400"/>
      <c r="F108" s="400"/>
      <c r="G108" s="400"/>
      <c r="H108" s="410"/>
      <c r="I108" s="410"/>
      <c r="J108" s="410"/>
      <c r="K108" s="410"/>
      <c r="L108" s="410"/>
      <c r="M108" s="410"/>
      <c r="N108" s="91" t="str">
        <f>IF(②選手情報入力!H83="","",②選手情報入力!H83)</f>
        <v/>
      </c>
      <c r="O108" s="91" t="str">
        <f>IF(②選手情報入力!G83="","",②選手情報入力!G83)</f>
        <v/>
      </c>
      <c r="P108" s="92" t="str">
        <f>IF(②選手情報入力!I83="","",VLOOKUP(②選手情報入力!I83,種目情報!$N$4:$O$51,2,FALSE))</f>
        <v/>
      </c>
      <c r="Q108" s="314"/>
      <c r="R108" s="92" t="str">
        <f>IF(②選手情報入力!M83="","",VLOOKUP(②選手情報入力!M83,種目情報!$N$4:$O$51,2,FALSE))</f>
        <v/>
      </c>
      <c r="S108" s="92" t="str">
        <f>IF(②選手情報入力!O83="","",②選手情報入力!O83)</f>
        <v/>
      </c>
      <c r="T108" s="400" t="str">
        <f>IF(②選手情報入力!P83="","",②選手情報入力!P83)</f>
        <v/>
      </c>
      <c r="U108" s="401"/>
    </row>
    <row r="109" spans="1:21" ht="22.15" customHeight="1" thickBot="1">
      <c r="A109" s="414">
        <v>75</v>
      </c>
      <c r="B109" s="415"/>
      <c r="C109" s="93" t="str">
        <f>IF(②選手情報入力!C112="","",②選手情報入力!B112&amp;②選手情報入力!C112)</f>
        <v/>
      </c>
      <c r="D109" s="416" t="str">
        <f>IF(②選手情報入力!D84="","",②選手情報入力!D84)</f>
        <v/>
      </c>
      <c r="E109" s="416"/>
      <c r="F109" s="416"/>
      <c r="G109" s="416"/>
      <c r="H109" s="417"/>
      <c r="I109" s="417"/>
      <c r="J109" s="417"/>
      <c r="K109" s="417"/>
      <c r="L109" s="417"/>
      <c r="M109" s="417"/>
      <c r="N109" s="93" t="str">
        <f>IF(②選手情報入力!H84="","",②選手情報入力!H84)</f>
        <v/>
      </c>
      <c r="O109" s="93" t="str">
        <f>IF(②選手情報入力!G84="","",②選手情報入力!G84)</f>
        <v/>
      </c>
      <c r="P109" s="94" t="str">
        <f>IF(②選手情報入力!I84="","",VLOOKUP(②選手情報入力!I84,種目情報!$N$4:$O$51,2,FALSE))</f>
        <v/>
      </c>
      <c r="Q109" s="315"/>
      <c r="R109" s="94" t="str">
        <f>IF(②選手情報入力!M84="","",VLOOKUP(②選手情報入力!M84,種目情報!$N$4:$O$51,2,FALSE))</f>
        <v/>
      </c>
      <c r="S109" s="94" t="str">
        <f>IF(②選手情報入力!O84="","",②選手情報入力!O84)</f>
        <v/>
      </c>
      <c r="T109" s="416" t="str">
        <f>IF(②選手情報入力!P84="","",②選手情報入力!P84)</f>
        <v/>
      </c>
      <c r="U109" s="418"/>
    </row>
    <row r="110" spans="1:21" ht="22.15" customHeight="1">
      <c r="A110" s="419">
        <v>76</v>
      </c>
      <c r="B110" s="420"/>
      <c r="C110" s="84" t="str">
        <f>IF(②選手情報入力!C113="","",②選手情報入力!B113&amp;②選手情報入力!C113)</f>
        <v/>
      </c>
      <c r="D110" s="411" t="str">
        <f>IF(②選手情報入力!D85="","",②選手情報入力!D85)</f>
        <v/>
      </c>
      <c r="E110" s="411"/>
      <c r="F110" s="411"/>
      <c r="G110" s="411"/>
      <c r="H110" s="413"/>
      <c r="I110" s="413"/>
      <c r="J110" s="413"/>
      <c r="K110" s="413"/>
      <c r="L110" s="413"/>
      <c r="M110" s="413"/>
      <c r="N110" s="84" t="str">
        <f>IF(②選手情報入力!H85="","",②選手情報入力!H85)</f>
        <v/>
      </c>
      <c r="O110" s="84" t="str">
        <f>IF(②選手情報入力!G85="","",②選手情報入力!G85)</f>
        <v/>
      </c>
      <c r="P110" s="85" t="str">
        <f>IF(②選手情報入力!I85="","",VLOOKUP(②選手情報入力!I85,種目情報!$N$4:$O$51,2,FALSE))</f>
        <v/>
      </c>
      <c r="Q110" s="313"/>
      <c r="R110" s="85" t="str">
        <f>IF(②選手情報入力!M85="","",VLOOKUP(②選手情報入力!M85,種目情報!$N$4:$O$51,2,FALSE))</f>
        <v/>
      </c>
      <c r="S110" s="85" t="str">
        <f>IF(②選手情報入力!O85="","",②選手情報入力!O85)</f>
        <v/>
      </c>
      <c r="T110" s="411" t="str">
        <f>IF(②選手情報入力!P85="","",②選手情報入力!P85)</f>
        <v/>
      </c>
      <c r="U110" s="412"/>
    </row>
    <row r="111" spans="1:21" ht="22.15" customHeight="1">
      <c r="A111" s="402">
        <v>77</v>
      </c>
      <c r="B111" s="403"/>
      <c r="C111" s="91" t="str">
        <f>IF(②選手情報入力!C114="","",②選手情報入力!B114&amp;②選手情報入力!C114)</f>
        <v/>
      </c>
      <c r="D111" s="400" t="str">
        <f>IF(②選手情報入力!D86="","",②選手情報入力!D86)</f>
        <v/>
      </c>
      <c r="E111" s="400"/>
      <c r="F111" s="400"/>
      <c r="G111" s="400"/>
      <c r="H111" s="410"/>
      <c r="I111" s="410"/>
      <c r="J111" s="410"/>
      <c r="K111" s="410"/>
      <c r="L111" s="410"/>
      <c r="M111" s="410"/>
      <c r="N111" s="91" t="str">
        <f>IF(②選手情報入力!H86="","",②選手情報入力!H86)</f>
        <v/>
      </c>
      <c r="O111" s="91" t="str">
        <f>IF(②選手情報入力!G86="","",②選手情報入力!G86)</f>
        <v/>
      </c>
      <c r="P111" s="92" t="str">
        <f>IF(②選手情報入力!I86="","",VLOOKUP(②選手情報入力!I86,種目情報!$N$4:$O$51,2,FALSE))</f>
        <v/>
      </c>
      <c r="Q111" s="316"/>
      <c r="R111" s="92" t="str">
        <f>IF(②選手情報入力!M86="","",VLOOKUP(②選手情報入力!M86,種目情報!$N$4:$O$51,2,FALSE))</f>
        <v/>
      </c>
      <c r="S111" s="92" t="str">
        <f>IF(②選手情報入力!O86="","",②選手情報入力!O86)</f>
        <v/>
      </c>
      <c r="T111" s="400" t="str">
        <f>IF(②選手情報入力!P86="","",②選手情報入力!P86)</f>
        <v/>
      </c>
      <c r="U111" s="401"/>
    </row>
    <row r="112" spans="1:21" ht="22.15" customHeight="1">
      <c r="A112" s="402">
        <v>78</v>
      </c>
      <c r="B112" s="403"/>
      <c r="C112" s="91" t="str">
        <f>IF(②選手情報入力!C115="","",②選手情報入力!B115&amp;②選手情報入力!C115)</f>
        <v/>
      </c>
      <c r="D112" s="400" t="str">
        <f>IF(②選手情報入力!D87="","",②選手情報入力!D87)</f>
        <v/>
      </c>
      <c r="E112" s="400"/>
      <c r="F112" s="400"/>
      <c r="G112" s="400"/>
      <c r="H112" s="410"/>
      <c r="I112" s="410"/>
      <c r="J112" s="410"/>
      <c r="K112" s="410"/>
      <c r="L112" s="410"/>
      <c r="M112" s="410"/>
      <c r="N112" s="91" t="str">
        <f>IF(②選手情報入力!H87="","",②選手情報入力!H87)</f>
        <v/>
      </c>
      <c r="O112" s="91" t="str">
        <f>IF(②選手情報入力!G87="","",②選手情報入力!G87)</f>
        <v/>
      </c>
      <c r="P112" s="92" t="str">
        <f>IF(②選手情報入力!I87="","",VLOOKUP(②選手情報入力!I87,種目情報!$N$4:$O$51,2,FALSE))</f>
        <v/>
      </c>
      <c r="Q112" s="316"/>
      <c r="R112" s="92" t="str">
        <f>IF(②選手情報入力!M87="","",VLOOKUP(②選手情報入力!M87,種目情報!$N$4:$O$51,2,FALSE))</f>
        <v/>
      </c>
      <c r="S112" s="92" t="str">
        <f>IF(②選手情報入力!O87="","",②選手情報入力!O87)</f>
        <v/>
      </c>
      <c r="T112" s="400" t="str">
        <f>IF(②選手情報入力!P87="","",②選手情報入力!P87)</f>
        <v/>
      </c>
      <c r="U112" s="401"/>
    </row>
    <row r="113" spans="1:21" ht="22.15" customHeight="1">
      <c r="A113" s="402">
        <v>79</v>
      </c>
      <c r="B113" s="403"/>
      <c r="C113" s="91" t="str">
        <f>IF(②選手情報入力!C116="","",②選手情報入力!B116&amp;②選手情報入力!C116)</f>
        <v/>
      </c>
      <c r="D113" s="400" t="str">
        <f>IF(②選手情報入力!D88="","",②選手情報入力!D88)</f>
        <v/>
      </c>
      <c r="E113" s="400"/>
      <c r="F113" s="400"/>
      <c r="G113" s="400"/>
      <c r="H113" s="410"/>
      <c r="I113" s="410"/>
      <c r="J113" s="410"/>
      <c r="K113" s="410"/>
      <c r="L113" s="410"/>
      <c r="M113" s="410"/>
      <c r="N113" s="91" t="str">
        <f>IF(②選手情報入力!H88="","",②選手情報入力!H88)</f>
        <v/>
      </c>
      <c r="O113" s="91" t="str">
        <f>IF(②選手情報入力!G88="","",②選手情報入力!G88)</f>
        <v/>
      </c>
      <c r="P113" s="92" t="str">
        <f>IF(②選手情報入力!I88="","",VLOOKUP(②選手情報入力!I88,種目情報!$N$4:$O$51,2,FALSE))</f>
        <v/>
      </c>
      <c r="Q113" s="316"/>
      <c r="R113" s="92" t="str">
        <f>IF(②選手情報入力!M88="","",VLOOKUP(②選手情報入力!M88,種目情報!$N$4:$O$51,2,FALSE))</f>
        <v/>
      </c>
      <c r="S113" s="92" t="str">
        <f>IF(②選手情報入力!O88="","",②選手情報入力!O88)</f>
        <v/>
      </c>
      <c r="T113" s="400" t="str">
        <f>IF(②選手情報入力!P88="","",②選手情報入力!P88)</f>
        <v/>
      </c>
      <c r="U113" s="401"/>
    </row>
    <row r="114" spans="1:21" ht="22.15" customHeight="1">
      <c r="A114" s="402">
        <v>80</v>
      </c>
      <c r="B114" s="403"/>
      <c r="C114" s="91" t="str">
        <f>IF(②選手情報入力!C117="","",②選手情報入力!B117&amp;②選手情報入力!C117)</f>
        <v/>
      </c>
      <c r="D114" s="400" t="str">
        <f>IF(②選手情報入力!D89="","",②選手情報入力!D89)</f>
        <v/>
      </c>
      <c r="E114" s="400"/>
      <c r="F114" s="400"/>
      <c r="G114" s="400"/>
      <c r="H114" s="410"/>
      <c r="I114" s="410"/>
      <c r="J114" s="410"/>
      <c r="K114" s="410"/>
      <c r="L114" s="410"/>
      <c r="M114" s="410"/>
      <c r="N114" s="91" t="str">
        <f>IF(②選手情報入力!H89="","",②選手情報入力!H89)</f>
        <v/>
      </c>
      <c r="O114" s="91" t="str">
        <f>IF(②選手情報入力!G89="","",②選手情報入力!G89)</f>
        <v/>
      </c>
      <c r="P114" s="92" t="str">
        <f>IF(②選手情報入力!I89="","",VLOOKUP(②選手情報入力!I89,種目情報!$N$4:$O$51,2,FALSE))</f>
        <v/>
      </c>
      <c r="Q114" s="316"/>
      <c r="R114" s="92" t="str">
        <f>IF(②選手情報入力!M89="","",VLOOKUP(②選手情報入力!M89,種目情報!$N$4:$O$51,2,FALSE))</f>
        <v/>
      </c>
      <c r="S114" s="92" t="str">
        <f>IF(②選手情報入力!O89="","",②選手情報入力!O89)</f>
        <v/>
      </c>
      <c r="T114" s="400" t="str">
        <f>IF(②選手情報入力!P89="","",②選手情報入力!P89)</f>
        <v/>
      </c>
      <c r="U114" s="401"/>
    </row>
    <row r="115" spans="1:21" ht="22.15" customHeight="1">
      <c r="A115" s="402">
        <v>81</v>
      </c>
      <c r="B115" s="403"/>
      <c r="C115" s="91" t="str">
        <f>IF(②選手情報入力!C118="","",②選手情報入力!B118&amp;②選手情報入力!C118)</f>
        <v/>
      </c>
      <c r="D115" s="400" t="str">
        <f>IF(②選手情報入力!D90="","",②選手情報入力!D90)</f>
        <v/>
      </c>
      <c r="E115" s="400"/>
      <c r="F115" s="400"/>
      <c r="G115" s="400"/>
      <c r="H115" s="410"/>
      <c r="I115" s="410"/>
      <c r="J115" s="410"/>
      <c r="K115" s="410"/>
      <c r="L115" s="410"/>
      <c r="M115" s="410"/>
      <c r="N115" s="91" t="str">
        <f>IF(②選手情報入力!H90="","",②選手情報入力!H90)</f>
        <v/>
      </c>
      <c r="O115" s="91" t="str">
        <f>IF(②選手情報入力!G90="","",②選手情報入力!G90)</f>
        <v/>
      </c>
      <c r="P115" s="92" t="str">
        <f>IF(②選手情報入力!I90="","",VLOOKUP(②選手情報入力!I90,種目情報!$N$4:$O$51,2,FALSE))</f>
        <v/>
      </c>
      <c r="Q115" s="316"/>
      <c r="R115" s="92" t="str">
        <f>IF(②選手情報入力!M90="","",VLOOKUP(②選手情報入力!M90,種目情報!$N$4:$O$51,2,FALSE))</f>
        <v/>
      </c>
      <c r="S115" s="92" t="str">
        <f>IF(②選手情報入力!O90="","",②選手情報入力!O90)</f>
        <v/>
      </c>
      <c r="T115" s="400" t="str">
        <f>IF(②選手情報入力!P90="","",②選手情報入力!P90)</f>
        <v/>
      </c>
      <c r="U115" s="401"/>
    </row>
    <row r="116" spans="1:21" ht="22.15" customHeight="1">
      <c r="A116" s="402">
        <v>82</v>
      </c>
      <c r="B116" s="403"/>
      <c r="C116" s="91" t="str">
        <f>IF(②選手情報入力!C119="","",②選手情報入力!B119&amp;②選手情報入力!C119)</f>
        <v/>
      </c>
      <c r="D116" s="400" t="str">
        <f>IF(②選手情報入力!D91="","",②選手情報入力!D91)</f>
        <v/>
      </c>
      <c r="E116" s="400"/>
      <c r="F116" s="400"/>
      <c r="G116" s="400"/>
      <c r="H116" s="410"/>
      <c r="I116" s="410"/>
      <c r="J116" s="410"/>
      <c r="K116" s="410"/>
      <c r="L116" s="410"/>
      <c r="M116" s="410"/>
      <c r="N116" s="91" t="str">
        <f>IF(②選手情報入力!H91="","",②選手情報入力!H91)</f>
        <v/>
      </c>
      <c r="O116" s="91" t="str">
        <f>IF(②選手情報入力!G91="","",②選手情報入力!G91)</f>
        <v/>
      </c>
      <c r="P116" s="92" t="str">
        <f>IF(②選手情報入力!I91="","",VLOOKUP(②選手情報入力!I91,種目情報!$N$4:$O$51,2,FALSE))</f>
        <v/>
      </c>
      <c r="Q116" s="316"/>
      <c r="R116" s="92" t="str">
        <f>IF(②選手情報入力!M91="","",VLOOKUP(②選手情報入力!M91,種目情報!$N$4:$O$51,2,FALSE))</f>
        <v/>
      </c>
      <c r="S116" s="92" t="str">
        <f>IF(②選手情報入力!O91="","",②選手情報入力!O91)</f>
        <v/>
      </c>
      <c r="T116" s="400" t="str">
        <f>IF(②選手情報入力!P91="","",②選手情報入力!P91)</f>
        <v/>
      </c>
      <c r="U116" s="401"/>
    </row>
    <row r="117" spans="1:21" ht="22.15" customHeight="1">
      <c r="A117" s="402">
        <v>83</v>
      </c>
      <c r="B117" s="403"/>
      <c r="C117" s="91" t="str">
        <f>IF(②選手情報入力!C120="","",②選手情報入力!B120&amp;②選手情報入力!C120)</f>
        <v/>
      </c>
      <c r="D117" s="400" t="str">
        <f>IF(②選手情報入力!D92="","",②選手情報入力!D92)</f>
        <v/>
      </c>
      <c r="E117" s="400"/>
      <c r="F117" s="400"/>
      <c r="G117" s="400"/>
      <c r="H117" s="410"/>
      <c r="I117" s="410"/>
      <c r="J117" s="410"/>
      <c r="K117" s="410"/>
      <c r="L117" s="410"/>
      <c r="M117" s="410"/>
      <c r="N117" s="91" t="str">
        <f>IF(②選手情報入力!H92="","",②選手情報入力!H92)</f>
        <v/>
      </c>
      <c r="O117" s="91" t="str">
        <f>IF(②選手情報入力!G92="","",②選手情報入力!G92)</f>
        <v/>
      </c>
      <c r="P117" s="92" t="str">
        <f>IF(②選手情報入力!I92="","",VLOOKUP(②選手情報入力!I92,種目情報!$N$4:$O$51,2,FALSE))</f>
        <v/>
      </c>
      <c r="Q117" s="316"/>
      <c r="R117" s="92" t="str">
        <f>IF(②選手情報入力!M92="","",VLOOKUP(②選手情報入力!M92,種目情報!$N$4:$O$51,2,FALSE))</f>
        <v/>
      </c>
      <c r="S117" s="92" t="str">
        <f>IF(②選手情報入力!O92="","",②選手情報入力!O92)</f>
        <v/>
      </c>
      <c r="T117" s="400" t="str">
        <f>IF(②選手情報入力!P92="","",②選手情報入力!P92)</f>
        <v/>
      </c>
      <c r="U117" s="401"/>
    </row>
    <row r="118" spans="1:21" ht="22.15" customHeight="1">
      <c r="A118" s="402">
        <v>84</v>
      </c>
      <c r="B118" s="403"/>
      <c r="C118" s="91" t="str">
        <f>IF(②選手情報入力!C121="","",②選手情報入力!B121&amp;②選手情報入力!C121)</f>
        <v/>
      </c>
      <c r="D118" s="400" t="str">
        <f>IF(②選手情報入力!D93="","",②選手情報入力!D93)</f>
        <v/>
      </c>
      <c r="E118" s="400"/>
      <c r="F118" s="400"/>
      <c r="G118" s="400"/>
      <c r="H118" s="410"/>
      <c r="I118" s="410"/>
      <c r="J118" s="410"/>
      <c r="K118" s="410"/>
      <c r="L118" s="410"/>
      <c r="M118" s="410"/>
      <c r="N118" s="91" t="str">
        <f>IF(②選手情報入力!H93="","",②選手情報入力!H93)</f>
        <v/>
      </c>
      <c r="O118" s="91" t="str">
        <f>IF(②選手情報入力!G93="","",②選手情報入力!G93)</f>
        <v/>
      </c>
      <c r="P118" s="92" t="str">
        <f>IF(②選手情報入力!I93="","",VLOOKUP(②選手情報入力!I93,種目情報!$N$4:$O$51,2,FALSE))</f>
        <v/>
      </c>
      <c r="Q118" s="316"/>
      <c r="R118" s="92" t="str">
        <f>IF(②選手情報入力!M93="","",VLOOKUP(②選手情報入力!M93,種目情報!$N$4:$O$51,2,FALSE))</f>
        <v/>
      </c>
      <c r="S118" s="92" t="str">
        <f>IF(②選手情報入力!O93="","",②選手情報入力!O93)</f>
        <v/>
      </c>
      <c r="T118" s="400" t="str">
        <f>IF(②選手情報入力!P93="","",②選手情報入力!P93)</f>
        <v/>
      </c>
      <c r="U118" s="401"/>
    </row>
    <row r="119" spans="1:21" ht="22.15" customHeight="1">
      <c r="A119" s="402">
        <v>85</v>
      </c>
      <c r="B119" s="403"/>
      <c r="C119" s="91" t="str">
        <f>IF(②選手情報入力!C122="","",②選手情報入力!B122&amp;②選手情報入力!C122)</f>
        <v/>
      </c>
      <c r="D119" s="400" t="str">
        <f>IF(②選手情報入力!D94="","",②選手情報入力!D94)</f>
        <v/>
      </c>
      <c r="E119" s="400"/>
      <c r="F119" s="400"/>
      <c r="G119" s="400"/>
      <c r="H119" s="410"/>
      <c r="I119" s="410"/>
      <c r="J119" s="410"/>
      <c r="K119" s="410"/>
      <c r="L119" s="410"/>
      <c r="M119" s="410"/>
      <c r="N119" s="91" t="str">
        <f>IF(②選手情報入力!H94="","",②選手情報入力!H94)</f>
        <v/>
      </c>
      <c r="O119" s="91" t="str">
        <f>IF(②選手情報入力!G94="","",②選手情報入力!G94)</f>
        <v/>
      </c>
      <c r="P119" s="92" t="str">
        <f>IF(②選手情報入力!I94="","",VLOOKUP(②選手情報入力!I94,種目情報!$N$4:$O$51,2,FALSE))</f>
        <v/>
      </c>
      <c r="Q119" s="316"/>
      <c r="R119" s="92" t="str">
        <f>IF(②選手情報入力!M94="","",VLOOKUP(②選手情報入力!M94,種目情報!$N$4:$O$51,2,FALSE))</f>
        <v/>
      </c>
      <c r="S119" s="92" t="str">
        <f>IF(②選手情報入力!O94="","",②選手情報入力!O94)</f>
        <v/>
      </c>
      <c r="T119" s="400" t="str">
        <f>IF(②選手情報入力!P94="","",②選手情報入力!P94)</f>
        <v/>
      </c>
      <c r="U119" s="401"/>
    </row>
    <row r="120" spans="1:21" ht="22.15" customHeight="1">
      <c r="A120" s="402">
        <v>86</v>
      </c>
      <c r="B120" s="403"/>
      <c r="C120" s="91" t="str">
        <f>IF(②選手情報入力!C123="","",②選手情報入力!B123&amp;②選手情報入力!C123)</f>
        <v/>
      </c>
      <c r="D120" s="400" t="str">
        <f>IF(②選手情報入力!D95="","",②選手情報入力!D95)</f>
        <v/>
      </c>
      <c r="E120" s="400"/>
      <c r="F120" s="400"/>
      <c r="G120" s="400"/>
      <c r="H120" s="410"/>
      <c r="I120" s="410"/>
      <c r="J120" s="410"/>
      <c r="K120" s="410"/>
      <c r="L120" s="410"/>
      <c r="M120" s="410"/>
      <c r="N120" s="91" t="str">
        <f>IF(②選手情報入力!H95="","",②選手情報入力!H95)</f>
        <v/>
      </c>
      <c r="O120" s="91" t="str">
        <f>IF(②選手情報入力!G95="","",②選手情報入力!G95)</f>
        <v/>
      </c>
      <c r="P120" s="92" t="str">
        <f>IF(②選手情報入力!I95="","",VLOOKUP(②選手情報入力!I95,種目情報!$N$4:$O$51,2,FALSE))</f>
        <v/>
      </c>
      <c r="Q120" s="316"/>
      <c r="R120" s="92" t="str">
        <f>IF(②選手情報入力!M95="","",VLOOKUP(②選手情報入力!M95,種目情報!$N$4:$O$51,2,FALSE))</f>
        <v/>
      </c>
      <c r="S120" s="92" t="str">
        <f>IF(②選手情報入力!O95="","",②選手情報入力!O95)</f>
        <v/>
      </c>
      <c r="T120" s="400" t="str">
        <f>IF(②選手情報入力!P95="","",②選手情報入力!P95)</f>
        <v/>
      </c>
      <c r="U120" s="401"/>
    </row>
    <row r="121" spans="1:21" ht="22.15" customHeight="1">
      <c r="A121" s="402">
        <v>87</v>
      </c>
      <c r="B121" s="403"/>
      <c r="C121" s="91" t="str">
        <f>IF(②選手情報入力!C124="","",②選手情報入力!B124&amp;②選手情報入力!C124)</f>
        <v/>
      </c>
      <c r="D121" s="400" t="str">
        <f>IF(②選手情報入力!D96="","",②選手情報入力!D96)</f>
        <v/>
      </c>
      <c r="E121" s="400"/>
      <c r="F121" s="400"/>
      <c r="G121" s="400"/>
      <c r="H121" s="410"/>
      <c r="I121" s="410"/>
      <c r="J121" s="410"/>
      <c r="K121" s="410"/>
      <c r="L121" s="410"/>
      <c r="M121" s="410"/>
      <c r="N121" s="91" t="str">
        <f>IF(②選手情報入力!H96="","",②選手情報入力!H96)</f>
        <v/>
      </c>
      <c r="O121" s="91" t="str">
        <f>IF(②選手情報入力!G96="","",②選手情報入力!G96)</f>
        <v/>
      </c>
      <c r="P121" s="92" t="str">
        <f>IF(②選手情報入力!I96="","",VLOOKUP(②選手情報入力!I96,種目情報!$N$4:$O$51,2,FALSE))</f>
        <v/>
      </c>
      <c r="Q121" s="316"/>
      <c r="R121" s="92" t="str">
        <f>IF(②選手情報入力!M96="","",VLOOKUP(②選手情報入力!M96,種目情報!$N$4:$O$51,2,FALSE))</f>
        <v/>
      </c>
      <c r="S121" s="92" t="str">
        <f>IF(②選手情報入力!O96="","",②選手情報入力!O96)</f>
        <v/>
      </c>
      <c r="T121" s="400" t="str">
        <f>IF(②選手情報入力!P96="","",②選手情報入力!P96)</f>
        <v/>
      </c>
      <c r="U121" s="401"/>
    </row>
    <row r="122" spans="1:21" ht="22.15" customHeight="1">
      <c r="A122" s="402">
        <v>88</v>
      </c>
      <c r="B122" s="403"/>
      <c r="C122" s="91" t="str">
        <f>IF(②選手情報入力!C125="","",②選手情報入力!B125&amp;②選手情報入力!C125)</f>
        <v/>
      </c>
      <c r="D122" s="400" t="str">
        <f>IF(②選手情報入力!D97="","",②選手情報入力!D97)</f>
        <v/>
      </c>
      <c r="E122" s="400"/>
      <c r="F122" s="400"/>
      <c r="G122" s="400"/>
      <c r="H122" s="410"/>
      <c r="I122" s="410"/>
      <c r="J122" s="410"/>
      <c r="K122" s="410"/>
      <c r="L122" s="410"/>
      <c r="M122" s="410"/>
      <c r="N122" s="91" t="str">
        <f>IF(②選手情報入力!H97="","",②選手情報入力!H97)</f>
        <v/>
      </c>
      <c r="O122" s="91" t="str">
        <f>IF(②選手情報入力!G97="","",②選手情報入力!G97)</f>
        <v/>
      </c>
      <c r="P122" s="92" t="str">
        <f>IF(②選手情報入力!I97="","",VLOOKUP(②選手情報入力!I97,種目情報!$N$4:$O$51,2,FALSE))</f>
        <v/>
      </c>
      <c r="Q122" s="316"/>
      <c r="R122" s="92" t="str">
        <f>IF(②選手情報入力!M97="","",VLOOKUP(②選手情報入力!M97,種目情報!$N$4:$O$51,2,FALSE))</f>
        <v/>
      </c>
      <c r="S122" s="92" t="str">
        <f>IF(②選手情報入力!O97="","",②選手情報入力!O97)</f>
        <v/>
      </c>
      <c r="T122" s="400" t="str">
        <f>IF(②選手情報入力!P97="","",②選手情報入力!P97)</f>
        <v/>
      </c>
      <c r="U122" s="401"/>
    </row>
    <row r="123" spans="1:21" ht="22.15" customHeight="1">
      <c r="A123" s="402">
        <v>89</v>
      </c>
      <c r="B123" s="403"/>
      <c r="C123" s="91" t="str">
        <f>IF(②選手情報入力!C126="","",②選手情報入力!B126&amp;②選手情報入力!C126)</f>
        <v/>
      </c>
      <c r="D123" s="400" t="str">
        <f>IF(②選手情報入力!D98="","",②選手情報入力!D98)</f>
        <v/>
      </c>
      <c r="E123" s="400"/>
      <c r="F123" s="400"/>
      <c r="G123" s="400"/>
      <c r="H123" s="410"/>
      <c r="I123" s="410"/>
      <c r="J123" s="410"/>
      <c r="K123" s="410"/>
      <c r="L123" s="410"/>
      <c r="M123" s="410"/>
      <c r="N123" s="91" t="str">
        <f>IF(②選手情報入力!H98="","",②選手情報入力!H98)</f>
        <v/>
      </c>
      <c r="O123" s="91" t="str">
        <f>IF(②選手情報入力!G98="","",②選手情報入力!G98)</f>
        <v/>
      </c>
      <c r="P123" s="92" t="str">
        <f>IF(②選手情報入力!I98="","",VLOOKUP(②選手情報入力!I98,種目情報!$N$4:$O$51,2,FALSE))</f>
        <v/>
      </c>
      <c r="Q123" s="316"/>
      <c r="R123" s="92" t="str">
        <f>IF(②選手情報入力!M98="","",VLOOKUP(②選手情報入力!M98,種目情報!$N$4:$O$51,2,FALSE))</f>
        <v/>
      </c>
      <c r="S123" s="92" t="str">
        <f>IF(②選手情報入力!O98="","",②選手情報入力!O98)</f>
        <v/>
      </c>
      <c r="T123" s="400" t="str">
        <f>IF(②選手情報入力!P98="","",②選手情報入力!P98)</f>
        <v/>
      </c>
      <c r="U123" s="401"/>
    </row>
    <row r="124" spans="1:21" ht="22.15" customHeight="1" thickBot="1">
      <c r="A124" s="414">
        <v>90</v>
      </c>
      <c r="B124" s="415"/>
      <c r="C124" s="93" t="str">
        <f>IF(②選手情報入力!C127="","",②選手情報入力!B127&amp;②選手情報入力!C127)</f>
        <v/>
      </c>
      <c r="D124" s="416" t="str">
        <f>IF(②選手情報入力!D99="","",②選手情報入力!D99)</f>
        <v/>
      </c>
      <c r="E124" s="416"/>
      <c r="F124" s="416"/>
      <c r="G124" s="416"/>
      <c r="H124" s="417"/>
      <c r="I124" s="417"/>
      <c r="J124" s="417"/>
      <c r="K124" s="417"/>
      <c r="L124" s="417"/>
      <c r="M124" s="417"/>
      <c r="N124" s="93" t="str">
        <f>IF(②選手情報入力!H99="","",②選手情報入力!H99)</f>
        <v/>
      </c>
      <c r="O124" s="93" t="str">
        <f>IF(②選手情報入力!G99="","",②選手情報入力!G99)</f>
        <v/>
      </c>
      <c r="P124" s="94" t="str">
        <f>IF(②選手情報入力!I99="","",VLOOKUP(②選手情報入力!I99,種目情報!$N$4:$O$51,2,FALSE))</f>
        <v/>
      </c>
      <c r="Q124" s="317"/>
      <c r="R124" s="94" t="str">
        <f>IF(②選手情報入力!M99="","",VLOOKUP(②選手情報入力!M99,種目情報!$N$4:$O$51,2,FALSE))</f>
        <v/>
      </c>
      <c r="S124" s="94" t="str">
        <f>IF(②選手情報入力!O99="","",②選手情報入力!O99)</f>
        <v/>
      </c>
      <c r="T124" s="416" t="str">
        <f>IF(②選手情報入力!P99="","",②選手情報入力!P99)</f>
        <v/>
      </c>
      <c r="U124" s="418"/>
    </row>
  </sheetData>
  <sheetProtection selectLockedCells="1" selectUnlockedCells="1"/>
  <mergeCells count="431">
    <mergeCell ref="T109:U109"/>
    <mergeCell ref="T99:U99"/>
    <mergeCell ref="T75:U75"/>
    <mergeCell ref="T80:U80"/>
    <mergeCell ref="T81:U81"/>
    <mergeCell ref="R84:T84"/>
    <mergeCell ref="T77:U77"/>
    <mergeCell ref="T78:U78"/>
    <mergeCell ref="H82:M82"/>
    <mergeCell ref="T82:U82"/>
    <mergeCell ref="T100:U100"/>
    <mergeCell ref="H105:M105"/>
    <mergeCell ref="T105:U105"/>
    <mergeCell ref="A109:B109"/>
    <mergeCell ref="A108:B108"/>
    <mergeCell ref="A70:B70"/>
    <mergeCell ref="A75:B75"/>
    <mergeCell ref="D75:G75"/>
    <mergeCell ref="H75:M75"/>
    <mergeCell ref="A76:B76"/>
    <mergeCell ref="H80:M80"/>
    <mergeCell ref="A81:B81"/>
    <mergeCell ref="D81:G81"/>
    <mergeCell ref="H81:M81"/>
    <mergeCell ref="A77:B77"/>
    <mergeCell ref="D77:G77"/>
    <mergeCell ref="H77:M77"/>
    <mergeCell ref="A78:B78"/>
    <mergeCell ref="D78:G78"/>
    <mergeCell ref="H78:M78"/>
    <mergeCell ref="D82:G82"/>
    <mergeCell ref="D70:G70"/>
    <mergeCell ref="H70:M70"/>
    <mergeCell ref="D71:G71"/>
    <mergeCell ref="H71:M71"/>
    <mergeCell ref="D95:G95"/>
    <mergeCell ref="D105:G105"/>
    <mergeCell ref="T62:U62"/>
    <mergeCell ref="T63:U63"/>
    <mergeCell ref="T56:U56"/>
    <mergeCell ref="T57:U57"/>
    <mergeCell ref="T59:U59"/>
    <mergeCell ref="T60:U60"/>
    <mergeCell ref="T61:U61"/>
    <mergeCell ref="T54:U54"/>
    <mergeCell ref="D55:G55"/>
    <mergeCell ref="H55:M55"/>
    <mergeCell ref="T55:U55"/>
    <mergeCell ref="T108:U108"/>
    <mergeCell ref="A71:B71"/>
    <mergeCell ref="A72:B72"/>
    <mergeCell ref="D69:G69"/>
    <mergeCell ref="H69:M69"/>
    <mergeCell ref="D108:G108"/>
    <mergeCell ref="H108:M108"/>
    <mergeCell ref="D106:G106"/>
    <mergeCell ref="H106:M106"/>
    <mergeCell ref="A99:B99"/>
    <mergeCell ref="D99:G99"/>
    <mergeCell ref="D103:G103"/>
    <mergeCell ref="H103:M103"/>
    <mergeCell ref="A107:B107"/>
    <mergeCell ref="D107:G107"/>
    <mergeCell ref="T69:U69"/>
    <mergeCell ref="T70:U70"/>
    <mergeCell ref="T71:U71"/>
    <mergeCell ref="D12:G12"/>
    <mergeCell ref="H12:M12"/>
    <mergeCell ref="H13:M13"/>
    <mergeCell ref="D13:G13"/>
    <mergeCell ref="H60:M60"/>
    <mergeCell ref="L49:M49"/>
    <mergeCell ref="A69:B69"/>
    <mergeCell ref="D109:G109"/>
    <mergeCell ref="H109:M109"/>
    <mergeCell ref="A106:B106"/>
    <mergeCell ref="A61:B61"/>
    <mergeCell ref="D61:G61"/>
    <mergeCell ref="H61:M61"/>
    <mergeCell ref="H99:M99"/>
    <mergeCell ref="A105:B105"/>
    <mergeCell ref="A100:B100"/>
    <mergeCell ref="D100:G100"/>
    <mergeCell ref="H100:M100"/>
    <mergeCell ref="A103:B103"/>
    <mergeCell ref="A56:B56"/>
    <mergeCell ref="D56:G56"/>
    <mergeCell ref="H59:M59"/>
    <mergeCell ref="A63:B63"/>
    <mergeCell ref="A55:B55"/>
    <mergeCell ref="T58:U58"/>
    <mergeCell ref="A59:B59"/>
    <mergeCell ref="D59:G59"/>
    <mergeCell ref="T42:U42"/>
    <mergeCell ref="A34:B34"/>
    <mergeCell ref="D34:G34"/>
    <mergeCell ref="H34:M34"/>
    <mergeCell ref="T34:U34"/>
    <mergeCell ref="A35:B35"/>
    <mergeCell ref="D35:G35"/>
    <mergeCell ref="T38:U38"/>
    <mergeCell ref="A40:B40"/>
    <mergeCell ref="D40:G40"/>
    <mergeCell ref="A52:C52"/>
    <mergeCell ref="D52:L52"/>
    <mergeCell ref="A46:C47"/>
    <mergeCell ref="H53:M53"/>
    <mergeCell ref="A48:C49"/>
    <mergeCell ref="I49:K49"/>
    <mergeCell ref="H40:M40"/>
    <mergeCell ref="T40:U40"/>
    <mergeCell ref="T41:U41"/>
    <mergeCell ref="Q47:Q48"/>
    <mergeCell ref="H56:M56"/>
    <mergeCell ref="A57:B57"/>
    <mergeCell ref="D57:G57"/>
    <mergeCell ref="H57:M57"/>
    <mergeCell ref="A58:B58"/>
    <mergeCell ref="D58:G58"/>
    <mergeCell ref="H58:M58"/>
    <mergeCell ref="A53:B53"/>
    <mergeCell ref="D53:G53"/>
    <mergeCell ref="A51:C51"/>
    <mergeCell ref="H25:M25"/>
    <mergeCell ref="T24:U24"/>
    <mergeCell ref="T29:U29"/>
    <mergeCell ref="A30:B30"/>
    <mergeCell ref="D30:G30"/>
    <mergeCell ref="H30:M30"/>
    <mergeCell ref="T30:U30"/>
    <mergeCell ref="A31:B31"/>
    <mergeCell ref="A29:B29"/>
    <mergeCell ref="H26:M26"/>
    <mergeCell ref="D29:G29"/>
    <mergeCell ref="H29:M29"/>
    <mergeCell ref="D10:U10"/>
    <mergeCell ref="M11:U11"/>
    <mergeCell ref="T12:U12"/>
    <mergeCell ref="T13:U13"/>
    <mergeCell ref="H15:M15"/>
    <mergeCell ref="H17:M17"/>
    <mergeCell ref="A28:B28"/>
    <mergeCell ref="D28:G28"/>
    <mergeCell ref="H28:M28"/>
    <mergeCell ref="A26:B26"/>
    <mergeCell ref="D26:G26"/>
    <mergeCell ref="A22:B22"/>
    <mergeCell ref="D22:G22"/>
    <mergeCell ref="A19:B19"/>
    <mergeCell ref="A23:B23"/>
    <mergeCell ref="T28:U28"/>
    <mergeCell ref="A27:B27"/>
    <mergeCell ref="D27:G27"/>
    <mergeCell ref="H27:M27"/>
    <mergeCell ref="A24:B24"/>
    <mergeCell ref="D24:G24"/>
    <mergeCell ref="H24:M24"/>
    <mergeCell ref="A25:B25"/>
    <mergeCell ref="D25:G25"/>
    <mergeCell ref="A20:B20"/>
    <mergeCell ref="D20:G20"/>
    <mergeCell ref="A21:B21"/>
    <mergeCell ref="B3:T3"/>
    <mergeCell ref="A5:C6"/>
    <mergeCell ref="P6:P7"/>
    <mergeCell ref="Q6:Q7"/>
    <mergeCell ref="R6:S7"/>
    <mergeCell ref="A7:C8"/>
    <mergeCell ref="D5:H6"/>
    <mergeCell ref="D7:H8"/>
    <mergeCell ref="Q4:U5"/>
    <mergeCell ref="T20:U20"/>
    <mergeCell ref="A13:B13"/>
    <mergeCell ref="A12:B12"/>
    <mergeCell ref="P12:R12"/>
    <mergeCell ref="I8:K8"/>
    <mergeCell ref="L8:M8"/>
    <mergeCell ref="A10:C10"/>
    <mergeCell ref="A11:C11"/>
    <mergeCell ref="D11:L11"/>
    <mergeCell ref="T7:T8"/>
    <mergeCell ref="A14:B14"/>
    <mergeCell ref="T14:U14"/>
    <mergeCell ref="A15:B15"/>
    <mergeCell ref="D15:G15"/>
    <mergeCell ref="A16:B16"/>
    <mergeCell ref="D16:G16"/>
    <mergeCell ref="A17:B17"/>
    <mergeCell ref="D17:G17"/>
    <mergeCell ref="H16:M16"/>
    <mergeCell ref="A18:B18"/>
    <mergeCell ref="D18:G18"/>
    <mergeCell ref="H18:M18"/>
    <mergeCell ref="D32:G32"/>
    <mergeCell ref="H32:M32"/>
    <mergeCell ref="T32:U32"/>
    <mergeCell ref="T25:U25"/>
    <mergeCell ref="T26:U26"/>
    <mergeCell ref="T27:U27"/>
    <mergeCell ref="D21:G21"/>
    <mergeCell ref="D14:G14"/>
    <mergeCell ref="H14:M14"/>
    <mergeCell ref="T21:U21"/>
    <mergeCell ref="T22:U22"/>
    <mergeCell ref="H22:M22"/>
    <mergeCell ref="D23:G23"/>
    <mergeCell ref="H23:M23"/>
    <mergeCell ref="H19:M19"/>
    <mergeCell ref="H21:M21"/>
    <mergeCell ref="H20:M20"/>
    <mergeCell ref="T23:U23"/>
    <mergeCell ref="D19:G19"/>
    <mergeCell ref="T15:U15"/>
    <mergeCell ref="T16:U16"/>
    <mergeCell ref="T17:U17"/>
    <mergeCell ref="T18:U18"/>
    <mergeCell ref="T19:U19"/>
    <mergeCell ref="H38:M38"/>
    <mergeCell ref="A33:B33"/>
    <mergeCell ref="D33:G33"/>
    <mergeCell ref="H33:M33"/>
    <mergeCell ref="T33:U33"/>
    <mergeCell ref="T36:U36"/>
    <mergeCell ref="A37:B37"/>
    <mergeCell ref="D37:G37"/>
    <mergeCell ref="H37:M37"/>
    <mergeCell ref="T37:U37"/>
    <mergeCell ref="T48:T49"/>
    <mergeCell ref="D51:U51"/>
    <mergeCell ref="M52:U52"/>
    <mergeCell ref="R47:S48"/>
    <mergeCell ref="S43:U43"/>
    <mergeCell ref="B44:T44"/>
    <mergeCell ref="P47:P48"/>
    <mergeCell ref="S2:U2"/>
    <mergeCell ref="D31:G31"/>
    <mergeCell ref="H31:M31"/>
    <mergeCell ref="T31:U31"/>
    <mergeCell ref="A32:B32"/>
    <mergeCell ref="T39:U39"/>
    <mergeCell ref="A39:B39"/>
    <mergeCell ref="D39:G39"/>
    <mergeCell ref="H39:M39"/>
    <mergeCell ref="P4:P5"/>
    <mergeCell ref="H35:M35"/>
    <mergeCell ref="T35:U35"/>
    <mergeCell ref="A36:B36"/>
    <mergeCell ref="D36:G36"/>
    <mergeCell ref="H36:M36"/>
    <mergeCell ref="A38:B38"/>
    <mergeCell ref="D38:G38"/>
    <mergeCell ref="A64:B64"/>
    <mergeCell ref="D64:G64"/>
    <mergeCell ref="H64:M64"/>
    <mergeCell ref="A41:B41"/>
    <mergeCell ref="D41:G41"/>
    <mergeCell ref="H41:M41"/>
    <mergeCell ref="A42:B42"/>
    <mergeCell ref="D42:G42"/>
    <mergeCell ref="H42:M42"/>
    <mergeCell ref="D63:G63"/>
    <mergeCell ref="D46:H47"/>
    <mergeCell ref="D48:H49"/>
    <mergeCell ref="A62:B62"/>
    <mergeCell ref="D62:G62"/>
    <mergeCell ref="H62:M62"/>
    <mergeCell ref="A54:B54"/>
    <mergeCell ref="D54:G54"/>
    <mergeCell ref="H54:M54"/>
    <mergeCell ref="D60:G60"/>
    <mergeCell ref="A60:B60"/>
    <mergeCell ref="H63:M63"/>
    <mergeCell ref="T68:U68"/>
    <mergeCell ref="A65:B65"/>
    <mergeCell ref="D65:G65"/>
    <mergeCell ref="H65:M65"/>
    <mergeCell ref="T65:U65"/>
    <mergeCell ref="A66:B66"/>
    <mergeCell ref="D66:G66"/>
    <mergeCell ref="H66:M66"/>
    <mergeCell ref="T66:U66"/>
    <mergeCell ref="T53:U53"/>
    <mergeCell ref="P53:R53"/>
    <mergeCell ref="H76:M76"/>
    <mergeCell ref="T76:U76"/>
    <mergeCell ref="T64:U64"/>
    <mergeCell ref="T72:U72"/>
    <mergeCell ref="A73:B73"/>
    <mergeCell ref="D73:G73"/>
    <mergeCell ref="H73:M73"/>
    <mergeCell ref="T73:U73"/>
    <mergeCell ref="A74:B74"/>
    <mergeCell ref="D74:G74"/>
    <mergeCell ref="H74:M74"/>
    <mergeCell ref="T74:U74"/>
    <mergeCell ref="D72:G72"/>
    <mergeCell ref="H72:M72"/>
    <mergeCell ref="D76:G76"/>
    <mergeCell ref="A67:B67"/>
    <mergeCell ref="D67:G67"/>
    <mergeCell ref="H67:M67"/>
    <mergeCell ref="T67:U67"/>
    <mergeCell ref="A68:B68"/>
    <mergeCell ref="D68:G68"/>
    <mergeCell ref="H68:M68"/>
    <mergeCell ref="A79:B79"/>
    <mergeCell ref="D79:G79"/>
    <mergeCell ref="H79:M79"/>
    <mergeCell ref="T79:U79"/>
    <mergeCell ref="M93:U93"/>
    <mergeCell ref="A82:B82"/>
    <mergeCell ref="R88:S89"/>
    <mergeCell ref="A89:C90"/>
    <mergeCell ref="D89:H90"/>
    <mergeCell ref="T89:T90"/>
    <mergeCell ref="I90:K90"/>
    <mergeCell ref="L90:M90"/>
    <mergeCell ref="A83:B83"/>
    <mergeCell ref="D83:G83"/>
    <mergeCell ref="H83:M83"/>
    <mergeCell ref="T83:U83"/>
    <mergeCell ref="A80:B80"/>
    <mergeCell ref="D80:G80"/>
    <mergeCell ref="A92:C92"/>
    <mergeCell ref="D92:U92"/>
    <mergeCell ref="A93:C93"/>
    <mergeCell ref="D93:L93"/>
    <mergeCell ref="B85:T85"/>
    <mergeCell ref="A87:C88"/>
    <mergeCell ref="D87:H88"/>
    <mergeCell ref="P88:P89"/>
    <mergeCell ref="Q88:Q89"/>
    <mergeCell ref="T96:U96"/>
    <mergeCell ref="D94:G94"/>
    <mergeCell ref="H94:M94"/>
    <mergeCell ref="A97:B97"/>
    <mergeCell ref="D97:G97"/>
    <mergeCell ref="H97:M97"/>
    <mergeCell ref="T97:U97"/>
    <mergeCell ref="P94:R94"/>
    <mergeCell ref="T94:U94"/>
    <mergeCell ref="A95:B95"/>
    <mergeCell ref="A94:B94"/>
    <mergeCell ref="A101:B101"/>
    <mergeCell ref="D101:G101"/>
    <mergeCell ref="H101:M101"/>
    <mergeCell ref="T101:U101"/>
    <mergeCell ref="H95:M95"/>
    <mergeCell ref="T95:U95"/>
    <mergeCell ref="A96:B96"/>
    <mergeCell ref="D96:G96"/>
    <mergeCell ref="A102:B102"/>
    <mergeCell ref="D102:G102"/>
    <mergeCell ref="H102:M102"/>
    <mergeCell ref="T102:U102"/>
    <mergeCell ref="A98:B98"/>
    <mergeCell ref="D98:G98"/>
    <mergeCell ref="H98:M98"/>
    <mergeCell ref="T98:U98"/>
    <mergeCell ref="A104:B104"/>
    <mergeCell ref="D104:G104"/>
    <mergeCell ref="H104:M104"/>
    <mergeCell ref="T106:U106"/>
    <mergeCell ref="A118:B118"/>
    <mergeCell ref="D118:G118"/>
    <mergeCell ref="H118:M118"/>
    <mergeCell ref="T118:U118"/>
    <mergeCell ref="A112:B112"/>
    <mergeCell ref="D112:G112"/>
    <mergeCell ref="H112:M112"/>
    <mergeCell ref="A117:B117"/>
    <mergeCell ref="D117:G117"/>
    <mergeCell ref="H117:M117"/>
    <mergeCell ref="T117:U117"/>
    <mergeCell ref="T115:U115"/>
    <mergeCell ref="A116:B116"/>
    <mergeCell ref="D116:G116"/>
    <mergeCell ref="A115:B115"/>
    <mergeCell ref="D115:G115"/>
    <mergeCell ref="H115:M115"/>
    <mergeCell ref="H116:M116"/>
    <mergeCell ref="T116:U116"/>
    <mergeCell ref="A110:B110"/>
    <mergeCell ref="A119:B119"/>
    <mergeCell ref="D119:G119"/>
    <mergeCell ref="H119:M119"/>
    <mergeCell ref="T119:U119"/>
    <mergeCell ref="A120:B120"/>
    <mergeCell ref="D121:G121"/>
    <mergeCell ref="H121:M121"/>
    <mergeCell ref="T121:U121"/>
    <mergeCell ref="T120:U120"/>
    <mergeCell ref="A121:B121"/>
    <mergeCell ref="D120:G120"/>
    <mergeCell ref="H120:M120"/>
    <mergeCell ref="H122:M122"/>
    <mergeCell ref="T122:U122"/>
    <mergeCell ref="D122:G122"/>
    <mergeCell ref="A122:B122"/>
    <mergeCell ref="A124:B124"/>
    <mergeCell ref="D124:G124"/>
    <mergeCell ref="H124:M124"/>
    <mergeCell ref="T124:U124"/>
    <mergeCell ref="A123:B123"/>
    <mergeCell ref="D123:G123"/>
    <mergeCell ref="H123:M123"/>
    <mergeCell ref="T123:U123"/>
    <mergeCell ref="T114:U114"/>
    <mergeCell ref="D114:G114"/>
    <mergeCell ref="T113:U113"/>
    <mergeCell ref="A114:B114"/>
    <mergeCell ref="P45:P46"/>
    <mergeCell ref="Q45:U46"/>
    <mergeCell ref="P86:P87"/>
    <mergeCell ref="H114:M114"/>
    <mergeCell ref="H107:M107"/>
    <mergeCell ref="T107:U107"/>
    <mergeCell ref="T103:U103"/>
    <mergeCell ref="T104:U104"/>
    <mergeCell ref="T112:U112"/>
    <mergeCell ref="H96:M96"/>
    <mergeCell ref="D110:G110"/>
    <mergeCell ref="T110:U110"/>
    <mergeCell ref="A111:B111"/>
    <mergeCell ref="D111:G111"/>
    <mergeCell ref="H111:M111"/>
    <mergeCell ref="T111:U111"/>
    <mergeCell ref="H110:M110"/>
    <mergeCell ref="A113:B113"/>
    <mergeCell ref="D113:G113"/>
    <mergeCell ref="H113:M113"/>
  </mergeCells>
  <phoneticPr fontId="27"/>
  <printOptions horizontalCentered="1" verticalCentered="1"/>
  <pageMargins left="0.39370078740157483" right="0.39370078740157483" top="0.19685039370078741" bottom="0.39370078740157483" header="0.51181102362204722" footer="0.51181102362204722"/>
  <pageSetup paperSize="9" scale="97" fitToHeight="0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97"/>
  <sheetViews>
    <sheetView zoomScaleNormal="100" workbookViewId="0">
      <pane ySplit="7" topLeftCell="A8" activePane="bottomLeft" state="frozen"/>
      <selection pane="bottomLeft" activeCell="H9" sqref="H9"/>
    </sheetView>
  </sheetViews>
  <sheetFormatPr defaultRowHeight="13.5"/>
  <cols>
    <col min="1" max="1" width="3.625" style="14" bestFit="1" customWidth="1"/>
    <col min="2" max="2" width="6" style="2" bestFit="1" customWidth="1"/>
    <col min="3" max="3" width="15" style="2" customWidth="1"/>
    <col min="4" max="5" width="3.75" style="2" customWidth="1"/>
    <col min="6" max="6" width="13.75" style="14" customWidth="1"/>
    <col min="7" max="7" width="9.375" style="2" customWidth="1"/>
    <col min="8" max="8" width="13.75" style="14" customWidth="1"/>
    <col min="9" max="9" width="9.375" style="2" customWidth="1"/>
    <col min="10" max="10" width="13.75" style="14" customWidth="1"/>
    <col min="11" max="11" width="9.375" style="2" customWidth="1"/>
    <col min="12" max="12" width="4.125" style="14" customWidth="1"/>
    <col min="13" max="13" width="4.125" style="14" bestFit="1" customWidth="1"/>
    <col min="14" max="16384" width="9" style="14"/>
  </cols>
  <sheetData>
    <row r="1" spans="1:13" ht="17.25">
      <c r="A1" s="10" t="s">
        <v>154</v>
      </c>
    </row>
    <row r="2" spans="1:13" ht="14.25">
      <c r="D2" s="16" t="s">
        <v>164</v>
      </c>
      <c r="E2" s="479" t="str">
        <f>注意事項!C3&amp;注意事項!F3</f>
        <v>国体選手選考強化･普及競技会</v>
      </c>
      <c r="F2" s="479"/>
      <c r="G2" s="479"/>
      <c r="H2" s="479"/>
      <c r="I2" s="16" t="s">
        <v>146</v>
      </c>
      <c r="J2" s="137" t="str">
        <f>IF(①学校情報入力!D5="","",①学校情報入力!D5)</f>
        <v/>
      </c>
      <c r="K2" s="137" t="str">
        <f>IF(①学校情報入力!D3="","",①学校情報入力!D3)</f>
        <v/>
      </c>
    </row>
    <row r="3" spans="1:13" ht="18.75" customHeight="1" thickBot="1"/>
    <row r="4" spans="1:13" s="112" customFormat="1" ht="16.5" customHeight="1">
      <c r="B4" s="473" t="s">
        <v>158</v>
      </c>
      <c r="C4" s="132" t="s">
        <v>159</v>
      </c>
      <c r="D4" s="475">
        <f>②選手情報入力!G102</f>
        <v>0</v>
      </c>
      <c r="E4" s="476"/>
      <c r="G4" s="473" t="s">
        <v>149</v>
      </c>
      <c r="H4" s="113" t="s">
        <v>127</v>
      </c>
      <c r="I4" s="114" t="str">
        <f>IF(③リレー情報確認!F8="","",③リレー情報確認!F8)</f>
        <v/>
      </c>
      <c r="J4" s="141" t="s">
        <v>128</v>
      </c>
      <c r="K4" s="114" t="str">
        <f>IF(③リレー情報確認!L8="","",③リレー情報確認!L8)</f>
        <v/>
      </c>
    </row>
    <row r="5" spans="1:13" s="112" customFormat="1" ht="16.5" customHeight="1" thickBot="1">
      <c r="B5" s="474"/>
      <c r="C5" s="133" t="s">
        <v>160</v>
      </c>
      <c r="D5" s="477">
        <f>②選手情報入力!G103</f>
        <v>0</v>
      </c>
      <c r="E5" s="478"/>
      <c r="G5" s="474"/>
      <c r="H5" s="116" t="s">
        <v>147</v>
      </c>
      <c r="I5" s="117" t="str">
        <f>IF(③リレー情報確認!R8="","",③リレー情報確認!R8)</f>
        <v/>
      </c>
      <c r="J5" s="142" t="s">
        <v>148</v>
      </c>
      <c r="K5" s="117" t="str">
        <f>IF(③リレー情報確認!X8="","",③リレー情報確認!X8)</f>
        <v/>
      </c>
    </row>
    <row r="6" spans="1:13" s="112" customFormat="1" ht="18.75" customHeight="1">
      <c r="B6" s="115"/>
      <c r="C6" s="115"/>
      <c r="D6" s="115"/>
      <c r="E6" s="115"/>
      <c r="G6" s="115"/>
      <c r="I6" s="115"/>
      <c r="K6" s="115"/>
    </row>
    <row r="7" spans="1:13" s="112" customFormat="1" ht="16.5" customHeight="1">
      <c r="A7" s="118"/>
      <c r="B7" s="119" t="s">
        <v>150</v>
      </c>
      <c r="C7" s="119" t="s">
        <v>151</v>
      </c>
      <c r="D7" s="119" t="s">
        <v>152</v>
      </c>
      <c r="E7" s="119" t="s">
        <v>153</v>
      </c>
      <c r="F7" s="119" t="s">
        <v>41</v>
      </c>
      <c r="G7" s="119" t="s">
        <v>42</v>
      </c>
      <c r="H7" s="119" t="s">
        <v>43</v>
      </c>
      <c r="I7" s="119" t="s">
        <v>44</v>
      </c>
      <c r="J7" s="293"/>
      <c r="K7" s="293"/>
      <c r="L7" s="119" t="s">
        <v>155</v>
      </c>
      <c r="M7" s="119" t="s">
        <v>156</v>
      </c>
    </row>
    <row r="8" spans="1:13" s="112" customFormat="1" ht="18" customHeight="1">
      <c r="A8" s="120">
        <v>1</v>
      </c>
      <c r="B8" s="121" t="str">
        <f>IF(②選手情報入力!C10="","",②選手情報入力!B10&amp;②選手情報入力!C10)</f>
        <v/>
      </c>
      <c r="C8" s="146" t="str">
        <f>IF(②選手情報入力!D10="","",②選手情報入力!D10)</f>
        <v/>
      </c>
      <c r="D8" s="121" t="str">
        <f>IF(②選手情報入力!G10="","",②選手情報入力!G10)</f>
        <v/>
      </c>
      <c r="E8" s="121" t="str">
        <f>IF(②選手情報入力!H10="","",②選手情報入力!H10)</f>
        <v/>
      </c>
      <c r="F8" s="120" t="str">
        <f>IF(②選手情報入力!I10="","",②選手情報入力!I10)</f>
        <v/>
      </c>
      <c r="G8" s="121" t="str">
        <f>IF(②選手情報入力!J10="","",②選手情報入力!J10)</f>
        <v/>
      </c>
      <c r="H8" s="120" t="s">
        <v>397</v>
      </c>
      <c r="I8" s="123" t="str">
        <f>IF(②選手情報入力!L10="","",②選手情報入力!L10)</f>
        <v/>
      </c>
      <c r="J8" s="294"/>
      <c r="K8" s="295"/>
      <c r="L8" s="121" t="str">
        <f>IF(②選手情報入力!O10="","",②選手情報入力!O10)</f>
        <v/>
      </c>
      <c r="M8" s="121" t="str">
        <f>IF(②選手情報入力!P10="","",②選手情報入力!P10)</f>
        <v/>
      </c>
    </row>
    <row r="9" spans="1:13" s="112" customFormat="1" ht="18" customHeight="1">
      <c r="A9" s="122">
        <v>2</v>
      </c>
      <c r="B9" s="123" t="str">
        <f>IF(②選手情報入力!C11="","",②選手情報入力!B11&amp;②選手情報入力!C11)</f>
        <v/>
      </c>
      <c r="C9" s="147" t="str">
        <f>IF(②選手情報入力!D11="","",②選手情報入力!D11)</f>
        <v/>
      </c>
      <c r="D9" s="123" t="str">
        <f>IF(②選手情報入力!G11="","",②選手情報入力!G11)</f>
        <v/>
      </c>
      <c r="E9" s="123" t="str">
        <f>IF(②選手情報入力!H11="","",②選手情報入力!H11)</f>
        <v/>
      </c>
      <c r="F9" s="122" t="str">
        <f>IF(②選手情報入力!I11="","",②選手情報入力!I11)</f>
        <v/>
      </c>
      <c r="G9" s="123" t="str">
        <f>IF(②選手情報入力!J11="","",②選手情報入力!J11)</f>
        <v/>
      </c>
      <c r="H9" s="122" t="str">
        <f>IF(②選手情報入力!K11="","",②選手情報入力!K11)</f>
        <v/>
      </c>
      <c r="I9" s="123" t="str">
        <f>IF(②選手情報入力!L11="","",②選手情報入力!L11)</f>
        <v/>
      </c>
      <c r="J9" s="296"/>
      <c r="K9" s="297"/>
      <c r="L9" s="123" t="str">
        <f>IF(②選手情報入力!O11="","",②選手情報入力!O11)</f>
        <v/>
      </c>
      <c r="M9" s="123" t="str">
        <f>IF(②選手情報入力!P11="","",②選手情報入力!P11)</f>
        <v/>
      </c>
    </row>
    <row r="10" spans="1:13" s="112" customFormat="1" ht="18" customHeight="1">
      <c r="A10" s="122">
        <v>3</v>
      </c>
      <c r="B10" s="123" t="str">
        <f>IF(②選手情報入力!C12="","",②選手情報入力!B12&amp;②選手情報入力!C12)</f>
        <v/>
      </c>
      <c r="C10" s="147" t="str">
        <f>IF(②選手情報入力!D12="","",②選手情報入力!D12)</f>
        <v/>
      </c>
      <c r="D10" s="123" t="str">
        <f>IF(②選手情報入力!G12="","",②選手情報入力!G12)</f>
        <v/>
      </c>
      <c r="E10" s="123" t="str">
        <f>IF(②選手情報入力!H12="","",②選手情報入力!H12)</f>
        <v/>
      </c>
      <c r="F10" s="122" t="str">
        <f>IF(②選手情報入力!I12="","",②選手情報入力!I12)</f>
        <v/>
      </c>
      <c r="G10" s="123" t="str">
        <f>IF(②選手情報入力!J12="","",②選手情報入力!J12)</f>
        <v/>
      </c>
      <c r="H10" s="122" t="str">
        <f>IF(②選手情報入力!K12="","",②選手情報入力!K12)</f>
        <v/>
      </c>
      <c r="I10" s="123" t="str">
        <f>IF(②選手情報入力!L12="","",②選手情報入力!L12)</f>
        <v/>
      </c>
      <c r="J10" s="296"/>
      <c r="K10" s="297"/>
      <c r="L10" s="123" t="str">
        <f>IF(②選手情報入力!O12="","",②選手情報入力!O12)</f>
        <v/>
      </c>
      <c r="M10" s="123" t="str">
        <f>IF(②選手情報入力!P12="","",②選手情報入力!P12)</f>
        <v/>
      </c>
    </row>
    <row r="11" spans="1:13" s="112" customFormat="1" ht="18" customHeight="1">
      <c r="A11" s="122">
        <v>4</v>
      </c>
      <c r="B11" s="123" t="str">
        <f>IF(②選手情報入力!C13="","",②選手情報入力!B13&amp;②選手情報入力!C13)</f>
        <v/>
      </c>
      <c r="C11" s="147" t="str">
        <f>IF(②選手情報入力!D13="","",②選手情報入力!D13)</f>
        <v/>
      </c>
      <c r="D11" s="123" t="str">
        <f>IF(②選手情報入力!G13="","",②選手情報入力!G13)</f>
        <v/>
      </c>
      <c r="E11" s="123" t="str">
        <f>IF(②選手情報入力!H13="","",②選手情報入力!H13)</f>
        <v/>
      </c>
      <c r="F11" s="122" t="str">
        <f>IF(②選手情報入力!I13="","",②選手情報入力!I13)</f>
        <v/>
      </c>
      <c r="G11" s="123" t="str">
        <f>IF(②選手情報入力!J13="","",②選手情報入力!J13)</f>
        <v/>
      </c>
      <c r="H11" s="122" t="str">
        <f>IF(②選手情報入力!K13="","",②選手情報入力!K13)</f>
        <v/>
      </c>
      <c r="I11" s="123" t="str">
        <f>IF(②選手情報入力!L13="","",②選手情報入力!L13)</f>
        <v/>
      </c>
      <c r="J11" s="296"/>
      <c r="K11" s="297"/>
      <c r="L11" s="123" t="str">
        <f>IF(②選手情報入力!O13="","",②選手情報入力!O13)</f>
        <v/>
      </c>
      <c r="M11" s="123" t="str">
        <f>IF(②選手情報入力!P13="","",②選手情報入力!P13)</f>
        <v/>
      </c>
    </row>
    <row r="12" spans="1:13" s="112" customFormat="1" ht="18" customHeight="1">
      <c r="A12" s="126">
        <v>5</v>
      </c>
      <c r="B12" s="127" t="str">
        <f>IF(②選手情報入力!C14="","",②選手情報入力!B14&amp;②選手情報入力!C14)</f>
        <v/>
      </c>
      <c r="C12" s="148" t="str">
        <f>IF(②選手情報入力!D14="","",②選手情報入力!D14)</f>
        <v/>
      </c>
      <c r="D12" s="127" t="str">
        <f>IF(②選手情報入力!G14="","",②選手情報入力!G14)</f>
        <v/>
      </c>
      <c r="E12" s="127" t="str">
        <f>IF(②選手情報入力!H14="","",②選手情報入力!H14)</f>
        <v/>
      </c>
      <c r="F12" s="126" t="str">
        <f>IF(②選手情報入力!I14="","",②選手情報入力!I14)</f>
        <v/>
      </c>
      <c r="G12" s="127" t="str">
        <f>IF(②選手情報入力!J14="","",②選手情報入力!J14)</f>
        <v/>
      </c>
      <c r="H12" s="126" t="str">
        <f>IF(②選手情報入力!K14="","",②選手情報入力!K14)</f>
        <v/>
      </c>
      <c r="I12" s="127" t="str">
        <f>IF(②選手情報入力!L14="","",②選手情報入力!L14)</f>
        <v/>
      </c>
      <c r="J12" s="298"/>
      <c r="K12" s="299"/>
      <c r="L12" s="127" t="str">
        <f>IF(②選手情報入力!O14="","",②選手情報入力!O14)</f>
        <v/>
      </c>
      <c r="M12" s="127" t="str">
        <f>IF(②選手情報入力!P14="","",②選手情報入力!P14)</f>
        <v/>
      </c>
    </row>
    <row r="13" spans="1:13" s="112" customFormat="1" ht="18" customHeight="1">
      <c r="A13" s="120">
        <v>6</v>
      </c>
      <c r="B13" s="121" t="str">
        <f>IF(②選手情報入力!C15="","",②選手情報入力!B15&amp;②選手情報入力!C15)</f>
        <v/>
      </c>
      <c r="C13" s="146" t="str">
        <f>IF(②選手情報入力!D15="","",②選手情報入力!D15)</f>
        <v/>
      </c>
      <c r="D13" s="121" t="str">
        <f>IF(②選手情報入力!G15="","",②選手情報入力!G15)</f>
        <v/>
      </c>
      <c r="E13" s="121" t="str">
        <f>IF(②選手情報入力!H15="","",②選手情報入力!H15)</f>
        <v/>
      </c>
      <c r="F13" s="120" t="str">
        <f>IF(②選手情報入力!I15="","",②選手情報入力!I15)</f>
        <v/>
      </c>
      <c r="G13" s="121" t="str">
        <f>IF(②選手情報入力!J15="","",②選手情報入力!J15)</f>
        <v/>
      </c>
      <c r="H13" s="120" t="str">
        <f>IF(②選手情報入力!K15="","",②選手情報入力!K15)</f>
        <v/>
      </c>
      <c r="I13" s="121" t="str">
        <f>IF(②選手情報入力!L15="","",②選手情報入力!L15)</f>
        <v/>
      </c>
      <c r="J13" s="294"/>
      <c r="K13" s="295"/>
      <c r="L13" s="121" t="str">
        <f>IF(②選手情報入力!O15="","",②選手情報入力!O15)</f>
        <v/>
      </c>
      <c r="M13" s="121" t="str">
        <f>IF(②選手情報入力!P15="","",②選手情報入力!P15)</f>
        <v/>
      </c>
    </row>
    <row r="14" spans="1:13" s="112" customFormat="1" ht="18" customHeight="1">
      <c r="A14" s="122">
        <v>7</v>
      </c>
      <c r="B14" s="123" t="str">
        <f>IF(②選手情報入力!C16="","",②選手情報入力!B16&amp;②選手情報入力!C16)</f>
        <v/>
      </c>
      <c r="C14" s="147" t="str">
        <f>IF(②選手情報入力!D16="","",②選手情報入力!D16)</f>
        <v/>
      </c>
      <c r="D14" s="123" t="str">
        <f>IF(②選手情報入力!G16="","",②選手情報入力!G16)</f>
        <v/>
      </c>
      <c r="E14" s="123" t="str">
        <f>IF(②選手情報入力!H16="","",②選手情報入力!H16)</f>
        <v/>
      </c>
      <c r="F14" s="122" t="str">
        <f>IF(②選手情報入力!I16="","",②選手情報入力!I16)</f>
        <v/>
      </c>
      <c r="G14" s="123" t="str">
        <f>IF(②選手情報入力!J16="","",②選手情報入力!J16)</f>
        <v/>
      </c>
      <c r="H14" s="122" t="str">
        <f>IF(②選手情報入力!K16="","",②選手情報入力!K16)</f>
        <v/>
      </c>
      <c r="I14" s="123" t="str">
        <f>IF(②選手情報入力!L16="","",②選手情報入力!L16)</f>
        <v/>
      </c>
      <c r="J14" s="296"/>
      <c r="K14" s="297"/>
      <c r="L14" s="123" t="str">
        <f>IF(②選手情報入力!O16="","",②選手情報入力!O16)</f>
        <v/>
      </c>
      <c r="M14" s="123" t="str">
        <f>IF(②選手情報入力!P16="","",②選手情報入力!P16)</f>
        <v/>
      </c>
    </row>
    <row r="15" spans="1:13" s="112" customFormat="1" ht="18" customHeight="1">
      <c r="A15" s="122">
        <v>8</v>
      </c>
      <c r="B15" s="123" t="str">
        <f>IF(②選手情報入力!C17="","",②選手情報入力!B17&amp;②選手情報入力!C17)</f>
        <v/>
      </c>
      <c r="C15" s="147" t="str">
        <f>IF(②選手情報入力!D17="","",②選手情報入力!D17)</f>
        <v/>
      </c>
      <c r="D15" s="123" t="str">
        <f>IF(②選手情報入力!G17="","",②選手情報入力!G17)</f>
        <v/>
      </c>
      <c r="E15" s="123" t="str">
        <f>IF(②選手情報入力!H17="","",②選手情報入力!H17)</f>
        <v/>
      </c>
      <c r="F15" s="122" t="str">
        <f>IF(②選手情報入力!I17="","",②選手情報入力!I17)</f>
        <v/>
      </c>
      <c r="G15" s="123" t="str">
        <f>IF(②選手情報入力!J17="","",②選手情報入力!J17)</f>
        <v/>
      </c>
      <c r="H15" s="122" t="str">
        <f>IF(②選手情報入力!K17="","",②選手情報入力!K17)</f>
        <v/>
      </c>
      <c r="I15" s="123" t="str">
        <f>IF(②選手情報入力!L17="","",②選手情報入力!L17)</f>
        <v/>
      </c>
      <c r="J15" s="296"/>
      <c r="K15" s="297"/>
      <c r="L15" s="123" t="str">
        <f>IF(②選手情報入力!O17="","",②選手情報入力!O17)</f>
        <v/>
      </c>
      <c r="M15" s="123" t="str">
        <f>IF(②選手情報入力!P17="","",②選手情報入力!P17)</f>
        <v/>
      </c>
    </row>
    <row r="16" spans="1:13" s="112" customFormat="1" ht="18" customHeight="1">
      <c r="A16" s="122">
        <v>9</v>
      </c>
      <c r="B16" s="123" t="str">
        <f>IF(②選手情報入力!C18="","",②選手情報入力!B18&amp;②選手情報入力!C18)</f>
        <v/>
      </c>
      <c r="C16" s="147" t="str">
        <f>IF(②選手情報入力!D18="","",②選手情報入力!D18)</f>
        <v/>
      </c>
      <c r="D16" s="123" t="str">
        <f>IF(②選手情報入力!G18="","",②選手情報入力!G18)</f>
        <v/>
      </c>
      <c r="E16" s="123" t="str">
        <f>IF(②選手情報入力!H18="","",②選手情報入力!H18)</f>
        <v/>
      </c>
      <c r="F16" s="122" t="str">
        <f>IF(②選手情報入力!I18="","",②選手情報入力!I18)</f>
        <v/>
      </c>
      <c r="G16" s="123" t="str">
        <f>IF(②選手情報入力!J18="","",②選手情報入力!J18)</f>
        <v/>
      </c>
      <c r="H16" s="122" t="str">
        <f>IF(②選手情報入力!K18="","",②選手情報入力!K18)</f>
        <v/>
      </c>
      <c r="I16" s="123" t="str">
        <f>IF(②選手情報入力!L18="","",②選手情報入力!L18)</f>
        <v/>
      </c>
      <c r="J16" s="296"/>
      <c r="K16" s="297"/>
      <c r="L16" s="123" t="str">
        <f>IF(②選手情報入力!O18="","",②選手情報入力!O18)</f>
        <v/>
      </c>
      <c r="M16" s="123" t="str">
        <f>IF(②選手情報入力!P18="","",②選手情報入力!P18)</f>
        <v/>
      </c>
    </row>
    <row r="17" spans="1:13" s="112" customFormat="1" ht="18" customHeight="1">
      <c r="A17" s="124">
        <v>10</v>
      </c>
      <c r="B17" s="125" t="str">
        <f>IF(②選手情報入力!C19="","",②選手情報入力!B19&amp;②選手情報入力!C19)</f>
        <v/>
      </c>
      <c r="C17" s="149" t="str">
        <f>IF(②選手情報入力!D19="","",②選手情報入力!D19)</f>
        <v/>
      </c>
      <c r="D17" s="125" t="str">
        <f>IF(②選手情報入力!G19="","",②選手情報入力!G19)</f>
        <v/>
      </c>
      <c r="E17" s="125" t="str">
        <f>IF(②選手情報入力!H19="","",②選手情報入力!H19)</f>
        <v/>
      </c>
      <c r="F17" s="124" t="str">
        <f>IF(②選手情報入力!I19="","",②選手情報入力!I19)</f>
        <v/>
      </c>
      <c r="G17" s="125" t="str">
        <f>IF(②選手情報入力!J19="","",②選手情報入力!J19)</f>
        <v/>
      </c>
      <c r="H17" s="124" t="str">
        <f>IF(②選手情報入力!K19="","",②選手情報入力!K19)</f>
        <v/>
      </c>
      <c r="I17" s="125" t="str">
        <f>IF(②選手情報入力!L19="","",②選手情報入力!L19)</f>
        <v/>
      </c>
      <c r="J17" s="300"/>
      <c r="K17" s="301"/>
      <c r="L17" s="125" t="str">
        <f>IF(②選手情報入力!O19="","",②選手情報入力!O19)</f>
        <v/>
      </c>
      <c r="M17" s="125" t="str">
        <f>IF(②選手情報入力!P19="","",②選手情報入力!P19)</f>
        <v/>
      </c>
    </row>
    <row r="18" spans="1:13" s="112" customFormat="1" ht="18" customHeight="1">
      <c r="A18" s="128">
        <v>11</v>
      </c>
      <c r="B18" s="129" t="str">
        <f>IF(②選手情報入力!C20="","",②選手情報入力!B20&amp;②選手情報入力!C20)</f>
        <v/>
      </c>
      <c r="C18" s="150" t="str">
        <f>IF(②選手情報入力!D20="","",②選手情報入力!D20)</f>
        <v/>
      </c>
      <c r="D18" s="129" t="str">
        <f>IF(②選手情報入力!G20="","",②選手情報入力!G20)</f>
        <v/>
      </c>
      <c r="E18" s="129" t="str">
        <f>IF(②選手情報入力!H20="","",②選手情報入力!H20)</f>
        <v/>
      </c>
      <c r="F18" s="128" t="str">
        <f>IF(②選手情報入力!I20="","",②選手情報入力!I20)</f>
        <v/>
      </c>
      <c r="G18" s="129" t="str">
        <f>IF(②選手情報入力!J20="","",②選手情報入力!J20)</f>
        <v/>
      </c>
      <c r="H18" s="128" t="str">
        <f>IF(②選手情報入力!K20="","",②選手情報入力!K20)</f>
        <v/>
      </c>
      <c r="I18" s="129" t="str">
        <f>IF(②選手情報入力!L20="","",②選手情報入力!L20)</f>
        <v/>
      </c>
      <c r="J18" s="302"/>
      <c r="K18" s="303"/>
      <c r="L18" s="129" t="str">
        <f>IF(②選手情報入力!O20="","",②選手情報入力!O20)</f>
        <v/>
      </c>
      <c r="M18" s="129" t="str">
        <f>IF(②選手情報入力!P20="","",②選手情報入力!P20)</f>
        <v/>
      </c>
    </row>
    <row r="19" spans="1:13" s="112" customFormat="1" ht="18" customHeight="1">
      <c r="A19" s="122">
        <v>12</v>
      </c>
      <c r="B19" s="123" t="str">
        <f>IF(②選手情報入力!C21="","",②選手情報入力!B21&amp;②選手情報入力!C21)</f>
        <v/>
      </c>
      <c r="C19" s="147" t="str">
        <f>IF(②選手情報入力!D21="","",②選手情報入力!D21)</f>
        <v/>
      </c>
      <c r="D19" s="123" t="str">
        <f>IF(②選手情報入力!G21="","",②選手情報入力!G21)</f>
        <v/>
      </c>
      <c r="E19" s="123" t="str">
        <f>IF(②選手情報入力!H21="","",②選手情報入力!H21)</f>
        <v/>
      </c>
      <c r="F19" s="122" t="str">
        <f>IF(②選手情報入力!I21="","",②選手情報入力!I21)</f>
        <v/>
      </c>
      <c r="G19" s="123" t="str">
        <f>IF(②選手情報入力!J21="","",②選手情報入力!J21)</f>
        <v/>
      </c>
      <c r="H19" s="122" t="str">
        <f>IF(②選手情報入力!K21="","",②選手情報入力!K21)</f>
        <v/>
      </c>
      <c r="I19" s="123" t="str">
        <f>IF(②選手情報入力!L21="","",②選手情報入力!L21)</f>
        <v/>
      </c>
      <c r="J19" s="296"/>
      <c r="K19" s="297"/>
      <c r="L19" s="123" t="str">
        <f>IF(②選手情報入力!O21="","",②選手情報入力!O21)</f>
        <v/>
      </c>
      <c r="M19" s="123" t="str">
        <f>IF(②選手情報入力!P21="","",②選手情報入力!P21)</f>
        <v/>
      </c>
    </row>
    <row r="20" spans="1:13" s="112" customFormat="1" ht="18" customHeight="1">
      <c r="A20" s="122">
        <v>13</v>
      </c>
      <c r="B20" s="123" t="str">
        <f>IF(②選手情報入力!C22="","",②選手情報入力!B22&amp;②選手情報入力!C22)</f>
        <v/>
      </c>
      <c r="C20" s="147" t="str">
        <f>IF(②選手情報入力!D22="","",②選手情報入力!D22)</f>
        <v/>
      </c>
      <c r="D20" s="123" t="str">
        <f>IF(②選手情報入力!G22="","",②選手情報入力!G22)</f>
        <v/>
      </c>
      <c r="E20" s="123" t="str">
        <f>IF(②選手情報入力!H22="","",②選手情報入力!H22)</f>
        <v/>
      </c>
      <c r="F20" s="122" t="str">
        <f>IF(②選手情報入力!I22="","",②選手情報入力!I22)</f>
        <v/>
      </c>
      <c r="G20" s="123" t="str">
        <f>IF(②選手情報入力!J22="","",②選手情報入力!J22)</f>
        <v/>
      </c>
      <c r="H20" s="122" t="str">
        <f>IF(②選手情報入力!K22="","",②選手情報入力!K22)</f>
        <v/>
      </c>
      <c r="I20" s="123" t="str">
        <f>IF(②選手情報入力!L22="","",②選手情報入力!L22)</f>
        <v/>
      </c>
      <c r="J20" s="296"/>
      <c r="K20" s="297"/>
      <c r="L20" s="123" t="str">
        <f>IF(②選手情報入力!O22="","",②選手情報入力!O22)</f>
        <v/>
      </c>
      <c r="M20" s="123" t="str">
        <f>IF(②選手情報入力!P22="","",②選手情報入力!P22)</f>
        <v/>
      </c>
    </row>
    <row r="21" spans="1:13" s="112" customFormat="1" ht="18" customHeight="1">
      <c r="A21" s="122">
        <v>14</v>
      </c>
      <c r="B21" s="123" t="str">
        <f>IF(②選手情報入力!C23="","",②選手情報入力!B23&amp;②選手情報入力!C23)</f>
        <v/>
      </c>
      <c r="C21" s="147" t="str">
        <f>IF(②選手情報入力!D23="","",②選手情報入力!D23)</f>
        <v/>
      </c>
      <c r="D21" s="123" t="str">
        <f>IF(②選手情報入力!G23="","",②選手情報入力!G23)</f>
        <v/>
      </c>
      <c r="E21" s="123" t="str">
        <f>IF(②選手情報入力!H23="","",②選手情報入力!H23)</f>
        <v/>
      </c>
      <c r="F21" s="122" t="str">
        <f>IF(②選手情報入力!I23="","",②選手情報入力!I23)</f>
        <v/>
      </c>
      <c r="G21" s="123" t="str">
        <f>IF(②選手情報入力!J23="","",②選手情報入力!J23)</f>
        <v/>
      </c>
      <c r="H21" s="122" t="str">
        <f>IF(②選手情報入力!K23="","",②選手情報入力!K23)</f>
        <v/>
      </c>
      <c r="I21" s="123" t="str">
        <f>IF(②選手情報入力!L23="","",②選手情報入力!L23)</f>
        <v/>
      </c>
      <c r="J21" s="296"/>
      <c r="K21" s="297"/>
      <c r="L21" s="123" t="str">
        <f>IF(②選手情報入力!O23="","",②選手情報入力!O23)</f>
        <v/>
      </c>
      <c r="M21" s="123" t="str">
        <f>IF(②選手情報入力!P23="","",②選手情報入力!P23)</f>
        <v/>
      </c>
    </row>
    <row r="22" spans="1:13" s="112" customFormat="1" ht="18" customHeight="1">
      <c r="A22" s="126">
        <v>15</v>
      </c>
      <c r="B22" s="127" t="str">
        <f>IF(②選手情報入力!C24="","",②選手情報入力!B24&amp;②選手情報入力!C24)</f>
        <v/>
      </c>
      <c r="C22" s="148" t="str">
        <f>IF(②選手情報入力!D24="","",②選手情報入力!D24)</f>
        <v/>
      </c>
      <c r="D22" s="127" t="str">
        <f>IF(②選手情報入力!G24="","",②選手情報入力!G24)</f>
        <v/>
      </c>
      <c r="E22" s="127" t="str">
        <f>IF(②選手情報入力!H24="","",②選手情報入力!H24)</f>
        <v/>
      </c>
      <c r="F22" s="126" t="str">
        <f>IF(②選手情報入力!I24="","",②選手情報入力!I24)</f>
        <v/>
      </c>
      <c r="G22" s="127" t="str">
        <f>IF(②選手情報入力!J24="","",②選手情報入力!J24)</f>
        <v/>
      </c>
      <c r="H22" s="126" t="str">
        <f>IF(②選手情報入力!K24="","",②選手情報入力!K24)</f>
        <v/>
      </c>
      <c r="I22" s="127" t="str">
        <f>IF(②選手情報入力!L24="","",②選手情報入力!L24)</f>
        <v/>
      </c>
      <c r="J22" s="298"/>
      <c r="K22" s="299"/>
      <c r="L22" s="127" t="str">
        <f>IF(②選手情報入力!O24="","",②選手情報入力!O24)</f>
        <v/>
      </c>
      <c r="M22" s="127" t="str">
        <f>IF(②選手情報入力!P24="","",②選手情報入力!P24)</f>
        <v/>
      </c>
    </row>
    <row r="23" spans="1:13" s="112" customFormat="1" ht="18" customHeight="1">
      <c r="A23" s="120">
        <v>16</v>
      </c>
      <c r="B23" s="121" t="str">
        <f>IF(②選手情報入力!C25="","",②選手情報入力!B25&amp;②選手情報入力!C25)</f>
        <v/>
      </c>
      <c r="C23" s="146" t="str">
        <f>IF(②選手情報入力!D25="","",②選手情報入力!D25)</f>
        <v/>
      </c>
      <c r="D23" s="121" t="str">
        <f>IF(②選手情報入力!G25="","",②選手情報入力!G25)</f>
        <v/>
      </c>
      <c r="E23" s="121" t="str">
        <f>IF(②選手情報入力!H25="","",②選手情報入力!H25)</f>
        <v/>
      </c>
      <c r="F23" s="120" t="str">
        <f>IF(②選手情報入力!I25="","",②選手情報入力!I25)</f>
        <v/>
      </c>
      <c r="G23" s="121" t="str">
        <f>IF(②選手情報入力!J25="","",②選手情報入力!J25)</f>
        <v/>
      </c>
      <c r="H23" s="120" t="str">
        <f>IF(②選手情報入力!K25="","",②選手情報入力!K25)</f>
        <v/>
      </c>
      <c r="I23" s="121" t="str">
        <f>IF(②選手情報入力!L25="","",②選手情報入力!L25)</f>
        <v/>
      </c>
      <c r="J23" s="294"/>
      <c r="K23" s="295"/>
      <c r="L23" s="121" t="str">
        <f>IF(②選手情報入力!O25="","",②選手情報入力!O25)</f>
        <v/>
      </c>
      <c r="M23" s="121" t="str">
        <f>IF(②選手情報入力!P25="","",②選手情報入力!P25)</f>
        <v/>
      </c>
    </row>
    <row r="24" spans="1:13" s="112" customFormat="1" ht="18" customHeight="1">
      <c r="A24" s="122">
        <v>17</v>
      </c>
      <c r="B24" s="123" t="str">
        <f>IF(②選手情報入力!C26="","",②選手情報入力!B26&amp;②選手情報入力!C26)</f>
        <v/>
      </c>
      <c r="C24" s="147" t="str">
        <f>IF(②選手情報入力!D26="","",②選手情報入力!D26)</f>
        <v/>
      </c>
      <c r="D24" s="123" t="str">
        <f>IF(②選手情報入力!G26="","",②選手情報入力!G26)</f>
        <v/>
      </c>
      <c r="E24" s="123" t="str">
        <f>IF(②選手情報入力!H26="","",②選手情報入力!H26)</f>
        <v/>
      </c>
      <c r="F24" s="122" t="str">
        <f>IF(②選手情報入力!I26="","",②選手情報入力!I26)</f>
        <v/>
      </c>
      <c r="G24" s="123" t="str">
        <f>IF(②選手情報入力!J26="","",②選手情報入力!J26)</f>
        <v/>
      </c>
      <c r="H24" s="122" t="str">
        <f>IF(②選手情報入力!K26="","",②選手情報入力!K26)</f>
        <v/>
      </c>
      <c r="I24" s="123" t="str">
        <f>IF(②選手情報入力!L26="","",②選手情報入力!L26)</f>
        <v/>
      </c>
      <c r="J24" s="296"/>
      <c r="K24" s="297"/>
      <c r="L24" s="123" t="str">
        <f>IF(②選手情報入力!O26="","",②選手情報入力!O26)</f>
        <v/>
      </c>
      <c r="M24" s="123" t="str">
        <f>IF(②選手情報入力!P26="","",②選手情報入力!P26)</f>
        <v/>
      </c>
    </row>
    <row r="25" spans="1:13" s="112" customFormat="1" ht="18" customHeight="1">
      <c r="A25" s="122">
        <v>18</v>
      </c>
      <c r="B25" s="123" t="str">
        <f>IF(②選手情報入力!C27="","",②選手情報入力!B27&amp;②選手情報入力!C27)</f>
        <v/>
      </c>
      <c r="C25" s="147" t="str">
        <f>IF(②選手情報入力!D27="","",②選手情報入力!D27)</f>
        <v/>
      </c>
      <c r="D25" s="123" t="str">
        <f>IF(②選手情報入力!G27="","",②選手情報入力!G27)</f>
        <v/>
      </c>
      <c r="E25" s="123" t="str">
        <f>IF(②選手情報入力!H27="","",②選手情報入力!H27)</f>
        <v/>
      </c>
      <c r="F25" s="122" t="str">
        <f>IF(②選手情報入力!I27="","",②選手情報入力!I27)</f>
        <v/>
      </c>
      <c r="G25" s="123" t="str">
        <f>IF(②選手情報入力!J27="","",②選手情報入力!J27)</f>
        <v/>
      </c>
      <c r="H25" s="122" t="str">
        <f>IF(②選手情報入力!K27="","",②選手情報入力!K27)</f>
        <v/>
      </c>
      <c r="I25" s="123" t="str">
        <f>IF(②選手情報入力!L27="","",②選手情報入力!L27)</f>
        <v/>
      </c>
      <c r="J25" s="296"/>
      <c r="K25" s="297"/>
      <c r="L25" s="123" t="str">
        <f>IF(②選手情報入力!O27="","",②選手情報入力!O27)</f>
        <v/>
      </c>
      <c r="M25" s="123" t="str">
        <f>IF(②選手情報入力!P27="","",②選手情報入力!P27)</f>
        <v/>
      </c>
    </row>
    <row r="26" spans="1:13" s="112" customFormat="1" ht="18" customHeight="1">
      <c r="A26" s="122">
        <v>19</v>
      </c>
      <c r="B26" s="123" t="str">
        <f>IF(②選手情報入力!C28="","",②選手情報入力!B28&amp;②選手情報入力!C28)</f>
        <v/>
      </c>
      <c r="C26" s="147" t="str">
        <f>IF(②選手情報入力!D28="","",②選手情報入力!D28)</f>
        <v/>
      </c>
      <c r="D26" s="123" t="str">
        <f>IF(②選手情報入力!G28="","",②選手情報入力!G28)</f>
        <v/>
      </c>
      <c r="E26" s="123" t="str">
        <f>IF(②選手情報入力!H28="","",②選手情報入力!H28)</f>
        <v/>
      </c>
      <c r="F26" s="122" t="str">
        <f>IF(②選手情報入力!I28="","",②選手情報入力!I28)</f>
        <v/>
      </c>
      <c r="G26" s="123" t="str">
        <f>IF(②選手情報入力!J28="","",②選手情報入力!J28)</f>
        <v/>
      </c>
      <c r="H26" s="122" t="str">
        <f>IF(②選手情報入力!K28="","",②選手情報入力!K28)</f>
        <v/>
      </c>
      <c r="I26" s="123" t="str">
        <f>IF(②選手情報入力!L28="","",②選手情報入力!L28)</f>
        <v/>
      </c>
      <c r="J26" s="296"/>
      <c r="K26" s="297"/>
      <c r="L26" s="123" t="str">
        <f>IF(②選手情報入力!O28="","",②選手情報入力!O28)</f>
        <v/>
      </c>
      <c r="M26" s="123" t="str">
        <f>IF(②選手情報入力!P28="","",②選手情報入力!P28)</f>
        <v/>
      </c>
    </row>
    <row r="27" spans="1:13" s="112" customFormat="1" ht="18" customHeight="1">
      <c r="A27" s="124">
        <v>20</v>
      </c>
      <c r="B27" s="125" t="str">
        <f>IF(②選手情報入力!C29="","",②選手情報入力!B29&amp;②選手情報入力!C29)</f>
        <v/>
      </c>
      <c r="C27" s="149" t="str">
        <f>IF(②選手情報入力!D29="","",②選手情報入力!D29)</f>
        <v/>
      </c>
      <c r="D27" s="125" t="str">
        <f>IF(②選手情報入力!G29="","",②選手情報入力!G29)</f>
        <v/>
      </c>
      <c r="E27" s="125" t="str">
        <f>IF(②選手情報入力!H29="","",②選手情報入力!H29)</f>
        <v/>
      </c>
      <c r="F27" s="124" t="str">
        <f>IF(②選手情報入力!I29="","",②選手情報入力!I29)</f>
        <v/>
      </c>
      <c r="G27" s="125" t="str">
        <f>IF(②選手情報入力!J29="","",②選手情報入力!J29)</f>
        <v/>
      </c>
      <c r="H27" s="124" t="str">
        <f>IF(②選手情報入力!K29="","",②選手情報入力!K29)</f>
        <v/>
      </c>
      <c r="I27" s="125" t="str">
        <f>IF(②選手情報入力!L29="","",②選手情報入力!L29)</f>
        <v/>
      </c>
      <c r="J27" s="300"/>
      <c r="K27" s="301"/>
      <c r="L27" s="125" t="str">
        <f>IF(②選手情報入力!O29="","",②選手情報入力!O29)</f>
        <v/>
      </c>
      <c r="M27" s="125" t="str">
        <f>IF(②選手情報入力!P29="","",②選手情報入力!P29)</f>
        <v/>
      </c>
    </row>
    <row r="28" spans="1:13" s="112" customFormat="1" ht="18" customHeight="1">
      <c r="A28" s="128">
        <v>21</v>
      </c>
      <c r="B28" s="129" t="str">
        <f>IF(②選手情報入力!C30="","",②選手情報入力!B30&amp;②選手情報入力!C30)</f>
        <v/>
      </c>
      <c r="C28" s="150" t="str">
        <f>IF(②選手情報入力!D30="","",②選手情報入力!D30)</f>
        <v/>
      </c>
      <c r="D28" s="129" t="str">
        <f>IF(②選手情報入力!G30="","",②選手情報入力!G30)</f>
        <v/>
      </c>
      <c r="E28" s="129" t="str">
        <f>IF(②選手情報入力!H30="","",②選手情報入力!H30)</f>
        <v/>
      </c>
      <c r="F28" s="128" t="str">
        <f>IF(②選手情報入力!I30="","",②選手情報入力!I30)</f>
        <v/>
      </c>
      <c r="G28" s="129" t="str">
        <f>IF(②選手情報入力!J30="","",②選手情報入力!J30)</f>
        <v/>
      </c>
      <c r="H28" s="128" t="str">
        <f>IF(②選手情報入力!K30="","",②選手情報入力!K30)</f>
        <v/>
      </c>
      <c r="I28" s="129" t="str">
        <f>IF(②選手情報入力!L30="","",②選手情報入力!L30)</f>
        <v/>
      </c>
      <c r="J28" s="302"/>
      <c r="K28" s="303"/>
      <c r="L28" s="129" t="str">
        <f>IF(②選手情報入力!O30="","",②選手情報入力!O30)</f>
        <v/>
      </c>
      <c r="M28" s="129" t="str">
        <f>IF(②選手情報入力!P30="","",②選手情報入力!P30)</f>
        <v/>
      </c>
    </row>
    <row r="29" spans="1:13" s="112" customFormat="1" ht="18" customHeight="1">
      <c r="A29" s="122">
        <v>22</v>
      </c>
      <c r="B29" s="123" t="str">
        <f>IF(②選手情報入力!C31="","",②選手情報入力!B31&amp;②選手情報入力!C31)</f>
        <v/>
      </c>
      <c r="C29" s="147" t="str">
        <f>IF(②選手情報入力!D31="","",②選手情報入力!D31)</f>
        <v/>
      </c>
      <c r="D29" s="123" t="str">
        <f>IF(②選手情報入力!G31="","",②選手情報入力!G31)</f>
        <v/>
      </c>
      <c r="E29" s="123" t="str">
        <f>IF(②選手情報入力!H31="","",②選手情報入力!H31)</f>
        <v/>
      </c>
      <c r="F29" s="122" t="str">
        <f>IF(②選手情報入力!I31="","",②選手情報入力!I31)</f>
        <v/>
      </c>
      <c r="G29" s="123" t="str">
        <f>IF(②選手情報入力!J31="","",②選手情報入力!J31)</f>
        <v/>
      </c>
      <c r="H29" s="122" t="str">
        <f>IF(②選手情報入力!K31="","",②選手情報入力!K31)</f>
        <v/>
      </c>
      <c r="I29" s="123" t="str">
        <f>IF(②選手情報入力!L31="","",②選手情報入力!L31)</f>
        <v/>
      </c>
      <c r="J29" s="296"/>
      <c r="K29" s="297"/>
      <c r="L29" s="123" t="str">
        <f>IF(②選手情報入力!O31="","",②選手情報入力!O31)</f>
        <v/>
      </c>
      <c r="M29" s="123" t="str">
        <f>IF(②選手情報入力!P31="","",②選手情報入力!P31)</f>
        <v/>
      </c>
    </row>
    <row r="30" spans="1:13" s="112" customFormat="1" ht="18" customHeight="1">
      <c r="A30" s="122">
        <v>23</v>
      </c>
      <c r="B30" s="123" t="str">
        <f>IF(②選手情報入力!C32="","",②選手情報入力!B32&amp;②選手情報入力!C32)</f>
        <v/>
      </c>
      <c r="C30" s="147" t="str">
        <f>IF(②選手情報入力!D32="","",②選手情報入力!D32)</f>
        <v/>
      </c>
      <c r="D30" s="123" t="str">
        <f>IF(②選手情報入力!G32="","",②選手情報入力!G32)</f>
        <v/>
      </c>
      <c r="E30" s="123" t="str">
        <f>IF(②選手情報入力!H32="","",②選手情報入力!H32)</f>
        <v/>
      </c>
      <c r="F30" s="122" t="str">
        <f>IF(②選手情報入力!I32="","",②選手情報入力!I32)</f>
        <v/>
      </c>
      <c r="G30" s="123" t="str">
        <f>IF(②選手情報入力!J32="","",②選手情報入力!J32)</f>
        <v/>
      </c>
      <c r="H30" s="122" t="str">
        <f>IF(②選手情報入力!K32="","",②選手情報入力!K32)</f>
        <v/>
      </c>
      <c r="I30" s="123" t="str">
        <f>IF(②選手情報入力!L32="","",②選手情報入力!L32)</f>
        <v/>
      </c>
      <c r="J30" s="296"/>
      <c r="K30" s="297"/>
      <c r="L30" s="123" t="str">
        <f>IF(②選手情報入力!O32="","",②選手情報入力!O32)</f>
        <v/>
      </c>
      <c r="M30" s="123" t="str">
        <f>IF(②選手情報入力!P32="","",②選手情報入力!P32)</f>
        <v/>
      </c>
    </row>
    <row r="31" spans="1:13" s="112" customFormat="1" ht="18" customHeight="1">
      <c r="A31" s="122">
        <v>24</v>
      </c>
      <c r="B31" s="123" t="str">
        <f>IF(②選手情報入力!C33="","",②選手情報入力!B33&amp;②選手情報入力!C33)</f>
        <v/>
      </c>
      <c r="C31" s="147" t="str">
        <f>IF(②選手情報入力!D33="","",②選手情報入力!D33)</f>
        <v/>
      </c>
      <c r="D31" s="123" t="str">
        <f>IF(②選手情報入力!G33="","",②選手情報入力!G33)</f>
        <v/>
      </c>
      <c r="E31" s="123" t="str">
        <f>IF(②選手情報入力!H33="","",②選手情報入力!H33)</f>
        <v/>
      </c>
      <c r="F31" s="122" t="str">
        <f>IF(②選手情報入力!I33="","",②選手情報入力!I33)</f>
        <v/>
      </c>
      <c r="G31" s="123" t="str">
        <f>IF(②選手情報入力!J33="","",②選手情報入力!J33)</f>
        <v/>
      </c>
      <c r="H31" s="122" t="str">
        <f>IF(②選手情報入力!K33="","",②選手情報入力!K33)</f>
        <v/>
      </c>
      <c r="I31" s="123" t="str">
        <f>IF(②選手情報入力!L33="","",②選手情報入力!L33)</f>
        <v/>
      </c>
      <c r="J31" s="296"/>
      <c r="K31" s="297"/>
      <c r="L31" s="123" t="str">
        <f>IF(②選手情報入力!O33="","",②選手情報入力!O33)</f>
        <v/>
      </c>
      <c r="M31" s="123" t="str">
        <f>IF(②選手情報入力!P33="","",②選手情報入力!P33)</f>
        <v/>
      </c>
    </row>
    <row r="32" spans="1:13" s="112" customFormat="1" ht="18" customHeight="1">
      <c r="A32" s="126">
        <v>25</v>
      </c>
      <c r="B32" s="127" t="str">
        <f>IF(②選手情報入力!C34="","",②選手情報入力!B34&amp;②選手情報入力!C34)</f>
        <v/>
      </c>
      <c r="C32" s="148" t="str">
        <f>IF(②選手情報入力!D34="","",②選手情報入力!D34)</f>
        <v/>
      </c>
      <c r="D32" s="127" t="str">
        <f>IF(②選手情報入力!G34="","",②選手情報入力!G34)</f>
        <v/>
      </c>
      <c r="E32" s="127" t="str">
        <f>IF(②選手情報入力!H34="","",②選手情報入力!H34)</f>
        <v/>
      </c>
      <c r="F32" s="126" t="str">
        <f>IF(②選手情報入力!I34="","",②選手情報入力!I34)</f>
        <v/>
      </c>
      <c r="G32" s="127" t="str">
        <f>IF(②選手情報入力!J34="","",②選手情報入力!J34)</f>
        <v/>
      </c>
      <c r="H32" s="126" t="str">
        <f>IF(②選手情報入力!K34="","",②選手情報入力!K34)</f>
        <v/>
      </c>
      <c r="I32" s="127" t="str">
        <f>IF(②選手情報入力!L34="","",②選手情報入力!L34)</f>
        <v/>
      </c>
      <c r="J32" s="298"/>
      <c r="K32" s="299"/>
      <c r="L32" s="127" t="str">
        <f>IF(②選手情報入力!O34="","",②選手情報入力!O34)</f>
        <v/>
      </c>
      <c r="M32" s="127" t="str">
        <f>IF(②選手情報入力!P34="","",②選手情報入力!P34)</f>
        <v/>
      </c>
    </row>
    <row r="33" spans="1:13" s="112" customFormat="1" ht="18" customHeight="1">
      <c r="A33" s="120">
        <v>26</v>
      </c>
      <c r="B33" s="121" t="str">
        <f>IF(②選手情報入力!C35="","",②選手情報入力!B35&amp;②選手情報入力!C35)</f>
        <v/>
      </c>
      <c r="C33" s="146" t="str">
        <f>IF(②選手情報入力!D35="","",②選手情報入力!D35)</f>
        <v/>
      </c>
      <c r="D33" s="121" t="str">
        <f>IF(②選手情報入力!G35="","",②選手情報入力!G35)</f>
        <v/>
      </c>
      <c r="E33" s="121" t="str">
        <f>IF(②選手情報入力!H35="","",②選手情報入力!H35)</f>
        <v/>
      </c>
      <c r="F33" s="120" t="str">
        <f>IF(②選手情報入力!I35="","",②選手情報入力!I35)</f>
        <v/>
      </c>
      <c r="G33" s="121" t="str">
        <f>IF(②選手情報入力!J35="","",②選手情報入力!J35)</f>
        <v/>
      </c>
      <c r="H33" s="120" t="str">
        <f>IF(②選手情報入力!K35="","",②選手情報入力!K35)</f>
        <v/>
      </c>
      <c r="I33" s="121" t="str">
        <f>IF(②選手情報入力!L35="","",②選手情報入力!L35)</f>
        <v/>
      </c>
      <c r="J33" s="294"/>
      <c r="K33" s="295"/>
      <c r="L33" s="121" t="str">
        <f>IF(②選手情報入力!O35="","",②選手情報入力!O35)</f>
        <v/>
      </c>
      <c r="M33" s="121" t="str">
        <f>IF(②選手情報入力!P35="","",②選手情報入力!P35)</f>
        <v/>
      </c>
    </row>
    <row r="34" spans="1:13" s="112" customFormat="1" ht="18" customHeight="1">
      <c r="A34" s="122">
        <v>27</v>
      </c>
      <c r="B34" s="123" t="str">
        <f>IF(②選手情報入力!C36="","",②選手情報入力!B36&amp;②選手情報入力!C36)</f>
        <v/>
      </c>
      <c r="C34" s="147" t="str">
        <f>IF(②選手情報入力!D36="","",②選手情報入力!D36)</f>
        <v/>
      </c>
      <c r="D34" s="123" t="str">
        <f>IF(②選手情報入力!G36="","",②選手情報入力!G36)</f>
        <v/>
      </c>
      <c r="E34" s="123" t="str">
        <f>IF(②選手情報入力!H36="","",②選手情報入力!H36)</f>
        <v/>
      </c>
      <c r="F34" s="122" t="str">
        <f>IF(②選手情報入力!I36="","",②選手情報入力!I36)</f>
        <v/>
      </c>
      <c r="G34" s="123" t="str">
        <f>IF(②選手情報入力!J36="","",②選手情報入力!J36)</f>
        <v/>
      </c>
      <c r="H34" s="122" t="str">
        <f>IF(②選手情報入力!K36="","",②選手情報入力!K36)</f>
        <v/>
      </c>
      <c r="I34" s="123" t="str">
        <f>IF(②選手情報入力!L36="","",②選手情報入力!L36)</f>
        <v/>
      </c>
      <c r="J34" s="296"/>
      <c r="K34" s="297"/>
      <c r="L34" s="123" t="str">
        <f>IF(②選手情報入力!O36="","",②選手情報入力!O36)</f>
        <v/>
      </c>
      <c r="M34" s="123" t="str">
        <f>IF(②選手情報入力!P36="","",②選手情報入力!P36)</f>
        <v/>
      </c>
    </row>
    <row r="35" spans="1:13" s="112" customFormat="1" ht="18" customHeight="1">
      <c r="A35" s="122">
        <v>28</v>
      </c>
      <c r="B35" s="123" t="str">
        <f>IF(②選手情報入力!C37="","",②選手情報入力!B37&amp;②選手情報入力!C37)</f>
        <v/>
      </c>
      <c r="C35" s="147" t="str">
        <f>IF(②選手情報入力!D37="","",②選手情報入力!D37)</f>
        <v/>
      </c>
      <c r="D35" s="123" t="str">
        <f>IF(②選手情報入力!G37="","",②選手情報入力!G37)</f>
        <v/>
      </c>
      <c r="E35" s="123" t="str">
        <f>IF(②選手情報入力!H37="","",②選手情報入力!H37)</f>
        <v/>
      </c>
      <c r="F35" s="122" t="str">
        <f>IF(②選手情報入力!I37="","",②選手情報入力!I37)</f>
        <v/>
      </c>
      <c r="G35" s="123" t="str">
        <f>IF(②選手情報入力!J37="","",②選手情報入力!J37)</f>
        <v/>
      </c>
      <c r="H35" s="122" t="str">
        <f>IF(②選手情報入力!K37="","",②選手情報入力!K37)</f>
        <v/>
      </c>
      <c r="I35" s="123" t="str">
        <f>IF(②選手情報入力!L37="","",②選手情報入力!L37)</f>
        <v/>
      </c>
      <c r="J35" s="296"/>
      <c r="K35" s="297"/>
      <c r="L35" s="123" t="str">
        <f>IF(②選手情報入力!O37="","",②選手情報入力!O37)</f>
        <v/>
      </c>
      <c r="M35" s="123" t="str">
        <f>IF(②選手情報入力!P37="","",②選手情報入力!P37)</f>
        <v/>
      </c>
    </row>
    <row r="36" spans="1:13" s="112" customFormat="1" ht="18" customHeight="1">
      <c r="A36" s="122">
        <v>29</v>
      </c>
      <c r="B36" s="123" t="str">
        <f>IF(②選手情報入力!C38="","",②選手情報入力!B38&amp;②選手情報入力!C38)</f>
        <v/>
      </c>
      <c r="C36" s="147" t="str">
        <f>IF(②選手情報入力!D38="","",②選手情報入力!D38)</f>
        <v/>
      </c>
      <c r="D36" s="123" t="str">
        <f>IF(②選手情報入力!G38="","",②選手情報入力!G38)</f>
        <v/>
      </c>
      <c r="E36" s="123" t="str">
        <f>IF(②選手情報入力!H38="","",②選手情報入力!H38)</f>
        <v/>
      </c>
      <c r="F36" s="122" t="str">
        <f>IF(②選手情報入力!I38="","",②選手情報入力!I38)</f>
        <v/>
      </c>
      <c r="G36" s="123" t="str">
        <f>IF(②選手情報入力!J38="","",②選手情報入力!J38)</f>
        <v/>
      </c>
      <c r="H36" s="122" t="str">
        <f>IF(②選手情報入力!K38="","",②選手情報入力!K38)</f>
        <v/>
      </c>
      <c r="I36" s="123" t="str">
        <f>IF(②選手情報入力!L38="","",②選手情報入力!L38)</f>
        <v/>
      </c>
      <c r="J36" s="296"/>
      <c r="K36" s="297"/>
      <c r="L36" s="123" t="str">
        <f>IF(②選手情報入力!O38="","",②選手情報入力!O38)</f>
        <v/>
      </c>
      <c r="M36" s="123" t="str">
        <f>IF(②選手情報入力!P38="","",②選手情報入力!P38)</f>
        <v/>
      </c>
    </row>
    <row r="37" spans="1:13" s="112" customFormat="1" ht="18" customHeight="1">
      <c r="A37" s="124">
        <v>30</v>
      </c>
      <c r="B37" s="125" t="str">
        <f>IF(②選手情報入力!C39="","",②選手情報入力!B39&amp;②選手情報入力!C39)</f>
        <v/>
      </c>
      <c r="C37" s="149" t="str">
        <f>IF(②選手情報入力!D39="","",②選手情報入力!D39)</f>
        <v/>
      </c>
      <c r="D37" s="125" t="str">
        <f>IF(②選手情報入力!G39="","",②選手情報入力!G39)</f>
        <v/>
      </c>
      <c r="E37" s="125" t="str">
        <f>IF(②選手情報入力!H39="","",②選手情報入力!H39)</f>
        <v/>
      </c>
      <c r="F37" s="124" t="str">
        <f>IF(②選手情報入力!I39="","",②選手情報入力!I39)</f>
        <v/>
      </c>
      <c r="G37" s="125" t="str">
        <f>IF(②選手情報入力!J39="","",②選手情報入力!J39)</f>
        <v/>
      </c>
      <c r="H37" s="124" t="str">
        <f>IF(②選手情報入力!K39="","",②選手情報入力!K39)</f>
        <v/>
      </c>
      <c r="I37" s="125" t="str">
        <f>IF(②選手情報入力!L39="","",②選手情報入力!L39)</f>
        <v/>
      </c>
      <c r="J37" s="300"/>
      <c r="K37" s="301"/>
      <c r="L37" s="125" t="str">
        <f>IF(②選手情報入力!O39="","",②選手情報入力!O39)</f>
        <v/>
      </c>
      <c r="M37" s="125" t="str">
        <f>IF(②選手情報入力!P39="","",②選手情報入力!P39)</f>
        <v/>
      </c>
    </row>
    <row r="38" spans="1:13" s="112" customFormat="1" ht="18" customHeight="1">
      <c r="A38" s="128">
        <v>31</v>
      </c>
      <c r="B38" s="129" t="str">
        <f>IF(②選手情報入力!C40="","",②選手情報入力!B40&amp;②選手情報入力!C40)</f>
        <v/>
      </c>
      <c r="C38" s="150" t="str">
        <f>IF(②選手情報入力!D40="","",②選手情報入力!D40)</f>
        <v/>
      </c>
      <c r="D38" s="129" t="str">
        <f>IF(②選手情報入力!G40="","",②選手情報入力!G40)</f>
        <v/>
      </c>
      <c r="E38" s="129" t="str">
        <f>IF(②選手情報入力!H40="","",②選手情報入力!H40)</f>
        <v/>
      </c>
      <c r="F38" s="128" t="str">
        <f>IF(②選手情報入力!I40="","",②選手情報入力!I40)</f>
        <v/>
      </c>
      <c r="G38" s="129" t="str">
        <f>IF(②選手情報入力!J40="","",②選手情報入力!J40)</f>
        <v/>
      </c>
      <c r="H38" s="128" t="str">
        <f>IF(②選手情報入力!K40="","",②選手情報入力!K40)</f>
        <v/>
      </c>
      <c r="I38" s="129" t="str">
        <f>IF(②選手情報入力!L40="","",②選手情報入力!L40)</f>
        <v/>
      </c>
      <c r="J38" s="302"/>
      <c r="K38" s="303"/>
      <c r="L38" s="129" t="str">
        <f>IF(②選手情報入力!O40="","",②選手情報入力!O40)</f>
        <v/>
      </c>
      <c r="M38" s="129" t="str">
        <f>IF(②選手情報入力!P40="","",②選手情報入力!P40)</f>
        <v/>
      </c>
    </row>
    <row r="39" spans="1:13" s="112" customFormat="1" ht="18" customHeight="1">
      <c r="A39" s="122">
        <v>32</v>
      </c>
      <c r="B39" s="123" t="str">
        <f>IF(②選手情報入力!C41="","",②選手情報入力!B41&amp;②選手情報入力!C41)</f>
        <v/>
      </c>
      <c r="C39" s="147" t="str">
        <f>IF(②選手情報入力!D41="","",②選手情報入力!D41)</f>
        <v/>
      </c>
      <c r="D39" s="123" t="str">
        <f>IF(②選手情報入力!G41="","",②選手情報入力!G41)</f>
        <v/>
      </c>
      <c r="E39" s="123" t="str">
        <f>IF(②選手情報入力!H41="","",②選手情報入力!H41)</f>
        <v/>
      </c>
      <c r="F39" s="122" t="str">
        <f>IF(②選手情報入力!I41="","",②選手情報入力!I41)</f>
        <v/>
      </c>
      <c r="G39" s="123" t="str">
        <f>IF(②選手情報入力!J41="","",②選手情報入力!J41)</f>
        <v/>
      </c>
      <c r="H39" s="122" t="str">
        <f>IF(②選手情報入力!K41="","",②選手情報入力!K41)</f>
        <v/>
      </c>
      <c r="I39" s="123" t="str">
        <f>IF(②選手情報入力!L41="","",②選手情報入力!L41)</f>
        <v/>
      </c>
      <c r="J39" s="296"/>
      <c r="K39" s="297"/>
      <c r="L39" s="123" t="str">
        <f>IF(②選手情報入力!O41="","",②選手情報入力!O41)</f>
        <v/>
      </c>
      <c r="M39" s="123" t="str">
        <f>IF(②選手情報入力!P41="","",②選手情報入力!P41)</f>
        <v/>
      </c>
    </row>
    <row r="40" spans="1:13" s="112" customFormat="1" ht="18" customHeight="1">
      <c r="A40" s="122">
        <v>33</v>
      </c>
      <c r="B40" s="123" t="str">
        <f>IF(②選手情報入力!C42="","",②選手情報入力!B42&amp;②選手情報入力!C42)</f>
        <v/>
      </c>
      <c r="C40" s="147" t="str">
        <f>IF(②選手情報入力!D42="","",②選手情報入力!D42)</f>
        <v/>
      </c>
      <c r="D40" s="123" t="str">
        <f>IF(②選手情報入力!G42="","",②選手情報入力!G42)</f>
        <v/>
      </c>
      <c r="E40" s="123" t="str">
        <f>IF(②選手情報入力!H42="","",②選手情報入力!H42)</f>
        <v/>
      </c>
      <c r="F40" s="122" t="str">
        <f>IF(②選手情報入力!I42="","",②選手情報入力!I42)</f>
        <v/>
      </c>
      <c r="G40" s="123" t="str">
        <f>IF(②選手情報入力!J42="","",②選手情報入力!J42)</f>
        <v/>
      </c>
      <c r="H40" s="122" t="str">
        <f>IF(②選手情報入力!K42="","",②選手情報入力!K42)</f>
        <v/>
      </c>
      <c r="I40" s="123" t="str">
        <f>IF(②選手情報入力!L42="","",②選手情報入力!L42)</f>
        <v/>
      </c>
      <c r="J40" s="296"/>
      <c r="K40" s="297"/>
      <c r="L40" s="123" t="str">
        <f>IF(②選手情報入力!O42="","",②選手情報入力!O42)</f>
        <v/>
      </c>
      <c r="M40" s="123" t="str">
        <f>IF(②選手情報入力!P42="","",②選手情報入力!P42)</f>
        <v/>
      </c>
    </row>
    <row r="41" spans="1:13" s="112" customFormat="1" ht="18" customHeight="1">
      <c r="A41" s="122">
        <v>34</v>
      </c>
      <c r="B41" s="123" t="str">
        <f>IF(②選手情報入力!C43="","",②選手情報入力!B43&amp;②選手情報入力!C43)</f>
        <v/>
      </c>
      <c r="C41" s="147" t="str">
        <f>IF(②選手情報入力!D43="","",②選手情報入力!D43)</f>
        <v/>
      </c>
      <c r="D41" s="123" t="str">
        <f>IF(②選手情報入力!G43="","",②選手情報入力!G43)</f>
        <v/>
      </c>
      <c r="E41" s="123" t="str">
        <f>IF(②選手情報入力!H43="","",②選手情報入力!H43)</f>
        <v/>
      </c>
      <c r="F41" s="122" t="str">
        <f>IF(②選手情報入力!I43="","",②選手情報入力!I43)</f>
        <v/>
      </c>
      <c r="G41" s="123" t="str">
        <f>IF(②選手情報入力!J43="","",②選手情報入力!J43)</f>
        <v/>
      </c>
      <c r="H41" s="122" t="str">
        <f>IF(②選手情報入力!K43="","",②選手情報入力!K43)</f>
        <v/>
      </c>
      <c r="I41" s="123" t="str">
        <f>IF(②選手情報入力!L43="","",②選手情報入力!L43)</f>
        <v/>
      </c>
      <c r="J41" s="296"/>
      <c r="K41" s="297"/>
      <c r="L41" s="123" t="str">
        <f>IF(②選手情報入力!O43="","",②選手情報入力!O43)</f>
        <v/>
      </c>
      <c r="M41" s="123" t="str">
        <f>IF(②選手情報入力!P43="","",②選手情報入力!P43)</f>
        <v/>
      </c>
    </row>
    <row r="42" spans="1:13" s="112" customFormat="1" ht="18" customHeight="1">
      <c r="A42" s="126">
        <v>35</v>
      </c>
      <c r="B42" s="127" t="str">
        <f>IF(②選手情報入力!C44="","",②選手情報入力!B44&amp;②選手情報入力!C44)</f>
        <v/>
      </c>
      <c r="C42" s="148" t="str">
        <f>IF(②選手情報入力!D44="","",②選手情報入力!D44)</f>
        <v/>
      </c>
      <c r="D42" s="127" t="str">
        <f>IF(②選手情報入力!G44="","",②選手情報入力!G44)</f>
        <v/>
      </c>
      <c r="E42" s="127" t="str">
        <f>IF(②選手情報入力!H44="","",②選手情報入力!H44)</f>
        <v/>
      </c>
      <c r="F42" s="126" t="str">
        <f>IF(②選手情報入力!I44="","",②選手情報入力!I44)</f>
        <v/>
      </c>
      <c r="G42" s="127" t="str">
        <f>IF(②選手情報入力!J44="","",②選手情報入力!J44)</f>
        <v/>
      </c>
      <c r="H42" s="126" t="str">
        <f>IF(②選手情報入力!K44="","",②選手情報入力!K44)</f>
        <v/>
      </c>
      <c r="I42" s="127" t="str">
        <f>IF(②選手情報入力!L44="","",②選手情報入力!L44)</f>
        <v/>
      </c>
      <c r="J42" s="298"/>
      <c r="K42" s="299"/>
      <c r="L42" s="127" t="str">
        <f>IF(②選手情報入力!O44="","",②選手情報入力!O44)</f>
        <v/>
      </c>
      <c r="M42" s="127" t="str">
        <f>IF(②選手情報入力!P44="","",②選手情報入力!P44)</f>
        <v/>
      </c>
    </row>
    <row r="43" spans="1:13" s="112" customFormat="1" ht="18" customHeight="1">
      <c r="A43" s="120">
        <v>36</v>
      </c>
      <c r="B43" s="121" t="str">
        <f>IF(②選手情報入力!C45="","",②選手情報入力!B45&amp;②選手情報入力!C45)</f>
        <v/>
      </c>
      <c r="C43" s="146" t="str">
        <f>IF(②選手情報入力!D45="","",②選手情報入力!D45)</f>
        <v/>
      </c>
      <c r="D43" s="121" t="str">
        <f>IF(②選手情報入力!G45="","",②選手情報入力!G45)</f>
        <v/>
      </c>
      <c r="E43" s="121" t="str">
        <f>IF(②選手情報入力!H45="","",②選手情報入力!H45)</f>
        <v/>
      </c>
      <c r="F43" s="120" t="str">
        <f>IF(②選手情報入力!I45="","",②選手情報入力!I45)</f>
        <v/>
      </c>
      <c r="G43" s="121" t="str">
        <f>IF(②選手情報入力!J45="","",②選手情報入力!J45)</f>
        <v/>
      </c>
      <c r="H43" s="120" t="str">
        <f>IF(②選手情報入力!K45="","",②選手情報入力!K45)</f>
        <v/>
      </c>
      <c r="I43" s="121" t="str">
        <f>IF(②選手情報入力!L45="","",②選手情報入力!L45)</f>
        <v/>
      </c>
      <c r="J43" s="294"/>
      <c r="K43" s="295"/>
      <c r="L43" s="121" t="str">
        <f>IF(②選手情報入力!O45="","",②選手情報入力!O45)</f>
        <v/>
      </c>
      <c r="M43" s="121" t="str">
        <f>IF(②選手情報入力!P45="","",②選手情報入力!P45)</f>
        <v/>
      </c>
    </row>
    <row r="44" spans="1:13" s="112" customFormat="1" ht="18" customHeight="1">
      <c r="A44" s="122">
        <v>37</v>
      </c>
      <c r="B44" s="123" t="str">
        <f>IF(②選手情報入力!C46="","",②選手情報入力!B46&amp;②選手情報入力!C46)</f>
        <v/>
      </c>
      <c r="C44" s="147" t="str">
        <f>IF(②選手情報入力!D46="","",②選手情報入力!D46)</f>
        <v/>
      </c>
      <c r="D44" s="123" t="str">
        <f>IF(②選手情報入力!G46="","",②選手情報入力!G46)</f>
        <v/>
      </c>
      <c r="E44" s="123" t="str">
        <f>IF(②選手情報入力!H46="","",②選手情報入力!H46)</f>
        <v/>
      </c>
      <c r="F44" s="122" t="str">
        <f>IF(②選手情報入力!I46="","",②選手情報入力!I46)</f>
        <v/>
      </c>
      <c r="G44" s="123" t="str">
        <f>IF(②選手情報入力!J46="","",②選手情報入力!J46)</f>
        <v/>
      </c>
      <c r="H44" s="122" t="str">
        <f>IF(②選手情報入力!K46="","",②選手情報入力!K46)</f>
        <v/>
      </c>
      <c r="I44" s="123" t="str">
        <f>IF(②選手情報入力!L46="","",②選手情報入力!L46)</f>
        <v/>
      </c>
      <c r="J44" s="296"/>
      <c r="K44" s="297"/>
      <c r="L44" s="123" t="str">
        <f>IF(②選手情報入力!O46="","",②選手情報入力!O46)</f>
        <v/>
      </c>
      <c r="M44" s="123" t="str">
        <f>IF(②選手情報入力!P46="","",②選手情報入力!P46)</f>
        <v/>
      </c>
    </row>
    <row r="45" spans="1:13" s="112" customFormat="1" ht="18" customHeight="1">
      <c r="A45" s="122">
        <v>38</v>
      </c>
      <c r="B45" s="123" t="str">
        <f>IF(②選手情報入力!C47="","",②選手情報入力!B47&amp;②選手情報入力!C47)</f>
        <v/>
      </c>
      <c r="C45" s="147" t="str">
        <f>IF(②選手情報入力!D47="","",②選手情報入力!D47)</f>
        <v/>
      </c>
      <c r="D45" s="123" t="str">
        <f>IF(②選手情報入力!G47="","",②選手情報入力!G47)</f>
        <v/>
      </c>
      <c r="E45" s="123" t="str">
        <f>IF(②選手情報入力!H47="","",②選手情報入力!H47)</f>
        <v/>
      </c>
      <c r="F45" s="122" t="str">
        <f>IF(②選手情報入力!I47="","",②選手情報入力!I47)</f>
        <v/>
      </c>
      <c r="G45" s="123" t="str">
        <f>IF(②選手情報入力!J47="","",②選手情報入力!J47)</f>
        <v/>
      </c>
      <c r="H45" s="122" t="str">
        <f>IF(②選手情報入力!K47="","",②選手情報入力!K47)</f>
        <v/>
      </c>
      <c r="I45" s="123" t="str">
        <f>IF(②選手情報入力!L47="","",②選手情報入力!L47)</f>
        <v/>
      </c>
      <c r="J45" s="296"/>
      <c r="K45" s="297"/>
      <c r="L45" s="123" t="str">
        <f>IF(②選手情報入力!O47="","",②選手情報入力!O47)</f>
        <v/>
      </c>
      <c r="M45" s="123" t="str">
        <f>IF(②選手情報入力!P47="","",②選手情報入力!P47)</f>
        <v/>
      </c>
    </row>
    <row r="46" spans="1:13" s="112" customFormat="1" ht="18" customHeight="1">
      <c r="A46" s="122">
        <v>39</v>
      </c>
      <c r="B46" s="123" t="str">
        <f>IF(②選手情報入力!C48="","",②選手情報入力!B48&amp;②選手情報入力!C48)</f>
        <v/>
      </c>
      <c r="C46" s="147" t="str">
        <f>IF(②選手情報入力!D48="","",②選手情報入力!D48)</f>
        <v/>
      </c>
      <c r="D46" s="123" t="str">
        <f>IF(②選手情報入力!G48="","",②選手情報入力!G48)</f>
        <v/>
      </c>
      <c r="E46" s="123" t="str">
        <f>IF(②選手情報入力!H48="","",②選手情報入力!H48)</f>
        <v/>
      </c>
      <c r="F46" s="122" t="str">
        <f>IF(②選手情報入力!I48="","",②選手情報入力!I48)</f>
        <v/>
      </c>
      <c r="G46" s="123" t="str">
        <f>IF(②選手情報入力!J48="","",②選手情報入力!J48)</f>
        <v/>
      </c>
      <c r="H46" s="122" t="str">
        <f>IF(②選手情報入力!K48="","",②選手情報入力!K48)</f>
        <v/>
      </c>
      <c r="I46" s="123" t="str">
        <f>IF(②選手情報入力!L48="","",②選手情報入力!L48)</f>
        <v/>
      </c>
      <c r="J46" s="296"/>
      <c r="K46" s="297"/>
      <c r="L46" s="123" t="str">
        <f>IF(②選手情報入力!O48="","",②選手情報入力!O48)</f>
        <v/>
      </c>
      <c r="M46" s="123" t="str">
        <f>IF(②選手情報入力!P48="","",②選手情報入力!P48)</f>
        <v/>
      </c>
    </row>
    <row r="47" spans="1:13" s="112" customFormat="1" ht="18" customHeight="1">
      <c r="A47" s="124">
        <v>40</v>
      </c>
      <c r="B47" s="125" t="str">
        <f>IF(②選手情報入力!C49="","",②選手情報入力!B49&amp;②選手情報入力!C49)</f>
        <v/>
      </c>
      <c r="C47" s="149" t="str">
        <f>IF(②選手情報入力!D49="","",②選手情報入力!D49)</f>
        <v/>
      </c>
      <c r="D47" s="125" t="str">
        <f>IF(②選手情報入力!G49="","",②選手情報入力!G49)</f>
        <v/>
      </c>
      <c r="E47" s="125" t="str">
        <f>IF(②選手情報入力!H49="","",②選手情報入力!H49)</f>
        <v/>
      </c>
      <c r="F47" s="124" t="str">
        <f>IF(②選手情報入力!I49="","",②選手情報入力!I49)</f>
        <v/>
      </c>
      <c r="G47" s="125" t="str">
        <f>IF(②選手情報入力!J49="","",②選手情報入力!J49)</f>
        <v/>
      </c>
      <c r="H47" s="124" t="str">
        <f>IF(②選手情報入力!K49="","",②選手情報入力!K49)</f>
        <v/>
      </c>
      <c r="I47" s="125" t="str">
        <f>IF(②選手情報入力!L49="","",②選手情報入力!L49)</f>
        <v/>
      </c>
      <c r="J47" s="300"/>
      <c r="K47" s="301"/>
      <c r="L47" s="125" t="str">
        <f>IF(②選手情報入力!O49="","",②選手情報入力!O49)</f>
        <v/>
      </c>
      <c r="M47" s="125" t="str">
        <f>IF(②選手情報入力!P49="","",②選手情報入力!P49)</f>
        <v/>
      </c>
    </row>
    <row r="48" spans="1:13" s="112" customFormat="1" ht="18" customHeight="1">
      <c r="A48" s="120">
        <v>41</v>
      </c>
      <c r="B48" s="121" t="str">
        <f>IF(②選手情報入力!C50="","",②選手情報入力!B50&amp;②選手情報入力!C50)</f>
        <v/>
      </c>
      <c r="C48" s="146" t="str">
        <f>IF(②選手情報入力!D50="","",②選手情報入力!D50)</f>
        <v/>
      </c>
      <c r="D48" s="121" t="str">
        <f>IF(②選手情報入力!G50="","",②選手情報入力!G50)</f>
        <v/>
      </c>
      <c r="E48" s="121" t="str">
        <f>IF(②選手情報入力!H50="","",②選手情報入力!H50)</f>
        <v/>
      </c>
      <c r="F48" s="120" t="str">
        <f>IF(②選手情報入力!I50="","",②選手情報入力!I50)</f>
        <v/>
      </c>
      <c r="G48" s="121" t="str">
        <f>IF(②選手情報入力!J50="","",②選手情報入力!J50)</f>
        <v/>
      </c>
      <c r="H48" s="120" t="str">
        <f>IF(②選手情報入力!K50="","",②選手情報入力!K50)</f>
        <v/>
      </c>
      <c r="I48" s="121" t="str">
        <f>IF(②選手情報入力!L50="","",②選手情報入力!L50)</f>
        <v/>
      </c>
      <c r="J48" s="294"/>
      <c r="K48" s="295"/>
      <c r="L48" s="121" t="str">
        <f>IF(②選手情報入力!O50="","",②選手情報入力!O50)</f>
        <v/>
      </c>
      <c r="M48" s="121" t="str">
        <f>IF(②選手情報入力!P50="","",②選手情報入力!P50)</f>
        <v/>
      </c>
    </row>
    <row r="49" spans="1:13" s="112" customFormat="1" ht="18" customHeight="1">
      <c r="A49" s="122">
        <v>42</v>
      </c>
      <c r="B49" s="123" t="str">
        <f>IF(②選手情報入力!C51="","",②選手情報入力!B51&amp;②選手情報入力!C51)</f>
        <v/>
      </c>
      <c r="C49" s="147" t="str">
        <f>IF(②選手情報入力!D51="","",②選手情報入力!D51)</f>
        <v/>
      </c>
      <c r="D49" s="123" t="str">
        <f>IF(②選手情報入力!G51="","",②選手情報入力!G51)</f>
        <v/>
      </c>
      <c r="E49" s="123" t="str">
        <f>IF(②選手情報入力!H51="","",②選手情報入力!H51)</f>
        <v/>
      </c>
      <c r="F49" s="122" t="str">
        <f>IF(②選手情報入力!I51="","",②選手情報入力!I51)</f>
        <v/>
      </c>
      <c r="G49" s="123" t="str">
        <f>IF(②選手情報入力!J51="","",②選手情報入力!J51)</f>
        <v/>
      </c>
      <c r="H49" s="122" t="str">
        <f>IF(②選手情報入力!K51="","",②選手情報入力!K51)</f>
        <v/>
      </c>
      <c r="I49" s="123" t="str">
        <f>IF(②選手情報入力!L51="","",②選手情報入力!L51)</f>
        <v/>
      </c>
      <c r="J49" s="296"/>
      <c r="K49" s="297"/>
      <c r="L49" s="123" t="str">
        <f>IF(②選手情報入力!O51="","",②選手情報入力!O51)</f>
        <v/>
      </c>
      <c r="M49" s="123" t="str">
        <f>IF(②選手情報入力!P51="","",②選手情報入力!P51)</f>
        <v/>
      </c>
    </row>
    <row r="50" spans="1:13" s="112" customFormat="1" ht="18" customHeight="1">
      <c r="A50" s="122">
        <v>43</v>
      </c>
      <c r="B50" s="123" t="str">
        <f>IF(②選手情報入力!C52="","",②選手情報入力!B52&amp;②選手情報入力!C52)</f>
        <v/>
      </c>
      <c r="C50" s="147" t="str">
        <f>IF(②選手情報入力!D52="","",②選手情報入力!D52)</f>
        <v/>
      </c>
      <c r="D50" s="123" t="str">
        <f>IF(②選手情報入力!G52="","",②選手情報入力!G52)</f>
        <v/>
      </c>
      <c r="E50" s="123" t="str">
        <f>IF(②選手情報入力!H52="","",②選手情報入力!H52)</f>
        <v/>
      </c>
      <c r="F50" s="122" t="str">
        <f>IF(②選手情報入力!I52="","",②選手情報入力!I52)</f>
        <v/>
      </c>
      <c r="G50" s="123" t="str">
        <f>IF(②選手情報入力!J52="","",②選手情報入力!J52)</f>
        <v/>
      </c>
      <c r="H50" s="122" t="str">
        <f>IF(②選手情報入力!K52="","",②選手情報入力!K52)</f>
        <v/>
      </c>
      <c r="I50" s="123" t="str">
        <f>IF(②選手情報入力!L52="","",②選手情報入力!L52)</f>
        <v/>
      </c>
      <c r="J50" s="296"/>
      <c r="K50" s="297"/>
      <c r="L50" s="123" t="str">
        <f>IF(②選手情報入力!O52="","",②選手情報入力!O52)</f>
        <v/>
      </c>
      <c r="M50" s="123" t="str">
        <f>IF(②選手情報入力!P52="","",②選手情報入力!P52)</f>
        <v/>
      </c>
    </row>
    <row r="51" spans="1:13" s="112" customFormat="1" ht="18" customHeight="1">
      <c r="A51" s="122">
        <v>44</v>
      </c>
      <c r="B51" s="123" t="str">
        <f>IF(②選手情報入力!C53="","",②選手情報入力!B53&amp;②選手情報入力!C53)</f>
        <v/>
      </c>
      <c r="C51" s="147" t="str">
        <f>IF(②選手情報入力!D53="","",②選手情報入力!D53)</f>
        <v/>
      </c>
      <c r="D51" s="123" t="str">
        <f>IF(②選手情報入力!G53="","",②選手情報入力!G53)</f>
        <v/>
      </c>
      <c r="E51" s="123" t="str">
        <f>IF(②選手情報入力!H53="","",②選手情報入力!H53)</f>
        <v/>
      </c>
      <c r="F51" s="122" t="str">
        <f>IF(②選手情報入力!I53="","",②選手情報入力!I53)</f>
        <v/>
      </c>
      <c r="G51" s="123" t="str">
        <f>IF(②選手情報入力!J53="","",②選手情報入力!J53)</f>
        <v/>
      </c>
      <c r="H51" s="122" t="str">
        <f>IF(②選手情報入力!K53="","",②選手情報入力!K53)</f>
        <v/>
      </c>
      <c r="I51" s="123" t="str">
        <f>IF(②選手情報入力!L53="","",②選手情報入力!L53)</f>
        <v/>
      </c>
      <c r="J51" s="296"/>
      <c r="K51" s="297"/>
      <c r="L51" s="123" t="str">
        <f>IF(②選手情報入力!O53="","",②選手情報入力!O53)</f>
        <v/>
      </c>
      <c r="M51" s="123" t="str">
        <f>IF(②選手情報入力!P53="","",②選手情報入力!P53)</f>
        <v/>
      </c>
    </row>
    <row r="52" spans="1:13" s="112" customFormat="1" ht="18" customHeight="1">
      <c r="A52" s="124">
        <v>45</v>
      </c>
      <c r="B52" s="125" t="str">
        <f>IF(②選手情報入力!C54="","",②選手情報入力!B54&amp;②選手情報入力!C54)</f>
        <v/>
      </c>
      <c r="C52" s="149" t="str">
        <f>IF(②選手情報入力!D54="","",②選手情報入力!D54)</f>
        <v/>
      </c>
      <c r="D52" s="125" t="str">
        <f>IF(②選手情報入力!G54="","",②選手情報入力!G54)</f>
        <v/>
      </c>
      <c r="E52" s="125" t="str">
        <f>IF(②選手情報入力!H54="","",②選手情報入力!H54)</f>
        <v/>
      </c>
      <c r="F52" s="124" t="str">
        <f>IF(②選手情報入力!I54="","",②選手情報入力!I54)</f>
        <v/>
      </c>
      <c r="G52" s="125" t="str">
        <f>IF(②選手情報入力!J54="","",②選手情報入力!J54)</f>
        <v/>
      </c>
      <c r="H52" s="124" t="str">
        <f>IF(②選手情報入力!K54="","",②選手情報入力!K54)</f>
        <v/>
      </c>
      <c r="I52" s="125" t="str">
        <f>IF(②選手情報入力!L54="","",②選手情報入力!L54)</f>
        <v/>
      </c>
      <c r="J52" s="300"/>
      <c r="K52" s="301"/>
      <c r="L52" s="125" t="str">
        <f>IF(②選手情報入力!O54="","",②選手情報入力!O54)</f>
        <v/>
      </c>
      <c r="M52" s="125" t="str">
        <f>IF(②選手情報入力!P54="","",②選手情報入力!P54)</f>
        <v/>
      </c>
    </row>
    <row r="53" spans="1:13" s="112" customFormat="1" ht="18" customHeight="1">
      <c r="A53" s="120">
        <v>46</v>
      </c>
      <c r="B53" s="121" t="str">
        <f>IF(②選手情報入力!C55="","",②選手情報入力!B55&amp;②選手情報入力!C55)</f>
        <v/>
      </c>
      <c r="C53" s="146" t="str">
        <f>IF(②選手情報入力!D55="","",②選手情報入力!D55)</f>
        <v/>
      </c>
      <c r="D53" s="121" t="str">
        <f>IF(②選手情報入力!G55="","",②選手情報入力!G55)</f>
        <v/>
      </c>
      <c r="E53" s="121" t="str">
        <f>IF(②選手情報入力!H55="","",②選手情報入力!H55)</f>
        <v/>
      </c>
      <c r="F53" s="120" t="str">
        <f>IF(②選手情報入力!I55="","",②選手情報入力!I55)</f>
        <v/>
      </c>
      <c r="G53" s="121" t="str">
        <f>IF(②選手情報入力!J55="","",②選手情報入力!J55)</f>
        <v/>
      </c>
      <c r="H53" s="120" t="str">
        <f>IF(②選手情報入力!K55="","",②選手情報入力!K55)</f>
        <v/>
      </c>
      <c r="I53" s="121" t="str">
        <f>IF(②選手情報入力!L55="","",②選手情報入力!L55)</f>
        <v/>
      </c>
      <c r="J53" s="294"/>
      <c r="K53" s="295"/>
      <c r="L53" s="121" t="str">
        <f>IF(②選手情報入力!O55="","",②選手情報入力!O55)</f>
        <v/>
      </c>
      <c r="M53" s="121" t="str">
        <f>IF(②選手情報入力!P55="","",②選手情報入力!P55)</f>
        <v/>
      </c>
    </row>
    <row r="54" spans="1:13" s="112" customFormat="1" ht="18" customHeight="1">
      <c r="A54" s="122">
        <v>47</v>
      </c>
      <c r="B54" s="123" t="str">
        <f>IF(②選手情報入力!C56="","",②選手情報入力!B56&amp;②選手情報入力!C56)</f>
        <v/>
      </c>
      <c r="C54" s="147" t="str">
        <f>IF(②選手情報入力!D56="","",②選手情報入力!D56)</f>
        <v/>
      </c>
      <c r="D54" s="123" t="str">
        <f>IF(②選手情報入力!G56="","",②選手情報入力!G56)</f>
        <v/>
      </c>
      <c r="E54" s="123" t="str">
        <f>IF(②選手情報入力!H56="","",②選手情報入力!H56)</f>
        <v/>
      </c>
      <c r="F54" s="122" t="str">
        <f>IF(②選手情報入力!I56="","",②選手情報入力!I56)</f>
        <v/>
      </c>
      <c r="G54" s="123" t="str">
        <f>IF(②選手情報入力!J56="","",②選手情報入力!J56)</f>
        <v/>
      </c>
      <c r="H54" s="122" t="str">
        <f>IF(②選手情報入力!K56="","",②選手情報入力!K56)</f>
        <v/>
      </c>
      <c r="I54" s="123" t="str">
        <f>IF(②選手情報入力!L56="","",②選手情報入力!L56)</f>
        <v/>
      </c>
      <c r="J54" s="296"/>
      <c r="K54" s="297"/>
      <c r="L54" s="123" t="str">
        <f>IF(②選手情報入力!O56="","",②選手情報入力!O56)</f>
        <v/>
      </c>
      <c r="M54" s="123" t="str">
        <f>IF(②選手情報入力!P56="","",②選手情報入力!P56)</f>
        <v/>
      </c>
    </row>
    <row r="55" spans="1:13" s="112" customFormat="1" ht="18" customHeight="1">
      <c r="A55" s="122">
        <v>48</v>
      </c>
      <c r="B55" s="123" t="str">
        <f>IF(②選手情報入力!C57="","",②選手情報入力!B57&amp;②選手情報入力!C57)</f>
        <v/>
      </c>
      <c r="C55" s="147" t="str">
        <f>IF(②選手情報入力!D57="","",②選手情報入力!D57)</f>
        <v/>
      </c>
      <c r="D55" s="123" t="str">
        <f>IF(②選手情報入力!G57="","",②選手情報入力!G57)</f>
        <v/>
      </c>
      <c r="E55" s="123" t="str">
        <f>IF(②選手情報入力!H57="","",②選手情報入力!H57)</f>
        <v/>
      </c>
      <c r="F55" s="122" t="str">
        <f>IF(②選手情報入力!I57="","",②選手情報入力!I57)</f>
        <v/>
      </c>
      <c r="G55" s="123" t="str">
        <f>IF(②選手情報入力!J57="","",②選手情報入力!J57)</f>
        <v/>
      </c>
      <c r="H55" s="122" t="str">
        <f>IF(②選手情報入力!K57="","",②選手情報入力!K57)</f>
        <v/>
      </c>
      <c r="I55" s="123" t="str">
        <f>IF(②選手情報入力!L57="","",②選手情報入力!L57)</f>
        <v/>
      </c>
      <c r="J55" s="296"/>
      <c r="K55" s="297"/>
      <c r="L55" s="123" t="str">
        <f>IF(②選手情報入力!O57="","",②選手情報入力!O57)</f>
        <v/>
      </c>
      <c r="M55" s="123" t="str">
        <f>IF(②選手情報入力!P57="","",②選手情報入力!P57)</f>
        <v/>
      </c>
    </row>
    <row r="56" spans="1:13" s="112" customFormat="1" ht="18" customHeight="1">
      <c r="A56" s="122">
        <v>49</v>
      </c>
      <c r="B56" s="123" t="str">
        <f>IF(②選手情報入力!C58="","",②選手情報入力!B58&amp;②選手情報入力!C58)</f>
        <v/>
      </c>
      <c r="C56" s="147" t="str">
        <f>IF(②選手情報入力!D58="","",②選手情報入力!D58)</f>
        <v/>
      </c>
      <c r="D56" s="123" t="str">
        <f>IF(②選手情報入力!G58="","",②選手情報入力!G58)</f>
        <v/>
      </c>
      <c r="E56" s="123" t="str">
        <f>IF(②選手情報入力!H58="","",②選手情報入力!H58)</f>
        <v/>
      </c>
      <c r="F56" s="122" t="str">
        <f>IF(②選手情報入力!I58="","",②選手情報入力!I58)</f>
        <v/>
      </c>
      <c r="G56" s="123" t="str">
        <f>IF(②選手情報入力!J58="","",②選手情報入力!J58)</f>
        <v/>
      </c>
      <c r="H56" s="122" t="str">
        <f>IF(②選手情報入力!K58="","",②選手情報入力!K58)</f>
        <v/>
      </c>
      <c r="I56" s="123" t="str">
        <f>IF(②選手情報入力!L58="","",②選手情報入力!L58)</f>
        <v/>
      </c>
      <c r="J56" s="296"/>
      <c r="K56" s="297"/>
      <c r="L56" s="123" t="str">
        <f>IF(②選手情報入力!O58="","",②選手情報入力!O58)</f>
        <v/>
      </c>
      <c r="M56" s="123" t="str">
        <f>IF(②選手情報入力!P58="","",②選手情報入力!P58)</f>
        <v/>
      </c>
    </row>
    <row r="57" spans="1:13" s="112" customFormat="1" ht="18" customHeight="1">
      <c r="A57" s="124">
        <v>50</v>
      </c>
      <c r="B57" s="125" t="str">
        <f>IF(②選手情報入力!C59="","",②選手情報入力!B59&amp;②選手情報入力!C59)</f>
        <v/>
      </c>
      <c r="C57" s="149" t="str">
        <f>IF(②選手情報入力!D59="","",②選手情報入力!D59)</f>
        <v/>
      </c>
      <c r="D57" s="125" t="str">
        <f>IF(②選手情報入力!G59="","",②選手情報入力!G59)</f>
        <v/>
      </c>
      <c r="E57" s="125" t="str">
        <f>IF(②選手情報入力!H59="","",②選手情報入力!H59)</f>
        <v/>
      </c>
      <c r="F57" s="124" t="str">
        <f>IF(②選手情報入力!I59="","",②選手情報入力!I59)</f>
        <v/>
      </c>
      <c r="G57" s="125" t="str">
        <f>IF(②選手情報入力!J59="","",②選手情報入力!J59)</f>
        <v/>
      </c>
      <c r="H57" s="124" t="str">
        <f>IF(②選手情報入力!K59="","",②選手情報入力!K59)</f>
        <v/>
      </c>
      <c r="I57" s="125" t="str">
        <f>IF(②選手情報入力!L59="","",②選手情報入力!L59)</f>
        <v/>
      </c>
      <c r="J57" s="300"/>
      <c r="K57" s="301"/>
      <c r="L57" s="125" t="str">
        <f>IF(②選手情報入力!O59="","",②選手情報入力!O59)</f>
        <v/>
      </c>
      <c r="M57" s="125" t="str">
        <f>IF(②選手情報入力!P59="","",②選手情報入力!P59)</f>
        <v/>
      </c>
    </row>
    <row r="58" spans="1:13" s="112" customFormat="1" ht="18" customHeight="1">
      <c r="A58" s="128">
        <v>51</v>
      </c>
      <c r="B58" s="129" t="str">
        <f>IF(②選手情報入力!C60="","",②選手情報入力!B60&amp;②選手情報入力!C60)</f>
        <v/>
      </c>
      <c r="C58" s="150" t="str">
        <f>IF(②選手情報入力!D60="","",②選手情報入力!D60)</f>
        <v/>
      </c>
      <c r="D58" s="129" t="str">
        <f>IF(②選手情報入力!G60="","",②選手情報入力!G60)</f>
        <v/>
      </c>
      <c r="E58" s="129" t="str">
        <f>IF(②選手情報入力!H60="","",②選手情報入力!H60)</f>
        <v/>
      </c>
      <c r="F58" s="128" t="str">
        <f>IF(②選手情報入力!I60="","",②選手情報入力!I60)</f>
        <v/>
      </c>
      <c r="G58" s="129" t="str">
        <f>IF(②選手情報入力!J60="","",②選手情報入力!J60)</f>
        <v/>
      </c>
      <c r="H58" s="128" t="str">
        <f>IF(②選手情報入力!K60="","",②選手情報入力!K60)</f>
        <v/>
      </c>
      <c r="I58" s="129" t="str">
        <f>IF(②選手情報入力!L60="","",②選手情報入力!L60)</f>
        <v/>
      </c>
      <c r="J58" s="302"/>
      <c r="K58" s="303"/>
      <c r="L58" s="129" t="str">
        <f>IF(②選手情報入力!O60="","",②選手情報入力!O60)</f>
        <v/>
      </c>
      <c r="M58" s="129" t="str">
        <f>IF(②選手情報入力!P60="","",②選手情報入力!P60)</f>
        <v/>
      </c>
    </row>
    <row r="59" spans="1:13" s="112" customFormat="1" ht="18" customHeight="1">
      <c r="A59" s="122">
        <v>52</v>
      </c>
      <c r="B59" s="123" t="str">
        <f>IF(②選手情報入力!C61="","",②選手情報入力!B61&amp;②選手情報入力!C61)</f>
        <v/>
      </c>
      <c r="C59" s="147" t="str">
        <f>IF(②選手情報入力!D61="","",②選手情報入力!D61)</f>
        <v/>
      </c>
      <c r="D59" s="123" t="str">
        <f>IF(②選手情報入力!G61="","",②選手情報入力!G61)</f>
        <v/>
      </c>
      <c r="E59" s="123" t="str">
        <f>IF(②選手情報入力!H61="","",②選手情報入力!H61)</f>
        <v/>
      </c>
      <c r="F59" s="122" t="str">
        <f>IF(②選手情報入力!I61="","",②選手情報入力!I61)</f>
        <v/>
      </c>
      <c r="G59" s="123" t="str">
        <f>IF(②選手情報入力!J61="","",②選手情報入力!J61)</f>
        <v/>
      </c>
      <c r="H59" s="122" t="str">
        <f>IF(②選手情報入力!K61="","",②選手情報入力!K61)</f>
        <v/>
      </c>
      <c r="I59" s="123" t="str">
        <f>IF(②選手情報入力!L61="","",②選手情報入力!L61)</f>
        <v/>
      </c>
      <c r="J59" s="296"/>
      <c r="K59" s="297"/>
      <c r="L59" s="123" t="str">
        <f>IF(②選手情報入力!O61="","",②選手情報入力!O61)</f>
        <v/>
      </c>
      <c r="M59" s="123" t="str">
        <f>IF(②選手情報入力!P61="","",②選手情報入力!P61)</f>
        <v/>
      </c>
    </row>
    <row r="60" spans="1:13" s="112" customFormat="1" ht="18" customHeight="1">
      <c r="A60" s="122">
        <v>53</v>
      </c>
      <c r="B60" s="123" t="str">
        <f>IF(②選手情報入力!C62="","",②選手情報入力!B62&amp;②選手情報入力!C62)</f>
        <v/>
      </c>
      <c r="C60" s="147" t="str">
        <f>IF(②選手情報入力!D62="","",②選手情報入力!D62)</f>
        <v/>
      </c>
      <c r="D60" s="123" t="str">
        <f>IF(②選手情報入力!G62="","",②選手情報入力!G62)</f>
        <v/>
      </c>
      <c r="E60" s="123" t="str">
        <f>IF(②選手情報入力!H62="","",②選手情報入力!H62)</f>
        <v/>
      </c>
      <c r="F60" s="122" t="str">
        <f>IF(②選手情報入力!I62="","",②選手情報入力!I62)</f>
        <v/>
      </c>
      <c r="G60" s="123" t="str">
        <f>IF(②選手情報入力!J62="","",②選手情報入力!J62)</f>
        <v/>
      </c>
      <c r="H60" s="122" t="str">
        <f>IF(②選手情報入力!K62="","",②選手情報入力!K62)</f>
        <v/>
      </c>
      <c r="I60" s="123" t="str">
        <f>IF(②選手情報入力!L62="","",②選手情報入力!L62)</f>
        <v/>
      </c>
      <c r="J60" s="296"/>
      <c r="K60" s="297"/>
      <c r="L60" s="123" t="str">
        <f>IF(②選手情報入力!O62="","",②選手情報入力!O62)</f>
        <v/>
      </c>
      <c r="M60" s="123" t="str">
        <f>IF(②選手情報入力!P62="","",②選手情報入力!P62)</f>
        <v/>
      </c>
    </row>
    <row r="61" spans="1:13" s="112" customFormat="1" ht="18" customHeight="1">
      <c r="A61" s="122">
        <v>54</v>
      </c>
      <c r="B61" s="123" t="str">
        <f>IF(②選手情報入力!C63="","",②選手情報入力!B63&amp;②選手情報入力!C63)</f>
        <v/>
      </c>
      <c r="C61" s="147" t="str">
        <f>IF(②選手情報入力!D63="","",②選手情報入力!D63)</f>
        <v/>
      </c>
      <c r="D61" s="123" t="str">
        <f>IF(②選手情報入力!G63="","",②選手情報入力!G63)</f>
        <v/>
      </c>
      <c r="E61" s="123" t="str">
        <f>IF(②選手情報入力!H63="","",②選手情報入力!H63)</f>
        <v/>
      </c>
      <c r="F61" s="122" t="str">
        <f>IF(②選手情報入力!I63="","",②選手情報入力!I63)</f>
        <v/>
      </c>
      <c r="G61" s="123" t="str">
        <f>IF(②選手情報入力!J63="","",②選手情報入力!J63)</f>
        <v/>
      </c>
      <c r="H61" s="122" t="str">
        <f>IF(②選手情報入力!K63="","",②選手情報入力!K63)</f>
        <v/>
      </c>
      <c r="I61" s="123" t="str">
        <f>IF(②選手情報入力!L63="","",②選手情報入力!L63)</f>
        <v/>
      </c>
      <c r="J61" s="296"/>
      <c r="K61" s="297"/>
      <c r="L61" s="123" t="str">
        <f>IF(②選手情報入力!O63="","",②選手情報入力!O63)</f>
        <v/>
      </c>
      <c r="M61" s="123" t="str">
        <f>IF(②選手情報入力!P63="","",②選手情報入力!P63)</f>
        <v/>
      </c>
    </row>
    <row r="62" spans="1:13" s="112" customFormat="1" ht="18" customHeight="1">
      <c r="A62" s="126">
        <v>55</v>
      </c>
      <c r="B62" s="127" t="str">
        <f>IF(②選手情報入力!C64="","",②選手情報入力!B64&amp;②選手情報入力!C64)</f>
        <v/>
      </c>
      <c r="C62" s="148" t="str">
        <f>IF(②選手情報入力!D64="","",②選手情報入力!D64)</f>
        <v/>
      </c>
      <c r="D62" s="127" t="str">
        <f>IF(②選手情報入力!G64="","",②選手情報入力!G64)</f>
        <v/>
      </c>
      <c r="E62" s="127" t="str">
        <f>IF(②選手情報入力!H64="","",②選手情報入力!H64)</f>
        <v/>
      </c>
      <c r="F62" s="126" t="str">
        <f>IF(②選手情報入力!I64="","",②選手情報入力!I64)</f>
        <v/>
      </c>
      <c r="G62" s="127" t="str">
        <f>IF(②選手情報入力!J64="","",②選手情報入力!J64)</f>
        <v/>
      </c>
      <c r="H62" s="126" t="str">
        <f>IF(②選手情報入力!K64="","",②選手情報入力!K64)</f>
        <v/>
      </c>
      <c r="I62" s="127" t="str">
        <f>IF(②選手情報入力!L64="","",②選手情報入力!L64)</f>
        <v/>
      </c>
      <c r="J62" s="298"/>
      <c r="K62" s="299"/>
      <c r="L62" s="127" t="str">
        <f>IF(②選手情報入力!O64="","",②選手情報入力!O64)</f>
        <v/>
      </c>
      <c r="M62" s="127" t="str">
        <f>IF(②選手情報入力!P64="","",②選手情報入力!P64)</f>
        <v/>
      </c>
    </row>
    <row r="63" spans="1:13" s="112" customFormat="1" ht="18" customHeight="1">
      <c r="A63" s="120">
        <v>56</v>
      </c>
      <c r="B63" s="121" t="str">
        <f>IF(②選手情報入力!C65="","",②選手情報入力!B65&amp;②選手情報入力!C65)</f>
        <v/>
      </c>
      <c r="C63" s="146" t="str">
        <f>IF(②選手情報入力!D65="","",②選手情報入力!D65)</f>
        <v/>
      </c>
      <c r="D63" s="121" t="str">
        <f>IF(②選手情報入力!G65="","",②選手情報入力!G65)</f>
        <v/>
      </c>
      <c r="E63" s="121" t="str">
        <f>IF(②選手情報入力!H65="","",②選手情報入力!H65)</f>
        <v/>
      </c>
      <c r="F63" s="120" t="str">
        <f>IF(②選手情報入力!I65="","",②選手情報入力!I65)</f>
        <v/>
      </c>
      <c r="G63" s="121" t="str">
        <f>IF(②選手情報入力!J65="","",②選手情報入力!J65)</f>
        <v/>
      </c>
      <c r="H63" s="120" t="str">
        <f>IF(②選手情報入力!K65="","",②選手情報入力!K65)</f>
        <v/>
      </c>
      <c r="I63" s="121" t="str">
        <f>IF(②選手情報入力!L65="","",②選手情報入力!L65)</f>
        <v/>
      </c>
      <c r="J63" s="294"/>
      <c r="K63" s="295"/>
      <c r="L63" s="121" t="str">
        <f>IF(②選手情報入力!O65="","",②選手情報入力!O65)</f>
        <v/>
      </c>
      <c r="M63" s="121" t="str">
        <f>IF(②選手情報入力!P65="","",②選手情報入力!P65)</f>
        <v/>
      </c>
    </row>
    <row r="64" spans="1:13" s="112" customFormat="1" ht="18" customHeight="1">
      <c r="A64" s="122">
        <v>57</v>
      </c>
      <c r="B64" s="123" t="str">
        <f>IF(②選手情報入力!C66="","",②選手情報入力!B66&amp;②選手情報入力!C66)</f>
        <v/>
      </c>
      <c r="C64" s="147" t="str">
        <f>IF(②選手情報入力!D66="","",②選手情報入力!D66)</f>
        <v/>
      </c>
      <c r="D64" s="123" t="str">
        <f>IF(②選手情報入力!G66="","",②選手情報入力!G66)</f>
        <v/>
      </c>
      <c r="E64" s="123" t="str">
        <f>IF(②選手情報入力!H66="","",②選手情報入力!H66)</f>
        <v/>
      </c>
      <c r="F64" s="122" t="str">
        <f>IF(②選手情報入力!I66="","",②選手情報入力!I66)</f>
        <v/>
      </c>
      <c r="G64" s="123" t="str">
        <f>IF(②選手情報入力!J66="","",②選手情報入力!J66)</f>
        <v/>
      </c>
      <c r="H64" s="122" t="str">
        <f>IF(②選手情報入力!K66="","",②選手情報入力!K66)</f>
        <v/>
      </c>
      <c r="I64" s="123" t="str">
        <f>IF(②選手情報入力!L66="","",②選手情報入力!L66)</f>
        <v/>
      </c>
      <c r="J64" s="296"/>
      <c r="K64" s="297"/>
      <c r="L64" s="123" t="str">
        <f>IF(②選手情報入力!O66="","",②選手情報入力!O66)</f>
        <v/>
      </c>
      <c r="M64" s="123" t="str">
        <f>IF(②選手情報入力!P66="","",②選手情報入力!P66)</f>
        <v/>
      </c>
    </row>
    <row r="65" spans="1:13" s="112" customFormat="1" ht="18" customHeight="1">
      <c r="A65" s="122">
        <v>58</v>
      </c>
      <c r="B65" s="123" t="str">
        <f>IF(②選手情報入力!C67="","",②選手情報入力!B67&amp;②選手情報入力!C67)</f>
        <v/>
      </c>
      <c r="C65" s="147" t="str">
        <f>IF(②選手情報入力!D67="","",②選手情報入力!D67)</f>
        <v/>
      </c>
      <c r="D65" s="123" t="str">
        <f>IF(②選手情報入力!G67="","",②選手情報入力!G67)</f>
        <v/>
      </c>
      <c r="E65" s="123" t="str">
        <f>IF(②選手情報入力!H67="","",②選手情報入力!H67)</f>
        <v/>
      </c>
      <c r="F65" s="122" t="str">
        <f>IF(②選手情報入力!I67="","",②選手情報入力!I67)</f>
        <v/>
      </c>
      <c r="G65" s="123" t="str">
        <f>IF(②選手情報入力!J67="","",②選手情報入力!J67)</f>
        <v/>
      </c>
      <c r="H65" s="122" t="str">
        <f>IF(②選手情報入力!K67="","",②選手情報入力!K67)</f>
        <v/>
      </c>
      <c r="I65" s="123" t="str">
        <f>IF(②選手情報入力!L67="","",②選手情報入力!L67)</f>
        <v/>
      </c>
      <c r="J65" s="296"/>
      <c r="K65" s="297"/>
      <c r="L65" s="123" t="str">
        <f>IF(②選手情報入力!O67="","",②選手情報入力!O67)</f>
        <v/>
      </c>
      <c r="M65" s="123" t="str">
        <f>IF(②選手情報入力!P67="","",②選手情報入力!P67)</f>
        <v/>
      </c>
    </row>
    <row r="66" spans="1:13" s="112" customFormat="1" ht="18" customHeight="1">
      <c r="A66" s="122">
        <v>59</v>
      </c>
      <c r="B66" s="123" t="str">
        <f>IF(②選手情報入力!C68="","",②選手情報入力!B68&amp;②選手情報入力!C68)</f>
        <v/>
      </c>
      <c r="C66" s="147" t="str">
        <f>IF(②選手情報入力!D68="","",②選手情報入力!D68)</f>
        <v/>
      </c>
      <c r="D66" s="123" t="str">
        <f>IF(②選手情報入力!G68="","",②選手情報入力!G68)</f>
        <v/>
      </c>
      <c r="E66" s="123" t="str">
        <f>IF(②選手情報入力!H68="","",②選手情報入力!H68)</f>
        <v/>
      </c>
      <c r="F66" s="122" t="str">
        <f>IF(②選手情報入力!I68="","",②選手情報入力!I68)</f>
        <v/>
      </c>
      <c r="G66" s="123" t="str">
        <f>IF(②選手情報入力!J68="","",②選手情報入力!J68)</f>
        <v/>
      </c>
      <c r="H66" s="122" t="str">
        <f>IF(②選手情報入力!K68="","",②選手情報入力!K68)</f>
        <v/>
      </c>
      <c r="I66" s="123" t="str">
        <f>IF(②選手情報入力!L68="","",②選手情報入力!L68)</f>
        <v/>
      </c>
      <c r="J66" s="296"/>
      <c r="K66" s="297"/>
      <c r="L66" s="123" t="str">
        <f>IF(②選手情報入力!O68="","",②選手情報入力!O68)</f>
        <v/>
      </c>
      <c r="M66" s="123" t="str">
        <f>IF(②選手情報入力!P68="","",②選手情報入力!P68)</f>
        <v/>
      </c>
    </row>
    <row r="67" spans="1:13" s="112" customFormat="1" ht="18" customHeight="1">
      <c r="A67" s="124">
        <v>60</v>
      </c>
      <c r="B67" s="125" t="str">
        <f>IF(②選手情報入力!C69="","",②選手情報入力!B69&amp;②選手情報入力!C69)</f>
        <v/>
      </c>
      <c r="C67" s="149" t="str">
        <f>IF(②選手情報入力!D69="","",②選手情報入力!D69)</f>
        <v/>
      </c>
      <c r="D67" s="125" t="str">
        <f>IF(②選手情報入力!G69="","",②選手情報入力!G69)</f>
        <v/>
      </c>
      <c r="E67" s="125" t="str">
        <f>IF(②選手情報入力!H69="","",②選手情報入力!H69)</f>
        <v/>
      </c>
      <c r="F67" s="124" t="str">
        <f>IF(②選手情報入力!I69="","",②選手情報入力!I69)</f>
        <v/>
      </c>
      <c r="G67" s="125" t="str">
        <f>IF(②選手情報入力!J69="","",②選手情報入力!J69)</f>
        <v/>
      </c>
      <c r="H67" s="124" t="str">
        <f>IF(②選手情報入力!K69="","",②選手情報入力!K69)</f>
        <v/>
      </c>
      <c r="I67" s="125" t="str">
        <f>IF(②選手情報入力!L69="","",②選手情報入力!L69)</f>
        <v/>
      </c>
      <c r="J67" s="300"/>
      <c r="K67" s="301"/>
      <c r="L67" s="125" t="str">
        <f>IF(②選手情報入力!O69="","",②選手情報入力!O69)</f>
        <v/>
      </c>
      <c r="M67" s="125" t="str">
        <f>IF(②選手情報入力!P69="","",②選手情報入力!P69)</f>
        <v/>
      </c>
    </row>
    <row r="68" spans="1:13" s="112" customFormat="1" ht="18" customHeight="1">
      <c r="A68" s="128">
        <v>61</v>
      </c>
      <c r="B68" s="129" t="str">
        <f>IF(②選手情報入力!C70="","",②選手情報入力!B70&amp;②選手情報入力!C70)</f>
        <v/>
      </c>
      <c r="C68" s="150" t="str">
        <f>IF(②選手情報入力!D70="","",②選手情報入力!D70)</f>
        <v/>
      </c>
      <c r="D68" s="129" t="str">
        <f>IF(②選手情報入力!G70="","",②選手情報入力!G70)</f>
        <v/>
      </c>
      <c r="E68" s="129" t="str">
        <f>IF(②選手情報入力!H70="","",②選手情報入力!H70)</f>
        <v/>
      </c>
      <c r="F68" s="128" t="str">
        <f>IF(②選手情報入力!I70="","",②選手情報入力!I70)</f>
        <v/>
      </c>
      <c r="G68" s="129" t="str">
        <f>IF(②選手情報入力!J70="","",②選手情報入力!J70)</f>
        <v/>
      </c>
      <c r="H68" s="128" t="str">
        <f>IF(②選手情報入力!K70="","",②選手情報入力!K70)</f>
        <v/>
      </c>
      <c r="I68" s="129" t="str">
        <f>IF(②選手情報入力!L70="","",②選手情報入力!L70)</f>
        <v/>
      </c>
      <c r="J68" s="302"/>
      <c r="K68" s="303"/>
      <c r="L68" s="129" t="str">
        <f>IF(②選手情報入力!O70="","",②選手情報入力!O70)</f>
        <v/>
      </c>
      <c r="M68" s="129" t="str">
        <f>IF(②選手情報入力!P70="","",②選手情報入力!P70)</f>
        <v/>
      </c>
    </row>
    <row r="69" spans="1:13" s="112" customFormat="1" ht="18" customHeight="1">
      <c r="A69" s="122">
        <v>62</v>
      </c>
      <c r="B69" s="123" t="str">
        <f>IF(②選手情報入力!C71="","",②選手情報入力!B71&amp;②選手情報入力!C71)</f>
        <v/>
      </c>
      <c r="C69" s="147" t="str">
        <f>IF(②選手情報入力!D71="","",②選手情報入力!D71)</f>
        <v/>
      </c>
      <c r="D69" s="123" t="str">
        <f>IF(②選手情報入力!G71="","",②選手情報入力!G71)</f>
        <v/>
      </c>
      <c r="E69" s="123" t="str">
        <f>IF(②選手情報入力!H71="","",②選手情報入力!H71)</f>
        <v/>
      </c>
      <c r="F69" s="122" t="str">
        <f>IF(②選手情報入力!I71="","",②選手情報入力!I71)</f>
        <v/>
      </c>
      <c r="G69" s="123" t="str">
        <f>IF(②選手情報入力!J71="","",②選手情報入力!J71)</f>
        <v/>
      </c>
      <c r="H69" s="122" t="str">
        <f>IF(②選手情報入力!K71="","",②選手情報入力!K71)</f>
        <v/>
      </c>
      <c r="I69" s="123" t="str">
        <f>IF(②選手情報入力!L71="","",②選手情報入力!L71)</f>
        <v/>
      </c>
      <c r="J69" s="296"/>
      <c r="K69" s="297"/>
      <c r="L69" s="123" t="str">
        <f>IF(②選手情報入力!O71="","",②選手情報入力!O71)</f>
        <v/>
      </c>
      <c r="M69" s="123" t="str">
        <f>IF(②選手情報入力!P71="","",②選手情報入力!P71)</f>
        <v/>
      </c>
    </row>
    <row r="70" spans="1:13" s="112" customFormat="1" ht="18" customHeight="1">
      <c r="A70" s="122">
        <v>63</v>
      </c>
      <c r="B70" s="123" t="str">
        <f>IF(②選手情報入力!C72="","",②選手情報入力!B72&amp;②選手情報入力!C72)</f>
        <v/>
      </c>
      <c r="C70" s="147" t="str">
        <f>IF(②選手情報入力!D72="","",②選手情報入力!D72)</f>
        <v/>
      </c>
      <c r="D70" s="123" t="str">
        <f>IF(②選手情報入力!G72="","",②選手情報入力!G72)</f>
        <v/>
      </c>
      <c r="E70" s="123" t="str">
        <f>IF(②選手情報入力!H72="","",②選手情報入力!H72)</f>
        <v/>
      </c>
      <c r="F70" s="122" t="str">
        <f>IF(②選手情報入力!I72="","",②選手情報入力!I72)</f>
        <v/>
      </c>
      <c r="G70" s="123" t="str">
        <f>IF(②選手情報入力!J72="","",②選手情報入力!J72)</f>
        <v/>
      </c>
      <c r="H70" s="122" t="str">
        <f>IF(②選手情報入力!K72="","",②選手情報入力!K72)</f>
        <v/>
      </c>
      <c r="I70" s="123" t="str">
        <f>IF(②選手情報入力!L72="","",②選手情報入力!L72)</f>
        <v/>
      </c>
      <c r="J70" s="296"/>
      <c r="K70" s="297"/>
      <c r="L70" s="123" t="str">
        <f>IF(②選手情報入力!O72="","",②選手情報入力!O72)</f>
        <v/>
      </c>
      <c r="M70" s="123" t="str">
        <f>IF(②選手情報入力!P72="","",②選手情報入力!P72)</f>
        <v/>
      </c>
    </row>
    <row r="71" spans="1:13" s="112" customFormat="1" ht="18" customHeight="1">
      <c r="A71" s="122">
        <v>64</v>
      </c>
      <c r="B71" s="123" t="str">
        <f>IF(②選手情報入力!C73="","",②選手情報入力!B73&amp;②選手情報入力!C73)</f>
        <v/>
      </c>
      <c r="C71" s="147" t="str">
        <f>IF(②選手情報入力!D73="","",②選手情報入力!D73)</f>
        <v/>
      </c>
      <c r="D71" s="123" t="str">
        <f>IF(②選手情報入力!G73="","",②選手情報入力!G73)</f>
        <v/>
      </c>
      <c r="E71" s="123" t="str">
        <f>IF(②選手情報入力!H73="","",②選手情報入力!H73)</f>
        <v/>
      </c>
      <c r="F71" s="122" t="str">
        <f>IF(②選手情報入力!I73="","",②選手情報入力!I73)</f>
        <v/>
      </c>
      <c r="G71" s="123" t="str">
        <f>IF(②選手情報入力!J73="","",②選手情報入力!J73)</f>
        <v/>
      </c>
      <c r="H71" s="122" t="str">
        <f>IF(②選手情報入力!K73="","",②選手情報入力!K73)</f>
        <v/>
      </c>
      <c r="I71" s="123" t="str">
        <f>IF(②選手情報入力!L73="","",②選手情報入力!L73)</f>
        <v/>
      </c>
      <c r="J71" s="296"/>
      <c r="K71" s="297"/>
      <c r="L71" s="123" t="str">
        <f>IF(②選手情報入力!O73="","",②選手情報入力!O73)</f>
        <v/>
      </c>
      <c r="M71" s="123" t="str">
        <f>IF(②選手情報入力!P73="","",②選手情報入力!P73)</f>
        <v/>
      </c>
    </row>
    <row r="72" spans="1:13" s="112" customFormat="1" ht="18" customHeight="1">
      <c r="A72" s="126">
        <v>65</v>
      </c>
      <c r="B72" s="127" t="str">
        <f>IF(②選手情報入力!C74="","",②選手情報入力!B74&amp;②選手情報入力!C74)</f>
        <v/>
      </c>
      <c r="C72" s="148" t="str">
        <f>IF(②選手情報入力!D74="","",②選手情報入力!D74)</f>
        <v/>
      </c>
      <c r="D72" s="127" t="str">
        <f>IF(②選手情報入力!G74="","",②選手情報入力!G74)</f>
        <v/>
      </c>
      <c r="E72" s="127" t="str">
        <f>IF(②選手情報入力!H74="","",②選手情報入力!H74)</f>
        <v/>
      </c>
      <c r="F72" s="126" t="str">
        <f>IF(②選手情報入力!I74="","",②選手情報入力!I74)</f>
        <v/>
      </c>
      <c r="G72" s="127" t="str">
        <f>IF(②選手情報入力!J74="","",②選手情報入力!J74)</f>
        <v/>
      </c>
      <c r="H72" s="126" t="str">
        <f>IF(②選手情報入力!K74="","",②選手情報入力!K74)</f>
        <v/>
      </c>
      <c r="I72" s="127" t="str">
        <f>IF(②選手情報入力!L74="","",②選手情報入力!L74)</f>
        <v/>
      </c>
      <c r="J72" s="298"/>
      <c r="K72" s="299"/>
      <c r="L72" s="127" t="str">
        <f>IF(②選手情報入力!O74="","",②選手情報入力!O74)</f>
        <v/>
      </c>
      <c r="M72" s="127" t="str">
        <f>IF(②選手情報入力!P74="","",②選手情報入力!P74)</f>
        <v/>
      </c>
    </row>
    <row r="73" spans="1:13" s="112" customFormat="1" ht="18" customHeight="1">
      <c r="A73" s="120">
        <v>66</v>
      </c>
      <c r="B73" s="121" t="str">
        <f>IF(②選手情報入力!C75="","",②選手情報入力!B75&amp;②選手情報入力!C75)</f>
        <v/>
      </c>
      <c r="C73" s="146" t="str">
        <f>IF(②選手情報入力!D75="","",②選手情報入力!D75)</f>
        <v/>
      </c>
      <c r="D73" s="121" t="str">
        <f>IF(②選手情報入力!G75="","",②選手情報入力!G75)</f>
        <v/>
      </c>
      <c r="E73" s="121" t="str">
        <f>IF(②選手情報入力!H75="","",②選手情報入力!H75)</f>
        <v/>
      </c>
      <c r="F73" s="120" t="str">
        <f>IF(②選手情報入力!I75="","",②選手情報入力!I75)</f>
        <v/>
      </c>
      <c r="G73" s="121" t="str">
        <f>IF(②選手情報入力!J75="","",②選手情報入力!J75)</f>
        <v/>
      </c>
      <c r="H73" s="120" t="str">
        <f>IF(②選手情報入力!K75="","",②選手情報入力!K75)</f>
        <v/>
      </c>
      <c r="I73" s="121" t="str">
        <f>IF(②選手情報入力!L75="","",②選手情報入力!L75)</f>
        <v/>
      </c>
      <c r="J73" s="294"/>
      <c r="K73" s="295"/>
      <c r="L73" s="121" t="str">
        <f>IF(②選手情報入力!O75="","",②選手情報入力!O75)</f>
        <v/>
      </c>
      <c r="M73" s="121" t="str">
        <f>IF(②選手情報入力!P75="","",②選手情報入力!P75)</f>
        <v/>
      </c>
    </row>
    <row r="74" spans="1:13" s="112" customFormat="1" ht="18" customHeight="1">
      <c r="A74" s="122">
        <v>67</v>
      </c>
      <c r="B74" s="123" t="str">
        <f>IF(②選手情報入力!C76="","",②選手情報入力!B76&amp;②選手情報入力!C76)</f>
        <v/>
      </c>
      <c r="C74" s="147" t="str">
        <f>IF(②選手情報入力!D76="","",②選手情報入力!D76)</f>
        <v/>
      </c>
      <c r="D74" s="123" t="str">
        <f>IF(②選手情報入力!G76="","",②選手情報入力!G76)</f>
        <v/>
      </c>
      <c r="E74" s="123" t="str">
        <f>IF(②選手情報入力!H76="","",②選手情報入力!H76)</f>
        <v/>
      </c>
      <c r="F74" s="122" t="str">
        <f>IF(②選手情報入力!I76="","",②選手情報入力!I76)</f>
        <v/>
      </c>
      <c r="G74" s="123" t="str">
        <f>IF(②選手情報入力!J76="","",②選手情報入力!J76)</f>
        <v/>
      </c>
      <c r="H74" s="122" t="str">
        <f>IF(②選手情報入力!K76="","",②選手情報入力!K76)</f>
        <v/>
      </c>
      <c r="I74" s="123" t="str">
        <f>IF(②選手情報入力!L76="","",②選手情報入力!L76)</f>
        <v/>
      </c>
      <c r="J74" s="296"/>
      <c r="K74" s="297"/>
      <c r="L74" s="123" t="str">
        <f>IF(②選手情報入力!O76="","",②選手情報入力!O76)</f>
        <v/>
      </c>
      <c r="M74" s="123" t="str">
        <f>IF(②選手情報入力!P76="","",②選手情報入力!P76)</f>
        <v/>
      </c>
    </row>
    <row r="75" spans="1:13" s="112" customFormat="1" ht="18" customHeight="1">
      <c r="A75" s="122">
        <v>68</v>
      </c>
      <c r="B75" s="123" t="str">
        <f>IF(②選手情報入力!C77="","",②選手情報入力!B77&amp;②選手情報入力!C77)</f>
        <v/>
      </c>
      <c r="C75" s="147" t="str">
        <f>IF(②選手情報入力!D77="","",②選手情報入力!D77)</f>
        <v/>
      </c>
      <c r="D75" s="123" t="str">
        <f>IF(②選手情報入力!G77="","",②選手情報入力!G77)</f>
        <v/>
      </c>
      <c r="E75" s="123" t="str">
        <f>IF(②選手情報入力!H77="","",②選手情報入力!H77)</f>
        <v/>
      </c>
      <c r="F75" s="122" t="str">
        <f>IF(②選手情報入力!I77="","",②選手情報入力!I77)</f>
        <v/>
      </c>
      <c r="G75" s="123" t="str">
        <f>IF(②選手情報入力!J77="","",②選手情報入力!J77)</f>
        <v/>
      </c>
      <c r="H75" s="122" t="str">
        <f>IF(②選手情報入力!K77="","",②選手情報入力!K77)</f>
        <v/>
      </c>
      <c r="I75" s="123" t="str">
        <f>IF(②選手情報入力!L77="","",②選手情報入力!L77)</f>
        <v/>
      </c>
      <c r="J75" s="296"/>
      <c r="K75" s="297"/>
      <c r="L75" s="123" t="str">
        <f>IF(②選手情報入力!O77="","",②選手情報入力!O77)</f>
        <v/>
      </c>
      <c r="M75" s="123" t="str">
        <f>IF(②選手情報入力!P77="","",②選手情報入力!P77)</f>
        <v/>
      </c>
    </row>
    <row r="76" spans="1:13" s="112" customFormat="1" ht="18" customHeight="1">
      <c r="A76" s="122">
        <v>69</v>
      </c>
      <c r="B76" s="123" t="str">
        <f>IF(②選手情報入力!C78="","",②選手情報入力!B78&amp;②選手情報入力!C78)</f>
        <v/>
      </c>
      <c r="C76" s="147" t="str">
        <f>IF(②選手情報入力!D78="","",②選手情報入力!D78)</f>
        <v/>
      </c>
      <c r="D76" s="123" t="str">
        <f>IF(②選手情報入力!G78="","",②選手情報入力!G78)</f>
        <v/>
      </c>
      <c r="E76" s="123" t="str">
        <f>IF(②選手情報入力!H78="","",②選手情報入力!H78)</f>
        <v/>
      </c>
      <c r="F76" s="122" t="str">
        <f>IF(②選手情報入力!I78="","",②選手情報入力!I78)</f>
        <v/>
      </c>
      <c r="G76" s="123" t="str">
        <f>IF(②選手情報入力!J78="","",②選手情報入力!J78)</f>
        <v/>
      </c>
      <c r="H76" s="122" t="str">
        <f>IF(②選手情報入力!K78="","",②選手情報入力!K78)</f>
        <v/>
      </c>
      <c r="I76" s="123" t="str">
        <f>IF(②選手情報入力!L78="","",②選手情報入力!L78)</f>
        <v/>
      </c>
      <c r="J76" s="296"/>
      <c r="K76" s="297"/>
      <c r="L76" s="123" t="str">
        <f>IF(②選手情報入力!O78="","",②選手情報入力!O78)</f>
        <v/>
      </c>
      <c r="M76" s="123" t="str">
        <f>IF(②選手情報入力!P78="","",②選手情報入力!P78)</f>
        <v/>
      </c>
    </row>
    <row r="77" spans="1:13" s="112" customFormat="1" ht="18" customHeight="1">
      <c r="A77" s="124">
        <v>70</v>
      </c>
      <c r="B77" s="125" t="str">
        <f>IF(②選手情報入力!C79="","",②選手情報入力!B79&amp;②選手情報入力!C79)</f>
        <v/>
      </c>
      <c r="C77" s="149" t="str">
        <f>IF(②選手情報入力!D79="","",②選手情報入力!D79)</f>
        <v/>
      </c>
      <c r="D77" s="125" t="str">
        <f>IF(②選手情報入力!G79="","",②選手情報入力!G79)</f>
        <v/>
      </c>
      <c r="E77" s="125" t="str">
        <f>IF(②選手情報入力!H79="","",②選手情報入力!H79)</f>
        <v/>
      </c>
      <c r="F77" s="124" t="str">
        <f>IF(②選手情報入力!I79="","",②選手情報入力!I79)</f>
        <v/>
      </c>
      <c r="G77" s="125" t="str">
        <f>IF(②選手情報入力!J79="","",②選手情報入力!J79)</f>
        <v/>
      </c>
      <c r="H77" s="124" t="str">
        <f>IF(②選手情報入力!K79="","",②選手情報入力!K79)</f>
        <v/>
      </c>
      <c r="I77" s="125" t="str">
        <f>IF(②選手情報入力!L79="","",②選手情報入力!L79)</f>
        <v/>
      </c>
      <c r="J77" s="300"/>
      <c r="K77" s="301"/>
      <c r="L77" s="125" t="str">
        <f>IF(②選手情報入力!O79="","",②選手情報入力!O79)</f>
        <v/>
      </c>
      <c r="M77" s="125" t="str">
        <f>IF(②選手情報入力!P79="","",②選手情報入力!P79)</f>
        <v/>
      </c>
    </row>
    <row r="78" spans="1:13" s="112" customFormat="1" ht="18" customHeight="1">
      <c r="A78" s="128">
        <v>71</v>
      </c>
      <c r="B78" s="129" t="str">
        <f>IF(②選手情報入力!C80="","",②選手情報入力!B80&amp;②選手情報入力!C80)</f>
        <v/>
      </c>
      <c r="C78" s="150" t="str">
        <f>IF(②選手情報入力!D80="","",②選手情報入力!D80)</f>
        <v/>
      </c>
      <c r="D78" s="129" t="str">
        <f>IF(②選手情報入力!G80="","",②選手情報入力!G80)</f>
        <v/>
      </c>
      <c r="E78" s="129" t="str">
        <f>IF(②選手情報入力!H80="","",②選手情報入力!H80)</f>
        <v/>
      </c>
      <c r="F78" s="128" t="str">
        <f>IF(②選手情報入力!I80="","",②選手情報入力!I80)</f>
        <v/>
      </c>
      <c r="G78" s="129" t="str">
        <f>IF(②選手情報入力!J80="","",②選手情報入力!J80)</f>
        <v/>
      </c>
      <c r="H78" s="128" t="str">
        <f>IF(②選手情報入力!K80="","",②選手情報入力!K80)</f>
        <v/>
      </c>
      <c r="I78" s="129" t="str">
        <f>IF(②選手情報入力!L80="","",②選手情報入力!L80)</f>
        <v/>
      </c>
      <c r="J78" s="302"/>
      <c r="K78" s="303"/>
      <c r="L78" s="129" t="str">
        <f>IF(②選手情報入力!O80="","",②選手情報入力!O80)</f>
        <v/>
      </c>
      <c r="M78" s="129" t="str">
        <f>IF(②選手情報入力!P80="","",②選手情報入力!P80)</f>
        <v/>
      </c>
    </row>
    <row r="79" spans="1:13" s="112" customFormat="1" ht="18" customHeight="1">
      <c r="A79" s="122">
        <v>72</v>
      </c>
      <c r="B79" s="123" t="str">
        <f>IF(②選手情報入力!C81="","",②選手情報入力!B81&amp;②選手情報入力!C81)</f>
        <v/>
      </c>
      <c r="C79" s="147" t="str">
        <f>IF(②選手情報入力!D81="","",②選手情報入力!D81)</f>
        <v/>
      </c>
      <c r="D79" s="123" t="str">
        <f>IF(②選手情報入力!G81="","",②選手情報入力!G81)</f>
        <v/>
      </c>
      <c r="E79" s="123" t="str">
        <f>IF(②選手情報入力!H81="","",②選手情報入力!H81)</f>
        <v/>
      </c>
      <c r="F79" s="122" t="str">
        <f>IF(②選手情報入力!I81="","",②選手情報入力!I81)</f>
        <v/>
      </c>
      <c r="G79" s="123" t="str">
        <f>IF(②選手情報入力!J81="","",②選手情報入力!J81)</f>
        <v/>
      </c>
      <c r="H79" s="122" t="str">
        <f>IF(②選手情報入力!K81="","",②選手情報入力!K81)</f>
        <v/>
      </c>
      <c r="I79" s="123" t="str">
        <f>IF(②選手情報入力!L81="","",②選手情報入力!L81)</f>
        <v/>
      </c>
      <c r="J79" s="296"/>
      <c r="K79" s="297"/>
      <c r="L79" s="123" t="str">
        <f>IF(②選手情報入力!O81="","",②選手情報入力!O81)</f>
        <v/>
      </c>
      <c r="M79" s="123" t="str">
        <f>IF(②選手情報入力!P81="","",②選手情報入力!P81)</f>
        <v/>
      </c>
    </row>
    <row r="80" spans="1:13" s="112" customFormat="1" ht="18" customHeight="1">
      <c r="A80" s="122">
        <v>73</v>
      </c>
      <c r="B80" s="123" t="str">
        <f>IF(②選手情報入力!C82="","",②選手情報入力!B82&amp;②選手情報入力!C82)</f>
        <v/>
      </c>
      <c r="C80" s="147" t="str">
        <f>IF(②選手情報入力!D82="","",②選手情報入力!D82)</f>
        <v/>
      </c>
      <c r="D80" s="123" t="str">
        <f>IF(②選手情報入力!G82="","",②選手情報入力!G82)</f>
        <v/>
      </c>
      <c r="E80" s="123" t="str">
        <f>IF(②選手情報入力!H82="","",②選手情報入力!H82)</f>
        <v/>
      </c>
      <c r="F80" s="122" t="str">
        <f>IF(②選手情報入力!I82="","",②選手情報入力!I82)</f>
        <v/>
      </c>
      <c r="G80" s="123" t="str">
        <f>IF(②選手情報入力!J82="","",②選手情報入力!J82)</f>
        <v/>
      </c>
      <c r="H80" s="122" t="str">
        <f>IF(②選手情報入力!K82="","",②選手情報入力!K82)</f>
        <v/>
      </c>
      <c r="I80" s="123" t="str">
        <f>IF(②選手情報入力!L82="","",②選手情報入力!L82)</f>
        <v/>
      </c>
      <c r="J80" s="296"/>
      <c r="K80" s="297"/>
      <c r="L80" s="123" t="str">
        <f>IF(②選手情報入力!O82="","",②選手情報入力!O82)</f>
        <v/>
      </c>
      <c r="M80" s="123" t="str">
        <f>IF(②選手情報入力!P82="","",②選手情報入力!P82)</f>
        <v/>
      </c>
    </row>
    <row r="81" spans="1:13" s="112" customFormat="1" ht="18" customHeight="1">
      <c r="A81" s="122">
        <v>74</v>
      </c>
      <c r="B81" s="123" t="str">
        <f>IF(②選手情報入力!C83="","",②選手情報入力!B83&amp;②選手情報入力!C83)</f>
        <v/>
      </c>
      <c r="C81" s="147" t="str">
        <f>IF(②選手情報入力!D83="","",②選手情報入力!D83)</f>
        <v/>
      </c>
      <c r="D81" s="123" t="str">
        <f>IF(②選手情報入力!G83="","",②選手情報入力!G83)</f>
        <v/>
      </c>
      <c r="E81" s="123" t="str">
        <f>IF(②選手情報入力!H83="","",②選手情報入力!H83)</f>
        <v/>
      </c>
      <c r="F81" s="122" t="str">
        <f>IF(②選手情報入力!I83="","",②選手情報入力!I83)</f>
        <v/>
      </c>
      <c r="G81" s="123" t="str">
        <f>IF(②選手情報入力!J83="","",②選手情報入力!J83)</f>
        <v/>
      </c>
      <c r="H81" s="122" t="str">
        <f>IF(②選手情報入力!K83="","",②選手情報入力!K83)</f>
        <v/>
      </c>
      <c r="I81" s="123" t="str">
        <f>IF(②選手情報入力!L83="","",②選手情報入力!L83)</f>
        <v/>
      </c>
      <c r="J81" s="296"/>
      <c r="K81" s="297"/>
      <c r="L81" s="123" t="str">
        <f>IF(②選手情報入力!O83="","",②選手情報入力!O83)</f>
        <v/>
      </c>
      <c r="M81" s="123" t="str">
        <f>IF(②選手情報入力!P83="","",②選手情報入力!P83)</f>
        <v/>
      </c>
    </row>
    <row r="82" spans="1:13" s="112" customFormat="1" ht="18" customHeight="1">
      <c r="A82" s="126">
        <v>75</v>
      </c>
      <c r="B82" s="127" t="str">
        <f>IF(②選手情報入力!C84="","",②選手情報入力!B84&amp;②選手情報入力!C84)</f>
        <v/>
      </c>
      <c r="C82" s="148" t="str">
        <f>IF(②選手情報入力!D84="","",②選手情報入力!D84)</f>
        <v/>
      </c>
      <c r="D82" s="127" t="str">
        <f>IF(②選手情報入力!G84="","",②選手情報入力!G84)</f>
        <v/>
      </c>
      <c r="E82" s="127" t="str">
        <f>IF(②選手情報入力!H84="","",②選手情報入力!H84)</f>
        <v/>
      </c>
      <c r="F82" s="126" t="str">
        <f>IF(②選手情報入力!I84="","",②選手情報入力!I84)</f>
        <v/>
      </c>
      <c r="G82" s="127" t="str">
        <f>IF(②選手情報入力!J84="","",②選手情報入力!J84)</f>
        <v/>
      </c>
      <c r="H82" s="126" t="str">
        <f>IF(②選手情報入力!K84="","",②選手情報入力!K84)</f>
        <v/>
      </c>
      <c r="I82" s="127" t="str">
        <f>IF(②選手情報入力!L84="","",②選手情報入力!L84)</f>
        <v/>
      </c>
      <c r="J82" s="298"/>
      <c r="K82" s="299"/>
      <c r="L82" s="127" t="str">
        <f>IF(②選手情報入力!O84="","",②選手情報入力!O84)</f>
        <v/>
      </c>
      <c r="M82" s="127" t="str">
        <f>IF(②選手情報入力!P84="","",②選手情報入力!P84)</f>
        <v/>
      </c>
    </row>
    <row r="83" spans="1:13" s="112" customFormat="1" ht="18" customHeight="1">
      <c r="A83" s="120">
        <v>76</v>
      </c>
      <c r="B83" s="121" t="str">
        <f>IF(②選手情報入力!C85="","",②選手情報入力!B85&amp;②選手情報入力!C85)</f>
        <v/>
      </c>
      <c r="C83" s="146" t="str">
        <f>IF(②選手情報入力!D85="","",②選手情報入力!D85)</f>
        <v/>
      </c>
      <c r="D83" s="121" t="str">
        <f>IF(②選手情報入力!G85="","",②選手情報入力!G85)</f>
        <v/>
      </c>
      <c r="E83" s="121" t="str">
        <f>IF(②選手情報入力!H85="","",②選手情報入力!H85)</f>
        <v/>
      </c>
      <c r="F83" s="120" t="str">
        <f>IF(②選手情報入力!I85="","",②選手情報入力!I85)</f>
        <v/>
      </c>
      <c r="G83" s="121" t="str">
        <f>IF(②選手情報入力!J85="","",②選手情報入力!J85)</f>
        <v/>
      </c>
      <c r="H83" s="120" t="str">
        <f>IF(②選手情報入力!K85="","",②選手情報入力!K85)</f>
        <v/>
      </c>
      <c r="I83" s="121" t="str">
        <f>IF(②選手情報入力!L85="","",②選手情報入力!L85)</f>
        <v/>
      </c>
      <c r="J83" s="294"/>
      <c r="K83" s="295"/>
      <c r="L83" s="121" t="str">
        <f>IF(②選手情報入力!O85="","",②選手情報入力!O85)</f>
        <v/>
      </c>
      <c r="M83" s="121" t="str">
        <f>IF(②選手情報入力!P85="","",②選手情報入力!P85)</f>
        <v/>
      </c>
    </row>
    <row r="84" spans="1:13" s="112" customFormat="1" ht="18" customHeight="1">
      <c r="A84" s="122">
        <v>77</v>
      </c>
      <c r="B84" s="123" t="str">
        <f>IF(②選手情報入力!C86="","",②選手情報入力!B86&amp;②選手情報入力!C86)</f>
        <v/>
      </c>
      <c r="C84" s="147" t="str">
        <f>IF(②選手情報入力!D86="","",②選手情報入力!D86)</f>
        <v/>
      </c>
      <c r="D84" s="123" t="str">
        <f>IF(②選手情報入力!G86="","",②選手情報入力!G86)</f>
        <v/>
      </c>
      <c r="E84" s="123" t="str">
        <f>IF(②選手情報入力!H86="","",②選手情報入力!H86)</f>
        <v/>
      </c>
      <c r="F84" s="122" t="str">
        <f>IF(②選手情報入力!I86="","",②選手情報入力!I86)</f>
        <v/>
      </c>
      <c r="G84" s="123" t="str">
        <f>IF(②選手情報入力!J86="","",②選手情報入力!J86)</f>
        <v/>
      </c>
      <c r="H84" s="122" t="str">
        <f>IF(②選手情報入力!K86="","",②選手情報入力!K86)</f>
        <v/>
      </c>
      <c r="I84" s="123" t="str">
        <f>IF(②選手情報入力!L86="","",②選手情報入力!L86)</f>
        <v/>
      </c>
      <c r="J84" s="296"/>
      <c r="K84" s="297"/>
      <c r="L84" s="123" t="str">
        <f>IF(②選手情報入力!O86="","",②選手情報入力!O86)</f>
        <v/>
      </c>
      <c r="M84" s="123" t="str">
        <f>IF(②選手情報入力!P86="","",②選手情報入力!P86)</f>
        <v/>
      </c>
    </row>
    <row r="85" spans="1:13" s="112" customFormat="1" ht="18" customHeight="1">
      <c r="A85" s="122">
        <v>78</v>
      </c>
      <c r="B85" s="123" t="str">
        <f>IF(②選手情報入力!C87="","",②選手情報入力!B87&amp;②選手情報入力!C87)</f>
        <v/>
      </c>
      <c r="C85" s="147" t="str">
        <f>IF(②選手情報入力!D87="","",②選手情報入力!D87)</f>
        <v/>
      </c>
      <c r="D85" s="123" t="str">
        <f>IF(②選手情報入力!G87="","",②選手情報入力!G87)</f>
        <v/>
      </c>
      <c r="E85" s="123" t="str">
        <f>IF(②選手情報入力!H87="","",②選手情報入力!H87)</f>
        <v/>
      </c>
      <c r="F85" s="122" t="str">
        <f>IF(②選手情報入力!I87="","",②選手情報入力!I87)</f>
        <v/>
      </c>
      <c r="G85" s="123" t="str">
        <f>IF(②選手情報入力!J87="","",②選手情報入力!J87)</f>
        <v/>
      </c>
      <c r="H85" s="122" t="str">
        <f>IF(②選手情報入力!K87="","",②選手情報入力!K87)</f>
        <v/>
      </c>
      <c r="I85" s="123" t="str">
        <f>IF(②選手情報入力!L87="","",②選手情報入力!L87)</f>
        <v/>
      </c>
      <c r="J85" s="296"/>
      <c r="K85" s="297"/>
      <c r="L85" s="123" t="str">
        <f>IF(②選手情報入力!O87="","",②選手情報入力!O87)</f>
        <v/>
      </c>
      <c r="M85" s="123" t="str">
        <f>IF(②選手情報入力!P87="","",②選手情報入力!P87)</f>
        <v/>
      </c>
    </row>
    <row r="86" spans="1:13" s="112" customFormat="1" ht="18" customHeight="1">
      <c r="A86" s="122">
        <v>79</v>
      </c>
      <c r="B86" s="123" t="str">
        <f>IF(②選手情報入力!C88="","",②選手情報入力!B88&amp;②選手情報入力!C88)</f>
        <v/>
      </c>
      <c r="C86" s="147" t="str">
        <f>IF(②選手情報入力!D88="","",②選手情報入力!D88)</f>
        <v/>
      </c>
      <c r="D86" s="123" t="str">
        <f>IF(②選手情報入力!G88="","",②選手情報入力!G88)</f>
        <v/>
      </c>
      <c r="E86" s="123" t="str">
        <f>IF(②選手情報入力!H88="","",②選手情報入力!H88)</f>
        <v/>
      </c>
      <c r="F86" s="122" t="str">
        <f>IF(②選手情報入力!I88="","",②選手情報入力!I88)</f>
        <v/>
      </c>
      <c r="G86" s="123" t="str">
        <f>IF(②選手情報入力!J88="","",②選手情報入力!J88)</f>
        <v/>
      </c>
      <c r="H86" s="122" t="str">
        <f>IF(②選手情報入力!K88="","",②選手情報入力!K88)</f>
        <v/>
      </c>
      <c r="I86" s="123" t="str">
        <f>IF(②選手情報入力!L88="","",②選手情報入力!L88)</f>
        <v/>
      </c>
      <c r="J86" s="296"/>
      <c r="K86" s="297"/>
      <c r="L86" s="123" t="str">
        <f>IF(②選手情報入力!O88="","",②選手情報入力!O88)</f>
        <v/>
      </c>
      <c r="M86" s="123" t="str">
        <f>IF(②選手情報入力!P88="","",②選手情報入力!P88)</f>
        <v/>
      </c>
    </row>
    <row r="87" spans="1:13" s="112" customFormat="1" ht="18" customHeight="1">
      <c r="A87" s="124">
        <v>80</v>
      </c>
      <c r="B87" s="125" t="str">
        <f>IF(②選手情報入力!C89="","",②選手情報入力!B89&amp;②選手情報入力!C89)</f>
        <v/>
      </c>
      <c r="C87" s="149" t="str">
        <f>IF(②選手情報入力!D89="","",②選手情報入力!D89)</f>
        <v/>
      </c>
      <c r="D87" s="125" t="str">
        <f>IF(②選手情報入力!G89="","",②選手情報入力!G89)</f>
        <v/>
      </c>
      <c r="E87" s="125" t="str">
        <f>IF(②選手情報入力!H89="","",②選手情報入力!H89)</f>
        <v/>
      </c>
      <c r="F87" s="124" t="str">
        <f>IF(②選手情報入力!I89="","",②選手情報入力!I89)</f>
        <v/>
      </c>
      <c r="G87" s="125" t="str">
        <f>IF(②選手情報入力!J89="","",②選手情報入力!J89)</f>
        <v/>
      </c>
      <c r="H87" s="124" t="str">
        <f>IF(②選手情報入力!K89="","",②選手情報入力!K89)</f>
        <v/>
      </c>
      <c r="I87" s="125" t="str">
        <f>IF(②選手情報入力!L89="","",②選手情報入力!L89)</f>
        <v/>
      </c>
      <c r="J87" s="300"/>
      <c r="K87" s="301"/>
      <c r="L87" s="125" t="str">
        <f>IF(②選手情報入力!O89="","",②選手情報入力!O89)</f>
        <v/>
      </c>
      <c r="M87" s="125" t="str">
        <f>IF(②選手情報入力!P89="","",②選手情報入力!P89)</f>
        <v/>
      </c>
    </row>
    <row r="88" spans="1:13" s="112" customFormat="1" ht="18" customHeight="1">
      <c r="A88" s="128">
        <v>81</v>
      </c>
      <c r="B88" s="129" t="str">
        <f>IF(②選手情報入力!C90="","",②選手情報入力!B90&amp;②選手情報入力!C90)</f>
        <v/>
      </c>
      <c r="C88" s="150" t="str">
        <f>IF(②選手情報入力!D90="","",②選手情報入力!D90)</f>
        <v/>
      </c>
      <c r="D88" s="129" t="str">
        <f>IF(②選手情報入力!G90="","",②選手情報入力!G90)</f>
        <v/>
      </c>
      <c r="E88" s="129" t="str">
        <f>IF(②選手情報入力!H90="","",②選手情報入力!H90)</f>
        <v/>
      </c>
      <c r="F88" s="128" t="str">
        <f>IF(②選手情報入力!I90="","",②選手情報入力!I90)</f>
        <v/>
      </c>
      <c r="G88" s="129" t="str">
        <f>IF(②選手情報入力!J90="","",②選手情報入力!J90)</f>
        <v/>
      </c>
      <c r="H88" s="128" t="str">
        <f>IF(②選手情報入力!K90="","",②選手情報入力!K90)</f>
        <v/>
      </c>
      <c r="I88" s="129" t="str">
        <f>IF(②選手情報入力!L90="","",②選手情報入力!L90)</f>
        <v/>
      </c>
      <c r="J88" s="302"/>
      <c r="K88" s="303"/>
      <c r="L88" s="129" t="str">
        <f>IF(②選手情報入力!O90="","",②選手情報入力!O90)</f>
        <v/>
      </c>
      <c r="M88" s="129" t="str">
        <f>IF(②選手情報入力!P90="","",②選手情報入力!P90)</f>
        <v/>
      </c>
    </row>
    <row r="89" spans="1:13" s="112" customFormat="1" ht="18" customHeight="1">
      <c r="A89" s="122">
        <v>82</v>
      </c>
      <c r="B89" s="123" t="str">
        <f>IF(②選手情報入力!C91="","",②選手情報入力!B91&amp;②選手情報入力!C91)</f>
        <v/>
      </c>
      <c r="C89" s="147" t="str">
        <f>IF(②選手情報入力!D91="","",②選手情報入力!D91)</f>
        <v/>
      </c>
      <c r="D89" s="123" t="str">
        <f>IF(②選手情報入力!G91="","",②選手情報入力!G91)</f>
        <v/>
      </c>
      <c r="E89" s="123" t="str">
        <f>IF(②選手情報入力!H91="","",②選手情報入力!H91)</f>
        <v/>
      </c>
      <c r="F89" s="122" t="str">
        <f>IF(②選手情報入力!I91="","",②選手情報入力!I91)</f>
        <v/>
      </c>
      <c r="G89" s="123" t="str">
        <f>IF(②選手情報入力!J91="","",②選手情報入力!J91)</f>
        <v/>
      </c>
      <c r="H89" s="122" t="str">
        <f>IF(②選手情報入力!K91="","",②選手情報入力!K91)</f>
        <v/>
      </c>
      <c r="I89" s="123" t="str">
        <f>IF(②選手情報入力!L91="","",②選手情報入力!L91)</f>
        <v/>
      </c>
      <c r="J89" s="296"/>
      <c r="K89" s="297"/>
      <c r="L89" s="123" t="str">
        <f>IF(②選手情報入力!O91="","",②選手情報入力!O91)</f>
        <v/>
      </c>
      <c r="M89" s="123" t="str">
        <f>IF(②選手情報入力!P91="","",②選手情報入力!P91)</f>
        <v/>
      </c>
    </row>
    <row r="90" spans="1:13" s="112" customFormat="1" ht="18" customHeight="1">
      <c r="A90" s="122">
        <v>83</v>
      </c>
      <c r="B90" s="123" t="str">
        <f>IF(②選手情報入力!C92="","",②選手情報入力!B92&amp;②選手情報入力!C92)</f>
        <v/>
      </c>
      <c r="C90" s="147" t="str">
        <f>IF(②選手情報入力!D92="","",②選手情報入力!D92)</f>
        <v/>
      </c>
      <c r="D90" s="123" t="str">
        <f>IF(②選手情報入力!G92="","",②選手情報入力!G92)</f>
        <v/>
      </c>
      <c r="E90" s="123" t="str">
        <f>IF(②選手情報入力!H92="","",②選手情報入力!H92)</f>
        <v/>
      </c>
      <c r="F90" s="122" t="str">
        <f>IF(②選手情報入力!I92="","",②選手情報入力!I92)</f>
        <v/>
      </c>
      <c r="G90" s="123" t="str">
        <f>IF(②選手情報入力!J92="","",②選手情報入力!J92)</f>
        <v/>
      </c>
      <c r="H90" s="122" t="str">
        <f>IF(②選手情報入力!K92="","",②選手情報入力!K92)</f>
        <v/>
      </c>
      <c r="I90" s="123" t="str">
        <f>IF(②選手情報入力!L92="","",②選手情報入力!L92)</f>
        <v/>
      </c>
      <c r="J90" s="296"/>
      <c r="K90" s="297"/>
      <c r="L90" s="123" t="str">
        <f>IF(②選手情報入力!O92="","",②選手情報入力!O92)</f>
        <v/>
      </c>
      <c r="M90" s="123" t="str">
        <f>IF(②選手情報入力!P92="","",②選手情報入力!P92)</f>
        <v/>
      </c>
    </row>
    <row r="91" spans="1:13" s="112" customFormat="1" ht="18" customHeight="1">
      <c r="A91" s="122">
        <v>84</v>
      </c>
      <c r="B91" s="123" t="str">
        <f>IF(②選手情報入力!C93="","",②選手情報入力!B93&amp;②選手情報入力!C93)</f>
        <v/>
      </c>
      <c r="C91" s="147" t="str">
        <f>IF(②選手情報入力!D93="","",②選手情報入力!D93)</f>
        <v/>
      </c>
      <c r="D91" s="123" t="str">
        <f>IF(②選手情報入力!G93="","",②選手情報入力!G93)</f>
        <v/>
      </c>
      <c r="E91" s="123" t="str">
        <f>IF(②選手情報入力!H93="","",②選手情報入力!H93)</f>
        <v/>
      </c>
      <c r="F91" s="122" t="str">
        <f>IF(②選手情報入力!I93="","",②選手情報入力!I93)</f>
        <v/>
      </c>
      <c r="G91" s="123" t="str">
        <f>IF(②選手情報入力!J93="","",②選手情報入力!J93)</f>
        <v/>
      </c>
      <c r="H91" s="122" t="str">
        <f>IF(②選手情報入力!K93="","",②選手情報入力!K93)</f>
        <v/>
      </c>
      <c r="I91" s="123" t="str">
        <f>IF(②選手情報入力!L93="","",②選手情報入力!L93)</f>
        <v/>
      </c>
      <c r="J91" s="296"/>
      <c r="K91" s="297"/>
      <c r="L91" s="123" t="str">
        <f>IF(②選手情報入力!O93="","",②選手情報入力!O93)</f>
        <v/>
      </c>
      <c r="M91" s="123" t="str">
        <f>IF(②選手情報入力!P93="","",②選手情報入力!P93)</f>
        <v/>
      </c>
    </row>
    <row r="92" spans="1:13" s="112" customFormat="1" ht="18" customHeight="1">
      <c r="A92" s="126">
        <v>85</v>
      </c>
      <c r="B92" s="127" t="str">
        <f>IF(②選手情報入力!C94="","",②選手情報入力!B94&amp;②選手情報入力!C94)</f>
        <v/>
      </c>
      <c r="C92" s="148" t="str">
        <f>IF(②選手情報入力!D94="","",②選手情報入力!D94)</f>
        <v/>
      </c>
      <c r="D92" s="127" t="str">
        <f>IF(②選手情報入力!G94="","",②選手情報入力!G94)</f>
        <v/>
      </c>
      <c r="E92" s="127" t="str">
        <f>IF(②選手情報入力!H94="","",②選手情報入力!H94)</f>
        <v/>
      </c>
      <c r="F92" s="126" t="str">
        <f>IF(②選手情報入力!I94="","",②選手情報入力!I94)</f>
        <v/>
      </c>
      <c r="G92" s="127" t="str">
        <f>IF(②選手情報入力!J94="","",②選手情報入力!J94)</f>
        <v/>
      </c>
      <c r="H92" s="126" t="str">
        <f>IF(②選手情報入力!K94="","",②選手情報入力!K94)</f>
        <v/>
      </c>
      <c r="I92" s="127" t="str">
        <f>IF(②選手情報入力!L94="","",②選手情報入力!L94)</f>
        <v/>
      </c>
      <c r="J92" s="298"/>
      <c r="K92" s="299"/>
      <c r="L92" s="127" t="str">
        <f>IF(②選手情報入力!O94="","",②選手情報入力!O94)</f>
        <v/>
      </c>
      <c r="M92" s="127" t="str">
        <f>IF(②選手情報入力!P94="","",②選手情報入力!P94)</f>
        <v/>
      </c>
    </row>
    <row r="93" spans="1:13" s="112" customFormat="1" ht="18" customHeight="1">
      <c r="A93" s="120">
        <v>86</v>
      </c>
      <c r="B93" s="121" t="str">
        <f>IF(②選手情報入力!C95="","",②選手情報入力!B95&amp;②選手情報入力!C95)</f>
        <v/>
      </c>
      <c r="C93" s="146" t="str">
        <f>IF(②選手情報入力!D95="","",②選手情報入力!D95)</f>
        <v/>
      </c>
      <c r="D93" s="121" t="str">
        <f>IF(②選手情報入力!G95="","",②選手情報入力!G95)</f>
        <v/>
      </c>
      <c r="E93" s="121" t="str">
        <f>IF(②選手情報入力!H95="","",②選手情報入力!H95)</f>
        <v/>
      </c>
      <c r="F93" s="120" t="str">
        <f>IF(②選手情報入力!I95="","",②選手情報入力!I95)</f>
        <v/>
      </c>
      <c r="G93" s="121" t="str">
        <f>IF(②選手情報入力!J95="","",②選手情報入力!J95)</f>
        <v/>
      </c>
      <c r="H93" s="120" t="str">
        <f>IF(②選手情報入力!K95="","",②選手情報入力!K95)</f>
        <v/>
      </c>
      <c r="I93" s="121" t="str">
        <f>IF(②選手情報入力!L95="","",②選手情報入力!L95)</f>
        <v/>
      </c>
      <c r="J93" s="294"/>
      <c r="K93" s="295"/>
      <c r="L93" s="121" t="str">
        <f>IF(②選手情報入力!O95="","",②選手情報入力!O95)</f>
        <v/>
      </c>
      <c r="M93" s="121" t="str">
        <f>IF(②選手情報入力!P95="","",②選手情報入力!P95)</f>
        <v/>
      </c>
    </row>
    <row r="94" spans="1:13" s="112" customFormat="1" ht="18" customHeight="1">
      <c r="A94" s="122">
        <v>87</v>
      </c>
      <c r="B94" s="123" t="str">
        <f>IF(②選手情報入力!C96="","",②選手情報入力!B96&amp;②選手情報入力!C96)</f>
        <v/>
      </c>
      <c r="C94" s="147" t="str">
        <f>IF(②選手情報入力!D96="","",②選手情報入力!D96)</f>
        <v/>
      </c>
      <c r="D94" s="123" t="str">
        <f>IF(②選手情報入力!G96="","",②選手情報入力!G96)</f>
        <v/>
      </c>
      <c r="E94" s="123" t="str">
        <f>IF(②選手情報入力!H96="","",②選手情報入力!H96)</f>
        <v/>
      </c>
      <c r="F94" s="122" t="str">
        <f>IF(②選手情報入力!I96="","",②選手情報入力!I96)</f>
        <v/>
      </c>
      <c r="G94" s="123" t="str">
        <f>IF(②選手情報入力!J96="","",②選手情報入力!J96)</f>
        <v/>
      </c>
      <c r="H94" s="122" t="str">
        <f>IF(②選手情報入力!K96="","",②選手情報入力!K96)</f>
        <v/>
      </c>
      <c r="I94" s="123" t="str">
        <f>IF(②選手情報入力!L96="","",②選手情報入力!L96)</f>
        <v/>
      </c>
      <c r="J94" s="296"/>
      <c r="K94" s="297"/>
      <c r="L94" s="123" t="str">
        <f>IF(②選手情報入力!O96="","",②選手情報入力!O96)</f>
        <v/>
      </c>
      <c r="M94" s="123" t="str">
        <f>IF(②選手情報入力!P96="","",②選手情報入力!P96)</f>
        <v/>
      </c>
    </row>
    <row r="95" spans="1:13" s="112" customFormat="1" ht="18" customHeight="1">
      <c r="A95" s="122">
        <v>88</v>
      </c>
      <c r="B95" s="123" t="str">
        <f>IF(②選手情報入力!C97="","",②選手情報入力!B97&amp;②選手情報入力!C97)</f>
        <v/>
      </c>
      <c r="C95" s="147" t="str">
        <f>IF(②選手情報入力!D97="","",②選手情報入力!D97)</f>
        <v/>
      </c>
      <c r="D95" s="123" t="str">
        <f>IF(②選手情報入力!G97="","",②選手情報入力!G97)</f>
        <v/>
      </c>
      <c r="E95" s="123" t="str">
        <f>IF(②選手情報入力!H97="","",②選手情報入力!H97)</f>
        <v/>
      </c>
      <c r="F95" s="122" t="str">
        <f>IF(②選手情報入力!I97="","",②選手情報入力!I97)</f>
        <v/>
      </c>
      <c r="G95" s="123" t="str">
        <f>IF(②選手情報入力!J97="","",②選手情報入力!J97)</f>
        <v/>
      </c>
      <c r="H95" s="122" t="str">
        <f>IF(②選手情報入力!K97="","",②選手情報入力!K97)</f>
        <v/>
      </c>
      <c r="I95" s="123" t="str">
        <f>IF(②選手情報入力!L97="","",②選手情報入力!L97)</f>
        <v/>
      </c>
      <c r="J95" s="296"/>
      <c r="K95" s="297"/>
      <c r="L95" s="123" t="str">
        <f>IF(②選手情報入力!O97="","",②選手情報入力!O97)</f>
        <v/>
      </c>
      <c r="M95" s="123" t="str">
        <f>IF(②選手情報入力!P97="","",②選手情報入力!P97)</f>
        <v/>
      </c>
    </row>
    <row r="96" spans="1:13" s="112" customFormat="1" ht="18" customHeight="1">
      <c r="A96" s="122">
        <v>89</v>
      </c>
      <c r="B96" s="123" t="str">
        <f>IF(②選手情報入力!C98="","",②選手情報入力!B98&amp;②選手情報入力!C98)</f>
        <v/>
      </c>
      <c r="C96" s="147" t="str">
        <f>IF(②選手情報入力!D98="","",②選手情報入力!D98)</f>
        <v/>
      </c>
      <c r="D96" s="123" t="str">
        <f>IF(②選手情報入力!G98="","",②選手情報入力!G98)</f>
        <v/>
      </c>
      <c r="E96" s="123" t="str">
        <f>IF(②選手情報入力!H98="","",②選手情報入力!H98)</f>
        <v/>
      </c>
      <c r="F96" s="122" t="str">
        <f>IF(②選手情報入力!I98="","",②選手情報入力!I98)</f>
        <v/>
      </c>
      <c r="G96" s="123" t="str">
        <f>IF(②選手情報入力!J98="","",②選手情報入力!J98)</f>
        <v/>
      </c>
      <c r="H96" s="122" t="str">
        <f>IF(②選手情報入力!K98="","",②選手情報入力!K98)</f>
        <v/>
      </c>
      <c r="I96" s="123" t="str">
        <f>IF(②選手情報入力!L98="","",②選手情報入力!L98)</f>
        <v/>
      </c>
      <c r="J96" s="296"/>
      <c r="K96" s="297"/>
      <c r="L96" s="123" t="str">
        <f>IF(②選手情報入力!O98="","",②選手情報入力!O98)</f>
        <v/>
      </c>
      <c r="M96" s="123" t="str">
        <f>IF(②選手情報入力!P98="","",②選手情報入力!P98)</f>
        <v/>
      </c>
    </row>
    <row r="97" spans="1:13" s="112" customFormat="1" ht="18" customHeight="1">
      <c r="A97" s="124">
        <v>90</v>
      </c>
      <c r="B97" s="125" t="str">
        <f>IF(②選手情報入力!C99="","",②選手情報入力!B99&amp;②選手情報入力!C99)</f>
        <v/>
      </c>
      <c r="C97" s="149" t="str">
        <f>IF(②選手情報入力!D99="","",②選手情報入力!D99)</f>
        <v/>
      </c>
      <c r="D97" s="125" t="str">
        <f>IF(②選手情報入力!G99="","",②選手情報入力!G99)</f>
        <v/>
      </c>
      <c r="E97" s="125" t="str">
        <f>IF(②選手情報入力!H99="","",②選手情報入力!H99)</f>
        <v/>
      </c>
      <c r="F97" s="124" t="str">
        <f>IF(②選手情報入力!I99="","",②選手情報入力!I99)</f>
        <v/>
      </c>
      <c r="G97" s="125" t="str">
        <f>IF(②選手情報入力!J99="","",②選手情報入力!J99)</f>
        <v/>
      </c>
      <c r="H97" s="124" t="str">
        <f>IF(②選手情報入力!K99="","",②選手情報入力!K99)</f>
        <v/>
      </c>
      <c r="I97" s="125" t="str">
        <f>IF(②選手情報入力!L99="","",②選手情報入力!L99)</f>
        <v/>
      </c>
      <c r="J97" s="300"/>
      <c r="K97" s="301"/>
      <c r="L97" s="125" t="str">
        <f>IF(②選手情報入力!O99="","",②選手情報入力!O99)</f>
        <v/>
      </c>
      <c r="M97" s="125" t="str">
        <f>IF(②選手情報入力!P99="","",②選手情報入力!P99)</f>
        <v/>
      </c>
    </row>
  </sheetData>
  <sheetProtection selectLockedCells="1" selectUnlockedCells="1"/>
  <mergeCells count="5">
    <mergeCell ref="B4:B5"/>
    <mergeCell ref="G4:G5"/>
    <mergeCell ref="D4:E4"/>
    <mergeCell ref="D5:E5"/>
    <mergeCell ref="E2:H2"/>
  </mergeCells>
  <phoneticPr fontId="27"/>
  <printOptions horizontalCentered="1"/>
  <pageMargins left="0.51181102362204722" right="0.11811023622047245" top="0.74803149606299213" bottom="0.35433070866141736" header="0.31496062992125984" footer="0.31496062992125984"/>
  <pageSetup paperSize="9" scale="89" fitToHeight="2" orientation="portrait" r:id="rId1"/>
  <headerFooter>
    <oddHeader>&amp;R&amp;14&amp;D　</oddHeader>
  </headerFooter>
  <rowBreaks count="1" manualBreakCount="1">
    <brk id="5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RowHeight="13.5"/>
  <sheetData/>
  <sheetProtection selectLockedCells="1" selectUnlockedCells="1"/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51"/>
  <sheetViews>
    <sheetView topLeftCell="B1" workbookViewId="0">
      <selection activeCell="J19" sqref="J19"/>
    </sheetView>
  </sheetViews>
  <sheetFormatPr defaultRowHeight="13.5"/>
  <cols>
    <col min="1" max="1" width="13.875" bestFit="1" customWidth="1"/>
    <col min="2" max="2" width="5.25" bestFit="1" customWidth="1"/>
    <col min="3" max="3" width="5.875" bestFit="1" customWidth="1"/>
    <col min="4" max="4" width="3.75" customWidth="1"/>
    <col min="5" max="5" width="13.875" bestFit="1" customWidth="1"/>
    <col min="6" max="6" width="5.25" bestFit="1" customWidth="1"/>
    <col min="7" max="7" width="5.875" bestFit="1" customWidth="1"/>
    <col min="8" max="8" width="3.75" customWidth="1"/>
    <col min="9" max="9" width="11.125" bestFit="1" customWidth="1"/>
    <col min="10" max="10" width="5.25" bestFit="1" customWidth="1"/>
    <col min="11" max="11" width="5.875" bestFit="1" customWidth="1"/>
    <col min="12" max="12" width="3.75" customWidth="1"/>
    <col min="13" max="13" width="2.875" bestFit="1" customWidth="1"/>
    <col min="14" max="14" width="31.5" bestFit="1" customWidth="1"/>
    <col min="15" max="15" width="27.25" bestFit="1" customWidth="1"/>
  </cols>
  <sheetData>
    <row r="1" spans="1:18">
      <c r="A1" s="484" t="s">
        <v>133</v>
      </c>
      <c r="B1" s="484"/>
      <c r="C1" s="484"/>
      <c r="E1" s="484" t="s">
        <v>134</v>
      </c>
      <c r="F1" s="484"/>
      <c r="G1" s="484"/>
      <c r="I1" s="484" t="s">
        <v>342</v>
      </c>
      <c r="J1" s="484"/>
      <c r="K1" s="484"/>
      <c r="O1" s="95"/>
    </row>
    <row r="2" spans="1:18">
      <c r="A2" s="484" t="s">
        <v>116</v>
      </c>
      <c r="B2" s="271" t="s">
        <v>116</v>
      </c>
      <c r="C2" s="271" t="s">
        <v>136</v>
      </c>
      <c r="E2" s="484" t="s">
        <v>116</v>
      </c>
      <c r="F2" s="271" t="s">
        <v>116</v>
      </c>
      <c r="G2" s="271" t="s">
        <v>136</v>
      </c>
      <c r="I2" s="484" t="s">
        <v>116</v>
      </c>
      <c r="J2" s="271" t="s">
        <v>116</v>
      </c>
      <c r="K2" s="271" t="s">
        <v>136</v>
      </c>
      <c r="N2" s="484" t="s">
        <v>165</v>
      </c>
      <c r="O2" s="484"/>
      <c r="Q2">
        <v>1</v>
      </c>
      <c r="R2" s="37" t="s">
        <v>193</v>
      </c>
    </row>
    <row r="3" spans="1:18" ht="14.25" thickBot="1">
      <c r="A3" s="484"/>
      <c r="B3" s="271" t="s">
        <v>343</v>
      </c>
      <c r="C3" s="271" t="s">
        <v>344</v>
      </c>
      <c r="E3" s="484"/>
      <c r="F3" s="271" t="s">
        <v>231</v>
      </c>
      <c r="G3" s="271" t="s">
        <v>135</v>
      </c>
      <c r="I3" s="484"/>
      <c r="J3" s="271" t="s">
        <v>345</v>
      </c>
      <c r="K3" s="271" t="s">
        <v>135</v>
      </c>
      <c r="N3" s="95"/>
      <c r="O3" s="95"/>
      <c r="Q3">
        <v>2</v>
      </c>
      <c r="R3" s="37" t="s">
        <v>194</v>
      </c>
    </row>
    <row r="4" spans="1:18" ht="13.5" customHeight="1">
      <c r="A4" s="37" t="s">
        <v>232</v>
      </c>
      <c r="B4" s="46">
        <v>1</v>
      </c>
      <c r="C4">
        <v>2</v>
      </c>
      <c r="E4" t="s">
        <v>233</v>
      </c>
      <c r="F4" s="46">
        <v>29</v>
      </c>
      <c r="G4">
        <v>2</v>
      </c>
      <c r="I4" t="s">
        <v>198</v>
      </c>
      <c r="J4" s="46">
        <v>12</v>
      </c>
      <c r="K4">
        <v>2</v>
      </c>
      <c r="M4" s="480" t="s">
        <v>162</v>
      </c>
      <c r="N4" s="135" t="s">
        <v>232</v>
      </c>
      <c r="O4" s="96" t="s">
        <v>193</v>
      </c>
      <c r="Q4">
        <v>3</v>
      </c>
      <c r="R4" s="37" t="s">
        <v>195</v>
      </c>
    </row>
    <row r="5" spans="1:18">
      <c r="A5" s="37" t="s">
        <v>234</v>
      </c>
      <c r="B5" s="46">
        <v>2</v>
      </c>
      <c r="C5">
        <v>2</v>
      </c>
      <c r="E5" t="s">
        <v>235</v>
      </c>
      <c r="F5" s="46">
        <v>30</v>
      </c>
      <c r="G5">
        <v>2</v>
      </c>
      <c r="I5" t="s">
        <v>199</v>
      </c>
      <c r="J5" s="46">
        <v>13</v>
      </c>
      <c r="K5">
        <v>2</v>
      </c>
      <c r="M5" s="481"/>
      <c r="N5" s="37" t="s">
        <v>234</v>
      </c>
      <c r="O5" s="97" t="s">
        <v>194</v>
      </c>
      <c r="Q5">
        <v>4</v>
      </c>
      <c r="R5" s="37" t="s">
        <v>196</v>
      </c>
    </row>
    <row r="6" spans="1:18">
      <c r="A6" s="37" t="s">
        <v>236</v>
      </c>
      <c r="B6" s="46">
        <v>3</v>
      </c>
      <c r="C6">
        <v>2</v>
      </c>
      <c r="E6" t="s">
        <v>237</v>
      </c>
      <c r="F6" s="46">
        <v>31</v>
      </c>
      <c r="G6">
        <v>2</v>
      </c>
      <c r="I6" t="s">
        <v>207</v>
      </c>
      <c r="J6" s="46">
        <v>39</v>
      </c>
      <c r="K6">
        <v>2</v>
      </c>
      <c r="M6" s="481"/>
      <c r="N6" s="37" t="s">
        <v>236</v>
      </c>
      <c r="O6" s="97" t="s">
        <v>195</v>
      </c>
      <c r="Q6">
        <v>5</v>
      </c>
      <c r="R6" s="37" t="s">
        <v>197</v>
      </c>
    </row>
    <row r="7" spans="1:18">
      <c r="A7" s="37" t="s">
        <v>238</v>
      </c>
      <c r="B7" s="46">
        <v>4</v>
      </c>
      <c r="C7">
        <v>2</v>
      </c>
      <c r="E7" t="s">
        <v>239</v>
      </c>
      <c r="F7" s="46">
        <v>32</v>
      </c>
      <c r="G7">
        <v>2</v>
      </c>
      <c r="I7" t="s">
        <v>208</v>
      </c>
      <c r="J7" s="46">
        <v>40</v>
      </c>
      <c r="K7">
        <v>2</v>
      </c>
      <c r="M7" s="481"/>
      <c r="N7" s="37" t="s">
        <v>238</v>
      </c>
      <c r="O7" s="97" t="s">
        <v>196</v>
      </c>
      <c r="Q7">
        <v>6</v>
      </c>
      <c r="R7" s="37" t="s">
        <v>244</v>
      </c>
    </row>
    <row r="8" spans="1:18">
      <c r="A8" s="37" t="s">
        <v>240</v>
      </c>
      <c r="B8" s="46">
        <v>5</v>
      </c>
      <c r="C8">
        <v>2</v>
      </c>
      <c r="E8" t="s">
        <v>241</v>
      </c>
      <c r="F8" s="46">
        <v>33</v>
      </c>
      <c r="G8">
        <v>2</v>
      </c>
      <c r="M8" s="481"/>
      <c r="N8" s="37" t="s">
        <v>240</v>
      </c>
      <c r="O8" s="97" t="s">
        <v>197</v>
      </c>
      <c r="Q8">
        <v>7</v>
      </c>
      <c r="R8" s="37" t="s">
        <v>246</v>
      </c>
    </row>
    <row r="9" spans="1:18">
      <c r="A9" s="37" t="s">
        <v>346</v>
      </c>
      <c r="B9" s="46">
        <v>8</v>
      </c>
      <c r="C9">
        <v>2</v>
      </c>
      <c r="E9" t="s">
        <v>279</v>
      </c>
      <c r="F9" s="46">
        <v>34</v>
      </c>
      <c r="G9">
        <v>2</v>
      </c>
      <c r="M9" s="481"/>
      <c r="N9" s="37" t="s">
        <v>242</v>
      </c>
      <c r="O9" s="97" t="s">
        <v>244</v>
      </c>
      <c r="Q9">
        <v>8</v>
      </c>
      <c r="R9" s="37" t="s">
        <v>347</v>
      </c>
    </row>
    <row r="10" spans="1:18">
      <c r="A10" s="37" t="s">
        <v>348</v>
      </c>
      <c r="B10" s="46">
        <v>14</v>
      </c>
      <c r="C10">
        <v>0</v>
      </c>
      <c r="E10" t="s">
        <v>349</v>
      </c>
      <c r="F10" s="46">
        <v>37</v>
      </c>
      <c r="G10">
        <v>2</v>
      </c>
      <c r="M10" s="481"/>
      <c r="N10" s="37" t="s">
        <v>245</v>
      </c>
      <c r="O10" s="97" t="s">
        <v>246</v>
      </c>
      <c r="Q10">
        <v>9</v>
      </c>
      <c r="R10" s="37" t="s">
        <v>249</v>
      </c>
    </row>
    <row r="11" spans="1:18">
      <c r="A11" s="37" t="s">
        <v>350</v>
      </c>
      <c r="B11" s="46">
        <v>15</v>
      </c>
      <c r="C11">
        <v>0</v>
      </c>
      <c r="E11" t="s">
        <v>351</v>
      </c>
      <c r="F11" s="46">
        <v>41</v>
      </c>
      <c r="G11">
        <v>0</v>
      </c>
      <c r="M11" s="481"/>
      <c r="N11" s="37" t="s">
        <v>346</v>
      </c>
      <c r="O11" s="97" t="s">
        <v>347</v>
      </c>
      <c r="Q11">
        <v>10</v>
      </c>
      <c r="R11" s="37" t="s">
        <v>251</v>
      </c>
    </row>
    <row r="12" spans="1:18">
      <c r="A12" s="37" t="s">
        <v>352</v>
      </c>
      <c r="B12" s="46">
        <v>16</v>
      </c>
      <c r="C12">
        <v>0</v>
      </c>
      <c r="E12" t="s">
        <v>353</v>
      </c>
      <c r="F12" s="46">
        <v>42</v>
      </c>
      <c r="G12">
        <v>0</v>
      </c>
      <c r="M12" s="481"/>
      <c r="N12" s="37" t="s">
        <v>248</v>
      </c>
      <c r="O12" s="97" t="s">
        <v>249</v>
      </c>
      <c r="Q12">
        <v>11</v>
      </c>
      <c r="R12" s="37" t="s">
        <v>253</v>
      </c>
    </row>
    <row r="13" spans="1:18">
      <c r="A13" s="37" t="s">
        <v>354</v>
      </c>
      <c r="B13" s="46">
        <v>17</v>
      </c>
      <c r="C13">
        <v>0</v>
      </c>
      <c r="E13" t="s">
        <v>355</v>
      </c>
      <c r="F13" s="46">
        <v>43</v>
      </c>
      <c r="G13">
        <v>0</v>
      </c>
      <c r="M13" s="481"/>
      <c r="N13" s="37" t="s">
        <v>250</v>
      </c>
      <c r="O13" s="97" t="s">
        <v>251</v>
      </c>
      <c r="Q13">
        <v>12</v>
      </c>
      <c r="R13" t="s">
        <v>198</v>
      </c>
    </row>
    <row r="14" spans="1:18">
      <c r="A14" s="37" t="s">
        <v>255</v>
      </c>
      <c r="B14" s="46">
        <v>18</v>
      </c>
      <c r="C14">
        <v>0</v>
      </c>
      <c r="E14" t="s">
        <v>254</v>
      </c>
      <c r="F14" s="46">
        <v>44</v>
      </c>
      <c r="G14">
        <v>0</v>
      </c>
      <c r="M14" s="481"/>
      <c r="N14" s="37" t="s">
        <v>252</v>
      </c>
      <c r="O14" s="97" t="s">
        <v>253</v>
      </c>
      <c r="Q14">
        <v>13</v>
      </c>
      <c r="R14" t="s">
        <v>199</v>
      </c>
    </row>
    <row r="15" spans="1:18">
      <c r="A15" s="37" t="s">
        <v>356</v>
      </c>
      <c r="B15" s="46">
        <v>23</v>
      </c>
      <c r="C15">
        <v>0</v>
      </c>
      <c r="E15" t="s">
        <v>357</v>
      </c>
      <c r="F15" s="46">
        <v>49</v>
      </c>
      <c r="G15">
        <v>0</v>
      </c>
      <c r="M15" s="481"/>
      <c r="N15" s="37" t="s">
        <v>348</v>
      </c>
      <c r="O15" s="97" t="s">
        <v>324</v>
      </c>
      <c r="Q15">
        <v>14</v>
      </c>
      <c r="R15" s="37" t="s">
        <v>358</v>
      </c>
    </row>
    <row r="16" spans="1:18">
      <c r="E16" t="s">
        <v>359</v>
      </c>
      <c r="F16" s="46">
        <v>46</v>
      </c>
      <c r="G16">
        <v>0</v>
      </c>
      <c r="M16" s="481"/>
      <c r="N16" s="37" t="s">
        <v>350</v>
      </c>
      <c r="O16" s="97" t="s">
        <v>325</v>
      </c>
      <c r="Q16">
        <v>15</v>
      </c>
      <c r="R16" s="37" t="s">
        <v>360</v>
      </c>
    </row>
    <row r="17" spans="6:18">
      <c r="F17" s="46"/>
      <c r="M17" s="481"/>
      <c r="N17" s="37" t="s">
        <v>352</v>
      </c>
      <c r="O17" s="97" t="s">
        <v>361</v>
      </c>
      <c r="Q17">
        <v>16</v>
      </c>
      <c r="R17" s="37" t="s">
        <v>361</v>
      </c>
    </row>
    <row r="18" spans="6:18">
      <c r="F18" s="46"/>
      <c r="M18" s="481"/>
      <c r="N18" s="37" t="s">
        <v>354</v>
      </c>
      <c r="O18" s="97" t="s">
        <v>362</v>
      </c>
      <c r="Q18">
        <v>17</v>
      </c>
      <c r="R18" s="37" t="s">
        <v>362</v>
      </c>
    </row>
    <row r="19" spans="6:18">
      <c r="F19" s="46"/>
      <c r="M19" s="481"/>
      <c r="N19" s="37" t="s">
        <v>255</v>
      </c>
      <c r="O19" s="97" t="s">
        <v>200</v>
      </c>
      <c r="Q19">
        <v>18</v>
      </c>
      <c r="R19" s="37" t="s">
        <v>200</v>
      </c>
    </row>
    <row r="20" spans="6:18">
      <c r="F20" s="46"/>
      <c r="M20" s="481"/>
      <c r="N20" s="228" t="s">
        <v>363</v>
      </c>
      <c r="O20" s="97" t="s">
        <v>328</v>
      </c>
      <c r="Q20">
        <v>19</v>
      </c>
      <c r="R20" s="37" t="s">
        <v>364</v>
      </c>
    </row>
    <row r="21" spans="6:18">
      <c r="F21" s="46"/>
      <c r="M21" s="481"/>
      <c r="N21" s="37" t="s">
        <v>365</v>
      </c>
      <c r="O21" s="97" t="s">
        <v>329</v>
      </c>
      <c r="Q21">
        <v>20</v>
      </c>
      <c r="R21" s="37" t="s">
        <v>366</v>
      </c>
    </row>
    <row r="22" spans="6:18">
      <c r="M22" s="481"/>
      <c r="N22" s="37" t="s">
        <v>367</v>
      </c>
      <c r="O22" s="97" t="s">
        <v>330</v>
      </c>
      <c r="Q22">
        <v>21</v>
      </c>
      <c r="R22" s="37" t="s">
        <v>368</v>
      </c>
    </row>
    <row r="23" spans="6:18">
      <c r="M23" s="481"/>
      <c r="N23" s="37" t="s">
        <v>259</v>
      </c>
      <c r="O23" s="97" t="s">
        <v>260</v>
      </c>
      <c r="Q23">
        <v>22</v>
      </c>
      <c r="R23" s="37" t="s">
        <v>260</v>
      </c>
    </row>
    <row r="24" spans="6:18">
      <c r="M24" s="481"/>
      <c r="N24" s="37" t="s">
        <v>356</v>
      </c>
      <c r="O24" s="97" t="s">
        <v>369</v>
      </c>
      <c r="Q24">
        <v>23</v>
      </c>
      <c r="R24" s="37" t="s">
        <v>369</v>
      </c>
    </row>
    <row r="25" spans="6:18">
      <c r="M25" s="481"/>
      <c r="N25" s="37" t="s">
        <v>370</v>
      </c>
      <c r="O25" s="97" t="s">
        <v>332</v>
      </c>
      <c r="Q25">
        <v>24</v>
      </c>
      <c r="R25" s="37" t="s">
        <v>371</v>
      </c>
    </row>
    <row r="26" spans="6:18">
      <c r="M26" s="481"/>
      <c r="N26" s="37" t="s">
        <v>261</v>
      </c>
      <c r="O26" s="97" t="s">
        <v>262</v>
      </c>
      <c r="Q26">
        <v>25</v>
      </c>
      <c r="R26" s="37" t="s">
        <v>262</v>
      </c>
    </row>
    <row r="27" spans="6:18">
      <c r="M27" s="481"/>
      <c r="N27" s="37" t="s">
        <v>257</v>
      </c>
      <c r="O27" s="97" t="s">
        <v>258</v>
      </c>
      <c r="Q27">
        <v>26</v>
      </c>
      <c r="R27" s="37" t="s">
        <v>372</v>
      </c>
    </row>
    <row r="28" spans="6:18">
      <c r="M28" s="481"/>
      <c r="N28" s="37" t="s">
        <v>263</v>
      </c>
      <c r="O28" s="97" t="s">
        <v>264</v>
      </c>
      <c r="Q28">
        <v>27</v>
      </c>
      <c r="R28" s="37" t="s">
        <v>264</v>
      </c>
    </row>
    <row r="29" spans="6:18">
      <c r="M29" s="482"/>
      <c r="N29" s="37" t="s">
        <v>373</v>
      </c>
      <c r="O29" s="97" t="s">
        <v>333</v>
      </c>
      <c r="Q29">
        <v>28</v>
      </c>
      <c r="R29" s="37" t="s">
        <v>333</v>
      </c>
    </row>
    <row r="30" spans="6:18">
      <c r="M30" s="138"/>
      <c r="N30" s="139"/>
      <c r="O30" s="140"/>
    </row>
    <row r="31" spans="6:18">
      <c r="M31" s="481" t="s">
        <v>163</v>
      </c>
      <c r="N31" s="37" t="s">
        <v>233</v>
      </c>
      <c r="O31" s="97" t="s">
        <v>201</v>
      </c>
      <c r="Q31">
        <v>29</v>
      </c>
      <c r="R31" s="37" t="s">
        <v>201</v>
      </c>
    </row>
    <row r="32" spans="6:18">
      <c r="M32" s="481"/>
      <c r="N32" s="37" t="s">
        <v>235</v>
      </c>
      <c r="O32" s="97" t="s">
        <v>202</v>
      </c>
      <c r="Q32">
        <v>30</v>
      </c>
      <c r="R32" s="37" t="s">
        <v>202</v>
      </c>
    </row>
    <row r="33" spans="13:18">
      <c r="M33" s="481"/>
      <c r="N33" s="37" t="s">
        <v>237</v>
      </c>
      <c r="O33" s="97" t="s">
        <v>203</v>
      </c>
      <c r="Q33">
        <v>31</v>
      </c>
      <c r="R33" s="37" t="s">
        <v>203</v>
      </c>
    </row>
    <row r="34" spans="13:18">
      <c r="M34" s="481"/>
      <c r="N34" s="37" t="s">
        <v>239</v>
      </c>
      <c r="O34" s="97" t="s">
        <v>204</v>
      </c>
      <c r="Q34">
        <v>32</v>
      </c>
      <c r="R34" s="37" t="s">
        <v>204</v>
      </c>
    </row>
    <row r="35" spans="13:18">
      <c r="M35" s="481"/>
      <c r="N35" s="37" t="s">
        <v>241</v>
      </c>
      <c r="O35" s="97" t="s">
        <v>205</v>
      </c>
      <c r="Q35">
        <v>33</v>
      </c>
      <c r="R35" s="37" t="s">
        <v>205</v>
      </c>
    </row>
    <row r="36" spans="13:18">
      <c r="M36" s="481"/>
      <c r="N36" s="37" t="s">
        <v>279</v>
      </c>
      <c r="O36" s="97" t="s">
        <v>206</v>
      </c>
      <c r="Q36">
        <v>34</v>
      </c>
      <c r="R36" s="37" t="s">
        <v>206</v>
      </c>
    </row>
    <row r="37" spans="13:18">
      <c r="M37" s="481"/>
      <c r="N37" s="37" t="s">
        <v>374</v>
      </c>
      <c r="O37" s="97" t="s">
        <v>334</v>
      </c>
      <c r="Q37">
        <v>35</v>
      </c>
      <c r="R37" s="37" t="s">
        <v>375</v>
      </c>
    </row>
    <row r="38" spans="13:18">
      <c r="M38" s="481"/>
      <c r="N38" s="37" t="s">
        <v>243</v>
      </c>
      <c r="O38" s="97" t="s">
        <v>265</v>
      </c>
      <c r="Q38">
        <v>36</v>
      </c>
      <c r="R38" s="97" t="s">
        <v>265</v>
      </c>
    </row>
    <row r="39" spans="13:18">
      <c r="M39" s="481"/>
      <c r="N39" s="37" t="s">
        <v>349</v>
      </c>
      <c r="O39" s="97" t="s">
        <v>335</v>
      </c>
      <c r="Q39">
        <v>37</v>
      </c>
      <c r="R39" s="37" t="s">
        <v>376</v>
      </c>
    </row>
    <row r="40" spans="13:18">
      <c r="M40" s="481"/>
      <c r="N40" s="37" t="s">
        <v>247</v>
      </c>
      <c r="O40" s="97" t="s">
        <v>266</v>
      </c>
      <c r="Q40">
        <v>38</v>
      </c>
      <c r="R40" s="37" t="s">
        <v>266</v>
      </c>
    </row>
    <row r="41" spans="13:18">
      <c r="M41" s="481"/>
      <c r="N41" s="37" t="s">
        <v>280</v>
      </c>
      <c r="O41" s="97" t="s">
        <v>267</v>
      </c>
      <c r="Q41">
        <v>39</v>
      </c>
      <c r="R41" s="37" t="s">
        <v>267</v>
      </c>
    </row>
    <row r="42" spans="13:18">
      <c r="M42" s="481"/>
      <c r="N42" s="37" t="s">
        <v>351</v>
      </c>
      <c r="O42" s="97" t="s">
        <v>336</v>
      </c>
      <c r="Q42">
        <v>40</v>
      </c>
      <c r="R42" t="s">
        <v>207</v>
      </c>
    </row>
    <row r="43" spans="13:18">
      <c r="M43" s="481"/>
      <c r="N43" s="37" t="s">
        <v>353</v>
      </c>
      <c r="O43" s="97" t="s">
        <v>337</v>
      </c>
      <c r="Q43">
        <v>41</v>
      </c>
      <c r="R43" t="s">
        <v>208</v>
      </c>
    </row>
    <row r="44" spans="13:18">
      <c r="M44" s="481"/>
      <c r="N44" s="37" t="s">
        <v>254</v>
      </c>
      <c r="O44" s="97" t="s">
        <v>209</v>
      </c>
      <c r="Q44">
        <v>42</v>
      </c>
      <c r="R44" s="37" t="s">
        <v>377</v>
      </c>
    </row>
    <row r="45" spans="13:18">
      <c r="M45" s="481"/>
      <c r="N45" s="37" t="s">
        <v>256</v>
      </c>
      <c r="O45" s="97" t="s">
        <v>268</v>
      </c>
      <c r="Q45">
        <v>43</v>
      </c>
      <c r="R45" s="37" t="s">
        <v>378</v>
      </c>
    </row>
    <row r="46" spans="13:18">
      <c r="M46" s="481"/>
      <c r="N46" s="228" t="s">
        <v>359</v>
      </c>
      <c r="O46" s="97" t="s">
        <v>339</v>
      </c>
      <c r="Q46">
        <v>44</v>
      </c>
      <c r="R46" s="37" t="s">
        <v>209</v>
      </c>
    </row>
    <row r="47" spans="13:18">
      <c r="M47" s="481"/>
      <c r="N47" s="37" t="s">
        <v>379</v>
      </c>
      <c r="O47" s="97" t="s">
        <v>340</v>
      </c>
      <c r="Q47">
        <v>45</v>
      </c>
      <c r="R47" s="37" t="s">
        <v>268</v>
      </c>
    </row>
    <row r="48" spans="13:18">
      <c r="M48" s="481"/>
      <c r="N48" s="37" t="s">
        <v>380</v>
      </c>
      <c r="O48" s="97" t="s">
        <v>341</v>
      </c>
      <c r="Q48">
        <v>46</v>
      </c>
      <c r="R48" s="37" t="s">
        <v>339</v>
      </c>
    </row>
    <row r="49" spans="13:18">
      <c r="M49" s="481"/>
      <c r="N49" s="37" t="s">
        <v>357</v>
      </c>
      <c r="O49" s="97" t="s">
        <v>381</v>
      </c>
      <c r="Q49">
        <v>47</v>
      </c>
      <c r="R49" s="37" t="s">
        <v>340</v>
      </c>
    </row>
    <row r="50" spans="13:18">
      <c r="M50" s="481"/>
      <c r="N50" s="37"/>
      <c r="O50" s="97"/>
      <c r="Q50">
        <v>48</v>
      </c>
      <c r="R50" s="228" t="s">
        <v>341</v>
      </c>
    </row>
    <row r="51" spans="13:18" ht="14.25" thickBot="1">
      <c r="M51" s="483"/>
      <c r="N51" s="136"/>
      <c r="O51" s="98"/>
      <c r="Q51">
        <v>49</v>
      </c>
      <c r="R51" t="s">
        <v>381</v>
      </c>
    </row>
  </sheetData>
  <sheetProtection sheet="1" objects="1" scenarios="1" selectLockedCells="1" selectUnlockedCells="1"/>
  <mergeCells count="9">
    <mergeCell ref="M4:M29"/>
    <mergeCell ref="M31:M51"/>
    <mergeCell ref="N2:O2"/>
    <mergeCell ref="A1:C1"/>
    <mergeCell ref="E1:G1"/>
    <mergeCell ref="I1:K1"/>
    <mergeCell ref="A2:A3"/>
    <mergeCell ref="E2:E3"/>
    <mergeCell ref="I2:I3"/>
  </mergeCells>
  <phoneticPr fontId="27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注意事項</vt:lpstr>
      <vt:lpstr>①学校情報入力</vt:lpstr>
      <vt:lpstr>②選手情報入力</vt:lpstr>
      <vt:lpstr>③リレー情報確認</vt:lpstr>
      <vt:lpstr>④種目別人数</vt:lpstr>
      <vt:lpstr>⑤申込一覧表</vt:lpstr>
      <vt:lpstr>記録確認表</vt:lpstr>
      <vt:lpstr>　　　　　</vt:lpstr>
      <vt:lpstr>種目情報</vt:lpstr>
      <vt:lpstr>data_kyogisha</vt:lpstr>
      <vt:lpstr>data_team</vt:lpstr>
      <vt:lpstr>④種目別人数!Print_Area</vt:lpstr>
      <vt:lpstr>⑤申込一覧表!Print_Area</vt:lpstr>
      <vt:lpstr>記録確認表!Print_Area</vt:lpstr>
      <vt:lpstr>記録確認表!Print_Titles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nagoya area</cp:lastModifiedBy>
  <cp:lastPrinted>2017-03-14T08:38:24Z</cp:lastPrinted>
  <dcterms:created xsi:type="dcterms:W3CDTF">2013-01-03T14:12:28Z</dcterms:created>
  <dcterms:modified xsi:type="dcterms:W3CDTF">2018-03-06T03:23:23Z</dcterms:modified>
</cp:coreProperties>
</file>