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TSUMI\OneDrive\2019年度プレシーズンゲーム\"/>
    </mc:Choice>
  </mc:AlternateContent>
  <bookViews>
    <workbookView xWindow="315" yWindow="12375" windowWidth="19320" windowHeight="12915" tabRatio="903"/>
  </bookViews>
  <sheets>
    <sheet name="プレシーズンゲーム " sheetId="27" r:id="rId1"/>
    <sheet name="注意事項" sheetId="4" r:id="rId2"/>
    <sheet name="①団体情報入力" sheetId="7" r:id="rId3"/>
    <sheet name="②選手情報入力" sheetId="3" r:id="rId4"/>
    <sheet name="③リレー情報確認" sheetId="5" r:id="rId5"/>
    <sheet name="④種目別人数" sheetId="17" r:id="rId6"/>
    <sheet name="　　　　　" sheetId="14" r:id="rId7"/>
    <sheet name="種目情報" sheetId="18" r:id="rId8"/>
    <sheet name="data_kyogisha" sheetId="2" r:id="rId9"/>
    <sheet name="data_team" sheetId="19" r:id="rId10"/>
    <sheet name="Sheet6" sheetId="23" r:id="rId11"/>
    <sheet name="Sheet1" sheetId="24" r:id="rId12"/>
  </sheets>
  <externalReferences>
    <externalReference r:id="rId13"/>
    <externalReference r:id="rId14"/>
    <externalReference r:id="rId15"/>
    <externalReference r:id="rId16"/>
  </externalReferences>
  <definedNames>
    <definedName name="otoko" localSheetId="0">[1]一覧表!#REF!</definedName>
    <definedName name="otoko">[1]一覧表!#REF!</definedName>
    <definedName name="_xlnm.Print_Area" localSheetId="5">④種目別人数!$A$1:$H$14</definedName>
    <definedName name="sin" localSheetId="0">[1]一覧表!#REF!</definedName>
    <definedName name="sin">[1]一覧表!#REF!</definedName>
    <definedName name="X" localSheetId="0">[1]一覧表!#REF!</definedName>
    <definedName name="X">[1]一覧表!#REF!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0">[1]一覧表!#REF!</definedName>
    <definedName name="小">[1]一覧表!#REF!</definedName>
    <definedName name="小リレー" localSheetId="0">[1]一覧表!#REF!</definedName>
    <definedName name="小リレー">[1]一覧表!#REF!</definedName>
    <definedName name="小学校" localSheetId="0">[1]一覧表!#REF!</definedName>
    <definedName name="小学校">[1]一覧表!#REF!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0">[1]一覧表!#REF!</definedName>
    <definedName name="団体カテゴリー">[1]一覧表!#REF!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0" i="23" l="1"/>
  <c r="F411" i="23"/>
  <c r="F412" i="23"/>
  <c r="F413" i="23"/>
  <c r="F414" i="23"/>
  <c r="F415" i="23"/>
  <c r="F416" i="23"/>
  <c r="F417" i="23"/>
  <c r="F418" i="23"/>
  <c r="F419" i="23"/>
  <c r="B6" i="17"/>
  <c r="C5" i="17"/>
  <c r="C10" i="17"/>
  <c r="Z13" i="3"/>
  <c r="Z14" i="3"/>
  <c r="Z15" i="3"/>
  <c r="Z16" i="3"/>
  <c r="Z17" i="3"/>
  <c r="Z18" i="3"/>
  <c r="Z19" i="3"/>
  <c r="Z20" i="3"/>
  <c r="Z21" i="3"/>
  <c r="Y13" i="3"/>
  <c r="Y14" i="3"/>
  <c r="Y15" i="3"/>
  <c r="Y16" i="3"/>
  <c r="Y17" i="3"/>
  <c r="Y18" i="3"/>
  <c r="Y19" i="3"/>
  <c r="Y20" i="3"/>
  <c r="Y21" i="3"/>
  <c r="Y22" i="3"/>
  <c r="Y23" i="3"/>
  <c r="Y24" i="3"/>
  <c r="F409" i="23"/>
  <c r="F404" i="23"/>
  <c r="F405" i="23"/>
  <c r="F406" i="23"/>
  <c r="F407" i="23"/>
  <c r="F408" i="23"/>
  <c r="F313" i="23"/>
  <c r="F314" i="23"/>
  <c r="F315" i="23"/>
  <c r="F316" i="23"/>
  <c r="F317" i="23"/>
  <c r="F318" i="23"/>
  <c r="F319" i="23"/>
  <c r="F320" i="23"/>
  <c r="F321" i="23"/>
  <c r="F322" i="23"/>
  <c r="F323" i="23"/>
  <c r="F324" i="23"/>
  <c r="F325" i="23"/>
  <c r="F326" i="23"/>
  <c r="F327" i="23"/>
  <c r="F328" i="23"/>
  <c r="F329" i="23"/>
  <c r="F330" i="23"/>
  <c r="F331" i="23"/>
  <c r="F332" i="23"/>
  <c r="F333" i="23"/>
  <c r="F334" i="23"/>
  <c r="F335" i="23"/>
  <c r="F336" i="23"/>
  <c r="F337" i="23"/>
  <c r="F338" i="23"/>
  <c r="F339" i="23"/>
  <c r="F340" i="23"/>
  <c r="F341" i="23"/>
  <c r="F342" i="23"/>
  <c r="F343" i="23"/>
  <c r="F344" i="23"/>
  <c r="F345" i="23"/>
  <c r="F346" i="23"/>
  <c r="F347" i="23"/>
  <c r="F348" i="23"/>
  <c r="F349" i="23"/>
  <c r="F350" i="23"/>
  <c r="F351" i="23"/>
  <c r="F352" i="23"/>
  <c r="F353" i="23"/>
  <c r="F354" i="23"/>
  <c r="F355" i="23"/>
  <c r="F356" i="23"/>
  <c r="F357" i="23"/>
  <c r="F358" i="23"/>
  <c r="F359" i="23"/>
  <c r="F360" i="23"/>
  <c r="F361" i="23"/>
  <c r="F362" i="23"/>
  <c r="F363" i="23"/>
  <c r="F364" i="23"/>
  <c r="F365" i="23"/>
  <c r="F366" i="23"/>
  <c r="F367" i="23"/>
  <c r="F368" i="23"/>
  <c r="F369" i="23"/>
  <c r="F370" i="23"/>
  <c r="F371" i="23"/>
  <c r="F372" i="23"/>
  <c r="F373" i="23"/>
  <c r="F374" i="23"/>
  <c r="F375" i="23"/>
  <c r="F376" i="23"/>
  <c r="F377" i="23"/>
  <c r="F378" i="23"/>
  <c r="F379" i="23"/>
  <c r="F380" i="23"/>
  <c r="F381" i="23"/>
  <c r="F382" i="23"/>
  <c r="F383" i="23"/>
  <c r="F384" i="23"/>
  <c r="F385" i="23"/>
  <c r="F386" i="23"/>
  <c r="F387" i="23"/>
  <c r="F388" i="23"/>
  <c r="F389" i="23"/>
  <c r="F390" i="23"/>
  <c r="F391" i="23"/>
  <c r="F392" i="23"/>
  <c r="F393" i="23"/>
  <c r="F394" i="23"/>
  <c r="F395" i="23"/>
  <c r="F396" i="23"/>
  <c r="F397" i="23"/>
  <c r="F398" i="23"/>
  <c r="F399" i="23"/>
  <c r="F400" i="23"/>
  <c r="F401" i="23"/>
  <c r="F402" i="23"/>
  <c r="F403"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1" i="23"/>
  <c r="F272" i="23"/>
  <c r="F273" i="23"/>
  <c r="F274" i="23"/>
  <c r="F275" i="23"/>
  <c r="F276" i="23"/>
  <c r="F277" i="23"/>
  <c r="F278" i="23"/>
  <c r="F279" i="23"/>
  <c r="F280" i="23"/>
  <c r="F281" i="23"/>
  <c r="F282" i="23"/>
  <c r="F283" i="23"/>
  <c r="F284" i="23"/>
  <c r="F285" i="23"/>
  <c r="F286" i="23"/>
  <c r="F287" i="23"/>
  <c r="F288" i="23"/>
  <c r="F289" i="23"/>
  <c r="F290" i="23"/>
  <c r="F291" i="23"/>
  <c r="F292" i="23"/>
  <c r="F293" i="23"/>
  <c r="F294" i="23"/>
  <c r="F295" i="23"/>
  <c r="F296" i="23"/>
  <c r="F297" i="23"/>
  <c r="F298" i="23"/>
  <c r="F299" i="23"/>
  <c r="F300" i="23"/>
  <c r="F301" i="23"/>
  <c r="F302" i="23"/>
  <c r="F303" i="23"/>
  <c r="F304" i="23"/>
  <c r="F305" i="23"/>
  <c r="F306" i="23"/>
  <c r="F307" i="23"/>
  <c r="F308" i="23"/>
  <c r="F309" i="23"/>
  <c r="F310" i="23"/>
  <c r="F311" i="23"/>
  <c r="F312" i="23"/>
  <c r="F212" i="23"/>
  <c r="Z22" i="3"/>
  <c r="Z23" i="3"/>
  <c r="Z24" i="3"/>
  <c r="Y25" i="3"/>
  <c r="E3" i="2"/>
  <c r="A3" i="2"/>
  <c r="E4" i="2"/>
  <c r="A4" i="2"/>
  <c r="E5" i="2"/>
  <c r="A5" i="2"/>
  <c r="E6" i="2"/>
  <c r="A6" i="2"/>
  <c r="E7" i="2"/>
  <c r="A7" i="2"/>
  <c r="E8" i="2"/>
  <c r="A8" i="2"/>
  <c r="E9" i="2"/>
  <c r="A9" i="2"/>
  <c r="E10" i="2"/>
  <c r="A10" i="2"/>
  <c r="E11" i="2"/>
  <c r="A11" i="2"/>
  <c r="E12" i="2"/>
  <c r="A12" i="2"/>
  <c r="E13" i="2"/>
  <c r="A13" i="2"/>
  <c r="E14" i="2"/>
  <c r="A14" i="2"/>
  <c r="E15" i="2"/>
  <c r="A15" i="2"/>
  <c r="E16" i="2"/>
  <c r="A16" i="2"/>
  <c r="E17" i="2"/>
  <c r="A17" i="2"/>
  <c r="E18" i="2"/>
  <c r="A18" i="2"/>
  <c r="E19" i="2"/>
  <c r="A19" i="2"/>
  <c r="E20" i="2"/>
  <c r="A20" i="2"/>
  <c r="E21" i="2"/>
  <c r="A21" i="2"/>
  <c r="E22" i="2"/>
  <c r="A22" i="2"/>
  <c r="E23" i="2"/>
  <c r="A23" i="2"/>
  <c r="E24" i="2"/>
  <c r="A24" i="2"/>
  <c r="E25" i="2"/>
  <c r="A25" i="2"/>
  <c r="E26" i="2"/>
  <c r="A26" i="2"/>
  <c r="E27" i="2"/>
  <c r="A27" i="2"/>
  <c r="E28" i="2"/>
  <c r="A28" i="2"/>
  <c r="E29" i="2"/>
  <c r="A29" i="2"/>
  <c r="E30" i="2"/>
  <c r="A30" i="2"/>
  <c r="E31" i="2"/>
  <c r="A31" i="2"/>
  <c r="E32" i="2"/>
  <c r="A32" i="2"/>
  <c r="E33" i="2"/>
  <c r="A33" i="2"/>
  <c r="E34" i="2"/>
  <c r="A34" i="2"/>
  <c r="E35" i="2"/>
  <c r="A35" i="2"/>
  <c r="E36" i="2"/>
  <c r="A36" i="2"/>
  <c r="E37" i="2"/>
  <c r="A37" i="2"/>
  <c r="E38" i="2"/>
  <c r="A38" i="2"/>
  <c r="E39" i="2"/>
  <c r="A39" i="2"/>
  <c r="E40" i="2"/>
  <c r="A40" i="2"/>
  <c r="E41" i="2"/>
  <c r="A41" i="2"/>
  <c r="E42" i="2"/>
  <c r="A42" i="2"/>
  <c r="E43" i="2"/>
  <c r="A43" i="2"/>
  <c r="E44" i="2"/>
  <c r="A44" i="2"/>
  <c r="E45" i="2"/>
  <c r="A45" i="2"/>
  <c r="E46" i="2"/>
  <c r="A46" i="2"/>
  <c r="E47" i="2"/>
  <c r="A47" i="2"/>
  <c r="E48" i="2"/>
  <c r="A48" i="2"/>
  <c r="E49" i="2"/>
  <c r="A49" i="2"/>
  <c r="E50" i="2"/>
  <c r="A50" i="2"/>
  <c r="E51" i="2"/>
  <c r="A51" i="2"/>
  <c r="E52" i="2"/>
  <c r="A52" i="2"/>
  <c r="E53" i="2"/>
  <c r="A53" i="2"/>
  <c r="E54" i="2"/>
  <c r="A54" i="2"/>
  <c r="E55" i="2"/>
  <c r="A55" i="2"/>
  <c r="E56" i="2"/>
  <c r="A56" i="2"/>
  <c r="E57" i="2"/>
  <c r="A57" i="2"/>
  <c r="E58" i="2"/>
  <c r="A58" i="2"/>
  <c r="E59" i="2"/>
  <c r="A59" i="2"/>
  <c r="E60" i="2"/>
  <c r="A60" i="2"/>
  <c r="E61" i="2"/>
  <c r="A61" i="2"/>
  <c r="E62" i="2"/>
  <c r="A62" i="2"/>
  <c r="E63" i="2"/>
  <c r="A63" i="2"/>
  <c r="E64" i="2"/>
  <c r="A64" i="2"/>
  <c r="E65" i="2"/>
  <c r="A65" i="2"/>
  <c r="E66" i="2"/>
  <c r="A66" i="2"/>
  <c r="E67" i="2"/>
  <c r="A67" i="2"/>
  <c r="E68" i="2"/>
  <c r="A68" i="2"/>
  <c r="E69" i="2"/>
  <c r="A69" i="2"/>
  <c r="E70" i="2"/>
  <c r="A70" i="2"/>
  <c r="E71" i="2"/>
  <c r="A71" i="2"/>
  <c r="E72" i="2"/>
  <c r="A72" i="2"/>
  <c r="E73" i="2"/>
  <c r="A73" i="2"/>
  <c r="E74" i="2"/>
  <c r="A74" i="2"/>
  <c r="E75" i="2"/>
  <c r="A75" i="2"/>
  <c r="E76" i="2"/>
  <c r="A76" i="2"/>
  <c r="E77" i="2"/>
  <c r="A77" i="2"/>
  <c r="E78" i="2"/>
  <c r="A78" i="2"/>
  <c r="E79" i="2"/>
  <c r="A79" i="2"/>
  <c r="E80" i="2"/>
  <c r="A80" i="2"/>
  <c r="E81" i="2"/>
  <c r="A81" i="2"/>
  <c r="E82" i="2"/>
  <c r="A82" i="2"/>
  <c r="E83" i="2"/>
  <c r="A83" i="2"/>
  <c r="E84" i="2"/>
  <c r="A84" i="2"/>
  <c r="E85" i="2"/>
  <c r="A85" i="2"/>
  <c r="E86" i="2"/>
  <c r="A86" i="2"/>
  <c r="E87" i="2"/>
  <c r="A87" i="2"/>
  <c r="E88" i="2"/>
  <c r="A88" i="2"/>
  <c r="E89" i="2"/>
  <c r="A89" i="2"/>
  <c r="E90" i="2"/>
  <c r="A90" i="2"/>
  <c r="E91" i="2"/>
  <c r="A91" i="2"/>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2" i="24"/>
  <c r="A3" i="24"/>
  <c r="A4" i="24"/>
  <c r="A5" i="24"/>
  <c r="A6" i="24"/>
  <c r="A7" i="24"/>
  <c r="A8" i="24"/>
  <c r="A9" i="24"/>
  <c r="A10" i="24"/>
  <c r="A11" i="24"/>
  <c r="A12" i="24"/>
  <c r="A13" i="24"/>
  <c r="A14" i="24"/>
  <c r="A15" i="24"/>
  <c r="A16" i="24"/>
  <c r="A17" i="24"/>
  <c r="A18" i="24"/>
  <c r="A19" i="24"/>
  <c r="A20" i="24"/>
  <c r="A21" i="24"/>
  <c r="A22" i="24"/>
  <c r="A23" i="24"/>
  <c r="A24" i="24"/>
  <c r="A25" i="24"/>
  <c r="A26" i="24"/>
  <c r="A27" i="24"/>
  <c r="A1" i="24"/>
  <c r="A2" i="2" s="1"/>
  <c r="AG11" i="3" s="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C6" i="7"/>
  <c r="C4" i="7"/>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1" i="3"/>
  <c r="C5" i="7"/>
  <c r="D6" i="17"/>
  <c r="N2" i="7"/>
  <c r="N3" i="7"/>
  <c r="O3" i="7"/>
  <c r="N4" i="7"/>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1" i="3"/>
  <c r="AQ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1" i="3"/>
  <c r="AO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D3" i="2"/>
  <c r="G3" i="2"/>
  <c r="D4" i="2"/>
  <c r="G4" i="2"/>
  <c r="D5" i="2"/>
  <c r="G5" i="2"/>
  <c r="D6" i="2"/>
  <c r="G6" i="2"/>
  <c r="D7" i="2"/>
  <c r="G7" i="2"/>
  <c r="D8" i="2"/>
  <c r="G8" i="2"/>
  <c r="D9" i="2"/>
  <c r="G9" i="2"/>
  <c r="D10" i="2"/>
  <c r="G10" i="2"/>
  <c r="D11" i="2"/>
  <c r="G11" i="2"/>
  <c r="D12" i="2"/>
  <c r="G12" i="2"/>
  <c r="D13" i="2"/>
  <c r="G13" i="2"/>
  <c r="D14" i="2"/>
  <c r="D15" i="2"/>
  <c r="G15" i="2"/>
  <c r="D16" i="2"/>
  <c r="D17" i="2"/>
  <c r="G17" i="2"/>
  <c r="D18" i="2"/>
  <c r="D19" i="2"/>
  <c r="G19" i="2"/>
  <c r="D20" i="2"/>
  <c r="D21" i="2"/>
  <c r="G21" i="2"/>
  <c r="D22" i="2"/>
  <c r="D23" i="2"/>
  <c r="G23" i="2"/>
  <c r="D24" i="2"/>
  <c r="D25" i="2"/>
  <c r="G25" i="2"/>
  <c r="D26" i="2"/>
  <c r="D27" i="2"/>
  <c r="G27" i="2"/>
  <c r="D28" i="2"/>
  <c r="D29" i="2"/>
  <c r="G29" i="2"/>
  <c r="D30" i="2"/>
  <c r="D31" i="2"/>
  <c r="G31" i="2"/>
  <c r="D32" i="2"/>
  <c r="D33" i="2"/>
  <c r="G33" i="2"/>
  <c r="D34" i="2"/>
  <c r="D35" i="2"/>
  <c r="G35" i="2"/>
  <c r="D36" i="2"/>
  <c r="D37" i="2"/>
  <c r="G37" i="2"/>
  <c r="D38" i="2"/>
  <c r="D39" i="2"/>
  <c r="G39" i="2"/>
  <c r="D40" i="2"/>
  <c r="D41" i="2"/>
  <c r="G41" i="2"/>
  <c r="D42" i="2"/>
  <c r="D43" i="2"/>
  <c r="G43" i="2"/>
  <c r="D44" i="2"/>
  <c r="D45" i="2"/>
  <c r="G45" i="2"/>
  <c r="D46" i="2"/>
  <c r="D47" i="2"/>
  <c r="G47" i="2"/>
  <c r="D48" i="2"/>
  <c r="D49" i="2"/>
  <c r="G49" i="2"/>
  <c r="D50" i="2"/>
  <c r="D51" i="2"/>
  <c r="G51" i="2"/>
  <c r="D52" i="2"/>
  <c r="D53" i="2"/>
  <c r="G53" i="2"/>
  <c r="D54" i="2"/>
  <c r="D55" i="2"/>
  <c r="G55" i="2"/>
  <c r="D56" i="2"/>
  <c r="D57" i="2"/>
  <c r="G57" i="2"/>
  <c r="D58" i="2"/>
  <c r="D59" i="2"/>
  <c r="G59" i="2"/>
  <c r="D60" i="2"/>
  <c r="D61" i="2"/>
  <c r="G61" i="2"/>
  <c r="D62" i="2"/>
  <c r="D63" i="2"/>
  <c r="G63" i="2"/>
  <c r="D64" i="2"/>
  <c r="D65" i="2"/>
  <c r="G65" i="2"/>
  <c r="D66" i="2"/>
  <c r="D67" i="2"/>
  <c r="G67" i="2"/>
  <c r="D68" i="2"/>
  <c r="D69" i="2"/>
  <c r="G69" i="2"/>
  <c r="D70" i="2"/>
  <c r="D71" i="2"/>
  <c r="G71" i="2"/>
  <c r="D72" i="2"/>
  <c r="D73" i="2"/>
  <c r="G73" i="2"/>
  <c r="D74" i="2"/>
  <c r="D75" i="2"/>
  <c r="G75" i="2"/>
  <c r="D76" i="2"/>
  <c r="D77" i="2"/>
  <c r="G77" i="2"/>
  <c r="D78" i="2"/>
  <c r="D79" i="2"/>
  <c r="G79" i="2"/>
  <c r="D80" i="2"/>
  <c r="D81" i="2"/>
  <c r="G81" i="2"/>
  <c r="D82" i="2"/>
  <c r="D83" i="2"/>
  <c r="G83" i="2"/>
  <c r="D84" i="2"/>
  <c r="D85" i="2"/>
  <c r="G85" i="2"/>
  <c r="D86" i="2"/>
  <c r="D87" i="2"/>
  <c r="G87" i="2"/>
  <c r="D88" i="2"/>
  <c r="D89" i="2"/>
  <c r="G89" i="2"/>
  <c r="D90" i="2"/>
  <c r="D91" i="2"/>
  <c r="G91" i="2"/>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E2" i="2"/>
  <c r="D2" i="2"/>
  <c r="G2" i="2"/>
  <c r="B2" i="2"/>
  <c r="Y2" i="2"/>
  <c r="Q2" i="2"/>
  <c r="U2" i="2"/>
  <c r="O4" i="7"/>
  <c r="O5" i="7" s="1"/>
  <c r="G90" i="2"/>
  <c r="G88" i="2"/>
  <c r="G86" i="2"/>
  <c r="G84" i="2"/>
  <c r="G82" i="2"/>
  <c r="G80" i="2"/>
  <c r="G78" i="2"/>
  <c r="G76" i="2"/>
  <c r="G74" i="2"/>
  <c r="G72" i="2"/>
  <c r="G70" i="2"/>
  <c r="G68" i="2"/>
  <c r="G66" i="2"/>
  <c r="G64" i="2"/>
  <c r="G62" i="2"/>
  <c r="G60" i="2"/>
  <c r="G58" i="2"/>
  <c r="G56" i="2"/>
  <c r="G54" i="2"/>
  <c r="G52" i="2"/>
  <c r="G50" i="2"/>
  <c r="G48" i="2"/>
  <c r="G46" i="2"/>
  <c r="G44" i="2"/>
  <c r="G42" i="2"/>
  <c r="G40" i="2"/>
  <c r="G38" i="2"/>
  <c r="G36" i="2"/>
  <c r="G34" i="2"/>
  <c r="G32" i="2"/>
  <c r="G30" i="2"/>
  <c r="G28" i="2"/>
  <c r="G26" i="2"/>
  <c r="G24" i="2"/>
  <c r="G22" i="2"/>
  <c r="G20" i="2"/>
  <c r="G18" i="2"/>
  <c r="G16" i="2"/>
  <c r="G14" i="2"/>
  <c r="AU10" i="3"/>
  <c r="AS10" i="3"/>
  <c r="AQ10" i="3"/>
  <c r="AO10" i="3"/>
  <c r="AP11" i="3"/>
  <c r="AM13" i="3"/>
  <c r="AM14" i="3"/>
  <c r="AM15" i="3"/>
  <c r="AM23" i="3"/>
  <c r="AM24" i="3"/>
  <c r="AM25" i="3"/>
  <c r="AM26" i="3"/>
  <c r="AM27" i="3"/>
  <c r="AM28" i="3"/>
  <c r="AM29" i="3"/>
  <c r="AM30" i="3"/>
  <c r="AM31" i="3"/>
  <c r="AM32" i="3"/>
  <c r="AM34" i="3"/>
  <c r="AM35" i="3"/>
  <c r="AM36" i="3"/>
  <c r="AM37" i="3"/>
  <c r="AM38" i="3"/>
  <c r="AM39" i="3"/>
  <c r="AM40" i="3"/>
  <c r="AM42" i="3"/>
  <c r="AM43" i="3"/>
  <c r="AM44" i="3"/>
  <c r="AM45" i="3"/>
  <c r="AM46" i="3"/>
  <c r="AM47" i="3"/>
  <c r="AM48" i="3"/>
  <c r="AM50" i="3"/>
  <c r="AM51" i="3"/>
  <c r="AM52" i="3"/>
  <c r="AM53" i="3"/>
  <c r="AM54" i="3"/>
  <c r="AM55" i="3"/>
  <c r="AM56" i="3"/>
  <c r="AM58" i="3"/>
  <c r="AM59" i="3"/>
  <c r="AM60" i="3"/>
  <c r="AM61" i="3"/>
  <c r="AM62" i="3"/>
  <c r="AM63" i="3"/>
  <c r="AM64" i="3"/>
  <c r="AM66" i="3"/>
  <c r="AM67" i="3"/>
  <c r="AM68" i="3"/>
  <c r="AM69" i="3"/>
  <c r="AM70" i="3"/>
  <c r="AM71" i="3"/>
  <c r="AM72" i="3"/>
  <c r="AM74" i="3"/>
  <c r="AM75" i="3"/>
  <c r="AM76" i="3"/>
  <c r="AM77" i="3"/>
  <c r="AM78" i="3"/>
  <c r="AM79" i="3"/>
  <c r="AM80" i="3"/>
  <c r="AM82" i="3"/>
  <c r="AM83" i="3"/>
  <c r="AM84" i="3"/>
  <c r="AM85" i="3"/>
  <c r="AM86" i="3"/>
  <c r="AM87" i="3"/>
  <c r="AM88" i="3"/>
  <c r="AM90" i="3"/>
  <c r="AM91" i="3"/>
  <c r="AM92" i="3"/>
  <c r="AM93" i="3"/>
  <c r="AM94" i="3"/>
  <c r="AM95" i="3"/>
  <c r="AM96" i="3"/>
  <c r="AM98" i="3"/>
  <c r="AM99" i="3"/>
  <c r="AM100"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2" i="3"/>
  <c r="AH13" i="3"/>
  <c r="AH14" i="3"/>
  <c r="AH16" i="3"/>
  <c r="AH17" i="3"/>
  <c r="AB12" i="3"/>
  <c r="AB14" i="3"/>
  <c r="AB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1" i="3"/>
  <c r="F4" i="2"/>
  <c r="H4" i="2"/>
  <c r="I4" i="2"/>
  <c r="AG13" i="3"/>
  <c r="J4" i="2"/>
  <c r="M4" i="2"/>
  <c r="O4" i="2"/>
  <c r="P4" i="2"/>
  <c r="R4" i="2"/>
  <c r="S4" i="2"/>
  <c r="T4" i="2"/>
  <c r="V4" i="2"/>
  <c r="W4" i="2"/>
  <c r="X4" i="2"/>
  <c r="Z4" i="2"/>
  <c r="AA4" i="2"/>
  <c r="AB4" i="2"/>
  <c r="AC4" i="2"/>
  <c r="AD4" i="2"/>
  <c r="AE4" i="2"/>
  <c r="AF4" i="2"/>
  <c r="AG4" i="2"/>
  <c r="AH4" i="2"/>
  <c r="F6" i="2"/>
  <c r="H6" i="2"/>
  <c r="I6" i="2"/>
  <c r="AG15" i="3"/>
  <c r="J6" i="2"/>
  <c r="M6" i="2"/>
  <c r="O6" i="2"/>
  <c r="P6" i="2"/>
  <c r="R6" i="2"/>
  <c r="S6" i="2"/>
  <c r="T6" i="2"/>
  <c r="V6" i="2"/>
  <c r="W6" i="2"/>
  <c r="X6" i="2"/>
  <c r="Z6" i="2"/>
  <c r="AA6" i="2"/>
  <c r="AD6" i="2"/>
  <c r="AF6" i="2"/>
  <c r="AG6" i="2"/>
  <c r="AH6" i="2"/>
  <c r="F8" i="2"/>
  <c r="H8" i="2"/>
  <c r="I8" i="2"/>
  <c r="AM17" i="3"/>
  <c r="J8" i="2"/>
  <c r="M8" i="2"/>
  <c r="O8" i="2"/>
  <c r="P8" i="2"/>
  <c r="S8" i="2"/>
  <c r="T8" i="2"/>
  <c r="V8" i="2"/>
  <c r="W8" i="2"/>
  <c r="X8" i="2"/>
  <c r="Z8" i="2"/>
  <c r="AA8" i="2"/>
  <c r="AD8" i="2"/>
  <c r="AE8" i="2"/>
  <c r="AH8" i="2"/>
  <c r="T9" i="2"/>
  <c r="F10" i="2"/>
  <c r="H10" i="2"/>
  <c r="I10" i="2"/>
  <c r="AM19" i="3"/>
  <c r="J10" i="2"/>
  <c r="M10" i="2"/>
  <c r="O10" i="2"/>
  <c r="P10" i="2"/>
  <c r="S10" i="2"/>
  <c r="T10" i="2"/>
  <c r="V10" i="2"/>
  <c r="W10" i="2"/>
  <c r="X10" i="2"/>
  <c r="Z10" i="2"/>
  <c r="AA10" i="2"/>
  <c r="AB10" i="2"/>
  <c r="AD10" i="2"/>
  <c r="AE10" i="2"/>
  <c r="AF10" i="2"/>
  <c r="AH10" i="2"/>
  <c r="F11" i="2"/>
  <c r="F12" i="2"/>
  <c r="H12" i="2"/>
  <c r="I12" i="2"/>
  <c r="AM21" i="3"/>
  <c r="J12" i="2"/>
  <c r="M12" i="2"/>
  <c r="O12" i="2"/>
  <c r="P12" i="2"/>
  <c r="R12" i="2"/>
  <c r="S12" i="2"/>
  <c r="T12" i="2"/>
  <c r="V12" i="2"/>
  <c r="W12" i="2"/>
  <c r="X12" i="2"/>
  <c r="Z12" i="2"/>
  <c r="AA12" i="2"/>
  <c r="AB12" i="2"/>
  <c r="AC12" i="2"/>
  <c r="AD12" i="2"/>
  <c r="AE12" i="2"/>
  <c r="AF12" i="2"/>
  <c r="AG12" i="2"/>
  <c r="AH12" i="2"/>
  <c r="V13" i="2"/>
  <c r="F14" i="2"/>
  <c r="H14" i="2"/>
  <c r="I14" i="2"/>
  <c r="J14" i="2"/>
  <c r="M14" i="2"/>
  <c r="O14" i="2"/>
  <c r="P14" i="2"/>
  <c r="R14" i="2"/>
  <c r="S14" i="2"/>
  <c r="T14" i="2"/>
  <c r="V14" i="2"/>
  <c r="W14" i="2"/>
  <c r="X14" i="2"/>
  <c r="Z14" i="2"/>
  <c r="AA14" i="2"/>
  <c r="AB14" i="2"/>
  <c r="AC14" i="2"/>
  <c r="AD14" i="2"/>
  <c r="AE14" i="2"/>
  <c r="AF14" i="2"/>
  <c r="AG14" i="2"/>
  <c r="AH14" i="2"/>
  <c r="H15" i="2"/>
  <c r="AG15" i="2"/>
  <c r="F16" i="2"/>
  <c r="H16" i="2"/>
  <c r="I16" i="2"/>
  <c r="J16" i="2"/>
  <c r="M16" i="2"/>
  <c r="O16" i="2"/>
  <c r="P16" i="2"/>
  <c r="R16" i="2"/>
  <c r="S16" i="2"/>
  <c r="T16" i="2"/>
  <c r="V16" i="2"/>
  <c r="W16" i="2"/>
  <c r="X16" i="2"/>
  <c r="Z16" i="2"/>
  <c r="AA16" i="2"/>
  <c r="AB16" i="2"/>
  <c r="AC16" i="2"/>
  <c r="AD16" i="2"/>
  <c r="AE16" i="2"/>
  <c r="AF16" i="2"/>
  <c r="AG16" i="2"/>
  <c r="AH16" i="2"/>
  <c r="J17" i="2"/>
  <c r="P17" i="2"/>
  <c r="T17" i="2"/>
  <c r="AB17" i="2"/>
  <c r="AF17" i="2"/>
  <c r="F18" i="2"/>
  <c r="H18" i="2"/>
  <c r="I18" i="2"/>
  <c r="J18" i="2"/>
  <c r="M18" i="2"/>
  <c r="O18" i="2"/>
  <c r="P18" i="2"/>
  <c r="R18" i="2"/>
  <c r="S18" i="2"/>
  <c r="T18" i="2"/>
  <c r="V18" i="2"/>
  <c r="W18" i="2"/>
  <c r="X18" i="2"/>
  <c r="Z18" i="2"/>
  <c r="AA18" i="2"/>
  <c r="AB18" i="2"/>
  <c r="AC18" i="2"/>
  <c r="AD18" i="2"/>
  <c r="AE18" i="2"/>
  <c r="AF18" i="2"/>
  <c r="AG18" i="2"/>
  <c r="AH18" i="2"/>
  <c r="F19" i="2"/>
  <c r="O19" i="2"/>
  <c r="S19" i="2"/>
  <c r="W19" i="2"/>
  <c r="AE19" i="2"/>
  <c r="F20" i="2"/>
  <c r="H20" i="2"/>
  <c r="I20" i="2"/>
  <c r="J20" i="2"/>
  <c r="M20" i="2"/>
  <c r="O20" i="2"/>
  <c r="P20" i="2"/>
  <c r="R20" i="2"/>
  <c r="S20" i="2"/>
  <c r="T20" i="2"/>
  <c r="V20" i="2"/>
  <c r="W20" i="2"/>
  <c r="X20" i="2"/>
  <c r="Z20" i="2"/>
  <c r="AA20" i="2"/>
  <c r="AB20" i="2"/>
  <c r="AC20" i="2"/>
  <c r="AD20" i="2"/>
  <c r="AE20" i="2"/>
  <c r="AF20" i="2"/>
  <c r="AG20" i="2"/>
  <c r="AH20" i="2"/>
  <c r="M21" i="2"/>
  <c r="R21" i="2"/>
  <c r="V21" i="2"/>
  <c r="AD21" i="2"/>
  <c r="AH21" i="2"/>
  <c r="F22" i="2"/>
  <c r="H22" i="2"/>
  <c r="I22" i="2"/>
  <c r="J22" i="2"/>
  <c r="M22" i="2"/>
  <c r="O22" i="2"/>
  <c r="P22" i="2"/>
  <c r="R22" i="2"/>
  <c r="S22" i="2"/>
  <c r="T22" i="2"/>
  <c r="V22" i="2"/>
  <c r="W22" i="2"/>
  <c r="X22" i="2"/>
  <c r="Z22" i="2"/>
  <c r="AA22" i="2"/>
  <c r="AB22" i="2"/>
  <c r="AC22" i="2"/>
  <c r="AD22" i="2"/>
  <c r="AE22" i="2"/>
  <c r="AF22" i="2"/>
  <c r="AG22" i="2"/>
  <c r="AH22" i="2"/>
  <c r="H23" i="2"/>
  <c r="AC23" i="2"/>
  <c r="AG23" i="2"/>
  <c r="F24" i="2"/>
  <c r="H24" i="2"/>
  <c r="I24" i="2"/>
  <c r="J24" i="2"/>
  <c r="M24" i="2"/>
  <c r="O24" i="2"/>
  <c r="P24" i="2"/>
  <c r="R24" i="2"/>
  <c r="S24" i="2"/>
  <c r="T24" i="2"/>
  <c r="V24" i="2"/>
  <c r="W24" i="2"/>
  <c r="X24" i="2"/>
  <c r="Z24" i="2"/>
  <c r="AA24" i="2"/>
  <c r="AB24" i="2"/>
  <c r="AC24" i="2"/>
  <c r="AD24" i="2"/>
  <c r="AE24" i="2"/>
  <c r="AF24" i="2"/>
  <c r="AG24" i="2"/>
  <c r="AH24" i="2"/>
  <c r="J25" i="2"/>
  <c r="P25" i="2"/>
  <c r="T25" i="2"/>
  <c r="AB25" i="2"/>
  <c r="AF25" i="2"/>
  <c r="F26" i="2"/>
  <c r="H26" i="2"/>
  <c r="I26" i="2"/>
  <c r="J26" i="2"/>
  <c r="M26" i="2"/>
  <c r="O26" i="2"/>
  <c r="P26" i="2"/>
  <c r="R26" i="2"/>
  <c r="S26" i="2"/>
  <c r="T26" i="2"/>
  <c r="V26" i="2"/>
  <c r="W26" i="2"/>
  <c r="X26" i="2"/>
  <c r="Z26" i="2"/>
  <c r="AA26" i="2"/>
  <c r="AB26" i="2"/>
  <c r="AC26" i="2"/>
  <c r="AD26" i="2"/>
  <c r="AE26" i="2"/>
  <c r="AF26" i="2"/>
  <c r="AG26" i="2"/>
  <c r="AH26" i="2"/>
  <c r="F27" i="2"/>
  <c r="O27" i="2"/>
  <c r="S27" i="2"/>
  <c r="W27" i="2"/>
  <c r="AA27" i="2"/>
  <c r="AE27" i="2"/>
  <c r="F28" i="2"/>
  <c r="H28" i="2"/>
  <c r="I28" i="2"/>
  <c r="J28" i="2"/>
  <c r="M28" i="2"/>
  <c r="O28" i="2"/>
  <c r="P28" i="2"/>
  <c r="R28" i="2"/>
  <c r="S28" i="2"/>
  <c r="T28" i="2"/>
  <c r="V28" i="2"/>
  <c r="W28" i="2"/>
  <c r="X28" i="2"/>
  <c r="Z28" i="2"/>
  <c r="AA28" i="2"/>
  <c r="AB28" i="2"/>
  <c r="AC28" i="2"/>
  <c r="AD28" i="2"/>
  <c r="AE28" i="2"/>
  <c r="AF28" i="2"/>
  <c r="AG28" i="2"/>
  <c r="AH28" i="2"/>
  <c r="H29" i="2"/>
  <c r="M29" i="2"/>
  <c r="R29" i="2"/>
  <c r="V29" i="2"/>
  <c r="Z29" i="2"/>
  <c r="AD29" i="2"/>
  <c r="AH29" i="2"/>
  <c r="F30" i="2"/>
  <c r="H30" i="2"/>
  <c r="I30" i="2"/>
  <c r="J30" i="2"/>
  <c r="M30" i="2"/>
  <c r="O30" i="2"/>
  <c r="P30" i="2"/>
  <c r="R30" i="2"/>
  <c r="S30" i="2"/>
  <c r="T30" i="2"/>
  <c r="V30" i="2"/>
  <c r="W30" i="2"/>
  <c r="X30" i="2"/>
  <c r="Z30" i="2"/>
  <c r="AA30" i="2"/>
  <c r="AB30" i="2"/>
  <c r="AC30" i="2"/>
  <c r="AD30" i="2"/>
  <c r="AE30" i="2"/>
  <c r="AF30" i="2"/>
  <c r="AG30" i="2"/>
  <c r="AH30" i="2"/>
  <c r="F31" i="2"/>
  <c r="H31" i="2"/>
  <c r="J31" i="2"/>
  <c r="O31" i="2"/>
  <c r="P31" i="2"/>
  <c r="S31" i="2"/>
  <c r="T31" i="2"/>
  <c r="V31" i="2"/>
  <c r="W31" i="2"/>
  <c r="X31" i="2"/>
  <c r="Z31" i="2"/>
  <c r="AA31" i="2"/>
  <c r="AB31" i="2"/>
  <c r="AC31" i="2"/>
  <c r="AD31" i="2"/>
  <c r="AE31" i="2"/>
  <c r="AF31" i="2"/>
  <c r="AG31" i="2"/>
  <c r="AH31" i="2"/>
  <c r="F32" i="2"/>
  <c r="H32" i="2"/>
  <c r="I32" i="2"/>
  <c r="J32" i="2"/>
  <c r="M32" i="2"/>
  <c r="O32" i="2"/>
  <c r="P32" i="2"/>
  <c r="R32" i="2"/>
  <c r="S32" i="2"/>
  <c r="T32" i="2"/>
  <c r="V32" i="2"/>
  <c r="W32" i="2"/>
  <c r="X32" i="2"/>
  <c r="Z32" i="2"/>
  <c r="AA32" i="2"/>
  <c r="AB32" i="2"/>
  <c r="AC32" i="2"/>
  <c r="AD32" i="2"/>
  <c r="AE32" i="2"/>
  <c r="AF32" i="2"/>
  <c r="AG32" i="2"/>
  <c r="AH32" i="2"/>
  <c r="F33" i="2"/>
  <c r="H33" i="2"/>
  <c r="I33" i="2"/>
  <c r="J33" i="2"/>
  <c r="M33" i="2"/>
  <c r="O33" i="2"/>
  <c r="P33" i="2"/>
  <c r="R33" i="2"/>
  <c r="S33" i="2"/>
  <c r="T33" i="2"/>
  <c r="V33" i="2"/>
  <c r="W33" i="2"/>
  <c r="X33" i="2"/>
  <c r="Z33" i="2"/>
  <c r="AA33" i="2"/>
  <c r="AB33" i="2"/>
  <c r="AC33" i="2"/>
  <c r="AD33" i="2"/>
  <c r="AE33" i="2"/>
  <c r="AF33" i="2"/>
  <c r="AG33" i="2"/>
  <c r="AH33" i="2"/>
  <c r="F34" i="2"/>
  <c r="H34" i="2"/>
  <c r="I34" i="2"/>
  <c r="J34" i="2"/>
  <c r="M34" i="2"/>
  <c r="O34" i="2"/>
  <c r="P34" i="2"/>
  <c r="R34" i="2"/>
  <c r="S34" i="2"/>
  <c r="T34" i="2"/>
  <c r="V34" i="2"/>
  <c r="W34" i="2"/>
  <c r="X34" i="2"/>
  <c r="Z34" i="2"/>
  <c r="AA34" i="2"/>
  <c r="AB34" i="2"/>
  <c r="AC34" i="2"/>
  <c r="AD34" i="2"/>
  <c r="AE34" i="2"/>
  <c r="AF34" i="2"/>
  <c r="AG34" i="2"/>
  <c r="AH34" i="2"/>
  <c r="F35" i="2"/>
  <c r="H35" i="2"/>
  <c r="I35" i="2"/>
  <c r="J35" i="2"/>
  <c r="M35" i="2"/>
  <c r="O35" i="2"/>
  <c r="P35" i="2"/>
  <c r="R35" i="2"/>
  <c r="S35" i="2"/>
  <c r="T35" i="2"/>
  <c r="V35" i="2"/>
  <c r="W35" i="2"/>
  <c r="X35" i="2"/>
  <c r="Z35" i="2"/>
  <c r="AA35" i="2"/>
  <c r="AB35" i="2"/>
  <c r="AC35" i="2"/>
  <c r="AD35" i="2"/>
  <c r="AE35" i="2"/>
  <c r="AF35" i="2"/>
  <c r="AG35" i="2"/>
  <c r="AH35" i="2"/>
  <c r="F36" i="2"/>
  <c r="H36" i="2"/>
  <c r="I36" i="2"/>
  <c r="J36" i="2"/>
  <c r="M36" i="2"/>
  <c r="O36" i="2"/>
  <c r="P36" i="2"/>
  <c r="R36" i="2"/>
  <c r="S36" i="2"/>
  <c r="T36" i="2"/>
  <c r="V36" i="2"/>
  <c r="W36" i="2"/>
  <c r="X36" i="2"/>
  <c r="Z36" i="2"/>
  <c r="AA36" i="2"/>
  <c r="AB36" i="2"/>
  <c r="AC36" i="2"/>
  <c r="AD36" i="2"/>
  <c r="AE36" i="2"/>
  <c r="AF36" i="2"/>
  <c r="AG36" i="2"/>
  <c r="AH36" i="2"/>
  <c r="F37" i="2"/>
  <c r="H37" i="2"/>
  <c r="I37" i="2"/>
  <c r="J37" i="2"/>
  <c r="M37" i="2"/>
  <c r="O37" i="2"/>
  <c r="P37" i="2"/>
  <c r="R37" i="2"/>
  <c r="S37" i="2"/>
  <c r="T37" i="2"/>
  <c r="V37" i="2"/>
  <c r="W37" i="2"/>
  <c r="X37" i="2"/>
  <c r="Z37" i="2"/>
  <c r="AA37" i="2"/>
  <c r="AB37" i="2"/>
  <c r="AC37" i="2"/>
  <c r="AD37" i="2"/>
  <c r="AE37" i="2"/>
  <c r="AF37" i="2"/>
  <c r="AG37" i="2"/>
  <c r="AH37" i="2"/>
  <c r="F38" i="2"/>
  <c r="H38" i="2"/>
  <c r="I38" i="2"/>
  <c r="J38" i="2"/>
  <c r="M38" i="2"/>
  <c r="O38" i="2"/>
  <c r="P38" i="2"/>
  <c r="R38" i="2"/>
  <c r="S38" i="2"/>
  <c r="T38" i="2"/>
  <c r="V38" i="2"/>
  <c r="W38" i="2"/>
  <c r="X38" i="2"/>
  <c r="Z38" i="2"/>
  <c r="AA38" i="2"/>
  <c r="AB38" i="2"/>
  <c r="AC38" i="2"/>
  <c r="AD38" i="2"/>
  <c r="AE38" i="2"/>
  <c r="AF38" i="2"/>
  <c r="AG38" i="2"/>
  <c r="AH38" i="2"/>
  <c r="F39" i="2"/>
  <c r="H39" i="2"/>
  <c r="I39" i="2"/>
  <c r="J39" i="2"/>
  <c r="M39" i="2"/>
  <c r="O39" i="2"/>
  <c r="P39" i="2"/>
  <c r="R39" i="2"/>
  <c r="S39" i="2"/>
  <c r="T39" i="2"/>
  <c r="V39" i="2"/>
  <c r="W39" i="2"/>
  <c r="X39" i="2"/>
  <c r="Z39" i="2"/>
  <c r="AA39" i="2"/>
  <c r="AB39" i="2"/>
  <c r="AC39" i="2"/>
  <c r="AD39" i="2"/>
  <c r="AE39" i="2"/>
  <c r="AF39" i="2"/>
  <c r="AG39" i="2"/>
  <c r="AH39" i="2"/>
  <c r="F40" i="2"/>
  <c r="H40" i="2"/>
  <c r="I40" i="2"/>
  <c r="J40" i="2"/>
  <c r="M40" i="2"/>
  <c r="O40" i="2"/>
  <c r="P40" i="2"/>
  <c r="R40" i="2"/>
  <c r="S40" i="2"/>
  <c r="T40" i="2"/>
  <c r="V40" i="2"/>
  <c r="W40" i="2"/>
  <c r="X40" i="2"/>
  <c r="Z40" i="2"/>
  <c r="AA40" i="2"/>
  <c r="AB40" i="2"/>
  <c r="AC40" i="2"/>
  <c r="AD40" i="2"/>
  <c r="AE40" i="2"/>
  <c r="AF40" i="2"/>
  <c r="AG40" i="2"/>
  <c r="AH40" i="2"/>
  <c r="F41" i="2"/>
  <c r="H41" i="2"/>
  <c r="I41" i="2"/>
  <c r="J41" i="2"/>
  <c r="M41" i="2"/>
  <c r="O41" i="2"/>
  <c r="P41" i="2"/>
  <c r="R41" i="2"/>
  <c r="S41" i="2"/>
  <c r="T41" i="2"/>
  <c r="V41" i="2"/>
  <c r="W41" i="2"/>
  <c r="X41" i="2"/>
  <c r="Z41" i="2"/>
  <c r="AA41" i="2"/>
  <c r="AB41" i="2"/>
  <c r="AC41" i="2"/>
  <c r="AD41" i="2"/>
  <c r="AE41" i="2"/>
  <c r="AF41" i="2"/>
  <c r="AG41" i="2"/>
  <c r="AH41" i="2"/>
  <c r="F42" i="2"/>
  <c r="H42" i="2"/>
  <c r="I42" i="2"/>
  <c r="J42" i="2"/>
  <c r="M42" i="2"/>
  <c r="O42" i="2"/>
  <c r="P42" i="2"/>
  <c r="R42" i="2"/>
  <c r="S42" i="2"/>
  <c r="T42" i="2"/>
  <c r="V42" i="2"/>
  <c r="W42" i="2"/>
  <c r="X42" i="2"/>
  <c r="Z42" i="2"/>
  <c r="AA42" i="2"/>
  <c r="AB42" i="2"/>
  <c r="AC42" i="2"/>
  <c r="AD42" i="2"/>
  <c r="AE42" i="2"/>
  <c r="AF42" i="2"/>
  <c r="AG42" i="2"/>
  <c r="AH42" i="2"/>
  <c r="F43" i="2"/>
  <c r="H43" i="2"/>
  <c r="I43" i="2"/>
  <c r="J43" i="2"/>
  <c r="M43" i="2"/>
  <c r="O43" i="2"/>
  <c r="P43" i="2"/>
  <c r="R43" i="2"/>
  <c r="S43" i="2"/>
  <c r="T43" i="2"/>
  <c r="V43" i="2"/>
  <c r="W43" i="2"/>
  <c r="X43" i="2"/>
  <c r="Z43" i="2"/>
  <c r="AA43" i="2"/>
  <c r="AB43" i="2"/>
  <c r="AC43" i="2"/>
  <c r="AD43" i="2"/>
  <c r="AE43" i="2"/>
  <c r="AF43" i="2"/>
  <c r="AG43" i="2"/>
  <c r="AH43" i="2"/>
  <c r="F44" i="2"/>
  <c r="H44" i="2"/>
  <c r="I44" i="2"/>
  <c r="J44" i="2"/>
  <c r="M44" i="2"/>
  <c r="O44" i="2"/>
  <c r="P44" i="2"/>
  <c r="R44" i="2"/>
  <c r="S44" i="2"/>
  <c r="T44" i="2"/>
  <c r="V44" i="2"/>
  <c r="W44" i="2"/>
  <c r="X44" i="2"/>
  <c r="Z44" i="2"/>
  <c r="AA44" i="2"/>
  <c r="AB44" i="2"/>
  <c r="AC44" i="2"/>
  <c r="AD44" i="2"/>
  <c r="AE44" i="2"/>
  <c r="AF44" i="2"/>
  <c r="AG44" i="2"/>
  <c r="AH44" i="2"/>
  <c r="F45" i="2"/>
  <c r="H45" i="2"/>
  <c r="I45" i="2"/>
  <c r="J45" i="2"/>
  <c r="M45" i="2"/>
  <c r="O45" i="2"/>
  <c r="P45" i="2"/>
  <c r="R45" i="2"/>
  <c r="S45" i="2"/>
  <c r="T45" i="2"/>
  <c r="V45" i="2"/>
  <c r="W45" i="2"/>
  <c r="X45" i="2"/>
  <c r="Z45" i="2"/>
  <c r="AA45" i="2"/>
  <c r="AB45" i="2"/>
  <c r="AC45" i="2"/>
  <c r="AD45" i="2"/>
  <c r="AE45" i="2"/>
  <c r="AF45" i="2"/>
  <c r="AG45" i="2"/>
  <c r="AH45" i="2"/>
  <c r="F46" i="2"/>
  <c r="H46" i="2"/>
  <c r="I46" i="2"/>
  <c r="J46" i="2"/>
  <c r="M46" i="2"/>
  <c r="O46" i="2"/>
  <c r="P46" i="2"/>
  <c r="R46" i="2"/>
  <c r="S46" i="2"/>
  <c r="T46" i="2"/>
  <c r="V46" i="2"/>
  <c r="W46" i="2"/>
  <c r="X46" i="2"/>
  <c r="Z46" i="2"/>
  <c r="AA46" i="2"/>
  <c r="AB46" i="2"/>
  <c r="AC46" i="2"/>
  <c r="AD46" i="2"/>
  <c r="AE46" i="2"/>
  <c r="AF46" i="2"/>
  <c r="AG46" i="2"/>
  <c r="AH46" i="2"/>
  <c r="F47" i="2"/>
  <c r="H47" i="2"/>
  <c r="I47" i="2"/>
  <c r="J47" i="2"/>
  <c r="M47" i="2"/>
  <c r="O47" i="2"/>
  <c r="P47" i="2"/>
  <c r="R47" i="2"/>
  <c r="S47" i="2"/>
  <c r="T47" i="2"/>
  <c r="V47" i="2"/>
  <c r="W47" i="2"/>
  <c r="X47" i="2"/>
  <c r="Z47" i="2"/>
  <c r="AA47" i="2"/>
  <c r="AB47" i="2"/>
  <c r="AC47" i="2"/>
  <c r="AD47" i="2"/>
  <c r="AE47" i="2"/>
  <c r="AF47" i="2"/>
  <c r="AG47" i="2"/>
  <c r="AH47" i="2"/>
  <c r="F48" i="2"/>
  <c r="H48" i="2"/>
  <c r="I48" i="2"/>
  <c r="J48" i="2"/>
  <c r="M48" i="2"/>
  <c r="O48" i="2"/>
  <c r="P48" i="2"/>
  <c r="R48" i="2"/>
  <c r="S48" i="2"/>
  <c r="T48" i="2"/>
  <c r="V48" i="2"/>
  <c r="W48" i="2"/>
  <c r="X48" i="2"/>
  <c r="Z48" i="2"/>
  <c r="AA48" i="2"/>
  <c r="AB48" i="2"/>
  <c r="AC48" i="2"/>
  <c r="AD48" i="2"/>
  <c r="AE48" i="2"/>
  <c r="AF48" i="2"/>
  <c r="AG48" i="2"/>
  <c r="AH48" i="2"/>
  <c r="F49" i="2"/>
  <c r="H49" i="2"/>
  <c r="I49" i="2"/>
  <c r="J49" i="2"/>
  <c r="M49" i="2"/>
  <c r="O49" i="2"/>
  <c r="P49" i="2"/>
  <c r="R49" i="2"/>
  <c r="S49" i="2"/>
  <c r="T49" i="2"/>
  <c r="V49" i="2"/>
  <c r="W49" i="2"/>
  <c r="X49" i="2"/>
  <c r="Z49" i="2"/>
  <c r="AA49" i="2"/>
  <c r="AB49" i="2"/>
  <c r="AC49" i="2"/>
  <c r="AD49" i="2"/>
  <c r="AE49" i="2"/>
  <c r="AF49" i="2"/>
  <c r="AG49" i="2"/>
  <c r="AH49" i="2"/>
  <c r="F50" i="2"/>
  <c r="H50" i="2"/>
  <c r="I50" i="2"/>
  <c r="J50" i="2"/>
  <c r="M50" i="2"/>
  <c r="O50" i="2"/>
  <c r="P50" i="2"/>
  <c r="R50" i="2"/>
  <c r="S50" i="2"/>
  <c r="T50" i="2"/>
  <c r="V50" i="2"/>
  <c r="W50" i="2"/>
  <c r="X50" i="2"/>
  <c r="Z50" i="2"/>
  <c r="AA50" i="2"/>
  <c r="AB50" i="2"/>
  <c r="AC50" i="2"/>
  <c r="AD50" i="2"/>
  <c r="AE50" i="2"/>
  <c r="AF50" i="2"/>
  <c r="AG50" i="2"/>
  <c r="AH50" i="2"/>
  <c r="F51" i="2"/>
  <c r="H51" i="2"/>
  <c r="I51" i="2"/>
  <c r="J51" i="2"/>
  <c r="M51" i="2"/>
  <c r="O51" i="2"/>
  <c r="P51" i="2"/>
  <c r="R51" i="2"/>
  <c r="S51" i="2"/>
  <c r="T51" i="2"/>
  <c r="V51" i="2"/>
  <c r="W51" i="2"/>
  <c r="X51" i="2"/>
  <c r="Z51" i="2"/>
  <c r="AA51" i="2"/>
  <c r="AB51" i="2"/>
  <c r="AC51" i="2"/>
  <c r="AD51" i="2"/>
  <c r="AE51" i="2"/>
  <c r="AF51" i="2"/>
  <c r="AG51" i="2"/>
  <c r="AH51" i="2"/>
  <c r="F52" i="2"/>
  <c r="H52" i="2"/>
  <c r="I52" i="2"/>
  <c r="J52" i="2"/>
  <c r="M52" i="2"/>
  <c r="O52" i="2"/>
  <c r="P52" i="2"/>
  <c r="R52" i="2"/>
  <c r="S52" i="2"/>
  <c r="T52" i="2"/>
  <c r="V52" i="2"/>
  <c r="W52" i="2"/>
  <c r="X52" i="2"/>
  <c r="Z52" i="2"/>
  <c r="AA52" i="2"/>
  <c r="AB52" i="2"/>
  <c r="AC52" i="2"/>
  <c r="AD52" i="2"/>
  <c r="AE52" i="2"/>
  <c r="AF52" i="2"/>
  <c r="AG52" i="2"/>
  <c r="AH52" i="2"/>
  <c r="F53" i="2"/>
  <c r="H53" i="2"/>
  <c r="I53" i="2"/>
  <c r="J53" i="2"/>
  <c r="M53" i="2"/>
  <c r="O53" i="2"/>
  <c r="P53" i="2"/>
  <c r="R53" i="2"/>
  <c r="S53" i="2"/>
  <c r="T53" i="2"/>
  <c r="V53" i="2"/>
  <c r="W53" i="2"/>
  <c r="X53" i="2"/>
  <c r="Z53" i="2"/>
  <c r="AA53" i="2"/>
  <c r="AB53" i="2"/>
  <c r="AC53" i="2"/>
  <c r="AD53" i="2"/>
  <c r="AE53" i="2"/>
  <c r="AF53" i="2"/>
  <c r="AG53" i="2"/>
  <c r="AH53" i="2"/>
  <c r="F54" i="2"/>
  <c r="H54" i="2"/>
  <c r="I54" i="2"/>
  <c r="J54" i="2"/>
  <c r="M54" i="2"/>
  <c r="O54" i="2"/>
  <c r="P54" i="2"/>
  <c r="R54" i="2"/>
  <c r="S54" i="2"/>
  <c r="T54" i="2"/>
  <c r="V54" i="2"/>
  <c r="W54" i="2"/>
  <c r="X54" i="2"/>
  <c r="Z54" i="2"/>
  <c r="AA54" i="2"/>
  <c r="AB54" i="2"/>
  <c r="AC54" i="2"/>
  <c r="AD54" i="2"/>
  <c r="AE54" i="2"/>
  <c r="AF54" i="2"/>
  <c r="AG54" i="2"/>
  <c r="AH54" i="2"/>
  <c r="F55" i="2"/>
  <c r="H55" i="2"/>
  <c r="I55" i="2"/>
  <c r="J55" i="2"/>
  <c r="M55" i="2"/>
  <c r="O55" i="2"/>
  <c r="P55" i="2"/>
  <c r="R55" i="2"/>
  <c r="S55" i="2"/>
  <c r="T55" i="2"/>
  <c r="V55" i="2"/>
  <c r="W55" i="2"/>
  <c r="X55" i="2"/>
  <c r="Z55" i="2"/>
  <c r="AA55" i="2"/>
  <c r="AB55" i="2"/>
  <c r="AC55" i="2"/>
  <c r="AD55" i="2"/>
  <c r="AE55" i="2"/>
  <c r="AF55" i="2"/>
  <c r="AG55" i="2"/>
  <c r="AH55" i="2"/>
  <c r="F56" i="2"/>
  <c r="H56" i="2"/>
  <c r="I56" i="2"/>
  <c r="J56" i="2"/>
  <c r="M56" i="2"/>
  <c r="O56" i="2"/>
  <c r="P56" i="2"/>
  <c r="R56" i="2"/>
  <c r="S56" i="2"/>
  <c r="T56" i="2"/>
  <c r="V56" i="2"/>
  <c r="W56" i="2"/>
  <c r="X56" i="2"/>
  <c r="Z56" i="2"/>
  <c r="AA56" i="2"/>
  <c r="AB56" i="2"/>
  <c r="AC56" i="2"/>
  <c r="AD56" i="2"/>
  <c r="AE56" i="2"/>
  <c r="AF56" i="2"/>
  <c r="AG56" i="2"/>
  <c r="AH56" i="2"/>
  <c r="F57" i="2"/>
  <c r="H57" i="2"/>
  <c r="I57" i="2"/>
  <c r="J57" i="2"/>
  <c r="M57" i="2"/>
  <c r="O57" i="2"/>
  <c r="P57" i="2"/>
  <c r="R57" i="2"/>
  <c r="S57" i="2"/>
  <c r="T57" i="2"/>
  <c r="V57" i="2"/>
  <c r="W57" i="2"/>
  <c r="X57" i="2"/>
  <c r="Z57" i="2"/>
  <c r="AA57" i="2"/>
  <c r="AB57" i="2"/>
  <c r="AC57" i="2"/>
  <c r="AD57" i="2"/>
  <c r="AE57" i="2"/>
  <c r="AF57" i="2"/>
  <c r="AG57" i="2"/>
  <c r="AH57" i="2"/>
  <c r="F58" i="2"/>
  <c r="H58" i="2"/>
  <c r="I58" i="2"/>
  <c r="J58" i="2"/>
  <c r="M58" i="2"/>
  <c r="O58" i="2"/>
  <c r="P58" i="2"/>
  <c r="R58" i="2"/>
  <c r="S58" i="2"/>
  <c r="T58" i="2"/>
  <c r="V58" i="2"/>
  <c r="W58" i="2"/>
  <c r="X58" i="2"/>
  <c r="Z58" i="2"/>
  <c r="AA58" i="2"/>
  <c r="AB58" i="2"/>
  <c r="AC58" i="2"/>
  <c r="AD58" i="2"/>
  <c r="AE58" i="2"/>
  <c r="AF58" i="2"/>
  <c r="AG58" i="2"/>
  <c r="AH58" i="2"/>
  <c r="F59" i="2"/>
  <c r="H59" i="2"/>
  <c r="I59" i="2"/>
  <c r="J59" i="2"/>
  <c r="M59" i="2"/>
  <c r="O59" i="2"/>
  <c r="P59" i="2"/>
  <c r="R59" i="2"/>
  <c r="S59" i="2"/>
  <c r="T59" i="2"/>
  <c r="V59" i="2"/>
  <c r="W59" i="2"/>
  <c r="X59" i="2"/>
  <c r="Z59" i="2"/>
  <c r="AA59" i="2"/>
  <c r="AB59" i="2"/>
  <c r="AC59" i="2"/>
  <c r="AD59" i="2"/>
  <c r="AE59" i="2"/>
  <c r="AF59" i="2"/>
  <c r="AG59" i="2"/>
  <c r="AH59" i="2"/>
  <c r="F60" i="2"/>
  <c r="H60" i="2"/>
  <c r="I60" i="2"/>
  <c r="J60" i="2"/>
  <c r="M60" i="2"/>
  <c r="O60" i="2"/>
  <c r="P60" i="2"/>
  <c r="R60" i="2"/>
  <c r="S60" i="2"/>
  <c r="T60" i="2"/>
  <c r="V60" i="2"/>
  <c r="W60" i="2"/>
  <c r="X60" i="2"/>
  <c r="Z60" i="2"/>
  <c r="AA60" i="2"/>
  <c r="AB60" i="2"/>
  <c r="AC60" i="2"/>
  <c r="AD60" i="2"/>
  <c r="AE60" i="2"/>
  <c r="AF60" i="2"/>
  <c r="AG60" i="2"/>
  <c r="AH60" i="2"/>
  <c r="F61" i="2"/>
  <c r="H61" i="2"/>
  <c r="I61" i="2"/>
  <c r="J61" i="2"/>
  <c r="M61" i="2"/>
  <c r="O61" i="2"/>
  <c r="P61" i="2"/>
  <c r="R61" i="2"/>
  <c r="S61" i="2"/>
  <c r="T61" i="2"/>
  <c r="V61" i="2"/>
  <c r="W61" i="2"/>
  <c r="X61" i="2"/>
  <c r="Z61" i="2"/>
  <c r="AA61" i="2"/>
  <c r="AB61" i="2"/>
  <c r="AC61" i="2"/>
  <c r="AD61" i="2"/>
  <c r="AE61" i="2"/>
  <c r="AF61" i="2"/>
  <c r="AG61" i="2"/>
  <c r="AH61" i="2"/>
  <c r="F62" i="2"/>
  <c r="H62" i="2"/>
  <c r="I62" i="2"/>
  <c r="J62" i="2"/>
  <c r="M62" i="2"/>
  <c r="O62" i="2"/>
  <c r="P62" i="2"/>
  <c r="R62" i="2"/>
  <c r="S62" i="2"/>
  <c r="T62" i="2"/>
  <c r="V62" i="2"/>
  <c r="W62" i="2"/>
  <c r="X62" i="2"/>
  <c r="Z62" i="2"/>
  <c r="AA62" i="2"/>
  <c r="AB62" i="2"/>
  <c r="AC62" i="2"/>
  <c r="AD62" i="2"/>
  <c r="AE62" i="2"/>
  <c r="AF62" i="2"/>
  <c r="AG62" i="2"/>
  <c r="AH62" i="2"/>
  <c r="F63" i="2"/>
  <c r="H63" i="2"/>
  <c r="I63" i="2"/>
  <c r="J63" i="2"/>
  <c r="M63" i="2"/>
  <c r="O63" i="2"/>
  <c r="P63" i="2"/>
  <c r="R63" i="2"/>
  <c r="S63" i="2"/>
  <c r="T63" i="2"/>
  <c r="V63" i="2"/>
  <c r="W63" i="2"/>
  <c r="X63" i="2"/>
  <c r="Z63" i="2"/>
  <c r="AA63" i="2"/>
  <c r="AB63" i="2"/>
  <c r="AC63" i="2"/>
  <c r="AD63" i="2"/>
  <c r="AE63" i="2"/>
  <c r="AF63" i="2"/>
  <c r="AG63" i="2"/>
  <c r="AH63" i="2"/>
  <c r="F64" i="2"/>
  <c r="H64" i="2"/>
  <c r="I64" i="2"/>
  <c r="J64" i="2"/>
  <c r="M64" i="2"/>
  <c r="O64" i="2"/>
  <c r="P64" i="2"/>
  <c r="R64" i="2"/>
  <c r="S64" i="2"/>
  <c r="T64" i="2"/>
  <c r="V64" i="2"/>
  <c r="W64" i="2"/>
  <c r="X64" i="2"/>
  <c r="Z64" i="2"/>
  <c r="AA64" i="2"/>
  <c r="AB64" i="2"/>
  <c r="AC64" i="2"/>
  <c r="AD64" i="2"/>
  <c r="AE64" i="2"/>
  <c r="AF64" i="2"/>
  <c r="AG64" i="2"/>
  <c r="AH64" i="2"/>
  <c r="F65" i="2"/>
  <c r="H65" i="2"/>
  <c r="I65" i="2"/>
  <c r="J65" i="2"/>
  <c r="M65" i="2"/>
  <c r="O65" i="2"/>
  <c r="P65" i="2"/>
  <c r="R65" i="2"/>
  <c r="S65" i="2"/>
  <c r="T65" i="2"/>
  <c r="V65" i="2"/>
  <c r="W65" i="2"/>
  <c r="X65" i="2"/>
  <c r="Z65" i="2"/>
  <c r="AA65" i="2"/>
  <c r="AB65" i="2"/>
  <c r="AC65" i="2"/>
  <c r="AD65" i="2"/>
  <c r="AE65" i="2"/>
  <c r="AF65" i="2"/>
  <c r="AG65" i="2"/>
  <c r="AH65" i="2"/>
  <c r="F66" i="2"/>
  <c r="H66" i="2"/>
  <c r="I66" i="2"/>
  <c r="J66" i="2"/>
  <c r="M66" i="2"/>
  <c r="O66" i="2"/>
  <c r="P66" i="2"/>
  <c r="R66" i="2"/>
  <c r="S66" i="2"/>
  <c r="T66" i="2"/>
  <c r="V66" i="2"/>
  <c r="W66" i="2"/>
  <c r="X66" i="2"/>
  <c r="Z66" i="2"/>
  <c r="AA66" i="2"/>
  <c r="AB66" i="2"/>
  <c r="AC66" i="2"/>
  <c r="AD66" i="2"/>
  <c r="AE66" i="2"/>
  <c r="AF66" i="2"/>
  <c r="AG66" i="2"/>
  <c r="AH66" i="2"/>
  <c r="F67" i="2"/>
  <c r="H67" i="2"/>
  <c r="I67" i="2"/>
  <c r="J67" i="2"/>
  <c r="M67" i="2"/>
  <c r="O67" i="2"/>
  <c r="P67" i="2"/>
  <c r="R67" i="2"/>
  <c r="S67" i="2"/>
  <c r="T67" i="2"/>
  <c r="V67" i="2"/>
  <c r="W67" i="2"/>
  <c r="X67" i="2"/>
  <c r="Z67" i="2"/>
  <c r="AA67" i="2"/>
  <c r="AB67" i="2"/>
  <c r="AC67" i="2"/>
  <c r="AD67" i="2"/>
  <c r="AE67" i="2"/>
  <c r="AF67" i="2"/>
  <c r="AG67" i="2"/>
  <c r="AH67" i="2"/>
  <c r="F68" i="2"/>
  <c r="H68" i="2"/>
  <c r="I68" i="2"/>
  <c r="J68" i="2"/>
  <c r="M68" i="2"/>
  <c r="O68" i="2"/>
  <c r="P68" i="2"/>
  <c r="R68" i="2"/>
  <c r="S68" i="2"/>
  <c r="T68" i="2"/>
  <c r="V68" i="2"/>
  <c r="W68" i="2"/>
  <c r="X68" i="2"/>
  <c r="Z68" i="2"/>
  <c r="AA68" i="2"/>
  <c r="AB68" i="2"/>
  <c r="AC68" i="2"/>
  <c r="AD68" i="2"/>
  <c r="AE68" i="2"/>
  <c r="AF68" i="2"/>
  <c r="AG68" i="2"/>
  <c r="AH68" i="2"/>
  <c r="F69" i="2"/>
  <c r="H69" i="2"/>
  <c r="I69" i="2"/>
  <c r="J69" i="2"/>
  <c r="M69" i="2"/>
  <c r="O69" i="2"/>
  <c r="P69" i="2"/>
  <c r="R69" i="2"/>
  <c r="S69" i="2"/>
  <c r="T69" i="2"/>
  <c r="V69" i="2"/>
  <c r="W69" i="2"/>
  <c r="X69" i="2"/>
  <c r="Z69" i="2"/>
  <c r="AA69" i="2"/>
  <c r="AB69" i="2"/>
  <c r="AC69" i="2"/>
  <c r="AD69" i="2"/>
  <c r="AE69" i="2"/>
  <c r="AF69" i="2"/>
  <c r="AG69" i="2"/>
  <c r="AH69" i="2"/>
  <c r="F70" i="2"/>
  <c r="H70" i="2"/>
  <c r="I70" i="2"/>
  <c r="J70" i="2"/>
  <c r="M70" i="2"/>
  <c r="O70" i="2"/>
  <c r="P70" i="2"/>
  <c r="R70" i="2"/>
  <c r="S70" i="2"/>
  <c r="T70" i="2"/>
  <c r="V70" i="2"/>
  <c r="W70" i="2"/>
  <c r="X70" i="2"/>
  <c r="Z70" i="2"/>
  <c r="AA70" i="2"/>
  <c r="AB70" i="2"/>
  <c r="AC70" i="2"/>
  <c r="AD70" i="2"/>
  <c r="AE70" i="2"/>
  <c r="AF70" i="2"/>
  <c r="AG70" i="2"/>
  <c r="AH70" i="2"/>
  <c r="F71" i="2"/>
  <c r="H71" i="2"/>
  <c r="I71" i="2"/>
  <c r="J71" i="2"/>
  <c r="M71" i="2"/>
  <c r="O71" i="2"/>
  <c r="P71" i="2"/>
  <c r="R71" i="2"/>
  <c r="S71" i="2"/>
  <c r="T71" i="2"/>
  <c r="V71" i="2"/>
  <c r="W71" i="2"/>
  <c r="X71" i="2"/>
  <c r="Z71" i="2"/>
  <c r="AA71" i="2"/>
  <c r="AB71" i="2"/>
  <c r="AC71" i="2"/>
  <c r="AD71" i="2"/>
  <c r="AE71" i="2"/>
  <c r="AF71" i="2"/>
  <c r="AG71" i="2"/>
  <c r="AH71" i="2"/>
  <c r="F72" i="2"/>
  <c r="H72" i="2"/>
  <c r="I72" i="2"/>
  <c r="J72" i="2"/>
  <c r="M72" i="2"/>
  <c r="O72" i="2"/>
  <c r="P72" i="2"/>
  <c r="R72" i="2"/>
  <c r="S72" i="2"/>
  <c r="T72" i="2"/>
  <c r="V72" i="2"/>
  <c r="W72" i="2"/>
  <c r="X72" i="2"/>
  <c r="Z72" i="2"/>
  <c r="AA72" i="2"/>
  <c r="AB72" i="2"/>
  <c r="AC72" i="2"/>
  <c r="AD72" i="2"/>
  <c r="AE72" i="2"/>
  <c r="AF72" i="2"/>
  <c r="AG72" i="2"/>
  <c r="AH72" i="2"/>
  <c r="F73" i="2"/>
  <c r="H73" i="2"/>
  <c r="I73" i="2"/>
  <c r="J73" i="2"/>
  <c r="M73" i="2"/>
  <c r="O73" i="2"/>
  <c r="P73" i="2"/>
  <c r="R73" i="2"/>
  <c r="S73" i="2"/>
  <c r="T73" i="2"/>
  <c r="V73" i="2"/>
  <c r="W73" i="2"/>
  <c r="X73" i="2"/>
  <c r="Z73" i="2"/>
  <c r="AA73" i="2"/>
  <c r="AB73" i="2"/>
  <c r="AC73" i="2"/>
  <c r="AD73" i="2"/>
  <c r="AE73" i="2"/>
  <c r="AF73" i="2"/>
  <c r="AG73" i="2"/>
  <c r="AH73" i="2"/>
  <c r="F74" i="2"/>
  <c r="H74" i="2"/>
  <c r="I74" i="2"/>
  <c r="J74" i="2"/>
  <c r="M74" i="2"/>
  <c r="O74" i="2"/>
  <c r="P74" i="2"/>
  <c r="R74" i="2"/>
  <c r="S74" i="2"/>
  <c r="T74" i="2"/>
  <c r="V74" i="2"/>
  <c r="W74" i="2"/>
  <c r="X74" i="2"/>
  <c r="Z74" i="2"/>
  <c r="AA74" i="2"/>
  <c r="AB74" i="2"/>
  <c r="AC74" i="2"/>
  <c r="AD74" i="2"/>
  <c r="AE74" i="2"/>
  <c r="AF74" i="2"/>
  <c r="AG74" i="2"/>
  <c r="AH74" i="2"/>
  <c r="F75" i="2"/>
  <c r="H75" i="2"/>
  <c r="I75" i="2"/>
  <c r="J75" i="2"/>
  <c r="M75" i="2"/>
  <c r="O75" i="2"/>
  <c r="P75" i="2"/>
  <c r="R75" i="2"/>
  <c r="S75" i="2"/>
  <c r="T75" i="2"/>
  <c r="V75" i="2"/>
  <c r="W75" i="2"/>
  <c r="X75" i="2"/>
  <c r="Z75" i="2"/>
  <c r="AA75" i="2"/>
  <c r="AB75" i="2"/>
  <c r="AC75" i="2"/>
  <c r="AD75" i="2"/>
  <c r="AE75" i="2"/>
  <c r="AF75" i="2"/>
  <c r="AG75" i="2"/>
  <c r="AH75" i="2"/>
  <c r="F76" i="2"/>
  <c r="H76" i="2"/>
  <c r="I76" i="2"/>
  <c r="J76" i="2"/>
  <c r="M76" i="2"/>
  <c r="O76" i="2"/>
  <c r="P76" i="2"/>
  <c r="R76" i="2"/>
  <c r="S76" i="2"/>
  <c r="T76" i="2"/>
  <c r="V76" i="2"/>
  <c r="W76" i="2"/>
  <c r="X76" i="2"/>
  <c r="Z76" i="2"/>
  <c r="AA76" i="2"/>
  <c r="AB76" i="2"/>
  <c r="AC76" i="2"/>
  <c r="AD76" i="2"/>
  <c r="AE76" i="2"/>
  <c r="AF76" i="2"/>
  <c r="AG76" i="2"/>
  <c r="AH76" i="2"/>
  <c r="F77" i="2"/>
  <c r="H77" i="2"/>
  <c r="I77" i="2"/>
  <c r="J77" i="2"/>
  <c r="M77" i="2"/>
  <c r="O77" i="2"/>
  <c r="P77" i="2"/>
  <c r="R77" i="2"/>
  <c r="S77" i="2"/>
  <c r="T77" i="2"/>
  <c r="V77" i="2"/>
  <c r="W77" i="2"/>
  <c r="X77" i="2"/>
  <c r="Z77" i="2"/>
  <c r="AA77" i="2"/>
  <c r="AB77" i="2"/>
  <c r="AC77" i="2"/>
  <c r="AD77" i="2"/>
  <c r="AE77" i="2"/>
  <c r="AF77" i="2"/>
  <c r="AG77" i="2"/>
  <c r="AH77" i="2"/>
  <c r="F78" i="2"/>
  <c r="H78" i="2"/>
  <c r="I78" i="2"/>
  <c r="J78" i="2"/>
  <c r="M78" i="2"/>
  <c r="O78" i="2"/>
  <c r="P78" i="2"/>
  <c r="R78" i="2"/>
  <c r="S78" i="2"/>
  <c r="T78" i="2"/>
  <c r="V78" i="2"/>
  <c r="W78" i="2"/>
  <c r="X78" i="2"/>
  <c r="Z78" i="2"/>
  <c r="AA78" i="2"/>
  <c r="AB78" i="2"/>
  <c r="AC78" i="2"/>
  <c r="AD78" i="2"/>
  <c r="AE78" i="2"/>
  <c r="AF78" i="2"/>
  <c r="AG78" i="2"/>
  <c r="AH78" i="2"/>
  <c r="F79" i="2"/>
  <c r="H79" i="2"/>
  <c r="I79" i="2"/>
  <c r="J79" i="2"/>
  <c r="M79" i="2"/>
  <c r="O79" i="2"/>
  <c r="P79" i="2"/>
  <c r="R79" i="2"/>
  <c r="S79" i="2"/>
  <c r="T79" i="2"/>
  <c r="V79" i="2"/>
  <c r="W79" i="2"/>
  <c r="X79" i="2"/>
  <c r="Z79" i="2"/>
  <c r="AA79" i="2"/>
  <c r="AB79" i="2"/>
  <c r="AC79" i="2"/>
  <c r="AD79" i="2"/>
  <c r="AE79" i="2"/>
  <c r="AF79" i="2"/>
  <c r="AG79" i="2"/>
  <c r="AH79" i="2"/>
  <c r="F80" i="2"/>
  <c r="H80" i="2"/>
  <c r="I80" i="2"/>
  <c r="J80" i="2"/>
  <c r="M80" i="2"/>
  <c r="O80" i="2"/>
  <c r="P80" i="2"/>
  <c r="R80" i="2"/>
  <c r="S80" i="2"/>
  <c r="T80" i="2"/>
  <c r="V80" i="2"/>
  <c r="W80" i="2"/>
  <c r="X80" i="2"/>
  <c r="Z80" i="2"/>
  <c r="AA80" i="2"/>
  <c r="AB80" i="2"/>
  <c r="AC80" i="2"/>
  <c r="AD80" i="2"/>
  <c r="AE80" i="2"/>
  <c r="AF80" i="2"/>
  <c r="AG80" i="2"/>
  <c r="AH80" i="2"/>
  <c r="F81" i="2"/>
  <c r="H81" i="2"/>
  <c r="I81" i="2"/>
  <c r="J81" i="2"/>
  <c r="M81" i="2"/>
  <c r="O81" i="2"/>
  <c r="P81" i="2"/>
  <c r="R81" i="2"/>
  <c r="S81" i="2"/>
  <c r="T81" i="2"/>
  <c r="V81" i="2"/>
  <c r="W81" i="2"/>
  <c r="X81" i="2"/>
  <c r="Z81" i="2"/>
  <c r="AA81" i="2"/>
  <c r="AB81" i="2"/>
  <c r="AC81" i="2"/>
  <c r="AD81" i="2"/>
  <c r="AE81" i="2"/>
  <c r="AF81" i="2"/>
  <c r="AG81" i="2"/>
  <c r="AH81" i="2"/>
  <c r="F82" i="2"/>
  <c r="H82" i="2"/>
  <c r="I82" i="2"/>
  <c r="J82" i="2"/>
  <c r="M82" i="2"/>
  <c r="O82" i="2"/>
  <c r="P82" i="2"/>
  <c r="R82" i="2"/>
  <c r="S82" i="2"/>
  <c r="T82" i="2"/>
  <c r="V82" i="2"/>
  <c r="W82" i="2"/>
  <c r="X82" i="2"/>
  <c r="Z82" i="2"/>
  <c r="AA82" i="2"/>
  <c r="AB82" i="2"/>
  <c r="AC82" i="2"/>
  <c r="AD82" i="2"/>
  <c r="AE82" i="2"/>
  <c r="AF82" i="2"/>
  <c r="AG82" i="2"/>
  <c r="AH82" i="2"/>
  <c r="F83" i="2"/>
  <c r="H83" i="2"/>
  <c r="I83" i="2"/>
  <c r="J83" i="2"/>
  <c r="M83" i="2"/>
  <c r="O83" i="2"/>
  <c r="P83" i="2"/>
  <c r="R83" i="2"/>
  <c r="S83" i="2"/>
  <c r="T83" i="2"/>
  <c r="V83" i="2"/>
  <c r="W83" i="2"/>
  <c r="X83" i="2"/>
  <c r="Z83" i="2"/>
  <c r="AA83" i="2"/>
  <c r="AB83" i="2"/>
  <c r="AC83" i="2"/>
  <c r="AD83" i="2"/>
  <c r="AE83" i="2"/>
  <c r="AF83" i="2"/>
  <c r="AG83" i="2"/>
  <c r="AH83" i="2"/>
  <c r="F84" i="2"/>
  <c r="H84" i="2"/>
  <c r="I84" i="2"/>
  <c r="J84" i="2"/>
  <c r="M84" i="2"/>
  <c r="O84" i="2"/>
  <c r="P84" i="2"/>
  <c r="R84" i="2"/>
  <c r="S84" i="2"/>
  <c r="T84" i="2"/>
  <c r="V84" i="2"/>
  <c r="W84" i="2"/>
  <c r="X84" i="2"/>
  <c r="Z84" i="2"/>
  <c r="AA84" i="2"/>
  <c r="AB84" i="2"/>
  <c r="AC84" i="2"/>
  <c r="AD84" i="2"/>
  <c r="AE84" i="2"/>
  <c r="AF84" i="2"/>
  <c r="AG84" i="2"/>
  <c r="AH84" i="2"/>
  <c r="F85" i="2"/>
  <c r="H85" i="2"/>
  <c r="I85" i="2"/>
  <c r="J85" i="2"/>
  <c r="M85" i="2"/>
  <c r="O85" i="2"/>
  <c r="P85" i="2"/>
  <c r="R85" i="2"/>
  <c r="S85" i="2"/>
  <c r="T85" i="2"/>
  <c r="V85" i="2"/>
  <c r="W85" i="2"/>
  <c r="X85" i="2"/>
  <c r="Z85" i="2"/>
  <c r="AA85" i="2"/>
  <c r="AB85" i="2"/>
  <c r="AC85" i="2"/>
  <c r="AD85" i="2"/>
  <c r="AE85" i="2"/>
  <c r="AF85" i="2"/>
  <c r="AG85" i="2"/>
  <c r="AH85" i="2"/>
  <c r="F86" i="2"/>
  <c r="H86" i="2"/>
  <c r="I86" i="2"/>
  <c r="J86" i="2"/>
  <c r="M86" i="2"/>
  <c r="O86" i="2"/>
  <c r="P86" i="2"/>
  <c r="R86" i="2"/>
  <c r="S86" i="2"/>
  <c r="T86" i="2"/>
  <c r="V86" i="2"/>
  <c r="W86" i="2"/>
  <c r="X86" i="2"/>
  <c r="Z86" i="2"/>
  <c r="AA86" i="2"/>
  <c r="AB86" i="2"/>
  <c r="AC86" i="2"/>
  <c r="AD86" i="2"/>
  <c r="AE86" i="2"/>
  <c r="AF86" i="2"/>
  <c r="AG86" i="2"/>
  <c r="AH86" i="2"/>
  <c r="F87" i="2"/>
  <c r="H87" i="2"/>
  <c r="I87" i="2"/>
  <c r="J87" i="2"/>
  <c r="M87" i="2"/>
  <c r="O87" i="2"/>
  <c r="P87" i="2"/>
  <c r="R87" i="2"/>
  <c r="S87" i="2"/>
  <c r="T87" i="2"/>
  <c r="V87" i="2"/>
  <c r="W87" i="2"/>
  <c r="X87" i="2"/>
  <c r="Z87" i="2"/>
  <c r="AA87" i="2"/>
  <c r="AB87" i="2"/>
  <c r="AC87" i="2"/>
  <c r="AD87" i="2"/>
  <c r="AE87" i="2"/>
  <c r="AF87" i="2"/>
  <c r="AG87" i="2"/>
  <c r="AH87" i="2"/>
  <c r="F88" i="2"/>
  <c r="H88" i="2"/>
  <c r="I88" i="2"/>
  <c r="J88" i="2"/>
  <c r="M88" i="2"/>
  <c r="O88" i="2"/>
  <c r="P88" i="2"/>
  <c r="R88" i="2"/>
  <c r="S88" i="2"/>
  <c r="T88" i="2"/>
  <c r="V88" i="2"/>
  <c r="W88" i="2"/>
  <c r="X88" i="2"/>
  <c r="Z88" i="2"/>
  <c r="AA88" i="2"/>
  <c r="AB88" i="2"/>
  <c r="AC88" i="2"/>
  <c r="AD88" i="2"/>
  <c r="AE88" i="2"/>
  <c r="AF88" i="2"/>
  <c r="AG88" i="2"/>
  <c r="AH88" i="2"/>
  <c r="F89" i="2"/>
  <c r="H89" i="2"/>
  <c r="I89" i="2"/>
  <c r="J89" i="2"/>
  <c r="M89" i="2"/>
  <c r="O89" i="2"/>
  <c r="P89" i="2"/>
  <c r="R89" i="2"/>
  <c r="S89" i="2"/>
  <c r="T89" i="2"/>
  <c r="V89" i="2"/>
  <c r="W89" i="2"/>
  <c r="X89" i="2"/>
  <c r="Z89" i="2"/>
  <c r="AA89" i="2"/>
  <c r="AB89" i="2"/>
  <c r="AC89" i="2"/>
  <c r="AD89" i="2"/>
  <c r="AE89" i="2"/>
  <c r="AF89" i="2"/>
  <c r="AG89" i="2"/>
  <c r="AH89" i="2"/>
  <c r="F90" i="2"/>
  <c r="H90" i="2"/>
  <c r="I90" i="2"/>
  <c r="J90" i="2"/>
  <c r="M90" i="2"/>
  <c r="O90" i="2"/>
  <c r="P90" i="2"/>
  <c r="R90" i="2"/>
  <c r="S90" i="2"/>
  <c r="T90" i="2"/>
  <c r="V90" i="2"/>
  <c r="W90" i="2"/>
  <c r="X90" i="2"/>
  <c r="Z90" i="2"/>
  <c r="AA90" i="2"/>
  <c r="AB90" i="2"/>
  <c r="AC90" i="2"/>
  <c r="AD90" i="2"/>
  <c r="AE90" i="2"/>
  <c r="AF90" i="2"/>
  <c r="AG90" i="2"/>
  <c r="AH90" i="2"/>
  <c r="F91" i="2"/>
  <c r="H91" i="2"/>
  <c r="I91" i="2"/>
  <c r="J91" i="2"/>
  <c r="M91" i="2"/>
  <c r="O91" i="2"/>
  <c r="P91" i="2"/>
  <c r="R91" i="2"/>
  <c r="S91" i="2"/>
  <c r="T91" i="2"/>
  <c r="V91" i="2"/>
  <c r="W91" i="2"/>
  <c r="X91" i="2"/>
  <c r="Z91" i="2"/>
  <c r="AA91" i="2"/>
  <c r="AB91" i="2"/>
  <c r="AC91" i="2"/>
  <c r="AD91" i="2"/>
  <c r="AE91" i="2"/>
  <c r="AF91" i="2"/>
  <c r="AG91" i="2"/>
  <c r="AH91" i="2"/>
  <c r="G103" i="3"/>
  <c r="G104" i="3"/>
  <c r="AC100" i="3"/>
  <c r="AD100" i="3"/>
  <c r="AE100" i="3"/>
  <c r="AF100" i="3"/>
  <c r="AI100" i="3"/>
  <c r="AJ100" i="3"/>
  <c r="AK100" i="3"/>
  <c r="AL10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J101" i="3"/>
  <c r="M101" i="3"/>
  <c r="P101" i="3"/>
  <c r="I2" i="2"/>
  <c r="Z2" i="2"/>
  <c r="W2" i="2"/>
  <c r="V2" i="2"/>
  <c r="S2" i="2"/>
  <c r="Z25" i="3"/>
  <c r="Z26" i="3"/>
  <c r="Z27" i="3"/>
  <c r="Z28" i="3"/>
  <c r="Y26" i="3"/>
  <c r="Y27" i="3"/>
  <c r="Y28" i="3"/>
  <c r="Y29" i="3"/>
  <c r="Y30" i="3"/>
  <c r="A3" i="17"/>
  <c r="AH2" i="2"/>
  <c r="AG2" i="2"/>
  <c r="AF2" i="2"/>
  <c r="AD2" i="2"/>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E2" i="2"/>
  <c r="G10" i="17"/>
  <c r="C14" i="17"/>
  <c r="C13" i="17"/>
  <c r="B14" i="17"/>
  <c r="B13" i="17"/>
  <c r="K7" i="17"/>
  <c r="K8" i="17"/>
  <c r="K9" i="17"/>
  <c r="P1" i="5"/>
  <c r="X8" i="5"/>
  <c r="R8" i="5"/>
  <c r="L8" i="5"/>
  <c r="F8" i="5"/>
  <c r="G3" i="17"/>
  <c r="M7" i="17"/>
  <c r="N7" i="17"/>
  <c r="F14" i="17"/>
  <c r="L7" i="17"/>
  <c r="Z12" i="3"/>
  <c r="Y12"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J11" i="3"/>
  <c r="AI11" i="3"/>
  <c r="AD11" i="3"/>
  <c r="AC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F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1" i="3"/>
  <c r="P2" i="2"/>
  <c r="X2" i="2"/>
  <c r="M2" i="2"/>
  <c r="T2" i="2"/>
  <c r="C10" i="5"/>
  <c r="C11" i="5"/>
  <c r="C12" i="5"/>
  <c r="C13" i="5"/>
  <c r="C9" i="5"/>
  <c r="AE6" i="2"/>
  <c r="R2" i="2"/>
  <c r="R10" i="2"/>
  <c r="O2" i="2"/>
  <c r="AG10" i="2"/>
  <c r="AC10" i="2"/>
  <c r="R8" i="2"/>
  <c r="AG8" i="2"/>
  <c r="AC8" i="2"/>
  <c r="AF8" i="2"/>
  <c r="AB8" i="2"/>
  <c r="G101" i="3"/>
  <c r="C8" i="17"/>
  <c r="G8" i="17"/>
  <c r="AC2" i="2"/>
  <c r="AA2" i="2"/>
  <c r="AB2" i="2"/>
  <c r="AB6" i="2"/>
  <c r="AC6" i="2"/>
  <c r="I31" i="2"/>
  <c r="M31" i="2"/>
  <c r="R31" i="2"/>
  <c r="I29" i="2"/>
  <c r="O29" i="2"/>
  <c r="S29" i="2"/>
  <c r="W29" i="2"/>
  <c r="AA29" i="2"/>
  <c r="AE29" i="2"/>
  <c r="F29" i="2"/>
  <c r="J29" i="2"/>
  <c r="P29" i="2"/>
  <c r="T29" i="2"/>
  <c r="X29" i="2"/>
  <c r="AB29" i="2"/>
  <c r="AF29" i="2"/>
  <c r="AC29" i="2"/>
  <c r="AG29" i="2"/>
  <c r="J27" i="2"/>
  <c r="P27" i="2"/>
  <c r="T27" i="2"/>
  <c r="X27" i="2"/>
  <c r="AB27" i="2"/>
  <c r="AF27" i="2"/>
  <c r="H27" i="2"/>
  <c r="AC27" i="2"/>
  <c r="AG27" i="2"/>
  <c r="I27" i="2"/>
  <c r="M27" i="2"/>
  <c r="R27" i="2"/>
  <c r="V27" i="2"/>
  <c r="Z27" i="2"/>
  <c r="AD27" i="2"/>
  <c r="AH27" i="2"/>
  <c r="AC25" i="2"/>
  <c r="AG25" i="2"/>
  <c r="H25" i="2"/>
  <c r="M25" i="2"/>
  <c r="R25" i="2"/>
  <c r="V25" i="2"/>
  <c r="Z25" i="2"/>
  <c r="AD25" i="2"/>
  <c r="AH25" i="2"/>
  <c r="I25" i="2"/>
  <c r="O25" i="2"/>
  <c r="S25" i="2"/>
  <c r="W25" i="2"/>
  <c r="AA25" i="2"/>
  <c r="AE25" i="2"/>
  <c r="I23" i="2"/>
  <c r="M23" i="2"/>
  <c r="R23" i="2"/>
  <c r="V23" i="2"/>
  <c r="Z23" i="2"/>
  <c r="AD23" i="2"/>
  <c r="AH23" i="2"/>
  <c r="F23" i="2"/>
  <c r="O23" i="2"/>
  <c r="S23" i="2"/>
  <c r="W23" i="2"/>
  <c r="AA23" i="2"/>
  <c r="AE23" i="2"/>
  <c r="J23" i="2"/>
  <c r="P23" i="2"/>
  <c r="T23" i="2"/>
  <c r="X23" i="2"/>
  <c r="AB23" i="2"/>
  <c r="AF23" i="2"/>
  <c r="I21" i="2"/>
  <c r="O21" i="2"/>
  <c r="S21" i="2"/>
  <c r="W21" i="2"/>
  <c r="AA21" i="2"/>
  <c r="AE21" i="2"/>
  <c r="F21" i="2"/>
  <c r="J21" i="2"/>
  <c r="P21" i="2"/>
  <c r="T21" i="2"/>
  <c r="X21" i="2"/>
  <c r="AB21" i="2"/>
  <c r="AF21" i="2"/>
  <c r="AC21" i="2"/>
  <c r="AG21" i="2"/>
  <c r="J19" i="2"/>
  <c r="P19" i="2"/>
  <c r="T19" i="2"/>
  <c r="X19" i="2"/>
  <c r="AB19" i="2"/>
  <c r="AF19" i="2"/>
  <c r="H19" i="2"/>
  <c r="AC19" i="2"/>
  <c r="AG19" i="2"/>
  <c r="I19" i="2"/>
  <c r="M19" i="2"/>
  <c r="R19" i="2"/>
  <c r="V19" i="2"/>
  <c r="Z19" i="2"/>
  <c r="AD19" i="2"/>
  <c r="AH19" i="2"/>
  <c r="AC17" i="2"/>
  <c r="AG17" i="2"/>
  <c r="H17" i="2"/>
  <c r="M17" i="2"/>
  <c r="R17" i="2"/>
  <c r="V17" i="2"/>
  <c r="Z17" i="2"/>
  <c r="AD17" i="2"/>
  <c r="AH17" i="2"/>
  <c r="I17" i="2"/>
  <c r="O17" i="2"/>
  <c r="S17" i="2"/>
  <c r="W17" i="2"/>
  <c r="AA17" i="2"/>
  <c r="AE17" i="2"/>
  <c r="I15" i="2"/>
  <c r="M15" i="2"/>
  <c r="R15" i="2"/>
  <c r="V15" i="2"/>
  <c r="Z15" i="2"/>
  <c r="AD15" i="2"/>
  <c r="AH15" i="2"/>
  <c r="F15" i="2"/>
  <c r="O15" i="2"/>
  <c r="S15" i="2"/>
  <c r="W15" i="2"/>
  <c r="AA15" i="2"/>
  <c r="AE15" i="2"/>
  <c r="J15" i="2"/>
  <c r="P15" i="2"/>
  <c r="T15" i="2"/>
  <c r="X15" i="2"/>
  <c r="AB15" i="2"/>
  <c r="AF15" i="2"/>
  <c r="I13" i="2"/>
  <c r="AM22" i="3"/>
  <c r="O13" i="2"/>
  <c r="S13" i="2"/>
  <c r="W13" i="2"/>
  <c r="AA13" i="2"/>
  <c r="AE13" i="2"/>
  <c r="F13" i="2"/>
  <c r="H13" i="2"/>
  <c r="J13" i="2"/>
  <c r="P13" i="2"/>
  <c r="T13" i="2"/>
  <c r="X13" i="2"/>
  <c r="AF13" i="2"/>
  <c r="AC13" i="2"/>
  <c r="AG13" i="2"/>
  <c r="J11" i="2"/>
  <c r="P11" i="2"/>
  <c r="T11" i="2"/>
  <c r="X11" i="2"/>
  <c r="H11" i="2"/>
  <c r="I11" i="2"/>
  <c r="AB11" i="2"/>
  <c r="M11" i="2"/>
  <c r="Z11" i="2"/>
  <c r="AD11" i="2"/>
  <c r="AH11" i="2"/>
  <c r="M9" i="2"/>
  <c r="V9" i="2"/>
  <c r="Z9" i="2"/>
  <c r="AD9" i="2"/>
  <c r="AH9" i="2"/>
  <c r="I9" i="2"/>
  <c r="AM18" i="3"/>
  <c r="S9" i="2"/>
  <c r="W9" i="2"/>
  <c r="AA9" i="2"/>
  <c r="O7" i="2"/>
  <c r="AE7" i="2"/>
  <c r="S7" i="2"/>
  <c r="W7" i="2"/>
  <c r="S3" i="2"/>
  <c r="AH13" i="2"/>
  <c r="R13" i="2"/>
  <c r="S11" i="2"/>
  <c r="P9" i="2"/>
  <c r="AC15" i="2"/>
  <c r="AD13" i="2"/>
  <c r="M13" i="2"/>
  <c r="AE11" i="2"/>
  <c r="O11" i="2"/>
  <c r="J9" i="2"/>
  <c r="W3" i="2"/>
  <c r="X25" i="2"/>
  <c r="F25" i="2"/>
  <c r="Z21" i="2"/>
  <c r="H21" i="2"/>
  <c r="AA19" i="2"/>
  <c r="X17" i="2"/>
  <c r="F17" i="2"/>
  <c r="Z13" i="2"/>
  <c r="AA11" i="2"/>
  <c r="X9" i="2"/>
  <c r="F9" i="2"/>
  <c r="H9" i="2"/>
  <c r="AH7" i="2"/>
  <c r="AD7" i="2"/>
  <c r="Z7" i="2"/>
  <c r="V7" i="2"/>
  <c r="R7" i="2"/>
  <c r="M7" i="2"/>
  <c r="I7" i="2"/>
  <c r="F7" i="2"/>
  <c r="H7" i="2"/>
  <c r="X5" i="2"/>
  <c r="T5" i="2"/>
  <c r="P5" i="2"/>
  <c r="J5" i="2"/>
  <c r="AH3" i="2"/>
  <c r="AD3" i="2"/>
  <c r="Z3" i="2"/>
  <c r="V3" i="2"/>
  <c r="M3" i="2"/>
  <c r="I3" i="2"/>
  <c r="AB3" i="2"/>
  <c r="F3" i="2"/>
  <c r="AG7" i="2"/>
  <c r="W5" i="2"/>
  <c r="S5" i="2"/>
  <c r="H3" i="2"/>
  <c r="AB13" i="3"/>
  <c r="AH15" i="3"/>
  <c r="AM16" i="3"/>
  <c r="AM12" i="3"/>
  <c r="AF7" i="2"/>
  <c r="AB7" i="2"/>
  <c r="X7" i="2"/>
  <c r="T7" i="2"/>
  <c r="P7" i="2"/>
  <c r="J7" i="2"/>
  <c r="AH5" i="2"/>
  <c r="AD5" i="2"/>
  <c r="Z5" i="2"/>
  <c r="V5" i="2"/>
  <c r="M5" i="2"/>
  <c r="I5" i="2"/>
  <c r="AG5" i="2"/>
  <c r="F5" i="2"/>
  <c r="H5" i="2"/>
  <c r="X3" i="2"/>
  <c r="T3" i="2"/>
  <c r="P3" i="2"/>
  <c r="J3" i="2"/>
  <c r="AB16" i="3"/>
  <c r="F2" i="2"/>
  <c r="H2" i="2"/>
  <c r="J2" i="2"/>
  <c r="G105" i="3"/>
  <c r="G12" i="17"/>
  <c r="AM97" i="3"/>
  <c r="AM89" i="3"/>
  <c r="AM81" i="3"/>
  <c r="AM73" i="3"/>
  <c r="AM65" i="3"/>
  <c r="AM57" i="3"/>
  <c r="AM49" i="3"/>
  <c r="AM41" i="3"/>
  <c r="AM33"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T11"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H11" i="3"/>
  <c r="AM11" i="3"/>
  <c r="R3" i="2"/>
  <c r="AF9" i="2"/>
  <c r="R11" i="2"/>
  <c r="AC11" i="2"/>
  <c r="O5" i="2"/>
  <c r="AE9" i="2"/>
  <c r="O9" i="2"/>
  <c r="AC9" i="2"/>
  <c r="AF3" i="2"/>
  <c r="R5" i="2"/>
  <c r="AB9" i="2"/>
  <c r="R9" i="2"/>
  <c r="V11" i="2"/>
  <c r="AB13" i="2"/>
  <c r="O3" i="2"/>
  <c r="AG11" i="2"/>
  <c r="AG9" i="2"/>
  <c r="AM20" i="3"/>
  <c r="W11" i="2"/>
  <c r="AG3" i="2"/>
  <c r="AE5" i="2"/>
  <c r="AF5" i="2"/>
  <c r="AE3" i="2"/>
  <c r="AF11" i="2"/>
  <c r="AA5" i="2"/>
  <c r="AG14" i="3"/>
  <c r="AA3" i="2"/>
  <c r="AG12" i="3"/>
  <c r="AC7" i="2"/>
  <c r="AG16" i="3"/>
  <c r="AA7" i="2"/>
  <c r="AC5" i="2"/>
  <c r="AC3" i="2"/>
  <c r="AB5" i="2"/>
  <c r="I10" i="5"/>
  <c r="A10" i="19"/>
  <c r="B10" i="19"/>
  <c r="O10" i="5"/>
  <c r="A16" i="19"/>
  <c r="B16" i="19"/>
  <c r="O12" i="5"/>
  <c r="A18" i="19"/>
  <c r="B18" i="19"/>
  <c r="O9" i="5"/>
  <c r="A15" i="19"/>
  <c r="B15" i="19"/>
  <c r="O11" i="5"/>
  <c r="A17" i="19"/>
  <c r="B17" i="19"/>
  <c r="O8" i="5"/>
  <c r="A14" i="19"/>
  <c r="B14" i="19"/>
  <c r="O13" i="5"/>
  <c r="A19" i="19"/>
  <c r="B19" i="19"/>
  <c r="R14" i="5"/>
  <c r="A4" i="19"/>
  <c r="B4" i="19"/>
  <c r="A6" i="19"/>
  <c r="B6" i="19"/>
  <c r="C8" i="5"/>
  <c r="A2" i="19"/>
  <c r="B2" i="19"/>
  <c r="F14" i="5"/>
  <c r="A3" i="19"/>
  <c r="B3" i="19"/>
  <c r="A5" i="19"/>
  <c r="B5" i="19"/>
  <c r="A7" i="19"/>
  <c r="B7" i="19"/>
  <c r="J1" i="5"/>
  <c r="E1" i="3"/>
  <c r="U10" i="5"/>
  <c r="A22" i="19"/>
  <c r="B22" i="19"/>
  <c r="U13" i="5"/>
  <c r="A25" i="19"/>
  <c r="B25" i="19"/>
  <c r="U12" i="5"/>
  <c r="A24" i="19"/>
  <c r="B24" i="19"/>
  <c r="U9" i="5"/>
  <c r="A21" i="19"/>
  <c r="B21" i="19"/>
  <c r="U8" i="5"/>
  <c r="A20" i="19"/>
  <c r="B20" i="19"/>
  <c r="U11" i="5"/>
  <c r="A23" i="19"/>
  <c r="B23" i="19"/>
  <c r="X14" i="5"/>
  <c r="I12" i="5"/>
  <c r="A12" i="19"/>
  <c r="B12" i="19"/>
  <c r="I11" i="5"/>
  <c r="A11" i="19"/>
  <c r="B11" i="19"/>
  <c r="L14" i="5"/>
  <c r="I13" i="5"/>
  <c r="I8" i="5"/>
  <c r="I9" i="5"/>
  <c r="V12" i="5"/>
  <c r="W12" i="5"/>
  <c r="D9" i="5"/>
  <c r="E9" i="5"/>
  <c r="D10" i="5"/>
  <c r="E10" i="5"/>
  <c r="P11" i="5"/>
  <c r="Q11" i="5"/>
  <c r="W11" i="5"/>
  <c r="V11" i="5"/>
  <c r="V13" i="5"/>
  <c r="W13" i="5"/>
  <c r="P9" i="5"/>
  <c r="Q9" i="5"/>
  <c r="W10" i="5"/>
  <c r="V10" i="5"/>
  <c r="D13" i="5"/>
  <c r="E13" i="5"/>
  <c r="E8" i="5"/>
  <c r="D8" i="5"/>
  <c r="P13" i="5"/>
  <c r="Q13" i="5"/>
  <c r="Q12" i="5"/>
  <c r="P12" i="5"/>
  <c r="V8" i="5"/>
  <c r="W8" i="5"/>
  <c r="V9" i="5"/>
  <c r="W9" i="5"/>
  <c r="J10" i="5"/>
  <c r="K10" i="5"/>
  <c r="D11" i="5"/>
  <c r="E11" i="5"/>
  <c r="D12" i="5"/>
  <c r="E12" i="5"/>
  <c r="Q8" i="5"/>
  <c r="P8" i="5"/>
  <c r="Q10" i="5"/>
  <c r="P10" i="5"/>
  <c r="K12" i="5"/>
  <c r="K8" i="5"/>
  <c r="A8" i="19"/>
  <c r="B8" i="19"/>
  <c r="J11" i="5"/>
  <c r="J13" i="5"/>
  <c r="A13" i="19"/>
  <c r="B13" i="19"/>
  <c r="J9" i="5"/>
  <c r="A9" i="19"/>
  <c r="B9" i="19"/>
  <c r="K9" i="5"/>
  <c r="G102" i="3"/>
  <c r="C9" i="17"/>
  <c r="G9" i="17"/>
  <c r="G11" i="17"/>
  <c r="J8" i="5"/>
  <c r="K11" i="5"/>
  <c r="H11" i="19"/>
  <c r="J12" i="5"/>
  <c r="K13" i="5"/>
  <c r="L16" i="19"/>
  <c r="M16" i="19"/>
  <c r="C16" i="19"/>
  <c r="J16" i="19"/>
  <c r="K16" i="19"/>
  <c r="D16" i="19"/>
  <c r="I16" i="19"/>
  <c r="H16" i="19"/>
  <c r="L5" i="19"/>
  <c r="J5" i="19"/>
  <c r="K5" i="19"/>
  <c r="D5" i="19"/>
  <c r="M5" i="19"/>
  <c r="C5" i="19"/>
  <c r="H5" i="19"/>
  <c r="I5" i="19"/>
  <c r="L10" i="19"/>
  <c r="D10" i="19"/>
  <c r="K10" i="19"/>
  <c r="M10" i="19"/>
  <c r="J10" i="19"/>
  <c r="C10" i="19"/>
  <c r="H10" i="19"/>
  <c r="I10" i="19"/>
  <c r="L20" i="19"/>
  <c r="K20" i="19"/>
  <c r="M20" i="19"/>
  <c r="J20" i="19"/>
  <c r="H20" i="19"/>
  <c r="D20" i="19"/>
  <c r="C20" i="19"/>
  <c r="I20" i="19"/>
  <c r="L18" i="19"/>
  <c r="J18" i="19"/>
  <c r="C18" i="19"/>
  <c r="K18" i="19"/>
  <c r="M18" i="19"/>
  <c r="D18" i="19"/>
  <c r="H18" i="19"/>
  <c r="I18" i="19"/>
  <c r="L23" i="19"/>
  <c r="K23" i="19"/>
  <c r="C23" i="19"/>
  <c r="M23" i="19"/>
  <c r="J23" i="19"/>
  <c r="D23" i="19"/>
  <c r="I23" i="19"/>
  <c r="H23" i="19"/>
  <c r="M7" i="19"/>
  <c r="C7" i="19"/>
  <c r="J7" i="19"/>
  <c r="K7" i="19"/>
  <c r="L7" i="19"/>
  <c r="D7" i="19"/>
  <c r="I7" i="19"/>
  <c r="H7" i="19"/>
  <c r="L25" i="19"/>
  <c r="K25" i="19"/>
  <c r="J25" i="19"/>
  <c r="M25" i="19"/>
  <c r="C25" i="19"/>
  <c r="D25" i="19"/>
  <c r="I25" i="19"/>
  <c r="H25" i="19"/>
  <c r="L4" i="19"/>
  <c r="K4" i="19"/>
  <c r="M4" i="19"/>
  <c r="J4" i="19"/>
  <c r="C4" i="19"/>
  <c r="D4" i="19"/>
  <c r="I4" i="19"/>
  <c r="H4" i="19"/>
  <c r="D3" i="19"/>
  <c r="L3" i="19"/>
  <c r="M3" i="19"/>
  <c r="J3" i="19"/>
  <c r="K3" i="19"/>
  <c r="C3" i="19"/>
  <c r="I3" i="19"/>
  <c r="H3" i="19"/>
  <c r="L6" i="19"/>
  <c r="D6" i="19"/>
  <c r="J6" i="19"/>
  <c r="C6" i="19"/>
  <c r="K6" i="19"/>
  <c r="M6" i="19"/>
  <c r="I6" i="19"/>
  <c r="H6" i="19"/>
  <c r="L21" i="19"/>
  <c r="J21" i="19"/>
  <c r="D21" i="19"/>
  <c r="M21" i="19"/>
  <c r="K21" i="19"/>
  <c r="C21" i="19"/>
  <c r="I21" i="19"/>
  <c r="H21" i="19"/>
  <c r="M2" i="19"/>
  <c r="C2" i="19"/>
  <c r="K2" i="19"/>
  <c r="L2" i="19"/>
  <c r="D2" i="19"/>
  <c r="J2" i="19"/>
  <c r="I2" i="19"/>
  <c r="H2" i="19"/>
  <c r="L15" i="19"/>
  <c r="K15" i="19"/>
  <c r="M15" i="19"/>
  <c r="J15" i="19"/>
  <c r="D15" i="19"/>
  <c r="C15" i="19"/>
  <c r="I15" i="19"/>
  <c r="H15" i="19"/>
  <c r="L12" i="19"/>
  <c r="M12" i="19"/>
  <c r="K12" i="19"/>
  <c r="C12" i="19"/>
  <c r="J12" i="19"/>
  <c r="D12" i="19"/>
  <c r="I12" i="19"/>
  <c r="H12" i="19"/>
  <c r="L14" i="19"/>
  <c r="J14" i="19"/>
  <c r="D14" i="19"/>
  <c r="M14" i="19"/>
  <c r="K14" i="19"/>
  <c r="I14" i="19"/>
  <c r="H14" i="19"/>
  <c r="C14" i="19"/>
  <c r="L19" i="19"/>
  <c r="J19" i="19"/>
  <c r="M19" i="19"/>
  <c r="D19" i="19"/>
  <c r="K19" i="19"/>
  <c r="C19" i="19"/>
  <c r="I19" i="19"/>
  <c r="H19" i="19"/>
  <c r="L22" i="19"/>
  <c r="J22" i="19"/>
  <c r="K22" i="19"/>
  <c r="M22" i="19"/>
  <c r="H22" i="19"/>
  <c r="C22" i="19"/>
  <c r="I22" i="19"/>
  <c r="D22" i="19"/>
  <c r="L11" i="19"/>
  <c r="M11" i="19"/>
  <c r="I11" i="19"/>
  <c r="K11" i="19"/>
  <c r="J11" i="19"/>
  <c r="C11" i="19"/>
  <c r="D11" i="19"/>
  <c r="L17" i="19"/>
  <c r="K17" i="19"/>
  <c r="J17" i="19"/>
  <c r="M17" i="19"/>
  <c r="C17" i="19"/>
  <c r="D17" i="19"/>
  <c r="I17" i="19"/>
  <c r="H17" i="19"/>
  <c r="J24" i="19"/>
  <c r="L24" i="19"/>
  <c r="C24" i="19"/>
  <c r="M24" i="19"/>
  <c r="K24" i="19"/>
  <c r="D24" i="19"/>
  <c r="H24" i="19"/>
  <c r="I24" i="19"/>
  <c r="D13" i="19"/>
  <c r="J8" i="19"/>
  <c r="L8" i="19"/>
  <c r="L9" i="19"/>
  <c r="J9" i="19"/>
  <c r="I13" i="19"/>
  <c r="L13" i="19"/>
  <c r="C8" i="19"/>
  <c r="C13" i="19"/>
  <c r="J13" i="19"/>
  <c r="D8" i="19"/>
  <c r="D9" i="19"/>
  <c r="I8" i="19"/>
  <c r="M9" i="19"/>
  <c r="I9" i="19"/>
  <c r="H13" i="19"/>
  <c r="K13" i="19"/>
  <c r="K8" i="19"/>
  <c r="M13" i="19"/>
  <c r="H8" i="19"/>
  <c r="M8" i="19"/>
  <c r="H9" i="19"/>
  <c r="K9" i="19"/>
  <c r="C9" i="19"/>
  <c r="N6" i="7" l="1"/>
  <c r="O6" i="7"/>
  <c r="N5" i="7"/>
  <c r="O7" i="7" l="1"/>
  <c r="N7" i="7"/>
  <c r="N8" i="7" l="1"/>
  <c r="O8" i="7"/>
  <c r="O9" i="7" l="1"/>
  <c r="N9" i="7"/>
  <c r="O10" i="7" l="1"/>
  <c r="N10" i="7"/>
  <c r="O11" i="7" l="1"/>
  <c r="N11" i="7"/>
  <c r="N12" i="7" l="1"/>
  <c r="O12" i="7"/>
  <c r="O13" i="7" l="1"/>
  <c r="N13" i="7"/>
  <c r="N14" i="7" l="1"/>
  <c r="O14" i="7"/>
  <c r="N15" i="7" l="1"/>
  <c r="O15" i="7"/>
  <c r="N16" i="7" l="1"/>
  <c r="O16" i="7"/>
  <c r="O17" i="7" l="1"/>
  <c r="N17" i="7"/>
  <c r="N18" i="7" l="1"/>
  <c r="O18" i="7"/>
  <c r="O19" i="7" l="1"/>
  <c r="N19" i="7"/>
  <c r="N20" i="7" l="1"/>
  <c r="O20" i="7"/>
  <c r="N21" i="7" l="1"/>
  <c r="O21" i="7"/>
  <c r="N22" i="7" l="1"/>
  <c r="O22" i="7"/>
  <c r="O23" i="7" l="1"/>
  <c r="N23" i="7"/>
  <c r="N24" i="7" l="1"/>
  <c r="O24" i="7"/>
  <c r="N25" i="7" l="1"/>
  <c r="O25" i="7"/>
  <c r="O26" i="7" l="1"/>
  <c r="N26" i="7"/>
  <c r="N27" i="7" l="1"/>
  <c r="O27" i="7"/>
  <c r="O28" i="7" l="1"/>
  <c r="N28" i="7"/>
  <c r="O29" i="7" l="1"/>
  <c r="N29" i="7"/>
  <c r="O30" i="7" l="1"/>
  <c r="N30" i="7"/>
  <c r="N31" i="7" l="1"/>
  <c r="O31" i="7"/>
  <c r="O32" i="7" l="1"/>
  <c r="N32" i="7"/>
  <c r="N33" i="7" l="1"/>
  <c r="O33" i="7"/>
  <c r="O34" i="7" l="1"/>
  <c r="N34" i="7"/>
  <c r="N35" i="7" l="1"/>
  <c r="O35" i="7"/>
  <c r="O36" i="7" l="1"/>
  <c r="N36" i="7"/>
  <c r="O37" i="7" l="1"/>
  <c r="N37" i="7"/>
  <c r="O38" i="7" l="1"/>
  <c r="N38" i="7"/>
  <c r="N39" i="7" l="1"/>
  <c r="O39" i="7"/>
  <c r="O40" i="7" l="1"/>
  <c r="N40" i="7"/>
  <c r="N41" i="7" l="1"/>
  <c r="O41" i="7"/>
  <c r="O42" i="7" l="1"/>
  <c r="N42" i="7"/>
  <c r="O43" i="7" l="1"/>
  <c r="N43" i="7"/>
  <c r="O44" i="7" l="1"/>
  <c r="N44" i="7"/>
  <c r="N45" i="7" l="1"/>
  <c r="O45" i="7"/>
  <c r="O46" i="7" l="1"/>
  <c r="N46" i="7"/>
  <c r="N47" i="7" l="1"/>
  <c r="O47" i="7"/>
</calcChain>
</file>

<file path=xl/comments1.xml><?xml version="1.0" encoding="utf-8"?>
<comments xmlns="http://schemas.openxmlformats.org/spreadsheetml/2006/main">
  <authors>
    <author>KATSUMI</author>
    <author>nagoya area</author>
  </authors>
  <commentList>
    <comment ref="C3" authorId="0" shapeId="0">
      <text>
        <r>
          <rPr>
            <b/>
            <sz val="14"/>
            <color indexed="81"/>
            <rFont val="ＭＳ Ｐゴシック"/>
            <family val="3"/>
            <charset val="128"/>
          </rPr>
          <t xml:space="preserve">団体名の一部を入力しないとリスト表示されません
</t>
        </r>
      </text>
    </comment>
    <comment ref="C9" authorId="1" shapeId="0">
      <text>
        <r>
          <rPr>
            <b/>
            <sz val="11"/>
            <color indexed="81"/>
            <rFont val="ＭＳ Ｐゴシック"/>
            <family val="3"/>
            <charset val="128"/>
          </rPr>
          <t>大学生は、地域学連コードを入力してください。
例 東海学連 5-
　　関西学連 6-
アルファベットは半角大文字以外はエラーになります</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2" shapeId="0">
      <text>
        <r>
          <rPr>
            <b/>
            <sz val="9"/>
            <color indexed="81"/>
            <rFont val="ＭＳ Ｐゴシック"/>
            <family val="3"/>
            <charset val="128"/>
          </rPr>
          <t>セルをロックしてあります。
団体情報入力シートで入力してください。</t>
        </r>
      </text>
    </comment>
    <comment ref="C11" authorId="0" shapeId="0">
      <text>
        <r>
          <rPr>
            <b/>
            <sz val="12"/>
            <color indexed="81"/>
            <rFont val="ＭＳ Ｐゴシック"/>
            <family val="3"/>
            <charset val="128"/>
          </rPr>
          <t xml:space="preserve">アルファベットを入力するとエラーになります！！
</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<sst xmlns="http://schemas.openxmlformats.org/spreadsheetml/2006/main" count="1794" uniqueCount="1234">
  <si>
    <t>ﾅﾝﾊﾞｰ</t>
    <phoneticPr fontId="5"/>
  </si>
  <si>
    <t>学年</t>
    <rPh sb="0" eb="2">
      <t>ガクネン</t>
    </rPh>
    <phoneticPr fontId="5"/>
  </si>
  <si>
    <t>男</t>
    <rPh sb="0" eb="1">
      <t>オトコ</t>
    </rPh>
    <phoneticPr fontId="5"/>
  </si>
  <si>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</si>
  <si>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</si>
  <si>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</si>
  <si>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</si>
  <si>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</si>
  <si>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</si>
  <si>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</si>
  <si>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</si>
  <si>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</si>
  <si>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</si>
  <si>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</si>
  <si>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</si>
  <si>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</si>
  <si>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</si>
  <si>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</si>
  <si>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</si>
  <si>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</si>
  <si>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</si>
  <si>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</si>
  <si>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</si>
  <si>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</si>
  <si>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</si>
  <si>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</si>
  <si>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</si>
  <si>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</si>
  <si>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</si>
  <si>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</si>
  <si>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</si>
  <si>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</si>
  <si>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</si>
  <si>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</si>
  <si>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</si>
  <si>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</si>
  <si>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</si>
  <si>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5"/>
  </si>
  <si>
    <t>性別</t>
    <rPh sb="0" eb="2">
      <t>セイベツ</t>
    </rPh>
    <phoneticPr fontId="5"/>
  </si>
  <si>
    <t>記録</t>
    <rPh sb="0" eb="2">
      <t>キロク</t>
    </rPh>
    <phoneticPr fontId="5"/>
  </si>
  <si>
    <t>種目１</t>
    <rPh sb="0" eb="2">
      <t>シュモク</t>
    </rPh>
    <phoneticPr fontId="5"/>
  </si>
  <si>
    <t>記録１</t>
    <rPh sb="0" eb="2">
      <t>キロク</t>
    </rPh>
    <phoneticPr fontId="5"/>
  </si>
  <si>
    <t>種目２</t>
    <rPh sb="0" eb="2">
      <t>シュモク</t>
    </rPh>
    <phoneticPr fontId="5"/>
  </si>
  <si>
    <t>記録２</t>
    <rPh sb="0" eb="2">
      <t>キロク</t>
    </rPh>
    <phoneticPr fontId="5"/>
  </si>
  <si>
    <t>種目３</t>
    <rPh sb="0" eb="2">
      <t>シュモク</t>
    </rPh>
    <phoneticPr fontId="5"/>
  </si>
  <si>
    <t>例</t>
    <rPh sb="0" eb="1">
      <t>レイ</t>
    </rPh>
    <phoneticPr fontId="5"/>
  </si>
  <si>
    <t>西三　太郎</t>
    <rPh sb="0" eb="1">
      <t>セイ</t>
    </rPh>
    <rPh sb="1" eb="2">
      <t>サン</t>
    </rPh>
    <rPh sb="3" eb="5">
      <t>タロウ</t>
    </rPh>
    <phoneticPr fontId="5"/>
  </si>
  <si>
    <t>4X100mR</t>
    <phoneticPr fontId="5"/>
  </si>
  <si>
    <t>4X400mR</t>
    <phoneticPr fontId="5"/>
  </si>
  <si>
    <t>氏　名</t>
    <rPh sb="0" eb="1">
      <t>シ</t>
    </rPh>
    <rPh sb="2" eb="3">
      <t>メイ</t>
    </rPh>
    <phoneticPr fontId="5"/>
  </si>
  <si>
    <t>A4サイズ</t>
    <phoneticPr fontId="9"/>
  </si>
  <si>
    <t>参　　加　　料</t>
    <rPh sb="0" eb="1">
      <t>サン</t>
    </rPh>
    <rPh sb="3" eb="4">
      <t>カ</t>
    </rPh>
    <rPh sb="6" eb="7">
      <t>リョウ</t>
    </rPh>
    <phoneticPr fontId="9"/>
  </si>
  <si>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9"/>
  </si>
  <si>
    <t>女</t>
    <rPh sb="0" eb="1">
      <t>オンナ</t>
    </rPh>
    <phoneticPr fontId="5"/>
  </si>
  <si>
    <t>○</t>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</si>
  <si>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</si>
  <si>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</si>
  <si>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</si>
  <si>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</si>
  <si>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</si>
  <si>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</si>
  <si>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</si>
  <si>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</si>
  <si>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</si>
  <si>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</si>
  <si>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</si>
  <si>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</si>
  <si>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5"/>
  </si>
  <si>
    <t xml:space="preserve">チーム名 </t>
    <rPh sb="3" eb="4">
      <t>メイ</t>
    </rPh>
    <phoneticPr fontId="5"/>
  </si>
  <si>
    <t>12m00</t>
    <phoneticPr fontId="5"/>
  </si>
  <si>
    <t>54秒23</t>
    <rPh sb="2" eb="3">
      <t>ビョウ</t>
    </rPh>
    <phoneticPr fontId="5"/>
  </si>
  <si>
    <t>↓</t>
    <phoneticPr fontId="5"/>
  </si>
  <si>
    <t>期　日</t>
    <rPh sb="0" eb="1">
      <t>キ</t>
    </rPh>
    <rPh sb="2" eb="3">
      <t>ヒ</t>
    </rPh>
    <phoneticPr fontId="5"/>
  </si>
  <si>
    <t>会　場</t>
    <rPh sb="0" eb="1">
      <t>カイ</t>
    </rPh>
    <rPh sb="2" eb="3">
      <t>バ</t>
    </rPh>
    <phoneticPr fontId="5"/>
  </si>
  <si>
    <t>　★作業の流れは次のとおりです。</t>
    <rPh sb="2" eb="4">
      <t>サギョウ</t>
    </rPh>
    <rPh sb="5" eb="6">
      <t>ナガ</t>
    </rPh>
    <rPh sb="8" eb="9">
      <t>ツギ</t>
    </rPh>
    <phoneticPr fontId="5"/>
  </si>
  <si>
    <t>送付先</t>
    <rPh sb="0" eb="2">
      <t>ソウフ</t>
    </rPh>
    <rPh sb="2" eb="3">
      <t>サキ</t>
    </rPh>
    <phoneticPr fontId="5"/>
  </si>
  <si>
    <t>　★問い合わせ先</t>
    <rPh sb="2" eb="3">
      <t>ト</t>
    </rPh>
    <rPh sb="4" eb="5">
      <t>ア</t>
    </rPh>
    <rPh sb="7" eb="8">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</si>
  <si>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</si>
  <si>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　　 のときは整数で表示されます。</t>
    <rPh sb="7" eb="9">
      <t>セイスウ</t>
    </rPh>
    <rPh sb="10" eb="12">
      <t>ヒョウジ</t>
    </rPh>
    <phoneticPr fontId="5"/>
  </si>
  <si>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5"/>
  </si>
  <si>
    <t>　　なっていることを確認してください。</t>
    <rPh sb="10" eb="12">
      <t>カクニン</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</si>
  <si>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</si>
  <si>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男100m</t>
    <rPh sb="0" eb="1">
      <t>ダン</t>
    </rPh>
    <phoneticPr fontId="5"/>
  </si>
  <si>
    <t>男砲丸投</t>
    <rPh sb="0" eb="1">
      <t>オトコ</t>
    </rPh>
    <rPh sb="1" eb="4">
      <t>ホウガンナ</t>
    </rPh>
    <phoneticPr fontId="9"/>
  </si>
  <si>
    <t>男1500m</t>
    <phoneticPr fontId="5"/>
  </si>
  <si>
    <t>★記録がない場合は空欄にしてください。</t>
    <rPh sb="1" eb="3">
      <t>キロク</t>
    </rPh>
    <rPh sb="6" eb="8">
      <t>バアイ</t>
    </rPh>
    <rPh sb="9" eb="11">
      <t>クウラン</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</si>
  <si>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</si>
  <si>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</si>
  <si>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</si>
  <si>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5"/>
  </si>
  <si>
    <t>　＜注意事項等＞</t>
    <rPh sb="2" eb="4">
      <t>チュウイ</t>
    </rPh>
    <rPh sb="4" eb="6">
      <t>ジコウ</t>
    </rPh>
    <rPh sb="6" eb="7">
      <t>トウ</t>
    </rPh>
    <phoneticPr fontId="5"/>
  </si>
  <si>
    <t>　 ※記録が１分未満で、10分の1以下が「00」</t>
    <rPh sb="3" eb="5">
      <t>キロク</t>
    </rPh>
    <rPh sb="7" eb="8">
      <t>フン</t>
    </rPh>
    <rPh sb="8" eb="10">
      <t>ミマン</t>
    </rPh>
    <rPh sb="14" eb="15">
      <t>ブン</t>
    </rPh>
    <rPh sb="17" eb="19">
      <t>イカ</t>
    </rPh>
    <phoneticPr fontId="5"/>
  </si>
  <si>
    <t>例１</t>
    <rPh sb="0" eb="1">
      <t>レイ</t>
    </rPh>
    <phoneticPr fontId="5"/>
  </si>
  <si>
    <t>例２</t>
    <rPh sb="0" eb="1">
      <t>レイ</t>
    </rPh>
    <phoneticPr fontId="5"/>
  </si>
  <si>
    <t>例３</t>
    <rPh sb="0" eb="1">
      <t>レイ</t>
    </rPh>
    <phoneticPr fontId="5"/>
  </si>
  <si>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5"/>
  </si>
  <si>
    <t>ｾｲｻﾝ ﾀﾛｳ</t>
    <phoneticPr fontId="5"/>
  </si>
  <si>
    <t>ﾌﾘｶﾞﾅ</t>
    <phoneticPr fontId="5"/>
  </si>
  <si>
    <t>種目</t>
    <rPh sb="0" eb="2">
      <t>シュモク</t>
    </rPh>
    <phoneticPr fontId="43"/>
  </si>
  <si>
    <t>男4X100mR</t>
    <rPh sb="0" eb="1">
      <t>オトコ</t>
    </rPh>
    <phoneticPr fontId="5"/>
  </si>
  <si>
    <t>男4X400mR</t>
    <rPh sb="0" eb="1">
      <t>オトコ</t>
    </rPh>
    <phoneticPr fontId="5"/>
  </si>
  <si>
    <t>女4X100mR</t>
    <phoneticPr fontId="5"/>
  </si>
  <si>
    <t>女4X400mR</t>
    <phoneticPr fontId="5"/>
  </si>
  <si>
    <t>男子</t>
    <rPh sb="0" eb="2">
      <t>ダンシ</t>
    </rPh>
    <phoneticPr fontId="43"/>
  </si>
  <si>
    <t>女子</t>
    <rPh sb="0" eb="2">
      <t>ジョシ</t>
    </rPh>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</si>
  <si>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</si>
  <si>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5"/>
  </si>
  <si>
    <r>
      <t xml:space="preserve">ﾌﾘｶﾞﾅ
</t>
    </r>
    <r>
      <rPr>
        <b/>
        <sz val="8"/>
        <color indexed="10"/>
        <rFont val="ＭＳ 明朝"/>
        <family val="1"/>
        <charset val="128"/>
      </rPr>
      <t>姓と名の間に
半角ｽﾍﾟｰｽ1つ</t>
    </r>
    <rPh sb="13" eb="15">
      <t>ハンカク</t>
    </rPh>
    <phoneticPr fontId="5"/>
  </si>
  <si>
    <t>学校名</t>
    <rPh sb="0" eb="2">
      <t>ガッコウ</t>
    </rPh>
    <rPh sb="2" eb="3">
      <t>メイ</t>
    </rPh>
    <phoneticPr fontId="9"/>
  </si>
  <si>
    <t>ｶﾅ</t>
    <phoneticPr fontId="5"/>
  </si>
  <si>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5"/>
  </si>
  <si>
    <t>　・必要事項を入力してください。</t>
    <rPh sb="2" eb="4">
      <t>ヒツヨウ</t>
    </rPh>
    <rPh sb="4" eb="6">
      <t>ジコウ</t>
    </rPh>
    <rPh sb="7" eb="9">
      <t>ニュウリョク</t>
    </rPh>
    <phoneticPr fontId="5"/>
  </si>
  <si>
    <t>リレー</t>
    <phoneticPr fontId="4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</si>
  <si>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5"/>
  </si>
  <si>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5"/>
  </si>
  <si>
    <t>男　　　子</t>
    <rPh sb="0" eb="1">
      <t>オトコ</t>
    </rPh>
    <rPh sb="4" eb="5">
      <t>コ</t>
    </rPh>
    <phoneticPr fontId="43"/>
  </si>
  <si>
    <t>女　　　子</t>
    <rPh sb="0" eb="1">
      <t>オンナ</t>
    </rPh>
    <rPh sb="4" eb="5">
      <t>コ</t>
    </rPh>
    <phoneticPr fontId="43"/>
  </si>
  <si>
    <t>一覧表用　種目名</t>
    <rPh sb="0" eb="2">
      <t>イチラン</t>
    </rPh>
    <rPh sb="2" eb="3">
      <t>ヒョウ</t>
    </rPh>
    <rPh sb="3" eb="4">
      <t>ヨウ</t>
    </rPh>
    <rPh sb="5" eb="7">
      <t>シュモク</t>
    </rPh>
    <rPh sb="7" eb="8">
      <t>メイ</t>
    </rPh>
    <phoneticPr fontId="4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</si>
  <si>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6"/>
  </si>
  <si>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</si>
  <si>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5"/>
  </si>
  <si>
    <t>⇒</t>
    <phoneticPr fontId="5"/>
  </si>
  <si>
    <t>↓</t>
    <phoneticPr fontId="56"/>
  </si>
  <si>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3"/>
  </si>
  <si>
    <t>※データを修正する場合は、必ず「Delete」キーを使用してください。</t>
    <rPh sb="5" eb="7">
      <t>シュウセイ</t>
    </rPh>
    <rPh sb="9" eb="11">
      <t>バアイ</t>
    </rPh>
    <rPh sb="13" eb="14">
      <t>カナラ</t>
    </rPh>
    <rPh sb="26" eb="28">
      <t>シヨウ</t>
    </rPh>
    <phoneticPr fontId="5"/>
  </si>
  <si>
    <t>競技者NO</t>
    <rPh sb="0" eb="3">
      <t>キョウギシャ</t>
    </rPh>
    <phoneticPr fontId="5"/>
  </si>
  <si>
    <t>男400R</t>
    <rPh sb="0" eb="1">
      <t>オトコ</t>
    </rPh>
    <phoneticPr fontId="5"/>
  </si>
  <si>
    <t>リレー記録</t>
    <rPh sb="3" eb="5">
      <t>キロク</t>
    </rPh>
    <phoneticPr fontId="5"/>
  </si>
  <si>
    <t>4X100mR</t>
  </si>
  <si>
    <t>4X400mR</t>
  </si>
  <si>
    <t>男子</t>
    <rPh sb="0" eb="2">
      <t>ダンシ</t>
    </rPh>
    <phoneticPr fontId="5"/>
  </si>
  <si>
    <t>女子</t>
    <rPh sb="0" eb="2">
      <t>ジョシ</t>
    </rPh>
    <phoneticPr fontId="5"/>
  </si>
  <si>
    <t>男1600R</t>
    <rPh sb="0" eb="1">
      <t>オトコ</t>
    </rPh>
    <phoneticPr fontId="5"/>
  </si>
  <si>
    <t>女400R</t>
    <rPh sb="0" eb="1">
      <t>オンナ</t>
    </rPh>
    <phoneticPr fontId="5"/>
  </si>
  <si>
    <t>女1600R</t>
    <rPh sb="0" eb="1">
      <t>オンナ</t>
    </rPh>
    <phoneticPr fontId="5"/>
  </si>
  <si>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</si>
  <si>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</si>
  <si>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</si>
  <si>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</si>
  <si>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　・リレーにエントリーをする選手のナンバーと、チームの記録を確認してください。</t>
    <rPh sb="14" eb="16">
      <t>センシュ</t>
    </rPh>
    <rPh sb="27" eb="29">
      <t>キロク</t>
    </rPh>
    <rPh sb="30" eb="32">
      <t>カクニン</t>
    </rPh>
    <phoneticPr fontId="5"/>
  </si>
  <si>
    <t>〒463-8799　守山郵便局　私書箱１４号　名古屋地区陸上競技協会</t>
    <rPh sb="23" eb="26">
      <t>ナゴヤ</t>
    </rPh>
    <rPh sb="26" eb="28">
      <t>チク</t>
    </rPh>
    <phoneticPr fontId="5"/>
  </si>
  <si>
    <t>勝見　昌弘　宛</t>
    <rPh sb="0" eb="2">
      <t>カツミ</t>
    </rPh>
    <rPh sb="3" eb="5">
      <t>マサヒロ</t>
    </rPh>
    <rPh sb="6" eb="7">
      <t>アテ</t>
    </rPh>
    <phoneticPr fontId="5"/>
  </si>
  <si>
    <t>男子4X100mR</t>
  </si>
  <si>
    <t>女子4X100mR</t>
  </si>
  <si>
    <t>種　目　数</t>
    <rPh sb="0" eb="1">
      <t>シュ</t>
    </rPh>
    <rPh sb="2" eb="3">
      <t>メ</t>
    </rPh>
    <rPh sb="4" eb="5">
      <t>スウ</t>
    </rPh>
    <phoneticPr fontId="9"/>
  </si>
  <si>
    <t>種目計</t>
    <rPh sb="0" eb="2">
      <t>シュモク</t>
    </rPh>
    <rPh sb="2" eb="3">
      <t>ケイ</t>
    </rPh>
    <phoneticPr fontId="5"/>
  </si>
  <si>
    <t>種目数</t>
    <rPh sb="0" eb="3">
      <t>シュモクスウ</t>
    </rPh>
    <phoneticPr fontId="9"/>
  </si>
  <si>
    <t>リレー</t>
    <phoneticPr fontId="9"/>
  </si>
  <si>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5"/>
  </si>
  <si>
    <t>リレー計</t>
    <rPh sb="3" eb="4">
      <t>ケイ</t>
    </rPh>
    <phoneticPr fontId="5"/>
  </si>
  <si>
    <t>プログラム購入部数</t>
    <phoneticPr fontId="9"/>
  </si>
  <si>
    <t>リレー参加数✕1000円</t>
    <rPh sb="3" eb="6">
      <t>サンカスウ</t>
    </rPh>
    <rPh sb="11" eb="12">
      <t>エン</t>
    </rPh>
    <phoneticPr fontId="9"/>
  </si>
  <si>
    <t>支払金額</t>
    <rPh sb="0" eb="4">
      <t>シハライキンガク</t>
    </rPh>
    <phoneticPr fontId="9"/>
  </si>
  <si>
    <t>部</t>
    <rPh sb="0" eb="1">
      <t>ブ</t>
    </rPh>
    <phoneticPr fontId="9"/>
  </si>
  <si>
    <t>役員のできる方のお名前を入力してください</t>
    <rPh sb="0" eb="2">
      <t>ヤクイン</t>
    </rPh>
    <rPh sb="6" eb="7">
      <t>カタ</t>
    </rPh>
    <rPh sb="9" eb="11">
      <t>ナマ</t>
    </rPh>
    <rPh sb="12" eb="14">
      <t>ニュウリョク</t>
    </rPh>
    <phoneticPr fontId="5"/>
  </si>
  <si>
    <t>申込責任者</t>
    <rPh sb="0" eb="2">
      <t>モウシコミ</t>
    </rPh>
    <rPh sb="2" eb="5">
      <t>セキニ</t>
    </rPh>
    <phoneticPr fontId="5"/>
  </si>
  <si>
    <t>種目数×700円</t>
    <rPh sb="0" eb="2">
      <t>シュモク</t>
    </rPh>
    <rPh sb="2" eb="3">
      <t>スウ</t>
    </rPh>
    <rPh sb="7" eb="8">
      <t>エン</t>
    </rPh>
    <phoneticPr fontId="9"/>
  </si>
  <si>
    <t>申込責任者</t>
    <rPh sb="0" eb="2">
      <t>モウシコミ</t>
    </rPh>
    <rPh sb="2" eb="5">
      <t>セキニンシャ</t>
    </rPh>
    <phoneticPr fontId="5"/>
  </si>
  <si>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5"/>
  </si>
  <si>
    <r>
      <t>　・入力したファイルを送信してください。</t>
    </r>
    <r>
      <rPr>
        <b/>
        <sz val="12"/>
        <color theme="1"/>
        <rFont val="ＭＳ 明朝"/>
        <family val="1"/>
        <charset val="128"/>
      </rPr>
      <t/>
    </r>
    <rPh sb="2" eb="4">
      <t>ニュウリョク</t>
    </rPh>
    <phoneticPr fontId="5"/>
  </si>
  <si>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5"/>
  </si>
  <si>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5"/>
  </si>
  <si>
    <t>mail：</t>
    <phoneticPr fontId="5"/>
  </si>
  <si>
    <t>toiawase.nagoya@gmail.com</t>
    <phoneticPr fontId="5"/>
  </si>
  <si>
    <t>No</t>
    <phoneticPr fontId="43"/>
  </si>
  <si>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</si>
  <si>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</si>
  <si>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</si>
  <si>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</si>
  <si>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</si>
  <si>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</si>
  <si>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</si>
  <si>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</si>
  <si>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</si>
  <si>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</si>
  <si>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</si>
  <si>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</si>
  <si>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</si>
  <si>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</si>
  <si>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</si>
  <si>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</si>
  <si>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</si>
  <si>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</si>
  <si>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64"/>
  </si>
  <si>
    <t>男走高跳</t>
  </si>
  <si>
    <t>女走幅跳</t>
  </si>
  <si>
    <t>男棒高跳</t>
    <rPh sb="1" eb="2">
      <t>ボウ</t>
    </rPh>
    <phoneticPr fontId="64"/>
  </si>
  <si>
    <t>女三段跳</t>
    <rPh sb="1" eb="3">
      <t>サンダ</t>
    </rPh>
    <phoneticPr fontId="63"/>
  </si>
  <si>
    <t>男走幅跳</t>
  </si>
  <si>
    <t>女砲丸投</t>
  </si>
  <si>
    <t>男三段跳</t>
    <rPh sb="1" eb="3">
      <t>サンダン</t>
    </rPh>
    <phoneticPr fontId="63"/>
  </si>
  <si>
    <t>女中学砲丸投</t>
  </si>
  <si>
    <t>男砲丸投</t>
    <rPh sb="1" eb="4">
      <t>ホウガンナゲ</t>
    </rPh>
    <phoneticPr fontId="63"/>
  </si>
  <si>
    <t>女円盤投</t>
    <rPh sb="1" eb="3">
      <t>エンバン</t>
    </rPh>
    <phoneticPr fontId="63"/>
  </si>
  <si>
    <t>男円盤投</t>
    <rPh sb="1" eb="4">
      <t>エンバンナゲ</t>
    </rPh>
    <phoneticPr fontId="63"/>
  </si>
  <si>
    <t>女ﾊﾝﾏｰ投</t>
    <rPh sb="5" eb="6">
      <t>ナ</t>
    </rPh>
    <phoneticPr fontId="63"/>
  </si>
  <si>
    <t>男ﾊﾝﾏｰ投</t>
  </si>
  <si>
    <t>女やり投</t>
    <rPh sb="3" eb="4">
      <t>ナ</t>
    </rPh>
    <phoneticPr fontId="63"/>
  </si>
  <si>
    <t>男やり投</t>
    <rPh sb="3" eb="4">
      <t>ナ</t>
    </rPh>
    <phoneticPr fontId="63"/>
  </si>
  <si>
    <t>メール送信期限</t>
    <rPh sb="3" eb="5">
      <t>ソウシン</t>
    </rPh>
    <rPh sb="5" eb="7">
      <t>キゲン</t>
    </rPh>
    <phoneticPr fontId="5"/>
  </si>
  <si>
    <t>振り込み郵送期限</t>
    <rPh sb="0" eb="1">
      <t>フ</t>
    </rPh>
    <rPh sb="2" eb="3">
      <t>コ</t>
    </rPh>
    <rPh sb="4" eb="6">
      <t>ユウソウ</t>
    </rPh>
    <rPh sb="6" eb="8">
      <t>キゲン</t>
    </rPh>
    <phoneticPr fontId="5"/>
  </si>
  <si>
    <t>部</t>
    <rPh sb="0" eb="1">
      <t>ブ</t>
    </rPh>
    <phoneticPr fontId="5"/>
  </si>
  <si>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5"/>
  </si>
  <si>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5"/>
  </si>
  <si>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5"/>
  </si>
  <si>
    <t>役員のできる方のお名前</t>
    <rPh sb="0" eb="2">
      <t>ヤクイン</t>
    </rPh>
    <rPh sb="6" eb="7">
      <t>カタ</t>
    </rPh>
    <rPh sb="9" eb="11">
      <t>ナマ</t>
    </rPh>
    <phoneticPr fontId="5"/>
  </si>
  <si>
    <t>FLAG</t>
    <phoneticPr fontId="43"/>
  </si>
  <si>
    <t>女5000m</t>
    <rPh sb="0" eb="1">
      <t>オンナ</t>
    </rPh>
    <phoneticPr fontId="6"/>
  </si>
  <si>
    <t>男10000m</t>
    <phoneticPr fontId="64"/>
  </si>
  <si>
    <t>OP</t>
    <phoneticPr fontId="5"/>
  </si>
  <si>
    <t>OP1</t>
    <phoneticPr fontId="5"/>
  </si>
  <si>
    <t>OP2</t>
    <phoneticPr fontId="5"/>
  </si>
  <si>
    <t>OP3</t>
    <phoneticPr fontId="5"/>
  </si>
  <si>
    <t>女5000mW</t>
    <phoneticPr fontId="43"/>
  </si>
  <si>
    <t>参加人数</t>
    <rPh sb="0" eb="4">
      <t>サンカニンズウ</t>
    </rPh>
    <phoneticPr fontId="9"/>
  </si>
  <si>
    <t>男女計</t>
    <rPh sb="0" eb="3">
      <t>ダンジョ</t>
    </rPh>
    <phoneticPr fontId="5"/>
  </si>
  <si>
    <t>　　②団体情報の入力</t>
    <rPh sb="3" eb="5">
      <t>ダ</t>
    </rPh>
    <rPh sb="5" eb="7">
      <t>ジョウホウ</t>
    </rPh>
    <rPh sb="8" eb="10">
      <t>ニュウリョク</t>
    </rPh>
    <phoneticPr fontId="5"/>
  </si>
  <si>
    <t>　　入力を確認して、申込種目、記録を入力してください。</t>
    <rPh sb="2" eb="4">
      <t>ニュウリョク</t>
    </rPh>
    <rPh sb="5" eb="7">
      <t>カクニン</t>
    </rPh>
    <phoneticPr fontId="5"/>
  </si>
  <si>
    <t>　・プログラム購入部数、合計金額を確認してください。</t>
    <rPh sb="7" eb="9">
      <t>コウニュウ</t>
    </rPh>
    <rPh sb="9" eb="11">
      <t>ブスウ</t>
    </rPh>
    <rPh sb="12" eb="16">
      <t>ゴウケイキンガク</t>
    </rPh>
    <rPh sb="17" eb="19">
      <t>カクニン</t>
    </rPh>
    <phoneticPr fontId="5"/>
  </si>
  <si>
    <t>③選手情報入力</t>
    <rPh sb="1" eb="3">
      <t>センシュ</t>
    </rPh>
    <rPh sb="3" eb="5">
      <t>ジョウホウ</t>
    </rPh>
    <rPh sb="5" eb="7">
      <t>ニュウリョク</t>
    </rPh>
    <phoneticPr fontId="5"/>
  </si>
  <si>
    <t>④リレー情報確認</t>
    <rPh sb="4" eb="6">
      <t>ジョウホウ</t>
    </rPh>
    <rPh sb="6" eb="8">
      <t>カクニン</t>
    </rPh>
    <phoneticPr fontId="5"/>
  </si>
  <si>
    <t>⑤種目別人数一覧表</t>
    <rPh sb="1" eb="4">
      <t>シュモクベツ</t>
    </rPh>
    <rPh sb="4" eb="6">
      <t>ニンズウ</t>
    </rPh>
    <rPh sb="6" eb="8">
      <t>イチラン</t>
    </rPh>
    <rPh sb="8" eb="9">
      <t>ヒョウ</t>
    </rPh>
    <phoneticPr fontId="5"/>
  </si>
  <si>
    <t>４種目以上エントリーする場合は２行使用して、どちらにもﾅﾝﾊﾞｰ･氏名等を入力してください。</t>
    <rPh sb="1" eb="3">
      <t>シュモク</t>
    </rPh>
    <rPh sb="3" eb="5">
      <t>イジョウ</t>
    </rPh>
    <rPh sb="12" eb="14">
      <t>バアイ</t>
    </rPh>
    <rPh sb="16" eb="17">
      <t>ギョウ</t>
    </rPh>
    <rPh sb="17" eb="19">
      <t>シヨウ</t>
    </rPh>
    <rPh sb="33" eb="35">
      <t>シメイ</t>
    </rPh>
    <rPh sb="35" eb="36">
      <t>ナド</t>
    </rPh>
    <rPh sb="37" eb="39">
      <t>ニュウリョク</t>
    </rPh>
    <phoneticPr fontId="5"/>
  </si>
  <si>
    <t>絶対に、行を空けて入力しないでください。</t>
    <rPh sb="0" eb="2">
      <t>ゼッタイ</t>
    </rPh>
    <rPh sb="4" eb="5">
      <t>ギョウ</t>
    </rPh>
    <rPh sb="6" eb="7">
      <t>ア</t>
    </rPh>
    <rPh sb="9" eb="11">
      <t>ニュウリョク</t>
    </rPh>
    <phoneticPr fontId="5"/>
  </si>
  <si>
    <t>一般用</t>
    <rPh sb="0" eb="2">
      <t>イッ</t>
    </rPh>
    <rPh sb="2" eb="3">
      <t>ヨウ</t>
    </rPh>
    <phoneticPr fontId="5"/>
  </si>
  <si>
    <t>　　①選手情報の入力</t>
    <rPh sb="3" eb="5">
      <t>センシュ</t>
    </rPh>
    <rPh sb="5" eb="7">
      <t>ジョウホウ</t>
    </rPh>
    <rPh sb="8" eb="10">
      <t>ニュウリョク</t>
    </rPh>
    <phoneticPr fontId="5"/>
  </si>
  <si>
    <t>　　③リレー情報の確認</t>
    <rPh sb="6" eb="8">
      <t>ジョウホウ</t>
    </rPh>
    <rPh sb="9" eb="11">
      <t>カクニン</t>
    </rPh>
    <phoneticPr fontId="5"/>
  </si>
  <si>
    <t>　　④種目別人数の確認</t>
    <rPh sb="3" eb="6">
      <t>シュモクベツ</t>
    </rPh>
    <rPh sb="6" eb="8">
      <t>ニンズウ</t>
    </rPh>
    <rPh sb="9" eb="11">
      <t>カクニン</t>
    </rPh>
    <phoneticPr fontId="5"/>
  </si>
  <si>
    <t>　　⑤申込一覧表の確認</t>
    <rPh sb="3" eb="5">
      <t>モウシコミ</t>
    </rPh>
    <rPh sb="5" eb="7">
      <t>イチラン</t>
    </rPh>
    <rPh sb="7" eb="8">
      <t>ヒョウ</t>
    </rPh>
    <rPh sb="9" eb="11">
      <t>カクニン</t>
    </rPh>
    <phoneticPr fontId="5"/>
  </si>
  <si>
    <t>　　修正がある場合は、「①選手情報入力」で修正してください。</t>
    <rPh sb="2" eb="4">
      <t>シュウセイ</t>
    </rPh>
    <rPh sb="7" eb="9">
      <t>バアイ</t>
    </rPh>
    <rPh sb="13" eb="15">
      <t>センシュ</t>
    </rPh>
    <rPh sb="15" eb="17">
      <t>ジョウホウ</t>
    </rPh>
    <rPh sb="17" eb="19">
      <t>ニュウリョク</t>
    </rPh>
    <rPh sb="21" eb="23">
      <t>シュウセイ</t>
    </rPh>
    <phoneticPr fontId="5"/>
  </si>
  <si>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5"/>
  </si>
  <si>
    <t>　　⑦ファイルの保存</t>
    <rPh sb="8" eb="10">
      <t>ホゾン</t>
    </rPh>
    <phoneticPr fontId="5"/>
  </si>
  <si>
    <t>　　⑧メール送信</t>
    <rPh sb="6" eb="8">
      <t>ソウシン</t>
    </rPh>
    <phoneticPr fontId="5"/>
  </si>
  <si>
    <t>　　⑨参加料の振込</t>
    <rPh sb="3" eb="6">
      <t>サンカリョウ</t>
    </rPh>
    <rPh sb="7" eb="9">
      <t>フリコミ</t>
    </rPh>
    <phoneticPr fontId="56"/>
  </si>
  <si>
    <t>　　⑩郵送</t>
    <rPh sb="3" eb="5">
      <t>ユウソウ</t>
    </rPh>
    <phoneticPr fontId="5"/>
  </si>
  <si>
    <t>　　⑪申込完了</t>
    <rPh sb="3" eb="5">
      <t>モウシコミ</t>
    </rPh>
    <rPh sb="5" eb="7">
      <t>カンリョウ</t>
    </rPh>
    <phoneticPr fontId="5"/>
  </si>
  <si>
    <t>①選手情報、②団体情報の各シートに上書きをすると式が消えますのでご注意ください。</t>
    <rPh sb="33" eb="35">
      <t>チュウイ</t>
    </rPh>
    <phoneticPr fontId="5"/>
  </si>
  <si>
    <r>
      <t>◎フィールド種目・・・</t>
    </r>
    <r>
      <rPr>
        <sz val="14"/>
        <color theme="1"/>
        <rFont val="ＭＳ ゴシック"/>
        <family val="3"/>
        <charset val="128"/>
      </rPr>
      <t>メートルを「m」で区切り</t>
    </r>
    <r>
      <rPr>
        <sz val="11"/>
        <color theme="1"/>
        <rFont val="ＭＳ 明朝"/>
        <family val="1"/>
        <charset val="128"/>
      </rPr>
      <t>、</t>
    </r>
    <r>
      <rPr>
        <b/>
        <u/>
        <sz val="18"/>
        <color rgb="FFFF0000"/>
        <rFont val="ＭＳ ゴシック"/>
        <family val="3"/>
        <charset val="128"/>
      </rPr>
      <t>cm単位まで入力（「cm」の文字は入れない</t>
    </r>
    <r>
      <rPr>
        <b/>
        <u/>
        <sz val="11"/>
        <color rgb="FFFF0000"/>
        <rFont val="ＭＳ ゴシック"/>
        <family val="3"/>
        <charset val="128"/>
      </rPr>
      <t>）</t>
    </r>
    <rPh sb="6" eb="8">
      <t>シュモク</t>
    </rPh>
    <phoneticPr fontId="5"/>
  </si>
  <si>
    <t>20m</t>
    <phoneticPr fontId="5"/>
  </si>
  <si>
    <t>20m00</t>
    <phoneticPr fontId="5"/>
  </si>
  <si>
    <t>↓</t>
  </si>
  <si>
    <t>⇒</t>
  </si>
  <si>
    <t>4.07.00 ○</t>
  </si>
  <si>
    <t>4.7 X</t>
  </si>
  <si>
    <t>A</t>
    <phoneticPr fontId="5"/>
  </si>
  <si>
    <t>プログラム部数✕800円</t>
    <rPh sb="5" eb="7">
      <t>ブスウ</t>
    </rPh>
    <rPh sb="11" eb="12">
      <t>エン</t>
    </rPh>
    <phoneticPr fontId="9"/>
  </si>
  <si>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5"/>
  </si>
  <si>
    <t>　　※ナンバーは、アルファベットと数字を分けて入力してください。大学生は、地域学連コード番号とハイフンを必ず入力してください。</t>
    <rPh sb="17" eb="19">
      <t>スウジ</t>
    </rPh>
    <rPh sb="20" eb="21">
      <t>ワ</t>
    </rPh>
    <rPh sb="23" eb="25">
      <t>ニュウリョク</t>
    </rPh>
    <rPh sb="32" eb="35">
      <t>ダイガクセ</t>
    </rPh>
    <rPh sb="37" eb="39">
      <t>チイキ</t>
    </rPh>
    <rPh sb="39" eb="41">
      <t>ガクレン</t>
    </rPh>
    <rPh sb="44" eb="46">
      <t>バンゴウ</t>
    </rPh>
    <rPh sb="52" eb="54">
      <t>カナラ</t>
    </rPh>
    <rPh sb="54" eb="56">
      <t>ニュウリョク</t>
    </rPh>
    <phoneticPr fontId="5"/>
  </si>
  <si>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5"/>
  </si>
  <si>
    <t>　・この大会から、申し込みメールへの返信は行いません。</t>
    <rPh sb="4" eb="6">
      <t>タイカイ</t>
    </rPh>
    <rPh sb="9" eb="10">
      <t>モウ</t>
    </rPh>
    <rPh sb="11" eb="12">
      <t>コ</t>
    </rPh>
    <rPh sb="18" eb="20">
      <t>ヘンシン</t>
    </rPh>
    <rPh sb="21" eb="22">
      <t>オコナ</t>
    </rPh>
    <phoneticPr fontId="5"/>
  </si>
  <si>
    <t>こちらには、データを絶対に送信しないで下さい。</t>
    <phoneticPr fontId="5"/>
  </si>
  <si>
    <t>２</t>
  </si>
  <si>
    <t>３</t>
  </si>
  <si>
    <t>４</t>
  </si>
  <si>
    <t>５</t>
  </si>
  <si>
    <t>６</t>
  </si>
  <si>
    <t>７</t>
  </si>
  <si>
    <t>　ナンバーが正しく入力されていて情報が反映されていない場合、ナンバーのセルが文字列になっていますので数値に変換してください。</t>
    <rPh sb="6" eb="7">
      <t>タダ</t>
    </rPh>
    <rPh sb="9" eb="11">
      <t>ニュウ</t>
    </rPh>
    <rPh sb="16" eb="18">
      <t>ジョウホウ</t>
    </rPh>
    <rPh sb="19" eb="21">
      <t>ハンエイ</t>
    </rPh>
    <rPh sb="27" eb="29">
      <t>バアイ</t>
    </rPh>
    <rPh sb="38" eb="48">
      <t>モジレ</t>
    </rPh>
    <rPh sb="50" eb="52">
      <t>スウチ</t>
    </rPh>
    <phoneticPr fontId="5"/>
  </si>
  <si>
    <t>③必ず、リレー情報確認で、メンバーが反映されていることを確認してください。</t>
    <rPh sb="1" eb="3">
      <t>カナ</t>
    </rPh>
    <rPh sb="7" eb="9">
      <t>ジョウホウ</t>
    </rPh>
    <rPh sb="9" eb="11">
      <t>カクニン</t>
    </rPh>
    <rPh sb="28" eb="30">
      <t>カクニン</t>
    </rPh>
    <phoneticPr fontId="5"/>
  </si>
  <si>
    <r>
      <t>　　※</t>
    </r>
    <r>
      <rPr>
        <b/>
        <u/>
        <sz val="11"/>
        <color rgb="FF00B050"/>
        <rFont val="ＭＳ 明朝"/>
        <family val="1"/>
        <charset val="128"/>
      </rPr>
      <t>入力は、男子を先に入力し、続けて女子を入力してください。絶対に行を空けないでください。行を空けると空いた行以下のデータは反映されません。</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rPh sb="46" eb="47">
      <t>ギョウ</t>
    </rPh>
    <rPh sb="48" eb="49">
      <t>ア</t>
    </rPh>
    <rPh sb="52" eb="53">
      <t>ア</t>
    </rPh>
    <rPh sb="55" eb="56">
      <t>ギョウ</t>
    </rPh>
    <rPh sb="56" eb="58">
      <t>イカ</t>
    </rPh>
    <rPh sb="63" eb="65">
      <t>ハンエイ</t>
    </rPh>
    <phoneticPr fontId="5"/>
  </si>
  <si>
    <t>長距離の記録入力に注意してください。</t>
    <rPh sb="0" eb="3">
      <t>チョウ</t>
    </rPh>
    <rPh sb="4" eb="6">
      <t>キロク</t>
    </rPh>
    <rPh sb="6" eb="8">
      <t>ニュウリョク</t>
    </rPh>
    <rPh sb="9" eb="11">
      <t>チュウイ</t>
    </rPh>
    <phoneticPr fontId="5"/>
  </si>
  <si>
    <r>
      <t>◎トラック種目・・・・</t>
    </r>
    <r>
      <rPr>
        <sz val="14"/>
        <color theme="1"/>
        <rFont val="ＭＳ ゴシック"/>
        <family val="3"/>
        <charset val="128"/>
      </rPr>
      <t>分秒をドット「．」で区切り</t>
    </r>
    <r>
      <rPr>
        <sz val="11"/>
        <color theme="1"/>
        <rFont val="ＭＳ 明朝"/>
        <family val="1"/>
        <charset val="128"/>
      </rPr>
      <t>、すべての種目で</t>
    </r>
    <r>
      <rPr>
        <b/>
        <u/>
        <sz val="18"/>
        <color rgb="FFFF0000"/>
        <rFont val="ＭＳ ゴシック"/>
        <family val="3"/>
        <charset val="128"/>
      </rPr>
      <t>100分の1秒まで入力してください。</t>
    </r>
    <rPh sb="5" eb="7">
      <t>シュモク</t>
    </rPh>
    <rPh sb="29" eb="31">
      <t>シュモク</t>
    </rPh>
    <phoneticPr fontId="5"/>
  </si>
  <si>
    <t>12.00</t>
    <phoneticPr fontId="5"/>
  </si>
  <si>
    <t>※このファイルをメールに添付して送信してください！</t>
    <rPh sb="12" eb="14">
      <t>テンプ</t>
    </rPh>
    <rPh sb="16" eb="18">
      <t>ソウシン</t>
    </rPh>
    <phoneticPr fontId="5"/>
  </si>
  <si>
    <t>ファイルの送信がないと受付けしたことになりません。</t>
    <rPh sb="5" eb="7">
      <t>ソウシン</t>
    </rPh>
    <rPh sb="11" eb="13">
      <t>ウケツ</t>
    </rPh>
    <phoneticPr fontId="5"/>
  </si>
  <si>
    <t>１</t>
    <phoneticPr fontId="5"/>
  </si>
  <si>
    <t>８</t>
    <phoneticPr fontId="5"/>
  </si>
  <si>
    <t>９</t>
    <phoneticPr fontId="5"/>
  </si>
  <si>
    <t>１０</t>
    <phoneticPr fontId="5"/>
  </si>
  <si>
    <t>プログラム事前申し込み１部</t>
    <rPh sb="5" eb="7">
      <t>ジゼン</t>
    </rPh>
    <rPh sb="7" eb="8">
      <t>モウ</t>
    </rPh>
    <rPh sb="9" eb="10">
      <t>コ</t>
    </rPh>
    <rPh sb="12" eb="13">
      <t>ブ</t>
    </rPh>
    <phoneticPr fontId="5"/>
  </si>
  <si>
    <t>８００円</t>
    <rPh sb="3" eb="4">
      <t>エン</t>
    </rPh>
    <phoneticPr fontId="5"/>
  </si>
  <si>
    <t>プログラムの当日販売は1000円です</t>
    <rPh sb="6" eb="8">
      <t>トウジツ</t>
    </rPh>
    <rPh sb="8" eb="10">
      <t>ハンバイ</t>
    </rPh>
    <rPh sb="15" eb="16">
      <t>エン</t>
    </rPh>
    <phoneticPr fontId="5"/>
  </si>
  <si>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5"/>
  </si>
  <si>
    <t>＊申し込みのファイルは、各カテゴリーのものを使用してください。</t>
    <rPh sb="1" eb="2">
      <t>モウ</t>
    </rPh>
    <rPh sb="3" eb="4">
      <t>コ</t>
    </rPh>
    <rPh sb="12" eb="13">
      <t>カク</t>
    </rPh>
    <rPh sb="22" eb="24">
      <t>シヨウ</t>
    </rPh>
    <phoneticPr fontId="5"/>
  </si>
  <si>
    <t>７．申込締切</t>
    <phoneticPr fontId="5"/>
  </si>
  <si>
    <t>口座番号</t>
    <rPh sb="0" eb="2">
      <t>コウザ</t>
    </rPh>
    <rPh sb="2" eb="4">
      <t>バンゴウ</t>
    </rPh>
    <phoneticPr fontId="78"/>
  </si>
  <si>
    <t>00870 = 3 = 90904</t>
  </si>
  <si>
    <t>加入者名</t>
    <rPh sb="0" eb="3">
      <t>カニュウシャ</t>
    </rPh>
    <rPh sb="3" eb="4">
      <t>メイ</t>
    </rPh>
    <phoneticPr fontId="78"/>
  </si>
  <si>
    <t>名古屋地区陸上競技協会</t>
    <rPh sb="5" eb="7">
      <t>リクジョウ</t>
    </rPh>
    <rPh sb="7" eb="9">
      <t>キョウギ</t>
    </rPh>
    <rPh sb="9" eb="11">
      <t>キョウカイ</t>
    </rPh>
    <phoneticPr fontId="78"/>
  </si>
  <si>
    <t>金　　額</t>
    <rPh sb="0" eb="1">
      <t>キン</t>
    </rPh>
    <rPh sb="3" eb="4">
      <t>ガク</t>
    </rPh>
    <phoneticPr fontId="78"/>
  </si>
  <si>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8"/>
  </si>
  <si>
    <t>通信欄に記入事項（おところ、おなまえの他に）</t>
    <rPh sb="0" eb="3">
      <t>ツウシンラン</t>
    </rPh>
    <rPh sb="4" eb="6">
      <t>キニュウ</t>
    </rPh>
    <rPh sb="6" eb="8">
      <t>ジコウ</t>
    </rPh>
    <rPh sb="19" eb="20">
      <t>ホカ</t>
    </rPh>
    <phoneticPr fontId="78"/>
  </si>
  <si>
    <t>①申込大会名（大会期日）</t>
    <rPh sb="1" eb="3">
      <t>モウシコミ</t>
    </rPh>
    <rPh sb="3" eb="6">
      <t>タイカイメイ</t>
    </rPh>
    <rPh sb="7" eb="9">
      <t>タイカイ</t>
    </rPh>
    <rPh sb="9" eb="11">
      <t>キジツ</t>
    </rPh>
    <phoneticPr fontId="78"/>
  </si>
  <si>
    <t>②申込団体名・学校名のいずれか</t>
    <rPh sb="1" eb="3">
      <t>モウシコミ</t>
    </rPh>
    <rPh sb="3" eb="6">
      <t>ダンタイメイ</t>
    </rPh>
    <rPh sb="7" eb="10">
      <t>ガッコウメイ</t>
    </rPh>
    <phoneticPr fontId="78"/>
  </si>
  <si>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8"/>
  </si>
  <si>
    <t>店名</t>
    <rPh sb="0" eb="2">
      <t>テンメイ</t>
    </rPh>
    <phoneticPr fontId="78"/>
  </si>
  <si>
    <t>〇八九</t>
    <rPh sb="0" eb="3">
      <t>０８９</t>
    </rPh>
    <phoneticPr fontId="78"/>
  </si>
  <si>
    <t>店</t>
    <rPh sb="0" eb="1">
      <t>テン</t>
    </rPh>
    <phoneticPr fontId="78"/>
  </si>
  <si>
    <t>店番</t>
    <rPh sb="0" eb="1">
      <t>テン</t>
    </rPh>
    <rPh sb="1" eb="2">
      <t>バン</t>
    </rPh>
    <phoneticPr fontId="78"/>
  </si>
  <si>
    <t>０８９</t>
  </si>
  <si>
    <t>ｾﾞﾛﾊﾁｷｭｳ</t>
  </si>
  <si>
    <t>預金項目</t>
    <rPh sb="0" eb="2">
      <t>ヨキン</t>
    </rPh>
    <rPh sb="2" eb="4">
      <t>コウモク</t>
    </rPh>
    <phoneticPr fontId="78"/>
  </si>
  <si>
    <t>当座預金</t>
    <rPh sb="0" eb="2">
      <t>トウザ</t>
    </rPh>
    <rPh sb="2" eb="4">
      <t>ヨキン</t>
    </rPh>
    <phoneticPr fontId="78"/>
  </si>
  <si>
    <t>００９０９０４</t>
  </si>
  <si>
    <t>☆銀行振込</t>
    <rPh sb="1" eb="5">
      <t>ギンコウフリコミ</t>
    </rPh>
    <phoneticPr fontId="5"/>
  </si>
  <si>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5"/>
  </si>
  <si>
    <t>普通預金　口座番号００７４９４８</t>
    <rPh sb="0" eb="4">
      <t>フツウヨキン</t>
    </rPh>
    <rPh sb="5" eb="9">
      <t>コウザバンゴウ</t>
    </rPh>
    <phoneticPr fontId="5"/>
  </si>
  <si>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5"/>
  </si>
  <si>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5"/>
  </si>
  <si>
    <t>　　例）　００１ｱｻﾋｶﾞｵｶｺｳｺｳ</t>
    <rPh sb="2" eb="3">
      <t>レイ</t>
    </rPh>
    <phoneticPr fontId="5"/>
  </si>
  <si>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</si>
  <si>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</si>
  <si>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t>①団体情報入力</t>
    <rPh sb="1" eb="3">
      <t>ダン</t>
    </rPh>
    <rPh sb="3" eb="5">
      <t>ジョウホウ</t>
    </rPh>
    <rPh sb="5" eb="7">
      <t>ニュウリョク</t>
    </rPh>
    <phoneticPr fontId="5"/>
  </si>
  <si>
    <t>団体名検索</t>
    <rPh sb="0" eb="2">
      <t>ダンタイ</t>
    </rPh>
    <rPh sb="2" eb="3">
      <t>メイ</t>
    </rPh>
    <rPh sb="3" eb="5">
      <t>ケンサク</t>
    </rPh>
    <phoneticPr fontId="5"/>
  </si>
  <si>
    <t>団体名</t>
    <rPh sb="0" eb="2">
      <t>ダンタイ</t>
    </rPh>
    <rPh sb="2" eb="3">
      <t>メイ</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</si>
  <si>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</si>
  <si>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</si>
  <si>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</si>
  <si>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←入力</t>
    <rPh sb="1" eb="3">
      <t>ニュウリョク</t>
    </rPh>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</si>
  <si>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</si>
  <si>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ナンバーのアルファベット</t>
    <phoneticPr fontId="5"/>
  </si>
  <si>
    <t>←入力　ナンバーのアルファベットを入力してください。</t>
    <rPh sb="1" eb="3">
      <t>ニュウリョク</t>
    </rPh>
    <rPh sb="17" eb="19">
      <t>ニュウ</t>
    </rPh>
    <phoneticPr fontId="5"/>
  </si>
  <si>
    <t>プログラム購入部数</t>
    <phoneticPr fontId="5"/>
  </si>
  <si>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5"/>
  </si>
  <si>
    <t>団体名略称</t>
  </si>
  <si>
    <t>団体コード</t>
    <phoneticPr fontId="64"/>
  </si>
  <si>
    <t>団体名カナ</t>
  </si>
  <si>
    <r>
      <t>N</t>
    </r>
    <r>
      <rPr>
        <sz val="11"/>
        <color theme="1"/>
        <rFont val="ＭＳ ゴシック"/>
        <family val="2"/>
        <charset val="128"/>
      </rPr>
      <t>o</t>
    </r>
    <phoneticPr fontId="43"/>
  </si>
  <si>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</si>
  <si>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</si>
  <si>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</si>
  <si>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</si>
  <si>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</si>
  <si>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</si>
  <si>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</si>
  <si>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</si>
  <si>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</si>
  <si>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</si>
  <si>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</si>
  <si>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</si>
  <si>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</si>
  <si>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</si>
  <si>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</si>
  <si>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</si>
  <si>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</si>
  <si>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</si>
  <si>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</si>
  <si>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</si>
  <si>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</si>
  <si>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</si>
  <si>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</si>
  <si>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</si>
  <si>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</si>
  <si>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</si>
  <si>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</si>
  <si>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</si>
  <si>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</si>
  <si>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</si>
  <si>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</si>
  <si>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</si>
  <si>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</si>
  <si>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</si>
  <si>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</si>
  <si>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</si>
  <si>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</si>
  <si>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</si>
  <si>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</si>
  <si>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</si>
  <si>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</si>
  <si>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</si>
  <si>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</si>
  <si>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</si>
  <si>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</si>
  <si>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</si>
  <si>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</si>
  <si>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</si>
  <si>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</si>
  <si>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</si>
  <si>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</si>
  <si>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</si>
  <si>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</si>
  <si>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</si>
  <si>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</si>
  <si>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</si>
  <si>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</si>
  <si>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</si>
  <si>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</si>
  <si>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</si>
  <si>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</si>
  <si>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</si>
  <si>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</si>
  <si>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</si>
  <si>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</si>
  <si>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</si>
  <si>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</si>
  <si>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</si>
  <si>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</si>
  <si>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</si>
  <si>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</si>
  <si>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</si>
  <si>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</si>
  <si>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</si>
  <si>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</si>
  <si>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</si>
  <si>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</si>
  <si>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</si>
  <si>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</si>
  <si>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</si>
  <si>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</si>
  <si>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</si>
  <si>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</si>
  <si>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</si>
  <si>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</si>
  <si>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</si>
  <si>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</si>
  <si>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</si>
  <si>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</si>
  <si>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</si>
  <si>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</si>
  <si>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</si>
  <si>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</si>
  <si>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</si>
  <si>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</si>
  <si>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</si>
  <si>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</si>
  <si>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</si>
  <si>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</si>
  <si>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</si>
  <si>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</si>
  <si>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</si>
  <si>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</si>
  <si>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</si>
  <si>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</si>
  <si>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</si>
  <si>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</si>
  <si>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</si>
  <si>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</si>
  <si>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</si>
  <si>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</si>
  <si>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</si>
  <si>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</si>
  <si>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</si>
  <si>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</si>
  <si>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</si>
  <si>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</si>
  <si>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</si>
  <si>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</si>
  <si>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</si>
  <si>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</si>
  <si>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</si>
  <si>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</si>
  <si>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</si>
  <si>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</si>
  <si>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</si>
  <si>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</si>
  <si>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</si>
  <si>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</si>
  <si>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</si>
  <si>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</si>
  <si>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</si>
  <si>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</si>
  <si>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</si>
  <si>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</si>
  <si>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</si>
  <si>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</si>
  <si>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</si>
  <si>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</si>
  <si>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</si>
  <si>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</si>
  <si>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</si>
  <si>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</si>
  <si>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</si>
  <si>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</si>
  <si>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</si>
  <si>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</si>
  <si>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</si>
  <si>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</si>
  <si>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</si>
  <si>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</si>
  <si>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</si>
  <si>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</si>
  <si>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</si>
  <si>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</si>
  <si>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</si>
  <si>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</si>
  <si>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</si>
  <si>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</si>
  <si>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</si>
  <si>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</si>
  <si>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</si>
  <si>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</si>
  <si>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</si>
  <si>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</si>
  <si>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</si>
  <si>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</si>
  <si>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</si>
  <si>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</si>
  <si>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</si>
  <si>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</si>
  <si>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</si>
  <si>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</si>
  <si>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</si>
  <si>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</si>
  <si>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</si>
  <si>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</si>
  <si>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</si>
  <si>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</si>
  <si>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</si>
  <si>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</si>
  <si>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</si>
  <si>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</si>
  <si>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</si>
  <si>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</si>
  <si>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</si>
  <si>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</si>
  <si>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</si>
  <si>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</si>
  <si>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</si>
  <si>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</si>
  <si>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</si>
  <si>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</si>
  <si>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</si>
  <si>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</si>
  <si>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</si>
  <si>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</si>
  <si>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</si>
  <si>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</si>
  <si>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</si>
  <si>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</si>
  <si>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</si>
  <si>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</si>
  <si>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</si>
  <si>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</si>
  <si>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</si>
  <si>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</si>
  <si>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</si>
  <si>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</si>
  <si>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</si>
  <si>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</si>
  <si>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</si>
  <si>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</si>
  <si>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</si>
  <si>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</si>
  <si>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</si>
  <si>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</si>
  <si>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</si>
  <si>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</si>
  <si>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</si>
  <si>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</si>
  <si>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</si>
  <si>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</si>
  <si>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</si>
  <si>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</si>
  <si>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</si>
  <si>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</si>
  <si>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</si>
  <si>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</si>
  <si>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</si>
  <si>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</si>
  <si>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</si>
  <si>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</si>
  <si>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</si>
  <si>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</si>
  <si>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</si>
  <si>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</si>
  <si>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</si>
  <si>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</si>
  <si>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</si>
  <si>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</si>
  <si>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</si>
  <si>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</si>
  <si>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</si>
  <si>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</si>
  <si>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</si>
  <si>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</si>
  <si>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</si>
  <si>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</si>
  <si>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</si>
  <si>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</si>
  <si>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</si>
  <si>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</si>
  <si>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</si>
  <si>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</si>
  <si>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</si>
  <si>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</si>
  <si>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</si>
  <si>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</si>
  <si>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</si>
  <si>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</si>
  <si>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</si>
  <si>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</si>
  <si>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</si>
  <si>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</si>
  <si>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</si>
  <si>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</si>
  <si>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</si>
  <si>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</si>
  <si>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</si>
  <si>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</si>
  <si>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</si>
  <si>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</si>
  <si>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</si>
  <si>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</si>
  <si>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</si>
  <si>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</si>
  <si>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</si>
  <si>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</si>
  <si>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</si>
  <si>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</si>
  <si>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</si>
  <si>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</si>
  <si>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</si>
  <si>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</si>
  <si>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</si>
  <si>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</si>
  <si>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</si>
  <si>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</si>
  <si>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</si>
  <si>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</si>
  <si>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</si>
  <si>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</si>
  <si>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</si>
  <si>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</si>
  <si>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</si>
  <si>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</si>
  <si>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</si>
  <si>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</si>
  <si>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</si>
  <si>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</si>
  <si>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</si>
  <si>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</si>
  <si>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</si>
  <si>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</si>
  <si>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</si>
  <si>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</si>
  <si>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</si>
  <si>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</si>
  <si>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</si>
  <si>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</si>
  <si>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</si>
  <si>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</si>
  <si>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</si>
  <si>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</si>
  <si>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</si>
  <si>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</si>
  <si>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</si>
  <si>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</si>
  <si>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</si>
  <si>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</si>
  <si>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</si>
  <si>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</si>
  <si>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</si>
  <si>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</si>
  <si>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</si>
  <si>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</si>
  <si>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</si>
  <si>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</si>
  <si>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</si>
  <si>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</si>
  <si>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</si>
  <si>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</si>
  <si>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</si>
  <si>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</si>
  <si>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</si>
  <si>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</si>
  <si>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</si>
  <si>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</si>
  <si>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</si>
  <si>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</si>
  <si>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</si>
  <si>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</si>
  <si>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</si>
  <si>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</si>
  <si>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</si>
  <si>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</si>
  <si>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</si>
  <si>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</si>
  <si>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</si>
  <si>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</si>
  <si>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</si>
  <si>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</si>
  <si>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</si>
  <si>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</si>
  <si>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</si>
  <si>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</si>
  <si>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</si>
  <si>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</si>
  <si>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</si>
  <si>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</si>
  <si>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</si>
  <si>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</si>
  <si>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</si>
  <si>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</si>
  <si>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</si>
  <si>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</si>
  <si>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</si>
  <si>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</si>
  <si>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</si>
  <si>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</si>
  <si>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</si>
  <si>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</si>
  <si>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</si>
  <si>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</si>
  <si>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</si>
  <si>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</si>
  <si>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</si>
  <si>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</si>
  <si>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</si>
  <si>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</si>
  <si>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</si>
  <si>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</si>
  <si>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</si>
  <si>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</si>
  <si>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</si>
  <si>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</si>
  <si>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</si>
  <si>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</si>
  <si>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</si>
  <si>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</si>
  <si>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</si>
  <si>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</si>
  <si>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</si>
  <si>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</si>
  <si>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</si>
  <si>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</si>
  <si>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</si>
  <si>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</si>
  <si>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</si>
  <si>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</si>
  <si>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</si>
  <si>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</si>
  <si>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</si>
  <si>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</si>
  <si>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</si>
  <si>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</si>
  <si>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</si>
  <si>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</si>
  <si>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</si>
  <si>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一般・大学生用</t>
    <rPh sb="0" eb="2">
      <t>イッ</t>
    </rPh>
    <rPh sb="3" eb="6">
      <t>ダイガクセイ</t>
    </rPh>
    <phoneticPr fontId="5"/>
  </si>
  <si>
    <t>←団体名最初の一文字を入力してください。</t>
    <rPh sb="1" eb="3">
      <t>ダンタイ</t>
    </rPh>
    <rPh sb="4" eb="6">
      <t>サイショ</t>
    </rPh>
    <rPh sb="7" eb="10">
      <t>ヒトモジ</t>
    </rPh>
    <rPh sb="11" eb="20">
      <t>ニュウリョク</t>
    </rPh>
    <phoneticPr fontId="5"/>
  </si>
  <si>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5"/>
  </si>
  <si>
    <t>←団体名を選択すると、自動で入力されます。</t>
    <rPh sb="1" eb="3">
      <t>ダンタイ</t>
    </rPh>
    <rPh sb="3" eb="4">
      <t>メイ</t>
    </rPh>
    <rPh sb="5" eb="7">
      <t>センタク</t>
    </rPh>
    <rPh sb="11" eb="13">
      <t>ジドウ</t>
    </rPh>
    <rPh sb="14" eb="16">
      <t>ニュウリョク</t>
    </rPh>
    <phoneticPr fontId="5"/>
  </si>
  <si>
    <t>※種目数・参加料等を確認してから印刷をしてください。</t>
    <phoneticPr fontId="5"/>
  </si>
  <si>
    <t>大会番号　</t>
    <rPh sb="0" eb="4">
      <t>タイカイバンゴウ</t>
    </rPh>
    <phoneticPr fontId="5"/>
  </si>
  <si>
    <t>パロマ瑞穂スタジアム</t>
    <rPh sb="3" eb="5">
      <t>ミズホ</t>
    </rPh>
    <phoneticPr fontId="5"/>
  </si>
  <si>
    <r>
      <t>　砲丸投(7.260kg),高校砲丸投(6.000kg),</t>
    </r>
    <r>
      <rPr>
        <b/>
        <sz val="11"/>
        <rFont val="ＭＳ Ｐゴシック"/>
        <family val="3"/>
        <charset val="128"/>
      </rPr>
      <t>中学砲丸投</t>
    </r>
    <r>
      <rPr>
        <b/>
        <sz val="11"/>
        <rFont val="ＭＳ Ｐ明朝"/>
        <family val="1"/>
        <charset val="128"/>
      </rPr>
      <t>(5.000kg)</t>
    </r>
    <r>
      <rPr>
        <sz val="11"/>
        <rFont val="ＭＳ Ｐ明朝"/>
        <family val="1"/>
        <charset val="128"/>
      </rPr>
      <t>,
　円盤投(2.000kg),高校円盤投(1.750kg),</t>
    </r>
    <r>
      <rPr>
        <b/>
        <sz val="11"/>
        <rFont val="ＭＳ Ｐゴシック"/>
        <family val="3"/>
        <charset val="128"/>
      </rPr>
      <t>中学円盤投</t>
    </r>
    <r>
      <rPr>
        <b/>
        <sz val="11"/>
        <rFont val="ＭＳ Ｐ明朝"/>
        <family val="1"/>
        <charset val="128"/>
      </rPr>
      <t>(1.500kg)</t>
    </r>
    <rPh sb="1" eb="4">
      <t>ホウガンナゲ</t>
    </rPh>
    <rPh sb="14" eb="16">
      <t>コウコウ</t>
    </rPh>
    <rPh sb="16" eb="19">
      <t>ホウガンナゲ</t>
    </rPh>
    <rPh sb="59" eb="61">
      <t>コウコウ</t>
    </rPh>
    <rPh sb="61" eb="63">
      <t>エンバン</t>
    </rPh>
    <rPh sb="74" eb="76">
      <t>チュウガク</t>
    </rPh>
    <rPh sb="76" eb="79">
      <t>エンバンナ</t>
    </rPh>
    <phoneticPr fontId="5"/>
  </si>
  <si>
    <t>(女子）</t>
    <rPh sb="1" eb="3">
      <t>ジョシ</t>
    </rPh>
    <phoneticPr fontId="5"/>
  </si>
  <si>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5"/>
  </si>
  <si>
    <r>
      <t>　</t>
    </r>
    <r>
      <rPr>
        <sz val="11"/>
        <rFont val="ＭＳ Ｐ明朝"/>
        <family val="1"/>
        <charset val="128"/>
      </rPr>
      <t xml:space="preserve"> 申込記録によって、番組編成を行います。記録は公認である必要はありません。</t>
    </r>
    <rPh sb="2" eb="4">
      <t>モウシコミ</t>
    </rPh>
    <rPh sb="4" eb="6">
      <t>キロク</t>
    </rPh>
    <rPh sb="11" eb="15">
      <t>バングミヘンセイ</t>
    </rPh>
    <rPh sb="16" eb="17">
      <t>オコナ</t>
    </rPh>
    <rPh sb="21" eb="23">
      <t>キロク</t>
    </rPh>
    <rPh sb="24" eb="26">
      <t>コウニン</t>
    </rPh>
    <rPh sb="29" eb="31">
      <t>ヒツヨウ</t>
    </rPh>
    <phoneticPr fontId="5"/>
  </si>
  <si>
    <t>一般・大学・高校７００円　中学生５００円　小学生３００円</t>
    <rPh sb="0" eb="2">
      <t>イッパン</t>
    </rPh>
    <rPh sb="3" eb="5">
      <t>ダイガク</t>
    </rPh>
    <rPh sb="6" eb="8">
      <t>コウコウ</t>
    </rPh>
    <rPh sb="11" eb="12">
      <t>エン</t>
    </rPh>
    <rPh sb="13" eb="16">
      <t>チュウガクセイ</t>
    </rPh>
    <rPh sb="19" eb="20">
      <t>エン</t>
    </rPh>
    <rPh sb="21" eb="24">
      <t>ショウガクセイ</t>
    </rPh>
    <rPh sb="27" eb="28">
      <t>エン</t>
    </rPh>
    <phoneticPr fontId="5"/>
  </si>
  <si>
    <t>８．大会参加料の納入先</t>
  </si>
  <si>
    <r>
      <t>☆</t>
    </r>
    <r>
      <rPr>
        <b/>
        <u/>
        <sz val="11"/>
        <rFont val="ＭＳ ゴシック"/>
        <family val="3"/>
        <charset val="128"/>
      </rPr>
      <t>郵便振替の場合</t>
    </r>
    <rPh sb="1" eb="3">
      <t>ユウビン</t>
    </rPh>
    <rPh sb="3" eb="5">
      <t>フリカエ</t>
    </rPh>
    <rPh sb="6" eb="8">
      <t>バアイ</t>
    </rPh>
    <phoneticPr fontId="78"/>
  </si>
  <si>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8"/>
  </si>
  <si>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5"/>
  </si>
  <si>
    <t>http://www.aichi-rk.jp/01_01nittei.htm</t>
  </si>
  <si>
    <t>　  割り振りを行いますので、場所取りは行わないでください。</t>
    <rPh sb="3" eb="4">
      <t>ワ</t>
    </rPh>
    <rPh sb="5" eb="6">
      <t>フ</t>
    </rPh>
    <rPh sb="8" eb="9">
      <t>オコナ</t>
    </rPh>
    <rPh sb="15" eb="18">
      <t>バショト</t>
    </rPh>
    <rPh sb="20" eb="21">
      <t>オコナ</t>
    </rPh>
    <phoneticPr fontId="5"/>
  </si>
  <si>
    <t>男60m</t>
    <phoneticPr fontId="43"/>
  </si>
  <si>
    <t>男300m</t>
    <phoneticPr fontId="43"/>
  </si>
  <si>
    <t>男1マイル</t>
    <phoneticPr fontId="43"/>
  </si>
  <si>
    <t>男砲丸投(7.260kg)</t>
    <phoneticPr fontId="64"/>
  </si>
  <si>
    <t>男走幅跳</t>
    <rPh sb="0" eb="1">
      <t>オト</t>
    </rPh>
    <phoneticPr fontId="43"/>
  </si>
  <si>
    <t>女円盤投(1.000kg)</t>
    <phoneticPr fontId="43"/>
  </si>
  <si>
    <t>女60m</t>
  </si>
  <si>
    <t>女300m</t>
  </si>
  <si>
    <t>女1マイル</t>
  </si>
  <si>
    <t>女走幅跳</t>
    <phoneticPr fontId="43"/>
  </si>
  <si>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</si>
  <si>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</si>
  <si>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</si>
  <si>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</si>
  <si>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</si>
  <si>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</si>
  <si>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</si>
  <si>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</si>
  <si>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</si>
  <si>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</si>
  <si>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</si>
  <si>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</si>
  <si>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</si>
  <si>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</si>
  <si>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</si>
  <si>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</si>
  <si>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</si>
  <si>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</si>
  <si>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</si>
  <si>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</si>
  <si>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</si>
  <si>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</si>
  <si>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</si>
  <si>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</si>
  <si>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</si>
  <si>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</si>
  <si>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</si>
  <si>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</si>
  <si>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</si>
  <si>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</si>
  <si>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</si>
  <si>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</si>
  <si>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</si>
  <si>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</si>
  <si>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</si>
  <si>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</si>
  <si>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</si>
  <si>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</si>
  <si>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</si>
  <si>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</si>
  <si>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</si>
  <si>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</si>
  <si>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</si>
  <si>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</si>
  <si>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</si>
  <si>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</si>
  <si>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</si>
  <si>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</si>
  <si>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</si>
  <si>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</si>
  <si>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</si>
  <si>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</si>
  <si>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</si>
  <si>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</si>
  <si>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</si>
  <si>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</si>
  <si>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</si>
  <si>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</si>
  <si>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</si>
  <si>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</si>
  <si>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</si>
  <si>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</si>
  <si>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</si>
  <si>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</si>
  <si>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</si>
  <si>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</si>
  <si>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</si>
  <si>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</si>
  <si>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</si>
  <si>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</si>
  <si>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</si>
  <si>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</si>
  <si>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</si>
  <si>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</si>
  <si>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</si>
  <si>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</si>
  <si>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</si>
  <si>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</si>
  <si>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</si>
  <si>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</si>
  <si>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</si>
  <si>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</si>
  <si>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</si>
  <si>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</si>
  <si>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</si>
  <si>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</si>
  <si>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</si>
  <si>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</si>
  <si>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</si>
  <si>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</si>
  <si>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</si>
  <si>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</si>
  <si>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</si>
  <si>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</si>
  <si>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</si>
  <si>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</si>
  <si>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</si>
  <si>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</si>
  <si>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</si>
  <si>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</si>
  <si>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</si>
  <si>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</si>
  <si>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</si>
  <si>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</si>
  <si>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</si>
  <si>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</si>
  <si>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</si>
  <si>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</si>
  <si>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</si>
  <si>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</si>
  <si>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</si>
  <si>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</si>
  <si>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</si>
  <si>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</si>
  <si>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</si>
  <si>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</si>
  <si>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</si>
  <si>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</si>
  <si>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</si>
  <si>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</si>
  <si>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</si>
  <si>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</si>
  <si>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</si>
  <si>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</si>
  <si>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</si>
  <si>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</si>
  <si>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</si>
  <si>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</si>
  <si>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</si>
  <si>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</si>
  <si>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</si>
  <si>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</si>
  <si>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</si>
  <si>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</si>
  <si>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</si>
  <si>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</si>
  <si>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</si>
  <si>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</si>
  <si>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</si>
  <si>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</si>
  <si>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</si>
  <si>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</si>
  <si>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</si>
  <si>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</si>
  <si>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</si>
  <si>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</si>
  <si>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</si>
  <si>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</si>
  <si>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</si>
  <si>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</si>
  <si>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</si>
  <si>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</si>
  <si>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</si>
  <si>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</si>
  <si>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</si>
  <si>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</si>
  <si>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</si>
  <si>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</si>
  <si>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</si>
  <si>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</si>
  <si>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</si>
  <si>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</si>
  <si>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</si>
  <si>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</si>
  <si>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</si>
  <si>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</si>
  <si>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</si>
  <si>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</si>
  <si>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</si>
  <si>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</si>
  <si>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</si>
  <si>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</si>
  <si>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</si>
  <si>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</si>
  <si>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</si>
  <si>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</si>
  <si>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</si>
  <si>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</si>
  <si>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</si>
  <si>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</si>
  <si>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</si>
  <si>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</si>
  <si>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</si>
  <si>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</si>
  <si>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</si>
  <si>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</si>
  <si>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</si>
  <si>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</si>
  <si>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</si>
  <si>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</si>
  <si>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</si>
  <si>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</si>
  <si>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栄徳高</t>
  </si>
  <si>
    <t>アイチキョウエイガクエンエイトク</t>
  </si>
  <si>
    <t>名古屋情報</t>
  </si>
  <si>
    <t>名古屋工学院</t>
  </si>
  <si>
    <t>東海工専</t>
  </si>
  <si>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</si>
  <si>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</si>
  <si>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</si>
  <si>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</si>
  <si>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</si>
  <si>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</si>
  <si>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</si>
  <si>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</si>
  <si>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</si>
  <si>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</si>
  <si>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</si>
  <si>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</si>
  <si>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</si>
  <si>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</si>
  <si>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</si>
  <si>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</si>
  <si>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</si>
  <si>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</si>
  <si>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</si>
  <si>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</si>
  <si>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</si>
  <si>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</si>
  <si>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</si>
  <si>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</si>
  <si>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</si>
  <si>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</si>
  <si>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</si>
  <si>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</si>
  <si>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</si>
  <si>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</si>
  <si>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</si>
  <si>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</si>
  <si>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</si>
  <si>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</si>
  <si>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</si>
  <si>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</si>
  <si>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</si>
  <si>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</si>
  <si>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</si>
  <si>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</si>
  <si>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</si>
  <si>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</si>
  <si>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</si>
  <si>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</si>
  <si>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</si>
  <si>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</si>
  <si>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</si>
  <si>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</si>
  <si>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</si>
  <si>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</si>
  <si>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</si>
  <si>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</si>
  <si>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</si>
  <si>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</si>
  <si>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</si>
  <si>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</si>
  <si>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</si>
  <si>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</si>
  <si>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</si>
  <si>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</si>
  <si>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</si>
  <si>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</si>
  <si>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</si>
  <si>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</si>
  <si>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</si>
  <si>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</si>
  <si>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</si>
  <si>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</si>
  <si>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</si>
  <si>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</si>
  <si>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</si>
  <si>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</si>
  <si>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</si>
  <si>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</si>
  <si>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</si>
  <si>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</si>
  <si>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</si>
  <si>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</si>
  <si>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</si>
  <si>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</si>
  <si>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</si>
  <si>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</si>
  <si>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</si>
  <si>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</si>
  <si>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</si>
  <si>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</si>
  <si>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</si>
  <si>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</si>
  <si>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</si>
  <si>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</si>
  <si>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</si>
  <si>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</si>
  <si>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</si>
  <si>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</si>
  <si>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</si>
  <si>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</si>
  <si>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</si>
  <si>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</si>
  <si>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</si>
  <si>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</si>
  <si>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</si>
  <si>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</si>
  <si>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</si>
  <si>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トウブチュウ</t>
  </si>
  <si>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</si>
  <si>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</si>
  <si>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</si>
  <si>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</si>
  <si>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</si>
  <si>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</si>
  <si>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</si>
  <si>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</si>
  <si>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</si>
  <si>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</si>
  <si>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</si>
  <si>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</si>
  <si>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</si>
  <si>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</si>
  <si>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</si>
  <si>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</si>
  <si>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</si>
  <si>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</si>
  <si>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</si>
  <si>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</si>
  <si>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</si>
  <si>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</si>
  <si>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</si>
  <si>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</si>
  <si>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</si>
  <si>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</si>
  <si>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</si>
  <si>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</si>
  <si>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</si>
  <si>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</si>
  <si>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</si>
  <si>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</si>
  <si>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</si>
  <si>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</si>
  <si>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</si>
  <si>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</si>
  <si>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</si>
  <si>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</si>
  <si>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</si>
  <si>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</si>
  <si>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</si>
  <si>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</si>
  <si>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</si>
  <si>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</si>
  <si>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</si>
  <si>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</si>
  <si>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</si>
  <si>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</si>
  <si>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</si>
  <si>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</si>
  <si>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</si>
  <si>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</si>
  <si>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</si>
  <si>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</si>
  <si>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</si>
  <si>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</si>
  <si>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</si>
  <si>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</si>
  <si>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</si>
  <si>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</si>
  <si>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</si>
  <si>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</si>
  <si>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</si>
  <si>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</si>
  <si>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</si>
  <si>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</si>
  <si>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</si>
  <si>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</si>
  <si>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</si>
  <si>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</si>
  <si>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</si>
  <si>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</si>
  <si>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</si>
  <si>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</si>
  <si>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</si>
  <si>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</si>
  <si>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</si>
  <si>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</si>
  <si>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</si>
  <si>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</si>
  <si>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</si>
  <si>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</si>
  <si>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</si>
  <si>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</si>
  <si>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　1マイルは１５００ｍの記録で申し込んでください。</t>
    <rPh sb="12" eb="14">
      <t>キロク</t>
    </rPh>
    <rPh sb="15" eb="16">
      <t>モウ</t>
    </rPh>
    <rPh sb="17" eb="18">
      <t>コ</t>
    </rPh>
    <phoneticPr fontId="5"/>
  </si>
  <si>
    <t>振込明細書のコピーを余白に添付してください</t>
    <rPh sb="0" eb="2">
      <t>フリコミ</t>
    </rPh>
    <rPh sb="2" eb="5">
      <t>メイサイショ</t>
    </rPh>
    <rPh sb="10" eb="12">
      <t>ヨハク</t>
    </rPh>
    <rPh sb="13" eb="15">
      <t>テンプ</t>
    </rPh>
    <phoneticPr fontId="5"/>
  </si>
  <si>
    <r>
      <t>　・</t>
    </r>
    <r>
      <rPr>
        <b/>
        <sz val="11"/>
        <color rgb="FFFF0000"/>
        <rFont val="ＭＳ 明朝"/>
        <family val="1"/>
        <charset val="128"/>
      </rPr>
      <t>「④種目別一覧表」</t>
    </r>
    <r>
      <rPr>
        <b/>
        <sz val="11"/>
        <color theme="1"/>
        <rFont val="ＭＳ 明朝"/>
        <family val="1"/>
        <charset val="128"/>
      </rPr>
      <t>を郵送してください。</t>
    </r>
    <rPh sb="4" eb="7">
      <t>シュモクベツ</t>
    </rPh>
    <rPh sb="7" eb="10">
      <t>イチランヒョウ</t>
    </rPh>
    <rPh sb="12" eb="14">
      <t>ユウソウ</t>
    </rPh>
    <phoneticPr fontId="5"/>
  </si>
  <si>
    <t>００５</t>
    <phoneticPr fontId="5"/>
  </si>
  <si>
    <t>選手登録は２０１９年１２月２４日までに済ませてください。年明けには登録できません。</t>
    <rPh sb="0" eb="4">
      <t>センシュトウロク</t>
    </rPh>
    <rPh sb="9" eb="10">
      <t>ネン</t>
    </rPh>
    <rPh sb="12" eb="13">
      <t>ガツ</t>
    </rPh>
    <rPh sb="15" eb="16">
      <t>ヒ</t>
    </rPh>
    <rPh sb="19" eb="20">
      <t>ス</t>
    </rPh>
    <rPh sb="28" eb="30">
      <t>トシア</t>
    </rPh>
    <rPh sb="33" eb="35">
      <t>トウロク</t>
    </rPh>
    <phoneticPr fontId="5"/>
  </si>
  <si>
    <t>男女のハードル種目を300mHに変更しました。</t>
    <rPh sb="0" eb="2">
      <t>ダンジョ</t>
    </rPh>
    <rPh sb="7" eb="9">
      <t>シュモク</t>
    </rPh>
    <rPh sb="16" eb="18">
      <t>ヘンコウ</t>
    </rPh>
    <phoneticPr fontId="5"/>
  </si>
  <si>
    <t>３．種  目</t>
    <phoneticPr fontId="5"/>
  </si>
  <si>
    <t>（男子）</t>
    <phoneticPr fontId="5"/>
  </si>
  <si>
    <r>
      <t>６０ｍ，３００ｍ,１マイル,</t>
    </r>
    <r>
      <rPr>
        <sz val="11"/>
        <rFont val="ＭＳ Ｐ明朝"/>
        <family val="1"/>
        <charset val="128"/>
      </rPr>
      <t>300mH(0.914m)</t>
    </r>
    <r>
      <rPr>
        <b/>
        <sz val="11"/>
        <rFont val="ＭＳ Ｐゴシック"/>
        <family val="3"/>
        <charset val="128"/>
      </rPr>
      <t>，４×１００ｍＲ,走高跳,走幅跳,</t>
    </r>
    <phoneticPr fontId="5"/>
  </si>
  <si>
    <t>小学生６０ｍ，１０００ｍ</t>
    <rPh sb="0" eb="3">
      <t>ショウガクセイ</t>
    </rPh>
    <phoneticPr fontId="5"/>
  </si>
  <si>
    <r>
      <t>走高跳,走幅跳,円盤投(1.000kg),</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Ph sb="8" eb="11">
      <t>エンバンナゲ</t>
    </rPh>
    <rPh sb="21" eb="24">
      <t>ホウガンナゲ</t>
    </rPh>
    <rPh sb="34" eb="36">
      <t>チュウガク</t>
    </rPh>
    <rPh sb="36" eb="39">
      <t>ホウガンナゲ</t>
    </rPh>
    <phoneticPr fontId="5"/>
  </si>
  <si>
    <t>４．参加について</t>
    <phoneticPr fontId="5"/>
  </si>
  <si>
    <r>
      <t>・１人</t>
    </r>
    <r>
      <rPr>
        <b/>
        <sz val="11"/>
        <rFont val="ＭＳ Ｐゴシック"/>
        <family val="3"/>
        <charset val="128"/>
      </rPr>
      <t>１種目</t>
    </r>
    <r>
      <rPr>
        <sz val="11"/>
        <rFont val="ＭＳ Ｐ明朝"/>
        <family val="1"/>
        <charset val="128"/>
      </rPr>
      <t>（リレー種目は除く）、リレーは１団体１チームとします。</t>
    </r>
    <rPh sb="2" eb="3">
      <t>ニン</t>
    </rPh>
    <rPh sb="4" eb="6">
      <t>シュモク</t>
    </rPh>
    <rPh sb="10" eb="12">
      <t>シュモク</t>
    </rPh>
    <rPh sb="13" eb="14">
      <t>ノゾ</t>
    </rPh>
    <rPh sb="22" eb="24">
      <t>ダンタイ</t>
    </rPh>
    <phoneticPr fontId="5"/>
  </si>
  <si>
    <r>
      <t xml:space="preserve">・中学生は愛知陸協（名古屋地区）の登録番号で申し込んでください。
　 </t>
    </r>
    <r>
      <rPr>
        <b/>
        <sz val="11"/>
        <rFont val="ＭＳ Ｐ明朝"/>
        <family val="1"/>
        <charset val="128"/>
      </rPr>
      <t>中体連学校番号では、出場できません。</t>
    </r>
    <rPh sb="1" eb="4">
      <t>チュウガクセイ</t>
    </rPh>
    <rPh sb="5" eb="7">
      <t>アイチ</t>
    </rPh>
    <rPh sb="7" eb="9">
      <t>リクキョウ</t>
    </rPh>
    <rPh sb="17" eb="19">
      <t>トウロク</t>
    </rPh>
    <rPh sb="19" eb="21">
      <t>バンゴウ</t>
    </rPh>
    <rPh sb="22" eb="23">
      <t>モウ</t>
    </rPh>
    <rPh sb="24" eb="25">
      <t>コ</t>
    </rPh>
    <rPh sb="38" eb="40">
      <t>ガッコウ</t>
    </rPh>
    <phoneticPr fontId="5"/>
  </si>
  <si>
    <t>・他地区、他県登録者の参加は認めていません。</t>
    <rPh sb="1" eb="4">
      <t>タチク</t>
    </rPh>
    <rPh sb="5" eb="7">
      <t>タケン</t>
    </rPh>
    <rPh sb="7" eb="10">
      <t>トウロクシャ</t>
    </rPh>
    <rPh sb="11" eb="13">
      <t>サンカ</t>
    </rPh>
    <rPh sb="14" eb="15">
      <t>ミト</t>
    </rPh>
    <phoneticPr fontId="5"/>
  </si>
  <si>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5"/>
  </si>
  <si>
    <t>・投てき種目において、中学・高校の設定がある場合には、
必ずそのカテゴリーに申し込んでください。</t>
    <rPh sb="1" eb="2">
      <t>トウ</t>
    </rPh>
    <rPh sb="4" eb="6">
      <t>シュモク</t>
    </rPh>
    <rPh sb="11" eb="13">
      <t>チュウガク</t>
    </rPh>
    <rPh sb="14" eb="16">
      <t>コウコウ</t>
    </rPh>
    <rPh sb="17" eb="19">
      <t>セッテイ</t>
    </rPh>
    <rPh sb="22" eb="24">
      <t>バアイ</t>
    </rPh>
    <rPh sb="28" eb="29">
      <t>カナラ</t>
    </rPh>
    <rPh sb="38" eb="39">
      <t>モウ</t>
    </rPh>
    <rPh sb="40" eb="41">
      <t>コ</t>
    </rPh>
    <phoneticPr fontId="5"/>
  </si>
  <si>
    <t>・小学生は、友の会会員であることが参加の条件です。</t>
    <rPh sb="1" eb="4">
      <t>ショウ</t>
    </rPh>
    <rPh sb="6" eb="7">
      <t>トモ</t>
    </rPh>
    <rPh sb="8" eb="9">
      <t>カイ</t>
    </rPh>
    <rPh sb="9" eb="11">
      <t>カイイン</t>
    </rPh>
    <rPh sb="17" eb="19">
      <t>サンカ</t>
    </rPh>
    <rPh sb="20" eb="22">
      <t>ジョウケン</t>
    </rPh>
    <phoneticPr fontId="5"/>
  </si>
  <si>
    <t>・団体情報シートと種目別一覧をプリントアウトして、参加料振込用紙のコピーを添付して</t>
    <rPh sb="9" eb="11">
      <t>シュモク</t>
    </rPh>
    <rPh sb="11" eb="12">
      <t>ベツ</t>
    </rPh>
    <rPh sb="12" eb="14">
      <t>イチラン</t>
    </rPh>
    <rPh sb="25" eb="28">
      <t>サンカリョウ</t>
    </rPh>
    <rPh sb="28" eb="32">
      <t>フリコミヨウシ</t>
    </rPh>
    <rPh sb="37" eb="39">
      <t>テンプ</t>
    </rPh>
    <phoneticPr fontId="5"/>
  </si>
  <si>
    <t>・60mは100mの記録で申し込んでください。</t>
    <rPh sb="10" eb="12">
      <t>キロク</t>
    </rPh>
    <rPh sb="13" eb="14">
      <t>モウ</t>
    </rPh>
    <rPh sb="15" eb="16">
      <t>コ</t>
    </rPh>
    <phoneticPr fontId="5"/>
  </si>
  <si>
    <t xml:space="preserve">  300mは400mの記録で申し込んでください。</t>
    <rPh sb="12" eb="14">
      <t>キロク</t>
    </rPh>
    <rPh sb="15" eb="16">
      <t>モウ</t>
    </rPh>
    <phoneticPr fontId="5"/>
  </si>
  <si>
    <t xml:space="preserve">  300mHは400mHの記録で申し込んでください。</t>
    <rPh sb="14" eb="16">
      <t>キロク</t>
    </rPh>
    <rPh sb="17" eb="18">
      <t>モウ</t>
    </rPh>
    <phoneticPr fontId="5"/>
  </si>
  <si>
    <t>　 １マイル，４×１００ｍＲはタイムレースとします。</t>
    <phoneticPr fontId="5"/>
  </si>
  <si>
    <t>　 小学生の６０ｍ、１０００ｍはタイムレースとします。</t>
    <rPh sb="2" eb="6">
      <t>ショウガク</t>
    </rPh>
    <phoneticPr fontId="5"/>
  </si>
  <si>
    <t>・フールド長さ系の種目は、トップ８を実施します。</t>
    <rPh sb="5" eb="6">
      <t>ナガ</t>
    </rPh>
    <rPh sb="7" eb="8">
      <t>ケイ</t>
    </rPh>
    <rPh sb="9" eb="11">
      <t>シュモク</t>
    </rPh>
    <rPh sb="18" eb="20">
      <t>ジッ</t>
    </rPh>
    <phoneticPr fontId="5"/>
  </si>
  <si>
    <t>・小学生のリレーは実施しません。</t>
    <rPh sb="1" eb="4">
      <t>ショウガクセイ</t>
    </rPh>
    <rPh sb="9" eb="11">
      <t>ジッシ</t>
    </rPh>
    <phoneticPr fontId="5"/>
  </si>
  <si>
    <t>・この大会は、ウォーミングアップ場として北陸上競技場は使用できません。</t>
    <rPh sb="3" eb="5">
      <t>タイカイ</t>
    </rPh>
    <rPh sb="16" eb="17">
      <t>バ</t>
    </rPh>
    <rPh sb="20" eb="26">
      <t>キタリクジョウキョウギジョウ</t>
    </rPh>
    <rPh sb="27" eb="29">
      <t>シヨウ</t>
    </rPh>
    <phoneticPr fontId="5"/>
  </si>
  <si>
    <t>・プログラムは予約有料販売（８００円）です。</t>
  </si>
  <si>
    <t>・時間プログラム、受付一覧、大会注意事項は、大会７日前ぐらいに
　  名古屋地区陸協ホームページ（名古屋地区陸協で検索）にアップします。</t>
    <rPh sb="1" eb="3">
      <t>ジカン</t>
    </rPh>
    <rPh sb="9" eb="11">
      <t>ウケツケ</t>
    </rPh>
    <rPh sb="11" eb="13">
      <t>イチラン</t>
    </rPh>
    <rPh sb="14" eb="16">
      <t>タイカイ</t>
    </rPh>
    <rPh sb="16" eb="18">
      <t>チュウイ</t>
    </rPh>
    <rPh sb="18" eb="20">
      <t>ジコウ</t>
    </rPh>
    <rPh sb="22" eb="24">
      <t>タイカイ</t>
    </rPh>
    <rPh sb="25" eb="27">
      <t>ニチマエ</t>
    </rPh>
    <rPh sb="35" eb="40">
      <t>ナゴヤチク</t>
    </rPh>
    <rPh sb="40" eb="42">
      <t>リクキョウ</t>
    </rPh>
    <rPh sb="49" eb="54">
      <t>ナゴヤチク</t>
    </rPh>
    <rPh sb="54" eb="56">
      <t>リクキョウ</t>
    </rPh>
    <rPh sb="57" eb="59">
      <t>ケンサク</t>
    </rPh>
    <phoneticPr fontId="5"/>
  </si>
  <si>
    <t>・メールの件名には、必ず団体名を記入してください。</t>
    <rPh sb="5" eb="7">
      <t>ケンメイ</t>
    </rPh>
    <rPh sb="10" eb="11">
      <t>カナラ</t>
    </rPh>
    <rPh sb="12" eb="15">
      <t>ダンタイメイ</t>
    </rPh>
    <rPh sb="16" eb="18">
      <t>キニュウ</t>
    </rPh>
    <phoneticPr fontId="5"/>
  </si>
  <si>
    <t>・申込ファイル名も団体名に変えてから送信してください。</t>
    <rPh sb="1" eb="3">
      <t>モウシコミ</t>
    </rPh>
    <rPh sb="7" eb="8">
      <t>メイ</t>
    </rPh>
    <rPh sb="9" eb="12">
      <t>ダンタイメイ</t>
    </rPh>
    <rPh sb="13" eb="14">
      <t>カ</t>
    </rPh>
    <rPh sb="18" eb="20">
      <t>ソウシン</t>
    </rPh>
    <phoneticPr fontId="5"/>
  </si>
  <si>
    <t>・申し込み人数に応じて、本競技場２F･３Fのスタンド下の</t>
    <rPh sb="1" eb="2">
      <t>モウ</t>
    </rPh>
    <rPh sb="3" eb="4">
      <t>コ</t>
    </rPh>
    <rPh sb="5" eb="7">
      <t>ニンズウ</t>
    </rPh>
    <rPh sb="8" eb="9">
      <t>オウ</t>
    </rPh>
    <rPh sb="12" eb="16">
      <t>ホンキョウギジョウ</t>
    </rPh>
    <rPh sb="26" eb="27">
      <t>シタ</t>
    </rPh>
    <phoneticPr fontId="5"/>
  </si>
  <si>
    <t>・２０１８年度の登録番号で申し込みください。</t>
    <rPh sb="8" eb="12">
      <t>トウロクバンゴウ</t>
    </rPh>
    <rPh sb="13" eb="14">
      <t>モウ</t>
    </rPh>
    <rPh sb="15" eb="16">
      <t>コ</t>
    </rPh>
    <phoneticPr fontId="5"/>
  </si>
  <si>
    <t>・問合せアドレス</t>
    <rPh sb="1" eb="3">
      <t>トイアワ</t>
    </rPh>
    <phoneticPr fontId="5"/>
  </si>
  <si>
    <t xml:space="preserve"> toiawase.nagoya@gmail.com</t>
    <phoneticPr fontId="5"/>
  </si>
  <si>
    <t>・ 競技中に発生した負傷・傷病の応急処置は主催者において行いますが、
　  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</si>
  <si>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5"/>
  </si>
  <si>
    <t>男走高跳</t>
    <rPh sb="1" eb="4">
      <t>ハシリ</t>
    </rPh>
    <phoneticPr fontId="43"/>
  </si>
  <si>
    <t>女走高跳</t>
    <rPh sb="1" eb="4">
      <t>ハシリ</t>
    </rPh>
    <phoneticPr fontId="43"/>
  </si>
  <si>
    <t>男円盤投(2.000kg)</t>
    <phoneticPr fontId="43"/>
  </si>
  <si>
    <t>女砲丸投(4.000kg),</t>
    <phoneticPr fontId="43"/>
  </si>
  <si>
    <t>男300mH(0.914m)</t>
    <phoneticPr fontId="43"/>
  </si>
  <si>
    <t>女300mH(0.762m)</t>
    <phoneticPr fontId="43"/>
  </si>
  <si>
    <t>男円盤投(2.000kg)</t>
  </si>
  <si>
    <t>ん</t>
    <phoneticPr fontId="5"/>
  </si>
  <si>
    <t>ﾝ</t>
    <phoneticPr fontId="5"/>
  </si>
  <si>
    <t>２０１９年度名古屋地区プレシーズンゲーム</t>
    <rPh sb="4" eb="6">
      <t>ネンド</t>
    </rPh>
    <rPh sb="6" eb="9">
      <t>ナゴヤ</t>
    </rPh>
    <rPh sb="9" eb="11">
      <t>チク</t>
    </rPh>
    <phoneticPr fontId="5"/>
  </si>
  <si>
    <t xml:space="preserve">１．期  日        </t>
    <phoneticPr fontId="5"/>
  </si>
  <si>
    <t>２．場  所</t>
    <phoneticPr fontId="5"/>
  </si>
  <si>
    <r>
      <t>６０ｍ，３００ｍ，１マイル，</t>
    </r>
    <r>
      <rPr>
        <sz val="11"/>
        <rFont val="ＭＳ Ｐ明朝"/>
        <family val="1"/>
        <charset val="128"/>
      </rPr>
      <t>300mH(0.7762m)</t>
    </r>
    <r>
      <rPr>
        <b/>
        <sz val="11"/>
        <rFont val="ＭＳ Ｐゴシック"/>
        <family val="3"/>
        <charset val="128"/>
      </rPr>
      <t>，４×１００ｍＲ，</t>
    </r>
    <phoneticPr fontId="5"/>
  </si>
  <si>
    <t>　 ６０ｍ，３００ｍ，３００ｍＨは予選→決勝を行います。</t>
    <rPh sb="17" eb="20">
      <t>ヨセン</t>
    </rPh>
    <rPh sb="20" eb="23">
      <t>ケッショ</t>
    </rPh>
    <rPh sb="23" eb="24">
      <t>オコナ</t>
    </rPh>
    <phoneticPr fontId="5"/>
  </si>
  <si>
    <r>
      <t>・男女60mは日本陸連の屋外種目での</t>
    </r>
    <r>
      <rPr>
        <i/>
        <u/>
        <sz val="11"/>
        <rFont val="ＭＳ Ｐ明朝"/>
        <family val="1"/>
        <charset val="128"/>
      </rPr>
      <t>日本記録公認要件ではありません。</t>
    </r>
    <r>
      <rPr>
        <i/>
        <sz val="11"/>
        <rFont val="ＭＳ Ｐ明朝"/>
        <family val="1"/>
        <charset val="128"/>
      </rPr>
      <t/>
    </r>
    <rPh sb="2" eb="3">
      <t>ジョ</t>
    </rPh>
    <rPh sb="18" eb="20">
      <t>ニホン</t>
    </rPh>
    <rPh sb="20" eb="22">
      <t>キロク</t>
    </rPh>
    <phoneticPr fontId="5"/>
  </si>
  <si>
    <t>　記録は公認されます。</t>
  </si>
  <si>
    <t>５．参加料</t>
    <phoneticPr fontId="5"/>
  </si>
  <si>
    <t>リレー　１チーム１０００円</t>
    <phoneticPr fontId="5"/>
  </si>
  <si>
    <t>６．申込ｱﾄﾞﾚｽ</t>
    <phoneticPr fontId="5"/>
  </si>
  <si>
    <t>preseasongame@gmail.com　　</t>
    <phoneticPr fontId="5"/>
  </si>
  <si>
    <t>９．その他</t>
    <phoneticPr fontId="5"/>
  </si>
  <si>
    <t>　　レクリエーション広場を利用ください。</t>
    <phoneticPr fontId="5"/>
  </si>
  <si>
    <t>２０１９年度名古屋地区プレシーズンゲーム</t>
  </si>
  <si>
    <t>ＲＣベルマーレ</t>
  </si>
  <si>
    <t>アールシーベルマーレ</t>
  </si>
  <si>
    <t>SET PROJECT</t>
  </si>
  <si>
    <t>セットプロジェクト</t>
  </si>
  <si>
    <t>TNP</t>
  </si>
  <si>
    <t>ティーエヌピー</t>
  </si>
  <si>
    <t>名城大薬学部</t>
  </si>
  <si>
    <t>メイジョウダイヤクガクブ</t>
  </si>
  <si>
    <t>緑丘高</t>
  </si>
  <si>
    <t>ミドリガオカ</t>
  </si>
  <si>
    <t>ナゴヤジョウホウ</t>
  </si>
  <si>
    <t>ナゴヤコウガクイ</t>
  </si>
  <si>
    <t>トウカイコウギョウセンモンガッコウアツタコウ</t>
  </si>
  <si>
    <t>あぐい陸上ク</t>
  </si>
  <si>
    <t>アグイリクジョウクラブ</t>
  </si>
  <si>
    <t>2nd ATHLETE</t>
  </si>
  <si>
    <t>セカンドアスリート</t>
  </si>
  <si>
    <t>名大医学部AC</t>
  </si>
  <si>
    <t>ﾒｲﾀﾞｲｲｶﾞｸﾌﾞｴｰｼｰ</t>
  </si>
  <si>
    <t>春日井東部中</t>
  </si>
  <si>
    <t>春日井中部中</t>
  </si>
  <si>
    <t>水野中</t>
  </si>
  <si>
    <t>ﾐｽﾞﾉﾁｭｳ</t>
  </si>
  <si>
    <t>滋賀大</t>
  </si>
  <si>
    <t>シガダイ</t>
  </si>
  <si>
    <t>岐阜協立大</t>
  </si>
  <si>
    <t>ギフキョウリツダイガク</t>
  </si>
  <si>
    <t>藤田医科大</t>
  </si>
  <si>
    <t>フジタイカダイガク</t>
  </si>
  <si>
    <t>ｸﾗﾌﾞR2中日本</t>
  </si>
  <si>
    <t>大阪府立大</t>
  </si>
  <si>
    <t>オオサカフリツダイ</t>
  </si>
  <si>
    <t>アイチリクキョウ</t>
    <phoneticPr fontId="4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</si>
</sst>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メール必着&quot;"/>
    <numFmt numFmtId="180" formatCode="[$-411]m&quot;月&quot;d&quot;日&quot;&quot;(&quot;aaa&quot;)郵送必着&quot;"/>
    <numFmt numFmtId="181" formatCode="[$-411]yyyy&quot;年&quot;m&quot;月&quot;d&quot;日(&quot;aaa&quot;・祝)&quot;"/>
  </numFmts>
  <fonts count="96">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sz val="14"/>
      <color theme="1"/>
      <name val="ＭＳ ゴシック"/>
      <family val="3"/>
      <charset val="128"/>
    </font>
    <font>
      <b/>
      <u/>
      <sz val="1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b/>
      <sz val="12"/>
      <name val="ＭＳ Ｐゴシック"/>
      <family val="3"/>
      <charset val="128"/>
    </font>
    <font>
      <b/>
      <u/>
      <sz val="11"/>
      <name val="ＭＳ ゴシック"/>
      <family val="3"/>
      <charset val="128"/>
    </font>
    <font>
      <sz val="12"/>
      <name val="ＭＳ Ｐゴシック"/>
      <family val="3"/>
      <charset val="128"/>
    </font>
    <font>
      <sz val="18"/>
      <name val="ＭＳ Ｐゴシック"/>
      <family val="3"/>
      <charset val="128"/>
    </font>
    <font>
      <sz val="11"/>
      <name val="ＤＦ平成明朝体W7"/>
      <family val="1"/>
      <charset val="128"/>
    </font>
    <font>
      <b/>
      <sz val="12"/>
      <color rgb="FFFF0000"/>
      <name val="ＭＳ 明朝"/>
      <family val="1"/>
      <charset val="128"/>
    </font>
    <font>
      <b/>
      <sz val="11"/>
      <color indexed="81"/>
      <name val="ＭＳ Ｐゴシック"/>
      <family val="3"/>
      <charset val="128"/>
    </font>
    <font>
      <i/>
      <sz val="11"/>
      <name val="ＭＳ Ｐ明朝"/>
      <family val="1"/>
      <charset val="128"/>
    </font>
    <font>
      <b/>
      <sz val="14"/>
      <name val="ＭＳ Ｐゴシック"/>
      <family val="3"/>
      <charset val="128"/>
    </font>
    <font>
      <i/>
      <u/>
      <sz val="11"/>
      <name val="ＭＳ Ｐ明朝"/>
      <family val="1"/>
      <charset val="128"/>
    </font>
    <font>
      <b/>
      <i/>
      <sz val="11"/>
      <name val="ＭＳ Ｐ明朝"/>
      <family val="1"/>
      <charset val="128"/>
    </font>
    <font>
      <sz val="20"/>
      <name val="ＭＳ Ｐゴシック"/>
      <family val="3"/>
      <charset val="128"/>
    </font>
    <font>
      <b/>
      <u/>
      <sz val="11"/>
      <name val="ＭＳ Ｐゴシック"/>
      <family val="3"/>
      <charset val="128"/>
    </font>
    <font>
      <b/>
      <sz val="20"/>
      <name val="ＭＳ Ｐゴシック"/>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10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s>
  <cellStyleXfs count="6">
    <xf numFmtId="0" fontId="0" fillId="0" borderId="0">
      <alignment vertical="center"/>
    </xf>
    <xf numFmtId="0" fontId="26" fillId="0" borderId="0"/>
    <xf numFmtId="0" fontId="15" fillId="0" borderId="0">
      <alignment vertical="center"/>
    </xf>
    <xf numFmtId="0" fontId="4" fillId="0" borderId="0">
      <alignment vertical="center"/>
    </xf>
    <xf numFmtId="0" fontId="3" fillId="0" borderId="0">
      <alignment vertical="center"/>
    </xf>
    <xf numFmtId="0" fontId="2" fillId="0" borderId="0">
      <alignment vertical="center"/>
    </xf>
  </cellStyleXfs>
  <cellXfs count="394">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32" fillId="0" borderId="0" xfId="0" applyFont="1" applyAlignment="1">
      <alignment vertical="center"/>
    </xf>
    <xf numFmtId="0" fontId="27"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7" fillId="0" borderId="0" xfId="0" applyFont="1">
      <alignment vertical="center"/>
    </xf>
    <xf numFmtId="49" fontId="27" fillId="0" borderId="0" xfId="0" applyNumberFormat="1" applyFont="1" applyAlignment="1">
      <alignment horizontal="righ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7" fillId="0" borderId="19"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37" fillId="5" borderId="0" xfId="0" applyFont="1" applyFill="1">
      <alignment vertical="center"/>
    </xf>
    <xf numFmtId="0" fontId="27" fillId="5" borderId="0" xfId="0" applyFont="1" applyFill="1" applyAlignment="1">
      <alignment horizontal="center" vertical="center"/>
    </xf>
    <xf numFmtId="0" fontId="27" fillId="0" borderId="27" xfId="0" applyFont="1" applyBorder="1" applyAlignment="1">
      <alignment horizontal="center" vertical="center"/>
    </xf>
    <xf numFmtId="0" fontId="27" fillId="0" borderId="20" xfId="0" applyFont="1" applyBorder="1" applyAlignment="1">
      <alignment horizontal="center" vertical="center"/>
    </xf>
    <xf numFmtId="0" fontId="0" fillId="0" borderId="30" xfId="0" applyBorder="1">
      <alignment vertical="center"/>
    </xf>
    <xf numFmtId="0" fontId="27" fillId="0" borderId="24" xfId="0" applyFont="1" applyBorder="1" applyAlignment="1">
      <alignment horizontal="center" vertical="center"/>
    </xf>
    <xf numFmtId="0" fontId="31" fillId="3" borderId="6" xfId="0" applyFont="1" applyFill="1" applyBorder="1" applyAlignment="1">
      <alignment horizontal="center" vertical="center"/>
    </xf>
    <xf numFmtId="0" fontId="31" fillId="3" borderId="7" xfId="0" applyFont="1" applyFill="1" applyBorder="1" applyAlignment="1">
      <alignment horizontal="center" vertical="center"/>
    </xf>
    <xf numFmtId="0" fontId="27" fillId="0" borderId="20" xfId="0" applyFont="1" applyBorder="1" applyAlignment="1">
      <alignment horizontal="center" vertical="center" wrapText="1"/>
    </xf>
    <xf numFmtId="0" fontId="38" fillId="3" borderId="6" xfId="0" applyFont="1" applyFill="1" applyBorder="1" applyAlignment="1">
      <alignment horizontal="center" vertical="center"/>
    </xf>
    <xf numFmtId="0" fontId="27" fillId="0" borderId="6"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27" fillId="5" borderId="0" xfId="0" applyFont="1" applyFill="1" applyAlignment="1">
      <alignment horizontal="right" vertical="center"/>
    </xf>
    <xf numFmtId="0" fontId="27" fillId="5" borderId="41" xfId="0" applyFont="1" applyFill="1" applyBorder="1">
      <alignment vertical="center"/>
    </xf>
    <xf numFmtId="0" fontId="27" fillId="5" borderId="42" xfId="0" applyFont="1" applyFill="1" applyBorder="1">
      <alignment vertical="center"/>
    </xf>
    <xf numFmtId="0" fontId="27" fillId="5" borderId="43" xfId="0" applyFont="1" applyFill="1" applyBorder="1">
      <alignment vertical="center"/>
    </xf>
    <xf numFmtId="0" fontId="27" fillId="5" borderId="0" xfId="0" applyFont="1" applyFill="1" applyBorder="1" applyAlignment="1">
      <alignment horizontal="right" vertical="center"/>
    </xf>
    <xf numFmtId="0" fontId="27" fillId="5" borderId="44" xfId="0" applyFont="1" applyFill="1" applyBorder="1">
      <alignment vertical="center"/>
    </xf>
    <xf numFmtId="0" fontId="27" fillId="5" borderId="0" xfId="0" applyFont="1" applyFill="1" applyBorder="1">
      <alignment vertical="center"/>
    </xf>
    <xf numFmtId="0" fontId="27" fillId="5" borderId="45" xfId="0" applyFont="1" applyFill="1" applyBorder="1">
      <alignment vertical="center"/>
    </xf>
    <xf numFmtId="0" fontId="27" fillId="5" borderId="46" xfId="0" applyFont="1" applyFill="1" applyBorder="1" applyAlignment="1">
      <alignment horizontal="right" vertical="center"/>
    </xf>
    <xf numFmtId="0" fontId="27" fillId="5" borderId="47" xfId="0" applyFont="1" applyFill="1" applyBorder="1" applyAlignment="1">
      <alignment horizontal="center" vertical="center"/>
    </xf>
    <xf numFmtId="0" fontId="27" fillId="5" borderId="47" xfId="0" applyFont="1" applyFill="1" applyBorder="1" applyAlignment="1">
      <alignment horizontal="left" vertical="center"/>
    </xf>
    <xf numFmtId="0" fontId="27" fillId="5" borderId="48" xfId="0" applyFont="1" applyFill="1" applyBorder="1">
      <alignment vertical="center"/>
    </xf>
    <xf numFmtId="0" fontId="27" fillId="0" borderId="0" xfId="0" applyFont="1" applyProtection="1">
      <alignment vertical="center"/>
    </xf>
    <xf numFmtId="0" fontId="27" fillId="0" borderId="3" xfId="0" applyFont="1" applyBorder="1" applyAlignment="1" applyProtection="1">
      <alignment horizontal="center" vertical="center" shrinkToFit="1"/>
      <protection locked="0"/>
    </xf>
    <xf numFmtId="0" fontId="27" fillId="0" borderId="7"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27" fillId="0" borderId="0" xfId="0" applyFont="1" applyFill="1" applyBorder="1" applyAlignment="1" applyProtection="1">
      <alignment horizontal="right" vertical="center"/>
    </xf>
    <xf numFmtId="0" fontId="27" fillId="0" borderId="49" xfId="0" applyFont="1" applyBorder="1" applyAlignment="1">
      <alignment vertical="center"/>
    </xf>
    <xf numFmtId="0" fontId="27" fillId="0" borderId="52" xfId="0" applyFont="1" applyBorder="1" applyAlignment="1">
      <alignment horizontal="center" vertical="center"/>
    </xf>
    <xf numFmtId="0" fontId="27" fillId="0" borderId="54" xfId="0" applyFont="1" applyBorder="1" applyAlignment="1">
      <alignment vertical="center"/>
    </xf>
    <xf numFmtId="0" fontId="27" fillId="0" borderId="57" xfId="0" applyFont="1" applyBorder="1" applyAlignment="1">
      <alignment vertical="center"/>
    </xf>
    <xf numFmtId="0" fontId="41" fillId="0" borderId="0" xfId="0" applyFont="1" applyBorder="1" applyAlignment="1">
      <alignment vertical="center"/>
    </xf>
    <xf numFmtId="0" fontId="28" fillId="0" borderId="0" xfId="0" applyFont="1" applyAlignment="1">
      <alignment horizontal="center" vertical="center"/>
    </xf>
    <xf numFmtId="0" fontId="48" fillId="5" borderId="0" xfId="0" applyFont="1" applyFill="1" applyAlignment="1">
      <alignment vertical="center"/>
    </xf>
    <xf numFmtId="0" fontId="27" fillId="0" borderId="49" xfId="0" applyFont="1" applyBorder="1">
      <alignment vertical="center"/>
    </xf>
    <xf numFmtId="0" fontId="27" fillId="0" borderId="51" xfId="0" applyFont="1" applyBorder="1">
      <alignment vertical="center"/>
    </xf>
    <xf numFmtId="0" fontId="31" fillId="0" borderId="51" xfId="0" applyFont="1" applyBorder="1">
      <alignment vertical="center"/>
    </xf>
    <xf numFmtId="0" fontId="27" fillId="0" borderId="52" xfId="0" applyFont="1" applyBorder="1">
      <alignment vertical="center"/>
    </xf>
    <xf numFmtId="0" fontId="27" fillId="0" borderId="54" xfId="0" applyFont="1" applyBorder="1">
      <alignment vertical="center"/>
    </xf>
    <xf numFmtId="0" fontId="27" fillId="0" borderId="0" xfId="0" applyFont="1" applyBorder="1">
      <alignment vertical="center"/>
    </xf>
    <xf numFmtId="0" fontId="27" fillId="0" borderId="57" xfId="0" applyFont="1" applyBorder="1">
      <alignment vertical="center"/>
    </xf>
    <xf numFmtId="0" fontId="27" fillId="0" borderId="13" xfId="0" applyFont="1" applyBorder="1">
      <alignment vertical="center"/>
    </xf>
    <xf numFmtId="0" fontId="27" fillId="0" borderId="40" xfId="0" applyFont="1" applyBorder="1">
      <alignment vertical="center"/>
    </xf>
    <xf numFmtId="0" fontId="27" fillId="0" borderId="53" xfId="0" applyFont="1" applyBorder="1">
      <alignment vertical="center"/>
    </xf>
    <xf numFmtId="0" fontId="30" fillId="0" borderId="0" xfId="0" applyFont="1">
      <alignment vertical="center"/>
    </xf>
    <xf numFmtId="0" fontId="30" fillId="0" borderId="3" xfId="0" applyFont="1" applyBorder="1" applyAlignment="1">
      <alignment horizontal="center" vertical="center"/>
    </xf>
    <xf numFmtId="0" fontId="30" fillId="5" borderId="0" xfId="0" applyFont="1" applyFill="1">
      <alignment vertical="center"/>
    </xf>
    <xf numFmtId="0" fontId="17" fillId="5" borderId="0" xfId="0" applyFont="1" applyFill="1">
      <alignment vertical="center"/>
    </xf>
    <xf numFmtId="0" fontId="27" fillId="0" borderId="0" xfId="0" applyFont="1" applyFill="1" applyAlignment="1">
      <alignment horizontal="center" vertical="center"/>
    </xf>
    <xf numFmtId="0" fontId="40" fillId="0" borderId="16"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40" fillId="0" borderId="18" xfId="0" applyFont="1" applyFill="1" applyBorder="1" applyAlignment="1" applyProtection="1">
      <alignment horizontal="center" vertical="center" shrinkToFit="1"/>
    </xf>
    <xf numFmtId="0" fontId="23" fillId="0" borderId="0" xfId="1" applyFont="1" applyFill="1" applyBorder="1" applyAlignment="1" applyProtection="1">
      <alignment horizontal="center" vertical="center"/>
    </xf>
    <xf numFmtId="0" fontId="29" fillId="0" borderId="0" xfId="0" applyFont="1" applyBorder="1" applyAlignment="1">
      <alignment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8" fillId="5" borderId="0" xfId="0" applyFont="1" applyFill="1" applyAlignment="1">
      <alignment vertical="center"/>
    </xf>
    <xf numFmtId="0" fontId="30" fillId="0" borderId="0" xfId="0" applyFont="1" applyFill="1" applyBorder="1" applyAlignment="1" applyProtection="1">
      <alignment horizontal="center" vertical="center"/>
    </xf>
    <xf numFmtId="0" fontId="27" fillId="0" borderId="32" xfId="0" applyFont="1" applyBorder="1" applyAlignment="1">
      <alignment horizontal="center" vertical="center"/>
    </xf>
    <xf numFmtId="0" fontId="28" fillId="0" borderId="0" xfId="0" applyFont="1" applyAlignment="1" applyProtection="1">
      <alignment vertical="center"/>
    </xf>
    <xf numFmtId="0" fontId="8"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23"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39" fillId="0" borderId="30" xfId="0" applyFont="1" applyFill="1" applyBorder="1" applyAlignment="1" applyProtection="1">
      <alignment vertical="center"/>
    </xf>
    <xf numFmtId="0" fontId="39" fillId="0" borderId="30"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7" xfId="0" applyFont="1" applyFill="1" applyBorder="1" applyProtection="1">
      <alignment vertical="center"/>
    </xf>
    <xf numFmtId="0" fontId="0" fillId="0" borderId="37"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horizontal="right" vertical="center" shrinkToFit="1"/>
    </xf>
    <xf numFmtId="0" fontId="26" fillId="0" borderId="0" xfId="1" applyAlignment="1" applyProtection="1">
      <alignment vertical="center"/>
    </xf>
    <xf numFmtId="0" fontId="33" fillId="0" borderId="0" xfId="1" applyFont="1" applyFill="1" applyBorder="1" applyAlignment="1" applyProtection="1">
      <alignment horizontal="right" vertical="center"/>
    </xf>
    <xf numFmtId="0" fontId="35" fillId="0" borderId="0" xfId="1" applyFont="1" applyFill="1" applyBorder="1" applyAlignment="1" applyProtection="1">
      <alignment horizontal="center" vertical="center"/>
    </xf>
    <xf numFmtId="0" fontId="30" fillId="0" borderId="0" xfId="1" applyFont="1" applyFill="1" applyBorder="1" applyAlignment="1" applyProtection="1"/>
    <xf numFmtId="0" fontId="0" fillId="0" borderId="0" xfId="0" applyProtection="1">
      <alignment vertical="center"/>
    </xf>
    <xf numFmtId="0" fontId="47" fillId="0" borderId="0" xfId="0" applyFont="1" applyBorder="1" applyAlignment="1" applyProtection="1">
      <alignment vertical="center"/>
    </xf>
    <xf numFmtId="0" fontId="26"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16" fillId="0" borderId="10" xfId="1" applyFont="1" applyBorder="1" applyAlignment="1" applyProtection="1">
      <alignment horizontal="distributed" vertical="center" indent="2"/>
    </xf>
    <xf numFmtId="0" fontId="16" fillId="0" borderId="38" xfId="1" applyFont="1" applyBorder="1" applyAlignment="1" applyProtection="1">
      <alignment horizontal="distributed" vertical="center" indent="1"/>
    </xf>
    <xf numFmtId="5" fontId="23" fillId="0" borderId="21" xfId="1" applyNumberFormat="1" applyFont="1" applyBorder="1" applyAlignment="1" applyProtection="1">
      <alignment vertical="center"/>
    </xf>
    <xf numFmtId="0" fontId="16" fillId="0" borderId="74" xfId="1" applyFont="1" applyBorder="1" applyAlignment="1" applyProtection="1">
      <alignment horizontal="distributed" vertical="center" indent="2"/>
    </xf>
    <xf numFmtId="0" fontId="26" fillId="0" borderId="0" xfId="1" applyBorder="1" applyAlignment="1" applyProtection="1">
      <alignment vertical="center"/>
    </xf>
    <xf numFmtId="0" fontId="35" fillId="0" borderId="0" xfId="1" applyFont="1" applyBorder="1" applyAlignment="1" applyProtection="1">
      <alignment vertical="center" shrinkToFit="1"/>
    </xf>
    <xf numFmtId="0" fontId="19"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7" xfId="0" applyNumberFormat="1" applyFont="1" applyBorder="1" applyAlignment="1" applyProtection="1">
      <alignment horizontal="center" vertical="center" shrinkToFit="1"/>
      <protection locked="0"/>
    </xf>
    <xf numFmtId="0" fontId="27" fillId="0" borderId="25" xfId="0" applyNumberFormat="1" applyFont="1" applyBorder="1" applyAlignment="1" applyProtection="1">
      <alignment horizontal="center" vertical="center"/>
      <protection locked="0"/>
    </xf>
    <xf numFmtId="0" fontId="57" fillId="0" borderId="0" xfId="0" applyFont="1" applyFill="1">
      <alignment vertical="center"/>
    </xf>
    <xf numFmtId="0" fontId="30" fillId="0" borderId="0" xfId="0" applyFont="1" applyAlignment="1">
      <alignment vertical="center" shrinkToFit="1"/>
    </xf>
    <xf numFmtId="0" fontId="51" fillId="0" borderId="3" xfId="0" applyFont="1" applyBorder="1" applyAlignment="1" applyProtection="1">
      <alignment horizontal="center" vertical="center" shrinkToFit="1"/>
    </xf>
    <xf numFmtId="0" fontId="16" fillId="0" borderId="13" xfId="1" applyFont="1" applyBorder="1" applyAlignment="1" applyProtection="1">
      <alignment horizontal="distributed" vertical="center" indent="1"/>
    </xf>
    <xf numFmtId="5" fontId="23" fillId="0" borderId="29" xfId="1" applyNumberFormat="1" applyFont="1" applyBorder="1" applyAlignment="1" applyProtection="1">
      <alignment vertical="center"/>
    </xf>
    <xf numFmtId="5" fontId="23" fillId="0" borderId="81" xfId="1" applyNumberFormat="1" applyFont="1" applyBorder="1" applyAlignment="1" applyProtection="1">
      <alignment vertical="center"/>
    </xf>
    <xf numFmtId="0" fontId="13" fillId="0" borderId="0" xfId="1" applyFont="1" applyBorder="1" applyAlignment="1" applyProtection="1">
      <alignment horizontal="center" vertical="center"/>
    </xf>
    <xf numFmtId="0" fontId="16" fillId="0" borderId="53" xfId="1" applyFont="1" applyBorder="1" applyAlignment="1" applyProtection="1">
      <alignment horizontal="center" vertical="center"/>
    </xf>
    <xf numFmtId="0" fontId="27" fillId="0" borderId="83" xfId="0" applyFont="1" applyBorder="1" applyAlignment="1">
      <alignment horizontal="center" vertical="center" wrapText="1"/>
    </xf>
    <xf numFmtId="0" fontId="31" fillId="3" borderId="84" xfId="0" applyNumberFormat="1" applyFont="1" applyFill="1" applyBorder="1" applyAlignment="1">
      <alignment horizontal="center" vertical="center"/>
    </xf>
    <xf numFmtId="0" fontId="45" fillId="0" borderId="85" xfId="1" applyFont="1" applyBorder="1" applyAlignment="1" applyProtection="1">
      <alignment horizontal="center" vertical="center" shrinkToFit="1"/>
    </xf>
    <xf numFmtId="0" fontId="16" fillId="7" borderId="13" xfId="1" applyFont="1" applyFill="1" applyBorder="1" applyAlignment="1" applyProtection="1">
      <alignment horizontal="distributed" vertical="center" indent="2"/>
    </xf>
    <xf numFmtId="0" fontId="58" fillId="0" borderId="0" xfId="0" applyFont="1" applyFill="1" applyAlignment="1">
      <alignment horizontal="right" vertical="center"/>
    </xf>
    <xf numFmtId="0" fontId="32" fillId="0" borderId="0" xfId="1" applyFont="1" applyAlignment="1" applyProtection="1">
      <alignment horizontal="center" vertical="center"/>
    </xf>
    <xf numFmtId="176" fontId="27" fillId="0" borderId="0" xfId="0" applyNumberFormat="1" applyFont="1" applyAlignment="1">
      <alignment vertical="center"/>
    </xf>
    <xf numFmtId="0" fontId="27" fillId="0" borderId="3" xfId="0" applyFont="1" applyBorder="1" applyAlignment="1">
      <alignment horizontal="center" vertical="center" shrinkToFit="1"/>
    </xf>
    <xf numFmtId="0" fontId="23" fillId="0" borderId="86" xfId="1" applyNumberFormat="1" applyFont="1" applyBorder="1" applyAlignment="1" applyProtection="1">
      <alignment horizontal="center" vertical="center"/>
      <protection locked="0"/>
    </xf>
    <xf numFmtId="0" fontId="23" fillId="0" borderId="39" xfId="1" applyNumberFormat="1" applyFont="1" applyBorder="1" applyAlignment="1" applyProtection="1">
      <alignment vertical="center"/>
    </xf>
    <xf numFmtId="0" fontId="30" fillId="0" borderId="0" xfId="0" applyFont="1" applyAlignment="1">
      <alignment vertical="center"/>
    </xf>
    <xf numFmtId="0" fontId="23" fillId="0" borderId="82"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8" fillId="0" borderId="0" xfId="1" applyFont="1" applyAlignment="1" applyProtection="1">
      <alignment vertical="center"/>
    </xf>
    <xf numFmtId="0" fontId="29" fillId="0" borderId="0" xfId="0" applyFont="1">
      <alignment vertical="center"/>
    </xf>
    <xf numFmtId="0" fontId="18" fillId="0" borderId="0" xfId="0" applyFont="1">
      <alignment vertical="center"/>
    </xf>
    <xf numFmtId="0" fontId="12" fillId="0" borderId="73" xfId="1" applyFont="1" applyBorder="1" applyAlignment="1" applyProtection="1">
      <alignment horizontal="center" vertical="center" shrinkToFit="1"/>
    </xf>
    <xf numFmtId="0" fontId="12" fillId="0" borderId="77" xfId="1" applyFont="1" applyBorder="1" applyAlignment="1" applyProtection="1">
      <alignment horizontal="center" vertical="center" shrinkToFit="1"/>
    </xf>
    <xf numFmtId="0" fontId="27" fillId="0" borderId="35" xfId="0" applyFont="1" applyBorder="1" applyAlignment="1">
      <alignment horizontal="center" vertical="center"/>
    </xf>
    <xf numFmtId="0" fontId="38" fillId="3" borderId="36" xfId="0" applyFont="1" applyFill="1" applyBorder="1" applyAlignment="1">
      <alignment horizontal="center" vertical="center"/>
    </xf>
    <xf numFmtId="0" fontId="8" fillId="0" borderId="0" xfId="0" applyFont="1">
      <alignment vertical="center"/>
    </xf>
    <xf numFmtId="0" fontId="69" fillId="0" borderId="38" xfId="1" applyFont="1" applyBorder="1" applyAlignment="1" applyProtection="1">
      <alignment horizontal="distributed" vertical="center" indent="1"/>
    </xf>
    <xf numFmtId="0" fontId="69" fillId="0" borderId="80" xfId="1" applyFont="1" applyBorder="1" applyAlignment="1" applyProtection="1">
      <alignment horizontal="distributed" vertical="center" indent="1"/>
    </xf>
    <xf numFmtId="0" fontId="27" fillId="0" borderId="36" xfId="0" applyFont="1" applyBorder="1" applyAlignment="1" applyProtection="1">
      <alignment horizontal="center" vertical="center"/>
      <protection locked="0"/>
    </xf>
    <xf numFmtId="0" fontId="27" fillId="0" borderId="84" xfId="0" applyNumberFormat="1" applyFont="1" applyBorder="1" applyAlignment="1" applyProtection="1">
      <alignment horizontal="center" vertical="center" shrinkToFit="1"/>
    </xf>
    <xf numFmtId="0" fontId="31" fillId="3" borderId="36" xfId="0" applyFont="1" applyFill="1" applyBorder="1" applyAlignment="1">
      <alignment horizontal="center" vertical="center"/>
    </xf>
    <xf numFmtId="0" fontId="27" fillId="0" borderId="36" xfId="0" applyFont="1" applyBorder="1" applyAlignment="1" applyProtection="1">
      <alignment horizontal="center" vertical="center" shrinkToFit="1"/>
      <protection locked="0"/>
    </xf>
    <xf numFmtId="0" fontId="27" fillId="2" borderId="35" xfId="0" applyFont="1" applyFill="1" applyBorder="1" applyAlignment="1">
      <alignment horizontal="center" vertical="center"/>
    </xf>
    <xf numFmtId="2" fontId="27" fillId="0" borderId="58" xfId="0" applyNumberFormat="1" applyFont="1" applyBorder="1" applyAlignment="1" applyProtection="1">
      <alignment horizontal="center" vertical="center"/>
      <protection locked="0"/>
    </xf>
    <xf numFmtId="0" fontId="27" fillId="0" borderId="31" xfId="0" applyFont="1" applyBorder="1" applyAlignment="1">
      <alignment horizontal="center" vertical="center"/>
    </xf>
    <xf numFmtId="2" fontId="27" fillId="0" borderId="19" xfId="0" applyNumberFormat="1" applyFont="1" applyBorder="1" applyAlignment="1" applyProtection="1">
      <alignment horizontal="center" vertical="center"/>
      <protection locked="0"/>
    </xf>
    <xf numFmtId="0" fontId="27" fillId="0" borderId="7" xfId="0" applyNumberFormat="1" applyFont="1" applyBorder="1" applyAlignment="1" applyProtection="1">
      <alignment horizontal="center" vertical="center"/>
      <protection locked="0"/>
    </xf>
    <xf numFmtId="0" fontId="27" fillId="0" borderId="36" xfId="0" applyFont="1" applyBorder="1" applyAlignment="1">
      <alignment horizontal="center" vertical="center"/>
    </xf>
    <xf numFmtId="0" fontId="27" fillId="0" borderId="6"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3" fillId="0" borderId="21" xfId="1" applyNumberFormat="1" applyFont="1" applyBorder="1" applyAlignment="1" applyProtection="1">
      <alignment vertical="center"/>
    </xf>
    <xf numFmtId="0" fontId="27" fillId="0" borderId="51" xfId="0" applyFont="1" applyBorder="1" applyAlignment="1">
      <alignment horizontal="center" vertical="center"/>
    </xf>
    <xf numFmtId="0" fontId="27" fillId="0" borderId="8" xfId="0" applyFont="1" applyBorder="1" applyAlignment="1">
      <alignment horizontal="center" vertical="center"/>
    </xf>
    <xf numFmtId="0" fontId="27" fillId="0" borderId="90" xfId="0" applyFont="1" applyBorder="1" applyAlignment="1" applyProtection="1">
      <alignment horizontal="center" vertical="center"/>
      <protection locked="0"/>
    </xf>
    <xf numFmtId="0" fontId="27" fillId="0" borderId="26" xfId="0" applyFont="1" applyBorder="1" applyAlignment="1" applyProtection="1">
      <alignment horizontal="center" vertical="center" shrinkToFit="1"/>
      <protection locked="0"/>
    </xf>
    <xf numFmtId="0" fontId="27" fillId="0" borderId="91" xfId="0" applyNumberFormat="1" applyFont="1" applyBorder="1" applyAlignment="1" applyProtection="1">
      <alignment horizontal="center" vertical="center" shrinkToFit="1"/>
    </xf>
    <xf numFmtId="0" fontId="27" fillId="0" borderId="9" xfId="0" applyFont="1" applyBorder="1" applyAlignment="1" applyProtection="1">
      <alignment horizontal="center" vertical="center" shrinkToFit="1"/>
      <protection locked="0"/>
    </xf>
    <xf numFmtId="0" fontId="27" fillId="0" borderId="8" xfId="0" applyFont="1" applyBorder="1" applyAlignment="1" applyProtection="1">
      <alignment horizontal="center" vertical="center" shrinkToFit="1"/>
      <protection locked="0"/>
    </xf>
    <xf numFmtId="0" fontId="27" fillId="0" borderId="90" xfId="0" applyFont="1" applyBorder="1" applyAlignment="1" applyProtection="1">
      <alignment horizontal="center" vertical="center" shrinkToFit="1"/>
      <protection locked="0"/>
    </xf>
    <xf numFmtId="2" fontId="27" fillId="0" borderId="9" xfId="0" applyNumberFormat="1" applyFont="1" applyBorder="1" applyAlignment="1" applyProtection="1">
      <alignment horizontal="center" vertical="center" shrinkToFit="1"/>
      <protection locked="0"/>
    </xf>
    <xf numFmtId="0" fontId="27" fillId="0" borderId="0" xfId="0" applyFont="1" applyBorder="1" applyAlignment="1">
      <alignment vertical="center"/>
    </xf>
    <xf numFmtId="0" fontId="27" fillId="0" borderId="51" xfId="0" applyFont="1" applyBorder="1" applyAlignment="1">
      <alignment horizontal="right" vertical="center"/>
    </xf>
    <xf numFmtId="0" fontId="28" fillId="0" borderId="51" xfId="0" applyFont="1" applyBorder="1" applyAlignment="1">
      <alignment horizontal="center" vertical="center"/>
    </xf>
    <xf numFmtId="0" fontId="27" fillId="0" borderId="51" xfId="0" applyFont="1" applyBorder="1" applyAlignment="1">
      <alignment vertical="center"/>
    </xf>
    <xf numFmtId="0" fontId="71" fillId="5" borderId="0" xfId="0" applyFont="1" applyFill="1" applyAlignment="1">
      <alignment vertical="center"/>
    </xf>
    <xf numFmtId="0" fontId="72" fillId="0" borderId="0" xfId="0" applyFont="1">
      <alignment vertical="center"/>
    </xf>
    <xf numFmtId="0" fontId="27" fillId="5" borderId="0" xfId="0" applyFont="1" applyFill="1" applyBorder="1" applyAlignment="1">
      <alignment horizontal="left" vertical="center"/>
    </xf>
    <xf numFmtId="0" fontId="27" fillId="5" borderId="0" xfId="0" applyFont="1" applyFill="1" applyBorder="1" applyAlignment="1" applyProtection="1">
      <alignment horizontal="center" vertical="center"/>
    </xf>
    <xf numFmtId="0" fontId="0" fillId="5" borderId="0" xfId="0" applyFill="1" applyProtection="1">
      <alignment vertical="center"/>
    </xf>
    <xf numFmtId="0" fontId="28" fillId="5" borderId="0" xfId="0" applyFont="1" applyFill="1" applyBorder="1" applyAlignment="1" applyProtection="1">
      <alignment vertical="center"/>
    </xf>
    <xf numFmtId="0" fontId="27" fillId="0" borderId="36" xfId="0" applyNumberFormat="1" applyFont="1" applyBorder="1" applyAlignment="1" applyProtection="1">
      <alignment horizontal="center" vertical="center"/>
      <protection locked="0"/>
    </xf>
    <xf numFmtId="49" fontId="27" fillId="5" borderId="47" xfId="0" applyNumberFormat="1" applyFont="1" applyFill="1" applyBorder="1" applyAlignment="1">
      <alignment horizontal="right" vertical="center"/>
    </xf>
    <xf numFmtId="0" fontId="79" fillId="0" borderId="0" xfId="2" applyFont="1">
      <alignment vertical="center"/>
    </xf>
    <xf numFmtId="0" fontId="80" fillId="0" borderId="0" xfId="2" applyFont="1" applyAlignment="1">
      <alignment horizontal="left" vertical="center" indent="1"/>
    </xf>
    <xf numFmtId="0" fontId="80" fillId="0" borderId="0" xfId="2" applyFont="1" applyAlignment="1">
      <alignment horizontal="justify" vertical="center"/>
    </xf>
    <xf numFmtId="0" fontId="81" fillId="0" borderId="0" xfId="2" applyFont="1">
      <alignment vertical="center"/>
    </xf>
    <xf numFmtId="14" fontId="80" fillId="0" borderId="0" xfId="2" applyNumberFormat="1" applyFont="1">
      <alignment vertical="center"/>
    </xf>
    <xf numFmtId="0" fontId="57" fillId="0" borderId="0" xfId="2" applyFont="1">
      <alignment vertical="center"/>
    </xf>
    <xf numFmtId="0" fontId="84" fillId="0" borderId="0" xfId="2" applyFont="1">
      <alignment vertical="center"/>
    </xf>
    <xf numFmtId="0" fontId="85" fillId="0" borderId="0" xfId="2" applyFont="1">
      <alignment vertical="center"/>
    </xf>
    <xf numFmtId="0" fontId="27" fillId="0" borderId="14" xfId="0" applyFont="1" applyBorder="1" applyAlignment="1" applyProtection="1">
      <alignment vertical="center"/>
      <protection locked="0"/>
    </xf>
    <xf numFmtId="0" fontId="27" fillId="0" borderId="33" xfId="0" applyFont="1" applyBorder="1" applyAlignment="1" applyProtection="1">
      <alignment vertical="center"/>
      <protection locked="0"/>
    </xf>
    <xf numFmtId="0" fontId="27" fillId="0" borderId="56" xfId="0" applyFont="1" applyBorder="1" applyAlignment="1" applyProtection="1">
      <alignment vertical="center"/>
      <protection locked="0"/>
    </xf>
    <xf numFmtId="0" fontId="27" fillId="0" borderId="67" xfId="0" applyFont="1" applyBorder="1" applyAlignment="1" applyProtection="1">
      <alignment vertical="center"/>
      <protection locked="0"/>
    </xf>
    <xf numFmtId="0" fontId="3" fillId="0" borderId="0" xfId="4" applyAlignment="1"/>
    <xf numFmtId="0" fontId="3" fillId="0" borderId="0" xfId="4" applyFont="1" applyAlignment="1"/>
    <xf numFmtId="0" fontId="3" fillId="0" borderId="0" xfId="4">
      <alignment vertical="center"/>
    </xf>
    <xf numFmtId="0" fontId="87" fillId="0" borderId="0" xfId="0" applyFont="1" applyBorder="1">
      <alignment vertical="center"/>
    </xf>
    <xf numFmtId="0" fontId="27" fillId="0" borderId="97" xfId="0" applyFont="1" applyBorder="1" applyAlignment="1">
      <alignment horizontal="center" vertical="center"/>
    </xf>
    <xf numFmtId="0" fontId="27" fillId="0" borderId="96" xfId="0" applyFont="1" applyBorder="1" applyAlignment="1">
      <alignment horizontal="center" vertical="center"/>
    </xf>
    <xf numFmtId="0" fontId="27" fillId="0" borderId="36" xfId="0" applyFont="1" applyBorder="1" applyAlignment="1">
      <alignment horizontal="center" vertical="center"/>
    </xf>
    <xf numFmtId="0" fontId="89" fillId="0" borderId="0" xfId="2" applyFont="1" applyAlignment="1">
      <alignment vertical="center" wrapText="1"/>
    </xf>
    <xf numFmtId="0" fontId="89" fillId="0" borderId="2" xfId="2" applyFont="1" applyBorder="1" applyAlignment="1">
      <alignment vertical="center" wrapText="1"/>
    </xf>
    <xf numFmtId="0" fontId="80" fillId="0" borderId="0" xfId="2" applyFont="1" applyAlignment="1">
      <alignment horizontal="left" vertical="center"/>
    </xf>
    <xf numFmtId="0" fontId="79" fillId="0" borderId="0" xfId="2" applyFont="1" applyAlignment="1">
      <alignment horizontal="left" vertical="center" indent="1"/>
    </xf>
    <xf numFmtId="0" fontId="92" fillId="0" borderId="0" xfId="2" applyFont="1">
      <alignment vertical="center"/>
    </xf>
    <xf numFmtId="0" fontId="93" fillId="0" borderId="0" xfId="2" applyFont="1">
      <alignment vertical="center"/>
    </xf>
    <xf numFmtId="0" fontId="27" fillId="2" borderId="98" xfId="0" applyFont="1" applyFill="1" applyBorder="1" applyAlignment="1" applyProtection="1">
      <alignment horizontal="center" vertical="center"/>
    </xf>
    <xf numFmtId="0" fontId="31" fillId="3" borderId="99" xfId="0" applyFont="1" applyFill="1" applyBorder="1" applyAlignment="1" applyProtection="1">
      <alignment horizontal="center" vertical="center"/>
    </xf>
    <xf numFmtId="2" fontId="27" fillId="2" borderId="99" xfId="0" applyNumberFormat="1" applyFont="1" applyFill="1" applyBorder="1" applyAlignment="1" applyProtection="1">
      <alignment horizontal="center" vertical="center" shrinkToFit="1"/>
    </xf>
    <xf numFmtId="2" fontId="27" fillId="2" borderId="100" xfId="0" applyNumberFormat="1" applyFont="1" applyFill="1" applyBorder="1" applyAlignment="1" applyProtection="1">
      <alignment horizontal="center" vertical="center" shrinkToFit="1"/>
    </xf>
    <xf numFmtId="0" fontId="2" fillId="0" borderId="0" xfId="5">
      <alignment vertical="center"/>
    </xf>
    <xf numFmtId="0" fontId="27" fillId="0" borderId="33" xfId="0" applyFont="1" applyBorder="1" applyAlignment="1">
      <alignment horizontal="center" vertical="center"/>
    </xf>
    <xf numFmtId="2" fontId="27" fillId="0" borderId="33" xfId="0" applyNumberFormat="1" applyFont="1" applyBorder="1" applyAlignment="1" applyProtection="1">
      <alignment horizontal="center" vertical="center"/>
      <protection locked="0"/>
    </xf>
    <xf numFmtId="2" fontId="27" fillId="0" borderId="67" xfId="0" applyNumberFormat="1" applyFont="1" applyBorder="1" applyAlignment="1" applyProtection="1">
      <alignment horizontal="center" vertical="center"/>
      <protection locked="0"/>
    </xf>
    <xf numFmtId="49" fontId="80" fillId="0" borderId="0" xfId="2" applyNumberFormat="1" applyFont="1">
      <alignment vertical="center"/>
    </xf>
    <xf numFmtId="0" fontId="15" fillId="0" borderId="0" xfId="2">
      <alignment vertical="center"/>
    </xf>
    <xf numFmtId="178" fontId="81" fillId="0" borderId="0" xfId="2" applyNumberFormat="1" applyFont="1">
      <alignment vertical="center"/>
    </xf>
    <xf numFmtId="0" fontId="15" fillId="0" borderId="0" xfId="2" applyAlignment="1">
      <alignment vertical="top"/>
    </xf>
    <xf numFmtId="0" fontId="80" fillId="0" borderId="0" xfId="2" applyFont="1" applyAlignment="1">
      <alignment vertical="center" wrapText="1"/>
    </xf>
    <xf numFmtId="0" fontId="80" fillId="0" borderId="0" xfId="2" applyFont="1">
      <alignment vertical="center"/>
    </xf>
    <xf numFmtId="0" fontId="81" fillId="0" borderId="0" xfId="2" applyFont="1" applyAlignment="1">
      <alignment vertical="center" wrapText="1"/>
    </xf>
    <xf numFmtId="0" fontId="31" fillId="0" borderId="0" xfId="0" applyFont="1">
      <alignment vertical="center"/>
    </xf>
    <xf numFmtId="0" fontId="31" fillId="0" borderId="0" xfId="0" applyFont="1" applyAlignment="1">
      <alignment vertical="center"/>
    </xf>
    <xf numFmtId="0" fontId="31" fillId="0" borderId="0" xfId="0" applyFont="1" applyAlignment="1">
      <alignment horizontal="center" vertical="center"/>
    </xf>
    <xf numFmtId="0" fontId="31" fillId="5" borderId="0" xfId="0" applyFont="1" applyFill="1">
      <alignment vertical="center"/>
    </xf>
    <xf numFmtId="0" fontId="31" fillId="0" borderId="52" xfId="0" applyFont="1" applyBorder="1">
      <alignment vertical="center"/>
    </xf>
    <xf numFmtId="0" fontId="31" fillId="0" borderId="0" xfId="0" applyFont="1" applyBorder="1">
      <alignment vertical="center"/>
    </xf>
    <xf numFmtId="0" fontId="31" fillId="0" borderId="57" xfId="0" applyFont="1" applyBorder="1">
      <alignment vertical="center"/>
    </xf>
    <xf numFmtId="0" fontId="31" fillId="0" borderId="40" xfId="0" applyFont="1" applyBorder="1">
      <alignment vertical="center"/>
    </xf>
    <xf numFmtId="0" fontId="31" fillId="0" borderId="53" xfId="0" applyFont="1" applyBorder="1">
      <alignment vertical="center"/>
    </xf>
    <xf numFmtId="0" fontId="31" fillId="5" borderId="4" xfId="0" applyFont="1" applyFill="1" applyBorder="1" applyAlignment="1">
      <alignment vertical="center" textRotation="255"/>
    </xf>
    <xf numFmtId="0" fontId="31" fillId="5" borderId="1" xfId="0" applyFont="1" applyFill="1" applyBorder="1">
      <alignment vertical="center"/>
    </xf>
    <xf numFmtId="0" fontId="31" fillId="5" borderId="89" xfId="0" applyFont="1" applyFill="1" applyBorder="1">
      <alignment vertical="center"/>
    </xf>
    <xf numFmtId="0" fontId="31" fillId="0" borderId="0" xfId="0" applyFont="1" applyFill="1" applyBorder="1">
      <alignment vertical="center"/>
    </xf>
    <xf numFmtId="0" fontId="36" fillId="0" borderId="0" xfId="0" applyFont="1" applyBorder="1" applyAlignment="1">
      <alignment vertical="center"/>
    </xf>
    <xf numFmtId="179" fontId="81" fillId="0" borderId="0" xfId="2" applyNumberFormat="1" applyFont="1" applyAlignment="1">
      <alignment horizontal="center" vertical="center"/>
    </xf>
    <xf numFmtId="180" fontId="81" fillId="0" borderId="0" xfId="2" applyNumberFormat="1" applyFont="1" applyAlignment="1">
      <alignment horizontal="left" vertical="center"/>
    </xf>
    <xf numFmtId="0" fontId="80" fillId="0" borderId="14" xfId="2" applyFont="1" applyBorder="1" applyAlignment="1">
      <alignment horizontal="center" vertical="center" wrapText="1"/>
    </xf>
    <xf numFmtId="0" fontId="80" fillId="0" borderId="19" xfId="2" applyFont="1" applyBorder="1" applyAlignment="1">
      <alignment horizontal="center" vertical="center" wrapText="1"/>
    </xf>
    <xf numFmtId="0" fontId="80" fillId="0" borderId="36" xfId="2" applyFont="1" applyBorder="1" applyAlignment="1">
      <alignment horizontal="center" vertical="center" wrapText="1"/>
    </xf>
    <xf numFmtId="0" fontId="90" fillId="0" borderId="0" xfId="2" applyFont="1" applyAlignment="1">
      <alignment horizontal="center" vertical="center"/>
    </xf>
    <xf numFmtId="0" fontId="65" fillId="0" borderId="0" xfId="2" applyFont="1" applyAlignment="1">
      <alignment horizontal="center" vertical="center"/>
    </xf>
    <xf numFmtId="181" fontId="65" fillId="0" borderId="0" xfId="2" applyNumberFormat="1" applyFont="1" applyAlignment="1">
      <alignment horizontal="center" vertical="center"/>
    </xf>
    <xf numFmtId="0" fontId="80" fillId="0" borderId="0" xfId="2" applyFont="1" applyAlignment="1">
      <alignment horizontal="center" vertical="center"/>
    </xf>
    <xf numFmtId="0" fontId="80" fillId="0" borderId="0" xfId="2" applyFont="1" applyAlignment="1">
      <alignment vertical="center" wrapText="1"/>
    </xf>
    <xf numFmtId="0" fontId="80" fillId="0" borderId="0" xfId="2" applyFont="1">
      <alignment vertical="center"/>
    </xf>
    <xf numFmtId="0" fontId="81" fillId="0" borderId="0" xfId="2" applyFont="1" applyAlignment="1">
      <alignment vertical="center" wrapText="1"/>
    </xf>
    <xf numFmtId="0" fontId="80" fillId="0" borderId="0" xfId="2" applyFont="1" applyAlignment="1">
      <alignment horizontal="left" vertical="top" wrapText="1"/>
    </xf>
    <xf numFmtId="0" fontId="8" fillId="0" borderId="0" xfId="2" applyFont="1" applyAlignment="1">
      <alignment horizontal="center" vertical="center" wrapText="1"/>
    </xf>
    <xf numFmtId="0" fontId="14" fillId="0" borderId="0" xfId="2" applyFont="1" applyAlignment="1">
      <alignment vertical="center" wrapText="1"/>
    </xf>
    <xf numFmtId="0" fontId="80" fillId="0" borderId="0" xfId="2" applyFont="1" applyAlignment="1">
      <alignment vertical="top" wrapText="1"/>
    </xf>
    <xf numFmtId="0" fontId="68" fillId="0" borderId="0" xfId="0" applyFont="1">
      <alignment vertical="center"/>
    </xf>
    <xf numFmtId="0" fontId="36" fillId="5" borderId="0" xfId="0" applyFont="1" applyFill="1" applyAlignment="1">
      <alignment horizontal="center" vertical="center"/>
    </xf>
    <xf numFmtId="0" fontId="55" fillId="3" borderId="69" xfId="0" applyFont="1" applyFill="1" applyBorder="1" applyAlignment="1">
      <alignment horizontal="center" vertical="center" shrinkToFit="1"/>
    </xf>
    <xf numFmtId="0" fontId="55" fillId="3" borderId="71" xfId="0" applyFont="1" applyFill="1" applyBorder="1" applyAlignment="1">
      <alignment horizontal="center" vertical="center" shrinkToFit="1"/>
    </xf>
    <xf numFmtId="178" fontId="77" fillId="3" borderId="70" xfId="0" applyNumberFormat="1" applyFont="1" applyFill="1" applyBorder="1" applyAlignment="1">
      <alignment horizontal="center" vertical="center"/>
    </xf>
    <xf numFmtId="178" fontId="77" fillId="3" borderId="71" xfId="0" applyNumberFormat="1" applyFont="1" applyFill="1" applyBorder="1" applyAlignment="1">
      <alignment horizontal="center" vertical="center"/>
    </xf>
    <xf numFmtId="0" fontId="41" fillId="0" borderId="19" xfId="0" applyFont="1" applyBorder="1" applyAlignment="1">
      <alignment horizontal="center" vertical="center" shrinkToFit="1"/>
    </xf>
    <xf numFmtId="0" fontId="44" fillId="0" borderId="59" xfId="0" applyFont="1" applyFill="1" applyBorder="1" applyAlignment="1">
      <alignment horizontal="center" vertical="center" shrinkToFit="1"/>
    </xf>
    <xf numFmtId="0" fontId="44" fillId="0" borderId="60" xfId="0" applyFont="1" applyFill="1" applyBorder="1" applyAlignment="1">
      <alignment horizontal="center" vertical="center" shrinkToFit="1"/>
    </xf>
    <xf numFmtId="0" fontId="44" fillId="0" borderId="61" xfId="0" applyFont="1" applyFill="1" applyBorder="1" applyAlignment="1">
      <alignment horizontal="center" vertical="center" shrinkToFit="1"/>
    </xf>
    <xf numFmtId="0" fontId="44" fillId="0" borderId="62"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3" xfId="0" applyFont="1" applyFill="1" applyBorder="1" applyAlignment="1">
      <alignment horizontal="center" vertical="center" shrinkToFit="1"/>
    </xf>
    <xf numFmtId="0" fontId="44" fillId="0" borderId="64" xfId="0" applyFont="1" applyFill="1" applyBorder="1" applyAlignment="1">
      <alignment horizontal="center" vertical="center" shrinkToFit="1"/>
    </xf>
    <xf numFmtId="0" fontId="44" fillId="0" borderId="65" xfId="0" applyFont="1" applyFill="1" applyBorder="1" applyAlignment="1">
      <alignment horizontal="center" vertical="center" shrinkToFit="1"/>
    </xf>
    <xf numFmtId="0" fontId="44" fillId="0" borderId="66" xfId="0" applyFont="1" applyFill="1" applyBorder="1" applyAlignment="1">
      <alignment horizontal="center" vertical="center" shrinkToFit="1"/>
    </xf>
    <xf numFmtId="0" fontId="41" fillId="0" borderId="1" xfId="0" applyFont="1" applyBorder="1" applyAlignment="1">
      <alignment horizontal="center" vertical="center" shrinkToFit="1"/>
    </xf>
    <xf numFmtId="0" fontId="27" fillId="8" borderId="38" xfId="0" applyFont="1" applyFill="1" applyBorder="1" applyAlignment="1">
      <alignment horizontal="center" vertical="center"/>
    </xf>
    <xf numFmtId="0" fontId="27" fillId="8" borderId="50" xfId="0" applyFont="1" applyFill="1" applyBorder="1" applyAlignment="1">
      <alignment horizontal="center" vertical="center"/>
    </xf>
    <xf numFmtId="177" fontId="65" fillId="8" borderId="50" xfId="0" applyNumberFormat="1" applyFont="1" applyFill="1" applyBorder="1" applyAlignment="1">
      <alignment horizontal="center" vertical="center"/>
    </xf>
    <xf numFmtId="177" fontId="65" fillId="8" borderId="39" xfId="0" applyNumberFormat="1" applyFont="1" applyFill="1" applyBorder="1" applyAlignment="1">
      <alignment horizontal="center" vertical="center"/>
    </xf>
    <xf numFmtId="0" fontId="27" fillId="0" borderId="38"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12" xfId="0" applyFont="1" applyBorder="1" applyAlignment="1">
      <alignment horizontal="center" vertical="center"/>
    </xf>
    <xf numFmtId="0" fontId="27" fillId="0" borderId="55" xfId="0" applyFont="1" applyBorder="1" applyAlignment="1">
      <alignment horizontal="center" vertical="center"/>
    </xf>
    <xf numFmtId="0" fontId="27" fillId="0" borderId="3" xfId="0" applyFont="1" applyBorder="1" applyAlignment="1">
      <alignment horizontal="distributed" vertical="center" indent="1"/>
    </xf>
    <xf numFmtId="0" fontId="27" fillId="0" borderId="14" xfId="0" applyFont="1" applyBorder="1" applyAlignment="1">
      <alignment horizontal="distributed" vertical="center" indent="1"/>
    </xf>
    <xf numFmtId="0" fontId="30" fillId="0" borderId="28"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27" fillId="0" borderId="3" xfId="0" applyFont="1" applyBorder="1" applyAlignment="1">
      <alignment vertical="center" shrinkToFit="1"/>
    </xf>
    <xf numFmtId="0" fontId="27" fillId="0" borderId="14" xfId="0" applyFont="1" applyBorder="1" applyAlignment="1">
      <alignment vertical="center" shrinkToFit="1"/>
    </xf>
    <xf numFmtId="0" fontId="86" fillId="9" borderId="38" xfId="1" applyFont="1" applyFill="1" applyBorder="1" applyAlignment="1" applyProtection="1">
      <alignment horizontal="center" vertical="center"/>
    </xf>
    <xf numFmtId="0" fontId="86" fillId="9" borderId="78" xfId="1" applyFont="1" applyFill="1" applyBorder="1" applyAlignment="1" applyProtection="1">
      <alignment horizontal="center" vertical="center"/>
    </xf>
    <xf numFmtId="0" fontId="61" fillId="7" borderId="38" xfId="0" applyFont="1" applyFill="1" applyBorder="1" applyAlignment="1" applyProtection="1">
      <alignment horizontal="center" vertical="center"/>
    </xf>
    <xf numFmtId="0" fontId="61" fillId="7" borderId="50" xfId="0" applyFont="1" applyFill="1" applyBorder="1" applyAlignment="1" applyProtection="1">
      <alignment horizontal="center" vertical="center"/>
    </xf>
    <xf numFmtId="0" fontId="61" fillId="7" borderId="39" xfId="0" applyFont="1" applyFill="1" applyBorder="1" applyAlignment="1" applyProtection="1">
      <alignment horizontal="center" vertical="center"/>
    </xf>
    <xf numFmtId="0" fontId="27" fillId="0" borderId="11" xfId="0" applyFont="1" applyBorder="1" applyAlignment="1">
      <alignment horizontal="center" vertical="center"/>
    </xf>
    <xf numFmtId="0" fontId="27" fillId="0" borderId="36" xfId="0" applyFont="1" applyBorder="1" applyAlignment="1">
      <alignment horizontal="center" vertical="center"/>
    </xf>
    <xf numFmtId="0" fontId="67" fillId="0" borderId="0" xfId="0" applyFont="1" applyAlignment="1">
      <alignment vertical="center"/>
    </xf>
    <xf numFmtId="0" fontId="27" fillId="0" borderId="85" xfId="0" applyFont="1" applyBorder="1" applyAlignment="1">
      <alignment horizontal="distributed" vertical="center" indent="1"/>
    </xf>
    <xf numFmtId="0" fontId="27" fillId="0" borderId="86" xfId="0" applyFont="1" applyBorder="1" applyAlignment="1">
      <alignment horizontal="distributed" vertical="center" indent="1"/>
    </xf>
    <xf numFmtId="0" fontId="42" fillId="0" borderId="54" xfId="0" applyFont="1" applyBorder="1" applyAlignment="1">
      <alignment vertical="center"/>
    </xf>
    <xf numFmtId="0" fontId="42" fillId="0" borderId="0" xfId="0" applyFont="1" applyAlignment="1">
      <alignment vertical="center"/>
    </xf>
    <xf numFmtId="0" fontId="27" fillId="0" borderId="23" xfId="0" applyFont="1" applyBorder="1" applyAlignment="1">
      <alignment horizontal="distributed" vertical="center" indent="1"/>
    </xf>
    <xf numFmtId="0" fontId="27" fillId="0" borderId="94" xfId="0" applyFont="1" applyBorder="1" applyAlignment="1">
      <alignment horizontal="distributed" vertical="center" indent="1"/>
    </xf>
    <xf numFmtId="0" fontId="30" fillId="8" borderId="4" xfId="0" applyFont="1" applyFill="1" applyBorder="1" applyAlignment="1" applyProtection="1">
      <alignment horizontal="center" vertical="center"/>
      <protection locked="0"/>
    </xf>
    <xf numFmtId="0" fontId="30" fillId="8" borderId="23" xfId="0" applyFont="1" applyFill="1" applyBorder="1" applyAlignment="1" applyProtection="1">
      <alignment horizontal="center" vertical="center"/>
      <protection locked="0"/>
    </xf>
    <xf numFmtId="0" fontId="30" fillId="8" borderId="5" xfId="0" applyFont="1" applyFill="1" applyBorder="1" applyAlignment="1" applyProtection="1">
      <alignment horizontal="center" vertical="center"/>
      <protection locked="0"/>
    </xf>
    <xf numFmtId="0" fontId="50" fillId="0" borderId="54" xfId="0" applyFont="1" applyBorder="1" applyAlignment="1">
      <alignment horizontal="left" vertical="center" wrapText="1"/>
    </xf>
    <xf numFmtId="0" fontId="50" fillId="0" borderId="0" xfId="0" applyFont="1" applyBorder="1" applyAlignment="1">
      <alignment horizontal="left" vertical="center" wrapText="1"/>
    </xf>
    <xf numFmtId="0" fontId="30" fillId="5" borderId="27" xfId="0" applyFont="1" applyFill="1" applyBorder="1" applyAlignment="1" applyProtection="1">
      <alignment horizontal="center" vertical="center"/>
      <protection locked="0"/>
    </xf>
    <xf numFmtId="0" fontId="30" fillId="5" borderId="20" xfId="0" applyFont="1" applyFill="1" applyBorder="1" applyAlignment="1" applyProtection="1">
      <alignment horizontal="center" vertical="center"/>
      <protection locked="0"/>
    </xf>
    <xf numFmtId="0" fontId="30" fillId="5" borderId="24" xfId="0" applyFont="1" applyFill="1" applyBorder="1" applyAlignment="1" applyProtection="1">
      <alignment horizontal="center" vertical="center"/>
      <protection locked="0"/>
    </xf>
    <xf numFmtId="0" fontId="29" fillId="0" borderId="54" xfId="0" applyFont="1" applyFill="1" applyBorder="1" applyAlignment="1">
      <alignment vertical="center"/>
    </xf>
    <xf numFmtId="0" fontId="29" fillId="0" borderId="0" xfId="0" applyFont="1" applyFill="1" applyBorder="1" applyAlignment="1">
      <alignment vertical="center"/>
    </xf>
    <xf numFmtId="0" fontId="27" fillId="7" borderId="10" xfId="0" applyFont="1" applyFill="1" applyBorder="1" applyAlignment="1">
      <alignment horizontal="center" vertical="center"/>
    </xf>
    <xf numFmtId="0" fontId="27" fillId="7" borderId="95" xfId="0" applyFont="1" applyFill="1" applyBorder="1" applyAlignment="1">
      <alignment horizontal="center" vertical="center"/>
    </xf>
    <xf numFmtId="0" fontId="27" fillId="7" borderId="15" xfId="0" applyFont="1" applyFill="1" applyBorder="1" applyAlignment="1">
      <alignment horizontal="center" vertical="center"/>
    </xf>
    <xf numFmtId="0" fontId="30" fillId="8" borderId="11" xfId="0" applyFont="1" applyFill="1" applyBorder="1" applyAlignment="1" applyProtection="1">
      <alignment horizontal="center" vertical="center" shrinkToFit="1"/>
      <protection locked="0"/>
    </xf>
    <xf numFmtId="0" fontId="30" fillId="8" borderId="19" xfId="0" applyFont="1" applyFill="1" applyBorder="1" applyAlignment="1" applyProtection="1">
      <alignment horizontal="center" vertical="center" shrinkToFit="1"/>
      <protection locked="0"/>
    </xf>
    <xf numFmtId="0" fontId="30" fillId="8" borderId="33" xfId="0" applyFont="1" applyFill="1" applyBorder="1" applyAlignment="1" applyProtection="1">
      <alignment horizontal="center" vertical="center" shrinkToFit="1"/>
      <protection locked="0"/>
    </xf>
    <xf numFmtId="0" fontId="30" fillId="8" borderId="6" xfId="0" applyFont="1" applyFill="1" applyBorder="1" applyAlignment="1" applyProtection="1">
      <alignment horizontal="center" vertical="center"/>
      <protection locked="0"/>
    </xf>
    <xf numFmtId="0" fontId="30" fillId="8" borderId="3" xfId="0" applyFont="1" applyFill="1" applyBorder="1" applyAlignment="1" applyProtection="1">
      <alignment horizontal="center" vertical="center"/>
      <protection locked="0"/>
    </xf>
    <xf numFmtId="0" fontId="30" fillId="8" borderId="7"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27" fillId="0" borderId="34" xfId="0" applyFont="1" applyBorder="1" applyAlignment="1">
      <alignment horizontal="center" vertical="center"/>
    </xf>
    <xf numFmtId="0" fontId="27" fillId="0" borderId="35" xfId="0" applyFont="1" applyBorder="1" applyAlignment="1">
      <alignment horizontal="center" vertical="center"/>
    </xf>
    <xf numFmtId="2" fontId="27" fillId="2" borderId="11" xfId="0" applyNumberFormat="1" applyFont="1" applyFill="1" applyBorder="1" applyAlignment="1" applyProtection="1">
      <alignment horizontal="center" vertical="center" shrinkToFit="1"/>
      <protection locked="0"/>
    </xf>
    <xf numFmtId="2" fontId="27" fillId="2" borderId="33" xfId="0" applyNumberFormat="1" applyFont="1" applyFill="1" applyBorder="1" applyAlignment="1" applyProtection="1">
      <alignment horizontal="center" vertical="center" shrinkToFit="1"/>
      <protection locked="0"/>
    </xf>
    <xf numFmtId="0" fontId="28" fillId="6" borderId="0" xfId="0" applyFont="1" applyFill="1" applyBorder="1" applyAlignment="1">
      <alignment horizontal="center" vertical="center"/>
    </xf>
    <xf numFmtId="0" fontId="27" fillId="0" borderId="10" xfId="0" applyFont="1" applyBorder="1" applyAlignment="1">
      <alignment horizontal="center" vertical="center"/>
    </xf>
    <xf numFmtId="0" fontId="27" fillId="0" borderId="15" xfId="0" applyFont="1" applyBorder="1" applyAlignment="1">
      <alignment horizontal="center" vertical="center"/>
    </xf>
    <xf numFmtId="0" fontId="31" fillId="3" borderId="11" xfId="0" applyFont="1" applyFill="1" applyBorder="1" applyAlignment="1">
      <alignment horizontal="center" vertical="center"/>
    </xf>
    <xf numFmtId="0" fontId="31" fillId="3" borderId="33" xfId="0" applyFont="1" applyFill="1" applyBorder="1" applyAlignment="1">
      <alignment horizontal="center" vertical="center"/>
    </xf>
    <xf numFmtId="0" fontId="27" fillId="0" borderId="95" xfId="0" applyFont="1" applyBorder="1" applyAlignment="1">
      <alignment horizontal="center" vertical="center"/>
    </xf>
    <xf numFmtId="0" fontId="27" fillId="0" borderId="72" xfId="0" applyFont="1" applyBorder="1" applyAlignment="1">
      <alignment horizontal="center" vertical="center"/>
    </xf>
    <xf numFmtId="0" fontId="27" fillId="0" borderId="79" xfId="0" applyFont="1" applyBorder="1" applyAlignment="1">
      <alignment horizontal="center" vertical="center"/>
    </xf>
    <xf numFmtId="2" fontId="27" fillId="2" borderId="92" xfId="0" applyNumberFormat="1" applyFont="1" applyFill="1" applyBorder="1" applyAlignment="1" applyProtection="1">
      <alignment horizontal="center" vertical="center" shrinkToFit="1"/>
      <protection locked="0"/>
    </xf>
    <xf numFmtId="2" fontId="27" fillId="2" borderId="93" xfId="0" applyNumberFormat="1" applyFont="1" applyFill="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27" fillId="0" borderId="92" xfId="0" applyFont="1" applyBorder="1" applyAlignment="1" applyProtection="1">
      <alignment horizontal="center" vertical="center" shrinkToFit="1"/>
      <protection locked="0"/>
    </xf>
    <xf numFmtId="0" fontId="27" fillId="0" borderId="93" xfId="0" applyFont="1" applyBorder="1" applyAlignment="1" applyProtection="1">
      <alignment horizontal="center" vertical="center" shrinkToFit="1"/>
      <protection locked="0"/>
    </xf>
    <xf numFmtId="0" fontId="30" fillId="0" borderId="38" xfId="0" applyFont="1" applyFill="1" applyBorder="1" applyAlignment="1" applyProtection="1">
      <alignment horizontal="center" vertical="center"/>
    </xf>
    <xf numFmtId="0" fontId="30" fillId="0" borderId="50" xfId="0" applyFont="1" applyFill="1" applyBorder="1" applyAlignment="1" applyProtection="1">
      <alignment horizontal="center" vertical="center"/>
    </xf>
    <xf numFmtId="0" fontId="30" fillId="0" borderId="39"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4" xfId="0" applyFont="1" applyFill="1" applyBorder="1" applyAlignment="1" applyProtection="1">
      <alignment horizontal="center" vertical="center"/>
    </xf>
    <xf numFmtId="0" fontId="30" fillId="4" borderId="19" xfId="0" applyFont="1" applyFill="1" applyBorder="1" applyAlignment="1" applyProtection="1">
      <alignment horizontal="center" vertical="center"/>
    </xf>
    <xf numFmtId="0" fontId="30" fillId="4" borderId="36"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37"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42" fillId="5" borderId="0" xfId="1" applyFont="1" applyFill="1" applyAlignment="1" applyProtection="1">
      <alignment horizontal="center" vertical="center"/>
    </xf>
    <xf numFmtId="0" fontId="60" fillId="0" borderId="0" xfId="1" applyFont="1" applyAlignment="1" applyProtection="1">
      <alignment horizontal="distributed" vertical="center" indent="8" shrinkToFit="1"/>
    </xf>
    <xf numFmtId="0" fontId="47" fillId="0" borderId="14" xfId="0" applyFont="1" applyBorder="1" applyAlignment="1" applyProtection="1">
      <alignment horizontal="center" vertical="center" shrinkToFit="1"/>
    </xf>
    <xf numFmtId="0" fontId="47" fillId="0" borderId="19" xfId="0" applyFont="1" applyBorder="1" applyAlignment="1" applyProtection="1">
      <alignment horizontal="center" vertical="center" shrinkToFit="1"/>
    </xf>
    <xf numFmtId="0" fontId="47" fillId="0" borderId="36" xfId="0" applyFont="1" applyBorder="1" applyAlignment="1" applyProtection="1">
      <alignment horizontal="center" vertical="center" shrinkToFit="1"/>
    </xf>
    <xf numFmtId="0" fontId="11" fillId="0" borderId="86" xfId="1" applyFont="1" applyBorder="1" applyAlignment="1" applyProtection="1">
      <alignment horizontal="center" vertical="center" shrinkToFit="1"/>
    </xf>
    <xf numFmtId="0" fontId="11" fillId="0" borderId="50" xfId="1" applyFont="1" applyBorder="1" applyAlignment="1" applyProtection="1">
      <alignment horizontal="center" vertical="center" shrinkToFit="1"/>
    </xf>
    <xf numFmtId="0" fontId="11" fillId="0" borderId="39" xfId="1" applyFont="1" applyBorder="1" applyAlignment="1" applyProtection="1">
      <alignment horizontal="center" vertical="center" shrinkToFit="1"/>
    </xf>
    <xf numFmtId="0" fontId="21" fillId="0" borderId="38" xfId="1" applyFont="1" applyBorder="1" applyAlignment="1" applyProtection="1">
      <alignment horizontal="center" shrinkToFit="1"/>
    </xf>
    <xf numFmtId="0" fontId="21" fillId="0" borderId="50" xfId="1" applyFont="1" applyBorder="1" applyAlignment="1" applyProtection="1">
      <alignment horizontal="center" shrinkToFit="1"/>
    </xf>
    <xf numFmtId="0" fontId="21" fillId="0" borderId="39" xfId="1" applyFont="1" applyBorder="1" applyAlignment="1" applyProtection="1">
      <alignment horizontal="center" shrinkToFit="1"/>
    </xf>
    <xf numFmtId="176" fontId="46" fillId="0" borderId="0" xfId="1" applyNumberFormat="1" applyFont="1" applyAlignment="1" applyProtection="1">
      <alignment horizontal="distributed" vertical="center" indent="4"/>
    </xf>
    <xf numFmtId="0" fontId="13" fillId="0" borderId="40" xfId="1" applyFont="1" applyBorder="1" applyAlignment="1" applyProtection="1">
      <alignment horizontal="center" vertical="center"/>
    </xf>
    <xf numFmtId="0" fontId="13" fillId="0" borderId="0" xfId="1" applyFont="1" applyBorder="1" applyAlignment="1" applyProtection="1">
      <alignment horizontal="center" vertical="center"/>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67" xfId="0" applyBorder="1" applyAlignment="1" applyProtection="1">
      <alignment horizontal="center" vertical="center"/>
    </xf>
    <xf numFmtId="0" fontId="23" fillId="0" borderId="34" xfId="1" applyNumberFormat="1" applyFont="1" applyBorder="1" applyAlignment="1" applyProtection="1">
      <alignment horizontal="center" vertical="center"/>
    </xf>
    <xf numFmtId="0" fontId="23"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3" fillId="0" borderId="87" xfId="1" applyNumberFormat="1" applyFont="1" applyBorder="1" applyAlignment="1" applyProtection="1">
      <alignment horizontal="center" vertical="center"/>
    </xf>
    <xf numFmtId="0" fontId="23" fillId="0" borderId="88" xfId="1" applyNumberFormat="1" applyFont="1" applyBorder="1" applyAlignment="1" applyProtection="1">
      <alignment horizontal="center" vertical="center"/>
    </xf>
    <xf numFmtId="0" fontId="31" fillId="0" borderId="75" xfId="0" applyFont="1" applyBorder="1" applyAlignment="1">
      <alignment horizontal="center" vertical="center" textRotation="255"/>
    </xf>
    <xf numFmtId="0" fontId="31" fillId="0" borderId="76" xfId="0" applyFont="1" applyBorder="1" applyAlignment="1">
      <alignment horizontal="center" vertical="center" textRotation="255"/>
    </xf>
    <xf numFmtId="0" fontId="31" fillId="0" borderId="68" xfId="0" applyFont="1" applyBorder="1" applyAlignment="1">
      <alignment horizontal="center" vertical="center" textRotation="255"/>
    </xf>
    <xf numFmtId="0" fontId="31" fillId="0" borderId="0" xfId="0" applyFont="1" applyAlignment="1">
      <alignment horizontal="center" vertical="center"/>
    </xf>
  </cellXfs>
  <cellStyles count="6">
    <cellStyle name="標準" xfId="0" builtinId="0"/>
    <cellStyle name="標準 2" xfId="1"/>
    <cellStyle name="標準 3" xfId="2"/>
    <cellStyle name="標準 4" xfId="3"/>
    <cellStyle name="標準 5" xfId="5"/>
    <cellStyle name="標準 5 2"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 uri="{FF2B5EF4-FFF2-40B4-BE49-F238E27FC236}">
                  <a16:creationId xmlns:a16="http://schemas.microsoft.com/office/drawing/2014/main" xmlns=""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76"/>
  <sheetViews>
    <sheetView tabSelected="1" view="pageBreakPreview" topLeftCell="A21" zoomScale="96" zoomScaleNormal="110" zoomScaleSheetLayoutView="96" zoomScalePageLayoutView="110" workbookViewId="0">
      <selection activeCell="A33" sqref="A33"/>
    </sheetView>
  </sheetViews>
  <sheetFormatPr defaultColWidth="9" defaultRowHeight="13.5"/>
  <cols>
    <col min="1" max="1" width="17.5" style="232" customWidth="1"/>
    <col min="2" max="2" width="14.5" style="236" customWidth="1"/>
    <col min="3" max="6" width="8.125" style="236" customWidth="1"/>
    <col min="7" max="7" width="14.5" style="236" customWidth="1"/>
    <col min="8" max="8" width="25.375" style="236" customWidth="1"/>
    <col min="9" max="16384" width="9" style="236"/>
  </cols>
  <sheetData>
    <row r="1" spans="1:8" ht="30" customHeight="1">
      <c r="A1" s="217"/>
      <c r="B1" s="218"/>
      <c r="C1" s="254" t="s">
        <v>1187</v>
      </c>
      <c r="D1" s="255"/>
      <c r="E1" s="255"/>
      <c r="F1" s="256"/>
      <c r="G1" s="198" t="s">
        <v>733</v>
      </c>
      <c r="H1" s="231" t="s">
        <v>1144</v>
      </c>
    </row>
    <row r="2" spans="1:8" ht="33.75" customHeight="1">
      <c r="A2" s="257" t="s">
        <v>1145</v>
      </c>
      <c r="B2" s="257"/>
      <c r="C2" s="257"/>
      <c r="D2" s="258"/>
      <c r="E2" s="258"/>
      <c r="F2" s="257"/>
      <c r="G2" s="257"/>
      <c r="H2" s="257"/>
    </row>
    <row r="3" spans="1:8" ht="33.75" customHeight="1">
      <c r="A3" s="257" t="s">
        <v>1146</v>
      </c>
      <c r="B3" s="257"/>
      <c r="C3" s="257"/>
      <c r="D3" s="257"/>
      <c r="E3" s="257"/>
      <c r="F3" s="257"/>
      <c r="G3" s="257"/>
      <c r="H3" s="257"/>
    </row>
    <row r="4" spans="1:8" ht="18" customHeight="1">
      <c r="A4" s="232" t="s">
        <v>1188</v>
      </c>
      <c r="B4" s="259">
        <v>43910</v>
      </c>
      <c r="C4" s="259"/>
      <c r="D4" s="259"/>
      <c r="E4" s="219"/>
    </row>
    <row r="5" spans="1:8" ht="18" customHeight="1">
      <c r="A5" s="232" t="s">
        <v>1189</v>
      </c>
      <c r="B5" s="236" t="s">
        <v>734</v>
      </c>
    </row>
    <row r="6" spans="1:8" ht="18" customHeight="1">
      <c r="A6" s="232" t="s">
        <v>1147</v>
      </c>
      <c r="B6" s="232" t="s">
        <v>1148</v>
      </c>
      <c r="C6" s="260"/>
      <c r="D6" s="260"/>
      <c r="E6" s="260"/>
      <c r="F6" s="260"/>
      <c r="G6" s="199"/>
      <c r="H6" s="200"/>
    </row>
    <row r="7" spans="1:8" ht="18" customHeight="1">
      <c r="B7" s="220" t="s">
        <v>1149</v>
      </c>
      <c r="C7" s="199"/>
      <c r="D7" s="199"/>
      <c r="E7" s="199"/>
      <c r="F7" s="199"/>
      <c r="G7" s="199"/>
      <c r="H7" s="200"/>
    </row>
    <row r="8" spans="1:8" ht="18" customHeight="1">
      <c r="B8" s="261" t="s">
        <v>735</v>
      </c>
      <c r="C8" s="261"/>
      <c r="D8" s="261"/>
      <c r="E8" s="261"/>
      <c r="F8" s="261"/>
      <c r="G8" s="261"/>
      <c r="H8" s="261"/>
    </row>
    <row r="9" spans="1:8" ht="18" customHeight="1">
      <c r="B9" s="261"/>
      <c r="C9" s="261"/>
      <c r="D9" s="261"/>
      <c r="E9" s="261"/>
      <c r="F9" s="261"/>
      <c r="G9" s="261"/>
      <c r="H9" s="261"/>
    </row>
    <row r="10" spans="1:8" ht="18" customHeight="1">
      <c r="B10" s="199" t="s">
        <v>1150</v>
      </c>
      <c r="C10" s="199"/>
      <c r="D10" s="199"/>
      <c r="E10" s="199"/>
      <c r="F10" s="199"/>
      <c r="G10" s="199"/>
    </row>
    <row r="11" spans="1:8" ht="18" customHeight="1">
      <c r="B11" s="232" t="s">
        <v>736</v>
      </c>
      <c r="C11" s="262"/>
      <c r="D11" s="262"/>
      <c r="E11" s="262"/>
      <c r="F11" s="262"/>
      <c r="G11" s="262"/>
      <c r="H11" s="262"/>
    </row>
    <row r="12" spans="1:8" ht="18" customHeight="1">
      <c r="B12" s="220" t="s">
        <v>1190</v>
      </c>
    </row>
    <row r="13" spans="1:8" ht="18" customHeight="1">
      <c r="B13" s="220" t="s">
        <v>1151</v>
      </c>
    </row>
    <row r="14" spans="1:8" ht="18" customHeight="1">
      <c r="B14" s="199" t="s">
        <v>1150</v>
      </c>
    </row>
    <row r="15" spans="1:8" ht="18" customHeight="1">
      <c r="A15" s="232" t="s">
        <v>1152</v>
      </c>
      <c r="B15" s="236" t="s">
        <v>1153</v>
      </c>
    </row>
    <row r="16" spans="1:8" ht="33" customHeight="1">
      <c r="B16" s="261" t="s">
        <v>1154</v>
      </c>
      <c r="C16" s="261"/>
      <c r="D16" s="261"/>
      <c r="E16" s="261"/>
      <c r="F16" s="261"/>
      <c r="G16" s="261"/>
      <c r="H16" s="261"/>
    </row>
    <row r="17" spans="2:8" ht="18" customHeight="1">
      <c r="B17" s="236" t="s">
        <v>1155</v>
      </c>
    </row>
    <row r="18" spans="2:8" ht="18" customHeight="1">
      <c r="B18" s="201" t="s">
        <v>1156</v>
      </c>
    </row>
    <row r="19" spans="2:8" ht="34.5" customHeight="1">
      <c r="B19" s="263" t="s">
        <v>1157</v>
      </c>
      <c r="C19" s="263"/>
      <c r="D19" s="263"/>
      <c r="E19" s="263"/>
      <c r="F19" s="263"/>
      <c r="G19" s="263"/>
      <c r="H19" s="263"/>
    </row>
    <row r="20" spans="2:8" ht="18" customHeight="1">
      <c r="B20" s="236" t="s">
        <v>1158</v>
      </c>
      <c r="C20" s="237"/>
      <c r="D20" s="237"/>
      <c r="E20" s="237"/>
      <c r="F20" s="237"/>
      <c r="G20" s="237"/>
      <c r="H20" s="237"/>
    </row>
    <row r="21" spans="2:8" ht="18" customHeight="1">
      <c r="B21" s="236" t="s">
        <v>1159</v>
      </c>
      <c r="C21" s="237"/>
      <c r="D21" s="237"/>
      <c r="E21" s="237"/>
      <c r="F21" s="237"/>
      <c r="G21" s="237"/>
      <c r="H21" s="237"/>
    </row>
    <row r="22" spans="2:8" ht="18" customHeight="1">
      <c r="B22" s="236" t="s">
        <v>737</v>
      </c>
      <c r="C22" s="237"/>
      <c r="D22" s="237"/>
      <c r="E22" s="237"/>
      <c r="F22" s="237"/>
      <c r="G22" s="237"/>
      <c r="H22" s="237"/>
    </row>
    <row r="23" spans="2:8" ht="18" customHeight="1">
      <c r="B23" s="232" t="s">
        <v>1160</v>
      </c>
      <c r="C23" s="237"/>
      <c r="D23" s="237"/>
      <c r="E23" s="237"/>
      <c r="F23" s="237"/>
      <c r="G23" s="237"/>
      <c r="H23" s="237"/>
    </row>
    <row r="24" spans="2:8" ht="18" customHeight="1">
      <c r="B24" s="232" t="s">
        <v>1161</v>
      </c>
      <c r="C24" s="237"/>
      <c r="D24" s="237"/>
      <c r="E24" s="237"/>
      <c r="F24" s="237"/>
      <c r="G24" s="237"/>
      <c r="H24" s="237"/>
    </row>
    <row r="25" spans="2:8" ht="18" customHeight="1">
      <c r="B25" s="232" t="s">
        <v>1141</v>
      </c>
      <c r="C25" s="237"/>
      <c r="D25" s="237"/>
      <c r="E25" s="237"/>
      <c r="F25" s="237"/>
      <c r="G25" s="237"/>
      <c r="H25" s="237"/>
    </row>
    <row r="26" spans="2:8" ht="18" customHeight="1">
      <c r="B26" s="232" t="s">
        <v>1162</v>
      </c>
      <c r="C26" s="237"/>
      <c r="D26" s="237"/>
      <c r="E26" s="237"/>
      <c r="F26" s="237"/>
      <c r="G26" s="237"/>
      <c r="H26" s="237"/>
    </row>
    <row r="27" spans="2:8" ht="18" customHeight="1">
      <c r="B27" s="232" t="s">
        <v>738</v>
      </c>
      <c r="C27" s="237"/>
      <c r="D27" s="237"/>
      <c r="E27" s="237"/>
      <c r="F27" s="237"/>
      <c r="G27" s="237"/>
      <c r="H27" s="237"/>
    </row>
    <row r="28" spans="2:8" ht="18" customHeight="1">
      <c r="B28" s="232" t="s">
        <v>1191</v>
      </c>
      <c r="C28" s="237"/>
      <c r="D28" s="237"/>
      <c r="E28" s="237"/>
      <c r="F28" s="237"/>
      <c r="G28" s="237"/>
      <c r="H28" s="237"/>
    </row>
    <row r="29" spans="2:8" ht="18" customHeight="1">
      <c r="B29" s="232" t="s">
        <v>1163</v>
      </c>
      <c r="C29" s="237"/>
      <c r="D29" s="237"/>
      <c r="E29" s="237"/>
      <c r="F29" s="237"/>
      <c r="G29" s="237"/>
      <c r="H29" s="237"/>
    </row>
    <row r="30" spans="2:8" ht="18" customHeight="1">
      <c r="B30" s="232" t="s">
        <v>1164</v>
      </c>
      <c r="C30" s="237"/>
      <c r="D30" s="237"/>
      <c r="E30" s="237"/>
      <c r="F30" s="237"/>
      <c r="G30" s="237"/>
      <c r="H30" s="237"/>
    </row>
    <row r="31" spans="2:8" ht="18" customHeight="1">
      <c r="B31" s="232" t="s">
        <v>1165</v>
      </c>
      <c r="C31" s="237"/>
      <c r="D31" s="237"/>
      <c r="E31" s="237"/>
      <c r="F31" s="237"/>
      <c r="G31" s="237"/>
      <c r="H31" s="237"/>
    </row>
    <row r="32" spans="2:8" ht="20.25" customHeight="1">
      <c r="B32" s="261" t="s">
        <v>1192</v>
      </c>
      <c r="C32" s="262"/>
      <c r="D32" s="262"/>
      <c r="E32" s="262"/>
      <c r="F32" s="262"/>
      <c r="G32" s="262"/>
      <c r="H32" s="262"/>
    </row>
    <row r="33" spans="1:8" ht="20.25" customHeight="1">
      <c r="B33" s="261" t="s">
        <v>1193</v>
      </c>
      <c r="C33" s="261"/>
      <c r="D33" s="261"/>
      <c r="E33" s="261"/>
      <c r="F33" s="261"/>
      <c r="G33" s="261"/>
    </row>
    <row r="34" spans="1:8" ht="15" customHeight="1">
      <c r="A34" s="236"/>
      <c r="B34" s="236" t="s">
        <v>1166</v>
      </c>
      <c r="C34" s="235"/>
      <c r="D34" s="235"/>
      <c r="E34" s="235"/>
      <c r="F34" s="235"/>
      <c r="G34" s="235"/>
      <c r="H34" s="235"/>
    </row>
    <row r="35" spans="1:8" ht="30" customHeight="1">
      <c r="A35" s="232" t="s">
        <v>1194</v>
      </c>
      <c r="B35" s="236" t="s">
        <v>739</v>
      </c>
      <c r="C35" s="202"/>
    </row>
    <row r="36" spans="1:8" ht="30" customHeight="1">
      <c r="B36" s="236" t="s">
        <v>1195</v>
      </c>
    </row>
    <row r="37" spans="1:8" ht="18" customHeight="1">
      <c r="B37" s="236" t="s">
        <v>269</v>
      </c>
      <c r="E37" s="221" t="s">
        <v>270</v>
      </c>
    </row>
    <row r="38" spans="1:8" ht="24">
      <c r="A38" s="232" t="s">
        <v>1196</v>
      </c>
      <c r="B38" s="222" t="s">
        <v>1197</v>
      </c>
      <c r="C38" s="235"/>
      <c r="D38" s="235"/>
      <c r="E38" s="235"/>
      <c r="F38" s="235"/>
      <c r="G38" s="235"/>
      <c r="H38" s="235"/>
    </row>
    <row r="39" spans="1:8" ht="18" customHeight="1">
      <c r="B39" s="201" t="s">
        <v>272</v>
      </c>
      <c r="C39" s="235"/>
      <c r="D39" s="235"/>
      <c r="E39" s="235"/>
      <c r="F39" s="235"/>
      <c r="G39" s="235"/>
      <c r="H39" s="235"/>
    </row>
    <row r="40" spans="1:8" s="203" customFormat="1" ht="18" customHeight="1">
      <c r="A40" s="232"/>
      <c r="B40" s="236" t="s">
        <v>273</v>
      </c>
    </row>
    <row r="41" spans="1:8" ht="18" customHeight="1">
      <c r="A41" s="232" t="s">
        <v>274</v>
      </c>
      <c r="B41" s="252">
        <v>43885</v>
      </c>
      <c r="C41" s="252"/>
      <c r="D41" s="252"/>
      <c r="E41" s="233"/>
      <c r="F41" s="253">
        <v>43887</v>
      </c>
      <c r="G41" s="253"/>
      <c r="H41" s="253"/>
    </row>
    <row r="42" spans="1:8" ht="18" customHeight="1">
      <c r="A42" s="234" t="s">
        <v>740</v>
      </c>
      <c r="B42" s="232"/>
      <c r="C42" s="232"/>
      <c r="D42" s="232"/>
      <c r="E42" s="232"/>
      <c r="F42" s="232"/>
      <c r="G42" s="232"/>
      <c r="H42" s="232"/>
    </row>
    <row r="43" spans="1:8" ht="18" customHeight="1">
      <c r="A43" s="234"/>
      <c r="B43" s="232" t="s">
        <v>741</v>
      </c>
      <c r="C43" s="232"/>
      <c r="D43" s="232"/>
      <c r="E43" s="232"/>
      <c r="F43" s="232"/>
      <c r="G43" s="232"/>
      <c r="H43" s="232"/>
    </row>
    <row r="44" spans="1:8" ht="48.75" customHeight="1">
      <c r="B44" s="261" t="s">
        <v>742</v>
      </c>
      <c r="C44" s="261"/>
      <c r="D44" s="261"/>
      <c r="E44" s="261"/>
      <c r="F44" s="261"/>
      <c r="G44" s="261"/>
      <c r="H44" s="261"/>
    </row>
    <row r="45" spans="1:8" ht="18" customHeight="1">
      <c r="B45" s="232" t="s">
        <v>275</v>
      </c>
      <c r="C45" s="232"/>
      <c r="D45" s="232" t="s">
        <v>276</v>
      </c>
      <c r="E45" s="232"/>
      <c r="F45" s="232"/>
      <c r="G45" s="232"/>
      <c r="H45" s="232"/>
    </row>
    <row r="46" spans="1:8" ht="18" customHeight="1">
      <c r="B46" s="232" t="s">
        <v>277</v>
      </c>
      <c r="C46" s="232"/>
      <c r="D46" s="232" t="s">
        <v>278</v>
      </c>
      <c r="E46" s="232"/>
      <c r="F46" s="232"/>
      <c r="G46" s="232"/>
      <c r="H46" s="232"/>
    </row>
    <row r="47" spans="1:8" ht="18" customHeight="1">
      <c r="B47" s="232" t="s">
        <v>279</v>
      </c>
      <c r="C47" s="232"/>
      <c r="D47" s="232" t="s">
        <v>280</v>
      </c>
      <c r="E47" s="232"/>
      <c r="F47" s="232"/>
      <c r="G47" s="232"/>
      <c r="H47" s="232"/>
    </row>
    <row r="48" spans="1:8" ht="18" customHeight="1">
      <c r="B48" s="236" t="s">
        <v>281</v>
      </c>
      <c r="C48" s="232"/>
      <c r="D48" s="232"/>
      <c r="E48" s="232"/>
      <c r="F48" s="232"/>
      <c r="G48" s="232"/>
      <c r="H48" s="232"/>
    </row>
    <row r="49" spans="1:8" ht="18" customHeight="1">
      <c r="B49" s="232"/>
      <c r="C49" s="232" t="s">
        <v>282</v>
      </c>
      <c r="D49" s="232"/>
      <c r="E49" s="232"/>
      <c r="F49" s="232"/>
      <c r="G49" s="232"/>
      <c r="H49" s="232"/>
    </row>
    <row r="50" spans="1:8" ht="18" customHeight="1">
      <c r="B50" s="232"/>
      <c r="C50" s="232" t="s">
        <v>283</v>
      </c>
      <c r="D50" s="232"/>
      <c r="E50" s="232"/>
      <c r="F50" s="232"/>
      <c r="G50" s="232"/>
      <c r="H50" s="232"/>
    </row>
    <row r="51" spans="1:8" ht="18" customHeight="1">
      <c r="B51" s="232" t="s">
        <v>284</v>
      </c>
      <c r="C51" s="232"/>
      <c r="D51" s="232"/>
      <c r="E51" s="232"/>
      <c r="F51" s="232"/>
      <c r="G51" s="232"/>
      <c r="H51" s="232"/>
    </row>
    <row r="52" spans="1:8" ht="18" customHeight="1">
      <c r="B52" s="232" t="s">
        <v>285</v>
      </c>
      <c r="C52" s="232" t="s">
        <v>286</v>
      </c>
      <c r="D52" s="232" t="s">
        <v>287</v>
      </c>
      <c r="E52" s="232"/>
      <c r="F52" s="232" t="s">
        <v>288</v>
      </c>
      <c r="G52" s="232" t="s">
        <v>289</v>
      </c>
      <c r="H52" s="232"/>
    </row>
    <row r="53" spans="1:8" ht="18" customHeight="1">
      <c r="B53" s="232"/>
      <c r="C53" s="232" t="s">
        <v>290</v>
      </c>
      <c r="D53" s="232"/>
      <c r="E53" s="232"/>
      <c r="F53" s="232"/>
      <c r="G53" s="232"/>
      <c r="H53" s="232"/>
    </row>
    <row r="54" spans="1:8" ht="18" customHeight="1">
      <c r="B54" s="232" t="s">
        <v>291</v>
      </c>
      <c r="C54" s="232" t="s">
        <v>251</v>
      </c>
      <c r="D54" s="232" t="s">
        <v>292</v>
      </c>
      <c r="E54" s="232"/>
      <c r="F54" s="232" t="s">
        <v>275</v>
      </c>
      <c r="G54" s="232" t="s">
        <v>293</v>
      </c>
      <c r="H54" s="232"/>
    </row>
    <row r="55" spans="1:8" ht="18" customHeight="1">
      <c r="B55" s="198" t="s">
        <v>294</v>
      </c>
      <c r="C55" s="232"/>
      <c r="D55" s="232"/>
      <c r="E55" s="232"/>
      <c r="F55" s="232"/>
      <c r="G55" s="232"/>
      <c r="H55" s="232"/>
    </row>
    <row r="56" spans="1:8" ht="18" customHeight="1">
      <c r="B56" s="236" t="s">
        <v>295</v>
      </c>
    </row>
    <row r="57" spans="1:8" ht="18" customHeight="1">
      <c r="B57" s="236" t="s">
        <v>296</v>
      </c>
    </row>
    <row r="58" spans="1:8" ht="18" customHeight="1">
      <c r="B58" s="236" t="s">
        <v>297</v>
      </c>
    </row>
    <row r="59" spans="1:8" ht="18" customHeight="1">
      <c r="B59" s="236" t="s">
        <v>298</v>
      </c>
    </row>
    <row r="60" spans="1:8" ht="18.75" customHeight="1">
      <c r="B60" s="236" t="s">
        <v>299</v>
      </c>
    </row>
    <row r="61" spans="1:8">
      <c r="B61" s="236" t="s">
        <v>300</v>
      </c>
    </row>
    <row r="62" spans="1:8" ht="15" customHeight="1">
      <c r="B62" s="232" t="s">
        <v>301</v>
      </c>
    </row>
    <row r="63" spans="1:8" ht="24">
      <c r="B63" s="204" t="s">
        <v>743</v>
      </c>
      <c r="C63" s="203"/>
      <c r="D63" s="203"/>
      <c r="E63" s="203"/>
      <c r="F63" s="203"/>
      <c r="G63" s="203"/>
      <c r="H63" s="203"/>
    </row>
    <row r="64" spans="1:8" ht="16.5" customHeight="1">
      <c r="A64" s="232" t="s">
        <v>1198</v>
      </c>
      <c r="B64" s="236" t="s">
        <v>1167</v>
      </c>
    </row>
    <row r="65" spans="2:8" ht="16.5" customHeight="1">
      <c r="B65" s="236" t="s">
        <v>1199</v>
      </c>
    </row>
    <row r="66" spans="2:8" ht="18" customHeight="1">
      <c r="B66" s="236" t="s">
        <v>1168</v>
      </c>
      <c r="F66" s="203" t="s">
        <v>271</v>
      </c>
    </row>
    <row r="67" spans="2:8" ht="27.75" customHeight="1">
      <c r="B67" s="264" t="s">
        <v>1169</v>
      </c>
      <c r="C67" s="264"/>
      <c r="D67" s="264"/>
      <c r="E67" s="264"/>
      <c r="F67" s="264"/>
      <c r="G67" s="264"/>
      <c r="H67" s="264"/>
    </row>
    <row r="68" spans="2:8" ht="15" customHeight="1">
      <c r="B68" s="265" t="s">
        <v>744</v>
      </c>
      <c r="C68" s="265"/>
      <c r="D68" s="265"/>
      <c r="E68" s="265"/>
      <c r="F68" s="265"/>
      <c r="G68" s="265"/>
      <c r="H68" s="265"/>
    </row>
    <row r="69" spans="2:8" ht="18" customHeight="1">
      <c r="B69" s="201" t="s">
        <v>1170</v>
      </c>
    </row>
    <row r="70" spans="2:8" ht="18" customHeight="1">
      <c r="B70" s="201" t="s">
        <v>1171</v>
      </c>
    </row>
    <row r="71" spans="2:8" ht="18" customHeight="1">
      <c r="B71" s="201" t="s">
        <v>1172</v>
      </c>
    </row>
    <row r="72" spans="2:8" ht="18" customHeight="1">
      <c r="B72" s="201" t="s">
        <v>745</v>
      </c>
    </row>
    <row r="73" spans="2:8" ht="18" customHeight="1">
      <c r="B73" s="201" t="s">
        <v>1173</v>
      </c>
    </row>
    <row r="74" spans="2:8" ht="26.25" customHeight="1">
      <c r="B74" s="232" t="s">
        <v>1174</v>
      </c>
      <c r="D74" s="205" t="s">
        <v>1175</v>
      </c>
    </row>
    <row r="75" spans="2:8" ht="31.5" customHeight="1">
      <c r="B75" s="266" t="s">
        <v>1176</v>
      </c>
      <c r="C75" s="266"/>
      <c r="D75" s="266"/>
      <c r="E75" s="266"/>
      <c r="F75" s="266"/>
      <c r="G75" s="266"/>
      <c r="H75" s="266"/>
    </row>
    <row r="76" spans="2:8" ht="114.75" customHeight="1">
      <c r="B76" s="267" t="s">
        <v>1177</v>
      </c>
      <c r="C76" s="267"/>
      <c r="D76" s="267"/>
      <c r="E76" s="267"/>
      <c r="F76" s="267"/>
      <c r="G76" s="267"/>
      <c r="H76" s="267"/>
    </row>
  </sheetData>
  <mergeCells count="18">
    <mergeCell ref="B44:H44"/>
    <mergeCell ref="B67:H67"/>
    <mergeCell ref="B68:H68"/>
    <mergeCell ref="B75:H75"/>
    <mergeCell ref="B76:H76"/>
    <mergeCell ref="B41:D41"/>
    <mergeCell ref="F41:H41"/>
    <mergeCell ref="C1:F1"/>
    <mergeCell ref="A2:H2"/>
    <mergeCell ref="A3:H3"/>
    <mergeCell ref="B4:D4"/>
    <mergeCell ref="C6:F6"/>
    <mergeCell ref="B8:H9"/>
    <mergeCell ref="C11:H11"/>
    <mergeCell ref="B16:H16"/>
    <mergeCell ref="B19:H19"/>
    <mergeCell ref="B32:H32"/>
    <mergeCell ref="B33:G33"/>
  </mergeCells>
  <phoneticPr fontId="43"/>
  <pageMargins left="0.74803149606299213" right="0.74803149606299213" top="0.98425196850393704" bottom="0.98425196850393704" header="0.51181102362204722" footer="0.51181102362204722"/>
  <pageSetup paperSize="9" scale="81" firstPageNumber="31" fitToHeight="0" orientation="portrait" r:id="rId1"/>
  <headerFooter>
    <oddFooter>&amp;C&amp;P</oddFooter>
  </headerFooter>
  <rowBreaks count="1" manualBreakCount="1">
    <brk id="4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3"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56</v>
      </c>
      <c r="B1" t="s">
        <v>57</v>
      </c>
      <c r="C1" t="s">
        <v>58</v>
      </c>
      <c r="D1" t="s">
        <v>59</v>
      </c>
      <c r="E1" t="s">
        <v>60</v>
      </c>
      <c r="F1" t="s">
        <v>61</v>
      </c>
      <c r="G1" t="s">
        <v>62</v>
      </c>
      <c r="H1" t="s">
        <v>3</v>
      </c>
      <c r="I1" t="s">
        <v>8</v>
      </c>
      <c r="J1" t="s">
        <v>63</v>
      </c>
      <c r="K1" t="s">
        <v>64</v>
      </c>
      <c r="L1" t="s">
        <v>65</v>
      </c>
      <c r="M1" t="s">
        <v>66</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IF(③リレー情報確認!I8="","",1610000+①団体情報入力!$D$4*10)</f>
        <v/>
      </c>
      <c r="B8" s="10" t="str">
        <f>IF(A8="","",①団体情報入力!$D$4)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IF(A8="","",IF(②選手情報入力!$R$7="",0,1))</f>
        <v/>
      </c>
      <c r="M8" s="10" t="str">
        <f>IF(A8="","",種目情報!$K$5)</f>
        <v/>
      </c>
    </row>
    <row r="9" spans="1:13">
      <c r="A9" s="10" t="str">
        <f>IF(③リレー情報確認!I9="","",1610000+①団体情報入力!$D$4*10)</f>
        <v/>
      </c>
      <c r="B9" s="10" t="str">
        <f>IF(A9="","",①団体情報入力!$D$4)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IF(A9="","",IF(②選手情報入力!$R$7="",0,1))</f>
        <v/>
      </c>
      <c r="M9" s="10" t="str">
        <f>IF(A9="","",種目情報!$K$5)</f>
        <v/>
      </c>
    </row>
    <row r="10" spans="1:13">
      <c r="A10" s="10" t="str">
        <f>IF(③リレー情報確認!I10="","",1610000+①団体情報入力!$D$4*10)</f>
        <v/>
      </c>
      <c r="B10" s="10" t="str">
        <f>IF(A10="","",①団体情報入力!$D$4)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IF(A10="","",IF(②選手情報入力!$R$7="",0,1))</f>
        <v/>
      </c>
      <c r="M10" s="10" t="str">
        <f>IF(A10="","",種目情報!$K$5)</f>
        <v/>
      </c>
    </row>
    <row r="11" spans="1:13">
      <c r="A11" s="10" t="str">
        <f>IF(③リレー情報確認!I11="","",1610000+①団体情報入力!$D$4*10)</f>
        <v/>
      </c>
      <c r="B11" s="10" t="str">
        <f>IF(A11="","",①団体情報入力!$D$4)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IF(A11="","",IF(②選手情報入力!$R$7="",0,1))</f>
        <v/>
      </c>
      <c r="M11" s="10" t="str">
        <f>IF(A11="","",種目情報!$K$5)</f>
        <v/>
      </c>
    </row>
    <row r="12" spans="1:13">
      <c r="A12" s="10" t="str">
        <f>IF(③リレー情報確認!I12="","",1610000+①団体情報入力!$D$4*10)</f>
        <v/>
      </c>
      <c r="B12" s="10" t="str">
        <f>IF(A12="","",①団体情報入力!$D$4)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IF(A12="","",IF(②選手情報入力!$R$7="",0,1))</f>
        <v/>
      </c>
      <c r="M12" s="10" t="str">
        <f>IF(A12="","",種目情報!$K$5)</f>
        <v/>
      </c>
    </row>
    <row r="13" spans="1:13">
      <c r="A13" s="10" t="str">
        <f>IF(③リレー情報確認!I13="","",1610000+①団体情報入力!$D$4*10)</f>
        <v/>
      </c>
      <c r="B13" s="10" t="str">
        <f>IF(A13="","",①団体情報入力!$D$4)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IF(A13="","",IF(②選手情報入力!$R$7="",0,1))</f>
        <v/>
      </c>
      <c r="M13" s="10"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IF(A14="","",IF(②選手情報入力!$T$6="",0,1))</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IF(A15="","",IF(②選手情報入力!$T$6="",0,1))</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IF(A16="","",IF(②選手情報入力!$T$6="",0,1))</f>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IF(A17="","",IF(②選手情報入力!$T$6="",0,1))</f>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IF(A18="","",IF(②選手情報入力!$T$6="",0,1))</f>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IF(A19="","",IF(②選手情報入力!$T$6="",0,1))</f>
        <v/>
      </c>
      <c r="M19" t="str">
        <f>IF(A19="","",種目情報!$K$6)</f>
        <v/>
      </c>
    </row>
    <row r="20" spans="1:13">
      <c r="A20" s="9" t="str">
        <f>IF(③リレー情報確認!U8="","",1620000+①団体情報入力!$D$4*10)</f>
        <v/>
      </c>
      <c r="B20" s="9" t="str">
        <f>IF(A20="","",①団体情報入力!$D$4)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IF(A20="","",IF(②選手情報入力!$T$7="",0,1))</f>
        <v/>
      </c>
      <c r="M20" s="9" t="str">
        <f>IF(A20="","",種目情報!$K$7)</f>
        <v/>
      </c>
    </row>
    <row r="21" spans="1:13">
      <c r="A21" s="9" t="str">
        <f>IF(③リレー情報確認!U9="","",1620000+①団体情報入力!$D$4*10)</f>
        <v/>
      </c>
      <c r="B21" s="9" t="str">
        <f>IF(A21="","",①団体情報入力!$D$4)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IF(A21="","",IF(②選手情報入力!$T$7="",0,1))</f>
        <v/>
      </c>
      <c r="M21" s="9" t="str">
        <f>IF(A21="","",種目情報!$K$7)</f>
        <v/>
      </c>
    </row>
    <row r="22" spans="1:13">
      <c r="A22" s="9" t="str">
        <f>IF(③リレー情報確認!U10="","",1620000+①団体情報入力!$D$4*10)</f>
        <v/>
      </c>
      <c r="B22" s="9" t="str">
        <f>IF(A22="","",①団体情報入力!$D$4)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IF(A22="","",IF(②選手情報入力!$T$7="",0,1))</f>
        <v/>
      </c>
      <c r="M22" s="9" t="str">
        <f>IF(A22="","",種目情報!$K$7)</f>
        <v/>
      </c>
    </row>
    <row r="23" spans="1:13">
      <c r="A23" s="9" t="str">
        <f>IF(③リレー情報確認!U11="","",1620000+①団体情報入力!$D$4*10)</f>
        <v/>
      </c>
      <c r="B23" s="9" t="str">
        <f>IF(A23="","",①団体情報入力!$D$4)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IF(A23="","",IF(②選手情報入力!$T$7="",0,1))</f>
        <v/>
      </c>
      <c r="M23" s="9" t="str">
        <f>IF(A23="","",種目情報!$K$7)</f>
        <v/>
      </c>
    </row>
    <row r="24" spans="1:13">
      <c r="A24" s="9" t="str">
        <f>IF(③リレー情報確認!U12="","",1620000+①団体情報入力!$D$4*10)</f>
        <v/>
      </c>
      <c r="B24" s="9" t="str">
        <f>IF(A24="","",①団体情報入力!$D$4)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IF(A24="","",IF(②選手情報入力!$T$7="",0,1))</f>
        <v/>
      </c>
      <c r="M24" s="9" t="str">
        <f>IF(A24="","",種目情報!$K$7)</f>
        <v/>
      </c>
    </row>
    <row r="25" spans="1:13">
      <c r="A25" s="9" t="str">
        <f>IF(③リレー情報確認!U13="","",1620000+①団体情報入力!$D$4*10)</f>
        <v/>
      </c>
      <c r="B25" s="9" t="str">
        <f>IF(A25="","",①団体情報入力!$D$4)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IF(A25="","",IF(②選手情報入力!$T$7="",0,1))</f>
        <v/>
      </c>
      <c r="M25" s="9" t="str">
        <f>IF(A25="","",種目情報!$K$7)</f>
        <v/>
      </c>
    </row>
  </sheetData>
  <phoneticPr fontId="43"/>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20"/>
  <sheetViews>
    <sheetView workbookViewId="0">
      <selection sqref="A1:XFD1048576"/>
    </sheetView>
  </sheetViews>
  <sheetFormatPr defaultColWidth="8.875" defaultRowHeight="13.5"/>
  <cols>
    <col min="1" max="1" width="8.875" style="212"/>
    <col min="2" max="2" width="16.125" style="212" bestFit="1" customWidth="1"/>
    <col min="3" max="3" width="8.875" style="212"/>
    <col min="4" max="4" width="16.125" style="212" bestFit="1" customWidth="1"/>
    <col min="5" max="5" width="49" style="212" bestFit="1" customWidth="1"/>
    <col min="6" max="7" width="8.875" style="212"/>
    <col min="16" max="16384" width="8.875" style="212"/>
  </cols>
  <sheetData>
    <row r="1" spans="1:6">
      <c r="A1" s="210" t="s">
        <v>164</v>
      </c>
      <c r="B1" s="210" t="s">
        <v>314</v>
      </c>
      <c r="C1" s="210" t="s">
        <v>315</v>
      </c>
      <c r="D1" s="210" t="s">
        <v>314</v>
      </c>
      <c r="E1" s="210" t="s">
        <v>316</v>
      </c>
      <c r="F1" s="211" t="s">
        <v>317</v>
      </c>
    </row>
    <row r="2" spans="1:6">
      <c r="A2" s="212">
        <v>1</v>
      </c>
      <c r="B2" t="s">
        <v>346</v>
      </c>
      <c r="C2">
        <v>230000</v>
      </c>
      <c r="D2" t="s">
        <v>346</v>
      </c>
      <c r="E2" t="s">
        <v>1233</v>
      </c>
      <c r="F2" s="212">
        <v>1</v>
      </c>
    </row>
    <row r="3" spans="1:6">
      <c r="A3" s="212">
        <v>2</v>
      </c>
      <c r="B3" t="s">
        <v>464</v>
      </c>
      <c r="C3">
        <v>230010</v>
      </c>
      <c r="D3" t="s">
        <v>464</v>
      </c>
      <c r="E3" t="s">
        <v>465</v>
      </c>
      <c r="F3" s="212">
        <v>2</v>
      </c>
    </row>
    <row r="4" spans="1:6">
      <c r="A4" s="212">
        <v>3</v>
      </c>
      <c r="B4" t="s">
        <v>418</v>
      </c>
      <c r="C4">
        <v>230017</v>
      </c>
      <c r="D4" t="s">
        <v>418</v>
      </c>
      <c r="E4" t="s">
        <v>419</v>
      </c>
      <c r="F4" s="212">
        <v>3</v>
      </c>
    </row>
    <row r="5" spans="1:6">
      <c r="A5" s="212">
        <v>4</v>
      </c>
      <c r="B5" t="s">
        <v>342</v>
      </c>
      <c r="C5">
        <v>230019</v>
      </c>
      <c r="D5" t="s">
        <v>342</v>
      </c>
      <c r="E5" t="s">
        <v>343</v>
      </c>
      <c r="F5" s="212">
        <v>4</v>
      </c>
    </row>
    <row r="6" spans="1:6">
      <c r="A6" s="212">
        <v>5</v>
      </c>
      <c r="B6" t="s">
        <v>408</v>
      </c>
      <c r="C6">
        <v>230024</v>
      </c>
      <c r="D6" t="s">
        <v>408</v>
      </c>
      <c r="E6" t="s">
        <v>409</v>
      </c>
      <c r="F6" s="212">
        <v>5</v>
      </c>
    </row>
    <row r="7" spans="1:6">
      <c r="A7" s="212">
        <v>6</v>
      </c>
      <c r="B7" t="s">
        <v>330</v>
      </c>
      <c r="C7">
        <v>230026</v>
      </c>
      <c r="D7" t="s">
        <v>330</v>
      </c>
      <c r="E7" t="s">
        <v>331</v>
      </c>
      <c r="F7" s="212">
        <v>6</v>
      </c>
    </row>
    <row r="8" spans="1:6">
      <c r="A8" s="212">
        <v>7</v>
      </c>
      <c r="B8" t="s">
        <v>344</v>
      </c>
      <c r="C8">
        <v>230029</v>
      </c>
      <c r="D8" t="s">
        <v>344</v>
      </c>
      <c r="E8" t="s">
        <v>345</v>
      </c>
      <c r="F8" s="212">
        <v>7</v>
      </c>
    </row>
    <row r="9" spans="1:6">
      <c r="A9" s="212">
        <v>8</v>
      </c>
      <c r="B9" t="s">
        <v>412</v>
      </c>
      <c r="C9">
        <v>230030</v>
      </c>
      <c r="D9" t="s">
        <v>412</v>
      </c>
      <c r="E9" t="s">
        <v>413</v>
      </c>
      <c r="F9" s="212">
        <v>8</v>
      </c>
    </row>
    <row r="10" spans="1:6">
      <c r="A10" s="212">
        <v>9</v>
      </c>
      <c r="B10" t="s">
        <v>476</v>
      </c>
      <c r="C10">
        <v>230033</v>
      </c>
      <c r="D10" t="s">
        <v>476</v>
      </c>
      <c r="E10" t="s">
        <v>477</v>
      </c>
      <c r="F10" s="212">
        <v>9</v>
      </c>
    </row>
    <row r="11" spans="1:6">
      <c r="A11" s="212">
        <v>10</v>
      </c>
      <c r="B11" t="s">
        <v>402</v>
      </c>
      <c r="C11">
        <v>230035</v>
      </c>
      <c r="D11" t="s">
        <v>402</v>
      </c>
      <c r="E11" t="s">
        <v>403</v>
      </c>
      <c r="F11" s="212">
        <v>10</v>
      </c>
    </row>
    <row r="12" spans="1:6">
      <c r="A12" s="212">
        <v>11</v>
      </c>
      <c r="B12" t="s">
        <v>332</v>
      </c>
      <c r="C12">
        <v>230036</v>
      </c>
      <c r="D12" t="s">
        <v>332</v>
      </c>
      <c r="E12" t="s">
        <v>333</v>
      </c>
      <c r="F12" s="212">
        <v>11</v>
      </c>
    </row>
    <row r="13" spans="1:6">
      <c r="A13" s="212">
        <v>12</v>
      </c>
      <c r="B13" t="s">
        <v>486</v>
      </c>
      <c r="C13">
        <v>230039</v>
      </c>
      <c r="D13" t="s">
        <v>486</v>
      </c>
      <c r="E13" t="s">
        <v>487</v>
      </c>
      <c r="F13" s="212">
        <v>12</v>
      </c>
    </row>
    <row r="14" spans="1:6">
      <c r="A14" s="212">
        <v>13</v>
      </c>
      <c r="B14" t="s">
        <v>414</v>
      </c>
      <c r="C14">
        <v>230041</v>
      </c>
      <c r="D14" t="s">
        <v>414</v>
      </c>
      <c r="E14" t="s">
        <v>415</v>
      </c>
      <c r="F14" s="212">
        <v>13</v>
      </c>
    </row>
    <row r="15" spans="1:6">
      <c r="A15" s="212">
        <v>14</v>
      </c>
      <c r="B15" t="s">
        <v>440</v>
      </c>
      <c r="C15">
        <v>230044</v>
      </c>
      <c r="D15" t="s">
        <v>440</v>
      </c>
      <c r="E15" t="s">
        <v>441</v>
      </c>
      <c r="F15" s="212">
        <v>14</v>
      </c>
    </row>
    <row r="16" spans="1:6">
      <c r="A16" s="212">
        <v>15</v>
      </c>
      <c r="B16" t="s">
        <v>448</v>
      </c>
      <c r="C16">
        <v>230045</v>
      </c>
      <c r="D16" t="s">
        <v>448</v>
      </c>
      <c r="E16" t="s">
        <v>449</v>
      </c>
      <c r="F16" s="212">
        <v>15</v>
      </c>
    </row>
    <row r="17" spans="1:6">
      <c r="A17" s="212">
        <v>16</v>
      </c>
      <c r="B17" t="s">
        <v>452</v>
      </c>
      <c r="C17">
        <v>230054</v>
      </c>
      <c r="D17" t="s">
        <v>452</v>
      </c>
      <c r="E17" t="s">
        <v>453</v>
      </c>
      <c r="F17" s="212">
        <v>16</v>
      </c>
    </row>
    <row r="18" spans="1:6">
      <c r="A18" s="212">
        <v>17</v>
      </c>
      <c r="B18" t="s">
        <v>361</v>
      </c>
      <c r="C18">
        <v>230060</v>
      </c>
      <c r="D18" t="s">
        <v>361</v>
      </c>
      <c r="E18" t="s">
        <v>362</v>
      </c>
      <c r="F18" s="212">
        <v>17</v>
      </c>
    </row>
    <row r="19" spans="1:6">
      <c r="A19" s="212">
        <v>18</v>
      </c>
      <c r="B19" t="s">
        <v>416</v>
      </c>
      <c r="C19">
        <v>230067</v>
      </c>
      <c r="D19" t="s">
        <v>416</v>
      </c>
      <c r="E19" t="s">
        <v>417</v>
      </c>
      <c r="F19" s="212">
        <v>18</v>
      </c>
    </row>
    <row r="20" spans="1:6">
      <c r="A20" s="212">
        <v>19</v>
      </c>
      <c r="B20" t="s">
        <v>357</v>
      </c>
      <c r="C20">
        <v>230075</v>
      </c>
      <c r="D20" t="s">
        <v>357</v>
      </c>
      <c r="E20" t="s">
        <v>358</v>
      </c>
      <c r="F20" s="212">
        <v>19</v>
      </c>
    </row>
    <row r="21" spans="1:6">
      <c r="A21" s="212">
        <v>20</v>
      </c>
      <c r="B21" t="s">
        <v>432</v>
      </c>
      <c r="C21">
        <v>230077</v>
      </c>
      <c r="D21" t="s">
        <v>432</v>
      </c>
      <c r="E21" t="s">
        <v>433</v>
      </c>
      <c r="F21" s="212">
        <v>20</v>
      </c>
    </row>
    <row r="22" spans="1:6">
      <c r="A22" s="212">
        <v>21</v>
      </c>
      <c r="B22" t="s">
        <v>398</v>
      </c>
      <c r="C22">
        <v>230083</v>
      </c>
      <c r="D22" t="s">
        <v>398</v>
      </c>
      <c r="E22" t="s">
        <v>399</v>
      </c>
      <c r="F22" s="212">
        <v>21</v>
      </c>
    </row>
    <row r="23" spans="1:6">
      <c r="A23" s="212">
        <v>22</v>
      </c>
      <c r="B23" t="s">
        <v>404</v>
      </c>
      <c r="C23">
        <v>230086</v>
      </c>
      <c r="D23" t="s">
        <v>404</v>
      </c>
      <c r="E23" t="s">
        <v>405</v>
      </c>
      <c r="F23" s="212">
        <v>22</v>
      </c>
    </row>
    <row r="24" spans="1:6">
      <c r="A24" s="212">
        <v>23</v>
      </c>
      <c r="B24" t="s">
        <v>322</v>
      </c>
      <c r="C24">
        <v>230090</v>
      </c>
      <c r="D24" t="s">
        <v>322</v>
      </c>
      <c r="E24" t="s">
        <v>323</v>
      </c>
      <c r="F24" s="212">
        <v>23</v>
      </c>
    </row>
    <row r="25" spans="1:6">
      <c r="A25" s="212">
        <v>24</v>
      </c>
      <c r="B25" t="s">
        <v>324</v>
      </c>
      <c r="C25">
        <v>230091</v>
      </c>
      <c r="D25" t="s">
        <v>324</v>
      </c>
      <c r="E25" t="s">
        <v>325</v>
      </c>
      <c r="F25" s="212">
        <v>24</v>
      </c>
    </row>
    <row r="26" spans="1:6">
      <c r="A26" s="212">
        <v>25</v>
      </c>
      <c r="B26" t="s">
        <v>367</v>
      </c>
      <c r="C26">
        <v>230093</v>
      </c>
      <c r="D26" t="s">
        <v>367</v>
      </c>
      <c r="E26" t="s">
        <v>368</v>
      </c>
      <c r="F26" s="212">
        <v>25</v>
      </c>
    </row>
    <row r="27" spans="1:6">
      <c r="A27" s="212">
        <v>26</v>
      </c>
      <c r="B27" t="s">
        <v>482</v>
      </c>
      <c r="C27">
        <v>230094</v>
      </c>
      <c r="D27" t="s">
        <v>482</v>
      </c>
      <c r="E27" t="s">
        <v>483</v>
      </c>
      <c r="F27" s="212">
        <v>26</v>
      </c>
    </row>
    <row r="28" spans="1:6">
      <c r="A28" s="212">
        <v>27</v>
      </c>
      <c r="B28" t="s">
        <v>336</v>
      </c>
      <c r="C28">
        <v>230095</v>
      </c>
      <c r="D28" t="s">
        <v>336</v>
      </c>
      <c r="E28" t="s">
        <v>337</v>
      </c>
      <c r="F28" s="212">
        <v>27</v>
      </c>
    </row>
    <row r="29" spans="1:6">
      <c r="A29" s="212">
        <v>28</v>
      </c>
      <c r="B29" t="s">
        <v>478</v>
      </c>
      <c r="C29">
        <v>230097</v>
      </c>
      <c r="D29" t="s">
        <v>478</v>
      </c>
      <c r="E29" t="s">
        <v>479</v>
      </c>
      <c r="F29" s="212">
        <v>28</v>
      </c>
    </row>
    <row r="30" spans="1:6">
      <c r="A30" s="212">
        <v>29</v>
      </c>
      <c r="B30" t="s">
        <v>390</v>
      </c>
      <c r="C30">
        <v>230099</v>
      </c>
      <c r="D30" t="s">
        <v>390</v>
      </c>
      <c r="E30" t="s">
        <v>391</v>
      </c>
      <c r="F30" s="212">
        <v>29</v>
      </c>
    </row>
    <row r="31" spans="1:6">
      <c r="A31" s="212">
        <v>30</v>
      </c>
      <c r="B31" t="s">
        <v>442</v>
      </c>
      <c r="C31">
        <v>230108</v>
      </c>
      <c r="D31" t="s">
        <v>442</v>
      </c>
      <c r="E31" t="s">
        <v>443</v>
      </c>
      <c r="F31" s="212">
        <v>30</v>
      </c>
    </row>
    <row r="32" spans="1:6">
      <c r="A32" s="212">
        <v>31</v>
      </c>
      <c r="B32" t="s">
        <v>392</v>
      </c>
      <c r="C32">
        <v>230123</v>
      </c>
      <c r="D32" t="s">
        <v>392</v>
      </c>
      <c r="E32" t="s">
        <v>393</v>
      </c>
      <c r="F32" s="212">
        <v>31</v>
      </c>
    </row>
    <row r="33" spans="1:6">
      <c r="A33" s="212">
        <v>32</v>
      </c>
      <c r="B33" t="s">
        <v>328</v>
      </c>
      <c r="C33">
        <v>230124</v>
      </c>
      <c r="D33" t="s">
        <v>328</v>
      </c>
      <c r="E33" t="s">
        <v>329</v>
      </c>
      <c r="F33" s="212">
        <v>32</v>
      </c>
    </row>
    <row r="34" spans="1:6">
      <c r="A34" s="212">
        <v>33</v>
      </c>
      <c r="B34" t="s">
        <v>376</v>
      </c>
      <c r="C34">
        <v>230139</v>
      </c>
      <c r="D34" t="s">
        <v>376</v>
      </c>
      <c r="E34" t="s">
        <v>377</v>
      </c>
      <c r="F34" s="212">
        <v>33</v>
      </c>
    </row>
    <row r="35" spans="1:6">
      <c r="A35" s="212">
        <v>34</v>
      </c>
      <c r="B35" t="s">
        <v>444</v>
      </c>
      <c r="C35">
        <v>230142</v>
      </c>
      <c r="D35" t="s">
        <v>444</v>
      </c>
      <c r="E35" t="s">
        <v>445</v>
      </c>
      <c r="F35" s="212">
        <v>34</v>
      </c>
    </row>
    <row r="36" spans="1:6">
      <c r="A36" s="212">
        <v>35</v>
      </c>
      <c r="B36" t="s">
        <v>384</v>
      </c>
      <c r="C36">
        <v>230154</v>
      </c>
      <c r="D36" t="s">
        <v>384</v>
      </c>
      <c r="E36" t="s">
        <v>385</v>
      </c>
      <c r="F36" s="212">
        <v>35</v>
      </c>
    </row>
    <row r="37" spans="1:6">
      <c r="A37" s="212">
        <v>36</v>
      </c>
      <c r="B37" t="s">
        <v>320</v>
      </c>
      <c r="C37">
        <v>230165</v>
      </c>
      <c r="D37" t="s">
        <v>320</v>
      </c>
      <c r="E37" t="s">
        <v>321</v>
      </c>
      <c r="F37" s="212">
        <v>36</v>
      </c>
    </row>
    <row r="38" spans="1:6">
      <c r="A38" s="212">
        <v>37</v>
      </c>
      <c r="B38" t="s">
        <v>382</v>
      </c>
      <c r="C38">
        <v>230169</v>
      </c>
      <c r="D38" t="s">
        <v>382</v>
      </c>
      <c r="E38" t="s">
        <v>383</v>
      </c>
      <c r="F38" s="212">
        <v>37</v>
      </c>
    </row>
    <row r="39" spans="1:6">
      <c r="A39" s="212">
        <v>38</v>
      </c>
      <c r="B39" t="s">
        <v>490</v>
      </c>
      <c r="C39">
        <v>230175</v>
      </c>
      <c r="D39" t="s">
        <v>490</v>
      </c>
      <c r="E39" t="s">
        <v>491</v>
      </c>
      <c r="F39" s="212">
        <v>38</v>
      </c>
    </row>
    <row r="40" spans="1:6">
      <c r="A40" s="212">
        <v>39</v>
      </c>
      <c r="B40" t="s">
        <v>428</v>
      </c>
      <c r="C40">
        <v>230180</v>
      </c>
      <c r="D40" t="s">
        <v>428</v>
      </c>
      <c r="E40" t="s">
        <v>429</v>
      </c>
      <c r="F40" s="212">
        <v>39</v>
      </c>
    </row>
    <row r="41" spans="1:6">
      <c r="A41" s="212">
        <v>40</v>
      </c>
      <c r="B41" t="s">
        <v>374</v>
      </c>
      <c r="C41">
        <v>230198</v>
      </c>
      <c r="D41" t="s">
        <v>374</v>
      </c>
      <c r="E41" t="s">
        <v>375</v>
      </c>
      <c r="F41" s="212">
        <v>40</v>
      </c>
    </row>
    <row r="42" spans="1:6">
      <c r="A42" s="212">
        <v>41</v>
      </c>
      <c r="B42" t="s">
        <v>472</v>
      </c>
      <c r="C42">
        <v>230200</v>
      </c>
      <c r="D42" t="s">
        <v>472</v>
      </c>
      <c r="E42" t="s">
        <v>473</v>
      </c>
      <c r="F42" s="212">
        <v>41</v>
      </c>
    </row>
    <row r="43" spans="1:6">
      <c r="A43" s="212">
        <v>42</v>
      </c>
      <c r="B43" t="s">
        <v>349</v>
      </c>
      <c r="C43">
        <v>230226</v>
      </c>
      <c r="D43" t="s">
        <v>349</v>
      </c>
      <c r="E43" t="s">
        <v>350</v>
      </c>
      <c r="F43" s="212">
        <v>42</v>
      </c>
    </row>
    <row r="44" spans="1:6">
      <c r="A44" s="212">
        <v>43</v>
      </c>
      <c r="B44" t="s">
        <v>340</v>
      </c>
      <c r="C44">
        <v>230238</v>
      </c>
      <c r="D44" t="s">
        <v>340</v>
      </c>
      <c r="E44" t="s">
        <v>341</v>
      </c>
      <c r="F44" s="212">
        <v>43</v>
      </c>
    </row>
    <row r="45" spans="1:6">
      <c r="A45" s="212">
        <v>44</v>
      </c>
      <c r="B45" t="s">
        <v>426</v>
      </c>
      <c r="C45">
        <v>230251</v>
      </c>
      <c r="D45" t="s">
        <v>426</v>
      </c>
      <c r="E45" t="s">
        <v>427</v>
      </c>
      <c r="F45" s="212">
        <v>44</v>
      </c>
    </row>
    <row r="46" spans="1:6">
      <c r="A46" s="212">
        <v>45</v>
      </c>
      <c r="B46" t="s">
        <v>430</v>
      </c>
      <c r="C46">
        <v>230252</v>
      </c>
      <c r="D46" t="s">
        <v>430</v>
      </c>
      <c r="E46" t="s">
        <v>431</v>
      </c>
      <c r="F46" s="212">
        <v>45</v>
      </c>
    </row>
    <row r="47" spans="1:6">
      <c r="A47" s="212">
        <v>46</v>
      </c>
      <c r="B47" t="s">
        <v>338</v>
      </c>
      <c r="C47">
        <v>230268</v>
      </c>
      <c r="D47" t="s">
        <v>338</v>
      </c>
      <c r="E47" t="s">
        <v>339</v>
      </c>
      <c r="F47" s="212">
        <v>46</v>
      </c>
    </row>
    <row r="48" spans="1:6">
      <c r="A48" s="212">
        <v>47</v>
      </c>
      <c r="B48" t="s">
        <v>420</v>
      </c>
      <c r="C48">
        <v>230272</v>
      </c>
      <c r="D48" t="s">
        <v>420</v>
      </c>
      <c r="E48" t="s">
        <v>421</v>
      </c>
      <c r="F48" s="212">
        <v>47</v>
      </c>
    </row>
    <row r="49" spans="1:6">
      <c r="A49" s="212">
        <v>48</v>
      </c>
      <c r="B49" t="s">
        <v>456</v>
      </c>
      <c r="C49">
        <v>230278</v>
      </c>
      <c r="D49" t="s">
        <v>456</v>
      </c>
      <c r="E49" t="s">
        <v>457</v>
      </c>
      <c r="F49" s="212">
        <v>48</v>
      </c>
    </row>
    <row r="50" spans="1:6">
      <c r="A50" s="212">
        <v>49</v>
      </c>
      <c r="B50" t="s">
        <v>458</v>
      </c>
      <c r="C50">
        <v>230289</v>
      </c>
      <c r="D50" t="s">
        <v>458</v>
      </c>
      <c r="E50" t="s">
        <v>459</v>
      </c>
      <c r="F50" s="212">
        <v>49</v>
      </c>
    </row>
    <row r="51" spans="1:6">
      <c r="A51" s="212">
        <v>50</v>
      </c>
      <c r="B51" t="s">
        <v>470</v>
      </c>
      <c r="C51">
        <v>230315</v>
      </c>
      <c r="D51" t="s">
        <v>470</v>
      </c>
      <c r="E51" t="s">
        <v>471</v>
      </c>
      <c r="F51" s="212">
        <v>50</v>
      </c>
    </row>
    <row r="52" spans="1:6">
      <c r="A52" s="212">
        <v>51</v>
      </c>
      <c r="B52" t="s">
        <v>400</v>
      </c>
      <c r="C52">
        <v>230326</v>
      </c>
      <c r="D52" t="s">
        <v>400</v>
      </c>
      <c r="E52" t="s">
        <v>401</v>
      </c>
      <c r="F52" s="212">
        <v>51</v>
      </c>
    </row>
    <row r="53" spans="1:6">
      <c r="A53" s="212">
        <v>52</v>
      </c>
      <c r="B53" t="s">
        <v>410</v>
      </c>
      <c r="C53">
        <v>230329</v>
      </c>
      <c r="D53" t="s">
        <v>410</v>
      </c>
      <c r="E53" t="s">
        <v>411</v>
      </c>
      <c r="F53" s="212">
        <v>52</v>
      </c>
    </row>
    <row r="54" spans="1:6">
      <c r="A54" s="212">
        <v>53</v>
      </c>
      <c r="B54" t="s">
        <v>369</v>
      </c>
      <c r="C54">
        <v>230338</v>
      </c>
      <c r="D54" t="s">
        <v>369</v>
      </c>
      <c r="E54" t="s">
        <v>370</v>
      </c>
      <c r="F54" s="212">
        <v>53</v>
      </c>
    </row>
    <row r="55" spans="1:6">
      <c r="A55" s="212">
        <v>54</v>
      </c>
      <c r="B55" t="s">
        <v>380</v>
      </c>
      <c r="C55">
        <v>230340</v>
      </c>
      <c r="D55" t="s">
        <v>380</v>
      </c>
      <c r="E55" t="s">
        <v>381</v>
      </c>
      <c r="F55" s="212">
        <v>54</v>
      </c>
    </row>
    <row r="56" spans="1:6">
      <c r="A56" s="212">
        <v>55</v>
      </c>
      <c r="B56" t="s">
        <v>424</v>
      </c>
      <c r="C56">
        <v>230346</v>
      </c>
      <c r="D56" t="s">
        <v>424</v>
      </c>
      <c r="E56" t="s">
        <v>425</v>
      </c>
      <c r="F56" s="212">
        <v>55</v>
      </c>
    </row>
    <row r="57" spans="1:6">
      <c r="A57" s="212">
        <v>56</v>
      </c>
      <c r="B57" t="s">
        <v>474</v>
      </c>
      <c r="C57">
        <v>230353</v>
      </c>
      <c r="D57" t="s">
        <v>474</v>
      </c>
      <c r="E57" t="s">
        <v>475</v>
      </c>
      <c r="F57" s="212">
        <v>56</v>
      </c>
    </row>
    <row r="58" spans="1:6">
      <c r="A58" s="212">
        <v>57</v>
      </c>
      <c r="B58" t="s">
        <v>406</v>
      </c>
      <c r="C58">
        <v>230354</v>
      </c>
      <c r="D58" t="s">
        <v>406</v>
      </c>
      <c r="E58" t="s">
        <v>407</v>
      </c>
      <c r="F58" s="212">
        <v>57</v>
      </c>
    </row>
    <row r="59" spans="1:6">
      <c r="A59" s="212">
        <v>58</v>
      </c>
      <c r="B59" t="s">
        <v>351</v>
      </c>
      <c r="C59">
        <v>230355</v>
      </c>
      <c r="D59" t="s">
        <v>351</v>
      </c>
      <c r="E59" t="s">
        <v>352</v>
      </c>
      <c r="F59" s="212">
        <v>58</v>
      </c>
    </row>
    <row r="60" spans="1:6">
      <c r="A60" s="212">
        <v>59</v>
      </c>
      <c r="B60" t="s">
        <v>492</v>
      </c>
      <c r="C60">
        <v>230356</v>
      </c>
      <c r="D60" t="s">
        <v>492</v>
      </c>
      <c r="E60" t="s">
        <v>493</v>
      </c>
      <c r="F60" s="212">
        <v>59</v>
      </c>
    </row>
    <row r="61" spans="1:6">
      <c r="A61" s="212">
        <v>60</v>
      </c>
      <c r="B61" t="s">
        <v>488</v>
      </c>
      <c r="C61">
        <v>230365</v>
      </c>
      <c r="D61" t="s">
        <v>488</v>
      </c>
      <c r="E61" t="s">
        <v>489</v>
      </c>
      <c r="F61" s="212">
        <v>60</v>
      </c>
    </row>
    <row r="62" spans="1:6">
      <c r="A62" s="212">
        <v>61</v>
      </c>
      <c r="B62" t="s">
        <v>326</v>
      </c>
      <c r="C62">
        <v>230366</v>
      </c>
      <c r="D62" t="s">
        <v>326</v>
      </c>
      <c r="E62" t="s">
        <v>327</v>
      </c>
      <c r="F62" s="212">
        <v>61</v>
      </c>
    </row>
    <row r="63" spans="1:6">
      <c r="A63" s="212">
        <v>62</v>
      </c>
      <c r="B63" t="s">
        <v>396</v>
      </c>
      <c r="C63">
        <v>230368</v>
      </c>
      <c r="D63" t="s">
        <v>396</v>
      </c>
      <c r="E63" t="s">
        <v>397</v>
      </c>
      <c r="F63" s="212">
        <v>62</v>
      </c>
    </row>
    <row r="64" spans="1:6">
      <c r="A64" s="212">
        <v>63</v>
      </c>
      <c r="B64" t="s">
        <v>353</v>
      </c>
      <c r="C64">
        <v>230372</v>
      </c>
      <c r="D64" t="s">
        <v>353</v>
      </c>
      <c r="E64" t="s">
        <v>354</v>
      </c>
      <c r="F64" s="212">
        <v>63</v>
      </c>
    </row>
    <row r="65" spans="1:6">
      <c r="A65" s="212">
        <v>64</v>
      </c>
      <c r="B65" t="s">
        <v>434</v>
      </c>
      <c r="C65">
        <v>230374</v>
      </c>
      <c r="D65" t="s">
        <v>434</v>
      </c>
      <c r="E65" t="s">
        <v>435</v>
      </c>
      <c r="F65" s="212">
        <v>64</v>
      </c>
    </row>
    <row r="66" spans="1:6">
      <c r="A66" s="212">
        <v>65</v>
      </c>
      <c r="B66" t="s">
        <v>365</v>
      </c>
      <c r="C66">
        <v>230384</v>
      </c>
      <c r="D66" t="s">
        <v>365</v>
      </c>
      <c r="E66" t="s">
        <v>366</v>
      </c>
      <c r="F66" s="212">
        <v>65</v>
      </c>
    </row>
    <row r="67" spans="1:6">
      <c r="A67" s="212">
        <v>66</v>
      </c>
      <c r="B67" t="s">
        <v>446</v>
      </c>
      <c r="C67">
        <v>230385</v>
      </c>
      <c r="D67" t="s">
        <v>446</v>
      </c>
      <c r="E67" t="s">
        <v>447</v>
      </c>
      <c r="F67" s="212">
        <v>66</v>
      </c>
    </row>
    <row r="68" spans="1:6">
      <c r="A68" s="212">
        <v>67</v>
      </c>
      <c r="B68" t="s">
        <v>438</v>
      </c>
      <c r="C68">
        <v>230388</v>
      </c>
      <c r="D68" t="s">
        <v>438</v>
      </c>
      <c r="E68" t="s">
        <v>439</v>
      </c>
      <c r="F68" s="212">
        <v>67</v>
      </c>
    </row>
    <row r="69" spans="1:6">
      <c r="A69" s="212">
        <v>68</v>
      </c>
      <c r="B69" t="s">
        <v>498</v>
      </c>
      <c r="C69">
        <v>230390</v>
      </c>
      <c r="D69" t="s">
        <v>498</v>
      </c>
      <c r="E69" t="s">
        <v>499</v>
      </c>
      <c r="F69" s="212">
        <v>68</v>
      </c>
    </row>
    <row r="70" spans="1:6">
      <c r="A70" s="212">
        <v>69</v>
      </c>
      <c r="B70" t="s">
        <v>466</v>
      </c>
      <c r="C70">
        <v>230393</v>
      </c>
      <c r="D70" t="s">
        <v>466</v>
      </c>
      <c r="E70" t="s">
        <v>467</v>
      </c>
      <c r="F70" s="212">
        <v>69</v>
      </c>
    </row>
    <row r="71" spans="1:6">
      <c r="A71" s="212">
        <v>70</v>
      </c>
      <c r="B71" t="s">
        <v>359</v>
      </c>
      <c r="C71">
        <v>230394</v>
      </c>
      <c r="D71" t="s">
        <v>359</v>
      </c>
      <c r="E71" t="s">
        <v>360</v>
      </c>
      <c r="F71" s="212">
        <v>70</v>
      </c>
    </row>
    <row r="72" spans="1:6">
      <c r="A72" s="212">
        <v>71</v>
      </c>
      <c r="B72" t="s">
        <v>480</v>
      </c>
      <c r="C72">
        <v>230397</v>
      </c>
      <c r="D72" t="s">
        <v>480</v>
      </c>
      <c r="E72" t="s">
        <v>481</v>
      </c>
      <c r="F72" s="212">
        <v>71</v>
      </c>
    </row>
    <row r="73" spans="1:6">
      <c r="A73" s="212">
        <v>72</v>
      </c>
      <c r="B73" t="s">
        <v>468</v>
      </c>
      <c r="C73">
        <v>230398</v>
      </c>
      <c r="D73" t="s">
        <v>468</v>
      </c>
      <c r="E73" t="s">
        <v>469</v>
      </c>
      <c r="F73" s="212">
        <v>72</v>
      </c>
    </row>
    <row r="74" spans="1:6">
      <c r="A74" s="212">
        <v>73</v>
      </c>
      <c r="B74" t="s">
        <v>496</v>
      </c>
      <c r="C74">
        <v>230399</v>
      </c>
      <c r="D74" t="s">
        <v>496</v>
      </c>
      <c r="E74" t="s">
        <v>497</v>
      </c>
      <c r="F74" s="212">
        <v>73</v>
      </c>
    </row>
    <row r="75" spans="1:6">
      <c r="A75" s="212">
        <v>74</v>
      </c>
      <c r="B75" t="s">
        <v>334</v>
      </c>
      <c r="C75">
        <v>230403</v>
      </c>
      <c r="D75" t="s">
        <v>334</v>
      </c>
      <c r="E75" t="s">
        <v>335</v>
      </c>
      <c r="F75" s="212">
        <v>74</v>
      </c>
    </row>
    <row r="76" spans="1:6">
      <c r="A76" s="212">
        <v>75</v>
      </c>
      <c r="B76" t="s">
        <v>436</v>
      </c>
      <c r="C76">
        <v>230406</v>
      </c>
      <c r="D76" t="s">
        <v>436</v>
      </c>
      <c r="E76" t="s">
        <v>437</v>
      </c>
      <c r="F76" s="212">
        <v>75</v>
      </c>
    </row>
    <row r="77" spans="1:6">
      <c r="A77" s="212">
        <v>76</v>
      </c>
      <c r="B77" t="s">
        <v>462</v>
      </c>
      <c r="C77">
        <v>230407</v>
      </c>
      <c r="D77" t="s">
        <v>462</v>
      </c>
      <c r="E77" t="s">
        <v>463</v>
      </c>
      <c r="F77" s="212">
        <v>76</v>
      </c>
    </row>
    <row r="78" spans="1:6">
      <c r="A78" s="212">
        <v>77</v>
      </c>
      <c r="B78" t="s">
        <v>454</v>
      </c>
      <c r="C78">
        <v>230411</v>
      </c>
      <c r="D78" t="s">
        <v>454</v>
      </c>
      <c r="E78" t="s">
        <v>455</v>
      </c>
      <c r="F78" s="212">
        <v>77</v>
      </c>
    </row>
    <row r="79" spans="1:6">
      <c r="A79" s="212">
        <v>78</v>
      </c>
      <c r="B79" t="s">
        <v>450</v>
      </c>
      <c r="C79">
        <v>230413</v>
      </c>
      <c r="D79" t="s">
        <v>450</v>
      </c>
      <c r="E79" t="s">
        <v>451</v>
      </c>
      <c r="F79" s="212">
        <v>78</v>
      </c>
    </row>
    <row r="80" spans="1:6">
      <c r="A80" s="212">
        <v>79</v>
      </c>
      <c r="B80" t="s">
        <v>371</v>
      </c>
      <c r="C80">
        <v>230414</v>
      </c>
      <c r="D80" t="s">
        <v>371</v>
      </c>
      <c r="E80" t="s">
        <v>372</v>
      </c>
      <c r="F80" s="212">
        <v>79</v>
      </c>
    </row>
    <row r="81" spans="1:6">
      <c r="A81" s="212">
        <v>80</v>
      </c>
      <c r="B81" t="s">
        <v>386</v>
      </c>
      <c r="C81">
        <v>230416</v>
      </c>
      <c r="D81" t="s">
        <v>386</v>
      </c>
      <c r="E81" t="s">
        <v>387</v>
      </c>
      <c r="F81" s="212">
        <v>80</v>
      </c>
    </row>
    <row r="82" spans="1:6">
      <c r="A82" s="212">
        <v>81</v>
      </c>
      <c r="B82" t="s">
        <v>355</v>
      </c>
      <c r="C82">
        <v>230424</v>
      </c>
      <c r="D82" t="s">
        <v>355</v>
      </c>
      <c r="E82" t="s">
        <v>356</v>
      </c>
      <c r="F82" s="212">
        <v>81</v>
      </c>
    </row>
    <row r="83" spans="1:6">
      <c r="A83" s="212">
        <v>82</v>
      </c>
      <c r="B83" t="s">
        <v>502</v>
      </c>
      <c r="C83">
        <v>230426</v>
      </c>
      <c r="D83" t="s">
        <v>502</v>
      </c>
      <c r="E83" t="s">
        <v>503</v>
      </c>
      <c r="F83" s="212">
        <v>82</v>
      </c>
    </row>
    <row r="84" spans="1:6">
      <c r="A84" s="212">
        <v>83</v>
      </c>
      <c r="B84" t="s">
        <v>318</v>
      </c>
      <c r="C84">
        <v>230431</v>
      </c>
      <c r="D84" t="s">
        <v>318</v>
      </c>
      <c r="E84" t="s">
        <v>319</v>
      </c>
      <c r="F84" s="212">
        <v>83</v>
      </c>
    </row>
    <row r="85" spans="1:6">
      <c r="A85" s="212">
        <v>84</v>
      </c>
      <c r="B85" t="s">
        <v>373</v>
      </c>
      <c r="C85">
        <v>230435</v>
      </c>
      <c r="D85" t="s">
        <v>373</v>
      </c>
      <c r="E85" t="s">
        <v>373</v>
      </c>
      <c r="F85" s="212">
        <v>84</v>
      </c>
    </row>
    <row r="86" spans="1:6">
      <c r="A86" s="212">
        <v>85</v>
      </c>
      <c r="B86" t="s">
        <v>505</v>
      </c>
      <c r="C86">
        <v>230436</v>
      </c>
      <c r="D86" t="s">
        <v>505</v>
      </c>
      <c r="E86" t="s">
        <v>506</v>
      </c>
      <c r="F86" s="212">
        <v>85</v>
      </c>
    </row>
    <row r="87" spans="1:6">
      <c r="A87" s="212">
        <v>86</v>
      </c>
      <c r="B87" t="s">
        <v>378</v>
      </c>
      <c r="C87">
        <v>230437</v>
      </c>
      <c r="D87" t="s">
        <v>378</v>
      </c>
      <c r="E87" t="s">
        <v>379</v>
      </c>
      <c r="F87" s="212">
        <v>86</v>
      </c>
    </row>
    <row r="88" spans="1:6">
      <c r="A88" s="212">
        <v>87</v>
      </c>
      <c r="B88" t="s">
        <v>394</v>
      </c>
      <c r="C88">
        <v>230438</v>
      </c>
      <c r="D88" t="s">
        <v>394</v>
      </c>
      <c r="E88" t="s">
        <v>395</v>
      </c>
      <c r="F88" s="212">
        <v>87</v>
      </c>
    </row>
    <row r="89" spans="1:6">
      <c r="A89" s="212">
        <v>88</v>
      </c>
      <c r="B89" t="s">
        <v>363</v>
      </c>
      <c r="C89">
        <v>230440</v>
      </c>
      <c r="D89" t="s">
        <v>363</v>
      </c>
      <c r="E89" t="s">
        <v>364</v>
      </c>
      <c r="F89" s="212">
        <v>88</v>
      </c>
    </row>
    <row r="90" spans="1:6">
      <c r="A90" s="212">
        <v>89</v>
      </c>
      <c r="B90" t="s">
        <v>347</v>
      </c>
      <c r="C90">
        <v>230442</v>
      </c>
      <c r="D90" t="s">
        <v>347</v>
      </c>
      <c r="E90" t="s">
        <v>348</v>
      </c>
      <c r="F90" s="212">
        <v>89</v>
      </c>
    </row>
    <row r="91" spans="1:6">
      <c r="A91" s="212">
        <v>90</v>
      </c>
      <c r="B91" t="s">
        <v>500</v>
      </c>
      <c r="C91">
        <v>230448</v>
      </c>
      <c r="D91" t="s">
        <v>500</v>
      </c>
      <c r="E91" t="s">
        <v>501</v>
      </c>
      <c r="F91" s="212">
        <v>90</v>
      </c>
    </row>
    <row r="92" spans="1:6">
      <c r="A92" s="212">
        <v>91</v>
      </c>
      <c r="B92" t="s">
        <v>388</v>
      </c>
      <c r="C92">
        <v>230449</v>
      </c>
      <c r="D92" t="s">
        <v>388</v>
      </c>
      <c r="E92" t="s">
        <v>389</v>
      </c>
      <c r="F92" s="212">
        <v>91</v>
      </c>
    </row>
    <row r="93" spans="1:6">
      <c r="A93" s="212">
        <v>92</v>
      </c>
      <c r="B93" t="s">
        <v>494</v>
      </c>
      <c r="C93">
        <v>230450</v>
      </c>
      <c r="D93" t="s">
        <v>494</v>
      </c>
      <c r="E93" t="s">
        <v>495</v>
      </c>
      <c r="F93" s="212">
        <v>92</v>
      </c>
    </row>
    <row r="94" spans="1:6">
      <c r="A94" s="212">
        <v>93</v>
      </c>
      <c r="B94" t="s">
        <v>484</v>
      </c>
      <c r="C94">
        <v>230453</v>
      </c>
      <c r="D94" t="s">
        <v>484</v>
      </c>
      <c r="E94" t="s">
        <v>485</v>
      </c>
      <c r="F94" s="212">
        <v>93</v>
      </c>
    </row>
    <row r="95" spans="1:6">
      <c r="A95" s="212">
        <v>94</v>
      </c>
      <c r="B95" t="s">
        <v>1201</v>
      </c>
      <c r="C95">
        <v>230455</v>
      </c>
      <c r="D95" t="s">
        <v>1201</v>
      </c>
      <c r="E95" t="s">
        <v>1202</v>
      </c>
      <c r="F95" s="212">
        <v>94</v>
      </c>
    </row>
    <row r="96" spans="1:6">
      <c r="A96" s="212">
        <v>95</v>
      </c>
      <c r="B96" t="s">
        <v>504</v>
      </c>
      <c r="C96">
        <v>230463</v>
      </c>
      <c r="D96" t="s">
        <v>504</v>
      </c>
      <c r="E96" t="s">
        <v>504</v>
      </c>
      <c r="F96" s="212">
        <v>95</v>
      </c>
    </row>
    <row r="97" spans="1:6">
      <c r="A97" s="212">
        <v>96</v>
      </c>
      <c r="B97" t="s">
        <v>507</v>
      </c>
      <c r="C97">
        <v>230464</v>
      </c>
      <c r="D97" t="s">
        <v>507</v>
      </c>
      <c r="E97" t="s">
        <v>507</v>
      </c>
      <c r="F97" s="212">
        <v>96</v>
      </c>
    </row>
    <row r="98" spans="1:6">
      <c r="A98" s="212">
        <v>97</v>
      </c>
      <c r="B98" t="s">
        <v>460</v>
      </c>
      <c r="C98">
        <v>230466</v>
      </c>
      <c r="D98" t="s">
        <v>460</v>
      </c>
      <c r="E98" t="s">
        <v>461</v>
      </c>
      <c r="F98" s="212">
        <v>97</v>
      </c>
    </row>
    <row r="99" spans="1:6">
      <c r="A99" s="212">
        <v>98</v>
      </c>
      <c r="B99" t="s">
        <v>422</v>
      </c>
      <c r="C99">
        <v>230467</v>
      </c>
      <c r="D99" t="s">
        <v>422</v>
      </c>
      <c r="E99" t="s">
        <v>423</v>
      </c>
      <c r="F99" s="212">
        <v>98</v>
      </c>
    </row>
    <row r="100" spans="1:6">
      <c r="A100" s="212">
        <v>99</v>
      </c>
      <c r="B100" t="s">
        <v>1203</v>
      </c>
      <c r="C100">
        <v>230468</v>
      </c>
      <c r="D100" t="s">
        <v>1203</v>
      </c>
      <c r="E100" t="s">
        <v>1204</v>
      </c>
      <c r="F100" s="212">
        <v>99</v>
      </c>
    </row>
    <row r="101" spans="1:6">
      <c r="A101" s="212">
        <v>100</v>
      </c>
      <c r="B101" t="s">
        <v>1205</v>
      </c>
      <c r="C101">
        <v>230477</v>
      </c>
      <c r="D101" t="s">
        <v>1205</v>
      </c>
      <c r="E101" t="s">
        <v>1206</v>
      </c>
      <c r="F101" s="212">
        <v>100</v>
      </c>
    </row>
    <row r="102" spans="1:6">
      <c r="A102" s="212">
        <v>101</v>
      </c>
      <c r="B102" t="s">
        <v>1207</v>
      </c>
      <c r="C102">
        <v>230962</v>
      </c>
      <c r="D102" t="s">
        <v>1207</v>
      </c>
      <c r="E102" t="s">
        <v>1208</v>
      </c>
      <c r="F102" s="212">
        <v>101</v>
      </c>
    </row>
    <row r="103" spans="1:6">
      <c r="A103" s="212">
        <v>102</v>
      </c>
      <c r="B103" t="s">
        <v>756</v>
      </c>
      <c r="C103">
        <v>233101</v>
      </c>
      <c r="D103" t="s">
        <v>756</v>
      </c>
      <c r="E103" t="s">
        <v>757</v>
      </c>
      <c r="F103" s="212">
        <v>102</v>
      </c>
    </row>
    <row r="104" spans="1:6">
      <c r="A104" s="212">
        <v>103</v>
      </c>
      <c r="B104" t="s">
        <v>758</v>
      </c>
      <c r="C104">
        <v>233102</v>
      </c>
      <c r="D104" t="s">
        <v>758</v>
      </c>
      <c r="E104" t="s">
        <v>759</v>
      </c>
      <c r="F104" s="212">
        <v>103</v>
      </c>
    </row>
    <row r="105" spans="1:6">
      <c r="A105" s="212">
        <v>104</v>
      </c>
      <c r="B105" t="s">
        <v>760</v>
      </c>
      <c r="C105">
        <v>233103</v>
      </c>
      <c r="D105" t="s">
        <v>760</v>
      </c>
      <c r="E105" t="s">
        <v>761</v>
      </c>
      <c r="F105" s="212">
        <v>104</v>
      </c>
    </row>
    <row r="106" spans="1:6">
      <c r="A106" s="212">
        <v>105</v>
      </c>
      <c r="B106" t="s">
        <v>762</v>
      </c>
      <c r="C106">
        <v>233104</v>
      </c>
      <c r="D106" t="s">
        <v>762</v>
      </c>
      <c r="E106" t="s">
        <v>763</v>
      </c>
      <c r="F106" s="212">
        <v>105</v>
      </c>
    </row>
    <row r="107" spans="1:6">
      <c r="A107" s="212">
        <v>106</v>
      </c>
      <c r="B107" t="s">
        <v>764</v>
      </c>
      <c r="C107">
        <v>233105</v>
      </c>
      <c r="D107" t="s">
        <v>764</v>
      </c>
      <c r="E107" t="s">
        <v>765</v>
      </c>
      <c r="F107" s="212">
        <v>106</v>
      </c>
    </row>
    <row r="108" spans="1:6">
      <c r="A108" s="212">
        <v>107</v>
      </c>
      <c r="B108" t="s">
        <v>766</v>
      </c>
      <c r="C108">
        <v>233106</v>
      </c>
      <c r="D108" t="s">
        <v>766</v>
      </c>
      <c r="E108" t="s">
        <v>767</v>
      </c>
      <c r="F108" s="212">
        <v>107</v>
      </c>
    </row>
    <row r="109" spans="1:6">
      <c r="A109" s="212">
        <v>108</v>
      </c>
      <c r="B109" t="s">
        <v>768</v>
      </c>
      <c r="C109">
        <v>233107</v>
      </c>
      <c r="D109" t="s">
        <v>768</v>
      </c>
      <c r="E109" t="s">
        <v>769</v>
      </c>
      <c r="F109" s="212">
        <v>108</v>
      </c>
    </row>
    <row r="110" spans="1:6">
      <c r="A110" s="212">
        <v>109</v>
      </c>
      <c r="B110" t="s">
        <v>770</v>
      </c>
      <c r="C110">
        <v>233108</v>
      </c>
      <c r="D110" t="s">
        <v>770</v>
      </c>
      <c r="E110" t="s">
        <v>771</v>
      </c>
      <c r="F110" s="212">
        <v>109</v>
      </c>
    </row>
    <row r="111" spans="1:6">
      <c r="A111" s="212">
        <v>110</v>
      </c>
      <c r="B111" t="s">
        <v>772</v>
      </c>
      <c r="C111">
        <v>233109</v>
      </c>
      <c r="D111" t="s">
        <v>772</v>
      </c>
      <c r="E111" t="s">
        <v>773</v>
      </c>
      <c r="F111" s="212">
        <v>110</v>
      </c>
    </row>
    <row r="112" spans="1:6">
      <c r="A112" s="212">
        <v>111</v>
      </c>
      <c r="B112" t="s">
        <v>774</v>
      </c>
      <c r="C112">
        <v>233110</v>
      </c>
      <c r="D112" t="s">
        <v>774</v>
      </c>
      <c r="E112" t="s">
        <v>775</v>
      </c>
      <c r="F112" s="212">
        <v>111</v>
      </c>
    </row>
    <row r="113" spans="1:6">
      <c r="A113" s="212">
        <v>112</v>
      </c>
      <c r="B113" t="s">
        <v>776</v>
      </c>
      <c r="C113">
        <v>233111</v>
      </c>
      <c r="D113" t="s">
        <v>776</v>
      </c>
      <c r="E113" t="s">
        <v>777</v>
      </c>
      <c r="F113" s="212">
        <v>112</v>
      </c>
    </row>
    <row r="114" spans="1:6">
      <c r="A114" s="212">
        <v>113</v>
      </c>
      <c r="B114" t="s">
        <v>778</v>
      </c>
      <c r="C114">
        <v>233112</v>
      </c>
      <c r="D114" t="s">
        <v>778</v>
      </c>
      <c r="E114" t="s">
        <v>779</v>
      </c>
      <c r="F114" s="212">
        <v>113</v>
      </c>
    </row>
    <row r="115" spans="1:6">
      <c r="A115" s="212">
        <v>114</v>
      </c>
      <c r="B115" t="s">
        <v>780</v>
      </c>
      <c r="C115">
        <v>233113</v>
      </c>
      <c r="D115" t="s">
        <v>780</v>
      </c>
      <c r="E115" t="s">
        <v>781</v>
      </c>
      <c r="F115" s="212">
        <v>114</v>
      </c>
    </row>
    <row r="116" spans="1:6">
      <c r="A116" s="212">
        <v>115</v>
      </c>
      <c r="B116" t="s">
        <v>782</v>
      </c>
      <c r="C116">
        <v>233114</v>
      </c>
      <c r="D116" t="s">
        <v>782</v>
      </c>
      <c r="E116" t="s">
        <v>783</v>
      </c>
      <c r="F116" s="212">
        <v>115</v>
      </c>
    </row>
    <row r="117" spans="1:6">
      <c r="A117" s="212">
        <v>116</v>
      </c>
      <c r="B117" t="s">
        <v>784</v>
      </c>
      <c r="C117">
        <v>233115</v>
      </c>
      <c r="D117" t="s">
        <v>784</v>
      </c>
      <c r="E117" t="s">
        <v>785</v>
      </c>
      <c r="F117" s="212">
        <v>116</v>
      </c>
    </row>
    <row r="118" spans="1:6">
      <c r="A118" s="212">
        <v>117</v>
      </c>
      <c r="B118" t="s">
        <v>786</v>
      </c>
      <c r="C118">
        <v>233116</v>
      </c>
      <c r="D118" t="s">
        <v>786</v>
      </c>
      <c r="E118" t="s">
        <v>787</v>
      </c>
      <c r="F118" s="212">
        <v>117</v>
      </c>
    </row>
    <row r="119" spans="1:6">
      <c r="A119" s="212">
        <v>118</v>
      </c>
      <c r="B119" t="s">
        <v>788</v>
      </c>
      <c r="C119">
        <v>233117</v>
      </c>
      <c r="D119" t="s">
        <v>788</v>
      </c>
      <c r="E119" t="s">
        <v>789</v>
      </c>
      <c r="F119" s="212">
        <v>118</v>
      </c>
    </row>
    <row r="120" spans="1:6">
      <c r="A120" s="212">
        <v>119</v>
      </c>
      <c r="B120" t="s">
        <v>790</v>
      </c>
      <c r="C120">
        <v>233118</v>
      </c>
      <c r="D120" t="s">
        <v>790</v>
      </c>
      <c r="E120" t="s">
        <v>791</v>
      </c>
      <c r="F120" s="212">
        <v>119</v>
      </c>
    </row>
    <row r="121" spans="1:6">
      <c r="A121" s="212">
        <v>120</v>
      </c>
      <c r="B121" t="s">
        <v>1209</v>
      </c>
      <c r="C121">
        <v>233119</v>
      </c>
      <c r="D121" t="s">
        <v>1209</v>
      </c>
      <c r="E121" t="s">
        <v>1210</v>
      </c>
      <c r="F121" s="212">
        <v>120</v>
      </c>
    </row>
    <row r="122" spans="1:6">
      <c r="A122" s="212">
        <v>121</v>
      </c>
      <c r="B122" t="s">
        <v>792</v>
      </c>
      <c r="C122">
        <v>233124</v>
      </c>
      <c r="D122" t="s">
        <v>792</v>
      </c>
      <c r="E122" t="s">
        <v>793</v>
      </c>
      <c r="F122" s="212">
        <v>121</v>
      </c>
    </row>
    <row r="123" spans="1:6">
      <c r="A123" s="212">
        <v>122</v>
      </c>
      <c r="B123" t="s">
        <v>794</v>
      </c>
      <c r="C123">
        <v>233125</v>
      </c>
      <c r="D123" t="s">
        <v>794</v>
      </c>
      <c r="E123" t="s">
        <v>795</v>
      </c>
      <c r="F123" s="212">
        <v>122</v>
      </c>
    </row>
    <row r="124" spans="1:6">
      <c r="A124" s="212">
        <v>123</v>
      </c>
      <c r="B124" t="s">
        <v>796</v>
      </c>
      <c r="C124">
        <v>233126</v>
      </c>
      <c r="D124" t="s">
        <v>796</v>
      </c>
      <c r="E124" t="s">
        <v>797</v>
      </c>
      <c r="F124" s="212">
        <v>123</v>
      </c>
    </row>
    <row r="125" spans="1:6">
      <c r="A125" s="212">
        <v>124</v>
      </c>
      <c r="B125" t="s">
        <v>798</v>
      </c>
      <c r="C125">
        <v>233127</v>
      </c>
      <c r="D125" t="s">
        <v>798</v>
      </c>
      <c r="E125" t="s">
        <v>799</v>
      </c>
      <c r="F125" s="212">
        <v>124</v>
      </c>
    </row>
    <row r="126" spans="1:6">
      <c r="A126" s="212">
        <v>125</v>
      </c>
      <c r="B126" t="s">
        <v>800</v>
      </c>
      <c r="C126">
        <v>233128</v>
      </c>
      <c r="D126" t="s">
        <v>800</v>
      </c>
      <c r="E126" t="s">
        <v>801</v>
      </c>
      <c r="F126" s="212">
        <v>125</v>
      </c>
    </row>
    <row r="127" spans="1:6">
      <c r="A127" s="212">
        <v>126</v>
      </c>
      <c r="B127" t="s">
        <v>802</v>
      </c>
      <c r="C127">
        <v>233129</v>
      </c>
      <c r="D127" t="s">
        <v>802</v>
      </c>
      <c r="E127" t="s">
        <v>803</v>
      </c>
      <c r="F127" s="212">
        <v>126</v>
      </c>
    </row>
    <row r="128" spans="1:6">
      <c r="A128" s="212">
        <v>127</v>
      </c>
      <c r="B128" t="s">
        <v>804</v>
      </c>
      <c r="C128">
        <v>233130</v>
      </c>
      <c r="D128" t="s">
        <v>804</v>
      </c>
      <c r="E128" t="s">
        <v>805</v>
      </c>
      <c r="F128" s="212">
        <v>127</v>
      </c>
    </row>
    <row r="129" spans="1:6">
      <c r="A129" s="212">
        <v>128</v>
      </c>
      <c r="B129" t="s">
        <v>806</v>
      </c>
      <c r="C129">
        <v>233133</v>
      </c>
      <c r="D129" t="s">
        <v>806</v>
      </c>
      <c r="E129" t="s">
        <v>807</v>
      </c>
      <c r="F129" s="212">
        <v>128</v>
      </c>
    </row>
    <row r="130" spans="1:6">
      <c r="A130" s="212">
        <v>129</v>
      </c>
      <c r="B130" t="s">
        <v>808</v>
      </c>
      <c r="C130">
        <v>233159</v>
      </c>
      <c r="D130" t="s">
        <v>808</v>
      </c>
      <c r="E130" t="s">
        <v>809</v>
      </c>
      <c r="F130" s="212">
        <v>129</v>
      </c>
    </row>
    <row r="131" spans="1:6">
      <c r="A131" s="212">
        <v>130</v>
      </c>
      <c r="B131" t="s">
        <v>810</v>
      </c>
      <c r="C131">
        <v>233160</v>
      </c>
      <c r="D131" t="s">
        <v>810</v>
      </c>
      <c r="E131" t="s">
        <v>811</v>
      </c>
      <c r="F131" s="212">
        <v>130</v>
      </c>
    </row>
    <row r="132" spans="1:6">
      <c r="A132" s="212">
        <v>131</v>
      </c>
      <c r="B132" t="s">
        <v>812</v>
      </c>
      <c r="C132">
        <v>233161</v>
      </c>
      <c r="D132" t="s">
        <v>812</v>
      </c>
      <c r="E132" t="s">
        <v>813</v>
      </c>
      <c r="F132" s="212">
        <v>131</v>
      </c>
    </row>
    <row r="133" spans="1:6">
      <c r="A133" s="212">
        <v>132</v>
      </c>
      <c r="B133" t="s">
        <v>814</v>
      </c>
      <c r="C133">
        <v>233162</v>
      </c>
      <c r="D133" t="s">
        <v>814</v>
      </c>
      <c r="E133" t="s">
        <v>815</v>
      </c>
      <c r="F133" s="212">
        <v>132</v>
      </c>
    </row>
    <row r="134" spans="1:6">
      <c r="A134" s="212">
        <v>133</v>
      </c>
      <c r="B134" t="s">
        <v>816</v>
      </c>
      <c r="C134">
        <v>233163</v>
      </c>
      <c r="D134" t="s">
        <v>816</v>
      </c>
      <c r="E134" t="s">
        <v>817</v>
      </c>
      <c r="F134" s="212">
        <v>133</v>
      </c>
    </row>
    <row r="135" spans="1:6">
      <c r="A135" s="212">
        <v>134</v>
      </c>
      <c r="B135" t="s">
        <v>818</v>
      </c>
      <c r="C135">
        <v>233165</v>
      </c>
      <c r="D135" t="s">
        <v>818</v>
      </c>
      <c r="E135" t="s">
        <v>819</v>
      </c>
      <c r="F135" s="212">
        <v>134</v>
      </c>
    </row>
    <row r="136" spans="1:6">
      <c r="A136" s="212">
        <v>135</v>
      </c>
      <c r="B136" t="s">
        <v>820</v>
      </c>
      <c r="C136">
        <v>233166</v>
      </c>
      <c r="D136" t="s">
        <v>820</v>
      </c>
      <c r="E136" t="s">
        <v>821</v>
      </c>
      <c r="F136" s="212">
        <v>135</v>
      </c>
    </row>
    <row r="137" spans="1:6">
      <c r="A137" s="212">
        <v>136</v>
      </c>
      <c r="B137" t="s">
        <v>822</v>
      </c>
      <c r="C137">
        <v>233167</v>
      </c>
      <c r="D137" t="s">
        <v>822</v>
      </c>
      <c r="E137" t="s">
        <v>823</v>
      </c>
      <c r="F137" s="212">
        <v>136</v>
      </c>
    </row>
    <row r="138" spans="1:6">
      <c r="A138" s="212">
        <v>137</v>
      </c>
      <c r="B138" t="s">
        <v>824</v>
      </c>
      <c r="C138">
        <v>233168</v>
      </c>
      <c r="D138" t="s">
        <v>824</v>
      </c>
      <c r="E138" t="s">
        <v>825</v>
      </c>
      <c r="F138" s="212">
        <v>137</v>
      </c>
    </row>
    <row r="139" spans="1:6">
      <c r="A139" s="212">
        <v>138</v>
      </c>
      <c r="B139" t="s">
        <v>826</v>
      </c>
      <c r="C139">
        <v>233169</v>
      </c>
      <c r="D139" t="s">
        <v>826</v>
      </c>
      <c r="E139" t="s">
        <v>827</v>
      </c>
      <c r="F139" s="212">
        <v>138</v>
      </c>
    </row>
    <row r="140" spans="1:6">
      <c r="A140" s="212">
        <v>139</v>
      </c>
      <c r="B140" t="s">
        <v>828</v>
      </c>
      <c r="C140">
        <v>233172</v>
      </c>
      <c r="D140" t="s">
        <v>828</v>
      </c>
      <c r="E140" t="s">
        <v>829</v>
      </c>
      <c r="F140" s="212">
        <v>139</v>
      </c>
    </row>
    <row r="141" spans="1:6">
      <c r="A141" s="212">
        <v>140</v>
      </c>
      <c r="B141" t="s">
        <v>830</v>
      </c>
      <c r="C141">
        <v>233226</v>
      </c>
      <c r="D141" t="s">
        <v>830</v>
      </c>
      <c r="E141" t="s">
        <v>831</v>
      </c>
      <c r="F141" s="212">
        <v>140</v>
      </c>
    </row>
    <row r="142" spans="1:6">
      <c r="A142" s="212">
        <v>141</v>
      </c>
      <c r="B142" t="s">
        <v>832</v>
      </c>
      <c r="C142">
        <v>233228</v>
      </c>
      <c r="D142" t="s">
        <v>832</v>
      </c>
      <c r="E142" t="s">
        <v>833</v>
      </c>
      <c r="F142" s="212">
        <v>141</v>
      </c>
    </row>
    <row r="143" spans="1:6">
      <c r="A143" s="212">
        <v>142</v>
      </c>
      <c r="B143" t="s">
        <v>834</v>
      </c>
      <c r="C143">
        <v>233230</v>
      </c>
      <c r="D143" t="s">
        <v>834</v>
      </c>
      <c r="E143" t="s">
        <v>835</v>
      </c>
      <c r="F143" s="212">
        <v>142</v>
      </c>
    </row>
    <row r="144" spans="1:6">
      <c r="A144" s="212">
        <v>143</v>
      </c>
      <c r="B144" t="s">
        <v>836</v>
      </c>
      <c r="C144">
        <v>233231</v>
      </c>
      <c r="D144" t="s">
        <v>836</v>
      </c>
      <c r="E144" t="s">
        <v>837</v>
      </c>
      <c r="F144" s="212">
        <v>143</v>
      </c>
    </row>
    <row r="145" spans="1:6">
      <c r="A145" s="212">
        <v>144</v>
      </c>
      <c r="B145" t="s">
        <v>838</v>
      </c>
      <c r="C145">
        <v>233232</v>
      </c>
      <c r="D145" t="s">
        <v>838</v>
      </c>
      <c r="E145" t="s">
        <v>839</v>
      </c>
      <c r="F145" s="212">
        <v>144</v>
      </c>
    </row>
    <row r="146" spans="1:6">
      <c r="A146" s="212">
        <v>145</v>
      </c>
      <c r="B146" t="s">
        <v>840</v>
      </c>
      <c r="C146">
        <v>233233</v>
      </c>
      <c r="D146" t="s">
        <v>840</v>
      </c>
      <c r="E146" t="s">
        <v>841</v>
      </c>
      <c r="F146" s="212">
        <v>145</v>
      </c>
    </row>
    <row r="147" spans="1:6">
      <c r="A147" s="212">
        <v>146</v>
      </c>
      <c r="B147" t="s">
        <v>842</v>
      </c>
      <c r="C147">
        <v>233234</v>
      </c>
      <c r="D147" t="s">
        <v>842</v>
      </c>
      <c r="E147" t="s">
        <v>843</v>
      </c>
      <c r="F147" s="212">
        <v>146</v>
      </c>
    </row>
    <row r="148" spans="1:6">
      <c r="A148" s="212">
        <v>147</v>
      </c>
      <c r="B148" t="s">
        <v>844</v>
      </c>
      <c r="C148">
        <v>233235</v>
      </c>
      <c r="D148" t="s">
        <v>844</v>
      </c>
      <c r="E148" t="s">
        <v>845</v>
      </c>
      <c r="F148" s="212">
        <v>147</v>
      </c>
    </row>
    <row r="149" spans="1:6">
      <c r="A149" s="212">
        <v>148</v>
      </c>
      <c r="B149" t="s">
        <v>846</v>
      </c>
      <c r="C149">
        <v>233236</v>
      </c>
      <c r="D149" t="s">
        <v>846</v>
      </c>
      <c r="E149" t="s">
        <v>847</v>
      </c>
      <c r="F149" s="212">
        <v>148</v>
      </c>
    </row>
    <row r="150" spans="1:6">
      <c r="A150" s="212">
        <v>149</v>
      </c>
      <c r="B150" t="s">
        <v>848</v>
      </c>
      <c r="C150">
        <v>233237</v>
      </c>
      <c r="D150" t="s">
        <v>848</v>
      </c>
      <c r="E150" t="s">
        <v>849</v>
      </c>
      <c r="F150" s="212">
        <v>149</v>
      </c>
    </row>
    <row r="151" spans="1:6">
      <c r="A151" s="212">
        <v>150</v>
      </c>
      <c r="B151" t="s">
        <v>850</v>
      </c>
      <c r="C151">
        <v>233238</v>
      </c>
      <c r="D151" t="s">
        <v>850</v>
      </c>
      <c r="E151" t="s">
        <v>851</v>
      </c>
      <c r="F151" s="212">
        <v>150</v>
      </c>
    </row>
    <row r="152" spans="1:6">
      <c r="A152" s="212">
        <v>151</v>
      </c>
      <c r="B152" t="s">
        <v>852</v>
      </c>
      <c r="C152">
        <v>233239</v>
      </c>
      <c r="D152" t="s">
        <v>852</v>
      </c>
      <c r="E152" t="s">
        <v>853</v>
      </c>
      <c r="F152" s="212">
        <v>151</v>
      </c>
    </row>
    <row r="153" spans="1:6">
      <c r="A153" s="212">
        <v>152</v>
      </c>
      <c r="B153" t="s">
        <v>854</v>
      </c>
      <c r="C153">
        <v>233243</v>
      </c>
      <c r="D153" t="s">
        <v>854</v>
      </c>
      <c r="E153" t="s">
        <v>855</v>
      </c>
      <c r="F153" s="212">
        <v>152</v>
      </c>
    </row>
    <row r="154" spans="1:6">
      <c r="A154" s="212">
        <v>153</v>
      </c>
      <c r="B154" t="s">
        <v>856</v>
      </c>
      <c r="C154">
        <v>233244</v>
      </c>
      <c r="D154" t="s">
        <v>856</v>
      </c>
      <c r="E154" t="s">
        <v>857</v>
      </c>
      <c r="F154" s="212">
        <v>153</v>
      </c>
    </row>
    <row r="155" spans="1:6">
      <c r="A155" s="212">
        <v>154</v>
      </c>
      <c r="B155" t="s">
        <v>858</v>
      </c>
      <c r="C155">
        <v>233245</v>
      </c>
      <c r="D155" t="s">
        <v>858</v>
      </c>
      <c r="E155" t="s">
        <v>859</v>
      </c>
      <c r="F155" s="212">
        <v>154</v>
      </c>
    </row>
    <row r="156" spans="1:6">
      <c r="A156" s="212">
        <v>155</v>
      </c>
      <c r="B156" t="s">
        <v>860</v>
      </c>
      <c r="C156">
        <v>233246</v>
      </c>
      <c r="D156" t="s">
        <v>860</v>
      </c>
      <c r="E156" t="s">
        <v>861</v>
      </c>
      <c r="F156" s="212">
        <v>155</v>
      </c>
    </row>
    <row r="157" spans="1:6">
      <c r="A157" s="212">
        <v>156</v>
      </c>
      <c r="B157" t="s">
        <v>862</v>
      </c>
      <c r="C157">
        <v>233247</v>
      </c>
      <c r="D157" t="s">
        <v>862</v>
      </c>
      <c r="E157" t="s">
        <v>863</v>
      </c>
      <c r="F157" s="212">
        <v>156</v>
      </c>
    </row>
    <row r="158" spans="1:6">
      <c r="A158" s="212">
        <v>157</v>
      </c>
      <c r="B158" t="s">
        <v>864</v>
      </c>
      <c r="C158">
        <v>233255</v>
      </c>
      <c r="D158" t="s">
        <v>864</v>
      </c>
      <c r="E158" t="s">
        <v>865</v>
      </c>
      <c r="F158" s="212">
        <v>157</v>
      </c>
    </row>
    <row r="159" spans="1:6">
      <c r="A159" s="212">
        <v>158</v>
      </c>
      <c r="B159" t="s">
        <v>866</v>
      </c>
      <c r="C159">
        <v>233257</v>
      </c>
      <c r="D159" t="s">
        <v>866</v>
      </c>
      <c r="E159" t="s">
        <v>867</v>
      </c>
      <c r="F159" s="212">
        <v>158</v>
      </c>
    </row>
    <row r="160" spans="1:6">
      <c r="A160" s="212">
        <v>159</v>
      </c>
      <c r="B160" t="s">
        <v>868</v>
      </c>
      <c r="C160">
        <v>233261</v>
      </c>
      <c r="D160" t="s">
        <v>868</v>
      </c>
      <c r="E160" t="s">
        <v>869</v>
      </c>
      <c r="F160" s="212">
        <v>159</v>
      </c>
    </row>
    <row r="161" spans="1:6">
      <c r="A161" s="212">
        <v>160</v>
      </c>
      <c r="B161" t="s">
        <v>870</v>
      </c>
      <c r="C161">
        <v>233262</v>
      </c>
      <c r="D161" t="s">
        <v>870</v>
      </c>
      <c r="E161" t="s">
        <v>871</v>
      </c>
      <c r="F161" s="212">
        <v>160</v>
      </c>
    </row>
    <row r="162" spans="1:6">
      <c r="A162" s="212">
        <v>161</v>
      </c>
      <c r="B162" t="s">
        <v>872</v>
      </c>
      <c r="C162">
        <v>233263</v>
      </c>
      <c r="D162" t="s">
        <v>872</v>
      </c>
      <c r="E162" t="s">
        <v>873</v>
      </c>
      <c r="F162" s="212">
        <v>161</v>
      </c>
    </row>
    <row r="163" spans="1:6">
      <c r="A163" s="212">
        <v>162</v>
      </c>
      <c r="B163" t="s">
        <v>874</v>
      </c>
      <c r="C163">
        <v>233266</v>
      </c>
      <c r="D163" t="s">
        <v>874</v>
      </c>
      <c r="E163" t="s">
        <v>875</v>
      </c>
      <c r="F163" s="212">
        <v>162</v>
      </c>
    </row>
    <row r="164" spans="1:6">
      <c r="A164" s="212">
        <v>163</v>
      </c>
      <c r="B164" t="s">
        <v>876</v>
      </c>
      <c r="C164">
        <v>233267</v>
      </c>
      <c r="D164" t="s">
        <v>876</v>
      </c>
      <c r="E164" t="s">
        <v>877</v>
      </c>
      <c r="F164" s="212">
        <v>163</v>
      </c>
    </row>
    <row r="165" spans="1:6">
      <c r="A165" s="212">
        <v>164</v>
      </c>
      <c r="B165" t="s">
        <v>878</v>
      </c>
      <c r="C165">
        <v>233271</v>
      </c>
      <c r="D165" t="s">
        <v>878</v>
      </c>
      <c r="E165" t="s">
        <v>879</v>
      </c>
      <c r="F165" s="212">
        <v>164</v>
      </c>
    </row>
    <row r="166" spans="1:6">
      <c r="A166" s="212">
        <v>165</v>
      </c>
      <c r="B166" t="s">
        <v>880</v>
      </c>
      <c r="C166">
        <v>233272</v>
      </c>
      <c r="D166" t="s">
        <v>880</v>
      </c>
      <c r="E166" t="s">
        <v>881</v>
      </c>
      <c r="F166" s="212">
        <v>165</v>
      </c>
    </row>
    <row r="167" spans="1:6">
      <c r="A167" s="212">
        <v>166</v>
      </c>
      <c r="B167" t="s">
        <v>882</v>
      </c>
      <c r="C167">
        <v>233274</v>
      </c>
      <c r="D167" t="s">
        <v>882</v>
      </c>
      <c r="E167" t="s">
        <v>883</v>
      </c>
      <c r="F167" s="212">
        <v>166</v>
      </c>
    </row>
    <row r="168" spans="1:6">
      <c r="A168" s="212">
        <v>167</v>
      </c>
      <c r="B168" t="s">
        <v>884</v>
      </c>
      <c r="C168">
        <v>233275</v>
      </c>
      <c r="D168" t="s">
        <v>884</v>
      </c>
      <c r="E168" t="s">
        <v>885</v>
      </c>
      <c r="F168" s="212">
        <v>167</v>
      </c>
    </row>
    <row r="169" spans="1:6">
      <c r="A169" s="212">
        <v>168</v>
      </c>
      <c r="B169" t="s">
        <v>886</v>
      </c>
      <c r="C169">
        <v>233454</v>
      </c>
      <c r="D169" t="s">
        <v>886</v>
      </c>
      <c r="E169" t="s">
        <v>887</v>
      </c>
      <c r="F169" s="212">
        <v>168</v>
      </c>
    </row>
    <row r="170" spans="1:6">
      <c r="A170" s="212">
        <v>169</v>
      </c>
      <c r="B170" t="s">
        <v>888</v>
      </c>
      <c r="C170">
        <v>233501</v>
      </c>
      <c r="D170" t="s">
        <v>888</v>
      </c>
      <c r="E170" t="s">
        <v>889</v>
      </c>
      <c r="F170" s="212">
        <v>169</v>
      </c>
    </row>
    <row r="171" spans="1:6">
      <c r="A171" s="212">
        <v>170</v>
      </c>
      <c r="B171" t="s">
        <v>890</v>
      </c>
      <c r="C171">
        <v>233502</v>
      </c>
      <c r="D171" t="s">
        <v>890</v>
      </c>
      <c r="E171" t="s">
        <v>891</v>
      </c>
      <c r="F171" s="212">
        <v>170</v>
      </c>
    </row>
    <row r="172" spans="1:6">
      <c r="A172" s="212">
        <v>171</v>
      </c>
      <c r="B172" t="s">
        <v>892</v>
      </c>
      <c r="C172">
        <v>233503</v>
      </c>
      <c r="D172" t="s">
        <v>892</v>
      </c>
      <c r="E172" t="s">
        <v>893</v>
      </c>
      <c r="F172" s="212">
        <v>171</v>
      </c>
    </row>
    <row r="173" spans="1:6">
      <c r="A173" s="212">
        <v>172</v>
      </c>
      <c r="B173" t="s">
        <v>894</v>
      </c>
      <c r="C173">
        <v>233504</v>
      </c>
      <c r="D173" t="s">
        <v>894</v>
      </c>
      <c r="E173" t="s">
        <v>895</v>
      </c>
      <c r="F173" s="212">
        <v>172</v>
      </c>
    </row>
    <row r="174" spans="1:6">
      <c r="A174" s="212">
        <v>173</v>
      </c>
      <c r="B174" t="s">
        <v>896</v>
      </c>
      <c r="C174">
        <v>233505</v>
      </c>
      <c r="D174" t="s">
        <v>896</v>
      </c>
      <c r="E174" t="s">
        <v>897</v>
      </c>
      <c r="F174" s="212">
        <v>173</v>
      </c>
    </row>
    <row r="175" spans="1:6">
      <c r="A175" s="212">
        <v>174</v>
      </c>
      <c r="B175" t="s">
        <v>898</v>
      </c>
      <c r="C175">
        <v>233506</v>
      </c>
      <c r="D175" t="s">
        <v>898</v>
      </c>
      <c r="E175" t="s">
        <v>899</v>
      </c>
      <c r="F175" s="212">
        <v>174</v>
      </c>
    </row>
    <row r="176" spans="1:6">
      <c r="A176" s="212">
        <v>175</v>
      </c>
      <c r="B176" t="s">
        <v>900</v>
      </c>
      <c r="C176">
        <v>233507</v>
      </c>
      <c r="D176" t="s">
        <v>900</v>
      </c>
      <c r="E176" t="s">
        <v>901</v>
      </c>
      <c r="F176" s="212">
        <v>175</v>
      </c>
    </row>
    <row r="177" spans="1:6">
      <c r="A177" s="212">
        <v>176</v>
      </c>
      <c r="B177" t="s">
        <v>902</v>
      </c>
      <c r="C177">
        <v>233509</v>
      </c>
      <c r="D177" t="s">
        <v>902</v>
      </c>
      <c r="E177" t="s">
        <v>903</v>
      </c>
      <c r="F177" s="212">
        <v>176</v>
      </c>
    </row>
    <row r="178" spans="1:6">
      <c r="A178" s="212">
        <v>177</v>
      </c>
      <c r="B178" t="s">
        <v>904</v>
      </c>
      <c r="C178">
        <v>233510</v>
      </c>
      <c r="D178" t="s">
        <v>904</v>
      </c>
      <c r="E178" t="s">
        <v>905</v>
      </c>
      <c r="F178" s="212">
        <v>177</v>
      </c>
    </row>
    <row r="179" spans="1:6">
      <c r="A179" s="212">
        <v>178</v>
      </c>
      <c r="B179" t="s">
        <v>906</v>
      </c>
      <c r="C179">
        <v>233511</v>
      </c>
      <c r="D179" t="s">
        <v>906</v>
      </c>
      <c r="E179" t="s">
        <v>907</v>
      </c>
      <c r="F179" s="212">
        <v>178</v>
      </c>
    </row>
    <row r="180" spans="1:6">
      <c r="A180" s="212">
        <v>179</v>
      </c>
      <c r="B180" t="s">
        <v>908</v>
      </c>
      <c r="C180">
        <v>233512</v>
      </c>
      <c r="D180" t="s">
        <v>908</v>
      </c>
      <c r="E180" t="s">
        <v>909</v>
      </c>
      <c r="F180" s="212">
        <v>179</v>
      </c>
    </row>
    <row r="181" spans="1:6">
      <c r="A181" s="212">
        <v>180</v>
      </c>
      <c r="B181" t="s">
        <v>910</v>
      </c>
      <c r="C181">
        <v>233513</v>
      </c>
      <c r="D181" t="s">
        <v>910</v>
      </c>
      <c r="E181" t="s">
        <v>911</v>
      </c>
      <c r="F181" s="212">
        <v>180</v>
      </c>
    </row>
    <row r="182" spans="1:6">
      <c r="A182" s="212">
        <v>181</v>
      </c>
      <c r="B182" t="s">
        <v>912</v>
      </c>
      <c r="C182">
        <v>233514</v>
      </c>
      <c r="D182" t="s">
        <v>912</v>
      </c>
      <c r="E182" t="s">
        <v>913</v>
      </c>
      <c r="F182" s="212">
        <v>181</v>
      </c>
    </row>
    <row r="183" spans="1:6">
      <c r="A183" s="212">
        <v>182</v>
      </c>
      <c r="B183" t="s">
        <v>914</v>
      </c>
      <c r="C183">
        <v>233515</v>
      </c>
      <c r="D183" t="s">
        <v>914</v>
      </c>
      <c r="E183" t="s">
        <v>915</v>
      </c>
      <c r="F183" s="212">
        <v>182</v>
      </c>
    </row>
    <row r="184" spans="1:6">
      <c r="A184" s="212">
        <v>183</v>
      </c>
      <c r="B184" t="s">
        <v>916</v>
      </c>
      <c r="C184">
        <v>233516</v>
      </c>
      <c r="D184" t="s">
        <v>916</v>
      </c>
      <c r="E184" t="s">
        <v>917</v>
      </c>
      <c r="F184" s="212">
        <v>183</v>
      </c>
    </row>
    <row r="185" spans="1:6">
      <c r="A185" s="212">
        <v>184</v>
      </c>
      <c r="B185" t="s">
        <v>918</v>
      </c>
      <c r="C185">
        <v>233517</v>
      </c>
      <c r="D185" t="s">
        <v>918</v>
      </c>
      <c r="E185" t="s">
        <v>919</v>
      </c>
      <c r="F185" s="212">
        <v>184</v>
      </c>
    </row>
    <row r="186" spans="1:6">
      <c r="A186" s="212">
        <v>185</v>
      </c>
      <c r="B186" t="s">
        <v>920</v>
      </c>
      <c r="C186">
        <v>233518</v>
      </c>
      <c r="D186" t="s">
        <v>920</v>
      </c>
      <c r="E186" t="s">
        <v>921</v>
      </c>
      <c r="F186" s="212">
        <v>185</v>
      </c>
    </row>
    <row r="187" spans="1:6">
      <c r="A187" s="212">
        <v>186</v>
      </c>
      <c r="B187" t="s">
        <v>922</v>
      </c>
      <c r="C187">
        <v>233519</v>
      </c>
      <c r="D187" t="s">
        <v>922</v>
      </c>
      <c r="E187" t="s">
        <v>923</v>
      </c>
      <c r="F187" s="212">
        <v>186</v>
      </c>
    </row>
    <row r="188" spans="1:6">
      <c r="A188" s="212">
        <v>187</v>
      </c>
      <c r="B188" t="s">
        <v>924</v>
      </c>
      <c r="C188">
        <v>233520</v>
      </c>
      <c r="D188" t="s">
        <v>924</v>
      </c>
      <c r="E188" t="s">
        <v>925</v>
      </c>
      <c r="F188" s="212">
        <v>187</v>
      </c>
    </row>
    <row r="189" spans="1:6">
      <c r="A189" s="212">
        <v>188</v>
      </c>
      <c r="B189" t="s">
        <v>926</v>
      </c>
      <c r="C189">
        <v>233522</v>
      </c>
      <c r="D189" t="s">
        <v>926</v>
      </c>
      <c r="E189" t="s">
        <v>927</v>
      </c>
      <c r="F189" s="212">
        <v>188</v>
      </c>
    </row>
    <row r="190" spans="1:6">
      <c r="A190" s="212">
        <v>189</v>
      </c>
      <c r="B190" t="s">
        <v>928</v>
      </c>
      <c r="C190">
        <v>233523</v>
      </c>
      <c r="D190" t="s">
        <v>928</v>
      </c>
      <c r="E190" t="s">
        <v>929</v>
      </c>
      <c r="F190" s="212">
        <v>189</v>
      </c>
    </row>
    <row r="191" spans="1:6">
      <c r="A191" s="212">
        <v>190</v>
      </c>
      <c r="B191" t="s">
        <v>930</v>
      </c>
      <c r="C191">
        <v>233524</v>
      </c>
      <c r="D191" t="s">
        <v>930</v>
      </c>
      <c r="E191" t="s">
        <v>931</v>
      </c>
      <c r="F191" s="212">
        <v>190</v>
      </c>
    </row>
    <row r="192" spans="1:6">
      <c r="A192" s="212">
        <v>191</v>
      </c>
      <c r="B192" t="s">
        <v>932</v>
      </c>
      <c r="C192">
        <v>233525</v>
      </c>
      <c r="D192" t="s">
        <v>932</v>
      </c>
      <c r="E192" t="s">
        <v>933</v>
      </c>
      <c r="F192" s="212">
        <v>191</v>
      </c>
    </row>
    <row r="193" spans="1:6">
      <c r="A193" s="212">
        <v>192</v>
      </c>
      <c r="B193" t="s">
        <v>934</v>
      </c>
      <c r="C193">
        <v>233526</v>
      </c>
      <c r="D193" t="s">
        <v>934</v>
      </c>
      <c r="E193" t="s">
        <v>935</v>
      </c>
      <c r="F193" s="212">
        <v>192</v>
      </c>
    </row>
    <row r="194" spans="1:6">
      <c r="A194" s="212">
        <v>193</v>
      </c>
      <c r="B194" t="s">
        <v>936</v>
      </c>
      <c r="C194">
        <v>233527</v>
      </c>
      <c r="D194" t="s">
        <v>936</v>
      </c>
      <c r="E194" t="s">
        <v>937</v>
      </c>
      <c r="F194" s="212">
        <v>193</v>
      </c>
    </row>
    <row r="195" spans="1:6">
      <c r="A195" s="212">
        <v>194</v>
      </c>
      <c r="B195" t="s">
        <v>938</v>
      </c>
      <c r="C195">
        <v>233528</v>
      </c>
      <c r="D195" t="s">
        <v>938</v>
      </c>
      <c r="E195" t="s">
        <v>939</v>
      </c>
      <c r="F195" s="212">
        <v>194</v>
      </c>
    </row>
    <row r="196" spans="1:6">
      <c r="A196" s="212">
        <v>195</v>
      </c>
      <c r="B196" t="s">
        <v>940</v>
      </c>
      <c r="C196">
        <v>233529</v>
      </c>
      <c r="D196" t="s">
        <v>940</v>
      </c>
      <c r="E196" t="s">
        <v>941</v>
      </c>
      <c r="F196" s="212">
        <v>195</v>
      </c>
    </row>
    <row r="197" spans="1:6">
      <c r="A197" s="212">
        <v>196</v>
      </c>
      <c r="B197" t="s">
        <v>942</v>
      </c>
      <c r="C197">
        <v>233533</v>
      </c>
      <c r="D197" t="s">
        <v>942</v>
      </c>
      <c r="E197" t="s">
        <v>943</v>
      </c>
      <c r="F197" s="212">
        <v>196</v>
      </c>
    </row>
    <row r="198" spans="1:6">
      <c r="A198" s="212">
        <v>197</v>
      </c>
      <c r="B198" t="s">
        <v>944</v>
      </c>
      <c r="C198">
        <v>233534</v>
      </c>
      <c r="D198" t="s">
        <v>944</v>
      </c>
      <c r="E198" t="s">
        <v>945</v>
      </c>
      <c r="F198" s="212">
        <v>197</v>
      </c>
    </row>
    <row r="199" spans="1:6">
      <c r="A199" s="212">
        <v>198</v>
      </c>
      <c r="B199" t="s">
        <v>946</v>
      </c>
      <c r="C199">
        <v>233536</v>
      </c>
      <c r="D199" t="s">
        <v>946</v>
      </c>
      <c r="E199" t="s">
        <v>947</v>
      </c>
      <c r="F199" s="212">
        <v>198</v>
      </c>
    </row>
    <row r="200" spans="1:6">
      <c r="A200" s="212">
        <v>199</v>
      </c>
      <c r="B200" t="s">
        <v>948</v>
      </c>
      <c r="C200">
        <v>233552</v>
      </c>
      <c r="D200" t="s">
        <v>948</v>
      </c>
      <c r="E200" t="s">
        <v>949</v>
      </c>
      <c r="F200" s="212">
        <v>199</v>
      </c>
    </row>
    <row r="201" spans="1:6">
      <c r="A201" s="212">
        <v>200</v>
      </c>
      <c r="B201" t="s">
        <v>950</v>
      </c>
      <c r="C201">
        <v>233801</v>
      </c>
      <c r="D201" t="s">
        <v>950</v>
      </c>
      <c r="E201" t="s">
        <v>1211</v>
      </c>
      <c r="F201" s="212">
        <v>200</v>
      </c>
    </row>
    <row r="202" spans="1:6">
      <c r="A202" s="212">
        <v>201</v>
      </c>
      <c r="B202" t="s">
        <v>951</v>
      </c>
      <c r="C202">
        <v>233802</v>
      </c>
      <c r="D202" t="s">
        <v>951</v>
      </c>
      <c r="E202" t="s">
        <v>1212</v>
      </c>
      <c r="F202" s="212">
        <v>201</v>
      </c>
    </row>
    <row r="203" spans="1:6">
      <c r="A203" s="212">
        <v>202</v>
      </c>
      <c r="B203" t="s">
        <v>952</v>
      </c>
      <c r="C203">
        <v>233991</v>
      </c>
      <c r="D203" t="s">
        <v>952</v>
      </c>
      <c r="E203" t="s">
        <v>1213</v>
      </c>
      <c r="F203" s="212">
        <v>202</v>
      </c>
    </row>
    <row r="204" spans="1:6">
      <c r="A204" s="212">
        <v>203</v>
      </c>
      <c r="B204" t="s">
        <v>1214</v>
      </c>
      <c r="C204">
        <v>234029</v>
      </c>
      <c r="D204" t="s">
        <v>1214</v>
      </c>
      <c r="E204" t="s">
        <v>1215</v>
      </c>
      <c r="F204" s="212">
        <v>203</v>
      </c>
    </row>
    <row r="205" spans="1:6">
      <c r="A205" s="212">
        <v>204</v>
      </c>
      <c r="B205" t="s">
        <v>1216</v>
      </c>
      <c r="C205">
        <v>234030</v>
      </c>
      <c r="D205" t="s">
        <v>1216</v>
      </c>
      <c r="E205" t="s">
        <v>1217</v>
      </c>
      <c r="F205" s="212">
        <v>204</v>
      </c>
    </row>
    <row r="206" spans="1:6">
      <c r="A206" s="212">
        <v>205</v>
      </c>
      <c r="B206" t="s">
        <v>1218</v>
      </c>
      <c r="C206">
        <v>234090</v>
      </c>
      <c r="D206" t="s">
        <v>1218</v>
      </c>
      <c r="E206" t="s">
        <v>1219</v>
      </c>
      <c r="F206" s="212">
        <v>205</v>
      </c>
    </row>
    <row r="207" spans="1:6">
      <c r="A207" s="212">
        <v>206</v>
      </c>
      <c r="B207" t="s">
        <v>957</v>
      </c>
      <c r="C207">
        <v>235002</v>
      </c>
      <c r="D207" t="s">
        <v>957</v>
      </c>
      <c r="E207" t="s">
        <v>958</v>
      </c>
      <c r="F207" s="212">
        <v>206</v>
      </c>
    </row>
    <row r="208" spans="1:6">
      <c r="A208" s="212">
        <v>207</v>
      </c>
      <c r="B208" t="s">
        <v>959</v>
      </c>
      <c r="C208">
        <v>235003</v>
      </c>
      <c r="D208" t="s">
        <v>959</v>
      </c>
      <c r="E208" t="s">
        <v>960</v>
      </c>
      <c r="F208" s="212">
        <v>207</v>
      </c>
    </row>
    <row r="209" spans="1:6">
      <c r="A209" s="212">
        <v>208</v>
      </c>
      <c r="B209" t="s">
        <v>961</v>
      </c>
      <c r="C209">
        <v>235004</v>
      </c>
      <c r="D209" t="s">
        <v>961</v>
      </c>
      <c r="E209" t="s">
        <v>962</v>
      </c>
      <c r="F209" s="212">
        <v>208</v>
      </c>
    </row>
    <row r="210" spans="1:6">
      <c r="A210" s="212">
        <v>209</v>
      </c>
      <c r="B210" t="s">
        <v>963</v>
      </c>
      <c r="C210">
        <v>235005</v>
      </c>
      <c r="D210" t="s">
        <v>963</v>
      </c>
      <c r="E210" t="s">
        <v>964</v>
      </c>
      <c r="F210" s="212">
        <v>209</v>
      </c>
    </row>
    <row r="211" spans="1:6">
      <c r="A211" s="212">
        <v>210</v>
      </c>
      <c r="B211" t="s">
        <v>965</v>
      </c>
      <c r="C211">
        <v>235006</v>
      </c>
      <c r="D211" t="s">
        <v>965</v>
      </c>
      <c r="E211" t="s">
        <v>966</v>
      </c>
      <c r="F211" s="212">
        <v>210</v>
      </c>
    </row>
    <row r="212" spans="1:6">
      <c r="A212" s="212">
        <v>211</v>
      </c>
      <c r="B212" t="s">
        <v>967</v>
      </c>
      <c r="C212">
        <v>235009</v>
      </c>
      <c r="D212" t="s">
        <v>967</v>
      </c>
      <c r="E212" t="s">
        <v>968</v>
      </c>
      <c r="F212" s="227">
        <f>A212</f>
        <v>211</v>
      </c>
    </row>
    <row r="213" spans="1:6">
      <c r="A213" s="212">
        <v>212</v>
      </c>
      <c r="B213" t="s">
        <v>969</v>
      </c>
      <c r="C213">
        <v>235014</v>
      </c>
      <c r="D213" t="s">
        <v>969</v>
      </c>
      <c r="E213" t="s">
        <v>970</v>
      </c>
      <c r="F213" s="227">
        <f t="shared" ref="F213:F276" si="0">A213</f>
        <v>212</v>
      </c>
    </row>
    <row r="214" spans="1:6">
      <c r="A214" s="212">
        <v>213</v>
      </c>
      <c r="B214" t="s">
        <v>971</v>
      </c>
      <c r="C214">
        <v>235015</v>
      </c>
      <c r="D214" t="s">
        <v>971</v>
      </c>
      <c r="E214" t="s">
        <v>972</v>
      </c>
      <c r="F214" s="227">
        <f t="shared" si="0"/>
        <v>213</v>
      </c>
    </row>
    <row r="215" spans="1:6">
      <c r="A215" s="212">
        <v>214</v>
      </c>
      <c r="B215" t="s">
        <v>973</v>
      </c>
      <c r="C215">
        <v>235018</v>
      </c>
      <c r="D215" t="s">
        <v>973</v>
      </c>
      <c r="E215" t="s">
        <v>974</v>
      </c>
      <c r="F215" s="227">
        <f t="shared" si="0"/>
        <v>214</v>
      </c>
    </row>
    <row r="216" spans="1:6">
      <c r="A216" s="212">
        <v>215</v>
      </c>
      <c r="B216" t="s">
        <v>975</v>
      </c>
      <c r="C216">
        <v>235021</v>
      </c>
      <c r="D216" t="s">
        <v>975</v>
      </c>
      <c r="E216" t="s">
        <v>976</v>
      </c>
      <c r="F216" s="227">
        <f t="shared" si="0"/>
        <v>215</v>
      </c>
    </row>
    <row r="217" spans="1:6">
      <c r="A217" s="212">
        <v>216</v>
      </c>
      <c r="B217" t="s">
        <v>977</v>
      </c>
      <c r="C217">
        <v>235022</v>
      </c>
      <c r="D217" t="s">
        <v>977</v>
      </c>
      <c r="E217" t="s">
        <v>978</v>
      </c>
      <c r="F217" s="227">
        <f t="shared" si="0"/>
        <v>216</v>
      </c>
    </row>
    <row r="218" spans="1:6">
      <c r="A218" s="212">
        <v>217</v>
      </c>
      <c r="B218" t="s">
        <v>979</v>
      </c>
      <c r="C218">
        <v>235026</v>
      </c>
      <c r="D218" t="s">
        <v>979</v>
      </c>
      <c r="E218" t="s">
        <v>980</v>
      </c>
      <c r="F218" s="227">
        <f t="shared" si="0"/>
        <v>217</v>
      </c>
    </row>
    <row r="219" spans="1:6">
      <c r="A219" s="212">
        <v>218</v>
      </c>
      <c r="B219" t="s">
        <v>981</v>
      </c>
      <c r="C219">
        <v>235030</v>
      </c>
      <c r="D219" t="s">
        <v>981</v>
      </c>
      <c r="E219" t="s">
        <v>982</v>
      </c>
      <c r="F219" s="227">
        <f t="shared" si="0"/>
        <v>218</v>
      </c>
    </row>
    <row r="220" spans="1:6">
      <c r="A220" s="212">
        <v>219</v>
      </c>
      <c r="B220" t="s">
        <v>983</v>
      </c>
      <c r="C220">
        <v>235035</v>
      </c>
      <c r="D220" t="s">
        <v>983</v>
      </c>
      <c r="E220" t="s">
        <v>984</v>
      </c>
      <c r="F220" s="227">
        <f t="shared" si="0"/>
        <v>219</v>
      </c>
    </row>
    <row r="221" spans="1:6">
      <c r="A221" s="212">
        <v>220</v>
      </c>
      <c r="B221" t="s">
        <v>985</v>
      </c>
      <c r="C221">
        <v>235043</v>
      </c>
      <c r="D221" t="s">
        <v>985</v>
      </c>
      <c r="E221" t="s">
        <v>986</v>
      </c>
      <c r="F221" s="227">
        <f t="shared" si="0"/>
        <v>220</v>
      </c>
    </row>
    <row r="222" spans="1:6">
      <c r="A222" s="212">
        <v>221</v>
      </c>
      <c r="B222" t="s">
        <v>987</v>
      </c>
      <c r="C222">
        <v>235044</v>
      </c>
      <c r="D222" t="s">
        <v>987</v>
      </c>
      <c r="E222" t="s">
        <v>988</v>
      </c>
      <c r="F222" s="227">
        <f t="shared" si="0"/>
        <v>221</v>
      </c>
    </row>
    <row r="223" spans="1:6">
      <c r="A223" s="212">
        <v>222</v>
      </c>
      <c r="B223" t="s">
        <v>989</v>
      </c>
      <c r="C223">
        <v>235045</v>
      </c>
      <c r="D223" t="s">
        <v>989</v>
      </c>
      <c r="E223" t="s">
        <v>990</v>
      </c>
      <c r="F223" s="227">
        <f t="shared" si="0"/>
        <v>222</v>
      </c>
    </row>
    <row r="224" spans="1:6">
      <c r="A224" s="212">
        <v>223</v>
      </c>
      <c r="B224" t="s">
        <v>991</v>
      </c>
      <c r="C224">
        <v>235047</v>
      </c>
      <c r="D224" t="s">
        <v>991</v>
      </c>
      <c r="E224" t="s">
        <v>992</v>
      </c>
      <c r="F224" s="227">
        <f t="shared" si="0"/>
        <v>223</v>
      </c>
    </row>
    <row r="225" spans="1:6">
      <c r="A225" s="212">
        <v>224</v>
      </c>
      <c r="B225" t="s">
        <v>993</v>
      </c>
      <c r="C225">
        <v>235049</v>
      </c>
      <c r="D225" t="s">
        <v>993</v>
      </c>
      <c r="E225" t="s">
        <v>994</v>
      </c>
      <c r="F225" s="227">
        <f t="shared" si="0"/>
        <v>224</v>
      </c>
    </row>
    <row r="226" spans="1:6">
      <c r="A226" s="212">
        <v>225</v>
      </c>
      <c r="B226" t="s">
        <v>995</v>
      </c>
      <c r="C226">
        <v>235051</v>
      </c>
      <c r="D226" t="s">
        <v>995</v>
      </c>
      <c r="E226" t="s">
        <v>996</v>
      </c>
      <c r="F226" s="227">
        <f t="shared" si="0"/>
        <v>225</v>
      </c>
    </row>
    <row r="227" spans="1:6">
      <c r="A227" s="212">
        <v>226</v>
      </c>
      <c r="B227" t="s">
        <v>997</v>
      </c>
      <c r="C227">
        <v>235053</v>
      </c>
      <c r="D227" t="s">
        <v>997</v>
      </c>
      <c r="E227" t="s">
        <v>998</v>
      </c>
      <c r="F227" s="227">
        <f t="shared" si="0"/>
        <v>226</v>
      </c>
    </row>
    <row r="228" spans="1:6">
      <c r="A228" s="212">
        <v>227</v>
      </c>
      <c r="B228" t="s">
        <v>999</v>
      </c>
      <c r="C228">
        <v>235056</v>
      </c>
      <c r="D228" t="s">
        <v>999</v>
      </c>
      <c r="E228" t="s">
        <v>1000</v>
      </c>
      <c r="F228" s="227">
        <f t="shared" si="0"/>
        <v>227</v>
      </c>
    </row>
    <row r="229" spans="1:6">
      <c r="A229" s="212">
        <v>228</v>
      </c>
      <c r="B229" t="s">
        <v>1001</v>
      </c>
      <c r="C229">
        <v>235057</v>
      </c>
      <c r="D229" t="s">
        <v>1001</v>
      </c>
      <c r="E229" t="s">
        <v>1002</v>
      </c>
      <c r="F229" s="227">
        <f t="shared" si="0"/>
        <v>228</v>
      </c>
    </row>
    <row r="230" spans="1:6">
      <c r="A230" s="212">
        <v>229</v>
      </c>
      <c r="B230" t="s">
        <v>1003</v>
      </c>
      <c r="C230">
        <v>235061</v>
      </c>
      <c r="D230" t="s">
        <v>1003</v>
      </c>
      <c r="E230" t="s">
        <v>1004</v>
      </c>
      <c r="F230" s="227">
        <f t="shared" si="0"/>
        <v>229</v>
      </c>
    </row>
    <row r="231" spans="1:6">
      <c r="A231" s="212">
        <v>230</v>
      </c>
      <c r="B231" t="s">
        <v>1005</v>
      </c>
      <c r="C231">
        <v>235063</v>
      </c>
      <c r="D231" t="s">
        <v>1005</v>
      </c>
      <c r="E231" t="s">
        <v>1006</v>
      </c>
      <c r="F231" s="227">
        <f t="shared" si="0"/>
        <v>230</v>
      </c>
    </row>
    <row r="232" spans="1:6">
      <c r="A232" s="212">
        <v>231</v>
      </c>
      <c r="B232" t="s">
        <v>1007</v>
      </c>
      <c r="C232">
        <v>235064</v>
      </c>
      <c r="D232" t="s">
        <v>1007</v>
      </c>
      <c r="E232" t="s">
        <v>1008</v>
      </c>
      <c r="F232" s="227">
        <f t="shared" si="0"/>
        <v>231</v>
      </c>
    </row>
    <row r="233" spans="1:6">
      <c r="A233" s="212">
        <v>232</v>
      </c>
      <c r="B233" t="s">
        <v>1009</v>
      </c>
      <c r="C233">
        <v>235065</v>
      </c>
      <c r="D233" t="s">
        <v>1009</v>
      </c>
      <c r="E233" t="s">
        <v>1010</v>
      </c>
      <c r="F233" s="227">
        <f t="shared" si="0"/>
        <v>232</v>
      </c>
    </row>
    <row r="234" spans="1:6">
      <c r="A234" s="212">
        <v>233</v>
      </c>
      <c r="B234" t="s">
        <v>1011</v>
      </c>
      <c r="C234">
        <v>235066</v>
      </c>
      <c r="D234" t="s">
        <v>1011</v>
      </c>
      <c r="E234" t="s">
        <v>1012</v>
      </c>
      <c r="F234" s="227">
        <f t="shared" si="0"/>
        <v>233</v>
      </c>
    </row>
    <row r="235" spans="1:6">
      <c r="A235" s="212">
        <v>234</v>
      </c>
      <c r="B235" t="s">
        <v>1013</v>
      </c>
      <c r="C235">
        <v>235071</v>
      </c>
      <c r="D235" t="s">
        <v>1013</v>
      </c>
      <c r="E235" t="s">
        <v>1014</v>
      </c>
      <c r="F235" s="227">
        <f t="shared" si="0"/>
        <v>234</v>
      </c>
    </row>
    <row r="236" spans="1:6">
      <c r="A236" s="212">
        <v>235</v>
      </c>
      <c r="B236" t="s">
        <v>1015</v>
      </c>
      <c r="C236">
        <v>235075</v>
      </c>
      <c r="D236" t="s">
        <v>1015</v>
      </c>
      <c r="E236" t="s">
        <v>1016</v>
      </c>
      <c r="F236" s="227">
        <f t="shared" si="0"/>
        <v>235</v>
      </c>
    </row>
    <row r="237" spans="1:6">
      <c r="A237" s="212">
        <v>236</v>
      </c>
      <c r="B237" t="s">
        <v>1017</v>
      </c>
      <c r="C237">
        <v>235076</v>
      </c>
      <c r="D237" t="s">
        <v>1017</v>
      </c>
      <c r="E237" t="s">
        <v>781</v>
      </c>
      <c r="F237" s="227">
        <f t="shared" si="0"/>
        <v>236</v>
      </c>
    </row>
    <row r="238" spans="1:6">
      <c r="A238" s="212">
        <v>237</v>
      </c>
      <c r="B238" t="s">
        <v>1018</v>
      </c>
      <c r="C238">
        <v>235077</v>
      </c>
      <c r="D238" t="s">
        <v>1018</v>
      </c>
      <c r="E238" t="s">
        <v>1019</v>
      </c>
      <c r="F238" s="227">
        <f t="shared" si="0"/>
        <v>237</v>
      </c>
    </row>
    <row r="239" spans="1:6">
      <c r="A239" s="212">
        <v>238</v>
      </c>
      <c r="B239" t="s">
        <v>1020</v>
      </c>
      <c r="C239">
        <v>235078</v>
      </c>
      <c r="D239" t="s">
        <v>1020</v>
      </c>
      <c r="E239" t="s">
        <v>1021</v>
      </c>
      <c r="F239" s="227">
        <f t="shared" si="0"/>
        <v>238</v>
      </c>
    </row>
    <row r="240" spans="1:6">
      <c r="A240" s="212">
        <v>239</v>
      </c>
      <c r="B240" t="s">
        <v>1022</v>
      </c>
      <c r="C240">
        <v>235083</v>
      </c>
      <c r="D240" t="s">
        <v>1022</v>
      </c>
      <c r="E240" t="s">
        <v>1023</v>
      </c>
      <c r="F240" s="227">
        <f t="shared" si="0"/>
        <v>239</v>
      </c>
    </row>
    <row r="241" spans="1:6">
      <c r="A241" s="212">
        <v>240</v>
      </c>
      <c r="B241" t="s">
        <v>1024</v>
      </c>
      <c r="C241">
        <v>235084</v>
      </c>
      <c r="D241" t="s">
        <v>1024</v>
      </c>
      <c r="E241" t="s">
        <v>1025</v>
      </c>
      <c r="F241" s="227">
        <f t="shared" si="0"/>
        <v>240</v>
      </c>
    </row>
    <row r="242" spans="1:6">
      <c r="A242" s="212">
        <v>241</v>
      </c>
      <c r="B242" t="s">
        <v>1026</v>
      </c>
      <c r="C242">
        <v>235085</v>
      </c>
      <c r="D242" t="s">
        <v>1026</v>
      </c>
      <c r="E242" t="s">
        <v>1027</v>
      </c>
      <c r="F242" s="227">
        <f t="shared" si="0"/>
        <v>241</v>
      </c>
    </row>
    <row r="243" spans="1:6">
      <c r="A243" s="212">
        <v>242</v>
      </c>
      <c r="B243" t="s">
        <v>1028</v>
      </c>
      <c r="C243">
        <v>235086</v>
      </c>
      <c r="D243" t="s">
        <v>1028</v>
      </c>
      <c r="E243" t="s">
        <v>1029</v>
      </c>
      <c r="F243" s="227">
        <f t="shared" si="0"/>
        <v>242</v>
      </c>
    </row>
    <row r="244" spans="1:6">
      <c r="A244" s="212">
        <v>243</v>
      </c>
      <c r="B244" t="s">
        <v>1030</v>
      </c>
      <c r="C244">
        <v>235088</v>
      </c>
      <c r="D244" t="s">
        <v>1030</v>
      </c>
      <c r="E244" t="s">
        <v>1031</v>
      </c>
      <c r="F244" s="227">
        <f t="shared" si="0"/>
        <v>243</v>
      </c>
    </row>
    <row r="245" spans="1:6">
      <c r="A245" s="212">
        <v>244</v>
      </c>
      <c r="B245" t="s">
        <v>1032</v>
      </c>
      <c r="C245">
        <v>235090</v>
      </c>
      <c r="D245" t="s">
        <v>1032</v>
      </c>
      <c r="E245" t="s">
        <v>1033</v>
      </c>
      <c r="F245" s="227">
        <f t="shared" si="0"/>
        <v>244</v>
      </c>
    </row>
    <row r="246" spans="1:6">
      <c r="A246" s="212">
        <v>245</v>
      </c>
      <c r="B246" t="s">
        <v>1034</v>
      </c>
      <c r="C246">
        <v>235093</v>
      </c>
      <c r="D246" t="s">
        <v>1034</v>
      </c>
      <c r="E246" t="s">
        <v>1035</v>
      </c>
      <c r="F246" s="227">
        <f t="shared" si="0"/>
        <v>245</v>
      </c>
    </row>
    <row r="247" spans="1:6">
      <c r="A247" s="212">
        <v>246</v>
      </c>
      <c r="B247" t="s">
        <v>1036</v>
      </c>
      <c r="C247">
        <v>235094</v>
      </c>
      <c r="D247" t="s">
        <v>1036</v>
      </c>
      <c r="E247" t="s">
        <v>1037</v>
      </c>
      <c r="F247" s="227">
        <f t="shared" si="0"/>
        <v>246</v>
      </c>
    </row>
    <row r="248" spans="1:6">
      <c r="A248" s="212">
        <v>247</v>
      </c>
      <c r="B248" t="s">
        <v>1038</v>
      </c>
      <c r="C248">
        <v>235095</v>
      </c>
      <c r="D248" t="s">
        <v>1038</v>
      </c>
      <c r="E248" t="s">
        <v>1039</v>
      </c>
      <c r="F248" s="227">
        <f t="shared" si="0"/>
        <v>247</v>
      </c>
    </row>
    <row r="249" spans="1:6">
      <c r="A249" s="212">
        <v>248</v>
      </c>
      <c r="B249" t="s">
        <v>1040</v>
      </c>
      <c r="C249">
        <v>235096</v>
      </c>
      <c r="D249" t="s">
        <v>1040</v>
      </c>
      <c r="E249" t="s">
        <v>1041</v>
      </c>
      <c r="F249" s="227">
        <f t="shared" si="0"/>
        <v>248</v>
      </c>
    </row>
    <row r="250" spans="1:6">
      <c r="A250" s="212">
        <v>249</v>
      </c>
      <c r="B250" t="s">
        <v>1042</v>
      </c>
      <c r="C250">
        <v>235097</v>
      </c>
      <c r="D250" t="s">
        <v>1042</v>
      </c>
      <c r="E250" t="s">
        <v>1043</v>
      </c>
      <c r="F250" s="227">
        <f t="shared" si="0"/>
        <v>249</v>
      </c>
    </row>
    <row r="251" spans="1:6">
      <c r="A251" s="212">
        <v>250</v>
      </c>
      <c r="B251" t="s">
        <v>1044</v>
      </c>
      <c r="C251">
        <v>235099</v>
      </c>
      <c r="D251" t="s">
        <v>1044</v>
      </c>
      <c r="E251" t="s">
        <v>1045</v>
      </c>
      <c r="F251" s="227">
        <f t="shared" si="0"/>
        <v>250</v>
      </c>
    </row>
    <row r="252" spans="1:6">
      <c r="A252" s="212">
        <v>251</v>
      </c>
      <c r="B252" t="s">
        <v>1046</v>
      </c>
      <c r="C252">
        <v>235100</v>
      </c>
      <c r="D252" t="s">
        <v>1046</v>
      </c>
      <c r="E252" t="s">
        <v>1047</v>
      </c>
      <c r="F252" s="227">
        <f t="shared" si="0"/>
        <v>251</v>
      </c>
    </row>
    <row r="253" spans="1:6">
      <c r="A253" s="212">
        <v>252</v>
      </c>
      <c r="B253" t="s">
        <v>1048</v>
      </c>
      <c r="C253">
        <v>235104</v>
      </c>
      <c r="D253" t="s">
        <v>1048</v>
      </c>
      <c r="E253" t="s">
        <v>1049</v>
      </c>
      <c r="F253" s="227">
        <f t="shared" si="0"/>
        <v>252</v>
      </c>
    </row>
    <row r="254" spans="1:6">
      <c r="A254" s="212">
        <v>253</v>
      </c>
      <c r="B254" t="s">
        <v>1050</v>
      </c>
      <c r="C254">
        <v>235106</v>
      </c>
      <c r="D254" t="s">
        <v>1050</v>
      </c>
      <c r="E254" t="s">
        <v>1051</v>
      </c>
      <c r="F254" s="227">
        <f t="shared" si="0"/>
        <v>253</v>
      </c>
    </row>
    <row r="255" spans="1:6">
      <c r="A255" s="212">
        <v>254</v>
      </c>
      <c r="B255" t="s">
        <v>1052</v>
      </c>
      <c r="C255">
        <v>235129</v>
      </c>
      <c r="D255" t="s">
        <v>1052</v>
      </c>
      <c r="E255" t="s">
        <v>1053</v>
      </c>
      <c r="F255" s="227">
        <f t="shared" si="0"/>
        <v>254</v>
      </c>
    </row>
    <row r="256" spans="1:6">
      <c r="A256" s="212">
        <v>255</v>
      </c>
      <c r="B256" t="s">
        <v>1054</v>
      </c>
      <c r="C256">
        <v>235131</v>
      </c>
      <c r="D256" t="s">
        <v>1054</v>
      </c>
      <c r="E256" t="s">
        <v>1055</v>
      </c>
      <c r="F256" s="227">
        <f t="shared" si="0"/>
        <v>255</v>
      </c>
    </row>
    <row r="257" spans="1:6">
      <c r="A257" s="212">
        <v>256</v>
      </c>
      <c r="B257" t="s">
        <v>1220</v>
      </c>
      <c r="C257">
        <v>235137</v>
      </c>
      <c r="D257" t="s">
        <v>1220</v>
      </c>
      <c r="E257" t="s">
        <v>1056</v>
      </c>
      <c r="F257" s="227">
        <f t="shared" si="0"/>
        <v>256</v>
      </c>
    </row>
    <row r="258" spans="1:6">
      <c r="A258" s="212">
        <v>257</v>
      </c>
      <c r="B258" t="s">
        <v>1221</v>
      </c>
      <c r="C258">
        <v>235138</v>
      </c>
      <c r="D258" t="s">
        <v>1221</v>
      </c>
      <c r="E258" t="s">
        <v>1057</v>
      </c>
      <c r="F258" s="227">
        <f t="shared" si="0"/>
        <v>257</v>
      </c>
    </row>
    <row r="259" spans="1:6">
      <c r="A259" s="212">
        <v>258</v>
      </c>
      <c r="B259" t="s">
        <v>1058</v>
      </c>
      <c r="C259">
        <v>235141</v>
      </c>
      <c r="D259" t="s">
        <v>1058</v>
      </c>
      <c r="E259" t="s">
        <v>1059</v>
      </c>
      <c r="F259" s="227">
        <f t="shared" si="0"/>
        <v>258</v>
      </c>
    </row>
    <row r="260" spans="1:6">
      <c r="A260" s="212">
        <v>259</v>
      </c>
      <c r="B260" t="s">
        <v>1060</v>
      </c>
      <c r="C260">
        <v>235146</v>
      </c>
      <c r="D260" t="s">
        <v>1060</v>
      </c>
      <c r="E260" t="s">
        <v>1061</v>
      </c>
      <c r="F260" s="227">
        <f t="shared" si="0"/>
        <v>259</v>
      </c>
    </row>
    <row r="261" spans="1:6">
      <c r="A261" s="212">
        <v>260</v>
      </c>
      <c r="B261" t="s">
        <v>1062</v>
      </c>
      <c r="C261">
        <v>235148</v>
      </c>
      <c r="D261" t="s">
        <v>1062</v>
      </c>
      <c r="E261" t="s">
        <v>1063</v>
      </c>
      <c r="F261" s="227">
        <f t="shared" si="0"/>
        <v>260</v>
      </c>
    </row>
    <row r="262" spans="1:6">
      <c r="A262" s="212">
        <v>261</v>
      </c>
      <c r="B262" t="s">
        <v>1064</v>
      </c>
      <c r="C262">
        <v>235162</v>
      </c>
      <c r="D262" t="s">
        <v>1064</v>
      </c>
      <c r="E262" t="s">
        <v>1065</v>
      </c>
      <c r="F262" s="227">
        <f t="shared" si="0"/>
        <v>261</v>
      </c>
    </row>
    <row r="263" spans="1:6">
      <c r="A263" s="212">
        <v>262</v>
      </c>
      <c r="B263" t="s">
        <v>1066</v>
      </c>
      <c r="C263">
        <v>235180</v>
      </c>
      <c r="D263" t="s">
        <v>1066</v>
      </c>
      <c r="E263" t="s">
        <v>1067</v>
      </c>
      <c r="F263" s="227">
        <f t="shared" si="0"/>
        <v>262</v>
      </c>
    </row>
    <row r="264" spans="1:6">
      <c r="A264" s="212">
        <v>263</v>
      </c>
      <c r="B264" t="s">
        <v>1068</v>
      </c>
      <c r="C264">
        <v>235181</v>
      </c>
      <c r="D264" t="s">
        <v>1068</v>
      </c>
      <c r="E264" t="s">
        <v>1069</v>
      </c>
      <c r="F264" s="227">
        <f t="shared" si="0"/>
        <v>263</v>
      </c>
    </row>
    <row r="265" spans="1:6">
      <c r="A265" s="212">
        <v>264</v>
      </c>
      <c r="B265" t="s">
        <v>1070</v>
      </c>
      <c r="C265">
        <v>235184</v>
      </c>
      <c r="D265" t="s">
        <v>1070</v>
      </c>
      <c r="E265" t="s">
        <v>807</v>
      </c>
      <c r="F265" s="227">
        <f t="shared" si="0"/>
        <v>264</v>
      </c>
    </row>
    <row r="266" spans="1:6">
      <c r="A266" s="212">
        <v>265</v>
      </c>
      <c r="B266" t="s">
        <v>1071</v>
      </c>
      <c r="C266">
        <v>235185</v>
      </c>
      <c r="D266" t="s">
        <v>1071</v>
      </c>
      <c r="E266" t="s">
        <v>1072</v>
      </c>
      <c r="F266" s="227">
        <f t="shared" si="0"/>
        <v>265</v>
      </c>
    </row>
    <row r="267" spans="1:6">
      <c r="A267" s="212">
        <v>266</v>
      </c>
      <c r="B267" t="s">
        <v>1073</v>
      </c>
      <c r="C267">
        <v>235186</v>
      </c>
      <c r="D267" t="s">
        <v>1073</v>
      </c>
      <c r="E267" t="s">
        <v>1074</v>
      </c>
      <c r="F267" s="227">
        <f t="shared" si="0"/>
        <v>266</v>
      </c>
    </row>
    <row r="268" spans="1:6">
      <c r="A268" s="212">
        <v>267</v>
      </c>
      <c r="B268" t="s">
        <v>1075</v>
      </c>
      <c r="C268">
        <v>235188</v>
      </c>
      <c r="D268" t="s">
        <v>1075</v>
      </c>
      <c r="E268" t="s">
        <v>1076</v>
      </c>
      <c r="F268" s="227">
        <f t="shared" si="0"/>
        <v>267</v>
      </c>
    </row>
    <row r="269" spans="1:6">
      <c r="A269" s="212">
        <v>268</v>
      </c>
      <c r="B269" t="s">
        <v>1077</v>
      </c>
      <c r="C269">
        <v>235189</v>
      </c>
      <c r="D269" t="s">
        <v>1077</v>
      </c>
      <c r="E269" t="s">
        <v>1078</v>
      </c>
      <c r="F269" s="227">
        <f t="shared" si="0"/>
        <v>268</v>
      </c>
    </row>
    <row r="270" spans="1:6">
      <c r="A270" s="212">
        <v>269</v>
      </c>
      <c r="B270" t="s">
        <v>1079</v>
      </c>
      <c r="C270">
        <v>235201</v>
      </c>
      <c r="D270" t="s">
        <v>1079</v>
      </c>
      <c r="E270" t="s">
        <v>1080</v>
      </c>
      <c r="F270" s="227">
        <f t="shared" si="0"/>
        <v>269</v>
      </c>
    </row>
    <row r="271" spans="1:6">
      <c r="A271" s="212">
        <v>270</v>
      </c>
      <c r="B271" t="s">
        <v>1081</v>
      </c>
      <c r="C271">
        <v>235203</v>
      </c>
      <c r="D271" t="s">
        <v>1081</v>
      </c>
      <c r="E271" t="s">
        <v>801</v>
      </c>
      <c r="F271" s="227">
        <f t="shared" si="0"/>
        <v>270</v>
      </c>
    </row>
    <row r="272" spans="1:6">
      <c r="A272" s="212">
        <v>271</v>
      </c>
      <c r="B272" t="s">
        <v>1082</v>
      </c>
      <c r="C272">
        <v>235233</v>
      </c>
      <c r="D272" t="s">
        <v>1082</v>
      </c>
      <c r="E272" t="s">
        <v>1083</v>
      </c>
      <c r="F272" s="227">
        <f t="shared" si="0"/>
        <v>271</v>
      </c>
    </row>
    <row r="273" spans="1:6">
      <c r="A273" s="212">
        <v>272</v>
      </c>
      <c r="B273" t="s">
        <v>1084</v>
      </c>
      <c r="C273">
        <v>235242</v>
      </c>
      <c r="D273" t="s">
        <v>1084</v>
      </c>
      <c r="E273" t="s">
        <v>1085</v>
      </c>
      <c r="F273" s="227">
        <f t="shared" si="0"/>
        <v>272</v>
      </c>
    </row>
    <row r="274" spans="1:6">
      <c r="A274" s="212">
        <v>273</v>
      </c>
      <c r="B274" t="s">
        <v>1086</v>
      </c>
      <c r="C274">
        <v>235246</v>
      </c>
      <c r="D274" t="s">
        <v>1086</v>
      </c>
      <c r="E274" t="s">
        <v>1087</v>
      </c>
      <c r="F274" s="227">
        <f t="shared" si="0"/>
        <v>273</v>
      </c>
    </row>
    <row r="275" spans="1:6">
      <c r="A275" s="212">
        <v>274</v>
      </c>
      <c r="B275" t="s">
        <v>1088</v>
      </c>
      <c r="C275">
        <v>235247</v>
      </c>
      <c r="D275" t="s">
        <v>1088</v>
      </c>
      <c r="E275" t="s">
        <v>1089</v>
      </c>
      <c r="F275" s="227">
        <f t="shared" si="0"/>
        <v>274</v>
      </c>
    </row>
    <row r="276" spans="1:6">
      <c r="A276" s="212">
        <v>275</v>
      </c>
      <c r="B276" t="s">
        <v>1090</v>
      </c>
      <c r="C276">
        <v>235248</v>
      </c>
      <c r="D276" t="s">
        <v>1090</v>
      </c>
      <c r="E276" t="s">
        <v>1091</v>
      </c>
      <c r="F276" s="227">
        <f t="shared" si="0"/>
        <v>275</v>
      </c>
    </row>
    <row r="277" spans="1:6">
      <c r="A277" s="212">
        <v>276</v>
      </c>
      <c r="B277" t="s">
        <v>1092</v>
      </c>
      <c r="C277">
        <v>235251</v>
      </c>
      <c r="D277" t="s">
        <v>1092</v>
      </c>
      <c r="E277" t="s">
        <v>1093</v>
      </c>
      <c r="F277" s="227">
        <f t="shared" ref="F277:F340" si="1">A277</f>
        <v>276</v>
      </c>
    </row>
    <row r="278" spans="1:6">
      <c r="A278" s="212">
        <v>277</v>
      </c>
      <c r="B278" t="s">
        <v>1094</v>
      </c>
      <c r="C278">
        <v>235253</v>
      </c>
      <c r="D278" t="s">
        <v>1094</v>
      </c>
      <c r="E278" t="s">
        <v>1095</v>
      </c>
      <c r="F278" s="227">
        <f t="shared" si="1"/>
        <v>277</v>
      </c>
    </row>
    <row r="279" spans="1:6">
      <c r="A279" s="212">
        <v>278</v>
      </c>
      <c r="B279" t="s">
        <v>1096</v>
      </c>
      <c r="C279">
        <v>235254</v>
      </c>
      <c r="D279" t="s">
        <v>1096</v>
      </c>
      <c r="E279" t="s">
        <v>1097</v>
      </c>
      <c r="F279" s="227">
        <f t="shared" si="1"/>
        <v>278</v>
      </c>
    </row>
    <row r="280" spans="1:6">
      <c r="A280" s="212">
        <v>279</v>
      </c>
      <c r="B280" t="s">
        <v>1098</v>
      </c>
      <c r="C280">
        <v>235257</v>
      </c>
      <c r="D280" t="s">
        <v>1098</v>
      </c>
      <c r="E280" t="s">
        <v>1099</v>
      </c>
      <c r="F280" s="227">
        <f t="shared" si="1"/>
        <v>279</v>
      </c>
    </row>
    <row r="281" spans="1:6">
      <c r="A281" s="212">
        <v>280</v>
      </c>
      <c r="B281" t="s">
        <v>1100</v>
      </c>
      <c r="C281">
        <v>235258</v>
      </c>
      <c r="D281" t="s">
        <v>1100</v>
      </c>
      <c r="E281" t="s">
        <v>1101</v>
      </c>
      <c r="F281" s="227">
        <f t="shared" si="1"/>
        <v>280</v>
      </c>
    </row>
    <row r="282" spans="1:6">
      <c r="A282" s="212">
        <v>281</v>
      </c>
      <c r="B282" t="s">
        <v>1102</v>
      </c>
      <c r="C282">
        <v>235264</v>
      </c>
      <c r="D282" t="s">
        <v>1102</v>
      </c>
      <c r="E282" t="s">
        <v>1103</v>
      </c>
      <c r="F282" s="227">
        <f t="shared" si="1"/>
        <v>281</v>
      </c>
    </row>
    <row r="283" spans="1:6">
      <c r="A283" s="212">
        <v>282</v>
      </c>
      <c r="B283" t="s">
        <v>1104</v>
      </c>
      <c r="C283">
        <v>235265</v>
      </c>
      <c r="D283" t="s">
        <v>1104</v>
      </c>
      <c r="E283" t="s">
        <v>1105</v>
      </c>
      <c r="F283" s="227">
        <f t="shared" si="1"/>
        <v>282</v>
      </c>
    </row>
    <row r="284" spans="1:6">
      <c r="A284" s="212">
        <v>283</v>
      </c>
      <c r="B284" t="s">
        <v>1106</v>
      </c>
      <c r="C284">
        <v>235266</v>
      </c>
      <c r="D284" t="s">
        <v>1106</v>
      </c>
      <c r="E284" t="s">
        <v>829</v>
      </c>
      <c r="F284" s="227">
        <f t="shared" si="1"/>
        <v>283</v>
      </c>
    </row>
    <row r="285" spans="1:6">
      <c r="A285" s="212">
        <v>284</v>
      </c>
      <c r="B285" t="s">
        <v>1107</v>
      </c>
      <c r="C285">
        <v>235267</v>
      </c>
      <c r="D285" t="s">
        <v>1107</v>
      </c>
      <c r="E285" t="s">
        <v>1108</v>
      </c>
      <c r="F285" s="227">
        <f t="shared" si="1"/>
        <v>284</v>
      </c>
    </row>
    <row r="286" spans="1:6">
      <c r="A286" s="212">
        <v>285</v>
      </c>
      <c r="B286" t="s">
        <v>1109</v>
      </c>
      <c r="C286">
        <v>235414</v>
      </c>
      <c r="D286" t="s">
        <v>1109</v>
      </c>
      <c r="E286" t="s">
        <v>1110</v>
      </c>
      <c r="F286" s="227">
        <f t="shared" si="1"/>
        <v>285</v>
      </c>
    </row>
    <row r="287" spans="1:6">
      <c r="A287" s="212">
        <v>286</v>
      </c>
      <c r="B287" t="s">
        <v>1111</v>
      </c>
      <c r="C287">
        <v>235415</v>
      </c>
      <c r="D287" t="s">
        <v>1111</v>
      </c>
      <c r="E287" t="s">
        <v>1112</v>
      </c>
      <c r="F287" s="227">
        <f t="shared" si="1"/>
        <v>286</v>
      </c>
    </row>
    <row r="288" spans="1:6">
      <c r="A288" s="212">
        <v>287</v>
      </c>
      <c r="B288" t="s">
        <v>1113</v>
      </c>
      <c r="C288">
        <v>235417</v>
      </c>
      <c r="D288" t="s">
        <v>1113</v>
      </c>
      <c r="E288" t="s">
        <v>1114</v>
      </c>
      <c r="F288" s="227">
        <f t="shared" si="1"/>
        <v>287</v>
      </c>
    </row>
    <row r="289" spans="1:6">
      <c r="A289" s="212">
        <v>288</v>
      </c>
      <c r="B289" t="s">
        <v>1115</v>
      </c>
      <c r="C289">
        <v>235420</v>
      </c>
      <c r="D289" t="s">
        <v>1115</v>
      </c>
      <c r="E289" t="s">
        <v>1116</v>
      </c>
      <c r="F289" s="227">
        <f t="shared" si="1"/>
        <v>288</v>
      </c>
    </row>
    <row r="290" spans="1:6">
      <c r="A290" s="212">
        <v>289</v>
      </c>
      <c r="B290" t="s">
        <v>1117</v>
      </c>
      <c r="C290">
        <v>235421</v>
      </c>
      <c r="D290" t="s">
        <v>1117</v>
      </c>
      <c r="E290" t="s">
        <v>1118</v>
      </c>
      <c r="F290" s="227">
        <f t="shared" si="1"/>
        <v>289</v>
      </c>
    </row>
    <row r="291" spans="1:6">
      <c r="A291" s="212">
        <v>290</v>
      </c>
      <c r="B291" t="s">
        <v>1119</v>
      </c>
      <c r="C291">
        <v>235422</v>
      </c>
      <c r="D291" t="s">
        <v>1119</v>
      </c>
      <c r="E291" t="s">
        <v>1120</v>
      </c>
      <c r="F291" s="227">
        <f t="shared" si="1"/>
        <v>290</v>
      </c>
    </row>
    <row r="292" spans="1:6">
      <c r="A292" s="212">
        <v>291</v>
      </c>
      <c r="B292" t="s">
        <v>1121</v>
      </c>
      <c r="C292">
        <v>235424</v>
      </c>
      <c r="D292" t="s">
        <v>1121</v>
      </c>
      <c r="E292" t="s">
        <v>1122</v>
      </c>
      <c r="F292" s="227">
        <f t="shared" si="1"/>
        <v>291</v>
      </c>
    </row>
    <row r="293" spans="1:6">
      <c r="A293" s="212">
        <v>292</v>
      </c>
      <c r="B293" t="s">
        <v>1123</v>
      </c>
      <c r="C293">
        <v>235425</v>
      </c>
      <c r="D293" t="s">
        <v>1123</v>
      </c>
      <c r="E293" t="s">
        <v>1124</v>
      </c>
      <c r="F293" s="227">
        <f t="shared" si="1"/>
        <v>292</v>
      </c>
    </row>
    <row r="294" spans="1:6">
      <c r="A294" s="212">
        <v>293</v>
      </c>
      <c r="B294" t="s">
        <v>1125</v>
      </c>
      <c r="C294">
        <v>235428</v>
      </c>
      <c r="D294" t="s">
        <v>1125</v>
      </c>
      <c r="E294" t="s">
        <v>1126</v>
      </c>
      <c r="F294" s="227">
        <f t="shared" si="1"/>
        <v>293</v>
      </c>
    </row>
    <row r="295" spans="1:6">
      <c r="A295" s="212">
        <v>294</v>
      </c>
      <c r="B295" t="s">
        <v>1127</v>
      </c>
      <c r="C295">
        <v>235437</v>
      </c>
      <c r="D295" t="s">
        <v>1127</v>
      </c>
      <c r="E295" t="s">
        <v>1128</v>
      </c>
      <c r="F295" s="227">
        <f t="shared" si="1"/>
        <v>294</v>
      </c>
    </row>
    <row r="296" spans="1:6">
      <c r="A296" s="212">
        <v>295</v>
      </c>
      <c r="B296" t="s">
        <v>1129</v>
      </c>
      <c r="C296">
        <v>235440</v>
      </c>
      <c r="D296" t="s">
        <v>1129</v>
      </c>
      <c r="E296" t="s">
        <v>1130</v>
      </c>
      <c r="F296" s="227">
        <f t="shared" si="1"/>
        <v>295</v>
      </c>
    </row>
    <row r="297" spans="1:6">
      <c r="A297" s="212">
        <v>296</v>
      </c>
      <c r="B297" t="s">
        <v>1131</v>
      </c>
      <c r="C297">
        <v>235991</v>
      </c>
      <c r="D297" t="s">
        <v>1131</v>
      </c>
      <c r="E297" t="s">
        <v>1132</v>
      </c>
      <c r="F297" s="227">
        <f t="shared" si="1"/>
        <v>296</v>
      </c>
    </row>
    <row r="298" spans="1:6">
      <c r="A298" s="212">
        <v>297</v>
      </c>
      <c r="B298" t="s">
        <v>1133</v>
      </c>
      <c r="C298">
        <v>235992</v>
      </c>
      <c r="D298" t="s">
        <v>1133</v>
      </c>
      <c r="E298" t="s">
        <v>1134</v>
      </c>
      <c r="F298" s="227">
        <f t="shared" si="1"/>
        <v>297</v>
      </c>
    </row>
    <row r="299" spans="1:6">
      <c r="A299" s="212">
        <v>298</v>
      </c>
      <c r="B299" t="s">
        <v>1135</v>
      </c>
      <c r="C299">
        <v>235993</v>
      </c>
      <c r="D299" t="s">
        <v>1135</v>
      </c>
      <c r="E299" t="s">
        <v>1136</v>
      </c>
      <c r="F299" s="227">
        <f t="shared" si="1"/>
        <v>298</v>
      </c>
    </row>
    <row r="300" spans="1:6">
      <c r="A300" s="212">
        <v>299</v>
      </c>
      <c r="B300" t="s">
        <v>1137</v>
      </c>
      <c r="C300">
        <v>235994</v>
      </c>
      <c r="D300" t="s">
        <v>1137</v>
      </c>
      <c r="E300" t="s">
        <v>1138</v>
      </c>
      <c r="F300" s="227">
        <f t="shared" si="1"/>
        <v>299</v>
      </c>
    </row>
    <row r="301" spans="1:6">
      <c r="A301" s="212">
        <v>300</v>
      </c>
      <c r="B301" t="s">
        <v>1139</v>
      </c>
      <c r="C301">
        <v>235995</v>
      </c>
      <c r="D301" t="s">
        <v>1139</v>
      </c>
      <c r="E301" t="s">
        <v>1140</v>
      </c>
      <c r="F301" s="227">
        <f t="shared" si="1"/>
        <v>300</v>
      </c>
    </row>
    <row r="302" spans="1:6">
      <c r="A302" s="212">
        <v>301</v>
      </c>
      <c r="B302" t="s">
        <v>955</v>
      </c>
      <c r="C302">
        <v>235998</v>
      </c>
      <c r="D302" t="s">
        <v>955</v>
      </c>
      <c r="E302" t="s">
        <v>956</v>
      </c>
      <c r="F302" s="227">
        <f t="shared" si="1"/>
        <v>301</v>
      </c>
    </row>
    <row r="303" spans="1:6">
      <c r="A303" s="212">
        <v>302</v>
      </c>
      <c r="B303" t="s">
        <v>953</v>
      </c>
      <c r="C303">
        <v>235999</v>
      </c>
      <c r="D303" t="s">
        <v>953</v>
      </c>
      <c r="E303" t="s">
        <v>954</v>
      </c>
      <c r="F303" s="227">
        <f t="shared" si="1"/>
        <v>302</v>
      </c>
    </row>
    <row r="304" spans="1:6">
      <c r="A304" s="212">
        <v>303</v>
      </c>
      <c r="B304" t="s">
        <v>1222</v>
      </c>
      <c r="C304">
        <v>236999</v>
      </c>
      <c r="D304" t="s">
        <v>1222</v>
      </c>
      <c r="E304" t="s">
        <v>1223</v>
      </c>
      <c r="F304" s="227">
        <f t="shared" si="1"/>
        <v>303</v>
      </c>
    </row>
    <row r="305" spans="1:6">
      <c r="A305" s="212">
        <v>304</v>
      </c>
      <c r="B305" t="s">
        <v>512</v>
      </c>
      <c r="C305">
        <v>490001</v>
      </c>
      <c r="D305" t="s">
        <v>512</v>
      </c>
      <c r="E305" t="s">
        <v>513</v>
      </c>
      <c r="F305" s="227">
        <f t="shared" si="1"/>
        <v>304</v>
      </c>
    </row>
    <row r="306" spans="1:6">
      <c r="A306" s="212">
        <v>305</v>
      </c>
      <c r="B306" t="s">
        <v>508</v>
      </c>
      <c r="C306">
        <v>490007</v>
      </c>
      <c r="D306" t="s">
        <v>508</v>
      </c>
      <c r="E306" t="s">
        <v>509</v>
      </c>
      <c r="F306" s="227">
        <f t="shared" si="1"/>
        <v>305</v>
      </c>
    </row>
    <row r="307" spans="1:6">
      <c r="A307" s="212">
        <v>306</v>
      </c>
      <c r="B307" t="s">
        <v>514</v>
      </c>
      <c r="C307">
        <v>490010</v>
      </c>
      <c r="D307" t="s">
        <v>514</v>
      </c>
      <c r="E307" t="s">
        <v>515</v>
      </c>
      <c r="F307" s="227">
        <f t="shared" si="1"/>
        <v>306</v>
      </c>
    </row>
    <row r="308" spans="1:6">
      <c r="A308" s="212">
        <v>307</v>
      </c>
      <c r="B308" t="s">
        <v>516</v>
      </c>
      <c r="C308">
        <v>490014</v>
      </c>
      <c r="D308" t="s">
        <v>516</v>
      </c>
      <c r="E308" t="s">
        <v>517</v>
      </c>
      <c r="F308" s="227">
        <f t="shared" si="1"/>
        <v>307</v>
      </c>
    </row>
    <row r="309" spans="1:6">
      <c r="A309" s="212">
        <v>308</v>
      </c>
      <c r="B309" t="s">
        <v>518</v>
      </c>
      <c r="C309">
        <v>490016</v>
      </c>
      <c r="D309" t="s">
        <v>518</v>
      </c>
      <c r="E309" t="s">
        <v>519</v>
      </c>
      <c r="F309" s="227">
        <f t="shared" si="1"/>
        <v>308</v>
      </c>
    </row>
    <row r="310" spans="1:6">
      <c r="A310" s="212">
        <v>309</v>
      </c>
      <c r="B310" t="s">
        <v>540</v>
      </c>
      <c r="C310">
        <v>490020</v>
      </c>
      <c r="D310" t="s">
        <v>540</v>
      </c>
      <c r="E310" t="s">
        <v>541</v>
      </c>
      <c r="F310" s="227">
        <f t="shared" si="1"/>
        <v>309</v>
      </c>
    </row>
    <row r="311" spans="1:6">
      <c r="A311" s="212">
        <v>310</v>
      </c>
      <c r="B311" t="s">
        <v>588</v>
      </c>
      <c r="C311">
        <v>490021</v>
      </c>
      <c r="D311" t="s">
        <v>588</v>
      </c>
      <c r="E311" t="s">
        <v>589</v>
      </c>
      <c r="F311" s="227">
        <f t="shared" si="1"/>
        <v>310</v>
      </c>
    </row>
    <row r="312" spans="1:6">
      <c r="A312" s="212">
        <v>311</v>
      </c>
      <c r="B312" t="s">
        <v>578</v>
      </c>
      <c r="C312">
        <v>490023</v>
      </c>
      <c r="D312" t="s">
        <v>578</v>
      </c>
      <c r="E312" t="s">
        <v>579</v>
      </c>
      <c r="F312" s="227">
        <f t="shared" si="1"/>
        <v>311</v>
      </c>
    </row>
    <row r="313" spans="1:6">
      <c r="A313" s="212">
        <v>312</v>
      </c>
      <c r="B313" t="s">
        <v>580</v>
      </c>
      <c r="C313">
        <v>490024</v>
      </c>
      <c r="D313" t="s">
        <v>580</v>
      </c>
      <c r="E313" t="s">
        <v>581</v>
      </c>
      <c r="F313" s="227">
        <f t="shared" si="1"/>
        <v>312</v>
      </c>
    </row>
    <row r="314" spans="1:6">
      <c r="A314" s="212">
        <v>313</v>
      </c>
      <c r="B314" t="s">
        <v>584</v>
      </c>
      <c r="C314">
        <v>490028</v>
      </c>
      <c r="D314" t="s">
        <v>584</v>
      </c>
      <c r="E314" t="s">
        <v>585</v>
      </c>
      <c r="F314" s="227">
        <f t="shared" si="1"/>
        <v>313</v>
      </c>
    </row>
    <row r="315" spans="1:6">
      <c r="A315" s="212">
        <v>314</v>
      </c>
      <c r="B315" t="s">
        <v>552</v>
      </c>
      <c r="C315">
        <v>490031</v>
      </c>
      <c r="D315" t="s">
        <v>552</v>
      </c>
      <c r="E315" t="s">
        <v>553</v>
      </c>
      <c r="F315" s="227">
        <f t="shared" si="1"/>
        <v>314</v>
      </c>
    </row>
    <row r="316" spans="1:6">
      <c r="A316" s="212">
        <v>315</v>
      </c>
      <c r="B316" t="s">
        <v>576</v>
      </c>
      <c r="C316">
        <v>490032</v>
      </c>
      <c r="D316" t="s">
        <v>576</v>
      </c>
      <c r="E316" t="s">
        <v>577</v>
      </c>
      <c r="F316" s="227">
        <f t="shared" si="1"/>
        <v>315</v>
      </c>
    </row>
    <row r="317" spans="1:6">
      <c r="A317" s="212">
        <v>316</v>
      </c>
      <c r="B317" t="s">
        <v>600</v>
      </c>
      <c r="C317">
        <v>490033</v>
      </c>
      <c r="D317" t="s">
        <v>600</v>
      </c>
      <c r="E317" t="s">
        <v>601</v>
      </c>
      <c r="F317" s="227">
        <f t="shared" si="1"/>
        <v>316</v>
      </c>
    </row>
    <row r="318" spans="1:6">
      <c r="A318" s="212">
        <v>317</v>
      </c>
      <c r="B318" t="s">
        <v>618</v>
      </c>
      <c r="C318">
        <v>490034</v>
      </c>
      <c r="D318" t="s">
        <v>618</v>
      </c>
      <c r="E318" t="s">
        <v>619</v>
      </c>
      <c r="F318" s="227">
        <f t="shared" si="1"/>
        <v>317</v>
      </c>
    </row>
    <row r="319" spans="1:6">
      <c r="A319" s="212">
        <v>318</v>
      </c>
      <c r="B319" t="s">
        <v>620</v>
      </c>
      <c r="C319">
        <v>490036</v>
      </c>
      <c r="D319" t="s">
        <v>620</v>
      </c>
      <c r="E319" t="s">
        <v>621</v>
      </c>
      <c r="F319" s="227">
        <f t="shared" si="1"/>
        <v>318</v>
      </c>
    </row>
    <row r="320" spans="1:6">
      <c r="A320" s="212">
        <v>319</v>
      </c>
      <c r="B320" t="s">
        <v>622</v>
      </c>
      <c r="C320">
        <v>490038</v>
      </c>
      <c r="D320" t="s">
        <v>622</v>
      </c>
      <c r="E320" t="s">
        <v>623</v>
      </c>
      <c r="F320" s="227">
        <f t="shared" si="1"/>
        <v>319</v>
      </c>
    </row>
    <row r="321" spans="1:6">
      <c r="A321" s="212">
        <v>320</v>
      </c>
      <c r="B321" t="s">
        <v>668</v>
      </c>
      <c r="C321">
        <v>490043</v>
      </c>
      <c r="D321" t="s">
        <v>668</v>
      </c>
      <c r="E321" t="s">
        <v>669</v>
      </c>
      <c r="F321" s="227">
        <f t="shared" si="1"/>
        <v>320</v>
      </c>
    </row>
    <row r="322" spans="1:6">
      <c r="A322" s="212">
        <v>321</v>
      </c>
      <c r="B322" t="s">
        <v>634</v>
      </c>
      <c r="C322">
        <v>490044</v>
      </c>
      <c r="D322" t="s">
        <v>634</v>
      </c>
      <c r="E322" t="s">
        <v>635</v>
      </c>
      <c r="F322" s="227">
        <f t="shared" si="1"/>
        <v>321</v>
      </c>
    </row>
    <row r="323" spans="1:6">
      <c r="A323" s="212">
        <v>322</v>
      </c>
      <c r="B323" t="s">
        <v>664</v>
      </c>
      <c r="C323">
        <v>490045</v>
      </c>
      <c r="D323" t="s">
        <v>664</v>
      </c>
      <c r="E323" t="s">
        <v>665</v>
      </c>
      <c r="F323" s="227">
        <f t="shared" si="1"/>
        <v>322</v>
      </c>
    </row>
    <row r="324" spans="1:6">
      <c r="A324" s="212">
        <v>323</v>
      </c>
      <c r="B324" t="s">
        <v>678</v>
      </c>
      <c r="C324">
        <v>490046</v>
      </c>
      <c r="D324" t="s">
        <v>678</v>
      </c>
      <c r="E324" t="s">
        <v>679</v>
      </c>
      <c r="F324" s="227">
        <f t="shared" si="1"/>
        <v>323</v>
      </c>
    </row>
    <row r="325" spans="1:6">
      <c r="A325" s="212">
        <v>324</v>
      </c>
      <c r="B325" t="s">
        <v>686</v>
      </c>
      <c r="C325">
        <v>490048</v>
      </c>
      <c r="D325" t="s">
        <v>686</v>
      </c>
      <c r="E325" t="s">
        <v>687</v>
      </c>
      <c r="F325" s="227">
        <f t="shared" si="1"/>
        <v>324</v>
      </c>
    </row>
    <row r="326" spans="1:6">
      <c r="A326" s="212">
        <v>325</v>
      </c>
      <c r="B326" t="s">
        <v>682</v>
      </c>
      <c r="C326">
        <v>490049</v>
      </c>
      <c r="D326" t="s">
        <v>682</v>
      </c>
      <c r="E326" t="s">
        <v>683</v>
      </c>
      <c r="F326" s="227">
        <f t="shared" si="1"/>
        <v>325</v>
      </c>
    </row>
    <row r="327" spans="1:6">
      <c r="A327" s="212">
        <v>326</v>
      </c>
      <c r="B327" t="s">
        <v>704</v>
      </c>
      <c r="C327">
        <v>490051</v>
      </c>
      <c r="D327" t="s">
        <v>704</v>
      </c>
      <c r="E327" t="s">
        <v>705</v>
      </c>
      <c r="F327" s="227">
        <f t="shared" si="1"/>
        <v>326</v>
      </c>
    </row>
    <row r="328" spans="1:6">
      <c r="A328" s="212">
        <v>327</v>
      </c>
      <c r="B328" t="s">
        <v>694</v>
      </c>
      <c r="C328">
        <v>490053</v>
      </c>
      <c r="D328" t="s">
        <v>694</v>
      </c>
      <c r="E328" t="s">
        <v>695</v>
      </c>
      <c r="F328" s="227">
        <f t="shared" si="1"/>
        <v>327</v>
      </c>
    </row>
    <row r="329" spans="1:6">
      <c r="A329" s="212">
        <v>328</v>
      </c>
      <c r="B329" t="s">
        <v>714</v>
      </c>
      <c r="C329">
        <v>490054</v>
      </c>
      <c r="D329" t="s">
        <v>714</v>
      </c>
      <c r="E329" t="s">
        <v>715</v>
      </c>
      <c r="F329" s="227">
        <f t="shared" si="1"/>
        <v>328</v>
      </c>
    </row>
    <row r="330" spans="1:6">
      <c r="A330" s="212">
        <v>329</v>
      </c>
      <c r="B330" t="s">
        <v>718</v>
      </c>
      <c r="C330">
        <v>490061</v>
      </c>
      <c r="D330" t="s">
        <v>718</v>
      </c>
      <c r="E330" t="s">
        <v>719</v>
      </c>
      <c r="F330" s="227">
        <f t="shared" si="1"/>
        <v>329</v>
      </c>
    </row>
    <row r="331" spans="1:6">
      <c r="A331" s="212">
        <v>330</v>
      </c>
      <c r="B331" t="s">
        <v>720</v>
      </c>
      <c r="C331">
        <v>490062</v>
      </c>
      <c r="D331" t="s">
        <v>720</v>
      </c>
      <c r="E331" t="s">
        <v>721</v>
      </c>
      <c r="F331" s="227">
        <f t="shared" si="1"/>
        <v>330</v>
      </c>
    </row>
    <row r="332" spans="1:6">
      <c r="A332" s="212">
        <v>331</v>
      </c>
      <c r="B332" t="s">
        <v>722</v>
      </c>
      <c r="C332">
        <v>490069</v>
      </c>
      <c r="D332" t="s">
        <v>722</v>
      </c>
      <c r="E332" t="s">
        <v>723</v>
      </c>
      <c r="F332" s="227">
        <f t="shared" si="1"/>
        <v>331</v>
      </c>
    </row>
    <row r="333" spans="1:6">
      <c r="A333" s="212">
        <v>332</v>
      </c>
      <c r="B333" t="s">
        <v>660</v>
      </c>
      <c r="C333">
        <v>490085</v>
      </c>
      <c r="D333" t="s">
        <v>660</v>
      </c>
      <c r="E333" t="s">
        <v>661</v>
      </c>
      <c r="F333" s="227">
        <f t="shared" si="1"/>
        <v>332</v>
      </c>
    </row>
    <row r="334" spans="1:6">
      <c r="A334" s="212">
        <v>333</v>
      </c>
      <c r="B334" t="s">
        <v>716</v>
      </c>
      <c r="C334">
        <v>490092</v>
      </c>
      <c r="D334" t="s">
        <v>716</v>
      </c>
      <c r="E334" t="s">
        <v>717</v>
      </c>
      <c r="F334" s="227">
        <f t="shared" si="1"/>
        <v>333</v>
      </c>
    </row>
    <row r="335" spans="1:6">
      <c r="A335" s="212">
        <v>334</v>
      </c>
      <c r="B335" t="s">
        <v>726</v>
      </c>
      <c r="C335">
        <v>490096</v>
      </c>
      <c r="D335" t="s">
        <v>726</v>
      </c>
      <c r="E335" t="s">
        <v>727</v>
      </c>
      <c r="F335" s="227">
        <f t="shared" si="1"/>
        <v>334</v>
      </c>
    </row>
    <row r="336" spans="1:6">
      <c r="A336" s="212">
        <v>335</v>
      </c>
      <c r="B336" t="s">
        <v>1224</v>
      </c>
      <c r="C336">
        <v>490100</v>
      </c>
      <c r="D336" t="s">
        <v>1224</v>
      </c>
      <c r="E336" t="s">
        <v>1225</v>
      </c>
      <c r="F336" s="227">
        <f t="shared" si="1"/>
        <v>335</v>
      </c>
    </row>
    <row r="337" spans="1:6">
      <c r="A337" s="212">
        <v>336</v>
      </c>
      <c r="B337" t="s">
        <v>510</v>
      </c>
      <c r="C337">
        <v>491001</v>
      </c>
      <c r="D337" t="s">
        <v>510</v>
      </c>
      <c r="E337" t="s">
        <v>511</v>
      </c>
      <c r="F337" s="227">
        <f t="shared" si="1"/>
        <v>336</v>
      </c>
    </row>
    <row r="338" spans="1:6">
      <c r="A338" s="212">
        <v>337</v>
      </c>
      <c r="B338" t="s">
        <v>520</v>
      </c>
      <c r="C338">
        <v>491003</v>
      </c>
      <c r="D338" t="s">
        <v>520</v>
      </c>
      <c r="E338" t="s">
        <v>521</v>
      </c>
      <c r="F338" s="227">
        <f t="shared" si="1"/>
        <v>337</v>
      </c>
    </row>
    <row r="339" spans="1:6">
      <c r="A339" s="212">
        <v>338</v>
      </c>
      <c r="B339" t="s">
        <v>616</v>
      </c>
      <c r="C339">
        <v>491005</v>
      </c>
      <c r="D339" t="s">
        <v>616</v>
      </c>
      <c r="E339" t="s">
        <v>617</v>
      </c>
      <c r="F339" s="227">
        <f t="shared" si="1"/>
        <v>338</v>
      </c>
    </row>
    <row r="340" spans="1:6">
      <c r="A340" s="212">
        <v>339</v>
      </c>
      <c r="B340" t="s">
        <v>624</v>
      </c>
      <c r="C340">
        <v>491007</v>
      </c>
      <c r="D340" t="s">
        <v>624</v>
      </c>
      <c r="E340" t="s">
        <v>625</v>
      </c>
      <c r="F340" s="227">
        <f t="shared" si="1"/>
        <v>339</v>
      </c>
    </row>
    <row r="341" spans="1:6">
      <c r="A341" s="212">
        <v>340</v>
      </c>
      <c r="B341" t="s">
        <v>636</v>
      </c>
      <c r="C341">
        <v>491011</v>
      </c>
      <c r="D341" t="s">
        <v>636</v>
      </c>
      <c r="E341" t="s">
        <v>637</v>
      </c>
      <c r="F341" s="227">
        <f t="shared" ref="F341:F404" si="2">A341</f>
        <v>340</v>
      </c>
    </row>
    <row r="342" spans="1:6">
      <c r="A342" s="212">
        <v>341</v>
      </c>
      <c r="B342" t="s">
        <v>666</v>
      </c>
      <c r="C342">
        <v>491013</v>
      </c>
      <c r="D342" t="s">
        <v>666</v>
      </c>
      <c r="E342" t="s">
        <v>667</v>
      </c>
      <c r="F342" s="227">
        <f t="shared" si="2"/>
        <v>341</v>
      </c>
    </row>
    <row r="343" spans="1:6">
      <c r="A343" s="212">
        <v>342</v>
      </c>
      <c r="B343" t="s">
        <v>560</v>
      </c>
      <c r="C343">
        <v>491085</v>
      </c>
      <c r="D343" t="s">
        <v>560</v>
      </c>
      <c r="E343" t="s">
        <v>561</v>
      </c>
      <c r="F343" s="227">
        <f t="shared" si="2"/>
        <v>342</v>
      </c>
    </row>
    <row r="344" spans="1:6">
      <c r="A344" s="212">
        <v>343</v>
      </c>
      <c r="B344" t="s">
        <v>528</v>
      </c>
      <c r="C344">
        <v>492035</v>
      </c>
      <c r="D344" t="s">
        <v>528</v>
      </c>
      <c r="E344" t="s">
        <v>529</v>
      </c>
      <c r="F344" s="227">
        <f t="shared" si="2"/>
        <v>343</v>
      </c>
    </row>
    <row r="345" spans="1:6">
      <c r="A345" s="212">
        <v>344</v>
      </c>
      <c r="B345" t="s">
        <v>522</v>
      </c>
      <c r="C345">
        <v>492037</v>
      </c>
      <c r="D345" t="s">
        <v>522</v>
      </c>
      <c r="E345" t="s">
        <v>523</v>
      </c>
      <c r="F345" s="227">
        <f t="shared" si="2"/>
        <v>344</v>
      </c>
    </row>
    <row r="346" spans="1:6">
      <c r="A346" s="212">
        <v>345</v>
      </c>
      <c r="B346" t="s">
        <v>542</v>
      </c>
      <c r="C346">
        <v>492047</v>
      </c>
      <c r="D346" t="s">
        <v>542</v>
      </c>
      <c r="E346" t="s">
        <v>543</v>
      </c>
      <c r="F346" s="227">
        <f t="shared" si="2"/>
        <v>345</v>
      </c>
    </row>
    <row r="347" spans="1:6">
      <c r="A347" s="212">
        <v>346</v>
      </c>
      <c r="B347" t="s">
        <v>544</v>
      </c>
      <c r="C347">
        <v>492049</v>
      </c>
      <c r="D347" t="s">
        <v>544</v>
      </c>
      <c r="E347" t="s">
        <v>545</v>
      </c>
      <c r="F347" s="227">
        <f t="shared" si="2"/>
        <v>346</v>
      </c>
    </row>
    <row r="348" spans="1:6">
      <c r="A348" s="212">
        <v>347</v>
      </c>
      <c r="B348" t="s">
        <v>546</v>
      </c>
      <c r="C348">
        <v>492051</v>
      </c>
      <c r="D348" t="s">
        <v>546</v>
      </c>
      <c r="E348" t="s">
        <v>547</v>
      </c>
      <c r="F348" s="227">
        <f t="shared" si="2"/>
        <v>347</v>
      </c>
    </row>
    <row r="349" spans="1:6">
      <c r="A349" s="212">
        <v>348</v>
      </c>
      <c r="B349" t="s">
        <v>548</v>
      </c>
      <c r="C349">
        <v>492052</v>
      </c>
      <c r="D349" t="s">
        <v>548</v>
      </c>
      <c r="E349" t="s">
        <v>549</v>
      </c>
      <c r="F349" s="227">
        <f t="shared" si="2"/>
        <v>348</v>
      </c>
    </row>
    <row r="350" spans="1:6">
      <c r="A350" s="212">
        <v>349</v>
      </c>
      <c r="B350" t="s">
        <v>550</v>
      </c>
      <c r="C350">
        <v>492055</v>
      </c>
      <c r="D350" t="s">
        <v>550</v>
      </c>
      <c r="E350" t="s">
        <v>551</v>
      </c>
      <c r="F350" s="227">
        <f t="shared" si="2"/>
        <v>349</v>
      </c>
    </row>
    <row r="351" spans="1:6">
      <c r="A351" s="212">
        <v>350</v>
      </c>
      <c r="B351" t="s">
        <v>610</v>
      </c>
      <c r="C351">
        <v>492062</v>
      </c>
      <c r="D351" t="s">
        <v>610</v>
      </c>
      <c r="E351" t="s">
        <v>611</v>
      </c>
      <c r="F351" s="227">
        <f t="shared" si="2"/>
        <v>350</v>
      </c>
    </row>
    <row r="352" spans="1:6">
      <c r="A352" s="212">
        <v>351</v>
      </c>
      <c r="B352" t="s">
        <v>554</v>
      </c>
      <c r="C352">
        <v>492064</v>
      </c>
      <c r="D352" t="s">
        <v>554</v>
      </c>
      <c r="E352" t="s">
        <v>555</v>
      </c>
      <c r="F352" s="227">
        <f t="shared" si="2"/>
        <v>351</v>
      </c>
    </row>
    <row r="353" spans="1:6">
      <c r="A353" s="212">
        <v>352</v>
      </c>
      <c r="B353" t="s">
        <v>556</v>
      </c>
      <c r="C353">
        <v>492066</v>
      </c>
      <c r="D353" t="s">
        <v>556</v>
      </c>
      <c r="E353" t="s">
        <v>557</v>
      </c>
      <c r="F353" s="227">
        <f t="shared" si="2"/>
        <v>352</v>
      </c>
    </row>
    <row r="354" spans="1:6">
      <c r="A354" s="212">
        <v>353</v>
      </c>
      <c r="B354" t="s">
        <v>558</v>
      </c>
      <c r="C354">
        <v>492067</v>
      </c>
      <c r="D354" t="s">
        <v>558</v>
      </c>
      <c r="E354" t="s">
        <v>559</v>
      </c>
      <c r="F354" s="227">
        <f t="shared" si="2"/>
        <v>353</v>
      </c>
    </row>
    <row r="355" spans="1:6">
      <c r="A355" s="212">
        <v>354</v>
      </c>
      <c r="B355" t="s">
        <v>538</v>
      </c>
      <c r="C355">
        <v>492070</v>
      </c>
      <c r="D355" t="s">
        <v>538</v>
      </c>
      <c r="E355" t="s">
        <v>539</v>
      </c>
      <c r="F355" s="227">
        <f t="shared" si="2"/>
        <v>354</v>
      </c>
    </row>
    <row r="356" spans="1:6">
      <c r="A356" s="212">
        <v>355</v>
      </c>
      <c r="B356" t="s">
        <v>562</v>
      </c>
      <c r="C356">
        <v>492071</v>
      </c>
      <c r="D356" t="s">
        <v>562</v>
      </c>
      <c r="E356" t="s">
        <v>563</v>
      </c>
      <c r="F356" s="227">
        <f t="shared" si="2"/>
        <v>355</v>
      </c>
    </row>
    <row r="357" spans="1:6">
      <c r="A357" s="212">
        <v>356</v>
      </c>
      <c r="B357" t="s">
        <v>564</v>
      </c>
      <c r="C357">
        <v>492079</v>
      </c>
      <c r="D357" t="s">
        <v>564</v>
      </c>
      <c r="E357" t="s">
        <v>565</v>
      </c>
      <c r="F357" s="227">
        <f t="shared" si="2"/>
        <v>356</v>
      </c>
    </row>
    <row r="358" spans="1:6">
      <c r="A358" s="212">
        <v>357</v>
      </c>
      <c r="B358" t="s">
        <v>566</v>
      </c>
      <c r="C358">
        <v>492085</v>
      </c>
      <c r="D358" t="s">
        <v>566</v>
      </c>
      <c r="E358" t="s">
        <v>567</v>
      </c>
      <c r="F358" s="227">
        <f t="shared" si="2"/>
        <v>357</v>
      </c>
    </row>
    <row r="359" spans="1:6">
      <c r="A359" s="212">
        <v>358</v>
      </c>
      <c r="B359" t="s">
        <v>526</v>
      </c>
      <c r="C359">
        <v>492087</v>
      </c>
      <c r="D359" t="s">
        <v>526</v>
      </c>
      <c r="E359" t="s">
        <v>527</v>
      </c>
      <c r="F359" s="227">
        <f t="shared" si="2"/>
        <v>358</v>
      </c>
    </row>
    <row r="360" spans="1:6">
      <c r="A360" s="212">
        <v>359</v>
      </c>
      <c r="B360" t="s">
        <v>568</v>
      </c>
      <c r="C360">
        <v>492090</v>
      </c>
      <c r="D360" t="s">
        <v>568</v>
      </c>
      <c r="E360" t="s">
        <v>569</v>
      </c>
      <c r="F360" s="227">
        <f t="shared" si="2"/>
        <v>359</v>
      </c>
    </row>
    <row r="361" spans="1:6">
      <c r="A361" s="212">
        <v>360</v>
      </c>
      <c r="B361" t="s">
        <v>570</v>
      </c>
      <c r="C361">
        <v>492092</v>
      </c>
      <c r="D361" t="s">
        <v>570</v>
      </c>
      <c r="E361" t="s">
        <v>571</v>
      </c>
      <c r="F361" s="227">
        <f t="shared" si="2"/>
        <v>360</v>
      </c>
    </row>
    <row r="362" spans="1:6">
      <c r="A362" s="212">
        <v>361</v>
      </c>
      <c r="B362" t="s">
        <v>572</v>
      </c>
      <c r="C362">
        <v>492093</v>
      </c>
      <c r="D362" t="s">
        <v>572</v>
      </c>
      <c r="E362" t="s">
        <v>573</v>
      </c>
      <c r="F362" s="227">
        <f t="shared" si="2"/>
        <v>361</v>
      </c>
    </row>
    <row r="363" spans="1:6">
      <c r="A363" s="212">
        <v>362</v>
      </c>
      <c r="B363" t="s">
        <v>574</v>
      </c>
      <c r="C363">
        <v>492094</v>
      </c>
      <c r="D363" t="s">
        <v>574</v>
      </c>
      <c r="E363" t="s">
        <v>575</v>
      </c>
      <c r="F363" s="227">
        <f t="shared" si="2"/>
        <v>362</v>
      </c>
    </row>
    <row r="364" spans="1:6">
      <c r="A364" s="212">
        <v>363</v>
      </c>
      <c r="B364" t="s">
        <v>612</v>
      </c>
      <c r="C364">
        <v>492095</v>
      </c>
      <c r="D364" t="s">
        <v>612</v>
      </c>
      <c r="E364" t="s">
        <v>613</v>
      </c>
      <c r="F364" s="227">
        <f t="shared" si="2"/>
        <v>363</v>
      </c>
    </row>
    <row r="365" spans="1:6">
      <c r="A365" s="212">
        <v>364</v>
      </c>
      <c r="B365" t="s">
        <v>582</v>
      </c>
      <c r="C365">
        <v>492100</v>
      </c>
      <c r="D365" t="s">
        <v>582</v>
      </c>
      <c r="E365" t="s">
        <v>583</v>
      </c>
      <c r="F365" s="227">
        <f t="shared" si="2"/>
        <v>364</v>
      </c>
    </row>
    <row r="366" spans="1:6">
      <c r="A366" s="212">
        <v>365</v>
      </c>
      <c r="B366" t="s">
        <v>586</v>
      </c>
      <c r="C366">
        <v>492105</v>
      </c>
      <c r="D366" t="s">
        <v>586</v>
      </c>
      <c r="E366" t="s">
        <v>587</v>
      </c>
      <c r="F366" s="227">
        <f t="shared" si="2"/>
        <v>365</v>
      </c>
    </row>
    <row r="367" spans="1:6">
      <c r="A367" s="212">
        <v>366</v>
      </c>
      <c r="B367" t="s">
        <v>592</v>
      </c>
      <c r="C367">
        <v>492109</v>
      </c>
      <c r="D367" t="s">
        <v>592</v>
      </c>
      <c r="E367" t="s">
        <v>593</v>
      </c>
      <c r="F367" s="227">
        <f t="shared" si="2"/>
        <v>366</v>
      </c>
    </row>
    <row r="368" spans="1:6">
      <c r="A368" s="212">
        <v>367</v>
      </c>
      <c r="B368" t="s">
        <v>594</v>
      </c>
      <c r="C368">
        <v>492111</v>
      </c>
      <c r="D368" t="s">
        <v>594</v>
      </c>
      <c r="E368" t="s">
        <v>595</v>
      </c>
      <c r="F368" s="227">
        <f t="shared" si="2"/>
        <v>367</v>
      </c>
    </row>
    <row r="369" spans="1:6">
      <c r="A369" s="212">
        <v>368</v>
      </c>
      <c r="B369" t="s">
        <v>530</v>
      </c>
      <c r="C369">
        <v>492114</v>
      </c>
      <c r="D369" t="s">
        <v>530</v>
      </c>
      <c r="E369" t="s">
        <v>531</v>
      </c>
      <c r="F369" s="227">
        <f t="shared" si="2"/>
        <v>368</v>
      </c>
    </row>
    <row r="370" spans="1:6">
      <c r="A370" s="212">
        <v>369</v>
      </c>
      <c r="B370" t="s">
        <v>598</v>
      </c>
      <c r="C370">
        <v>492116</v>
      </c>
      <c r="D370" t="s">
        <v>598</v>
      </c>
      <c r="E370" t="s">
        <v>599</v>
      </c>
      <c r="F370" s="227">
        <f t="shared" si="2"/>
        <v>369</v>
      </c>
    </row>
    <row r="371" spans="1:6">
      <c r="A371" s="212">
        <v>370</v>
      </c>
      <c r="B371" t="s">
        <v>596</v>
      </c>
      <c r="C371">
        <v>492122</v>
      </c>
      <c r="D371" t="s">
        <v>596</v>
      </c>
      <c r="E371" t="s">
        <v>597</v>
      </c>
      <c r="F371" s="227">
        <f t="shared" si="2"/>
        <v>370</v>
      </c>
    </row>
    <row r="372" spans="1:6">
      <c r="A372" s="212">
        <v>371</v>
      </c>
      <c r="B372" t="s">
        <v>614</v>
      </c>
      <c r="C372">
        <v>492123</v>
      </c>
      <c r="D372" t="s">
        <v>614</v>
      </c>
      <c r="E372" t="s">
        <v>615</v>
      </c>
      <c r="F372" s="227">
        <f t="shared" si="2"/>
        <v>371</v>
      </c>
    </row>
    <row r="373" spans="1:6">
      <c r="A373" s="212">
        <v>372</v>
      </c>
      <c r="B373" t="s">
        <v>602</v>
      </c>
      <c r="C373">
        <v>492126</v>
      </c>
      <c r="D373" t="s">
        <v>602</v>
      </c>
      <c r="E373" t="s">
        <v>603</v>
      </c>
      <c r="F373" s="227">
        <f t="shared" si="2"/>
        <v>372</v>
      </c>
    </row>
    <row r="374" spans="1:6">
      <c r="A374" s="212">
        <v>373</v>
      </c>
      <c r="B374" t="s">
        <v>590</v>
      </c>
      <c r="C374">
        <v>492129</v>
      </c>
      <c r="D374" t="s">
        <v>590</v>
      </c>
      <c r="E374" t="s">
        <v>591</v>
      </c>
      <c r="F374" s="227">
        <f t="shared" si="2"/>
        <v>373</v>
      </c>
    </row>
    <row r="375" spans="1:6">
      <c r="A375" s="212">
        <v>374</v>
      </c>
      <c r="B375" t="s">
        <v>604</v>
      </c>
      <c r="C375">
        <v>492133</v>
      </c>
      <c r="D375" t="s">
        <v>604</v>
      </c>
      <c r="E375" t="s">
        <v>605</v>
      </c>
      <c r="F375" s="227">
        <f t="shared" si="2"/>
        <v>374</v>
      </c>
    </row>
    <row r="376" spans="1:6">
      <c r="A376" s="212">
        <v>375</v>
      </c>
      <c r="B376" t="s">
        <v>534</v>
      </c>
      <c r="C376">
        <v>492140</v>
      </c>
      <c r="D376" t="s">
        <v>534</v>
      </c>
      <c r="E376" t="s">
        <v>535</v>
      </c>
      <c r="F376" s="227">
        <f t="shared" si="2"/>
        <v>375</v>
      </c>
    </row>
    <row r="377" spans="1:6">
      <c r="A377" s="212">
        <v>376</v>
      </c>
      <c r="B377" t="s">
        <v>606</v>
      </c>
      <c r="C377">
        <v>492142</v>
      </c>
      <c r="D377" t="s">
        <v>606</v>
      </c>
      <c r="E377" t="s">
        <v>607</v>
      </c>
      <c r="F377" s="227">
        <f t="shared" si="2"/>
        <v>376</v>
      </c>
    </row>
    <row r="378" spans="1:6">
      <c r="A378" s="212">
        <v>377</v>
      </c>
      <c r="B378" t="s">
        <v>608</v>
      </c>
      <c r="C378">
        <v>492144</v>
      </c>
      <c r="D378" t="s">
        <v>608</v>
      </c>
      <c r="E378" t="s">
        <v>609</v>
      </c>
      <c r="F378" s="227">
        <f t="shared" si="2"/>
        <v>377</v>
      </c>
    </row>
    <row r="379" spans="1:6">
      <c r="A379" s="212">
        <v>378</v>
      </c>
      <c r="B379" t="s">
        <v>626</v>
      </c>
      <c r="C379">
        <v>492158</v>
      </c>
      <c r="D379" t="s">
        <v>626</v>
      </c>
      <c r="E379" t="s">
        <v>627</v>
      </c>
      <c r="F379" s="227">
        <f t="shared" si="2"/>
        <v>378</v>
      </c>
    </row>
    <row r="380" spans="1:6">
      <c r="A380" s="212">
        <v>379</v>
      </c>
      <c r="B380" t="s">
        <v>1226</v>
      </c>
      <c r="C380">
        <v>492161</v>
      </c>
      <c r="D380" t="s">
        <v>1226</v>
      </c>
      <c r="E380" t="s">
        <v>1227</v>
      </c>
      <c r="F380" s="227">
        <f t="shared" si="2"/>
        <v>379</v>
      </c>
    </row>
    <row r="381" spans="1:6">
      <c r="A381" s="212">
        <v>380</v>
      </c>
      <c r="B381" t="s">
        <v>628</v>
      </c>
      <c r="C381">
        <v>492164</v>
      </c>
      <c r="D381" t="s">
        <v>628</v>
      </c>
      <c r="E381" t="s">
        <v>629</v>
      </c>
      <c r="F381" s="227">
        <f t="shared" si="2"/>
        <v>380</v>
      </c>
    </row>
    <row r="382" spans="1:6">
      <c r="A382" s="212">
        <v>381</v>
      </c>
      <c r="B382" t="s">
        <v>642</v>
      </c>
      <c r="C382">
        <v>492165</v>
      </c>
      <c r="D382" t="s">
        <v>642</v>
      </c>
      <c r="E382" t="s">
        <v>643</v>
      </c>
      <c r="F382" s="227">
        <f t="shared" si="2"/>
        <v>381</v>
      </c>
    </row>
    <row r="383" spans="1:6">
      <c r="A383" s="212">
        <v>382</v>
      </c>
      <c r="B383" t="s">
        <v>630</v>
      </c>
      <c r="C383">
        <v>492166</v>
      </c>
      <c r="D383" t="s">
        <v>630</v>
      </c>
      <c r="E383" t="s">
        <v>631</v>
      </c>
      <c r="F383" s="227">
        <f t="shared" si="2"/>
        <v>382</v>
      </c>
    </row>
    <row r="384" spans="1:6">
      <c r="A384" s="212">
        <v>383</v>
      </c>
      <c r="B384" t="s">
        <v>632</v>
      </c>
      <c r="C384">
        <v>492167</v>
      </c>
      <c r="D384" t="s">
        <v>632</v>
      </c>
      <c r="E384" t="s">
        <v>633</v>
      </c>
      <c r="F384" s="227">
        <f t="shared" si="2"/>
        <v>383</v>
      </c>
    </row>
    <row r="385" spans="1:6">
      <c r="A385" s="212">
        <v>384</v>
      </c>
      <c r="B385" t="s">
        <v>638</v>
      </c>
      <c r="C385">
        <v>492168</v>
      </c>
      <c r="D385" t="s">
        <v>638</v>
      </c>
      <c r="E385" t="s">
        <v>639</v>
      </c>
      <c r="F385" s="227">
        <f t="shared" si="2"/>
        <v>384</v>
      </c>
    </row>
    <row r="386" spans="1:6">
      <c r="A386" s="212">
        <v>385</v>
      </c>
      <c r="B386" t="s">
        <v>646</v>
      </c>
      <c r="C386">
        <v>492170</v>
      </c>
      <c r="D386" t="s">
        <v>646</v>
      </c>
      <c r="E386" t="s">
        <v>647</v>
      </c>
      <c r="F386" s="227">
        <f t="shared" si="2"/>
        <v>385</v>
      </c>
    </row>
    <row r="387" spans="1:6">
      <c r="A387" s="212">
        <v>386</v>
      </c>
      <c r="B387" t="s">
        <v>650</v>
      </c>
      <c r="C387">
        <v>492171</v>
      </c>
      <c r="D387" t="s">
        <v>650</v>
      </c>
      <c r="E387" t="s">
        <v>651</v>
      </c>
      <c r="F387" s="227">
        <f t="shared" si="2"/>
        <v>386</v>
      </c>
    </row>
    <row r="388" spans="1:6">
      <c r="A388" s="212">
        <v>387</v>
      </c>
      <c r="B388" t="s">
        <v>652</v>
      </c>
      <c r="C388">
        <v>492172</v>
      </c>
      <c r="D388" t="s">
        <v>652</v>
      </c>
      <c r="E388" t="s">
        <v>653</v>
      </c>
      <c r="F388" s="227">
        <f t="shared" si="2"/>
        <v>387</v>
      </c>
    </row>
    <row r="389" spans="1:6">
      <c r="A389" s="212">
        <v>388</v>
      </c>
      <c r="B389" t="s">
        <v>654</v>
      </c>
      <c r="C389">
        <v>492173</v>
      </c>
      <c r="D389" t="s">
        <v>654</v>
      </c>
      <c r="E389" t="s">
        <v>655</v>
      </c>
      <c r="F389" s="227">
        <f t="shared" si="2"/>
        <v>388</v>
      </c>
    </row>
    <row r="390" spans="1:6">
      <c r="A390" s="212">
        <v>389</v>
      </c>
      <c r="B390" t="s">
        <v>648</v>
      </c>
      <c r="C390">
        <v>492174</v>
      </c>
      <c r="D390" t="s">
        <v>648</v>
      </c>
      <c r="E390" t="s">
        <v>649</v>
      </c>
      <c r="F390" s="227">
        <f t="shared" si="2"/>
        <v>389</v>
      </c>
    </row>
    <row r="391" spans="1:6">
      <c r="A391" s="212">
        <v>390</v>
      </c>
      <c r="B391" t="s">
        <v>656</v>
      </c>
      <c r="C391">
        <v>492175</v>
      </c>
      <c r="D391" t="s">
        <v>656</v>
      </c>
      <c r="E391" t="s">
        <v>657</v>
      </c>
      <c r="F391" s="227">
        <f t="shared" si="2"/>
        <v>390</v>
      </c>
    </row>
    <row r="392" spans="1:6">
      <c r="A392" s="212">
        <v>391</v>
      </c>
      <c r="B392" t="s">
        <v>662</v>
      </c>
      <c r="C392">
        <v>492177</v>
      </c>
      <c r="D392" t="s">
        <v>662</v>
      </c>
      <c r="E392" t="s">
        <v>663</v>
      </c>
      <c r="F392" s="227">
        <f t="shared" si="2"/>
        <v>391</v>
      </c>
    </row>
    <row r="393" spans="1:6">
      <c r="A393" s="212">
        <v>392</v>
      </c>
      <c r="B393" t="s">
        <v>1228</v>
      </c>
      <c r="C393">
        <v>492181</v>
      </c>
      <c r="D393" t="s">
        <v>1228</v>
      </c>
      <c r="E393" t="s">
        <v>1229</v>
      </c>
      <c r="F393" s="227">
        <f t="shared" si="2"/>
        <v>392</v>
      </c>
    </row>
    <row r="394" spans="1:6">
      <c r="A394" s="212">
        <v>393</v>
      </c>
      <c r="B394" t="s">
        <v>670</v>
      </c>
      <c r="C394">
        <v>492182</v>
      </c>
      <c r="D394" t="s">
        <v>670</v>
      </c>
      <c r="E394" t="s">
        <v>671</v>
      </c>
      <c r="F394" s="227">
        <f t="shared" si="2"/>
        <v>393</v>
      </c>
    </row>
    <row r="395" spans="1:6">
      <c r="A395" s="212">
        <v>394</v>
      </c>
      <c r="B395" t="s">
        <v>672</v>
      </c>
      <c r="C395">
        <v>492183</v>
      </c>
      <c r="D395" t="s">
        <v>672</v>
      </c>
      <c r="E395" t="s">
        <v>673</v>
      </c>
      <c r="F395" s="227">
        <f t="shared" si="2"/>
        <v>394</v>
      </c>
    </row>
    <row r="396" spans="1:6">
      <c r="A396" s="212">
        <v>395</v>
      </c>
      <c r="B396" t="s">
        <v>674</v>
      </c>
      <c r="C396">
        <v>492184</v>
      </c>
      <c r="D396" t="s">
        <v>674</v>
      </c>
      <c r="E396" t="s">
        <v>675</v>
      </c>
      <c r="F396" s="227">
        <f t="shared" si="2"/>
        <v>395</v>
      </c>
    </row>
    <row r="397" spans="1:6">
      <c r="A397" s="212">
        <v>396</v>
      </c>
      <c r="B397" t="s">
        <v>676</v>
      </c>
      <c r="C397">
        <v>492185</v>
      </c>
      <c r="D397" t="s">
        <v>676</v>
      </c>
      <c r="E397" t="s">
        <v>677</v>
      </c>
      <c r="F397" s="227">
        <f t="shared" si="2"/>
        <v>396</v>
      </c>
    </row>
    <row r="398" spans="1:6">
      <c r="A398" s="212">
        <v>397</v>
      </c>
      <c r="B398" t="s">
        <v>684</v>
      </c>
      <c r="C398">
        <v>492192</v>
      </c>
      <c r="D398" t="s">
        <v>684</v>
      </c>
      <c r="E398" t="s">
        <v>685</v>
      </c>
      <c r="F398" s="227">
        <f t="shared" si="2"/>
        <v>397</v>
      </c>
    </row>
    <row r="399" spans="1:6">
      <c r="A399" s="212">
        <v>398</v>
      </c>
      <c r="B399" t="s">
        <v>688</v>
      </c>
      <c r="C399">
        <v>492195</v>
      </c>
      <c r="D399" t="s">
        <v>688</v>
      </c>
      <c r="E399" t="s">
        <v>689</v>
      </c>
      <c r="F399" s="227">
        <f t="shared" si="2"/>
        <v>398</v>
      </c>
    </row>
    <row r="400" spans="1:6">
      <c r="A400" s="212">
        <v>399</v>
      </c>
      <c r="B400" t="s">
        <v>690</v>
      </c>
      <c r="C400">
        <v>492200</v>
      </c>
      <c r="D400" t="s">
        <v>690</v>
      </c>
      <c r="E400" t="s">
        <v>691</v>
      </c>
      <c r="F400" s="227">
        <f t="shared" si="2"/>
        <v>399</v>
      </c>
    </row>
    <row r="401" spans="1:6">
      <c r="A401" s="212">
        <v>400</v>
      </c>
      <c r="B401" t="s">
        <v>692</v>
      </c>
      <c r="C401">
        <v>492204</v>
      </c>
      <c r="D401" t="s">
        <v>692</v>
      </c>
      <c r="E401" t="s">
        <v>693</v>
      </c>
      <c r="F401" s="227">
        <f t="shared" si="2"/>
        <v>400</v>
      </c>
    </row>
    <row r="402" spans="1:6">
      <c r="A402" s="212">
        <v>401</v>
      </c>
      <c r="B402" t="s">
        <v>696</v>
      </c>
      <c r="C402">
        <v>492207</v>
      </c>
      <c r="D402" t="s">
        <v>696</v>
      </c>
      <c r="E402" t="s">
        <v>697</v>
      </c>
      <c r="F402" s="227">
        <f t="shared" si="2"/>
        <v>401</v>
      </c>
    </row>
    <row r="403" spans="1:6">
      <c r="A403" s="212">
        <v>402</v>
      </c>
      <c r="B403" t="s">
        <v>698</v>
      </c>
      <c r="C403">
        <v>492209</v>
      </c>
      <c r="D403" t="s">
        <v>698</v>
      </c>
      <c r="E403" t="s">
        <v>699</v>
      </c>
      <c r="F403" s="227">
        <f t="shared" si="2"/>
        <v>402</v>
      </c>
    </row>
    <row r="404" spans="1:6">
      <c r="A404" s="212">
        <v>403</v>
      </c>
      <c r="B404" t="s">
        <v>702</v>
      </c>
      <c r="C404">
        <v>492213</v>
      </c>
      <c r="D404" t="s">
        <v>702</v>
      </c>
      <c r="E404" t="s">
        <v>703</v>
      </c>
      <c r="F404" s="227">
        <f t="shared" si="2"/>
        <v>403</v>
      </c>
    </row>
    <row r="405" spans="1:6">
      <c r="A405" s="212">
        <v>404</v>
      </c>
      <c r="B405" t="s">
        <v>706</v>
      </c>
      <c r="C405">
        <v>492220</v>
      </c>
      <c r="D405" t="s">
        <v>706</v>
      </c>
      <c r="E405" t="s">
        <v>707</v>
      </c>
      <c r="F405" s="227">
        <f t="shared" ref="F405:F419" si="3">A405</f>
        <v>404</v>
      </c>
    </row>
    <row r="406" spans="1:6">
      <c r="A406" s="212">
        <v>405</v>
      </c>
      <c r="B406" t="s">
        <v>708</v>
      </c>
      <c r="C406">
        <v>492221</v>
      </c>
      <c r="D406" t="s">
        <v>708</v>
      </c>
      <c r="E406" t="s">
        <v>709</v>
      </c>
      <c r="F406" s="227">
        <f t="shared" si="3"/>
        <v>405</v>
      </c>
    </row>
    <row r="407" spans="1:6">
      <c r="A407" s="212">
        <v>406</v>
      </c>
      <c r="B407" t="s">
        <v>710</v>
      </c>
      <c r="C407">
        <v>492232</v>
      </c>
      <c r="D407" t="s">
        <v>710</v>
      </c>
      <c r="E407" t="s">
        <v>711</v>
      </c>
      <c r="F407" s="227">
        <f t="shared" si="3"/>
        <v>406</v>
      </c>
    </row>
    <row r="408" spans="1:6">
      <c r="A408" s="212">
        <v>407</v>
      </c>
      <c r="B408" t="s">
        <v>712</v>
      </c>
      <c r="C408">
        <v>492234</v>
      </c>
      <c r="D408" t="s">
        <v>712</v>
      </c>
      <c r="E408" t="s">
        <v>713</v>
      </c>
      <c r="F408" s="227">
        <f t="shared" si="3"/>
        <v>407</v>
      </c>
    </row>
    <row r="409" spans="1:6">
      <c r="A409" s="212">
        <v>408</v>
      </c>
      <c r="B409" t="s">
        <v>640</v>
      </c>
      <c r="C409">
        <v>492301</v>
      </c>
      <c r="D409" t="s">
        <v>640</v>
      </c>
      <c r="E409" t="s">
        <v>641</v>
      </c>
      <c r="F409" s="227">
        <f t="shared" si="3"/>
        <v>408</v>
      </c>
    </row>
    <row r="410" spans="1:6">
      <c r="A410" s="212">
        <v>409</v>
      </c>
      <c r="B410" t="s">
        <v>724</v>
      </c>
      <c r="C410">
        <v>492314</v>
      </c>
      <c r="D410" t="s">
        <v>724</v>
      </c>
      <c r="E410" t="s">
        <v>725</v>
      </c>
      <c r="F410" s="227">
        <f t="shared" si="3"/>
        <v>409</v>
      </c>
    </row>
    <row r="411" spans="1:6">
      <c r="A411" s="212">
        <v>410</v>
      </c>
      <c r="B411" t="s">
        <v>536</v>
      </c>
      <c r="C411">
        <v>492330</v>
      </c>
      <c r="D411" t="s">
        <v>536</v>
      </c>
      <c r="E411" t="s">
        <v>537</v>
      </c>
      <c r="F411" s="227">
        <f t="shared" si="3"/>
        <v>410</v>
      </c>
    </row>
    <row r="412" spans="1:6">
      <c r="A412" s="212">
        <v>411</v>
      </c>
      <c r="B412" t="s">
        <v>524</v>
      </c>
      <c r="C412">
        <v>492337</v>
      </c>
      <c r="D412" t="s">
        <v>524</v>
      </c>
      <c r="E412" t="s">
        <v>525</v>
      </c>
      <c r="F412" s="227">
        <f t="shared" si="3"/>
        <v>411</v>
      </c>
    </row>
    <row r="413" spans="1:6">
      <c r="A413" s="212">
        <v>412</v>
      </c>
      <c r="B413" t="s">
        <v>658</v>
      </c>
      <c r="C413">
        <v>492412</v>
      </c>
      <c r="D413" t="s">
        <v>658</v>
      </c>
      <c r="E413" t="s">
        <v>659</v>
      </c>
      <c r="F413" s="227">
        <f t="shared" si="3"/>
        <v>412</v>
      </c>
    </row>
    <row r="414" spans="1:6">
      <c r="A414" s="212">
        <v>413</v>
      </c>
      <c r="B414" t="s">
        <v>532</v>
      </c>
      <c r="C414">
        <v>492420</v>
      </c>
      <c r="D414" t="s">
        <v>532</v>
      </c>
      <c r="E414" t="s">
        <v>533</v>
      </c>
      <c r="F414" s="227">
        <f t="shared" si="3"/>
        <v>413</v>
      </c>
    </row>
    <row r="415" spans="1:6">
      <c r="A415" s="212">
        <v>414</v>
      </c>
      <c r="B415" t="s">
        <v>644</v>
      </c>
      <c r="C415">
        <v>492491</v>
      </c>
      <c r="D415" t="s">
        <v>644</v>
      </c>
      <c r="E415" t="s">
        <v>645</v>
      </c>
      <c r="F415" s="227">
        <f t="shared" si="3"/>
        <v>414</v>
      </c>
    </row>
    <row r="416" spans="1:6">
      <c r="A416" s="212">
        <v>415</v>
      </c>
      <c r="B416" t="s">
        <v>680</v>
      </c>
      <c r="C416">
        <v>492522</v>
      </c>
      <c r="D416" t="s">
        <v>680</v>
      </c>
      <c r="E416" t="s">
        <v>681</v>
      </c>
      <c r="F416" s="227">
        <f t="shared" si="3"/>
        <v>415</v>
      </c>
    </row>
    <row r="417" spans="1:6">
      <c r="A417" s="212">
        <v>416</v>
      </c>
      <c r="B417" t="s">
        <v>700</v>
      </c>
      <c r="C417">
        <v>492523</v>
      </c>
      <c r="D417" t="s">
        <v>700</v>
      </c>
      <c r="E417" t="s">
        <v>701</v>
      </c>
      <c r="F417" s="227">
        <f t="shared" si="3"/>
        <v>416</v>
      </c>
    </row>
    <row r="418" spans="1:6">
      <c r="A418" s="212">
        <v>417</v>
      </c>
      <c r="B418" t="s">
        <v>1230</v>
      </c>
      <c r="C418">
        <v>234031</v>
      </c>
      <c r="D418" t="s">
        <v>1230</v>
      </c>
      <c r="E418" t="s">
        <v>372</v>
      </c>
      <c r="F418" s="227">
        <f t="shared" si="3"/>
        <v>417</v>
      </c>
    </row>
    <row r="419" spans="1:6">
      <c r="A419" s="212">
        <v>418</v>
      </c>
      <c r="B419" t="s">
        <v>1231</v>
      </c>
      <c r="C419">
        <v>499101</v>
      </c>
      <c r="D419" t="s">
        <v>1231</v>
      </c>
      <c r="E419" t="s">
        <v>1232</v>
      </c>
      <c r="F419" s="227">
        <f t="shared" si="3"/>
        <v>418</v>
      </c>
    </row>
    <row r="420" spans="1:6">
      <c r="F420" s="227"/>
    </row>
  </sheetData>
  <phoneticPr fontId="4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90"/>
  <sheetViews>
    <sheetView workbookViewId="0">
      <selection activeCell="E100" sqref="E100"/>
    </sheetView>
  </sheetViews>
  <sheetFormatPr defaultRowHeight="13.5"/>
  <cols>
    <col min="1" max="1" width="10.5" bestFit="1" customWidth="1"/>
  </cols>
  <sheetData>
    <row r="1" spans="1:1">
      <c r="A1">
        <f ca="1">RANDBETWEEN(700000000,888888889)</f>
        <v>884734369</v>
      </c>
    </row>
    <row r="2" spans="1:1">
      <c r="A2">
        <f t="shared" ref="A2:A65" ca="1" si="0">RANDBETWEEN(700000000,888888889)</f>
        <v>702240577</v>
      </c>
    </row>
    <row r="3" spans="1:1">
      <c r="A3">
        <f t="shared" ca="1" si="0"/>
        <v>807453045</v>
      </c>
    </row>
    <row r="4" spans="1:1">
      <c r="A4">
        <f t="shared" ca="1" si="0"/>
        <v>707960709</v>
      </c>
    </row>
    <row r="5" spans="1:1">
      <c r="A5">
        <f t="shared" ca="1" si="0"/>
        <v>743723958</v>
      </c>
    </row>
    <row r="6" spans="1:1">
      <c r="A6">
        <f t="shared" ca="1" si="0"/>
        <v>841967300</v>
      </c>
    </row>
    <row r="7" spans="1:1">
      <c r="A7">
        <f t="shared" ca="1" si="0"/>
        <v>779375805</v>
      </c>
    </row>
    <row r="8" spans="1:1">
      <c r="A8">
        <f t="shared" ca="1" si="0"/>
        <v>869121957</v>
      </c>
    </row>
    <row r="9" spans="1:1">
      <c r="A9">
        <f t="shared" ca="1" si="0"/>
        <v>812686954</v>
      </c>
    </row>
    <row r="10" spans="1:1">
      <c r="A10">
        <f t="shared" ca="1" si="0"/>
        <v>843303957</v>
      </c>
    </row>
    <row r="11" spans="1:1">
      <c r="A11">
        <f t="shared" ca="1" si="0"/>
        <v>758641834</v>
      </c>
    </row>
    <row r="12" spans="1:1">
      <c r="A12">
        <f t="shared" ca="1" si="0"/>
        <v>833804624</v>
      </c>
    </row>
    <row r="13" spans="1:1">
      <c r="A13">
        <f t="shared" ca="1" si="0"/>
        <v>785544956</v>
      </c>
    </row>
    <row r="14" spans="1:1">
      <c r="A14">
        <f t="shared" ca="1" si="0"/>
        <v>872073188</v>
      </c>
    </row>
    <row r="15" spans="1:1">
      <c r="A15">
        <f t="shared" ca="1" si="0"/>
        <v>737422269</v>
      </c>
    </row>
    <row r="16" spans="1:1">
      <c r="A16">
        <f t="shared" ca="1" si="0"/>
        <v>876960166</v>
      </c>
    </row>
    <row r="17" spans="1:1">
      <c r="A17">
        <f t="shared" ca="1" si="0"/>
        <v>736094093</v>
      </c>
    </row>
    <row r="18" spans="1:1">
      <c r="A18">
        <f t="shared" ca="1" si="0"/>
        <v>883795248</v>
      </c>
    </row>
    <row r="19" spans="1:1">
      <c r="A19">
        <f t="shared" ca="1" si="0"/>
        <v>814776761</v>
      </c>
    </row>
    <row r="20" spans="1:1">
      <c r="A20">
        <f t="shared" ca="1" si="0"/>
        <v>803676343</v>
      </c>
    </row>
    <row r="21" spans="1:1">
      <c r="A21">
        <f t="shared" ca="1" si="0"/>
        <v>780310791</v>
      </c>
    </row>
    <row r="22" spans="1:1">
      <c r="A22">
        <f t="shared" ca="1" si="0"/>
        <v>840185803</v>
      </c>
    </row>
    <row r="23" spans="1:1">
      <c r="A23">
        <f t="shared" ca="1" si="0"/>
        <v>717042358</v>
      </c>
    </row>
    <row r="24" spans="1:1">
      <c r="A24">
        <f t="shared" ca="1" si="0"/>
        <v>770000643</v>
      </c>
    </row>
    <row r="25" spans="1:1">
      <c r="A25">
        <f t="shared" ca="1" si="0"/>
        <v>869082408</v>
      </c>
    </row>
    <row r="26" spans="1:1">
      <c r="A26">
        <f t="shared" ca="1" si="0"/>
        <v>729668150</v>
      </c>
    </row>
    <row r="27" spans="1:1">
      <c r="A27">
        <f t="shared" ca="1" si="0"/>
        <v>883097283</v>
      </c>
    </row>
    <row r="28" spans="1:1">
      <c r="A28">
        <f t="shared" ca="1" si="0"/>
        <v>881404700</v>
      </c>
    </row>
    <row r="29" spans="1:1">
      <c r="A29">
        <f t="shared" ca="1" si="0"/>
        <v>801784758</v>
      </c>
    </row>
    <row r="30" spans="1:1">
      <c r="A30">
        <f t="shared" ca="1" si="0"/>
        <v>816784473</v>
      </c>
    </row>
    <row r="31" spans="1:1">
      <c r="A31">
        <f t="shared" ca="1" si="0"/>
        <v>751951188</v>
      </c>
    </row>
    <row r="32" spans="1:1">
      <c r="A32">
        <f t="shared" ca="1" si="0"/>
        <v>795921553</v>
      </c>
    </row>
    <row r="33" spans="1:1">
      <c r="A33">
        <f t="shared" ca="1" si="0"/>
        <v>782039221</v>
      </c>
    </row>
    <row r="34" spans="1:1">
      <c r="A34">
        <f t="shared" ca="1" si="0"/>
        <v>797028291</v>
      </c>
    </row>
    <row r="35" spans="1:1">
      <c r="A35">
        <f t="shared" ca="1" si="0"/>
        <v>719437952</v>
      </c>
    </row>
    <row r="36" spans="1:1">
      <c r="A36">
        <f t="shared" ca="1" si="0"/>
        <v>736276920</v>
      </c>
    </row>
    <row r="37" spans="1:1">
      <c r="A37">
        <f t="shared" ca="1" si="0"/>
        <v>721154650</v>
      </c>
    </row>
    <row r="38" spans="1:1">
      <c r="A38">
        <f t="shared" ca="1" si="0"/>
        <v>702087209</v>
      </c>
    </row>
    <row r="39" spans="1:1">
      <c r="A39">
        <f t="shared" ca="1" si="0"/>
        <v>742644631</v>
      </c>
    </row>
    <row r="40" spans="1:1">
      <c r="A40">
        <f t="shared" ca="1" si="0"/>
        <v>790911713</v>
      </c>
    </row>
    <row r="41" spans="1:1">
      <c r="A41">
        <f t="shared" ca="1" si="0"/>
        <v>772485644</v>
      </c>
    </row>
    <row r="42" spans="1:1">
      <c r="A42">
        <f t="shared" ca="1" si="0"/>
        <v>872054836</v>
      </c>
    </row>
    <row r="43" spans="1:1">
      <c r="A43">
        <f t="shared" ca="1" si="0"/>
        <v>847995801</v>
      </c>
    </row>
    <row r="44" spans="1:1">
      <c r="A44">
        <f t="shared" ca="1" si="0"/>
        <v>829750777</v>
      </c>
    </row>
    <row r="45" spans="1:1">
      <c r="A45">
        <f t="shared" ca="1" si="0"/>
        <v>869890628</v>
      </c>
    </row>
    <row r="46" spans="1:1">
      <c r="A46">
        <f t="shared" ca="1" si="0"/>
        <v>831879356</v>
      </c>
    </row>
    <row r="47" spans="1:1">
      <c r="A47">
        <f t="shared" ca="1" si="0"/>
        <v>707147878</v>
      </c>
    </row>
    <row r="48" spans="1:1">
      <c r="A48">
        <f t="shared" ca="1" si="0"/>
        <v>738141334</v>
      </c>
    </row>
    <row r="49" spans="1:1">
      <c r="A49">
        <f t="shared" ca="1" si="0"/>
        <v>707275541</v>
      </c>
    </row>
    <row r="50" spans="1:1">
      <c r="A50">
        <f t="shared" ca="1" si="0"/>
        <v>814230955</v>
      </c>
    </row>
    <row r="51" spans="1:1">
      <c r="A51">
        <f t="shared" ca="1" si="0"/>
        <v>780694440</v>
      </c>
    </row>
    <row r="52" spans="1:1">
      <c r="A52">
        <f t="shared" ca="1" si="0"/>
        <v>773141827</v>
      </c>
    </row>
    <row r="53" spans="1:1">
      <c r="A53">
        <f t="shared" ca="1" si="0"/>
        <v>813133403</v>
      </c>
    </row>
    <row r="54" spans="1:1">
      <c r="A54">
        <f t="shared" ca="1" si="0"/>
        <v>787097800</v>
      </c>
    </row>
    <row r="55" spans="1:1">
      <c r="A55">
        <f t="shared" ca="1" si="0"/>
        <v>852327120</v>
      </c>
    </row>
    <row r="56" spans="1:1">
      <c r="A56">
        <f t="shared" ca="1" si="0"/>
        <v>723513330</v>
      </c>
    </row>
    <row r="57" spans="1:1">
      <c r="A57">
        <f t="shared" ca="1" si="0"/>
        <v>856860023</v>
      </c>
    </row>
    <row r="58" spans="1:1">
      <c r="A58">
        <f t="shared" ca="1" si="0"/>
        <v>878909580</v>
      </c>
    </row>
    <row r="59" spans="1:1">
      <c r="A59">
        <f t="shared" ca="1" si="0"/>
        <v>777258623</v>
      </c>
    </row>
    <row r="60" spans="1:1">
      <c r="A60">
        <f t="shared" ca="1" si="0"/>
        <v>834991085</v>
      </c>
    </row>
    <row r="61" spans="1:1">
      <c r="A61">
        <f t="shared" ca="1" si="0"/>
        <v>775138177</v>
      </c>
    </row>
    <row r="62" spans="1:1">
      <c r="A62">
        <f t="shared" ca="1" si="0"/>
        <v>721576554</v>
      </c>
    </row>
    <row r="63" spans="1:1">
      <c r="A63">
        <f t="shared" ca="1" si="0"/>
        <v>822142534</v>
      </c>
    </row>
    <row r="64" spans="1:1">
      <c r="A64">
        <f t="shared" ca="1" si="0"/>
        <v>769441752</v>
      </c>
    </row>
    <row r="65" spans="1:1">
      <c r="A65">
        <f t="shared" ca="1" si="0"/>
        <v>776296864</v>
      </c>
    </row>
    <row r="66" spans="1:1">
      <c r="A66">
        <f t="shared" ref="A66:A90" ca="1" si="1">RANDBETWEEN(700000000,888888889)</f>
        <v>730257660</v>
      </c>
    </row>
    <row r="67" spans="1:1">
      <c r="A67">
        <f t="shared" ca="1" si="1"/>
        <v>858399074</v>
      </c>
    </row>
    <row r="68" spans="1:1">
      <c r="A68">
        <f t="shared" ca="1" si="1"/>
        <v>769376028</v>
      </c>
    </row>
    <row r="69" spans="1:1">
      <c r="A69">
        <f t="shared" ca="1" si="1"/>
        <v>836431629</v>
      </c>
    </row>
    <row r="70" spans="1:1">
      <c r="A70">
        <f t="shared" ca="1" si="1"/>
        <v>757132910</v>
      </c>
    </row>
    <row r="71" spans="1:1">
      <c r="A71">
        <f t="shared" ca="1" si="1"/>
        <v>872506565</v>
      </c>
    </row>
    <row r="72" spans="1:1">
      <c r="A72">
        <f t="shared" ca="1" si="1"/>
        <v>828969148</v>
      </c>
    </row>
    <row r="73" spans="1:1">
      <c r="A73">
        <f t="shared" ca="1" si="1"/>
        <v>845119255</v>
      </c>
    </row>
    <row r="74" spans="1:1">
      <c r="A74">
        <f t="shared" ca="1" si="1"/>
        <v>758809409</v>
      </c>
    </row>
    <row r="75" spans="1:1">
      <c r="A75">
        <f t="shared" ca="1" si="1"/>
        <v>781815030</v>
      </c>
    </row>
    <row r="76" spans="1:1">
      <c r="A76">
        <f t="shared" ca="1" si="1"/>
        <v>838839889</v>
      </c>
    </row>
    <row r="77" spans="1:1">
      <c r="A77">
        <f t="shared" ca="1" si="1"/>
        <v>722466431</v>
      </c>
    </row>
    <row r="78" spans="1:1">
      <c r="A78">
        <f t="shared" ca="1" si="1"/>
        <v>758373166</v>
      </c>
    </row>
    <row r="79" spans="1:1">
      <c r="A79">
        <f t="shared" ca="1" si="1"/>
        <v>777914665</v>
      </c>
    </row>
    <row r="80" spans="1:1">
      <c r="A80">
        <f t="shared" ca="1" si="1"/>
        <v>764843348</v>
      </c>
    </row>
    <row r="81" spans="1:1">
      <c r="A81">
        <f t="shared" ca="1" si="1"/>
        <v>865894553</v>
      </c>
    </row>
    <row r="82" spans="1:1">
      <c r="A82">
        <f t="shared" ca="1" si="1"/>
        <v>807877996</v>
      </c>
    </row>
    <row r="83" spans="1:1">
      <c r="A83">
        <f t="shared" ca="1" si="1"/>
        <v>865289204</v>
      </c>
    </row>
    <row r="84" spans="1:1">
      <c r="A84">
        <f t="shared" ca="1" si="1"/>
        <v>827445457</v>
      </c>
    </row>
    <row r="85" spans="1:1">
      <c r="A85">
        <f t="shared" ca="1" si="1"/>
        <v>763110038</v>
      </c>
    </row>
    <row r="86" spans="1:1">
      <c r="A86">
        <f t="shared" ca="1" si="1"/>
        <v>830783517</v>
      </c>
    </row>
    <row r="87" spans="1:1">
      <c r="A87">
        <f t="shared" ca="1" si="1"/>
        <v>877232906</v>
      </c>
    </row>
    <row r="88" spans="1:1">
      <c r="A88">
        <f t="shared" ca="1" si="1"/>
        <v>730520585</v>
      </c>
    </row>
    <row r="89" spans="1:1">
      <c r="A89">
        <f t="shared" ca="1" si="1"/>
        <v>756948567</v>
      </c>
    </row>
    <row r="90" spans="1:1">
      <c r="A90">
        <f t="shared" ca="1" si="1"/>
        <v>818607858</v>
      </c>
    </row>
  </sheetData>
  <phoneticPr fontId="4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P78"/>
  <sheetViews>
    <sheetView topLeftCell="A40" workbookViewId="0">
      <selection activeCell="E59" sqref="E59:H59"/>
    </sheetView>
  </sheetViews>
  <sheetFormatPr defaultColWidth="9" defaultRowHeight="13.5"/>
  <cols>
    <col min="1" max="3" width="9" style="11"/>
    <col min="4" max="4" width="9" style="11" customWidth="1"/>
    <col min="5" max="16384" width="9" style="11"/>
  </cols>
  <sheetData>
    <row r="1" spans="1:15" ht="16.5" customHeight="1">
      <c r="A1" s="269" t="s">
        <v>77</v>
      </c>
      <c r="B1" s="269"/>
      <c r="C1" s="269"/>
      <c r="D1" s="269"/>
      <c r="E1" s="269"/>
      <c r="F1" s="269"/>
      <c r="G1" s="269"/>
      <c r="H1" s="269"/>
      <c r="I1" s="269"/>
      <c r="J1" s="269"/>
      <c r="K1" s="269"/>
      <c r="L1" s="269"/>
      <c r="M1" s="269"/>
      <c r="N1" s="269"/>
    </row>
    <row r="2" spans="1:15" customFormat="1" ht="7.5" customHeight="1" thickBot="1"/>
    <row r="3" spans="1:15" ht="19.5" customHeight="1" thickTop="1">
      <c r="A3" s="51"/>
      <c r="B3" s="14" t="s">
        <v>55</v>
      </c>
      <c r="C3" s="284" t="s">
        <v>1200</v>
      </c>
      <c r="D3" s="284"/>
      <c r="E3" s="284"/>
      <c r="F3" s="284"/>
      <c r="G3" s="284"/>
      <c r="H3" s="284"/>
      <c r="I3" s="60"/>
      <c r="J3" s="275" t="s">
        <v>224</v>
      </c>
      <c r="K3" s="276"/>
      <c r="L3" s="277"/>
    </row>
    <row r="4" spans="1:15" ht="18.75" customHeight="1">
      <c r="B4" s="15" t="s">
        <v>72</v>
      </c>
      <c r="C4" s="259">
        <v>43910</v>
      </c>
      <c r="D4" s="259"/>
      <c r="E4" s="259"/>
      <c r="F4" s="259"/>
      <c r="G4" s="259"/>
      <c r="H4" s="259"/>
      <c r="I4" s="60"/>
      <c r="J4" s="278"/>
      <c r="K4" s="279"/>
      <c r="L4" s="280"/>
    </row>
    <row r="5" spans="1:15" ht="19.5" customHeight="1" thickBot="1">
      <c r="B5" s="15" t="s">
        <v>73</v>
      </c>
      <c r="C5" s="274" t="s">
        <v>734</v>
      </c>
      <c r="D5" s="274"/>
      <c r="E5" s="274"/>
      <c r="F5" s="274"/>
      <c r="G5" s="274"/>
      <c r="H5" s="274"/>
      <c r="I5" s="60"/>
      <c r="J5" s="281"/>
      <c r="K5" s="282"/>
      <c r="L5" s="283"/>
    </row>
    <row r="6" spans="1:15" customFormat="1" ht="7.5" customHeight="1" thickTop="1" thickBot="1"/>
    <row r="7" spans="1:15" ht="19.5" customHeight="1" thickBot="1">
      <c r="B7" s="270" t="s">
        <v>199</v>
      </c>
      <c r="C7" s="271"/>
      <c r="D7" s="272">
        <v>43885</v>
      </c>
      <c r="E7" s="272"/>
      <c r="F7" s="272"/>
      <c r="G7" s="272"/>
      <c r="H7" s="273"/>
      <c r="J7" s="82"/>
      <c r="K7" s="82"/>
      <c r="L7" s="82"/>
      <c r="M7" s="82"/>
      <c r="N7" s="3"/>
    </row>
    <row r="8" spans="1:15" ht="17.25">
      <c r="B8" s="251" t="s">
        <v>263</v>
      </c>
      <c r="C8" s="251"/>
      <c r="D8" s="251"/>
      <c r="E8" s="251"/>
      <c r="F8" s="251"/>
      <c r="G8" s="251"/>
      <c r="H8" s="251"/>
      <c r="I8" s="251"/>
      <c r="J8" s="251"/>
    </row>
    <row r="9" spans="1:15" ht="20.25" customHeight="1" thickBot="1">
      <c r="B9" s="251" t="s">
        <v>264</v>
      </c>
      <c r="C9" s="251"/>
      <c r="D9" s="251"/>
      <c r="E9" s="251"/>
      <c r="F9" s="251"/>
      <c r="G9" s="251"/>
      <c r="H9" s="251"/>
      <c r="I9" s="251"/>
      <c r="J9" s="251"/>
    </row>
    <row r="10" spans="1:15" customFormat="1" ht="20.25" customHeight="1" thickBot="1">
      <c r="B10" s="285" t="s">
        <v>200</v>
      </c>
      <c r="C10" s="286"/>
      <c r="D10" s="287">
        <v>43887</v>
      </c>
      <c r="E10" s="287"/>
      <c r="F10" s="288"/>
      <c r="G10" s="146"/>
      <c r="H10" s="146"/>
    </row>
    <row r="11" spans="1:15" ht="16.5" customHeight="1">
      <c r="A11" s="16" t="s">
        <v>90</v>
      </c>
    </row>
    <row r="12" spans="1:15" ht="16.5" customHeight="1">
      <c r="A12" s="12" t="s">
        <v>265</v>
      </c>
      <c r="B12" s="11" t="s">
        <v>110</v>
      </c>
    </row>
    <row r="13" spans="1:15" ht="16.5" customHeight="1">
      <c r="A13" s="12" t="s">
        <v>251</v>
      </c>
      <c r="B13" s="11" t="s">
        <v>79</v>
      </c>
    </row>
    <row r="14" spans="1:15" ht="16.5" customHeight="1">
      <c r="A14" s="12" t="s">
        <v>252</v>
      </c>
      <c r="B14" s="11" t="s">
        <v>95</v>
      </c>
    </row>
    <row r="15" spans="1:15" ht="16.5" customHeight="1">
      <c r="A15" s="12" t="s">
        <v>253</v>
      </c>
      <c r="B15" s="75" t="s">
        <v>113</v>
      </c>
      <c r="C15" s="18"/>
      <c r="D15" s="18"/>
      <c r="E15" s="18"/>
      <c r="F15" s="18"/>
      <c r="G15" s="18"/>
      <c r="H15" s="18"/>
      <c r="I15" s="18"/>
      <c r="J15" s="18"/>
      <c r="K15" s="18"/>
      <c r="L15" s="18"/>
      <c r="M15" s="18"/>
      <c r="N15" s="18"/>
      <c r="O15" s="18"/>
    </row>
    <row r="16" spans="1:15" ht="16.5" customHeight="1">
      <c r="A16" s="12" t="s">
        <v>254</v>
      </c>
      <c r="B16" s="76" t="s">
        <v>158</v>
      </c>
      <c r="C16" s="18"/>
      <c r="D16" s="18"/>
      <c r="E16" s="18"/>
      <c r="F16" s="18"/>
      <c r="G16" s="18"/>
      <c r="H16" s="18"/>
      <c r="I16" s="18"/>
      <c r="J16" s="18"/>
      <c r="K16" s="18"/>
      <c r="L16" s="18"/>
      <c r="M16" s="18"/>
      <c r="N16" s="18"/>
      <c r="O16" s="18"/>
    </row>
    <row r="17" spans="1:16" ht="16.5" customHeight="1">
      <c r="A17" s="12" t="s">
        <v>255</v>
      </c>
      <c r="B17" s="11" t="s">
        <v>118</v>
      </c>
    </row>
    <row r="18" spans="1:16" ht="16.5" customHeight="1">
      <c r="A18" s="12" t="s">
        <v>256</v>
      </c>
      <c r="B18" s="11" t="s">
        <v>89</v>
      </c>
    </row>
    <row r="19" spans="1:16" ht="16.5" customHeight="1">
      <c r="A19" s="12" t="s">
        <v>266</v>
      </c>
      <c r="B19" s="11" t="s">
        <v>236</v>
      </c>
    </row>
    <row r="20" spans="1:16" ht="16.5" customHeight="1">
      <c r="A20" s="12" t="s">
        <v>267</v>
      </c>
      <c r="B20" s="11" t="s">
        <v>222</v>
      </c>
    </row>
    <row r="21" spans="1:16" ht="16.5" customHeight="1">
      <c r="A21" s="12" t="s">
        <v>268</v>
      </c>
      <c r="B21" s="16" t="s">
        <v>258</v>
      </c>
    </row>
    <row r="22" spans="1:16" ht="16.5" customHeight="1">
      <c r="A22" s="12"/>
      <c r="B22" s="16" t="s">
        <v>257</v>
      </c>
    </row>
    <row r="23" spans="1:16" ht="16.5" customHeight="1">
      <c r="A23" s="12"/>
      <c r="B23" s="16"/>
    </row>
    <row r="24" spans="1:16" ht="16.5" customHeight="1">
      <c r="A24" s="11" t="s">
        <v>74</v>
      </c>
    </row>
    <row r="25" spans="1:16" ht="16.5" customHeight="1">
      <c r="A25" s="16"/>
    </row>
    <row r="26" spans="1:16" ht="16.5" customHeight="1">
      <c r="A26" s="16" t="s">
        <v>225</v>
      </c>
    </row>
    <row r="27" spans="1:16" ht="16.5" customHeight="1">
      <c r="A27" s="13" t="s">
        <v>71</v>
      </c>
      <c r="B27" s="11" t="s">
        <v>217</v>
      </c>
    </row>
    <row r="28" spans="1:16" ht="16.5" customHeight="1">
      <c r="A28" s="13" t="s">
        <v>71</v>
      </c>
      <c r="B28" s="11" t="s">
        <v>247</v>
      </c>
    </row>
    <row r="29" spans="1:16" ht="16.5" customHeight="1">
      <c r="A29" s="13" t="s">
        <v>71</v>
      </c>
      <c r="B29" s="191" t="s">
        <v>259</v>
      </c>
    </row>
    <row r="30" spans="1:16" ht="16.5" customHeight="1">
      <c r="A30" s="13" t="s">
        <v>71</v>
      </c>
      <c r="B30" s="11" t="s">
        <v>119</v>
      </c>
    </row>
    <row r="31" spans="1:16" ht="16.5" customHeight="1">
      <c r="A31" s="13" t="s">
        <v>71</v>
      </c>
      <c r="B31" s="11" t="s">
        <v>120</v>
      </c>
    </row>
    <row r="32" spans="1:16" ht="16.5" customHeight="1">
      <c r="A32" s="13" t="s">
        <v>71</v>
      </c>
      <c r="B32" s="19" t="s">
        <v>87</v>
      </c>
      <c r="C32" s="19"/>
      <c r="D32" s="19"/>
      <c r="E32" s="19"/>
      <c r="F32" s="19"/>
      <c r="G32" s="18"/>
      <c r="H32" s="18"/>
      <c r="I32" s="18"/>
      <c r="J32" s="18"/>
      <c r="K32" s="18"/>
      <c r="L32" s="18"/>
      <c r="M32" s="18"/>
      <c r="N32" s="18"/>
      <c r="O32" s="18"/>
      <c r="P32" s="18"/>
    </row>
    <row r="33" spans="1:16" ht="27.6" customHeight="1">
      <c r="A33" s="13" t="s">
        <v>71</v>
      </c>
      <c r="B33" s="18"/>
      <c r="C33" s="18" t="s">
        <v>261</v>
      </c>
      <c r="D33" s="18"/>
      <c r="E33" s="18"/>
      <c r="F33" s="18"/>
      <c r="G33" s="18"/>
      <c r="H33" s="18"/>
      <c r="I33" s="18"/>
      <c r="J33" s="18"/>
      <c r="K33" s="18"/>
      <c r="L33" s="18"/>
      <c r="M33" s="18"/>
      <c r="N33" s="18"/>
      <c r="O33" s="18"/>
      <c r="P33" s="18"/>
    </row>
    <row r="34" spans="1:16" ht="16.5" customHeight="1">
      <c r="A34" s="13" t="s">
        <v>71</v>
      </c>
      <c r="B34" s="18"/>
      <c r="C34" s="39" t="s">
        <v>92</v>
      </c>
      <c r="D34" s="18"/>
      <c r="E34" s="20" t="s">
        <v>70</v>
      </c>
      <c r="F34" s="20" t="s">
        <v>121</v>
      </c>
      <c r="G34" s="20">
        <v>54.23</v>
      </c>
      <c r="H34" s="18"/>
      <c r="I34" s="18"/>
      <c r="J34" s="18"/>
      <c r="K34" s="18"/>
      <c r="L34" s="18"/>
      <c r="M34" s="18"/>
      <c r="N34" s="18"/>
      <c r="O34" s="18"/>
      <c r="P34" s="18"/>
    </row>
    <row r="35" spans="1:16" ht="16.5" customHeight="1" thickBot="1">
      <c r="A35" s="13" t="s">
        <v>240</v>
      </c>
      <c r="B35" s="18"/>
      <c r="C35" s="39" t="s">
        <v>93</v>
      </c>
      <c r="D35" s="18"/>
      <c r="E35" s="20" t="s">
        <v>88</v>
      </c>
      <c r="F35" s="20" t="s">
        <v>241</v>
      </c>
      <c r="G35" s="20" t="s">
        <v>242</v>
      </c>
      <c r="H35" s="18"/>
      <c r="I35" s="18" t="s">
        <v>243</v>
      </c>
      <c r="J35" s="18" t="s">
        <v>260</v>
      </c>
      <c r="K35" s="18"/>
      <c r="L35" s="18"/>
      <c r="M35" s="18"/>
      <c r="N35" s="18"/>
      <c r="O35" s="18"/>
      <c r="P35" s="18"/>
    </row>
    <row r="36" spans="1:16" ht="16.5" customHeight="1">
      <c r="A36" s="13" t="s">
        <v>71</v>
      </c>
      <c r="B36" s="18"/>
      <c r="C36" s="39"/>
      <c r="D36" s="40" t="s">
        <v>91</v>
      </c>
      <c r="E36" s="41"/>
      <c r="F36" s="41"/>
      <c r="G36" s="41"/>
      <c r="H36" s="42"/>
      <c r="I36" s="18"/>
      <c r="J36" s="43"/>
      <c r="K36" s="43"/>
      <c r="L36" s="38"/>
      <c r="M36" s="192"/>
      <c r="N36" s="45"/>
      <c r="O36" s="18"/>
      <c r="P36" s="18"/>
    </row>
    <row r="37" spans="1:16" ht="16.5" customHeight="1">
      <c r="A37" s="13" t="s">
        <v>71</v>
      </c>
      <c r="B37" s="18"/>
      <c r="C37" s="39"/>
      <c r="D37" s="44" t="s">
        <v>78</v>
      </c>
      <c r="E37" s="45"/>
      <c r="F37" s="45"/>
      <c r="G37" s="45"/>
      <c r="H37" s="46"/>
      <c r="I37" s="18"/>
      <c r="J37" s="43"/>
      <c r="K37" s="43"/>
      <c r="L37" s="38"/>
      <c r="M37" s="192"/>
      <c r="N37" s="45"/>
      <c r="O37" s="18"/>
      <c r="P37" s="18"/>
    </row>
    <row r="38" spans="1:16" ht="16.5" customHeight="1" thickBot="1">
      <c r="A38" s="13" t="s">
        <v>71</v>
      </c>
      <c r="B38" s="18"/>
      <c r="C38" s="39"/>
      <c r="D38" s="47" t="s">
        <v>45</v>
      </c>
      <c r="E38" s="197" t="s">
        <v>262</v>
      </c>
      <c r="F38" s="48" t="s">
        <v>121</v>
      </c>
      <c r="G38" s="49">
        <v>12</v>
      </c>
      <c r="H38" s="50"/>
      <c r="I38" s="18"/>
      <c r="J38" s="43"/>
      <c r="K38" s="43"/>
      <c r="L38" s="38"/>
      <c r="M38" s="192"/>
      <c r="N38" s="45"/>
      <c r="O38" s="18"/>
      <c r="P38" s="18"/>
    </row>
    <row r="39" spans="1:16" ht="24.6" customHeight="1">
      <c r="A39" s="13" t="s">
        <v>71</v>
      </c>
      <c r="B39" s="18"/>
      <c r="C39" s="18" t="s">
        <v>237</v>
      </c>
      <c r="D39" s="18"/>
      <c r="E39" s="18"/>
      <c r="F39" s="18"/>
      <c r="G39" s="18"/>
      <c r="H39" s="18"/>
      <c r="I39" s="18"/>
      <c r="J39" s="18"/>
      <c r="K39" s="18"/>
      <c r="L39" s="18"/>
      <c r="M39" s="18"/>
      <c r="N39" s="18"/>
      <c r="O39" s="18"/>
      <c r="P39" s="18"/>
    </row>
    <row r="40" spans="1:16" ht="16.5" customHeight="1">
      <c r="A40" s="13" t="s">
        <v>71</v>
      </c>
      <c r="B40" s="18"/>
      <c r="C40" s="39" t="s">
        <v>94</v>
      </c>
      <c r="D40" s="18"/>
      <c r="E40" s="20" t="s">
        <v>238</v>
      </c>
      <c r="F40" s="20" t="s">
        <v>121</v>
      </c>
      <c r="G40" s="20" t="s">
        <v>239</v>
      </c>
      <c r="H40" s="18"/>
      <c r="I40" s="18"/>
      <c r="J40" s="18"/>
      <c r="K40" s="18"/>
      <c r="L40" s="18"/>
      <c r="M40" s="18"/>
      <c r="N40" s="18"/>
      <c r="O40" s="18"/>
      <c r="P40" s="18"/>
    </row>
    <row r="41" spans="1:16" ht="16.5" customHeight="1">
      <c r="A41" s="13" t="s">
        <v>71</v>
      </c>
      <c r="B41" s="18"/>
      <c r="C41" s="62" t="s">
        <v>85</v>
      </c>
      <c r="D41" s="18"/>
      <c r="E41" s="20"/>
      <c r="F41" s="20"/>
      <c r="G41" s="20"/>
      <c r="H41" s="18"/>
      <c r="I41" s="18"/>
      <c r="J41" s="18"/>
      <c r="K41" s="18"/>
      <c r="L41" s="18"/>
      <c r="M41" s="18"/>
      <c r="N41" s="18"/>
      <c r="O41" s="18"/>
      <c r="P41" s="18"/>
    </row>
    <row r="42" spans="1:16" ht="16.5" customHeight="1">
      <c r="A42" s="13" t="s">
        <v>71</v>
      </c>
      <c r="B42" s="11" t="s">
        <v>81</v>
      </c>
    </row>
    <row r="43" spans="1:16" ht="16.5" customHeight="1">
      <c r="A43" s="16" t="s">
        <v>216</v>
      </c>
    </row>
    <row r="44" spans="1:16" ht="16.5" customHeight="1">
      <c r="A44" s="13" t="s">
        <v>71</v>
      </c>
      <c r="B44" s="11" t="s">
        <v>111</v>
      </c>
    </row>
    <row r="45" spans="1:16" ht="16.5" customHeight="1">
      <c r="A45" s="16" t="s">
        <v>226</v>
      </c>
    </row>
    <row r="46" spans="1:16" ht="16.5" customHeight="1">
      <c r="A46" s="13" t="s">
        <v>71</v>
      </c>
      <c r="B46" s="11" t="s">
        <v>139</v>
      </c>
    </row>
    <row r="47" spans="1:16" ht="16.5" customHeight="1">
      <c r="A47" s="13" t="s">
        <v>71</v>
      </c>
      <c r="B47" s="11" t="s">
        <v>229</v>
      </c>
    </row>
    <row r="48" spans="1:16" ht="16.5" customHeight="1">
      <c r="A48" s="16" t="s">
        <v>227</v>
      </c>
    </row>
    <row r="49" spans="1:8" ht="16.5" customHeight="1">
      <c r="A49" s="13" t="s">
        <v>71</v>
      </c>
      <c r="B49" s="11" t="s">
        <v>148</v>
      </c>
    </row>
    <row r="50" spans="1:8" ht="16.5" customHeight="1">
      <c r="A50" s="13" t="s">
        <v>71</v>
      </c>
      <c r="B50" s="11" t="s">
        <v>218</v>
      </c>
    </row>
    <row r="51" spans="1:8" ht="16.5" customHeight="1">
      <c r="A51" s="161" t="s">
        <v>228</v>
      </c>
    </row>
    <row r="52" spans="1:8" ht="22.15" customHeight="1">
      <c r="A52" s="13" t="s">
        <v>71</v>
      </c>
      <c r="B52" s="11" t="s">
        <v>203</v>
      </c>
    </row>
    <row r="53" spans="1:8" ht="16.5" customHeight="1">
      <c r="A53" s="155" t="s">
        <v>230</v>
      </c>
    </row>
    <row r="54" spans="1:8" ht="16.5" customHeight="1">
      <c r="A54" s="13" t="s">
        <v>71</v>
      </c>
      <c r="B54" s="11" t="s">
        <v>204</v>
      </c>
    </row>
    <row r="55" spans="1:8" ht="16.5" customHeight="1">
      <c r="A55" s="16" t="s">
        <v>231</v>
      </c>
    </row>
    <row r="56" spans="1:8" ht="16.5" customHeight="1">
      <c r="A56" s="13" t="s">
        <v>71</v>
      </c>
      <c r="B56" s="11" t="s">
        <v>160</v>
      </c>
    </row>
    <row r="57" spans="1:8" ht="16.5" customHeight="1">
      <c r="A57" s="13" t="s">
        <v>71</v>
      </c>
      <c r="B57" s="11" t="s">
        <v>80</v>
      </c>
    </row>
    <row r="58" spans="1:8" ht="16.5" customHeight="1">
      <c r="A58" s="13" t="s">
        <v>71</v>
      </c>
    </row>
    <row r="59" spans="1:8" ht="27.6" customHeight="1">
      <c r="A59" s="16" t="s">
        <v>232</v>
      </c>
      <c r="E59" s="268"/>
      <c r="F59" s="268"/>
      <c r="G59" s="268"/>
      <c r="H59" s="268"/>
    </row>
    <row r="60" spans="1:8" ht="16.5" customHeight="1">
      <c r="A60" s="13" t="s">
        <v>71</v>
      </c>
      <c r="B60" s="11" t="s">
        <v>159</v>
      </c>
    </row>
    <row r="61" spans="1:8" ht="16.5" customHeight="1">
      <c r="A61" s="13" t="s">
        <v>71</v>
      </c>
      <c r="B61" s="11" t="s">
        <v>161</v>
      </c>
    </row>
    <row r="62" spans="1:8" ht="16.5" customHeight="1">
      <c r="A62" s="13" t="s">
        <v>71</v>
      </c>
      <c r="B62" s="16" t="s">
        <v>249</v>
      </c>
    </row>
    <row r="63" spans="1:8" s="84" customFormat="1" ht="16.5" customHeight="1">
      <c r="A63" s="83" t="s">
        <v>233</v>
      </c>
    </row>
    <row r="64" spans="1:8" s="84" customFormat="1" ht="16.5" customHeight="1">
      <c r="A64" s="85" t="s">
        <v>122</v>
      </c>
      <c r="B64" s="84" t="s">
        <v>123</v>
      </c>
    </row>
    <row r="65" spans="1:10" ht="16.5" customHeight="1">
      <c r="A65" s="16" t="s">
        <v>234</v>
      </c>
    </row>
    <row r="66" spans="1:10" ht="16.5" customHeight="1">
      <c r="A66" s="13" t="s">
        <v>71</v>
      </c>
      <c r="B66" s="73" t="s">
        <v>1143</v>
      </c>
    </row>
    <row r="67" spans="1:10" ht="16.5" customHeight="1">
      <c r="A67" s="13" t="s">
        <v>71</v>
      </c>
      <c r="B67" s="156" t="s">
        <v>202</v>
      </c>
    </row>
    <row r="68" spans="1:10" ht="16.5" customHeight="1">
      <c r="A68" s="13" t="s">
        <v>71</v>
      </c>
    </row>
    <row r="69" spans="1:10" ht="16.5" customHeight="1">
      <c r="A69" s="13" t="s">
        <v>71</v>
      </c>
      <c r="C69" s="74" t="s">
        <v>75</v>
      </c>
    </row>
    <row r="70" spans="1:10" ht="16.5" customHeight="1">
      <c r="A70" s="13" t="s">
        <v>71</v>
      </c>
      <c r="C70" s="73" t="s">
        <v>140</v>
      </c>
      <c r="D70" s="73"/>
      <c r="E70" s="73"/>
      <c r="F70" s="73"/>
      <c r="G70" s="73"/>
      <c r="H70" s="73"/>
    </row>
    <row r="71" spans="1:10" ht="16.5" customHeight="1">
      <c r="A71" s="16" t="s">
        <v>235</v>
      </c>
    </row>
    <row r="72" spans="1:10" ht="16.5" customHeight="1" thickBot="1"/>
    <row r="73" spans="1:10" ht="16.5" customHeight="1">
      <c r="B73" s="63" t="s">
        <v>76</v>
      </c>
      <c r="C73" s="64"/>
      <c r="D73" s="65"/>
      <c r="E73" s="64"/>
      <c r="F73" s="64"/>
      <c r="G73" s="64"/>
      <c r="H73" s="64"/>
      <c r="I73" s="64"/>
      <c r="J73" s="66"/>
    </row>
    <row r="74" spans="1:10" ht="16.5" customHeight="1">
      <c r="B74" s="67"/>
      <c r="D74" s="68"/>
      <c r="E74" s="68"/>
      <c r="F74" s="68"/>
      <c r="G74" s="68"/>
      <c r="H74" s="68"/>
      <c r="I74" s="68"/>
      <c r="J74" s="69"/>
    </row>
    <row r="75" spans="1:10" ht="25.15" customHeight="1">
      <c r="B75" s="67"/>
      <c r="C75" s="144" t="s">
        <v>162</v>
      </c>
      <c r="D75" s="268" t="s">
        <v>163</v>
      </c>
      <c r="E75" s="268"/>
      <c r="F75" s="268"/>
      <c r="G75" s="268"/>
      <c r="H75" s="268"/>
      <c r="I75" s="68"/>
      <c r="J75" s="69"/>
    </row>
    <row r="76" spans="1:10" ht="16.5" customHeight="1">
      <c r="B76" s="67"/>
      <c r="C76" s="132" t="s">
        <v>141</v>
      </c>
      <c r="D76" s="68"/>
      <c r="E76" s="213" t="s">
        <v>250</v>
      </c>
      <c r="F76" s="68"/>
      <c r="G76" s="68"/>
      <c r="H76" s="68"/>
      <c r="I76" s="68"/>
      <c r="J76" s="69"/>
    </row>
    <row r="77" spans="1:10" ht="16.5" customHeight="1" thickBot="1">
      <c r="B77" s="70"/>
      <c r="C77" s="71"/>
      <c r="D77" s="71"/>
      <c r="E77" s="71"/>
      <c r="F77" s="71"/>
      <c r="G77" s="71"/>
      <c r="H77" s="71"/>
      <c r="I77" s="71"/>
      <c r="J77" s="72"/>
    </row>
    <row r="78" spans="1:10" ht="16.5" customHeight="1"/>
  </sheetData>
  <sheetProtection selectLockedCells="1" selectUnlockedCells="1"/>
  <mergeCells count="12">
    <mergeCell ref="E59:H59"/>
    <mergeCell ref="D75:H75"/>
    <mergeCell ref="A1:N1"/>
    <mergeCell ref="B7:C7"/>
    <mergeCell ref="D7:H7"/>
    <mergeCell ref="C5:H5"/>
    <mergeCell ref="J3:L5"/>
    <mergeCell ref="C3:H3"/>
    <mergeCell ref="B10:C10"/>
    <mergeCell ref="D10:F10"/>
    <mergeCell ref="C4:E4"/>
    <mergeCell ref="F4:H4"/>
  </mergeCells>
  <phoneticPr fontId="5"/>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O59"/>
  <sheetViews>
    <sheetView workbookViewId="0">
      <selection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5" width="9" style="2" hidden="1" customWidth="1"/>
    <col min="16"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7" t="s">
        <v>302</v>
      </c>
      <c r="C1" s="7" t="s">
        <v>728</v>
      </c>
      <c r="D1" s="308"/>
      <c r="E1" s="308"/>
      <c r="F1" s="308"/>
      <c r="G1" s="308"/>
      <c r="H1" s="308"/>
      <c r="I1" s="308"/>
      <c r="J1" s="308"/>
      <c r="K1" s="308"/>
      <c r="L1" s="308"/>
    </row>
    <row r="2" spans="1:15" ht="24" customHeight="1" thickBot="1">
      <c r="A2" s="309" t="s">
        <v>303</v>
      </c>
      <c r="B2" s="310"/>
      <c r="C2" s="289"/>
      <c r="D2" s="290"/>
      <c r="E2" s="291"/>
      <c r="F2" s="311" t="s">
        <v>729</v>
      </c>
      <c r="G2" s="312"/>
      <c r="H2" s="312"/>
      <c r="I2" s="312"/>
      <c r="J2" s="312"/>
      <c r="K2" s="312"/>
      <c r="L2" s="312"/>
      <c r="N2" s="2">
        <f>C2</f>
        <v>0</v>
      </c>
    </row>
    <row r="3" spans="1:15" ht="24.6" customHeight="1">
      <c r="A3" s="313" t="s">
        <v>304</v>
      </c>
      <c r="B3" s="314"/>
      <c r="C3" s="315"/>
      <c r="D3" s="316"/>
      <c r="E3" s="317"/>
      <c r="F3" s="318" t="s">
        <v>730</v>
      </c>
      <c r="G3" s="319"/>
      <c r="H3" s="319"/>
      <c r="I3" s="319"/>
      <c r="J3" s="319"/>
      <c r="K3" s="319"/>
      <c r="L3" s="319"/>
      <c r="M3" s="2">
        <v>1</v>
      </c>
      <c r="N3" s="2" t="e">
        <f>VLOOKUP("*"&amp;$N$2&amp;"*",Sheet6!D2:F411,1,FALSE)</f>
        <v>#N/A</v>
      </c>
      <c r="O3" s="2" t="e">
        <f>VLOOKUP("*"&amp;N2&amp;"*",Sheet6!B2:F411,5,FALSE)</f>
        <v>#N/A</v>
      </c>
    </row>
    <row r="4" spans="1:15" ht="27" hidden="1" customHeight="1">
      <c r="A4" s="294" t="s">
        <v>305</v>
      </c>
      <c r="B4" s="295"/>
      <c r="C4" s="320" t="str">
        <f>IF(C3="","",VLOOKUP(C3,Sheet6!B:C,2,0))</f>
        <v/>
      </c>
      <c r="D4" s="321"/>
      <c r="E4" s="322"/>
      <c r="F4" s="323" t="s">
        <v>731</v>
      </c>
      <c r="G4" s="324"/>
      <c r="H4" s="324"/>
      <c r="I4" s="324"/>
      <c r="J4" s="324"/>
      <c r="M4" s="2">
        <v>2</v>
      </c>
      <c r="N4" s="2" t="e">
        <f ca="1">VLOOKUP("*"&amp;$N$2&amp;"*",OFFSET(Sheet6!$B$2:$F$411,O3,0),1,FALSE)</f>
        <v>#N/A</v>
      </c>
      <c r="O4" s="2" t="e">
        <f ca="1">VLOOKUP("*"&amp;$N$2&amp;"*",OFFSET(Sheet6!$B$2:$F$411,O3,0),5,FALSE)</f>
        <v>#N/A</v>
      </c>
    </row>
    <row r="5" spans="1:15" ht="27" hidden="1" customHeight="1">
      <c r="A5" s="294" t="s">
        <v>306</v>
      </c>
      <c r="B5" s="295"/>
      <c r="C5" s="328" t="str">
        <f>IF(C3="","",C3)</f>
        <v/>
      </c>
      <c r="D5" s="329"/>
      <c r="E5" s="330"/>
      <c r="F5" s="323"/>
      <c r="G5" s="324"/>
      <c r="H5" s="324"/>
      <c r="I5" s="324"/>
      <c r="J5" s="324"/>
      <c r="M5" s="2">
        <v>3</v>
      </c>
      <c r="N5" s="2" t="e">
        <f ca="1">VLOOKUP("*"&amp;$N$2&amp;"*",OFFSET(Sheet6!$B$2:$F$411,O4,0),1,FALSE)</f>
        <v>#N/A</v>
      </c>
      <c r="O5" s="2" t="e">
        <f ca="1">VLOOKUP("*"&amp;$N$2&amp;"*",OFFSET(Sheet6!$B$2:$F$411,O4,0),5,FALSE)</f>
        <v>#N/A</v>
      </c>
    </row>
    <row r="6" spans="1:15" ht="27" hidden="1" customHeight="1">
      <c r="A6" s="294" t="s">
        <v>307</v>
      </c>
      <c r="B6" s="295"/>
      <c r="C6" s="331" t="str">
        <f>IF(C3="","",VLOOKUP(C3,Sheet6!B:E,4,0))</f>
        <v/>
      </c>
      <c r="D6" s="332"/>
      <c r="E6" s="333"/>
      <c r="F6" s="323"/>
      <c r="G6" s="324"/>
      <c r="H6" s="324"/>
      <c r="I6" s="324"/>
      <c r="J6" s="324"/>
      <c r="M6" s="2">
        <v>4</v>
      </c>
      <c r="N6" s="2" t="e">
        <f ca="1">VLOOKUP("*"&amp;$N$2&amp;"*",OFFSET(Sheet6!$B$2:$F$411,O5,0),1,FALSE)</f>
        <v>#N/A</v>
      </c>
      <c r="O6" s="2" t="e">
        <f ca="1">VLOOKUP("*"&amp;$N$2&amp;"*",OFFSET(Sheet6!$B$2:$F$411,O5,0),5,FALSE)</f>
        <v>#N/A</v>
      </c>
    </row>
    <row r="7" spans="1:15" ht="27" customHeight="1">
      <c r="A7" s="294" t="s">
        <v>157</v>
      </c>
      <c r="B7" s="295"/>
      <c r="C7" s="334"/>
      <c r="D7" s="335"/>
      <c r="E7" s="336"/>
      <c r="F7" s="4" t="s">
        <v>308</v>
      </c>
      <c r="M7" s="2">
        <v>5</v>
      </c>
      <c r="N7" s="2" t="e">
        <f ca="1">VLOOKUP("*"&amp;$N$2&amp;"*",OFFSET(Sheet6!$B$2:$F$411,O6,0),1,FALSE)</f>
        <v>#N/A</v>
      </c>
      <c r="O7" s="2" t="e">
        <f ca="1">VLOOKUP("*"&amp;$N$2&amp;"*",OFFSET(Sheet6!$B$2:$F$411,O6,0),5,FALSE)</f>
        <v>#N/A</v>
      </c>
    </row>
    <row r="8" spans="1:15" ht="27" customHeight="1" thickBot="1">
      <c r="A8" s="294" t="s">
        <v>37</v>
      </c>
      <c r="B8" s="295"/>
      <c r="C8" s="296"/>
      <c r="D8" s="297"/>
      <c r="E8" s="298"/>
      <c r="F8" s="4" t="s">
        <v>309</v>
      </c>
      <c r="H8" s="3"/>
      <c r="M8" s="2">
        <v>6</v>
      </c>
      <c r="N8" s="2" t="e">
        <f ca="1">VLOOKUP("*"&amp;$N$2&amp;"*",OFFSET(Sheet6!$B$2:$F$411,O7,0),1,FALSE)</f>
        <v>#N/A</v>
      </c>
      <c r="O8" s="2" t="e">
        <f ca="1">VLOOKUP("*"&amp;$N$2&amp;"*",OFFSET(Sheet6!$B$2:$F$411,O7,0),5,FALSE)</f>
        <v>#N/A</v>
      </c>
    </row>
    <row r="9" spans="1:15" ht="27" customHeight="1" thickBot="1">
      <c r="A9" s="299" t="s">
        <v>310</v>
      </c>
      <c r="B9" s="300"/>
      <c r="C9" s="296"/>
      <c r="D9" s="297"/>
      <c r="E9" s="298"/>
      <c r="F9" s="4" t="s">
        <v>311</v>
      </c>
      <c r="H9" s="3"/>
      <c r="M9" s="2">
        <v>7</v>
      </c>
      <c r="N9" s="2" t="e">
        <f ca="1">VLOOKUP("*"&amp;$N$2&amp;"*",OFFSET(Sheet6!$B$2:$F$411,O8,0),1,FALSE)</f>
        <v>#N/A</v>
      </c>
      <c r="O9" s="2" t="e">
        <f ca="1">VLOOKUP("*"&amp;$N$2&amp;"*",OFFSET(Sheet6!$B$2:$F$411,O8,0),5,FALSE)</f>
        <v>#N/A</v>
      </c>
    </row>
    <row r="10" spans="1:15" ht="30" customHeight="1" thickBot="1">
      <c r="A10" s="301" t="s">
        <v>312</v>
      </c>
      <c r="B10" s="302"/>
      <c r="C10" s="148"/>
      <c r="D10" s="149" t="s">
        <v>201</v>
      </c>
      <c r="E10" s="150"/>
      <c r="F10" s="133"/>
      <c r="G10" s="150"/>
      <c r="I10" s="325" t="s">
        <v>313</v>
      </c>
      <c r="J10" s="326"/>
      <c r="K10" s="326"/>
      <c r="L10" s="327"/>
      <c r="M10" s="2">
        <v>8</v>
      </c>
      <c r="N10" s="2" t="e">
        <f ca="1">VLOOKUP("*"&amp;$N$2&amp;"*",OFFSET(Sheet6!$B$2:$F$411,O9,0),1,FALSE)</f>
        <v>#N/A</v>
      </c>
      <c r="O10" s="2" t="e">
        <f ca="1">VLOOKUP("*"&amp;$N$2&amp;"*",OFFSET(Sheet6!$B$2:$F$411,O9,0),5,FALSE)</f>
        <v>#N/A</v>
      </c>
    </row>
    <row r="11" spans="1:15" ht="28.5" customHeight="1" thickBot="1">
      <c r="A11" s="303" t="s">
        <v>154</v>
      </c>
      <c r="B11" s="304"/>
      <c r="C11" s="304"/>
      <c r="D11" s="304"/>
      <c r="E11" s="304"/>
      <c r="F11" s="304"/>
      <c r="G11" s="304"/>
      <c r="H11" s="305"/>
      <c r="I11" s="306" t="s">
        <v>304</v>
      </c>
      <c r="J11" s="307"/>
      <c r="K11" s="206"/>
      <c r="L11" s="207"/>
      <c r="M11" s="2">
        <v>9</v>
      </c>
      <c r="N11" s="2" t="e">
        <f ca="1">VLOOKUP("*"&amp;$N$2&amp;"*",OFFSET(Sheet6!$B$2:$F$411,O10,0),1,FALSE)</f>
        <v>#N/A</v>
      </c>
      <c r="O11" s="2" t="e">
        <f ca="1">VLOOKUP("*"&amp;$N$2&amp;"*",OFFSET(Sheet6!$B$2:$F$411,O10,0),5,FALSE)</f>
        <v>#N/A</v>
      </c>
    </row>
    <row r="12" spans="1:15" ht="28.5" customHeight="1" thickBot="1">
      <c r="A12" s="289"/>
      <c r="B12" s="290"/>
      <c r="C12" s="290"/>
      <c r="D12" s="291"/>
      <c r="E12" s="290"/>
      <c r="F12" s="290"/>
      <c r="G12" s="290"/>
      <c r="H12" s="291"/>
      <c r="I12" s="306" t="s">
        <v>306</v>
      </c>
      <c r="J12" s="307"/>
      <c r="K12" s="206"/>
      <c r="L12" s="207"/>
      <c r="M12" s="2">
        <v>10</v>
      </c>
      <c r="N12" s="2" t="e">
        <f ca="1">VLOOKUP("*"&amp;$N$2&amp;"*",OFFSET(Sheet6!$B$2:$F$411,O11,0),1,FALSE)</f>
        <v>#N/A</v>
      </c>
      <c r="O12" s="2" t="e">
        <f ca="1">VLOOKUP("*"&amp;$N$2&amp;"*",OFFSET(Sheet6!$B$2:$F$411,O11,0),5,FALSE)</f>
        <v>#N/A</v>
      </c>
    </row>
    <row r="13" spans="1:15" ht="28.5" customHeight="1" thickBot="1">
      <c r="A13" s="289"/>
      <c r="B13" s="290"/>
      <c r="C13" s="290"/>
      <c r="D13" s="291"/>
      <c r="E13" s="290"/>
      <c r="F13" s="290"/>
      <c r="G13" s="290"/>
      <c r="H13" s="291"/>
      <c r="I13" s="292" t="s">
        <v>307</v>
      </c>
      <c r="J13" s="293"/>
      <c r="K13" s="208"/>
      <c r="L13" s="209"/>
      <c r="M13" s="2">
        <v>11</v>
      </c>
      <c r="N13" s="2" t="e">
        <f ca="1">VLOOKUP("*"&amp;$N$2&amp;"*",OFFSET(Sheet6!$B$2:$F$411,O12,0),1,FALSE)</f>
        <v>#N/A</v>
      </c>
      <c r="O13" s="2" t="e">
        <f ca="1">VLOOKUP("*"&amp;$N$2&amp;"*",OFFSET(Sheet6!$B$2:$F$411,O12,0),5,FALSE)</f>
        <v>#N/A</v>
      </c>
    </row>
    <row r="14" spans="1:15">
      <c r="A14" s="150"/>
      <c r="B14" s="133"/>
      <c r="C14" s="150"/>
      <c r="D14" s="133"/>
      <c r="E14" s="150"/>
      <c r="F14" s="133"/>
      <c r="G14" s="150"/>
      <c r="L14"/>
      <c r="M14" s="2">
        <v>12</v>
      </c>
      <c r="N14" s="2" t="e">
        <f ca="1">VLOOKUP("*"&amp;$N$2&amp;"*",OFFSET(Sheet6!$B$2:$F$411,O13,0),1,FALSE)</f>
        <v>#N/A</v>
      </c>
      <c r="O14" s="2" t="e">
        <f ca="1">VLOOKUP("*"&amp;$N$2&amp;"*",OFFSET(Sheet6!$B$2:$F$411,O13,0),5,FALSE)</f>
        <v>#N/A</v>
      </c>
    </row>
    <row r="15" spans="1:15">
      <c r="A15" s="150"/>
      <c r="B15" s="133"/>
      <c r="C15" s="150"/>
      <c r="D15" s="133"/>
      <c r="E15" s="150"/>
      <c r="F15" s="133"/>
      <c r="G15" s="150"/>
      <c r="L15"/>
      <c r="M15" s="2">
        <v>13</v>
      </c>
      <c r="N15" s="2" t="e">
        <f ca="1">VLOOKUP("*"&amp;$N$2&amp;"*",OFFSET(Sheet6!$B$2:$F$411,O14,0),1,FALSE)</f>
        <v>#N/A</v>
      </c>
      <c r="O15" s="2" t="e">
        <f ca="1">VLOOKUP("*"&amp;$N$2&amp;"*",OFFSET(Sheet6!$B$2:$F$411,O14,0),5,FALSE)</f>
        <v>#N/A</v>
      </c>
    </row>
    <row r="16" spans="1:15">
      <c r="A16" s="150"/>
      <c r="B16" s="133"/>
      <c r="C16" s="150"/>
      <c r="D16" s="133"/>
      <c r="E16" s="150"/>
      <c r="F16" s="133"/>
      <c r="G16" s="150"/>
      <c r="L16"/>
      <c r="M16" s="2">
        <v>14</v>
      </c>
      <c r="N16" s="2" t="e">
        <f ca="1">VLOOKUP("*"&amp;$N$2&amp;"*",OFFSET(Sheet6!$B$2:$F$411,O15,0),1,FALSE)</f>
        <v>#N/A</v>
      </c>
      <c r="O16" s="2" t="e">
        <f ca="1">VLOOKUP("*"&amp;$N$2&amp;"*",OFFSET(Sheet6!$B$2:$F$411,O15,0),5,FALSE)</f>
        <v>#N/A</v>
      </c>
    </row>
    <row r="17" spans="1:15">
      <c r="A17" s="150"/>
      <c r="B17" s="133"/>
      <c r="C17" s="150"/>
      <c r="D17" s="133"/>
      <c r="E17" s="150"/>
      <c r="F17" s="133"/>
      <c r="G17" s="150"/>
      <c r="L17"/>
      <c r="M17" s="2">
        <v>15</v>
      </c>
      <c r="N17" s="2" t="e">
        <f ca="1">VLOOKUP("*"&amp;$N$2&amp;"*",OFFSET(Sheet6!$B$2:$F$411,O16,0),1,FALSE)</f>
        <v>#N/A</v>
      </c>
      <c r="O17" s="2" t="e">
        <f ca="1">VLOOKUP("*"&amp;$N$2&amp;"*",OFFSET(Sheet6!$B$2:$F$411,O16,0),5,FALSE)</f>
        <v>#N/A</v>
      </c>
    </row>
    <row r="18" spans="1:15">
      <c r="A18" s="150"/>
      <c r="B18" s="133"/>
      <c r="C18" s="150"/>
      <c r="D18" s="133"/>
      <c r="E18" s="150"/>
      <c r="F18" s="133"/>
      <c r="G18" s="150"/>
      <c r="L18"/>
      <c r="M18" s="2">
        <v>16</v>
      </c>
      <c r="N18" s="2" t="e">
        <f ca="1">VLOOKUP("*"&amp;$N$2&amp;"*",OFFSET(Sheet6!$B$2:$F$411,O17,0),1,FALSE)</f>
        <v>#N/A</v>
      </c>
      <c r="O18" s="2" t="e">
        <f ca="1">VLOOKUP("*"&amp;$N$2&amp;"*",OFFSET(Sheet6!$B$2:$F$411,O17,0),5,FALSE)</f>
        <v>#N/A</v>
      </c>
    </row>
    <row r="19" spans="1:15">
      <c r="A19" s="150"/>
      <c r="B19" s="133"/>
      <c r="C19" s="150"/>
      <c r="D19" s="133"/>
      <c r="E19" s="150"/>
      <c r="F19" s="133"/>
      <c r="G19" s="150"/>
      <c r="L19"/>
      <c r="M19" s="2">
        <v>17</v>
      </c>
      <c r="N19" s="2" t="e">
        <f ca="1">VLOOKUP("*"&amp;$N$2&amp;"*",OFFSET(Sheet6!$B$2:$F$411,O18,0),1,FALSE)</f>
        <v>#N/A</v>
      </c>
      <c r="O19" s="2" t="e">
        <f ca="1">VLOOKUP("*"&amp;$N$2&amp;"*",OFFSET(Sheet6!$B$2:$F$411,O18,0),5,FALSE)</f>
        <v>#N/A</v>
      </c>
    </row>
    <row r="20" spans="1:15">
      <c r="A20" s="150"/>
      <c r="B20" s="133"/>
      <c r="C20" s="150"/>
      <c r="D20" s="133"/>
      <c r="E20" s="150"/>
      <c r="F20" s="133"/>
      <c r="G20" s="150"/>
      <c r="L20"/>
      <c r="M20" s="2">
        <v>18</v>
      </c>
      <c r="N20" s="2" t="e">
        <f ca="1">VLOOKUP("*"&amp;$N$2&amp;"*",OFFSET(Sheet6!$B$2:$F$411,O19,0),1,FALSE)</f>
        <v>#N/A</v>
      </c>
      <c r="O20" s="2" t="e">
        <f ca="1">VLOOKUP("*"&amp;$N$2&amp;"*",OFFSET(Sheet6!$B$2:$F$411,O19,0),5,FALSE)</f>
        <v>#N/A</v>
      </c>
    </row>
    <row r="21" spans="1:15">
      <c r="A21" s="150"/>
      <c r="B21" s="133"/>
      <c r="C21" s="150"/>
      <c r="D21" s="133"/>
      <c r="E21" s="150"/>
      <c r="F21" s="133"/>
      <c r="G21" s="150"/>
      <c r="L21"/>
      <c r="M21" s="2">
        <v>19</v>
      </c>
      <c r="N21" s="2" t="e">
        <f ca="1">VLOOKUP("*"&amp;$N$2&amp;"*",OFFSET(Sheet6!$B$2:$F$411,O20,0),1,FALSE)</f>
        <v>#N/A</v>
      </c>
      <c r="O21" s="2" t="e">
        <f ca="1">VLOOKUP("*"&amp;$N$2&amp;"*",OFFSET(Sheet6!$B$2:$F$411,O20,0),5,FALSE)</f>
        <v>#N/A</v>
      </c>
    </row>
    <row r="22" spans="1:15">
      <c r="A22" s="150"/>
      <c r="B22" s="133"/>
      <c r="C22" s="150"/>
      <c r="D22" s="133"/>
      <c r="E22" s="150"/>
      <c r="F22" s="133"/>
      <c r="G22" s="150"/>
      <c r="L22"/>
      <c r="M22" s="2">
        <v>20</v>
      </c>
      <c r="N22" s="2" t="e">
        <f ca="1">VLOOKUP("*"&amp;$N$2&amp;"*",OFFSET(Sheet6!$B$2:$F$411,O21,0),1,FALSE)</f>
        <v>#N/A</v>
      </c>
      <c r="O22" s="2" t="e">
        <f ca="1">VLOOKUP("*"&amp;$N$2&amp;"*",OFFSET(Sheet6!$B$2:$F$411,O21,0),5,FALSE)</f>
        <v>#N/A</v>
      </c>
    </row>
    <row r="23" spans="1:15">
      <c r="A23" s="150"/>
      <c r="B23" s="133"/>
      <c r="C23" s="150"/>
      <c r="D23" s="133"/>
      <c r="E23" s="150"/>
      <c r="F23" s="133"/>
      <c r="G23" s="150"/>
      <c r="L23"/>
      <c r="M23" s="2">
        <v>21</v>
      </c>
      <c r="N23" s="2" t="e">
        <f ca="1">VLOOKUP("*"&amp;$N$2&amp;"*",OFFSET(Sheet6!$B$2:$F$411,O22,0),1,FALSE)</f>
        <v>#N/A</v>
      </c>
      <c r="O23" s="2" t="e">
        <f ca="1">VLOOKUP("*"&amp;$N$2&amp;"*",OFFSET(Sheet6!$B$2:$F$411,O22,0),5,FALSE)</f>
        <v>#N/A</v>
      </c>
    </row>
    <row r="24" spans="1:15">
      <c r="A24" s="150"/>
      <c r="B24" s="133"/>
      <c r="C24" s="150"/>
      <c r="D24" s="133"/>
      <c r="E24" s="150"/>
      <c r="F24" s="133"/>
      <c r="G24" s="150"/>
      <c r="L24"/>
      <c r="M24" s="2">
        <v>22</v>
      </c>
      <c r="N24" s="2" t="e">
        <f ca="1">VLOOKUP("*"&amp;$N$2&amp;"*",OFFSET(Sheet6!$B$2:$F$411,O23,0),1,FALSE)</f>
        <v>#N/A</v>
      </c>
      <c r="O24" s="2" t="e">
        <f ca="1">VLOOKUP("*"&amp;$N$2&amp;"*",OFFSET(Sheet6!$B$2:$F$411,O23,0),5,FALSE)</f>
        <v>#N/A</v>
      </c>
    </row>
    <row r="25" spans="1:15">
      <c r="A25" s="150"/>
      <c r="B25" s="133"/>
      <c r="C25" s="150"/>
      <c r="D25" s="133"/>
      <c r="E25" s="150"/>
      <c r="F25" s="133"/>
      <c r="G25" s="150"/>
      <c r="L25"/>
      <c r="M25" s="2">
        <v>23</v>
      </c>
      <c r="N25" s="2" t="e">
        <f ca="1">VLOOKUP("*"&amp;$N$2&amp;"*",OFFSET(Sheet6!$B$2:$F$411,O24,0),1,FALSE)</f>
        <v>#N/A</v>
      </c>
      <c r="O25" s="2" t="e">
        <f ca="1">VLOOKUP("*"&amp;$N$2&amp;"*",OFFSET(Sheet6!$B$2:$F$411,O24,0),5,FALSE)</f>
        <v>#N/A</v>
      </c>
    </row>
    <row r="26" spans="1:15">
      <c r="A26" s="150"/>
      <c r="B26" s="133"/>
      <c r="C26" s="150"/>
      <c r="D26" s="133"/>
      <c r="E26" s="150"/>
      <c r="F26" s="133"/>
      <c r="G26" s="150"/>
      <c r="L26"/>
      <c r="M26" s="2">
        <v>24</v>
      </c>
      <c r="N26" s="2" t="e">
        <f ca="1">VLOOKUP("*"&amp;$N$2&amp;"*",OFFSET(Sheet6!$B$2:$F$411,O25,0),1,FALSE)</f>
        <v>#N/A</v>
      </c>
      <c r="O26" s="2" t="e">
        <f ca="1">VLOOKUP("*"&amp;$N$2&amp;"*",OFFSET(Sheet6!$B$2:$F$411,O25,0),5,FALSE)</f>
        <v>#N/A</v>
      </c>
    </row>
    <row r="27" spans="1:15">
      <c r="A27" s="150"/>
      <c r="B27" s="133"/>
      <c r="C27" s="150"/>
      <c r="D27" s="133"/>
      <c r="E27" s="150"/>
      <c r="F27" s="133"/>
      <c r="G27" s="150"/>
      <c r="L27"/>
      <c r="M27" s="2">
        <v>25</v>
      </c>
      <c r="N27" s="2" t="e">
        <f ca="1">VLOOKUP("*"&amp;$N$2&amp;"*",OFFSET(Sheet6!$B$2:$F$411,O26,0),1,FALSE)</f>
        <v>#N/A</v>
      </c>
      <c r="O27" s="2" t="e">
        <f ca="1">VLOOKUP("*"&amp;$N$2&amp;"*",OFFSET(Sheet6!$B$2:$F$411,O26,0),5,FALSE)</f>
        <v>#N/A</v>
      </c>
    </row>
    <row r="28" spans="1:15">
      <c r="A28" s="150"/>
      <c r="B28" s="133"/>
      <c r="C28" s="150"/>
      <c r="D28" s="133"/>
      <c r="E28" s="150"/>
      <c r="F28" s="133"/>
      <c r="G28" s="150"/>
      <c r="L28"/>
      <c r="M28" s="2">
        <v>26</v>
      </c>
      <c r="N28" s="2" t="e">
        <f ca="1">VLOOKUP("*"&amp;$N$2&amp;"*",OFFSET(Sheet6!$B$2:$F$411,O27,0),1,FALSE)</f>
        <v>#N/A</v>
      </c>
      <c r="O28" s="2" t="e">
        <f ca="1">VLOOKUP("*"&amp;$N$2&amp;"*",OFFSET(Sheet6!$B$2:$F$411,O27,0),5,FALSE)</f>
        <v>#N/A</v>
      </c>
    </row>
    <row r="29" spans="1:15">
      <c r="A29" s="150"/>
      <c r="B29" s="133"/>
      <c r="C29" s="150"/>
      <c r="D29" s="133"/>
      <c r="E29" s="150"/>
      <c r="F29" s="133"/>
      <c r="G29" s="150"/>
      <c r="L29"/>
      <c r="M29" s="2">
        <v>27</v>
      </c>
      <c r="N29" s="2" t="e">
        <f ca="1">VLOOKUP("*"&amp;$N$2&amp;"*",OFFSET(Sheet6!$B$2:$F$411,O28,0),1,FALSE)</f>
        <v>#N/A</v>
      </c>
      <c r="O29" s="2" t="e">
        <f ca="1">VLOOKUP("*"&amp;$N$2&amp;"*",OFFSET(Sheet6!$B$2:$F$411,O28,0),5,FALSE)</f>
        <v>#N/A</v>
      </c>
    </row>
    <row r="30" spans="1:15">
      <c r="A30" s="150"/>
      <c r="B30" s="133"/>
      <c r="C30" s="150"/>
      <c r="D30" s="133"/>
      <c r="E30" s="150"/>
      <c r="F30" s="133"/>
      <c r="G30" s="150"/>
      <c r="L30"/>
      <c r="M30" s="2">
        <v>28</v>
      </c>
      <c r="N30" s="2" t="e">
        <f ca="1">VLOOKUP("*"&amp;$N$2&amp;"*",OFFSET(Sheet6!$B$2:$F$411,O29,0),1,FALSE)</f>
        <v>#N/A</v>
      </c>
      <c r="O30" s="2" t="e">
        <f ca="1">VLOOKUP("*"&amp;$N$2&amp;"*",OFFSET(Sheet6!$B$2:$F$411,O29,0),5,FALSE)</f>
        <v>#N/A</v>
      </c>
    </row>
    <row r="31" spans="1:15">
      <c r="A31" s="150"/>
      <c r="B31" s="133"/>
      <c r="C31" s="150"/>
      <c r="D31" s="133"/>
      <c r="E31" s="150"/>
      <c r="F31" s="133"/>
      <c r="G31" s="150"/>
      <c r="L31"/>
      <c r="M31" s="2">
        <v>29</v>
      </c>
      <c r="N31" s="2" t="e">
        <f ca="1">VLOOKUP("*"&amp;$N$2&amp;"*",OFFSET(Sheet6!$B$2:$F$411,O30,0),1,FALSE)</f>
        <v>#N/A</v>
      </c>
      <c r="O31" s="2" t="e">
        <f ca="1">VLOOKUP("*"&amp;$N$2&amp;"*",OFFSET(Sheet6!$B$2:$F$411,O30,0),5,FALSE)</f>
        <v>#N/A</v>
      </c>
    </row>
    <row r="32" spans="1:15">
      <c r="A32" s="150"/>
      <c r="B32" s="133"/>
      <c r="C32" s="150"/>
      <c r="D32" s="133"/>
      <c r="E32" s="150"/>
      <c r="F32" s="133"/>
      <c r="G32" s="150"/>
      <c r="L32"/>
      <c r="M32" s="2">
        <v>30</v>
      </c>
      <c r="N32" s="2" t="e">
        <f ca="1">VLOOKUP("*"&amp;$N$2&amp;"*",OFFSET(Sheet6!$B$2:$F$411,O31,0),1,FALSE)</f>
        <v>#N/A</v>
      </c>
      <c r="O32" s="2" t="e">
        <f ca="1">VLOOKUP("*"&amp;$N$2&amp;"*",OFFSET(Sheet6!$B$2:$F$411,O31,0),5,FALSE)</f>
        <v>#N/A</v>
      </c>
    </row>
    <row r="33" spans="1:15">
      <c r="A33" s="150"/>
      <c r="B33" s="133"/>
      <c r="C33" s="150"/>
      <c r="D33" s="133"/>
      <c r="E33" s="150"/>
      <c r="F33" s="133"/>
      <c r="G33" s="150"/>
      <c r="L33"/>
      <c r="M33" s="2">
        <v>31</v>
      </c>
      <c r="N33" s="2" t="e">
        <f ca="1">VLOOKUP("*"&amp;$N$2&amp;"*",OFFSET(Sheet6!$B$2:$F$411,O32,0),1,FALSE)</f>
        <v>#N/A</v>
      </c>
      <c r="O33" s="2" t="e">
        <f ca="1">VLOOKUP("*"&amp;$N$2&amp;"*",OFFSET(Sheet6!$B$2:$F$411,O32,0),5,FALSE)</f>
        <v>#N/A</v>
      </c>
    </row>
    <row r="34" spans="1:15">
      <c r="A34" s="150"/>
      <c r="B34" s="133"/>
      <c r="C34" s="150"/>
      <c r="D34" s="133"/>
      <c r="E34" s="150"/>
      <c r="F34" s="150"/>
      <c r="G34" s="150"/>
      <c r="L34"/>
      <c r="M34" s="2">
        <v>32</v>
      </c>
      <c r="N34" s="2" t="e">
        <f ca="1">VLOOKUP("*"&amp;$N$2&amp;"*",OFFSET(Sheet6!$B$2:$F$411,O33,0),1,FALSE)</f>
        <v>#N/A</v>
      </c>
      <c r="O34" s="2" t="e">
        <f ca="1">VLOOKUP("*"&amp;$N$2&amp;"*",OFFSET(Sheet6!$B$2:$F$411,O33,0),5,FALSE)</f>
        <v>#N/A</v>
      </c>
    </row>
    <row r="35" spans="1:15">
      <c r="A35" s="150"/>
      <c r="B35" s="133"/>
      <c r="C35" s="150"/>
      <c r="D35" s="133"/>
      <c r="E35" s="150"/>
      <c r="F35" s="150"/>
      <c r="G35" s="150"/>
      <c r="L35"/>
      <c r="M35" s="2">
        <v>33</v>
      </c>
      <c r="N35" s="2" t="e">
        <f ca="1">VLOOKUP("*"&amp;$N$2&amp;"*",OFFSET(Sheet6!$B$2:$F$411,O34,0),1,FALSE)</f>
        <v>#N/A</v>
      </c>
      <c r="O35" s="2" t="e">
        <f ca="1">VLOOKUP("*"&amp;$N$2&amp;"*",OFFSET(Sheet6!$B$2:$F$411,O34,0),5,FALSE)</f>
        <v>#N/A</v>
      </c>
    </row>
    <row r="36" spans="1:15">
      <c r="A36" s="150"/>
      <c r="B36" s="133"/>
      <c r="C36" s="150"/>
      <c r="D36" s="133"/>
      <c r="E36" s="150"/>
      <c r="F36" s="150"/>
      <c r="G36" s="150"/>
      <c r="L36"/>
      <c r="M36" s="2">
        <v>34</v>
      </c>
      <c r="N36" s="2" t="e">
        <f ca="1">VLOOKUP("*"&amp;$N$2&amp;"*",OFFSET(Sheet6!$B$2:$F$411,O35,0),1,FALSE)</f>
        <v>#N/A</v>
      </c>
      <c r="O36" s="2" t="e">
        <f ca="1">VLOOKUP("*"&amp;$N$2&amp;"*",OFFSET(Sheet6!$B$2:$F$411,O35,0),5,FALSE)</f>
        <v>#N/A</v>
      </c>
    </row>
    <row r="37" spans="1:15">
      <c r="A37" s="150"/>
      <c r="B37" s="133"/>
      <c r="C37" s="150"/>
      <c r="D37" s="133"/>
      <c r="E37" s="150"/>
      <c r="F37" s="150"/>
      <c r="G37" s="150"/>
      <c r="L37"/>
      <c r="M37" s="2">
        <v>35</v>
      </c>
      <c r="N37" s="2" t="e">
        <f ca="1">VLOOKUP("*"&amp;$N$2&amp;"*",OFFSET(Sheet6!$B$2:$F$411,O36,0),1,FALSE)</f>
        <v>#N/A</v>
      </c>
      <c r="O37" s="2" t="e">
        <f ca="1">VLOOKUP("*"&amp;$N$2&amp;"*",OFFSET(Sheet6!$B$2:$F$411,O36,0),5,FALSE)</f>
        <v>#N/A</v>
      </c>
    </row>
    <row r="38" spans="1:15">
      <c r="A38" s="150"/>
      <c r="B38" s="133"/>
      <c r="C38" s="150"/>
      <c r="D38" s="133"/>
      <c r="E38" s="150"/>
      <c r="F38" s="150"/>
      <c r="G38" s="150"/>
      <c r="L38"/>
      <c r="M38" s="2">
        <v>36</v>
      </c>
      <c r="N38" s="2" t="e">
        <f ca="1">VLOOKUP("*"&amp;$N$2&amp;"*",OFFSET(Sheet6!$B$2:$F$411,O37,0),1,FALSE)</f>
        <v>#N/A</v>
      </c>
      <c r="O38" s="2" t="e">
        <f ca="1">VLOOKUP("*"&amp;$N$2&amp;"*",OFFSET(Sheet6!$B$2:$F$411,O37,0),5,FALSE)</f>
        <v>#N/A</v>
      </c>
    </row>
    <row r="39" spans="1:15">
      <c r="A39" s="150"/>
      <c r="B39" s="133"/>
      <c r="C39" s="150"/>
      <c r="D39" s="133"/>
      <c r="E39" s="150"/>
      <c r="F39" s="150"/>
      <c r="G39" s="150"/>
      <c r="L39"/>
      <c r="M39" s="2">
        <v>37</v>
      </c>
      <c r="N39" s="2" t="e">
        <f ca="1">VLOOKUP("*"&amp;$N$2&amp;"*",OFFSET(Sheet6!$B$2:$F$411,O38,0),1,FALSE)</f>
        <v>#N/A</v>
      </c>
      <c r="O39" s="2" t="e">
        <f ca="1">VLOOKUP("*"&amp;$N$2&amp;"*",OFFSET(Sheet6!$B$2:$F$411,O38,0),5,FALSE)</f>
        <v>#N/A</v>
      </c>
    </row>
    <row r="40" spans="1:15">
      <c r="A40" s="150"/>
      <c r="B40" s="133"/>
      <c r="C40" s="150"/>
      <c r="D40" s="133"/>
      <c r="E40" s="150"/>
      <c r="F40" s="150"/>
      <c r="G40" s="150"/>
      <c r="L40"/>
      <c r="M40" s="2">
        <v>38</v>
      </c>
      <c r="N40" s="2" t="e">
        <f ca="1">VLOOKUP("*"&amp;$N$2&amp;"*",OFFSET(Sheet6!$B$2:$F$411,O39,0),1,FALSE)</f>
        <v>#N/A</v>
      </c>
      <c r="O40" s="2" t="e">
        <f ca="1">VLOOKUP("*"&amp;$N$2&amp;"*",OFFSET(Sheet6!$B$2:$F$411,O39,0),5,FALSE)</f>
        <v>#N/A</v>
      </c>
    </row>
    <row r="41" spans="1:15">
      <c r="A41" s="150"/>
      <c r="B41" s="133"/>
      <c r="C41" s="150"/>
      <c r="D41" s="133"/>
      <c r="E41" s="150"/>
      <c r="F41" s="150"/>
      <c r="G41" s="150"/>
      <c r="L41"/>
      <c r="M41" s="2">
        <v>39</v>
      </c>
      <c r="N41" s="2" t="e">
        <f ca="1">VLOOKUP("*"&amp;$N$2&amp;"*",OFFSET(Sheet6!$B$2:$F$411,O40,0),1,FALSE)</f>
        <v>#N/A</v>
      </c>
      <c r="O41" s="2" t="e">
        <f ca="1">VLOOKUP("*"&amp;$N$2&amp;"*",OFFSET(Sheet6!$B$2:$F$411,O40,0),5,FALSE)</f>
        <v>#N/A</v>
      </c>
    </row>
    <row r="42" spans="1:15">
      <c r="A42" s="150"/>
      <c r="B42" s="133"/>
      <c r="C42" s="150"/>
      <c r="D42" s="133"/>
      <c r="E42" s="150"/>
      <c r="F42" s="150"/>
      <c r="G42" s="150"/>
      <c r="L42"/>
      <c r="M42" s="2">
        <v>40</v>
      </c>
      <c r="N42" s="2" t="e">
        <f ca="1">VLOOKUP("*"&amp;$N$2&amp;"*",OFFSET(Sheet6!$B$2:$F$411,O41,0),1,FALSE)</f>
        <v>#N/A</v>
      </c>
      <c r="O42" s="2" t="e">
        <f ca="1">VLOOKUP("*"&amp;$N$2&amp;"*",OFFSET(Sheet6!$B$2:$F$411,O41,0),5,FALSE)</f>
        <v>#N/A</v>
      </c>
    </row>
    <row r="43" spans="1:15">
      <c r="A43" s="150"/>
      <c r="B43" s="133"/>
      <c r="C43" s="150"/>
      <c r="D43" s="133"/>
      <c r="E43" s="150"/>
      <c r="F43" s="150"/>
      <c r="G43" s="150"/>
      <c r="L43"/>
      <c r="M43" s="2">
        <v>41</v>
      </c>
      <c r="N43" s="2" t="e">
        <f ca="1">VLOOKUP("*"&amp;$N$2&amp;"*",OFFSET(Sheet6!$B$2:$F$411,O42,0),1,FALSE)</f>
        <v>#N/A</v>
      </c>
      <c r="O43" s="2" t="e">
        <f ca="1">VLOOKUP("*"&amp;$N$2&amp;"*",OFFSET(Sheet6!$B$2:$F$411,O42,0),5,FALSE)</f>
        <v>#N/A</v>
      </c>
    </row>
    <row r="44" spans="1:15">
      <c r="A44" s="150"/>
      <c r="B44" s="133"/>
      <c r="C44" s="150"/>
      <c r="D44" s="133"/>
      <c r="E44" s="150"/>
      <c r="L44"/>
      <c r="M44" s="2">
        <v>42</v>
      </c>
      <c r="N44" s="2" t="e">
        <f ca="1">VLOOKUP("*"&amp;$N$2&amp;"*",OFFSET(Sheet6!$B$2:$F$411,O43,0),1,FALSE)</f>
        <v>#N/A</v>
      </c>
      <c r="O44" s="2" t="e">
        <f ca="1">VLOOKUP("*"&amp;$N$2&amp;"*",OFFSET(Sheet6!$B$2:$F$411,O43,0),5,FALSE)</f>
        <v>#N/A</v>
      </c>
    </row>
    <row r="45" spans="1:15">
      <c r="L45"/>
      <c r="M45" s="2">
        <v>43</v>
      </c>
      <c r="N45" s="2" t="e">
        <f ca="1">VLOOKUP("*"&amp;$N$2&amp;"*",OFFSET(Sheet6!$B$2:$F$411,O44,0),1,FALSE)</f>
        <v>#N/A</v>
      </c>
      <c r="O45" s="2" t="e">
        <f ca="1">VLOOKUP("*"&amp;$N$2&amp;"*",OFFSET(Sheet6!$B$2:$F$411,O44,0),5,FALSE)</f>
        <v>#N/A</v>
      </c>
    </row>
    <row r="46" spans="1:15">
      <c r="L46"/>
      <c r="M46" s="2">
        <v>44</v>
      </c>
      <c r="N46" s="2" t="e">
        <f ca="1">VLOOKUP("*"&amp;$N$2&amp;"*",OFFSET(Sheet6!$B$2:$F$411,O45,0),1,FALSE)</f>
        <v>#N/A</v>
      </c>
      <c r="O46" s="2" t="e">
        <f ca="1">VLOOKUP("*"&amp;$N$2&amp;"*",OFFSET(Sheet6!$B$2:$F$411,O45,0),5,FALSE)</f>
        <v>#N/A</v>
      </c>
    </row>
    <row r="47" spans="1:15">
      <c r="L47"/>
      <c r="M47" s="2">
        <v>45</v>
      </c>
      <c r="N47" s="2" t="e">
        <f ca="1">VLOOKUP("*"&amp;$N$2&amp;"*",OFFSET(Sheet6!$B$2:$F$411,O46,0),1,FALSE)</f>
        <v>#N/A</v>
      </c>
      <c r="O47" s="2" t="e">
        <f ca="1">VLOOKUP("*"&amp;$N$2&amp;"*",OFFSET(Sheet6!$B$2:$F$411,O46,0),5,FALSE)</f>
        <v>#N/A</v>
      </c>
    </row>
    <row r="48" spans="1:15">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sheetData>
  <sheetProtection sheet="1" objects="1" scenarios="1" selectLockedCells="1"/>
  <mergeCells count="30">
    <mergeCell ref="A4:B4"/>
    <mergeCell ref="C4:E4"/>
    <mergeCell ref="F4:J6"/>
    <mergeCell ref="A5:B5"/>
    <mergeCell ref="I10:L10"/>
    <mergeCell ref="C5:E5"/>
    <mergeCell ref="A6:B6"/>
    <mergeCell ref="C6:E6"/>
    <mergeCell ref="A7:B7"/>
    <mergeCell ref="C7:E7"/>
    <mergeCell ref="D1:L1"/>
    <mergeCell ref="A2:B2"/>
    <mergeCell ref="C2:E2"/>
    <mergeCell ref="F2:L2"/>
    <mergeCell ref="A3:B3"/>
    <mergeCell ref="C3:E3"/>
    <mergeCell ref="F3:L3"/>
    <mergeCell ref="A13:D13"/>
    <mergeCell ref="E13:H13"/>
    <mergeCell ref="I13:J13"/>
    <mergeCell ref="A8:B8"/>
    <mergeCell ref="C8:E8"/>
    <mergeCell ref="A9:B9"/>
    <mergeCell ref="C9:E9"/>
    <mergeCell ref="A10:B10"/>
    <mergeCell ref="A11:H11"/>
    <mergeCell ref="I11:J11"/>
    <mergeCell ref="A12:D12"/>
    <mergeCell ref="E12:H12"/>
    <mergeCell ref="I12:J12"/>
  </mergeCells>
  <phoneticPr fontId="5"/>
  <dataValidations count="6">
    <dataValidation imeMode="on" allowBlank="1" showInputMessage="1" showErrorMessage="1" sqref="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B4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WLD983047:WLD983049 WUZ983047:WUZ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C2:E2"/>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imeMode="hiragana" allowBlank="1" showInputMessage="1" showErrorMessage="1" sqref="C3:E3">
      <formula1>$N$3:$N$47</formula1>
    </dataValidation>
    <dataValidation type="custom" imeMode="off" allowBlank="1" showInputMessage="1" showErrorMessage="1" errorTitle="エラー" error="半角大文字で入力してください" sqref="C9:E9">
      <formula1>EXACT(UPPER(C9),C9)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U105"/>
  <sheetViews>
    <sheetView workbookViewId="0">
      <selection activeCell="E12" sqref="E12"/>
    </sheetView>
  </sheetViews>
  <sheetFormatPr defaultColWidth="9" defaultRowHeight="13.5"/>
  <cols>
    <col min="1" max="1" width="4.5" style="1" bestFit="1" customWidth="1"/>
    <col min="2" max="2" width="4.5" style="1" customWidth="1"/>
    <col min="3" max="3" width="8.625" style="1" customWidth="1"/>
    <col min="4" max="5" width="17.5" style="1" customWidth="1"/>
    <col min="6" max="6" width="12.5" style="1" customWidth="1"/>
    <col min="7" max="8" width="5.5" style="1" bestFit="1" customWidth="1"/>
    <col min="9" max="9" width="4.5" style="1" hidden="1" customWidth="1"/>
    <col min="10" max="11" width="25.625" style="1" customWidth="1"/>
    <col min="12" max="12" width="4.5" style="1" hidden="1" customWidth="1"/>
    <col min="13" max="13" width="12.625" style="1" hidden="1" customWidth="1"/>
    <col min="14" max="14" width="9.5" style="1" hidden="1" customWidth="1"/>
    <col min="15" max="15" width="4.5" style="1" hidden="1" customWidth="1"/>
    <col min="16" max="16" width="12.625" style="1" hidden="1" customWidth="1"/>
    <col min="17" max="17" width="9.5" style="1" customWidth="1"/>
    <col min="18" max="18" width="3.5" style="1" hidden="1" customWidth="1"/>
    <col min="19" max="19" width="9" style="1"/>
    <col min="20" max="20" width="3.5" style="1" hidden="1" customWidth="1"/>
    <col min="21" max="21" width="0" style="1" hidden="1" customWidth="1"/>
    <col min="22" max="23" width="9" style="1"/>
    <col min="24" max="24" width="9" style="1" customWidth="1"/>
    <col min="25" max="25" width="13.875" style="2" customWidth="1"/>
    <col min="26" max="26" width="13.875" style="1" customWidth="1"/>
    <col min="27" max="27" width="9" style="1" customWidth="1"/>
    <col min="28" max="28" width="6.5" style="1" customWidth="1"/>
    <col min="29" max="30" width="16.125" style="1" customWidth="1"/>
    <col min="31" max="32" width="5.5" style="1" customWidth="1"/>
    <col min="33" max="33" width="9.5" style="5" customWidth="1"/>
    <col min="34" max="34" width="6.5" style="1" customWidth="1"/>
    <col min="35" max="36" width="16.125" style="1" customWidth="1"/>
    <col min="37" max="38" width="5.5" style="1" customWidth="1"/>
    <col min="39" max="39" width="10.5" style="1" customWidth="1"/>
    <col min="40" max="64" width="9" style="1" customWidth="1"/>
    <col min="65" max="16384" width="9" style="1"/>
  </cols>
  <sheetData>
    <row r="1" spans="1:47" ht="17.25">
      <c r="A1" s="7" t="s">
        <v>219</v>
      </c>
      <c r="B1" s="7"/>
      <c r="C1" s="7"/>
      <c r="E1" s="147" t="str">
        <f>IF(①団体情報入力!D5="","",①団体情報入力!D5)</f>
        <v/>
      </c>
    </row>
    <row r="2" spans="1:47" ht="32.25">
      <c r="A2" s="3"/>
      <c r="B2" s="3"/>
      <c r="C2" s="190" t="s">
        <v>223</v>
      </c>
      <c r="D2" s="20"/>
      <c r="E2" s="20"/>
      <c r="F2" s="20"/>
      <c r="G2" s="20"/>
      <c r="H2" s="20"/>
      <c r="I2" s="20"/>
      <c r="J2" s="20"/>
      <c r="K2" s="20"/>
      <c r="L2" s="20"/>
      <c r="M2" s="20"/>
      <c r="N2" s="77"/>
      <c r="O2" s="77"/>
    </row>
    <row r="3" spans="1:47" ht="14.25" thickBot="1">
      <c r="A3" s="3"/>
      <c r="B3" s="3"/>
      <c r="C3" s="86" t="s">
        <v>135</v>
      </c>
      <c r="D3" s="20"/>
      <c r="E3" s="20"/>
      <c r="F3" s="20"/>
      <c r="G3" s="20"/>
      <c r="H3" s="20"/>
      <c r="I3" s="20"/>
      <c r="J3" s="20"/>
      <c r="K3" s="20"/>
      <c r="L3" s="20"/>
      <c r="M3" s="20"/>
      <c r="N3" s="77"/>
      <c r="O3" s="77"/>
      <c r="Q3" s="341" t="s">
        <v>127</v>
      </c>
      <c r="R3" s="341"/>
      <c r="S3" s="341"/>
      <c r="T3" s="341"/>
      <c r="U3" s="341"/>
    </row>
    <row r="4" spans="1:47">
      <c r="A4" s="3"/>
      <c r="B4" s="3"/>
      <c r="C4" s="86" t="s">
        <v>136</v>
      </c>
      <c r="D4" s="20"/>
      <c r="E4" s="20"/>
      <c r="F4" s="20"/>
      <c r="G4" s="20"/>
      <c r="H4" s="20"/>
      <c r="I4" s="20"/>
      <c r="J4" s="20"/>
      <c r="K4" s="20"/>
      <c r="L4" s="20"/>
      <c r="M4" s="20"/>
      <c r="N4" s="77"/>
      <c r="O4" s="77"/>
      <c r="P4" s="77"/>
      <c r="Q4" s="347"/>
      <c r="R4" s="342" t="s">
        <v>128</v>
      </c>
      <c r="S4" s="343"/>
      <c r="T4" s="346" t="s">
        <v>129</v>
      </c>
      <c r="U4" s="343"/>
    </row>
    <row r="5" spans="1:47">
      <c r="A5" s="3"/>
      <c r="B5" s="3"/>
      <c r="C5" s="86" t="s">
        <v>246</v>
      </c>
      <c r="D5" s="20"/>
      <c r="E5" s="20"/>
      <c r="F5" s="20"/>
      <c r="G5" s="20"/>
      <c r="H5" s="20"/>
      <c r="I5" s="20"/>
      <c r="J5" s="20"/>
      <c r="K5" s="20"/>
      <c r="L5" s="20"/>
      <c r="M5" s="20"/>
      <c r="N5" s="77"/>
      <c r="O5" s="77"/>
      <c r="P5" s="77"/>
      <c r="Q5" s="348"/>
      <c r="R5" s="29" t="s">
        <v>209</v>
      </c>
      <c r="S5" s="228" t="s">
        <v>39</v>
      </c>
      <c r="T5" s="216" t="s">
        <v>209</v>
      </c>
      <c r="U5" s="173" t="s">
        <v>39</v>
      </c>
    </row>
    <row r="6" spans="1:47">
      <c r="A6" s="3"/>
      <c r="B6" s="3"/>
      <c r="C6" s="37" t="s">
        <v>114</v>
      </c>
      <c r="D6" s="20"/>
      <c r="E6" s="20"/>
      <c r="F6" s="20"/>
      <c r="G6" s="20"/>
      <c r="H6" s="20"/>
      <c r="I6" s="20"/>
      <c r="J6" s="20"/>
      <c r="K6" s="20"/>
      <c r="L6" s="20"/>
      <c r="M6" s="20"/>
      <c r="N6" s="77"/>
      <c r="O6" s="77"/>
      <c r="Q6" s="170" t="s">
        <v>130</v>
      </c>
      <c r="R6" s="174"/>
      <c r="S6" s="229"/>
      <c r="T6" s="171"/>
      <c r="U6" s="172"/>
    </row>
    <row r="7" spans="1:47" ht="14.25" thickBot="1">
      <c r="A7" s="3"/>
      <c r="B7" s="3"/>
      <c r="C7" s="37" t="s">
        <v>124</v>
      </c>
      <c r="D7" s="20"/>
      <c r="E7" s="20"/>
      <c r="F7" s="20"/>
      <c r="G7" s="20"/>
      <c r="H7" s="20"/>
      <c r="I7" s="20"/>
      <c r="J7" s="20"/>
      <c r="K7" s="20"/>
      <c r="L7" s="20"/>
      <c r="M7" s="20"/>
      <c r="N7" s="77"/>
      <c r="O7" s="77"/>
      <c r="Q7" s="88" t="s">
        <v>131</v>
      </c>
      <c r="R7" s="175"/>
      <c r="S7" s="230"/>
      <c r="T7" s="169"/>
      <c r="U7" s="131"/>
    </row>
    <row r="8" spans="1:47" ht="14.25" thickBot="1"/>
    <row r="9" spans="1:47" ht="36.75" customHeight="1">
      <c r="A9" s="21"/>
      <c r="B9" s="337" t="s">
        <v>0</v>
      </c>
      <c r="C9" s="338"/>
      <c r="D9" s="27" t="s">
        <v>106</v>
      </c>
      <c r="E9" s="27" t="s">
        <v>107</v>
      </c>
      <c r="F9" s="140"/>
      <c r="G9" s="22" t="s">
        <v>38</v>
      </c>
      <c r="H9" s="24" t="s">
        <v>1</v>
      </c>
      <c r="I9" s="21" t="s">
        <v>210</v>
      </c>
      <c r="J9" s="159" t="s">
        <v>40</v>
      </c>
      <c r="K9" s="24" t="s">
        <v>41</v>
      </c>
      <c r="L9" s="21" t="s">
        <v>211</v>
      </c>
      <c r="M9" s="159" t="s">
        <v>42</v>
      </c>
      <c r="N9" s="24" t="s">
        <v>43</v>
      </c>
      <c r="O9" s="21" t="s">
        <v>212</v>
      </c>
      <c r="P9" s="168" t="s">
        <v>44</v>
      </c>
      <c r="Q9" s="223"/>
      <c r="R9" s="342" t="s">
        <v>47</v>
      </c>
      <c r="S9" s="343"/>
      <c r="T9" s="342" t="s">
        <v>48</v>
      </c>
      <c r="U9" s="343"/>
    </row>
    <row r="10" spans="1:47" ht="14.25" thickBot="1">
      <c r="A10" s="28" t="s">
        <v>45</v>
      </c>
      <c r="B10" s="160" t="s">
        <v>244</v>
      </c>
      <c r="C10" s="160">
        <v>1234</v>
      </c>
      <c r="D10" s="17" t="s">
        <v>46</v>
      </c>
      <c r="E10" s="17" t="s">
        <v>96</v>
      </c>
      <c r="F10" s="141"/>
      <c r="G10" s="17" t="s">
        <v>2</v>
      </c>
      <c r="H10" s="26">
        <v>2</v>
      </c>
      <c r="I10" s="25"/>
      <c r="J10" s="166" t="s">
        <v>82</v>
      </c>
      <c r="K10" s="26">
        <v>12.53</v>
      </c>
      <c r="L10" s="25"/>
      <c r="M10" s="166" t="s">
        <v>83</v>
      </c>
      <c r="N10" s="26" t="s">
        <v>69</v>
      </c>
      <c r="O10" s="25"/>
      <c r="P10" s="166" t="s">
        <v>84</v>
      </c>
      <c r="Q10" s="224"/>
      <c r="R10" s="344" t="s">
        <v>54</v>
      </c>
      <c r="S10" s="345"/>
      <c r="T10" s="344" t="s">
        <v>54</v>
      </c>
      <c r="U10" s="345"/>
      <c r="AB10" s="5" t="s">
        <v>0</v>
      </c>
      <c r="AC10" s="5" t="s">
        <v>49</v>
      </c>
      <c r="AD10" s="5" t="s">
        <v>97</v>
      </c>
      <c r="AE10" s="5" t="s">
        <v>38</v>
      </c>
      <c r="AF10" s="5" t="s">
        <v>1</v>
      </c>
      <c r="AG10" s="8" t="s">
        <v>125</v>
      </c>
      <c r="AH10" s="5" t="s">
        <v>0</v>
      </c>
      <c r="AI10" s="5" t="s">
        <v>49</v>
      </c>
      <c r="AJ10" s="5" t="s">
        <v>97</v>
      </c>
      <c r="AK10" s="5" t="s">
        <v>38</v>
      </c>
      <c r="AL10" s="5" t="s">
        <v>1</v>
      </c>
      <c r="AM10" s="5" t="s">
        <v>125</v>
      </c>
      <c r="AN10" s="1" t="s">
        <v>126</v>
      </c>
      <c r="AO10" s="1">
        <f>COUNT(AO11:AO100)</f>
        <v>0</v>
      </c>
      <c r="AP10" s="1" t="s">
        <v>132</v>
      </c>
      <c r="AQ10" s="1">
        <f>COUNT(AQ11:AQ100)</f>
        <v>0</v>
      </c>
      <c r="AR10" s="1" t="s">
        <v>133</v>
      </c>
      <c r="AS10" s="1">
        <f>COUNT(AS11:AS100)</f>
        <v>0</v>
      </c>
      <c r="AT10" s="1" t="s">
        <v>134</v>
      </c>
      <c r="AU10" s="1">
        <f>COUNT(AU11:AU100)</f>
        <v>0</v>
      </c>
    </row>
    <row r="11" spans="1:47">
      <c r="A11" s="29">
        <v>1</v>
      </c>
      <c r="B11" s="214" t="str">
        <f>IF(①団体情報入力!C9="","",IF(C11="","",①団体情報入力!C9))</f>
        <v/>
      </c>
      <c r="C11" s="196">
        <v>1</v>
      </c>
      <c r="D11" s="52" t="s">
        <v>1185</v>
      </c>
      <c r="E11" s="52" t="s">
        <v>1186</v>
      </c>
      <c r="F11" s="165"/>
      <c r="G11" s="52" t="s">
        <v>2</v>
      </c>
      <c r="H11" s="53"/>
      <c r="I11" s="54"/>
      <c r="J11" s="167" t="s">
        <v>1184</v>
      </c>
      <c r="K11" s="130"/>
      <c r="L11" s="54"/>
      <c r="M11" s="167"/>
      <c r="N11" s="130"/>
      <c r="O11" s="54"/>
      <c r="P11" s="167"/>
      <c r="Q11" s="225"/>
      <c r="R11" s="339"/>
      <c r="S11" s="340"/>
      <c r="T11" s="339"/>
      <c r="U11" s="340"/>
      <c r="Y11" s="56"/>
      <c r="Z11" s="57"/>
      <c r="AB11" s="5">
        <f t="shared" ref="AB11:AB42" si="0">IF(G11="男",C11,"")</f>
        <v>1</v>
      </c>
      <c r="AC11" s="5" t="str">
        <f t="shared" ref="AC11:AC42" si="1">IF(G11="男",D11,"")</f>
        <v>ん</v>
      </c>
      <c r="AD11" s="5" t="str">
        <f t="shared" ref="AD11:AD42" si="2">IF(G11="男",E11,"")</f>
        <v>ﾝ</v>
      </c>
      <c r="AE11" s="5" t="str">
        <f t="shared" ref="AE11:AE42" si="3">IF(G11="男",G11,"")</f>
        <v>男</v>
      </c>
      <c r="AF11" s="5" t="str">
        <f t="shared" ref="AF11:AF42" si="4">IF(G11="男",IF(H11="","",H11),"")</f>
        <v/>
      </c>
      <c r="AG11" s="8">
        <f ca="1">IF(G11="男",data_kyogisha!A2,"")</f>
        <v>884734369</v>
      </c>
      <c r="AH11" s="5" t="str">
        <f t="shared" ref="AH11:AH42" si="5">IF(G11="女",C11,"")</f>
        <v/>
      </c>
      <c r="AI11" s="5" t="str">
        <f t="shared" ref="AI11:AI42" si="6">IF(G11="女",D11,"")</f>
        <v/>
      </c>
      <c r="AJ11" s="5" t="str">
        <f t="shared" ref="AJ11:AJ42" si="7">IF(G11="女",E11,"")</f>
        <v/>
      </c>
      <c r="AK11" s="5" t="str">
        <f t="shared" ref="AK11:AK42" si="8">IF(G11="女",G11,"")</f>
        <v/>
      </c>
      <c r="AL11" s="5" t="str">
        <f t="shared" ref="AL11:AL42" si="9">IF(G11="女",IF(H11="","",H11),"")</f>
        <v/>
      </c>
      <c r="AM11" s="1" t="str">
        <f>IF(G11="女",data_kyogisha!A2,"")</f>
        <v/>
      </c>
      <c r="AN11" s="1">
        <f>IF(AND(G11="男",R11="○"),1,0)</f>
        <v>0</v>
      </c>
      <c r="AO11" s="1" t="str">
        <f>IF(AND($G11="男",$R11="○"),$C11,"")</f>
        <v/>
      </c>
      <c r="AP11" s="1">
        <f>IF(AND(G11="男",T11="○"),1,0)</f>
        <v>0</v>
      </c>
      <c r="AQ11" s="1" t="str">
        <f>IF(AND($G11="男",$T11="○"),$C11,"")</f>
        <v/>
      </c>
      <c r="AR11" s="1">
        <f>IF(AND(G11="女",R11="○"),1,0)</f>
        <v>0</v>
      </c>
      <c r="AS11" s="1" t="str">
        <f t="shared" ref="AS11:AS42" si="10">IF(AND($G11="女",$R11="○"),$C11,"")</f>
        <v/>
      </c>
      <c r="AT11" s="1">
        <f>IF(AND(G11="女",T11="○"),1,0)</f>
        <v>0</v>
      </c>
      <c r="AU11" s="1" t="str">
        <f t="shared" ref="AU11:AU42" si="11">IF(AND($G11="女",$T11="○"),$C11,"")</f>
        <v/>
      </c>
    </row>
    <row r="12" spans="1:47">
      <c r="A12" s="29">
        <v>2</v>
      </c>
      <c r="B12" s="214" t="str">
        <f>IF(①団体情報入力!C10="","",IF(C12="","",①団体情報入力!C10))</f>
        <v/>
      </c>
      <c r="C12" s="164"/>
      <c r="D12" s="52"/>
      <c r="E12" s="52"/>
      <c r="F12" s="165"/>
      <c r="G12" s="52"/>
      <c r="H12" s="53"/>
      <c r="I12" s="54"/>
      <c r="J12" s="167"/>
      <c r="K12" s="130"/>
      <c r="L12" s="54"/>
      <c r="M12" s="167"/>
      <c r="N12" s="130"/>
      <c r="O12" s="54"/>
      <c r="P12" s="167"/>
      <c r="Q12" s="225"/>
      <c r="R12" s="339"/>
      <c r="S12" s="340"/>
      <c r="T12" s="339"/>
      <c r="U12" s="340"/>
      <c r="X12" s="1" t="s">
        <v>2</v>
      </c>
      <c r="Y12" s="58" t="str">
        <f>IF(種目情報!A4="","",種目情報!A4)</f>
        <v>男60m</v>
      </c>
      <c r="Z12" s="59" t="str">
        <f>IF(種目情報!E4="","",種目情報!E4)</f>
        <v>女60m</v>
      </c>
      <c r="AA12" s="1" t="s">
        <v>54</v>
      </c>
      <c r="AB12" s="5" t="str">
        <f t="shared" si="0"/>
        <v/>
      </c>
      <c r="AC12" s="5" t="str">
        <f t="shared" si="1"/>
        <v/>
      </c>
      <c r="AD12" s="5" t="str">
        <f t="shared" si="2"/>
        <v/>
      </c>
      <c r="AE12" s="5" t="str">
        <f t="shared" si="3"/>
        <v/>
      </c>
      <c r="AF12" s="5" t="str">
        <f t="shared" si="4"/>
        <v/>
      </c>
      <c r="AG12" s="8" t="str">
        <f>IF(G12="男",data_kyogisha!A3,"")</f>
        <v/>
      </c>
      <c r="AH12" s="5" t="str">
        <f t="shared" si="5"/>
        <v/>
      </c>
      <c r="AI12" s="5" t="str">
        <f t="shared" si="6"/>
        <v/>
      </c>
      <c r="AJ12" s="5" t="str">
        <f t="shared" si="7"/>
        <v/>
      </c>
      <c r="AK12" s="5" t="str">
        <f t="shared" si="8"/>
        <v/>
      </c>
      <c r="AL12" s="5" t="str">
        <f t="shared" si="9"/>
        <v/>
      </c>
      <c r="AM12" s="1" t="str">
        <f>IF(G12="女",data_kyogisha!A3,"")</f>
        <v/>
      </c>
      <c r="AN12" s="1">
        <f t="shared" ref="AN12:AN43" si="12">IF(AND(G12="男",R12="○"),AN11+1,AN11)</f>
        <v>0</v>
      </c>
      <c r="AO12" s="1" t="str">
        <f t="shared" ref="AO12:AO43" si="13">IF(AND(G12="男",R12="○"),C12,"")</f>
        <v/>
      </c>
      <c r="AP12" s="1">
        <f t="shared" ref="AP12:AP43" si="14">IF(AND(G12="男",T12="○"),AP11+1,AP11)</f>
        <v>0</v>
      </c>
      <c r="AQ12" s="1" t="str">
        <f t="shared" ref="AQ12:AQ43" si="15">IF(AND(G12="男",T12="○"),C12,"")</f>
        <v/>
      </c>
      <c r="AR12" s="1">
        <f t="shared" ref="AR12:AR43" si="16">IF(AND(G12="女",R12="○"),AR11+1,AR11)</f>
        <v>0</v>
      </c>
      <c r="AS12" s="1" t="str">
        <f t="shared" si="10"/>
        <v/>
      </c>
      <c r="AT12" s="1">
        <f t="shared" ref="AT12:AT43" si="17">IF(AND(G12="女",T12="○"),AT11+1,AT11)</f>
        <v>0</v>
      </c>
      <c r="AU12" s="1" t="str">
        <f t="shared" si="11"/>
        <v/>
      </c>
    </row>
    <row r="13" spans="1:47">
      <c r="A13" s="29">
        <v>3</v>
      </c>
      <c r="B13" s="214" t="str">
        <f>IF(①団体情報入力!C11="","",IF(C13="","",①団体情報入力!C11))</f>
        <v/>
      </c>
      <c r="C13" s="164"/>
      <c r="D13" s="52"/>
      <c r="E13" s="52"/>
      <c r="F13" s="165"/>
      <c r="G13" s="52"/>
      <c r="H13" s="53"/>
      <c r="I13" s="54"/>
      <c r="J13" s="167"/>
      <c r="K13" s="130"/>
      <c r="L13" s="54"/>
      <c r="M13" s="167"/>
      <c r="N13" s="130"/>
      <c r="O13" s="54"/>
      <c r="P13" s="167"/>
      <c r="Q13" s="225"/>
      <c r="R13" s="339"/>
      <c r="S13" s="340"/>
      <c r="T13" s="339"/>
      <c r="U13" s="340"/>
      <c r="X13" s="1" t="s">
        <v>53</v>
      </c>
      <c r="Y13" s="58" t="str">
        <f>IF(種目情報!A5="","",種目情報!A5)</f>
        <v>男300m</v>
      </c>
      <c r="Z13" s="59" t="str">
        <f>IF(種目情報!E5="","",種目情報!E5)</f>
        <v>女300m</v>
      </c>
      <c r="AB13" s="5" t="str">
        <f t="shared" si="0"/>
        <v/>
      </c>
      <c r="AC13" s="5" t="str">
        <f t="shared" si="1"/>
        <v/>
      </c>
      <c r="AD13" s="5" t="str">
        <f t="shared" si="2"/>
        <v/>
      </c>
      <c r="AE13" s="5" t="str">
        <f t="shared" si="3"/>
        <v/>
      </c>
      <c r="AF13" s="5" t="str">
        <f t="shared" si="4"/>
        <v/>
      </c>
      <c r="AG13" s="8" t="str">
        <f>IF(G13="男",data_kyogisha!A4,"")</f>
        <v/>
      </c>
      <c r="AH13" s="5" t="str">
        <f t="shared" si="5"/>
        <v/>
      </c>
      <c r="AI13" s="5" t="str">
        <f t="shared" si="6"/>
        <v/>
      </c>
      <c r="AJ13" s="5" t="str">
        <f t="shared" si="7"/>
        <v/>
      </c>
      <c r="AK13" s="5" t="str">
        <f t="shared" si="8"/>
        <v/>
      </c>
      <c r="AL13" s="5" t="str">
        <f t="shared" si="9"/>
        <v/>
      </c>
      <c r="AM13" s="1" t="str">
        <f>IF(G13="女",data_kyogisha!A4,"")</f>
        <v/>
      </c>
      <c r="AN13" s="1">
        <f t="shared" si="12"/>
        <v>0</v>
      </c>
      <c r="AO13" s="1" t="str">
        <f t="shared" si="13"/>
        <v/>
      </c>
      <c r="AP13" s="1">
        <f t="shared" si="14"/>
        <v>0</v>
      </c>
      <c r="AQ13" s="1" t="str">
        <f t="shared" si="15"/>
        <v/>
      </c>
      <c r="AR13" s="1">
        <f t="shared" si="16"/>
        <v>0</v>
      </c>
      <c r="AS13" s="1" t="str">
        <f t="shared" si="10"/>
        <v/>
      </c>
      <c r="AT13" s="1">
        <f t="shared" si="17"/>
        <v>0</v>
      </c>
      <c r="AU13" s="1" t="str">
        <f t="shared" si="11"/>
        <v/>
      </c>
    </row>
    <row r="14" spans="1:47">
      <c r="A14" s="29">
        <v>4</v>
      </c>
      <c r="B14" s="214" t="str">
        <f>IF(①団体情報入力!C12="","",IF(C14="","",①団体情報入力!C12))</f>
        <v/>
      </c>
      <c r="C14" s="164"/>
      <c r="D14" s="52"/>
      <c r="E14" s="52"/>
      <c r="F14" s="165"/>
      <c r="G14" s="52"/>
      <c r="H14" s="53"/>
      <c r="I14" s="54"/>
      <c r="J14" s="167"/>
      <c r="K14" s="130"/>
      <c r="L14" s="54"/>
      <c r="M14" s="167"/>
      <c r="N14" s="130"/>
      <c r="O14" s="54"/>
      <c r="P14" s="167"/>
      <c r="Q14" s="225"/>
      <c r="R14" s="339"/>
      <c r="S14" s="340"/>
      <c r="T14" s="339"/>
      <c r="U14" s="340"/>
      <c r="Y14" s="58" t="str">
        <f>IF(種目情報!A6="","",種目情報!A6)</f>
        <v>男1マイル</v>
      </c>
      <c r="Z14" s="59" t="str">
        <f>IF(種目情報!E6="","",種目情報!E6)</f>
        <v>女1マイル</v>
      </c>
      <c r="AB14" s="5" t="str">
        <f t="shared" si="0"/>
        <v/>
      </c>
      <c r="AC14" s="5" t="str">
        <f t="shared" si="1"/>
        <v/>
      </c>
      <c r="AD14" s="5" t="str">
        <f t="shared" si="2"/>
        <v/>
      </c>
      <c r="AE14" s="5" t="str">
        <f t="shared" si="3"/>
        <v/>
      </c>
      <c r="AF14" s="5" t="str">
        <f t="shared" si="4"/>
        <v/>
      </c>
      <c r="AG14" s="8" t="str">
        <f>IF(G14="男",data_kyogisha!A5,"")</f>
        <v/>
      </c>
      <c r="AH14" s="5" t="str">
        <f t="shared" si="5"/>
        <v/>
      </c>
      <c r="AI14" s="5" t="str">
        <f t="shared" si="6"/>
        <v/>
      </c>
      <c r="AJ14" s="5" t="str">
        <f t="shared" si="7"/>
        <v/>
      </c>
      <c r="AK14" s="5" t="str">
        <f t="shared" si="8"/>
        <v/>
      </c>
      <c r="AL14" s="5" t="str">
        <f t="shared" si="9"/>
        <v/>
      </c>
      <c r="AM14" s="1" t="str">
        <f>IF(G14="女",data_kyogisha!A5,"")</f>
        <v/>
      </c>
      <c r="AN14" s="1">
        <f t="shared" si="12"/>
        <v>0</v>
      </c>
      <c r="AO14" s="1" t="str">
        <f t="shared" si="13"/>
        <v/>
      </c>
      <c r="AP14" s="1">
        <f t="shared" si="14"/>
        <v>0</v>
      </c>
      <c r="AQ14" s="1" t="str">
        <f t="shared" si="15"/>
        <v/>
      </c>
      <c r="AR14" s="1">
        <f t="shared" si="16"/>
        <v>0</v>
      </c>
      <c r="AS14" s="1" t="str">
        <f t="shared" si="10"/>
        <v/>
      </c>
      <c r="AT14" s="1">
        <f t="shared" si="17"/>
        <v>0</v>
      </c>
      <c r="AU14" s="1" t="str">
        <f t="shared" si="11"/>
        <v/>
      </c>
    </row>
    <row r="15" spans="1:47">
      <c r="A15" s="29">
        <v>5</v>
      </c>
      <c r="B15" s="214" t="str">
        <f>IF(①団体情報入力!C13="","",IF(C15="","",①団体情報入力!C13))</f>
        <v/>
      </c>
      <c r="C15" s="164"/>
      <c r="D15" s="52"/>
      <c r="E15" s="52"/>
      <c r="F15" s="165"/>
      <c r="G15" s="52"/>
      <c r="H15" s="53"/>
      <c r="I15" s="54"/>
      <c r="J15" s="167"/>
      <c r="K15" s="130"/>
      <c r="L15" s="54"/>
      <c r="M15" s="167"/>
      <c r="N15" s="130"/>
      <c r="O15" s="54"/>
      <c r="P15" s="167"/>
      <c r="Q15" s="225"/>
      <c r="R15" s="339"/>
      <c r="S15" s="340"/>
      <c r="T15" s="339"/>
      <c r="U15" s="340"/>
      <c r="Y15" s="58" t="str">
        <f>IF(種目情報!A7="","",種目情報!A7)</f>
        <v>男300mH(0.914m)</v>
      </c>
      <c r="Z15" s="59" t="str">
        <f>IF(種目情報!E7="","",種目情報!E7)</f>
        <v>女300mH(0.762m)</v>
      </c>
      <c r="AB15" s="5" t="str">
        <f t="shared" si="0"/>
        <v/>
      </c>
      <c r="AC15" s="5" t="str">
        <f t="shared" si="1"/>
        <v/>
      </c>
      <c r="AD15" s="5" t="str">
        <f t="shared" si="2"/>
        <v/>
      </c>
      <c r="AE15" s="5" t="str">
        <f t="shared" si="3"/>
        <v/>
      </c>
      <c r="AF15" s="5" t="str">
        <f t="shared" si="4"/>
        <v/>
      </c>
      <c r="AG15" s="8" t="str">
        <f>IF(G15="男",data_kyogisha!A6,"")</f>
        <v/>
      </c>
      <c r="AH15" s="5" t="str">
        <f t="shared" si="5"/>
        <v/>
      </c>
      <c r="AI15" s="5" t="str">
        <f t="shared" si="6"/>
        <v/>
      </c>
      <c r="AJ15" s="5" t="str">
        <f t="shared" si="7"/>
        <v/>
      </c>
      <c r="AK15" s="5" t="str">
        <f t="shared" si="8"/>
        <v/>
      </c>
      <c r="AL15" s="5" t="str">
        <f t="shared" si="9"/>
        <v/>
      </c>
      <c r="AM15" s="1" t="str">
        <f>IF(G15="女",data_kyogisha!A6,"")</f>
        <v/>
      </c>
      <c r="AN15" s="1">
        <f t="shared" si="12"/>
        <v>0</v>
      </c>
      <c r="AO15" s="1" t="str">
        <f t="shared" si="13"/>
        <v/>
      </c>
      <c r="AP15" s="1">
        <f t="shared" si="14"/>
        <v>0</v>
      </c>
      <c r="AQ15" s="1" t="str">
        <f t="shared" si="15"/>
        <v/>
      </c>
      <c r="AR15" s="1">
        <f t="shared" si="16"/>
        <v>0</v>
      </c>
      <c r="AS15" s="1" t="str">
        <f t="shared" si="10"/>
        <v/>
      </c>
      <c r="AT15" s="1">
        <f t="shared" si="17"/>
        <v>0</v>
      </c>
      <c r="AU15" s="1" t="str">
        <f t="shared" si="11"/>
        <v/>
      </c>
    </row>
    <row r="16" spans="1:47">
      <c r="A16" s="29">
        <v>6</v>
      </c>
      <c r="B16" s="214" t="str">
        <f>IF(①団体情報入力!C14="","",IF(C16="","",①団体情報入力!C14))</f>
        <v/>
      </c>
      <c r="C16" s="164"/>
      <c r="D16" s="52"/>
      <c r="E16" s="52"/>
      <c r="F16" s="165"/>
      <c r="G16" s="52"/>
      <c r="H16" s="53"/>
      <c r="I16" s="54"/>
      <c r="J16" s="167"/>
      <c r="K16" s="130"/>
      <c r="L16" s="54"/>
      <c r="M16" s="167"/>
      <c r="N16" s="130"/>
      <c r="O16" s="54"/>
      <c r="P16" s="167"/>
      <c r="Q16" s="225"/>
      <c r="R16" s="339"/>
      <c r="S16" s="340"/>
      <c r="T16" s="339"/>
      <c r="U16" s="340"/>
      <c r="Y16" s="58" t="str">
        <f>IF(種目情報!A8="","",種目情報!A8)</f>
        <v>男走高跳</v>
      </c>
      <c r="Z16" s="59" t="str">
        <f>IF(種目情報!E8="","",種目情報!E8)</f>
        <v>女走高跳</v>
      </c>
      <c r="AB16" s="5" t="str">
        <f t="shared" si="0"/>
        <v/>
      </c>
      <c r="AC16" s="5" t="str">
        <f t="shared" si="1"/>
        <v/>
      </c>
      <c r="AD16" s="5" t="str">
        <f t="shared" si="2"/>
        <v/>
      </c>
      <c r="AE16" s="5" t="str">
        <f t="shared" si="3"/>
        <v/>
      </c>
      <c r="AF16" s="5" t="str">
        <f t="shared" si="4"/>
        <v/>
      </c>
      <c r="AG16" s="8" t="str">
        <f>IF(G16="男",data_kyogisha!A7,"")</f>
        <v/>
      </c>
      <c r="AH16" s="5" t="str">
        <f t="shared" si="5"/>
        <v/>
      </c>
      <c r="AI16" s="5" t="str">
        <f t="shared" si="6"/>
        <v/>
      </c>
      <c r="AJ16" s="5" t="str">
        <f t="shared" si="7"/>
        <v/>
      </c>
      <c r="AK16" s="5" t="str">
        <f t="shared" si="8"/>
        <v/>
      </c>
      <c r="AL16" s="5" t="str">
        <f t="shared" si="9"/>
        <v/>
      </c>
      <c r="AM16" s="1" t="str">
        <f>IF(G16="女",data_kyogisha!A7,"")</f>
        <v/>
      </c>
      <c r="AN16" s="1">
        <f t="shared" si="12"/>
        <v>0</v>
      </c>
      <c r="AO16" s="1" t="str">
        <f t="shared" si="13"/>
        <v/>
      </c>
      <c r="AP16" s="1">
        <f t="shared" si="14"/>
        <v>0</v>
      </c>
      <c r="AQ16" s="1" t="str">
        <f t="shared" si="15"/>
        <v/>
      </c>
      <c r="AR16" s="1">
        <f t="shared" si="16"/>
        <v>0</v>
      </c>
      <c r="AS16" s="1" t="str">
        <f t="shared" si="10"/>
        <v/>
      </c>
      <c r="AT16" s="1">
        <f t="shared" si="17"/>
        <v>0</v>
      </c>
      <c r="AU16" s="1" t="str">
        <f t="shared" si="11"/>
        <v/>
      </c>
    </row>
    <row r="17" spans="1:47">
      <c r="A17" s="29">
        <v>7</v>
      </c>
      <c r="B17" s="214" t="str">
        <f>IF(①団体情報入力!C15="","",IF(C17="","",①団体情報入力!C15))</f>
        <v/>
      </c>
      <c r="C17" s="164"/>
      <c r="D17" s="52"/>
      <c r="E17" s="52"/>
      <c r="F17" s="165"/>
      <c r="G17" s="52"/>
      <c r="H17" s="53"/>
      <c r="I17" s="54"/>
      <c r="J17" s="167"/>
      <c r="K17" s="130"/>
      <c r="L17" s="54"/>
      <c r="M17" s="167"/>
      <c r="N17" s="130"/>
      <c r="O17" s="54"/>
      <c r="P17" s="167"/>
      <c r="Q17" s="225"/>
      <c r="R17" s="339"/>
      <c r="S17" s="340"/>
      <c r="T17" s="339"/>
      <c r="U17" s="340"/>
      <c r="Y17" s="58" t="str">
        <f>IF(種目情報!A9="","",種目情報!A9)</f>
        <v>男走幅跳</v>
      </c>
      <c r="Z17" s="59" t="str">
        <f>IF(種目情報!E9="","",種目情報!E9)</f>
        <v>女走幅跳</v>
      </c>
      <c r="AB17" s="5" t="str">
        <f t="shared" si="0"/>
        <v/>
      </c>
      <c r="AC17" s="5" t="str">
        <f t="shared" si="1"/>
        <v/>
      </c>
      <c r="AD17" s="5" t="str">
        <f t="shared" si="2"/>
        <v/>
      </c>
      <c r="AE17" s="5" t="str">
        <f t="shared" si="3"/>
        <v/>
      </c>
      <c r="AF17" s="5" t="str">
        <f t="shared" si="4"/>
        <v/>
      </c>
      <c r="AG17" s="8" t="str">
        <f>IF(G17="男",data_kyogisha!A8,"")</f>
        <v/>
      </c>
      <c r="AH17" s="5" t="str">
        <f t="shared" si="5"/>
        <v/>
      </c>
      <c r="AI17" s="5" t="str">
        <f t="shared" si="6"/>
        <v/>
      </c>
      <c r="AJ17" s="5" t="str">
        <f t="shared" si="7"/>
        <v/>
      </c>
      <c r="AK17" s="5" t="str">
        <f t="shared" si="8"/>
        <v/>
      </c>
      <c r="AL17" s="5" t="str">
        <f t="shared" si="9"/>
        <v/>
      </c>
      <c r="AM17" s="1" t="str">
        <f>IF(G17="女",data_kyogisha!A8,"")</f>
        <v/>
      </c>
      <c r="AN17" s="1">
        <f t="shared" si="12"/>
        <v>0</v>
      </c>
      <c r="AO17" s="1" t="str">
        <f t="shared" si="13"/>
        <v/>
      </c>
      <c r="AP17" s="1">
        <f t="shared" si="14"/>
        <v>0</v>
      </c>
      <c r="AQ17" s="1" t="str">
        <f t="shared" si="15"/>
        <v/>
      </c>
      <c r="AR17" s="1">
        <f t="shared" si="16"/>
        <v>0</v>
      </c>
      <c r="AS17" s="1" t="str">
        <f t="shared" si="10"/>
        <v/>
      </c>
      <c r="AT17" s="1">
        <f t="shared" si="17"/>
        <v>0</v>
      </c>
      <c r="AU17" s="1" t="str">
        <f t="shared" si="11"/>
        <v/>
      </c>
    </row>
    <row r="18" spans="1:47">
      <c r="A18" s="29">
        <v>8</v>
      </c>
      <c r="B18" s="214" t="str">
        <f>IF(①団体情報入力!C16="","",IF(C18="","",①団体情報入力!C16))</f>
        <v/>
      </c>
      <c r="C18" s="164"/>
      <c r="D18" s="52"/>
      <c r="E18" s="52"/>
      <c r="F18" s="165"/>
      <c r="G18" s="52"/>
      <c r="H18" s="53"/>
      <c r="I18" s="54"/>
      <c r="J18" s="167"/>
      <c r="K18" s="130"/>
      <c r="L18" s="54"/>
      <c r="M18" s="167"/>
      <c r="N18" s="130"/>
      <c r="O18" s="54"/>
      <c r="P18" s="167"/>
      <c r="Q18" s="225"/>
      <c r="R18" s="339"/>
      <c r="S18" s="340"/>
      <c r="T18" s="339"/>
      <c r="U18" s="340"/>
      <c r="Y18" s="58" t="str">
        <f>IF(種目情報!A10="","",種目情報!A10)</f>
        <v>男砲丸投(7.260kg)</v>
      </c>
      <c r="Z18" s="59" t="str">
        <f>IF(種目情報!E10="","",種目情報!E10)</f>
        <v>女砲丸投(4.000kg),</v>
      </c>
      <c r="AB18" s="5" t="str">
        <f t="shared" si="0"/>
        <v/>
      </c>
      <c r="AC18" s="5" t="str">
        <f t="shared" si="1"/>
        <v/>
      </c>
      <c r="AD18" s="5" t="str">
        <f t="shared" si="2"/>
        <v/>
      </c>
      <c r="AE18" s="5" t="str">
        <f t="shared" si="3"/>
        <v/>
      </c>
      <c r="AF18" s="5" t="str">
        <f t="shared" si="4"/>
        <v/>
      </c>
      <c r="AG18" s="8" t="str">
        <f>IF(G18="男",data_kyogisha!A9,"")</f>
        <v/>
      </c>
      <c r="AH18" s="5" t="str">
        <f t="shared" si="5"/>
        <v/>
      </c>
      <c r="AI18" s="5" t="str">
        <f t="shared" si="6"/>
        <v/>
      </c>
      <c r="AJ18" s="5" t="str">
        <f t="shared" si="7"/>
        <v/>
      </c>
      <c r="AK18" s="5" t="str">
        <f t="shared" si="8"/>
        <v/>
      </c>
      <c r="AL18" s="5" t="str">
        <f t="shared" si="9"/>
        <v/>
      </c>
      <c r="AM18" s="1" t="str">
        <f>IF(G18="女",data_kyogisha!A9,"")</f>
        <v/>
      </c>
      <c r="AN18" s="1">
        <f t="shared" si="12"/>
        <v>0</v>
      </c>
      <c r="AO18" s="1" t="str">
        <f t="shared" si="13"/>
        <v/>
      </c>
      <c r="AP18" s="1">
        <f t="shared" si="14"/>
        <v>0</v>
      </c>
      <c r="AQ18" s="1" t="str">
        <f t="shared" si="15"/>
        <v/>
      </c>
      <c r="AR18" s="1">
        <f t="shared" si="16"/>
        <v>0</v>
      </c>
      <c r="AS18" s="1" t="str">
        <f t="shared" si="10"/>
        <v/>
      </c>
      <c r="AT18" s="1">
        <f t="shared" si="17"/>
        <v>0</v>
      </c>
      <c r="AU18" s="1" t="str">
        <f t="shared" si="11"/>
        <v/>
      </c>
    </row>
    <row r="19" spans="1:47">
      <c r="A19" s="29">
        <v>9</v>
      </c>
      <c r="B19" s="214" t="str">
        <f>IF(①団体情報入力!C17="","",IF(C19="","",①団体情報入力!C17))</f>
        <v/>
      </c>
      <c r="C19" s="164"/>
      <c r="D19" s="52"/>
      <c r="E19" s="52"/>
      <c r="F19" s="165"/>
      <c r="G19" s="52"/>
      <c r="H19" s="53"/>
      <c r="I19" s="54"/>
      <c r="J19" s="167"/>
      <c r="K19" s="130"/>
      <c r="L19" s="54"/>
      <c r="M19" s="167"/>
      <c r="N19" s="130"/>
      <c r="O19" s="54"/>
      <c r="P19" s="167"/>
      <c r="Q19" s="225"/>
      <c r="R19" s="339"/>
      <c r="S19" s="340"/>
      <c r="T19" s="339"/>
      <c r="U19" s="340"/>
      <c r="Y19" s="58" t="str">
        <f>IF(種目情報!A11="","",種目情報!A11)</f>
        <v>男砲丸投(7.260kg)</v>
      </c>
      <c r="Z19" s="59" t="str">
        <f>IF(種目情報!E11="","",種目情報!E11)</f>
        <v>女円盤投(1.000kg)</v>
      </c>
      <c r="AB19" s="5" t="str">
        <f t="shared" si="0"/>
        <v/>
      </c>
      <c r="AC19" s="5" t="str">
        <f t="shared" si="1"/>
        <v/>
      </c>
      <c r="AD19" s="5" t="str">
        <f t="shared" si="2"/>
        <v/>
      </c>
      <c r="AE19" s="5" t="str">
        <f t="shared" si="3"/>
        <v/>
      </c>
      <c r="AF19" s="5" t="str">
        <f t="shared" si="4"/>
        <v/>
      </c>
      <c r="AG19" s="8" t="str">
        <f>IF(G19="男",data_kyogisha!A10,"")</f>
        <v/>
      </c>
      <c r="AH19" s="5" t="str">
        <f t="shared" si="5"/>
        <v/>
      </c>
      <c r="AI19" s="5" t="str">
        <f t="shared" si="6"/>
        <v/>
      </c>
      <c r="AJ19" s="5" t="str">
        <f t="shared" si="7"/>
        <v/>
      </c>
      <c r="AK19" s="5" t="str">
        <f t="shared" si="8"/>
        <v/>
      </c>
      <c r="AL19" s="5" t="str">
        <f t="shared" si="9"/>
        <v/>
      </c>
      <c r="AM19" s="1" t="str">
        <f>IF(G19="女",data_kyogisha!A10,"")</f>
        <v/>
      </c>
      <c r="AN19" s="1">
        <f t="shared" si="12"/>
        <v>0</v>
      </c>
      <c r="AO19" s="1" t="str">
        <f t="shared" si="13"/>
        <v/>
      </c>
      <c r="AP19" s="1">
        <f t="shared" si="14"/>
        <v>0</v>
      </c>
      <c r="AQ19" s="1" t="str">
        <f t="shared" si="15"/>
        <v/>
      </c>
      <c r="AR19" s="1">
        <f t="shared" si="16"/>
        <v>0</v>
      </c>
      <c r="AS19" s="1" t="str">
        <f t="shared" si="10"/>
        <v/>
      </c>
      <c r="AT19" s="1">
        <f t="shared" si="17"/>
        <v>0</v>
      </c>
      <c r="AU19" s="1" t="str">
        <f t="shared" si="11"/>
        <v/>
      </c>
    </row>
    <row r="20" spans="1:47">
      <c r="A20" s="29">
        <v>10</v>
      </c>
      <c r="B20" s="214" t="str">
        <f>IF(①団体情報入力!C18="","",IF(C20="","",①団体情報入力!C18))</f>
        <v/>
      </c>
      <c r="C20" s="164"/>
      <c r="D20" s="52"/>
      <c r="E20" s="52"/>
      <c r="F20" s="165"/>
      <c r="G20" s="52"/>
      <c r="H20" s="53"/>
      <c r="I20" s="54"/>
      <c r="J20" s="167"/>
      <c r="K20" s="130"/>
      <c r="L20" s="54"/>
      <c r="M20" s="167"/>
      <c r="N20" s="130"/>
      <c r="O20" s="54"/>
      <c r="P20" s="167"/>
      <c r="Q20" s="225"/>
      <c r="R20" s="339"/>
      <c r="S20" s="340"/>
      <c r="T20" s="339"/>
      <c r="U20" s="340"/>
      <c r="Y20" s="58" t="str">
        <f>IF(種目情報!A12="","",種目情報!A12)</f>
        <v>男円盤投(2.000kg)</v>
      </c>
      <c r="Z20" s="59" t="str">
        <f>IF(種目情報!E12="","",種目情報!E12)</f>
        <v/>
      </c>
      <c r="AB20" s="5" t="str">
        <f t="shared" si="0"/>
        <v/>
      </c>
      <c r="AC20" s="5" t="str">
        <f t="shared" si="1"/>
        <v/>
      </c>
      <c r="AD20" s="5" t="str">
        <f t="shared" si="2"/>
        <v/>
      </c>
      <c r="AE20" s="5" t="str">
        <f t="shared" si="3"/>
        <v/>
      </c>
      <c r="AF20" s="5" t="str">
        <f t="shared" si="4"/>
        <v/>
      </c>
      <c r="AG20" s="8" t="str">
        <f>IF(G20="男",data_kyogisha!A11,"")</f>
        <v/>
      </c>
      <c r="AH20" s="5" t="str">
        <f t="shared" si="5"/>
        <v/>
      </c>
      <c r="AI20" s="5" t="str">
        <f t="shared" si="6"/>
        <v/>
      </c>
      <c r="AJ20" s="5" t="str">
        <f t="shared" si="7"/>
        <v/>
      </c>
      <c r="AK20" s="5" t="str">
        <f t="shared" si="8"/>
        <v/>
      </c>
      <c r="AL20" s="5" t="str">
        <f t="shared" si="9"/>
        <v/>
      </c>
      <c r="AM20" s="1" t="str">
        <f>IF(G20="女",data_kyogisha!A11,"")</f>
        <v/>
      </c>
      <c r="AN20" s="1">
        <f t="shared" si="12"/>
        <v>0</v>
      </c>
      <c r="AO20" s="1" t="str">
        <f t="shared" si="13"/>
        <v/>
      </c>
      <c r="AP20" s="1">
        <f t="shared" si="14"/>
        <v>0</v>
      </c>
      <c r="AQ20" s="1" t="str">
        <f t="shared" si="15"/>
        <v/>
      </c>
      <c r="AR20" s="1">
        <f t="shared" si="16"/>
        <v>0</v>
      </c>
      <c r="AS20" s="1" t="str">
        <f t="shared" si="10"/>
        <v/>
      </c>
      <c r="AT20" s="1">
        <f t="shared" si="17"/>
        <v>0</v>
      </c>
      <c r="AU20" s="1" t="str">
        <f t="shared" si="11"/>
        <v/>
      </c>
    </row>
    <row r="21" spans="1:47">
      <c r="A21" s="29">
        <v>11</v>
      </c>
      <c r="B21" s="214" t="str">
        <f>IF(①団体情報入力!C19="","",IF(C21="","",①団体情報入力!C19))</f>
        <v/>
      </c>
      <c r="C21" s="164"/>
      <c r="D21" s="52"/>
      <c r="E21" s="52"/>
      <c r="F21" s="165"/>
      <c r="G21" s="52"/>
      <c r="H21" s="53"/>
      <c r="I21" s="54"/>
      <c r="J21" s="167"/>
      <c r="K21" s="130"/>
      <c r="L21" s="54"/>
      <c r="M21" s="167"/>
      <c r="N21" s="130"/>
      <c r="O21" s="54"/>
      <c r="P21" s="167"/>
      <c r="Q21" s="225"/>
      <c r="R21" s="339"/>
      <c r="S21" s="340"/>
      <c r="T21" s="339"/>
      <c r="U21" s="340"/>
      <c r="Y21" s="58" t="str">
        <f>IF(種目情報!A13="","",種目情報!A13)</f>
        <v/>
      </c>
      <c r="Z21" s="59" t="str">
        <f>IF(種目情報!E13="","",種目情報!E13)</f>
        <v/>
      </c>
      <c r="AB21" s="5" t="str">
        <f t="shared" si="0"/>
        <v/>
      </c>
      <c r="AC21" s="5" t="str">
        <f t="shared" si="1"/>
        <v/>
      </c>
      <c r="AD21" s="5" t="str">
        <f t="shared" si="2"/>
        <v/>
      </c>
      <c r="AE21" s="5" t="str">
        <f t="shared" si="3"/>
        <v/>
      </c>
      <c r="AF21" s="5" t="str">
        <f t="shared" si="4"/>
        <v/>
      </c>
      <c r="AG21" s="8" t="str">
        <f>IF(G21="男",data_kyogisha!A12,"")</f>
        <v/>
      </c>
      <c r="AH21" s="5" t="str">
        <f t="shared" si="5"/>
        <v/>
      </c>
      <c r="AI21" s="5" t="str">
        <f t="shared" si="6"/>
        <v/>
      </c>
      <c r="AJ21" s="5" t="str">
        <f t="shared" si="7"/>
        <v/>
      </c>
      <c r="AK21" s="5" t="str">
        <f t="shared" si="8"/>
        <v/>
      </c>
      <c r="AL21" s="5" t="str">
        <f t="shared" si="9"/>
        <v/>
      </c>
      <c r="AM21" s="1" t="str">
        <f>IF(G21="女",data_kyogisha!A12,"")</f>
        <v/>
      </c>
      <c r="AN21" s="1">
        <f t="shared" si="12"/>
        <v>0</v>
      </c>
      <c r="AO21" s="1" t="str">
        <f t="shared" si="13"/>
        <v/>
      </c>
      <c r="AP21" s="1">
        <f t="shared" si="14"/>
        <v>0</v>
      </c>
      <c r="AQ21" s="1" t="str">
        <f t="shared" si="15"/>
        <v/>
      </c>
      <c r="AR21" s="1">
        <f t="shared" si="16"/>
        <v>0</v>
      </c>
      <c r="AS21" s="1" t="str">
        <f t="shared" si="10"/>
        <v/>
      </c>
      <c r="AT21" s="1">
        <f t="shared" si="17"/>
        <v>0</v>
      </c>
      <c r="AU21" s="1" t="str">
        <f t="shared" si="11"/>
        <v/>
      </c>
    </row>
    <row r="22" spans="1:47">
      <c r="A22" s="29">
        <v>12</v>
      </c>
      <c r="B22" s="214" t="str">
        <f>IF(①団体情報入力!C20="","",IF(C22="","",①団体情報入力!C20))</f>
        <v/>
      </c>
      <c r="C22" s="164"/>
      <c r="D22" s="52"/>
      <c r="E22" s="52"/>
      <c r="F22" s="165"/>
      <c r="G22" s="52"/>
      <c r="H22" s="53"/>
      <c r="I22" s="54"/>
      <c r="J22" s="167"/>
      <c r="K22" s="130"/>
      <c r="L22" s="54"/>
      <c r="M22" s="167"/>
      <c r="N22" s="130"/>
      <c r="O22" s="54"/>
      <c r="P22" s="167"/>
      <c r="Q22" s="225"/>
      <c r="R22" s="339"/>
      <c r="S22" s="340"/>
      <c r="T22" s="339"/>
      <c r="U22" s="340"/>
      <c r="Y22" s="58" t="str">
        <f>IF(種目情報!A14="","",種目情報!A14)</f>
        <v/>
      </c>
      <c r="Z22" s="59" t="str">
        <f>IF(種目情報!E13="","",種目情報!E13)</f>
        <v/>
      </c>
      <c r="AB22" s="5" t="str">
        <f t="shared" si="0"/>
        <v/>
      </c>
      <c r="AC22" s="5" t="str">
        <f t="shared" si="1"/>
        <v/>
      </c>
      <c r="AD22" s="5" t="str">
        <f t="shared" si="2"/>
        <v/>
      </c>
      <c r="AE22" s="5" t="str">
        <f t="shared" si="3"/>
        <v/>
      </c>
      <c r="AF22" s="5" t="str">
        <f t="shared" si="4"/>
        <v/>
      </c>
      <c r="AG22" s="8" t="str">
        <f>IF(G22="男",data_kyogisha!A13,"")</f>
        <v/>
      </c>
      <c r="AH22" s="5" t="str">
        <f t="shared" si="5"/>
        <v/>
      </c>
      <c r="AI22" s="5" t="str">
        <f t="shared" si="6"/>
        <v/>
      </c>
      <c r="AJ22" s="5" t="str">
        <f t="shared" si="7"/>
        <v/>
      </c>
      <c r="AK22" s="5" t="str">
        <f t="shared" si="8"/>
        <v/>
      </c>
      <c r="AL22" s="5" t="str">
        <f t="shared" si="9"/>
        <v/>
      </c>
      <c r="AM22" s="1" t="str">
        <f>IF(G22="女",data_kyogisha!A13,"")</f>
        <v/>
      </c>
      <c r="AN22" s="1">
        <f t="shared" si="12"/>
        <v>0</v>
      </c>
      <c r="AO22" s="1" t="str">
        <f t="shared" si="13"/>
        <v/>
      </c>
      <c r="AP22" s="1">
        <f t="shared" si="14"/>
        <v>0</v>
      </c>
      <c r="AQ22" s="1" t="str">
        <f t="shared" si="15"/>
        <v/>
      </c>
      <c r="AR22" s="1">
        <f t="shared" si="16"/>
        <v>0</v>
      </c>
      <c r="AS22" s="1" t="str">
        <f t="shared" si="10"/>
        <v/>
      </c>
      <c r="AT22" s="1">
        <f t="shared" si="17"/>
        <v>0</v>
      </c>
      <c r="AU22" s="1" t="str">
        <f t="shared" si="11"/>
        <v/>
      </c>
    </row>
    <row r="23" spans="1:47">
      <c r="A23" s="29">
        <v>13</v>
      </c>
      <c r="B23" s="214" t="str">
        <f>IF(①団体情報入力!C21="","",IF(C23="","",①団体情報入力!C21))</f>
        <v/>
      </c>
      <c r="C23" s="164"/>
      <c r="D23" s="52"/>
      <c r="E23" s="52"/>
      <c r="F23" s="165"/>
      <c r="G23" s="52"/>
      <c r="H23" s="53"/>
      <c r="I23" s="54"/>
      <c r="J23" s="167"/>
      <c r="K23" s="130"/>
      <c r="L23" s="54"/>
      <c r="M23" s="167"/>
      <c r="N23" s="130"/>
      <c r="O23" s="54"/>
      <c r="P23" s="167"/>
      <c r="Q23" s="225"/>
      <c r="R23" s="339"/>
      <c r="S23" s="340"/>
      <c r="T23" s="351"/>
      <c r="U23" s="352"/>
      <c r="Y23" s="58" t="str">
        <f>IF(種目情報!A15="","",種目情報!A15)</f>
        <v/>
      </c>
      <c r="Z23" s="59" t="str">
        <f>IF(種目情報!E14="","",種目情報!E14)</f>
        <v/>
      </c>
      <c r="AB23" s="5" t="str">
        <f t="shared" si="0"/>
        <v/>
      </c>
      <c r="AC23" s="5" t="str">
        <f t="shared" si="1"/>
        <v/>
      </c>
      <c r="AD23" s="5" t="str">
        <f t="shared" si="2"/>
        <v/>
      </c>
      <c r="AE23" s="5" t="str">
        <f t="shared" si="3"/>
        <v/>
      </c>
      <c r="AF23" s="5" t="str">
        <f t="shared" si="4"/>
        <v/>
      </c>
      <c r="AG23" s="8" t="str">
        <f>IF(G23="男",data_kyogisha!A14,"")</f>
        <v/>
      </c>
      <c r="AH23" s="5" t="str">
        <f t="shared" si="5"/>
        <v/>
      </c>
      <c r="AI23" s="5" t="str">
        <f t="shared" si="6"/>
        <v/>
      </c>
      <c r="AJ23" s="5" t="str">
        <f t="shared" si="7"/>
        <v/>
      </c>
      <c r="AK23" s="5" t="str">
        <f t="shared" si="8"/>
        <v/>
      </c>
      <c r="AL23" s="5" t="str">
        <f t="shared" si="9"/>
        <v/>
      </c>
      <c r="AM23" s="1" t="str">
        <f>IF(G23="女",data_kyogisha!A14,"")</f>
        <v/>
      </c>
      <c r="AN23" s="1">
        <f t="shared" si="12"/>
        <v>0</v>
      </c>
      <c r="AO23" s="1" t="str">
        <f t="shared" si="13"/>
        <v/>
      </c>
      <c r="AP23" s="1">
        <f t="shared" si="14"/>
        <v>0</v>
      </c>
      <c r="AQ23" s="1" t="str">
        <f t="shared" si="15"/>
        <v/>
      </c>
      <c r="AR23" s="1">
        <f t="shared" si="16"/>
        <v>0</v>
      </c>
      <c r="AS23" s="1" t="str">
        <f t="shared" si="10"/>
        <v/>
      </c>
      <c r="AT23" s="1">
        <f t="shared" si="17"/>
        <v>0</v>
      </c>
      <c r="AU23" s="1" t="str">
        <f t="shared" si="11"/>
        <v/>
      </c>
    </row>
    <row r="24" spans="1:47">
      <c r="A24" s="29">
        <v>14</v>
      </c>
      <c r="B24" s="214" t="str">
        <f>IF(①団体情報入力!C22="","",IF(C24="","",①団体情報入力!C22))</f>
        <v/>
      </c>
      <c r="C24" s="164"/>
      <c r="D24" s="52"/>
      <c r="E24" s="52"/>
      <c r="F24" s="165"/>
      <c r="G24" s="52"/>
      <c r="H24" s="53"/>
      <c r="I24" s="54"/>
      <c r="J24" s="167"/>
      <c r="K24" s="130"/>
      <c r="L24" s="54"/>
      <c r="M24" s="167"/>
      <c r="N24" s="130"/>
      <c r="O24" s="54"/>
      <c r="P24" s="167"/>
      <c r="Q24" s="225"/>
      <c r="R24" s="339"/>
      <c r="S24" s="340"/>
      <c r="T24" s="351"/>
      <c r="U24" s="352"/>
      <c r="Y24" s="58" t="str">
        <f>IF(種目情報!A16="","",種目情報!A16)</f>
        <v/>
      </c>
      <c r="Z24" s="59" t="str">
        <f>IF(種目情報!E15="","",種目情報!E15)</f>
        <v/>
      </c>
      <c r="AB24" s="5" t="str">
        <f t="shared" si="0"/>
        <v/>
      </c>
      <c r="AC24" s="5" t="str">
        <f t="shared" si="1"/>
        <v/>
      </c>
      <c r="AD24" s="5" t="str">
        <f t="shared" si="2"/>
        <v/>
      </c>
      <c r="AE24" s="5" t="str">
        <f t="shared" si="3"/>
        <v/>
      </c>
      <c r="AF24" s="5" t="str">
        <f t="shared" si="4"/>
        <v/>
      </c>
      <c r="AG24" s="8" t="str">
        <f>IF(G24="男",data_kyogisha!A15,"")</f>
        <v/>
      </c>
      <c r="AH24" s="5" t="str">
        <f t="shared" si="5"/>
        <v/>
      </c>
      <c r="AI24" s="5" t="str">
        <f t="shared" si="6"/>
        <v/>
      </c>
      <c r="AJ24" s="5" t="str">
        <f t="shared" si="7"/>
        <v/>
      </c>
      <c r="AK24" s="5" t="str">
        <f t="shared" si="8"/>
        <v/>
      </c>
      <c r="AL24" s="5" t="str">
        <f t="shared" si="9"/>
        <v/>
      </c>
      <c r="AM24" s="1" t="str">
        <f>IF(G24="女",data_kyogisha!A15,"")</f>
        <v/>
      </c>
      <c r="AN24" s="1">
        <f t="shared" si="12"/>
        <v>0</v>
      </c>
      <c r="AO24" s="1" t="str">
        <f t="shared" si="13"/>
        <v/>
      </c>
      <c r="AP24" s="1">
        <f t="shared" si="14"/>
        <v>0</v>
      </c>
      <c r="AQ24" s="1" t="str">
        <f t="shared" si="15"/>
        <v/>
      </c>
      <c r="AR24" s="1">
        <f t="shared" si="16"/>
        <v>0</v>
      </c>
      <c r="AS24" s="1" t="str">
        <f t="shared" si="10"/>
        <v/>
      </c>
      <c r="AT24" s="1">
        <f t="shared" si="17"/>
        <v>0</v>
      </c>
      <c r="AU24" s="1" t="str">
        <f t="shared" si="11"/>
        <v/>
      </c>
    </row>
    <row r="25" spans="1:47">
      <c r="A25" s="29">
        <v>15</v>
      </c>
      <c r="B25" s="214" t="str">
        <f>IF(①団体情報入力!C23="","",IF(C25="","",①団体情報入力!C23))</f>
        <v/>
      </c>
      <c r="C25" s="164"/>
      <c r="D25" s="52"/>
      <c r="E25" s="52"/>
      <c r="F25" s="165"/>
      <c r="G25" s="52"/>
      <c r="H25" s="53"/>
      <c r="I25" s="54"/>
      <c r="J25" s="167"/>
      <c r="K25" s="130"/>
      <c r="L25" s="54"/>
      <c r="M25" s="167"/>
      <c r="N25" s="130"/>
      <c r="O25" s="54"/>
      <c r="P25" s="167"/>
      <c r="Q25" s="225"/>
      <c r="R25" s="339"/>
      <c r="S25" s="340"/>
      <c r="T25" s="351"/>
      <c r="U25" s="352"/>
      <c r="Y25" s="58" t="str">
        <f>IF(種目情報!A13="","",種目情報!A13)</f>
        <v/>
      </c>
      <c r="Z25" s="59" t="str">
        <f>IF(種目情報!E16="","",種目情報!E16)</f>
        <v/>
      </c>
      <c r="AB25" s="5" t="str">
        <f t="shared" si="0"/>
        <v/>
      </c>
      <c r="AC25" s="5" t="str">
        <f t="shared" si="1"/>
        <v/>
      </c>
      <c r="AD25" s="5" t="str">
        <f t="shared" si="2"/>
        <v/>
      </c>
      <c r="AE25" s="5" t="str">
        <f t="shared" si="3"/>
        <v/>
      </c>
      <c r="AF25" s="5" t="str">
        <f t="shared" si="4"/>
        <v/>
      </c>
      <c r="AG25" s="8" t="str">
        <f>IF(G25="男",data_kyogisha!A16,"")</f>
        <v/>
      </c>
      <c r="AH25" s="5" t="str">
        <f t="shared" si="5"/>
        <v/>
      </c>
      <c r="AI25" s="5" t="str">
        <f t="shared" si="6"/>
        <v/>
      </c>
      <c r="AJ25" s="5" t="str">
        <f t="shared" si="7"/>
        <v/>
      </c>
      <c r="AK25" s="5" t="str">
        <f t="shared" si="8"/>
        <v/>
      </c>
      <c r="AL25" s="5" t="str">
        <f t="shared" si="9"/>
        <v/>
      </c>
      <c r="AM25" s="1" t="str">
        <f>IF(G25="女",data_kyogisha!A16,"")</f>
        <v/>
      </c>
      <c r="AN25" s="1">
        <f t="shared" si="12"/>
        <v>0</v>
      </c>
      <c r="AO25" s="1" t="str">
        <f t="shared" si="13"/>
        <v/>
      </c>
      <c r="AP25" s="1">
        <f t="shared" si="14"/>
        <v>0</v>
      </c>
      <c r="AQ25" s="1" t="str">
        <f t="shared" si="15"/>
        <v/>
      </c>
      <c r="AR25" s="1">
        <f t="shared" si="16"/>
        <v>0</v>
      </c>
      <c r="AS25" s="1" t="str">
        <f t="shared" si="10"/>
        <v/>
      </c>
      <c r="AT25" s="1">
        <f t="shared" si="17"/>
        <v>0</v>
      </c>
      <c r="AU25" s="1" t="str">
        <f t="shared" si="11"/>
        <v/>
      </c>
    </row>
    <row r="26" spans="1:47">
      <c r="A26" s="29">
        <v>16</v>
      </c>
      <c r="B26" s="214" t="str">
        <f>IF(①団体情報入力!C24="","",IF(C26="","",①団体情報入力!C24))</f>
        <v/>
      </c>
      <c r="C26" s="164"/>
      <c r="D26" s="52"/>
      <c r="E26" s="52"/>
      <c r="F26" s="165"/>
      <c r="G26" s="52"/>
      <c r="H26" s="53"/>
      <c r="I26" s="54"/>
      <c r="J26" s="167"/>
      <c r="K26" s="130"/>
      <c r="L26" s="54"/>
      <c r="M26" s="167"/>
      <c r="N26" s="130"/>
      <c r="O26" s="54"/>
      <c r="P26" s="167"/>
      <c r="Q26" s="225"/>
      <c r="R26" s="339"/>
      <c r="S26" s="340"/>
      <c r="T26" s="351"/>
      <c r="U26" s="352"/>
      <c r="Y26" s="58" t="str">
        <f>IF(種目情報!A14="","",種目情報!A14)</f>
        <v/>
      </c>
      <c r="Z26" s="59" t="str">
        <f>IF(種目情報!E17="","",種目情報!E17)</f>
        <v/>
      </c>
      <c r="AB26" s="5" t="str">
        <f t="shared" si="0"/>
        <v/>
      </c>
      <c r="AC26" s="5" t="str">
        <f t="shared" si="1"/>
        <v/>
      </c>
      <c r="AD26" s="5" t="str">
        <f t="shared" si="2"/>
        <v/>
      </c>
      <c r="AE26" s="5" t="str">
        <f t="shared" si="3"/>
        <v/>
      </c>
      <c r="AF26" s="5" t="str">
        <f t="shared" si="4"/>
        <v/>
      </c>
      <c r="AG26" s="8" t="str">
        <f>IF(G26="男",data_kyogisha!A17,"")</f>
        <v/>
      </c>
      <c r="AH26" s="5" t="str">
        <f t="shared" si="5"/>
        <v/>
      </c>
      <c r="AI26" s="5" t="str">
        <f t="shared" si="6"/>
        <v/>
      </c>
      <c r="AJ26" s="5" t="str">
        <f t="shared" si="7"/>
        <v/>
      </c>
      <c r="AK26" s="5" t="str">
        <f t="shared" si="8"/>
        <v/>
      </c>
      <c r="AL26" s="5" t="str">
        <f t="shared" si="9"/>
        <v/>
      </c>
      <c r="AM26" s="1" t="str">
        <f>IF(G26="女",data_kyogisha!A17,"")</f>
        <v/>
      </c>
      <c r="AN26" s="1">
        <f t="shared" si="12"/>
        <v>0</v>
      </c>
      <c r="AO26" s="1" t="str">
        <f t="shared" si="13"/>
        <v/>
      </c>
      <c r="AP26" s="1">
        <f t="shared" si="14"/>
        <v>0</v>
      </c>
      <c r="AQ26" s="1" t="str">
        <f t="shared" si="15"/>
        <v/>
      </c>
      <c r="AR26" s="1">
        <f t="shared" si="16"/>
        <v>0</v>
      </c>
      <c r="AS26" s="1" t="str">
        <f t="shared" si="10"/>
        <v/>
      </c>
      <c r="AT26" s="1">
        <f t="shared" si="17"/>
        <v>0</v>
      </c>
      <c r="AU26" s="1" t="str">
        <f t="shared" si="11"/>
        <v/>
      </c>
    </row>
    <row r="27" spans="1:47">
      <c r="A27" s="29">
        <v>17</v>
      </c>
      <c r="B27" s="214" t="str">
        <f>IF(①団体情報入力!C25="","",IF(C27="","",①団体情報入力!C25))</f>
        <v/>
      </c>
      <c r="C27" s="164"/>
      <c r="D27" s="52"/>
      <c r="E27" s="52"/>
      <c r="F27" s="165"/>
      <c r="G27" s="52"/>
      <c r="H27" s="53"/>
      <c r="I27" s="54"/>
      <c r="J27" s="167"/>
      <c r="K27" s="130"/>
      <c r="L27" s="54"/>
      <c r="M27" s="167"/>
      <c r="N27" s="130"/>
      <c r="O27" s="54"/>
      <c r="P27" s="167"/>
      <c r="Q27" s="225"/>
      <c r="R27" s="339"/>
      <c r="S27" s="340"/>
      <c r="T27" s="351"/>
      <c r="U27" s="352"/>
      <c r="Y27" s="58" t="str">
        <f>IF(種目情報!A15="","",種目情報!A15)</f>
        <v/>
      </c>
      <c r="Z27" s="59" t="str">
        <f>IF(種目情報!E18="","",種目情報!E18)</f>
        <v/>
      </c>
      <c r="AB27" s="5" t="str">
        <f t="shared" si="0"/>
        <v/>
      </c>
      <c r="AC27" s="5" t="str">
        <f t="shared" si="1"/>
        <v/>
      </c>
      <c r="AD27" s="5" t="str">
        <f t="shared" si="2"/>
        <v/>
      </c>
      <c r="AE27" s="5" t="str">
        <f t="shared" si="3"/>
        <v/>
      </c>
      <c r="AF27" s="5" t="str">
        <f t="shared" si="4"/>
        <v/>
      </c>
      <c r="AG27" s="8" t="str">
        <f>IF(G27="男",data_kyogisha!A18,"")</f>
        <v/>
      </c>
      <c r="AH27" s="5" t="str">
        <f t="shared" si="5"/>
        <v/>
      </c>
      <c r="AI27" s="5" t="str">
        <f t="shared" si="6"/>
        <v/>
      </c>
      <c r="AJ27" s="5" t="str">
        <f t="shared" si="7"/>
        <v/>
      </c>
      <c r="AK27" s="5" t="str">
        <f t="shared" si="8"/>
        <v/>
      </c>
      <c r="AL27" s="5" t="str">
        <f t="shared" si="9"/>
        <v/>
      </c>
      <c r="AM27" s="1" t="str">
        <f>IF(G27="女",data_kyogisha!A18,"")</f>
        <v/>
      </c>
      <c r="AN27" s="1">
        <f t="shared" si="12"/>
        <v>0</v>
      </c>
      <c r="AO27" s="1" t="str">
        <f t="shared" si="13"/>
        <v/>
      </c>
      <c r="AP27" s="1">
        <f t="shared" si="14"/>
        <v>0</v>
      </c>
      <c r="AQ27" s="1" t="str">
        <f t="shared" si="15"/>
        <v/>
      </c>
      <c r="AR27" s="1">
        <f t="shared" si="16"/>
        <v>0</v>
      </c>
      <c r="AS27" s="1" t="str">
        <f t="shared" si="10"/>
        <v/>
      </c>
      <c r="AT27" s="1">
        <f t="shared" si="17"/>
        <v>0</v>
      </c>
      <c r="AU27" s="1" t="str">
        <f t="shared" si="11"/>
        <v/>
      </c>
    </row>
    <row r="28" spans="1:47">
      <c r="A28" s="29">
        <v>18</v>
      </c>
      <c r="B28" s="214" t="str">
        <f>IF(①団体情報入力!C26="","",IF(C28="","",①団体情報入力!C26))</f>
        <v/>
      </c>
      <c r="C28" s="164"/>
      <c r="D28" s="52"/>
      <c r="E28" s="52"/>
      <c r="F28" s="165"/>
      <c r="G28" s="52"/>
      <c r="H28" s="53"/>
      <c r="I28" s="54"/>
      <c r="J28" s="167"/>
      <c r="K28" s="130"/>
      <c r="L28" s="54"/>
      <c r="M28" s="167"/>
      <c r="N28" s="130"/>
      <c r="O28" s="54"/>
      <c r="P28" s="167"/>
      <c r="Q28" s="225"/>
      <c r="R28" s="339"/>
      <c r="S28" s="340"/>
      <c r="T28" s="351"/>
      <c r="U28" s="352"/>
      <c r="Y28" s="58" t="str">
        <f>IF(種目情報!A16="","",種目情報!A16)</f>
        <v/>
      </c>
      <c r="Z28" s="59" t="str">
        <f>IF(種目情報!E19="","",種目情報!E19)</f>
        <v/>
      </c>
      <c r="AB28" s="5" t="str">
        <f t="shared" si="0"/>
        <v/>
      </c>
      <c r="AC28" s="5" t="str">
        <f t="shared" si="1"/>
        <v/>
      </c>
      <c r="AD28" s="5" t="str">
        <f t="shared" si="2"/>
        <v/>
      </c>
      <c r="AE28" s="5" t="str">
        <f t="shared" si="3"/>
        <v/>
      </c>
      <c r="AF28" s="5" t="str">
        <f t="shared" si="4"/>
        <v/>
      </c>
      <c r="AG28" s="8" t="str">
        <f>IF(G28="男",data_kyogisha!A19,"")</f>
        <v/>
      </c>
      <c r="AH28" s="5" t="str">
        <f t="shared" si="5"/>
        <v/>
      </c>
      <c r="AI28" s="5" t="str">
        <f t="shared" si="6"/>
        <v/>
      </c>
      <c r="AJ28" s="5" t="str">
        <f t="shared" si="7"/>
        <v/>
      </c>
      <c r="AK28" s="5" t="str">
        <f t="shared" si="8"/>
        <v/>
      </c>
      <c r="AL28" s="5" t="str">
        <f t="shared" si="9"/>
        <v/>
      </c>
      <c r="AM28" s="1" t="str">
        <f>IF(G28="女",data_kyogisha!A19,"")</f>
        <v/>
      </c>
      <c r="AN28" s="1">
        <f t="shared" si="12"/>
        <v>0</v>
      </c>
      <c r="AO28" s="1" t="str">
        <f t="shared" si="13"/>
        <v/>
      </c>
      <c r="AP28" s="1">
        <f t="shared" si="14"/>
        <v>0</v>
      </c>
      <c r="AQ28" s="1" t="str">
        <f t="shared" si="15"/>
        <v/>
      </c>
      <c r="AR28" s="1">
        <f t="shared" si="16"/>
        <v>0</v>
      </c>
      <c r="AS28" s="1" t="str">
        <f t="shared" si="10"/>
        <v/>
      </c>
      <c r="AT28" s="1">
        <f t="shared" si="17"/>
        <v>0</v>
      </c>
      <c r="AU28" s="1" t="str">
        <f t="shared" si="11"/>
        <v/>
      </c>
    </row>
    <row r="29" spans="1:47">
      <c r="A29" s="29">
        <v>19</v>
      </c>
      <c r="B29" s="214" t="str">
        <f>IF(①団体情報入力!C27="","",IF(C29="","",①団体情報入力!C27))</f>
        <v/>
      </c>
      <c r="C29" s="164"/>
      <c r="D29" s="52"/>
      <c r="E29" s="52"/>
      <c r="F29" s="165"/>
      <c r="G29" s="52"/>
      <c r="H29" s="53"/>
      <c r="I29" s="54"/>
      <c r="J29" s="167"/>
      <c r="K29" s="130"/>
      <c r="L29" s="54"/>
      <c r="M29" s="167"/>
      <c r="N29" s="130"/>
      <c r="O29" s="54"/>
      <c r="P29" s="167"/>
      <c r="Q29" s="225"/>
      <c r="R29" s="339"/>
      <c r="S29" s="340"/>
      <c r="T29" s="351"/>
      <c r="U29" s="352"/>
      <c r="Y29" s="58" t="str">
        <f>IF(種目情報!A17="","",種目情報!A17)</f>
        <v/>
      </c>
      <c r="Z29" s="59"/>
      <c r="AB29" s="5" t="str">
        <f t="shared" si="0"/>
        <v/>
      </c>
      <c r="AC29" s="5" t="str">
        <f t="shared" si="1"/>
        <v/>
      </c>
      <c r="AD29" s="5" t="str">
        <f t="shared" si="2"/>
        <v/>
      </c>
      <c r="AE29" s="5" t="str">
        <f t="shared" si="3"/>
        <v/>
      </c>
      <c r="AF29" s="5" t="str">
        <f t="shared" si="4"/>
        <v/>
      </c>
      <c r="AG29" s="8" t="str">
        <f>IF(G29="男",data_kyogisha!A20,"")</f>
        <v/>
      </c>
      <c r="AH29" s="5" t="str">
        <f t="shared" si="5"/>
        <v/>
      </c>
      <c r="AI29" s="5" t="str">
        <f t="shared" si="6"/>
        <v/>
      </c>
      <c r="AJ29" s="5" t="str">
        <f t="shared" si="7"/>
        <v/>
      </c>
      <c r="AK29" s="5" t="str">
        <f t="shared" si="8"/>
        <v/>
      </c>
      <c r="AL29" s="5" t="str">
        <f t="shared" si="9"/>
        <v/>
      </c>
      <c r="AM29" s="1" t="str">
        <f>IF(G29="女",data_kyogisha!A20,"")</f>
        <v/>
      </c>
      <c r="AN29" s="1">
        <f t="shared" si="12"/>
        <v>0</v>
      </c>
      <c r="AO29" s="1" t="str">
        <f t="shared" si="13"/>
        <v/>
      </c>
      <c r="AP29" s="1">
        <f t="shared" si="14"/>
        <v>0</v>
      </c>
      <c r="AQ29" s="1" t="str">
        <f t="shared" si="15"/>
        <v/>
      </c>
      <c r="AR29" s="1">
        <f t="shared" si="16"/>
        <v>0</v>
      </c>
      <c r="AS29" s="1" t="str">
        <f t="shared" si="10"/>
        <v/>
      </c>
      <c r="AT29" s="1">
        <f t="shared" si="17"/>
        <v>0</v>
      </c>
      <c r="AU29" s="1" t="str">
        <f t="shared" si="11"/>
        <v/>
      </c>
    </row>
    <row r="30" spans="1:47">
      <c r="A30" s="29">
        <v>20</v>
      </c>
      <c r="B30" s="214" t="str">
        <f>IF(①団体情報入力!C28="","",IF(C30="","",①団体情報入力!C28))</f>
        <v/>
      </c>
      <c r="C30" s="164"/>
      <c r="D30" s="52"/>
      <c r="E30" s="52"/>
      <c r="F30" s="165"/>
      <c r="G30" s="52"/>
      <c r="H30" s="53"/>
      <c r="I30" s="54"/>
      <c r="J30" s="167"/>
      <c r="K30" s="130"/>
      <c r="L30" s="54"/>
      <c r="M30" s="167"/>
      <c r="N30" s="130"/>
      <c r="O30" s="54"/>
      <c r="P30" s="167"/>
      <c r="Q30" s="225"/>
      <c r="R30" s="339"/>
      <c r="S30" s="340"/>
      <c r="T30" s="351"/>
      <c r="U30" s="352"/>
      <c r="Y30" s="58" t="str">
        <f>IF(種目情報!A18="","",種目情報!A18)</f>
        <v/>
      </c>
      <c r="Z30" s="59"/>
      <c r="AB30" s="5" t="str">
        <f t="shared" si="0"/>
        <v/>
      </c>
      <c r="AC30" s="5" t="str">
        <f t="shared" si="1"/>
        <v/>
      </c>
      <c r="AD30" s="5" t="str">
        <f t="shared" si="2"/>
        <v/>
      </c>
      <c r="AE30" s="5" t="str">
        <f t="shared" si="3"/>
        <v/>
      </c>
      <c r="AF30" s="5" t="str">
        <f t="shared" si="4"/>
        <v/>
      </c>
      <c r="AG30" s="8" t="str">
        <f>IF(G30="男",data_kyogisha!A21,"")</f>
        <v/>
      </c>
      <c r="AH30" s="5" t="str">
        <f t="shared" si="5"/>
        <v/>
      </c>
      <c r="AI30" s="5" t="str">
        <f t="shared" si="6"/>
        <v/>
      </c>
      <c r="AJ30" s="5" t="str">
        <f t="shared" si="7"/>
        <v/>
      </c>
      <c r="AK30" s="5" t="str">
        <f t="shared" si="8"/>
        <v/>
      </c>
      <c r="AL30" s="5" t="str">
        <f t="shared" si="9"/>
        <v/>
      </c>
      <c r="AM30" s="1" t="str">
        <f>IF(G30="女",data_kyogisha!A21,"")</f>
        <v/>
      </c>
      <c r="AN30" s="1">
        <f t="shared" si="12"/>
        <v>0</v>
      </c>
      <c r="AO30" s="1" t="str">
        <f t="shared" si="13"/>
        <v/>
      </c>
      <c r="AP30" s="1">
        <f t="shared" si="14"/>
        <v>0</v>
      </c>
      <c r="AQ30" s="1" t="str">
        <f t="shared" si="15"/>
        <v/>
      </c>
      <c r="AR30" s="1">
        <f t="shared" si="16"/>
        <v>0</v>
      </c>
      <c r="AS30" s="1" t="str">
        <f t="shared" si="10"/>
        <v/>
      </c>
      <c r="AT30" s="1">
        <f t="shared" si="17"/>
        <v>0</v>
      </c>
      <c r="AU30" s="1" t="str">
        <f t="shared" si="11"/>
        <v/>
      </c>
    </row>
    <row r="31" spans="1:47">
      <c r="A31" s="29">
        <v>21</v>
      </c>
      <c r="B31" s="214" t="str">
        <f>IF(①団体情報入力!C29="","",IF(C31="","",①団体情報入力!C29))</f>
        <v/>
      </c>
      <c r="C31" s="164"/>
      <c r="D31" s="52"/>
      <c r="E31" s="52"/>
      <c r="F31" s="165"/>
      <c r="G31" s="52"/>
      <c r="H31" s="53"/>
      <c r="I31" s="54"/>
      <c r="J31" s="167"/>
      <c r="K31" s="130"/>
      <c r="L31" s="54"/>
      <c r="M31" s="167"/>
      <c r="N31" s="130"/>
      <c r="O31" s="54"/>
      <c r="P31" s="167"/>
      <c r="Q31" s="225"/>
      <c r="R31" s="339"/>
      <c r="S31" s="340"/>
      <c r="T31" s="351"/>
      <c r="U31" s="352"/>
      <c r="Y31" s="58"/>
      <c r="Z31" s="59"/>
      <c r="AB31" s="5" t="str">
        <f t="shared" si="0"/>
        <v/>
      </c>
      <c r="AC31" s="5" t="str">
        <f t="shared" si="1"/>
        <v/>
      </c>
      <c r="AD31" s="5" t="str">
        <f t="shared" si="2"/>
        <v/>
      </c>
      <c r="AE31" s="5" t="str">
        <f t="shared" si="3"/>
        <v/>
      </c>
      <c r="AF31" s="5" t="str">
        <f t="shared" si="4"/>
        <v/>
      </c>
      <c r="AG31" s="8" t="str">
        <f>IF(G31="男",data_kyogisha!A22,"")</f>
        <v/>
      </c>
      <c r="AH31" s="5" t="str">
        <f t="shared" si="5"/>
        <v/>
      </c>
      <c r="AI31" s="5" t="str">
        <f t="shared" si="6"/>
        <v/>
      </c>
      <c r="AJ31" s="5" t="str">
        <f t="shared" si="7"/>
        <v/>
      </c>
      <c r="AK31" s="5" t="str">
        <f t="shared" si="8"/>
        <v/>
      </c>
      <c r="AL31" s="5" t="str">
        <f t="shared" si="9"/>
        <v/>
      </c>
      <c r="AM31" s="1" t="str">
        <f>IF(G31="女",data_kyogisha!A22,"")</f>
        <v/>
      </c>
      <c r="AN31" s="1">
        <f t="shared" si="12"/>
        <v>0</v>
      </c>
      <c r="AO31" s="1" t="str">
        <f t="shared" si="13"/>
        <v/>
      </c>
      <c r="AP31" s="1">
        <f t="shared" si="14"/>
        <v>0</v>
      </c>
      <c r="AQ31" s="1" t="str">
        <f t="shared" si="15"/>
        <v/>
      </c>
      <c r="AR31" s="1">
        <f t="shared" si="16"/>
        <v>0</v>
      </c>
      <c r="AS31" s="1" t="str">
        <f t="shared" si="10"/>
        <v/>
      </c>
      <c r="AT31" s="1">
        <f t="shared" si="17"/>
        <v>0</v>
      </c>
      <c r="AU31" s="1" t="str">
        <f t="shared" si="11"/>
        <v/>
      </c>
    </row>
    <row r="32" spans="1:47">
      <c r="A32" s="29">
        <v>22</v>
      </c>
      <c r="B32" s="214" t="str">
        <f>IF(①団体情報入力!C30="","",IF(C32="","",①団体情報入力!C30))</f>
        <v/>
      </c>
      <c r="C32" s="164"/>
      <c r="D32" s="52"/>
      <c r="E32" s="52"/>
      <c r="F32" s="165"/>
      <c r="G32" s="52"/>
      <c r="H32" s="53"/>
      <c r="I32" s="54"/>
      <c r="J32" s="167"/>
      <c r="K32" s="130"/>
      <c r="L32" s="54"/>
      <c r="M32" s="167"/>
      <c r="N32" s="130"/>
      <c r="O32" s="54"/>
      <c r="P32" s="167"/>
      <c r="Q32" s="225"/>
      <c r="R32" s="339"/>
      <c r="S32" s="340"/>
      <c r="T32" s="351"/>
      <c r="U32" s="352"/>
      <c r="Y32" s="58"/>
      <c r="Z32" s="59"/>
      <c r="AB32" s="5" t="str">
        <f t="shared" si="0"/>
        <v/>
      </c>
      <c r="AC32" s="5" t="str">
        <f t="shared" si="1"/>
        <v/>
      </c>
      <c r="AD32" s="5" t="str">
        <f t="shared" si="2"/>
        <v/>
      </c>
      <c r="AE32" s="5" t="str">
        <f t="shared" si="3"/>
        <v/>
      </c>
      <c r="AF32" s="5" t="str">
        <f t="shared" si="4"/>
        <v/>
      </c>
      <c r="AG32" s="8" t="str">
        <f>IF(G32="男",data_kyogisha!A23,"")</f>
        <v/>
      </c>
      <c r="AH32" s="5" t="str">
        <f t="shared" si="5"/>
        <v/>
      </c>
      <c r="AI32" s="5" t="str">
        <f t="shared" si="6"/>
        <v/>
      </c>
      <c r="AJ32" s="5" t="str">
        <f t="shared" si="7"/>
        <v/>
      </c>
      <c r="AK32" s="5" t="str">
        <f t="shared" si="8"/>
        <v/>
      </c>
      <c r="AL32" s="5" t="str">
        <f t="shared" si="9"/>
        <v/>
      </c>
      <c r="AM32" s="1" t="str">
        <f>IF(G32="女",data_kyogisha!A23,"")</f>
        <v/>
      </c>
      <c r="AN32" s="1">
        <f t="shared" si="12"/>
        <v>0</v>
      </c>
      <c r="AO32" s="1" t="str">
        <f t="shared" si="13"/>
        <v/>
      </c>
      <c r="AP32" s="1">
        <f t="shared" si="14"/>
        <v>0</v>
      </c>
      <c r="AQ32" s="1" t="str">
        <f t="shared" si="15"/>
        <v/>
      </c>
      <c r="AR32" s="1">
        <f t="shared" si="16"/>
        <v>0</v>
      </c>
      <c r="AS32" s="1" t="str">
        <f t="shared" si="10"/>
        <v/>
      </c>
      <c r="AT32" s="1">
        <f t="shared" si="17"/>
        <v>0</v>
      </c>
      <c r="AU32" s="1" t="str">
        <f t="shared" si="11"/>
        <v/>
      </c>
    </row>
    <row r="33" spans="1:47">
      <c r="A33" s="29">
        <v>23</v>
      </c>
      <c r="B33" s="214" t="str">
        <f>IF(①団体情報入力!C31="","",IF(C33="","",①団体情報入力!C31))</f>
        <v/>
      </c>
      <c r="C33" s="164"/>
      <c r="D33" s="52"/>
      <c r="E33" s="52"/>
      <c r="F33" s="165"/>
      <c r="G33" s="52"/>
      <c r="H33" s="53"/>
      <c r="I33" s="54"/>
      <c r="J33" s="167"/>
      <c r="K33" s="130"/>
      <c r="L33" s="54"/>
      <c r="M33" s="167"/>
      <c r="N33" s="130"/>
      <c r="O33" s="54"/>
      <c r="P33" s="167"/>
      <c r="Q33" s="225"/>
      <c r="R33" s="339"/>
      <c r="S33" s="340"/>
      <c r="T33" s="351"/>
      <c r="U33" s="352"/>
      <c r="Y33" s="58"/>
      <c r="Z33" s="59"/>
      <c r="AB33" s="5" t="str">
        <f t="shared" si="0"/>
        <v/>
      </c>
      <c r="AC33" s="5" t="str">
        <f t="shared" si="1"/>
        <v/>
      </c>
      <c r="AD33" s="5" t="str">
        <f t="shared" si="2"/>
        <v/>
      </c>
      <c r="AE33" s="5" t="str">
        <f t="shared" si="3"/>
        <v/>
      </c>
      <c r="AF33" s="5" t="str">
        <f t="shared" si="4"/>
        <v/>
      </c>
      <c r="AG33" s="8" t="str">
        <f>IF(G33="男",data_kyogisha!A24,"")</f>
        <v/>
      </c>
      <c r="AH33" s="5" t="str">
        <f t="shared" si="5"/>
        <v/>
      </c>
      <c r="AI33" s="5" t="str">
        <f t="shared" si="6"/>
        <v/>
      </c>
      <c r="AJ33" s="5" t="str">
        <f t="shared" si="7"/>
        <v/>
      </c>
      <c r="AK33" s="5" t="str">
        <f t="shared" si="8"/>
        <v/>
      </c>
      <c r="AL33" s="5" t="str">
        <f t="shared" si="9"/>
        <v/>
      </c>
      <c r="AM33" s="1" t="str">
        <f>IF(G33="女",data_kyogisha!A24,"")</f>
        <v/>
      </c>
      <c r="AN33" s="1">
        <f t="shared" si="12"/>
        <v>0</v>
      </c>
      <c r="AO33" s="1" t="str">
        <f t="shared" si="13"/>
        <v/>
      </c>
      <c r="AP33" s="1">
        <f t="shared" si="14"/>
        <v>0</v>
      </c>
      <c r="AQ33" s="1" t="str">
        <f t="shared" si="15"/>
        <v/>
      </c>
      <c r="AR33" s="1">
        <f t="shared" si="16"/>
        <v>0</v>
      </c>
      <c r="AS33" s="1" t="str">
        <f t="shared" si="10"/>
        <v/>
      </c>
      <c r="AT33" s="1">
        <f t="shared" si="17"/>
        <v>0</v>
      </c>
      <c r="AU33" s="1" t="str">
        <f t="shared" si="11"/>
        <v/>
      </c>
    </row>
    <row r="34" spans="1:47">
      <c r="A34" s="29">
        <v>24</v>
      </c>
      <c r="B34" s="214" t="str">
        <f>IF(①団体情報入力!C32="","",IF(C34="","",①団体情報入力!C32))</f>
        <v/>
      </c>
      <c r="C34" s="164"/>
      <c r="D34" s="52"/>
      <c r="E34" s="52"/>
      <c r="F34" s="165"/>
      <c r="G34" s="52"/>
      <c r="H34" s="53"/>
      <c r="I34" s="54"/>
      <c r="J34" s="167"/>
      <c r="K34" s="130"/>
      <c r="L34" s="54"/>
      <c r="M34" s="167"/>
      <c r="N34" s="130"/>
      <c r="O34" s="54"/>
      <c r="P34" s="167"/>
      <c r="Q34" s="225"/>
      <c r="R34" s="339"/>
      <c r="S34" s="340"/>
      <c r="T34" s="351"/>
      <c r="U34" s="352"/>
      <c r="Y34" s="58"/>
      <c r="Z34" s="59"/>
      <c r="AB34" s="5" t="str">
        <f t="shared" si="0"/>
        <v/>
      </c>
      <c r="AC34" s="5" t="str">
        <f t="shared" si="1"/>
        <v/>
      </c>
      <c r="AD34" s="5" t="str">
        <f t="shared" si="2"/>
        <v/>
      </c>
      <c r="AE34" s="5" t="str">
        <f t="shared" si="3"/>
        <v/>
      </c>
      <c r="AF34" s="5" t="str">
        <f t="shared" si="4"/>
        <v/>
      </c>
      <c r="AG34" s="8" t="str">
        <f>IF(G34="男",data_kyogisha!A25,"")</f>
        <v/>
      </c>
      <c r="AH34" s="5" t="str">
        <f t="shared" si="5"/>
        <v/>
      </c>
      <c r="AI34" s="5" t="str">
        <f t="shared" si="6"/>
        <v/>
      </c>
      <c r="AJ34" s="5" t="str">
        <f t="shared" si="7"/>
        <v/>
      </c>
      <c r="AK34" s="5" t="str">
        <f t="shared" si="8"/>
        <v/>
      </c>
      <c r="AL34" s="5" t="str">
        <f t="shared" si="9"/>
        <v/>
      </c>
      <c r="AM34" s="1" t="str">
        <f>IF(G34="女",data_kyogisha!A25,"")</f>
        <v/>
      </c>
      <c r="AN34" s="1">
        <f t="shared" si="12"/>
        <v>0</v>
      </c>
      <c r="AO34" s="1" t="str">
        <f t="shared" si="13"/>
        <v/>
      </c>
      <c r="AP34" s="1">
        <f t="shared" si="14"/>
        <v>0</v>
      </c>
      <c r="AQ34" s="1" t="str">
        <f t="shared" si="15"/>
        <v/>
      </c>
      <c r="AR34" s="1">
        <f t="shared" si="16"/>
        <v>0</v>
      </c>
      <c r="AS34" s="1" t="str">
        <f t="shared" si="10"/>
        <v/>
      </c>
      <c r="AT34" s="1">
        <f t="shared" si="17"/>
        <v>0</v>
      </c>
      <c r="AU34" s="1" t="str">
        <f t="shared" si="11"/>
        <v/>
      </c>
    </row>
    <row r="35" spans="1:47">
      <c r="A35" s="29">
        <v>25</v>
      </c>
      <c r="B35" s="214" t="str">
        <f>IF(①団体情報入力!C33="","",IF(C35="","",①団体情報入力!C33))</f>
        <v/>
      </c>
      <c r="C35" s="164"/>
      <c r="D35" s="52"/>
      <c r="E35" s="52"/>
      <c r="F35" s="165"/>
      <c r="G35" s="52"/>
      <c r="H35" s="53"/>
      <c r="I35" s="54"/>
      <c r="J35" s="167"/>
      <c r="K35" s="130"/>
      <c r="L35" s="54"/>
      <c r="M35" s="167"/>
      <c r="N35" s="130"/>
      <c r="O35" s="54"/>
      <c r="P35" s="167"/>
      <c r="Q35" s="225"/>
      <c r="R35" s="339"/>
      <c r="S35" s="340"/>
      <c r="T35" s="351"/>
      <c r="U35" s="352"/>
      <c r="Y35" s="58"/>
      <c r="Z35" s="59"/>
      <c r="AB35" s="5" t="str">
        <f t="shared" si="0"/>
        <v/>
      </c>
      <c r="AC35" s="5" t="str">
        <f t="shared" si="1"/>
        <v/>
      </c>
      <c r="AD35" s="5" t="str">
        <f t="shared" si="2"/>
        <v/>
      </c>
      <c r="AE35" s="5" t="str">
        <f t="shared" si="3"/>
        <v/>
      </c>
      <c r="AF35" s="5" t="str">
        <f t="shared" si="4"/>
        <v/>
      </c>
      <c r="AG35" s="8" t="str">
        <f>IF(G35="男",data_kyogisha!A26,"")</f>
        <v/>
      </c>
      <c r="AH35" s="5" t="str">
        <f t="shared" si="5"/>
        <v/>
      </c>
      <c r="AI35" s="5" t="str">
        <f t="shared" si="6"/>
        <v/>
      </c>
      <c r="AJ35" s="5" t="str">
        <f t="shared" si="7"/>
        <v/>
      </c>
      <c r="AK35" s="5" t="str">
        <f t="shared" si="8"/>
        <v/>
      </c>
      <c r="AL35" s="5" t="str">
        <f t="shared" si="9"/>
        <v/>
      </c>
      <c r="AM35" s="1" t="str">
        <f>IF(G35="女",data_kyogisha!A26,"")</f>
        <v/>
      </c>
      <c r="AN35" s="1">
        <f t="shared" si="12"/>
        <v>0</v>
      </c>
      <c r="AO35" s="1" t="str">
        <f t="shared" si="13"/>
        <v/>
      </c>
      <c r="AP35" s="1">
        <f t="shared" si="14"/>
        <v>0</v>
      </c>
      <c r="AQ35" s="1" t="str">
        <f t="shared" si="15"/>
        <v/>
      </c>
      <c r="AR35" s="1">
        <f t="shared" si="16"/>
        <v>0</v>
      </c>
      <c r="AS35" s="1" t="str">
        <f t="shared" si="10"/>
        <v/>
      </c>
      <c r="AT35" s="1">
        <f t="shared" si="17"/>
        <v>0</v>
      </c>
      <c r="AU35" s="1" t="str">
        <f t="shared" si="11"/>
        <v/>
      </c>
    </row>
    <row r="36" spans="1:47">
      <c r="A36" s="29">
        <v>26</v>
      </c>
      <c r="B36" s="214" t="str">
        <f>IF(①団体情報入力!C34="","",IF(C36="","",①団体情報入力!C34))</f>
        <v/>
      </c>
      <c r="C36" s="164"/>
      <c r="D36" s="52"/>
      <c r="E36" s="52"/>
      <c r="F36" s="165"/>
      <c r="G36" s="52"/>
      <c r="H36" s="53"/>
      <c r="I36" s="54"/>
      <c r="J36" s="167"/>
      <c r="K36" s="130"/>
      <c r="L36" s="54"/>
      <c r="M36" s="167"/>
      <c r="N36" s="130"/>
      <c r="O36" s="54"/>
      <c r="P36" s="167"/>
      <c r="Q36" s="225"/>
      <c r="R36" s="339"/>
      <c r="S36" s="340"/>
      <c r="T36" s="351"/>
      <c r="U36" s="352"/>
      <c r="Y36" s="58"/>
      <c r="Z36" s="59"/>
      <c r="AB36" s="5" t="str">
        <f t="shared" si="0"/>
        <v/>
      </c>
      <c r="AC36" s="5" t="str">
        <f t="shared" si="1"/>
        <v/>
      </c>
      <c r="AD36" s="5" t="str">
        <f t="shared" si="2"/>
        <v/>
      </c>
      <c r="AE36" s="5" t="str">
        <f t="shared" si="3"/>
        <v/>
      </c>
      <c r="AF36" s="5" t="str">
        <f t="shared" si="4"/>
        <v/>
      </c>
      <c r="AG36" s="8" t="str">
        <f>IF(G36="男",data_kyogisha!A27,"")</f>
        <v/>
      </c>
      <c r="AH36" s="5" t="str">
        <f t="shared" si="5"/>
        <v/>
      </c>
      <c r="AI36" s="5" t="str">
        <f t="shared" si="6"/>
        <v/>
      </c>
      <c r="AJ36" s="5" t="str">
        <f t="shared" si="7"/>
        <v/>
      </c>
      <c r="AK36" s="5" t="str">
        <f t="shared" si="8"/>
        <v/>
      </c>
      <c r="AL36" s="5" t="str">
        <f t="shared" si="9"/>
        <v/>
      </c>
      <c r="AM36" s="1" t="str">
        <f>IF(G36="女",data_kyogisha!A27,"")</f>
        <v/>
      </c>
      <c r="AN36" s="1">
        <f t="shared" si="12"/>
        <v>0</v>
      </c>
      <c r="AO36" s="1" t="str">
        <f t="shared" si="13"/>
        <v/>
      </c>
      <c r="AP36" s="1">
        <f t="shared" si="14"/>
        <v>0</v>
      </c>
      <c r="AQ36" s="1" t="str">
        <f t="shared" si="15"/>
        <v/>
      </c>
      <c r="AR36" s="1">
        <f t="shared" si="16"/>
        <v>0</v>
      </c>
      <c r="AS36" s="1" t="str">
        <f t="shared" si="10"/>
        <v/>
      </c>
      <c r="AT36" s="1">
        <f t="shared" si="17"/>
        <v>0</v>
      </c>
      <c r="AU36" s="1" t="str">
        <f t="shared" si="11"/>
        <v/>
      </c>
    </row>
    <row r="37" spans="1:47">
      <c r="A37" s="29">
        <v>27</v>
      </c>
      <c r="B37" s="214" t="str">
        <f>IF(①団体情報入力!C35="","",IF(C37="","",①団体情報入力!C35))</f>
        <v/>
      </c>
      <c r="C37" s="164"/>
      <c r="D37" s="52"/>
      <c r="E37" s="52"/>
      <c r="F37" s="165"/>
      <c r="G37" s="52"/>
      <c r="H37" s="53"/>
      <c r="I37" s="54"/>
      <c r="J37" s="167"/>
      <c r="K37" s="130"/>
      <c r="L37" s="54"/>
      <c r="M37" s="167"/>
      <c r="N37" s="130"/>
      <c r="O37" s="54"/>
      <c r="P37" s="167"/>
      <c r="Q37" s="225"/>
      <c r="R37" s="339"/>
      <c r="S37" s="340"/>
      <c r="T37" s="351"/>
      <c r="U37" s="352"/>
      <c r="Y37" s="58"/>
      <c r="Z37" s="59"/>
      <c r="AB37" s="5" t="str">
        <f t="shared" si="0"/>
        <v/>
      </c>
      <c r="AC37" s="5" t="str">
        <f t="shared" si="1"/>
        <v/>
      </c>
      <c r="AD37" s="5" t="str">
        <f t="shared" si="2"/>
        <v/>
      </c>
      <c r="AE37" s="5" t="str">
        <f t="shared" si="3"/>
        <v/>
      </c>
      <c r="AF37" s="5" t="str">
        <f t="shared" si="4"/>
        <v/>
      </c>
      <c r="AG37" s="8" t="str">
        <f>IF(G37="男",data_kyogisha!A28,"")</f>
        <v/>
      </c>
      <c r="AH37" s="5" t="str">
        <f t="shared" si="5"/>
        <v/>
      </c>
      <c r="AI37" s="5" t="str">
        <f t="shared" si="6"/>
        <v/>
      </c>
      <c r="AJ37" s="5" t="str">
        <f t="shared" si="7"/>
        <v/>
      </c>
      <c r="AK37" s="5" t="str">
        <f t="shared" si="8"/>
        <v/>
      </c>
      <c r="AL37" s="5" t="str">
        <f t="shared" si="9"/>
        <v/>
      </c>
      <c r="AM37" s="1" t="str">
        <f>IF(G37="女",data_kyogisha!A28,"")</f>
        <v/>
      </c>
      <c r="AN37" s="1">
        <f t="shared" si="12"/>
        <v>0</v>
      </c>
      <c r="AO37" s="1" t="str">
        <f t="shared" si="13"/>
        <v/>
      </c>
      <c r="AP37" s="1">
        <f t="shared" si="14"/>
        <v>0</v>
      </c>
      <c r="AQ37" s="1" t="str">
        <f t="shared" si="15"/>
        <v/>
      </c>
      <c r="AR37" s="1">
        <f t="shared" si="16"/>
        <v>0</v>
      </c>
      <c r="AS37" s="1" t="str">
        <f t="shared" si="10"/>
        <v/>
      </c>
      <c r="AT37" s="1">
        <f t="shared" si="17"/>
        <v>0</v>
      </c>
      <c r="AU37" s="1" t="str">
        <f t="shared" si="11"/>
        <v/>
      </c>
    </row>
    <row r="38" spans="1:47">
      <c r="A38" s="29">
        <v>28</v>
      </c>
      <c r="B38" s="214" t="str">
        <f>IF(①団体情報入力!C36="","",IF(C38="","",①団体情報入力!C36))</f>
        <v/>
      </c>
      <c r="C38" s="164"/>
      <c r="D38" s="52"/>
      <c r="E38" s="52"/>
      <c r="F38" s="165"/>
      <c r="G38" s="52"/>
      <c r="H38" s="53"/>
      <c r="I38" s="54"/>
      <c r="J38" s="167"/>
      <c r="K38" s="130"/>
      <c r="L38" s="54"/>
      <c r="M38" s="167"/>
      <c r="N38" s="130"/>
      <c r="O38" s="54"/>
      <c r="P38" s="167"/>
      <c r="Q38" s="225"/>
      <c r="R38" s="339"/>
      <c r="S38" s="340"/>
      <c r="T38" s="351"/>
      <c r="U38" s="352"/>
      <c r="Y38" s="58"/>
      <c r="Z38" s="59"/>
      <c r="AB38" s="5" t="str">
        <f t="shared" si="0"/>
        <v/>
      </c>
      <c r="AC38" s="5" t="str">
        <f t="shared" si="1"/>
        <v/>
      </c>
      <c r="AD38" s="5" t="str">
        <f t="shared" si="2"/>
        <v/>
      </c>
      <c r="AE38" s="5" t="str">
        <f t="shared" si="3"/>
        <v/>
      </c>
      <c r="AF38" s="5" t="str">
        <f t="shared" si="4"/>
        <v/>
      </c>
      <c r="AG38" s="8" t="str">
        <f>IF(G38="男",data_kyogisha!A29,"")</f>
        <v/>
      </c>
      <c r="AH38" s="5" t="str">
        <f t="shared" si="5"/>
        <v/>
      </c>
      <c r="AI38" s="5" t="str">
        <f t="shared" si="6"/>
        <v/>
      </c>
      <c r="AJ38" s="5" t="str">
        <f t="shared" si="7"/>
        <v/>
      </c>
      <c r="AK38" s="5" t="str">
        <f t="shared" si="8"/>
        <v/>
      </c>
      <c r="AL38" s="5" t="str">
        <f t="shared" si="9"/>
        <v/>
      </c>
      <c r="AM38" s="1" t="str">
        <f>IF(G38="女",data_kyogisha!A29,"")</f>
        <v/>
      </c>
      <c r="AN38" s="1">
        <f t="shared" si="12"/>
        <v>0</v>
      </c>
      <c r="AO38" s="1" t="str">
        <f t="shared" si="13"/>
        <v/>
      </c>
      <c r="AP38" s="1">
        <f t="shared" si="14"/>
        <v>0</v>
      </c>
      <c r="AQ38" s="1" t="str">
        <f t="shared" si="15"/>
        <v/>
      </c>
      <c r="AR38" s="1">
        <f t="shared" si="16"/>
        <v>0</v>
      </c>
      <c r="AS38" s="1" t="str">
        <f t="shared" si="10"/>
        <v/>
      </c>
      <c r="AT38" s="1">
        <f t="shared" si="17"/>
        <v>0</v>
      </c>
      <c r="AU38" s="1" t="str">
        <f t="shared" si="11"/>
        <v/>
      </c>
    </row>
    <row r="39" spans="1:47">
      <c r="A39" s="29">
        <v>29</v>
      </c>
      <c r="B39" s="214" t="str">
        <f>IF(①団体情報入力!C37="","",IF(C39="","",①団体情報入力!C37))</f>
        <v/>
      </c>
      <c r="C39" s="164"/>
      <c r="D39" s="52"/>
      <c r="E39" s="52"/>
      <c r="F39" s="165"/>
      <c r="G39" s="52"/>
      <c r="H39" s="53"/>
      <c r="I39" s="54"/>
      <c r="J39" s="167"/>
      <c r="K39" s="130"/>
      <c r="L39" s="54"/>
      <c r="M39" s="167"/>
      <c r="N39" s="130"/>
      <c r="O39" s="54"/>
      <c r="P39" s="167"/>
      <c r="Q39" s="225"/>
      <c r="R39" s="339"/>
      <c r="S39" s="340"/>
      <c r="T39" s="351"/>
      <c r="U39" s="352"/>
      <c r="Y39" s="58"/>
      <c r="Z39" s="59"/>
      <c r="AB39" s="5" t="str">
        <f t="shared" si="0"/>
        <v/>
      </c>
      <c r="AC39" s="5" t="str">
        <f t="shared" si="1"/>
        <v/>
      </c>
      <c r="AD39" s="5" t="str">
        <f t="shared" si="2"/>
        <v/>
      </c>
      <c r="AE39" s="5" t="str">
        <f t="shared" si="3"/>
        <v/>
      </c>
      <c r="AF39" s="5" t="str">
        <f t="shared" si="4"/>
        <v/>
      </c>
      <c r="AG39" s="8" t="str">
        <f>IF(G39="男",data_kyogisha!A30,"")</f>
        <v/>
      </c>
      <c r="AH39" s="5" t="str">
        <f t="shared" si="5"/>
        <v/>
      </c>
      <c r="AI39" s="5" t="str">
        <f t="shared" si="6"/>
        <v/>
      </c>
      <c r="AJ39" s="5" t="str">
        <f t="shared" si="7"/>
        <v/>
      </c>
      <c r="AK39" s="5" t="str">
        <f t="shared" si="8"/>
        <v/>
      </c>
      <c r="AL39" s="5" t="str">
        <f t="shared" si="9"/>
        <v/>
      </c>
      <c r="AM39" s="1" t="str">
        <f>IF(G39="女",data_kyogisha!A30,"")</f>
        <v/>
      </c>
      <c r="AN39" s="1">
        <f t="shared" si="12"/>
        <v>0</v>
      </c>
      <c r="AO39" s="1" t="str">
        <f t="shared" si="13"/>
        <v/>
      </c>
      <c r="AP39" s="1">
        <f t="shared" si="14"/>
        <v>0</v>
      </c>
      <c r="AQ39" s="1" t="str">
        <f t="shared" si="15"/>
        <v/>
      </c>
      <c r="AR39" s="1">
        <f t="shared" si="16"/>
        <v>0</v>
      </c>
      <c r="AS39" s="1" t="str">
        <f t="shared" si="10"/>
        <v/>
      </c>
      <c r="AT39" s="1">
        <f t="shared" si="17"/>
        <v>0</v>
      </c>
      <c r="AU39" s="1" t="str">
        <f t="shared" si="11"/>
        <v/>
      </c>
    </row>
    <row r="40" spans="1:47">
      <c r="A40" s="29">
        <v>30</v>
      </c>
      <c r="B40" s="214" t="str">
        <f>IF(①団体情報入力!C38="","",IF(C40="","",①団体情報入力!C38))</f>
        <v/>
      </c>
      <c r="C40" s="164"/>
      <c r="D40" s="52"/>
      <c r="E40" s="52"/>
      <c r="F40" s="165"/>
      <c r="G40" s="52"/>
      <c r="H40" s="53"/>
      <c r="I40" s="54"/>
      <c r="J40" s="167"/>
      <c r="K40" s="130"/>
      <c r="L40" s="54"/>
      <c r="M40" s="167"/>
      <c r="N40" s="130"/>
      <c r="O40" s="54"/>
      <c r="P40" s="167"/>
      <c r="Q40" s="225"/>
      <c r="R40" s="339"/>
      <c r="S40" s="340"/>
      <c r="T40" s="351"/>
      <c r="U40" s="352"/>
      <c r="Z40" s="2"/>
      <c r="AB40" s="5" t="str">
        <f t="shared" si="0"/>
        <v/>
      </c>
      <c r="AC40" s="5" t="str">
        <f t="shared" si="1"/>
        <v/>
      </c>
      <c r="AD40" s="5" t="str">
        <f t="shared" si="2"/>
        <v/>
      </c>
      <c r="AE40" s="5" t="str">
        <f t="shared" si="3"/>
        <v/>
      </c>
      <c r="AF40" s="5" t="str">
        <f t="shared" si="4"/>
        <v/>
      </c>
      <c r="AG40" s="8" t="str">
        <f>IF(G40="男",data_kyogisha!A31,"")</f>
        <v/>
      </c>
      <c r="AH40" s="5" t="str">
        <f t="shared" si="5"/>
        <v/>
      </c>
      <c r="AI40" s="5" t="str">
        <f t="shared" si="6"/>
        <v/>
      </c>
      <c r="AJ40" s="5" t="str">
        <f t="shared" si="7"/>
        <v/>
      </c>
      <c r="AK40" s="5" t="str">
        <f t="shared" si="8"/>
        <v/>
      </c>
      <c r="AL40" s="5" t="str">
        <f t="shared" si="9"/>
        <v/>
      </c>
      <c r="AM40" s="1" t="str">
        <f>IF(G40="女",data_kyogisha!A31,"")</f>
        <v/>
      </c>
      <c r="AN40" s="1">
        <f t="shared" si="12"/>
        <v>0</v>
      </c>
      <c r="AO40" s="1" t="str">
        <f t="shared" si="13"/>
        <v/>
      </c>
      <c r="AP40" s="1">
        <f t="shared" si="14"/>
        <v>0</v>
      </c>
      <c r="AQ40" s="1" t="str">
        <f t="shared" si="15"/>
        <v/>
      </c>
      <c r="AR40" s="1">
        <f t="shared" si="16"/>
        <v>0</v>
      </c>
      <c r="AS40" s="1" t="str">
        <f t="shared" si="10"/>
        <v/>
      </c>
      <c r="AT40" s="1">
        <f t="shared" si="17"/>
        <v>0</v>
      </c>
      <c r="AU40" s="1" t="str">
        <f t="shared" si="11"/>
        <v/>
      </c>
    </row>
    <row r="41" spans="1:47">
      <c r="A41" s="29">
        <v>31</v>
      </c>
      <c r="B41" s="214" t="str">
        <f>IF(①団体情報入力!C39="","",IF(C41="","",①団体情報入力!C39))</f>
        <v/>
      </c>
      <c r="C41" s="164"/>
      <c r="D41" s="52"/>
      <c r="E41" s="52"/>
      <c r="F41" s="165"/>
      <c r="G41" s="52"/>
      <c r="H41" s="53"/>
      <c r="I41" s="54"/>
      <c r="J41" s="167"/>
      <c r="K41" s="130"/>
      <c r="L41" s="54"/>
      <c r="M41" s="167"/>
      <c r="N41" s="130"/>
      <c r="O41" s="54"/>
      <c r="P41" s="167"/>
      <c r="Q41" s="225"/>
      <c r="R41" s="339"/>
      <c r="S41" s="340"/>
      <c r="T41" s="351"/>
      <c r="U41" s="352"/>
      <c r="Z41" s="2"/>
      <c r="AB41" s="5" t="str">
        <f t="shared" si="0"/>
        <v/>
      </c>
      <c r="AC41" s="5" t="str">
        <f t="shared" si="1"/>
        <v/>
      </c>
      <c r="AD41" s="5" t="str">
        <f t="shared" si="2"/>
        <v/>
      </c>
      <c r="AE41" s="5" t="str">
        <f t="shared" si="3"/>
        <v/>
      </c>
      <c r="AF41" s="5" t="str">
        <f t="shared" si="4"/>
        <v/>
      </c>
      <c r="AG41" s="8" t="str">
        <f>IF(G41="男",data_kyogisha!A32,"")</f>
        <v/>
      </c>
      <c r="AH41" s="5" t="str">
        <f t="shared" si="5"/>
        <v/>
      </c>
      <c r="AI41" s="5" t="str">
        <f t="shared" si="6"/>
        <v/>
      </c>
      <c r="AJ41" s="5" t="str">
        <f t="shared" si="7"/>
        <v/>
      </c>
      <c r="AK41" s="5" t="str">
        <f t="shared" si="8"/>
        <v/>
      </c>
      <c r="AL41" s="5" t="str">
        <f t="shared" si="9"/>
        <v/>
      </c>
      <c r="AM41" s="1" t="str">
        <f>IF(G41="女",data_kyogisha!A32,"")</f>
        <v/>
      </c>
      <c r="AN41" s="1">
        <f t="shared" si="12"/>
        <v>0</v>
      </c>
      <c r="AO41" s="1" t="str">
        <f t="shared" si="13"/>
        <v/>
      </c>
      <c r="AP41" s="1">
        <f t="shared" si="14"/>
        <v>0</v>
      </c>
      <c r="AQ41" s="1" t="str">
        <f t="shared" si="15"/>
        <v/>
      </c>
      <c r="AR41" s="1">
        <f t="shared" si="16"/>
        <v>0</v>
      </c>
      <c r="AS41" s="1" t="str">
        <f t="shared" si="10"/>
        <v/>
      </c>
      <c r="AT41" s="1">
        <f t="shared" si="17"/>
        <v>0</v>
      </c>
      <c r="AU41" s="1" t="str">
        <f t="shared" si="11"/>
        <v/>
      </c>
    </row>
    <row r="42" spans="1:47">
      <c r="A42" s="29">
        <v>32</v>
      </c>
      <c r="B42" s="214" t="str">
        <f>IF(①団体情報入力!C40="","",IF(C42="","",①団体情報入力!C40))</f>
        <v/>
      </c>
      <c r="C42" s="164"/>
      <c r="D42" s="52"/>
      <c r="E42" s="52"/>
      <c r="F42" s="165"/>
      <c r="G42" s="52"/>
      <c r="H42" s="53"/>
      <c r="I42" s="54"/>
      <c r="J42" s="167"/>
      <c r="K42" s="130"/>
      <c r="L42" s="54"/>
      <c r="M42" s="167"/>
      <c r="N42" s="130"/>
      <c r="O42" s="54"/>
      <c r="P42" s="167"/>
      <c r="Q42" s="225"/>
      <c r="R42" s="339"/>
      <c r="S42" s="340"/>
      <c r="T42" s="351"/>
      <c r="U42" s="352"/>
      <c r="Z42" s="2"/>
      <c r="AB42" s="5" t="str">
        <f t="shared" si="0"/>
        <v/>
      </c>
      <c r="AC42" s="5" t="str">
        <f t="shared" si="1"/>
        <v/>
      </c>
      <c r="AD42" s="5" t="str">
        <f t="shared" si="2"/>
        <v/>
      </c>
      <c r="AE42" s="5" t="str">
        <f t="shared" si="3"/>
        <v/>
      </c>
      <c r="AF42" s="5" t="str">
        <f t="shared" si="4"/>
        <v/>
      </c>
      <c r="AG42" s="8" t="str">
        <f>IF(G42="男",data_kyogisha!A33,"")</f>
        <v/>
      </c>
      <c r="AH42" s="5" t="str">
        <f t="shared" si="5"/>
        <v/>
      </c>
      <c r="AI42" s="5" t="str">
        <f t="shared" si="6"/>
        <v/>
      </c>
      <c r="AJ42" s="5" t="str">
        <f t="shared" si="7"/>
        <v/>
      </c>
      <c r="AK42" s="5" t="str">
        <f t="shared" si="8"/>
        <v/>
      </c>
      <c r="AL42" s="5" t="str">
        <f t="shared" si="9"/>
        <v/>
      </c>
      <c r="AM42" s="1" t="str">
        <f>IF(G42="女",data_kyogisha!A33,"")</f>
        <v/>
      </c>
      <c r="AN42" s="1">
        <f t="shared" si="12"/>
        <v>0</v>
      </c>
      <c r="AO42" s="1" t="str">
        <f t="shared" si="13"/>
        <v/>
      </c>
      <c r="AP42" s="1">
        <f t="shared" si="14"/>
        <v>0</v>
      </c>
      <c r="AQ42" s="1" t="str">
        <f t="shared" si="15"/>
        <v/>
      </c>
      <c r="AR42" s="1">
        <f t="shared" si="16"/>
        <v>0</v>
      </c>
      <c r="AS42" s="1" t="str">
        <f t="shared" si="10"/>
        <v/>
      </c>
      <c r="AT42" s="1">
        <f t="shared" si="17"/>
        <v>0</v>
      </c>
      <c r="AU42" s="1" t="str">
        <f t="shared" si="11"/>
        <v/>
      </c>
    </row>
    <row r="43" spans="1:47">
      <c r="A43" s="29">
        <v>33</v>
      </c>
      <c r="B43" s="214" t="str">
        <f>IF(①団体情報入力!C41="","",IF(C43="","",①団体情報入力!C41))</f>
        <v/>
      </c>
      <c r="C43" s="164"/>
      <c r="D43" s="52"/>
      <c r="E43" s="52"/>
      <c r="F43" s="165"/>
      <c r="G43" s="52"/>
      <c r="H43" s="53"/>
      <c r="I43" s="54"/>
      <c r="J43" s="167"/>
      <c r="K43" s="130"/>
      <c r="L43" s="54"/>
      <c r="M43" s="167"/>
      <c r="N43" s="130"/>
      <c r="O43" s="54"/>
      <c r="P43" s="167"/>
      <c r="Q43" s="225"/>
      <c r="R43" s="339"/>
      <c r="S43" s="340"/>
      <c r="T43" s="351"/>
      <c r="U43" s="352"/>
      <c r="Z43" s="2"/>
      <c r="AB43" s="5" t="str">
        <f t="shared" ref="AB43:AB74" si="18">IF(G43="男",C43,"")</f>
        <v/>
      </c>
      <c r="AC43" s="5" t="str">
        <f t="shared" ref="AC43:AC74" si="19">IF(G43="男",D43,"")</f>
        <v/>
      </c>
      <c r="AD43" s="5" t="str">
        <f t="shared" ref="AD43:AD74" si="20">IF(G43="男",E43,"")</f>
        <v/>
      </c>
      <c r="AE43" s="5" t="str">
        <f t="shared" ref="AE43:AE74" si="21">IF(G43="男",G43,"")</f>
        <v/>
      </c>
      <c r="AF43" s="5" t="str">
        <f t="shared" ref="AF43:AF74" si="22">IF(G43="男",IF(H43="","",H43),"")</f>
        <v/>
      </c>
      <c r="AG43" s="8" t="str">
        <f>IF(G43="男",data_kyogisha!A34,"")</f>
        <v/>
      </c>
      <c r="AH43" s="5" t="str">
        <f t="shared" ref="AH43:AH74" si="23">IF(G43="女",C43,"")</f>
        <v/>
      </c>
      <c r="AI43" s="5" t="str">
        <f t="shared" ref="AI43:AI74" si="24">IF(G43="女",D43,"")</f>
        <v/>
      </c>
      <c r="AJ43" s="5" t="str">
        <f t="shared" ref="AJ43:AJ74" si="25">IF(G43="女",E43,"")</f>
        <v/>
      </c>
      <c r="AK43" s="5" t="str">
        <f t="shared" ref="AK43:AK74" si="26">IF(G43="女",G43,"")</f>
        <v/>
      </c>
      <c r="AL43" s="5" t="str">
        <f t="shared" ref="AL43:AL74" si="27">IF(G43="女",IF(H43="","",H43),"")</f>
        <v/>
      </c>
      <c r="AM43" s="1" t="str">
        <f>IF(G43="女",data_kyogisha!A34,"")</f>
        <v/>
      </c>
      <c r="AN43" s="1">
        <f t="shared" si="12"/>
        <v>0</v>
      </c>
      <c r="AO43" s="1" t="str">
        <f t="shared" si="13"/>
        <v/>
      </c>
      <c r="AP43" s="1">
        <f t="shared" si="14"/>
        <v>0</v>
      </c>
      <c r="AQ43" s="1" t="str">
        <f t="shared" si="15"/>
        <v/>
      </c>
      <c r="AR43" s="1">
        <f t="shared" si="16"/>
        <v>0</v>
      </c>
      <c r="AS43" s="1" t="str">
        <f t="shared" ref="AS43:AS74" si="28">IF(AND($G43="女",$R43="○"),$C43,"")</f>
        <v/>
      </c>
      <c r="AT43" s="1">
        <f t="shared" si="17"/>
        <v>0</v>
      </c>
      <c r="AU43" s="1" t="str">
        <f t="shared" ref="AU43:AU74" si="29">IF(AND($G43="女",$T43="○"),$C43,"")</f>
        <v/>
      </c>
    </row>
    <row r="44" spans="1:47">
      <c r="A44" s="29">
        <v>34</v>
      </c>
      <c r="B44" s="214" t="str">
        <f>IF(①団体情報入力!C42="","",IF(C44="","",①団体情報入力!C42))</f>
        <v/>
      </c>
      <c r="C44" s="164"/>
      <c r="D44" s="52"/>
      <c r="E44" s="52"/>
      <c r="F44" s="165"/>
      <c r="G44" s="52"/>
      <c r="H44" s="53"/>
      <c r="I44" s="54"/>
      <c r="J44" s="167"/>
      <c r="K44" s="130"/>
      <c r="L44" s="54"/>
      <c r="M44" s="167"/>
      <c r="N44" s="130"/>
      <c r="O44" s="54"/>
      <c r="P44" s="167"/>
      <c r="Q44" s="225"/>
      <c r="R44" s="339"/>
      <c r="S44" s="340"/>
      <c r="T44" s="351"/>
      <c r="U44" s="352"/>
      <c r="Z44" s="2"/>
      <c r="AB44" s="5" t="str">
        <f t="shared" si="18"/>
        <v/>
      </c>
      <c r="AC44" s="5" t="str">
        <f t="shared" si="19"/>
        <v/>
      </c>
      <c r="AD44" s="5" t="str">
        <f t="shared" si="20"/>
        <v/>
      </c>
      <c r="AE44" s="5" t="str">
        <f t="shared" si="21"/>
        <v/>
      </c>
      <c r="AF44" s="5" t="str">
        <f t="shared" si="22"/>
        <v/>
      </c>
      <c r="AG44" s="8" t="str">
        <f>IF(G44="男",data_kyogisha!A35,"")</f>
        <v/>
      </c>
      <c r="AH44" s="5" t="str">
        <f t="shared" si="23"/>
        <v/>
      </c>
      <c r="AI44" s="5" t="str">
        <f t="shared" si="24"/>
        <v/>
      </c>
      <c r="AJ44" s="5" t="str">
        <f t="shared" si="25"/>
        <v/>
      </c>
      <c r="AK44" s="5" t="str">
        <f t="shared" si="26"/>
        <v/>
      </c>
      <c r="AL44" s="5" t="str">
        <f t="shared" si="27"/>
        <v/>
      </c>
      <c r="AM44" s="1" t="str">
        <f>IF(G44="女",data_kyogisha!A35,"")</f>
        <v/>
      </c>
      <c r="AN44" s="1">
        <f t="shared" ref="AN44:AN75" si="30">IF(AND(G44="男",R44="○"),AN43+1,AN43)</f>
        <v>0</v>
      </c>
      <c r="AO44" s="1" t="str">
        <f t="shared" ref="AO44:AO75" si="31">IF(AND(G44="男",R44="○"),C44,"")</f>
        <v/>
      </c>
      <c r="AP44" s="1">
        <f t="shared" ref="AP44:AP75" si="32">IF(AND(G44="男",T44="○"),AP43+1,AP43)</f>
        <v>0</v>
      </c>
      <c r="AQ44" s="1" t="str">
        <f t="shared" ref="AQ44:AQ75" si="33">IF(AND(G44="男",T44="○"),C44,"")</f>
        <v/>
      </c>
      <c r="AR44" s="1">
        <f t="shared" ref="AR44:AR75" si="34">IF(AND(G44="女",R44="○"),AR43+1,AR43)</f>
        <v>0</v>
      </c>
      <c r="AS44" s="1" t="str">
        <f t="shared" si="28"/>
        <v/>
      </c>
      <c r="AT44" s="1">
        <f t="shared" ref="AT44:AT75" si="35">IF(AND(G44="女",T44="○"),AT43+1,AT43)</f>
        <v>0</v>
      </c>
      <c r="AU44" s="1" t="str">
        <f t="shared" si="29"/>
        <v/>
      </c>
    </row>
    <row r="45" spans="1:47">
      <c r="A45" s="29">
        <v>35</v>
      </c>
      <c r="B45" s="214" t="str">
        <f>IF(①団体情報入力!C43="","",IF(C45="","",①団体情報入力!C43))</f>
        <v/>
      </c>
      <c r="C45" s="164"/>
      <c r="D45" s="52"/>
      <c r="E45" s="52"/>
      <c r="F45" s="165"/>
      <c r="G45" s="52"/>
      <c r="H45" s="53"/>
      <c r="I45" s="54"/>
      <c r="J45" s="167"/>
      <c r="K45" s="130"/>
      <c r="L45" s="54"/>
      <c r="M45" s="167"/>
      <c r="N45" s="130"/>
      <c r="O45" s="54"/>
      <c r="P45" s="167"/>
      <c r="Q45" s="225"/>
      <c r="R45" s="339"/>
      <c r="S45" s="340"/>
      <c r="T45" s="351"/>
      <c r="U45" s="352"/>
      <c r="Z45" s="2"/>
      <c r="AB45" s="5" t="str">
        <f t="shared" si="18"/>
        <v/>
      </c>
      <c r="AC45" s="5" t="str">
        <f t="shared" si="19"/>
        <v/>
      </c>
      <c r="AD45" s="5" t="str">
        <f t="shared" si="20"/>
        <v/>
      </c>
      <c r="AE45" s="5" t="str">
        <f t="shared" si="21"/>
        <v/>
      </c>
      <c r="AF45" s="5" t="str">
        <f t="shared" si="22"/>
        <v/>
      </c>
      <c r="AG45" s="8" t="str">
        <f>IF(G45="男",data_kyogisha!A36,"")</f>
        <v/>
      </c>
      <c r="AH45" s="5" t="str">
        <f t="shared" si="23"/>
        <v/>
      </c>
      <c r="AI45" s="5" t="str">
        <f t="shared" si="24"/>
        <v/>
      </c>
      <c r="AJ45" s="5" t="str">
        <f t="shared" si="25"/>
        <v/>
      </c>
      <c r="AK45" s="5" t="str">
        <f t="shared" si="26"/>
        <v/>
      </c>
      <c r="AL45" s="5" t="str">
        <f t="shared" si="27"/>
        <v/>
      </c>
      <c r="AM45" s="1" t="str">
        <f>IF(G45="女",data_kyogisha!A36,"")</f>
        <v/>
      </c>
      <c r="AN45" s="1">
        <f t="shared" si="30"/>
        <v>0</v>
      </c>
      <c r="AO45" s="1" t="str">
        <f t="shared" si="31"/>
        <v/>
      </c>
      <c r="AP45" s="1">
        <f t="shared" si="32"/>
        <v>0</v>
      </c>
      <c r="AQ45" s="1" t="str">
        <f t="shared" si="33"/>
        <v/>
      </c>
      <c r="AR45" s="1">
        <f t="shared" si="34"/>
        <v>0</v>
      </c>
      <c r="AS45" s="1" t="str">
        <f t="shared" si="28"/>
        <v/>
      </c>
      <c r="AT45" s="1">
        <f t="shared" si="35"/>
        <v>0</v>
      </c>
      <c r="AU45" s="1" t="str">
        <f t="shared" si="29"/>
        <v/>
      </c>
    </row>
    <row r="46" spans="1:47">
      <c r="A46" s="29">
        <v>36</v>
      </c>
      <c r="B46" s="214" t="str">
        <f>IF(①団体情報入力!C44="","",IF(C46="","",①団体情報入力!C44))</f>
        <v/>
      </c>
      <c r="C46" s="164"/>
      <c r="D46" s="52"/>
      <c r="E46" s="52"/>
      <c r="F46" s="165"/>
      <c r="G46" s="52"/>
      <c r="H46" s="53"/>
      <c r="I46" s="54"/>
      <c r="J46" s="167"/>
      <c r="K46" s="130"/>
      <c r="L46" s="54"/>
      <c r="M46" s="167"/>
      <c r="N46" s="130"/>
      <c r="O46" s="54"/>
      <c r="P46" s="167"/>
      <c r="Q46" s="225"/>
      <c r="R46" s="339"/>
      <c r="S46" s="340"/>
      <c r="T46" s="351"/>
      <c r="U46" s="352"/>
      <c r="Z46" s="2"/>
      <c r="AB46" s="5" t="str">
        <f t="shared" si="18"/>
        <v/>
      </c>
      <c r="AC46" s="5" t="str">
        <f t="shared" si="19"/>
        <v/>
      </c>
      <c r="AD46" s="5" t="str">
        <f t="shared" si="20"/>
        <v/>
      </c>
      <c r="AE46" s="5" t="str">
        <f t="shared" si="21"/>
        <v/>
      </c>
      <c r="AF46" s="5" t="str">
        <f t="shared" si="22"/>
        <v/>
      </c>
      <c r="AG46" s="8" t="str">
        <f>IF(G46="男",data_kyogisha!A37,"")</f>
        <v/>
      </c>
      <c r="AH46" s="5" t="str">
        <f t="shared" si="23"/>
        <v/>
      </c>
      <c r="AI46" s="5" t="str">
        <f t="shared" si="24"/>
        <v/>
      </c>
      <c r="AJ46" s="5" t="str">
        <f t="shared" si="25"/>
        <v/>
      </c>
      <c r="AK46" s="5" t="str">
        <f t="shared" si="26"/>
        <v/>
      </c>
      <c r="AL46" s="5" t="str">
        <f t="shared" si="27"/>
        <v/>
      </c>
      <c r="AM46" s="1" t="str">
        <f>IF(G46="女",data_kyogisha!A37,"")</f>
        <v/>
      </c>
      <c r="AN46" s="1">
        <f t="shared" si="30"/>
        <v>0</v>
      </c>
      <c r="AO46" s="1" t="str">
        <f t="shared" si="31"/>
        <v/>
      </c>
      <c r="AP46" s="1">
        <f t="shared" si="32"/>
        <v>0</v>
      </c>
      <c r="AQ46" s="1" t="str">
        <f t="shared" si="33"/>
        <v/>
      </c>
      <c r="AR46" s="1">
        <f t="shared" si="34"/>
        <v>0</v>
      </c>
      <c r="AS46" s="1" t="str">
        <f t="shared" si="28"/>
        <v/>
      </c>
      <c r="AT46" s="1">
        <f t="shared" si="35"/>
        <v>0</v>
      </c>
      <c r="AU46" s="1" t="str">
        <f t="shared" si="29"/>
        <v/>
      </c>
    </row>
    <row r="47" spans="1:47">
      <c r="A47" s="29">
        <v>37</v>
      </c>
      <c r="B47" s="214" t="str">
        <f>IF(①団体情報入力!C45="","",IF(C47="","",①団体情報入力!C45))</f>
        <v/>
      </c>
      <c r="C47" s="164"/>
      <c r="D47" s="52"/>
      <c r="E47" s="52"/>
      <c r="F47" s="165"/>
      <c r="G47" s="52"/>
      <c r="H47" s="53"/>
      <c r="I47" s="54"/>
      <c r="J47" s="167"/>
      <c r="K47" s="130"/>
      <c r="L47" s="54"/>
      <c r="M47" s="167"/>
      <c r="N47" s="130"/>
      <c r="O47" s="54"/>
      <c r="P47" s="167"/>
      <c r="Q47" s="225"/>
      <c r="R47" s="339"/>
      <c r="S47" s="340"/>
      <c r="T47" s="351"/>
      <c r="U47" s="352"/>
      <c r="Z47" s="2"/>
      <c r="AB47" s="5" t="str">
        <f t="shared" si="18"/>
        <v/>
      </c>
      <c r="AC47" s="5" t="str">
        <f t="shared" si="19"/>
        <v/>
      </c>
      <c r="AD47" s="5" t="str">
        <f t="shared" si="20"/>
        <v/>
      </c>
      <c r="AE47" s="5" t="str">
        <f t="shared" si="21"/>
        <v/>
      </c>
      <c r="AF47" s="5" t="str">
        <f t="shared" si="22"/>
        <v/>
      </c>
      <c r="AG47" s="8" t="str">
        <f>IF(G47="男",data_kyogisha!A38,"")</f>
        <v/>
      </c>
      <c r="AH47" s="5" t="str">
        <f t="shared" si="23"/>
        <v/>
      </c>
      <c r="AI47" s="5" t="str">
        <f t="shared" si="24"/>
        <v/>
      </c>
      <c r="AJ47" s="5" t="str">
        <f t="shared" si="25"/>
        <v/>
      </c>
      <c r="AK47" s="5" t="str">
        <f t="shared" si="26"/>
        <v/>
      </c>
      <c r="AL47" s="5" t="str">
        <f t="shared" si="27"/>
        <v/>
      </c>
      <c r="AM47" s="1" t="str">
        <f>IF(G47="女",data_kyogisha!A38,"")</f>
        <v/>
      </c>
      <c r="AN47" s="1">
        <f t="shared" si="30"/>
        <v>0</v>
      </c>
      <c r="AO47" s="1" t="str">
        <f t="shared" si="31"/>
        <v/>
      </c>
      <c r="AP47" s="1">
        <f t="shared" si="32"/>
        <v>0</v>
      </c>
      <c r="AQ47" s="1" t="str">
        <f t="shared" si="33"/>
        <v/>
      </c>
      <c r="AR47" s="1">
        <f t="shared" si="34"/>
        <v>0</v>
      </c>
      <c r="AS47" s="1" t="str">
        <f t="shared" si="28"/>
        <v/>
      </c>
      <c r="AT47" s="1">
        <f t="shared" si="35"/>
        <v>0</v>
      </c>
      <c r="AU47" s="1" t="str">
        <f t="shared" si="29"/>
        <v/>
      </c>
    </row>
    <row r="48" spans="1:47">
      <c r="A48" s="29">
        <v>38</v>
      </c>
      <c r="B48" s="214" t="str">
        <f>IF(①団体情報入力!C46="","",IF(C48="","",①団体情報入力!C46))</f>
        <v/>
      </c>
      <c r="C48" s="164"/>
      <c r="D48" s="52"/>
      <c r="E48" s="52"/>
      <c r="F48" s="165"/>
      <c r="G48" s="52"/>
      <c r="H48" s="53"/>
      <c r="I48" s="54"/>
      <c r="J48" s="167"/>
      <c r="K48" s="130"/>
      <c r="L48" s="54"/>
      <c r="M48" s="167"/>
      <c r="N48" s="130"/>
      <c r="O48" s="54"/>
      <c r="P48" s="167"/>
      <c r="Q48" s="225"/>
      <c r="R48" s="339"/>
      <c r="S48" s="340"/>
      <c r="T48" s="351"/>
      <c r="U48" s="352"/>
      <c r="Z48" s="2"/>
      <c r="AB48" s="5" t="str">
        <f t="shared" si="18"/>
        <v/>
      </c>
      <c r="AC48" s="5" t="str">
        <f t="shared" si="19"/>
        <v/>
      </c>
      <c r="AD48" s="5" t="str">
        <f t="shared" si="20"/>
        <v/>
      </c>
      <c r="AE48" s="5" t="str">
        <f t="shared" si="21"/>
        <v/>
      </c>
      <c r="AF48" s="5" t="str">
        <f t="shared" si="22"/>
        <v/>
      </c>
      <c r="AG48" s="8" t="str">
        <f>IF(G48="男",data_kyogisha!A39,"")</f>
        <v/>
      </c>
      <c r="AH48" s="5" t="str">
        <f t="shared" si="23"/>
        <v/>
      </c>
      <c r="AI48" s="5" t="str">
        <f t="shared" si="24"/>
        <v/>
      </c>
      <c r="AJ48" s="5" t="str">
        <f t="shared" si="25"/>
        <v/>
      </c>
      <c r="AK48" s="5" t="str">
        <f t="shared" si="26"/>
        <v/>
      </c>
      <c r="AL48" s="5" t="str">
        <f t="shared" si="27"/>
        <v/>
      </c>
      <c r="AM48" s="1" t="str">
        <f>IF(G48="女",data_kyogisha!A39,"")</f>
        <v/>
      </c>
      <c r="AN48" s="1">
        <f t="shared" si="30"/>
        <v>0</v>
      </c>
      <c r="AO48" s="1" t="str">
        <f t="shared" si="31"/>
        <v/>
      </c>
      <c r="AP48" s="1">
        <f t="shared" si="32"/>
        <v>0</v>
      </c>
      <c r="AQ48" s="1" t="str">
        <f t="shared" si="33"/>
        <v/>
      </c>
      <c r="AR48" s="1">
        <f t="shared" si="34"/>
        <v>0</v>
      </c>
      <c r="AS48" s="1" t="str">
        <f t="shared" si="28"/>
        <v/>
      </c>
      <c r="AT48" s="1">
        <f t="shared" si="35"/>
        <v>0</v>
      </c>
      <c r="AU48" s="1" t="str">
        <f t="shared" si="29"/>
        <v/>
      </c>
    </row>
    <row r="49" spans="1:47">
      <c r="A49" s="29">
        <v>39</v>
      </c>
      <c r="B49" s="214" t="str">
        <f>IF(①団体情報入力!C47="","",IF(C49="","",①団体情報入力!C47))</f>
        <v/>
      </c>
      <c r="C49" s="164"/>
      <c r="D49" s="52"/>
      <c r="E49" s="52"/>
      <c r="F49" s="165"/>
      <c r="G49" s="52"/>
      <c r="H49" s="53"/>
      <c r="I49" s="54"/>
      <c r="J49" s="167"/>
      <c r="K49" s="130"/>
      <c r="L49" s="54"/>
      <c r="M49" s="167"/>
      <c r="N49" s="130"/>
      <c r="O49" s="54"/>
      <c r="P49" s="167"/>
      <c r="Q49" s="225"/>
      <c r="R49" s="339"/>
      <c r="S49" s="340"/>
      <c r="T49" s="351"/>
      <c r="U49" s="352"/>
      <c r="Z49" s="2"/>
      <c r="AB49" s="5" t="str">
        <f t="shared" si="18"/>
        <v/>
      </c>
      <c r="AC49" s="5" t="str">
        <f t="shared" si="19"/>
        <v/>
      </c>
      <c r="AD49" s="5" t="str">
        <f t="shared" si="20"/>
        <v/>
      </c>
      <c r="AE49" s="5" t="str">
        <f t="shared" si="21"/>
        <v/>
      </c>
      <c r="AF49" s="5" t="str">
        <f t="shared" si="22"/>
        <v/>
      </c>
      <c r="AG49" s="8" t="str">
        <f>IF(G49="男",data_kyogisha!A40,"")</f>
        <v/>
      </c>
      <c r="AH49" s="5" t="str">
        <f t="shared" si="23"/>
        <v/>
      </c>
      <c r="AI49" s="5" t="str">
        <f t="shared" si="24"/>
        <v/>
      </c>
      <c r="AJ49" s="5" t="str">
        <f t="shared" si="25"/>
        <v/>
      </c>
      <c r="AK49" s="5" t="str">
        <f t="shared" si="26"/>
        <v/>
      </c>
      <c r="AL49" s="5" t="str">
        <f t="shared" si="27"/>
        <v/>
      </c>
      <c r="AM49" s="1" t="str">
        <f>IF(G49="女",data_kyogisha!A40,"")</f>
        <v/>
      </c>
      <c r="AN49" s="1">
        <f t="shared" si="30"/>
        <v>0</v>
      </c>
      <c r="AO49" s="1" t="str">
        <f t="shared" si="31"/>
        <v/>
      </c>
      <c r="AP49" s="1">
        <f t="shared" si="32"/>
        <v>0</v>
      </c>
      <c r="AQ49" s="1" t="str">
        <f t="shared" si="33"/>
        <v/>
      </c>
      <c r="AR49" s="1">
        <f t="shared" si="34"/>
        <v>0</v>
      </c>
      <c r="AS49" s="1" t="str">
        <f t="shared" si="28"/>
        <v/>
      </c>
      <c r="AT49" s="1">
        <f t="shared" si="35"/>
        <v>0</v>
      </c>
      <c r="AU49" s="1" t="str">
        <f t="shared" si="29"/>
        <v/>
      </c>
    </row>
    <row r="50" spans="1:47">
      <c r="A50" s="29">
        <v>40</v>
      </c>
      <c r="B50" s="214" t="str">
        <f>IF(①団体情報入力!C48="","",IF(C50="","",①団体情報入力!C48))</f>
        <v/>
      </c>
      <c r="C50" s="164"/>
      <c r="D50" s="52"/>
      <c r="E50" s="52"/>
      <c r="F50" s="165"/>
      <c r="G50" s="52"/>
      <c r="H50" s="53"/>
      <c r="I50" s="54"/>
      <c r="J50" s="167"/>
      <c r="K50" s="130"/>
      <c r="L50" s="54"/>
      <c r="M50" s="167"/>
      <c r="N50" s="130"/>
      <c r="O50" s="54"/>
      <c r="P50" s="167"/>
      <c r="Q50" s="225"/>
      <c r="R50" s="339"/>
      <c r="S50" s="340"/>
      <c r="T50" s="351"/>
      <c r="U50" s="352"/>
      <c r="Z50" s="2"/>
      <c r="AB50" s="5" t="str">
        <f t="shared" si="18"/>
        <v/>
      </c>
      <c r="AC50" s="5" t="str">
        <f t="shared" si="19"/>
        <v/>
      </c>
      <c r="AD50" s="5" t="str">
        <f t="shared" si="20"/>
        <v/>
      </c>
      <c r="AE50" s="5" t="str">
        <f t="shared" si="21"/>
        <v/>
      </c>
      <c r="AF50" s="5" t="str">
        <f t="shared" si="22"/>
        <v/>
      </c>
      <c r="AG50" s="8" t="str">
        <f>IF(G50="男",data_kyogisha!A41,"")</f>
        <v/>
      </c>
      <c r="AH50" s="5" t="str">
        <f t="shared" si="23"/>
        <v/>
      </c>
      <c r="AI50" s="5" t="str">
        <f t="shared" si="24"/>
        <v/>
      </c>
      <c r="AJ50" s="5" t="str">
        <f t="shared" si="25"/>
        <v/>
      </c>
      <c r="AK50" s="5" t="str">
        <f t="shared" si="26"/>
        <v/>
      </c>
      <c r="AL50" s="5" t="str">
        <f t="shared" si="27"/>
        <v/>
      </c>
      <c r="AM50" s="1" t="str">
        <f>IF(G50="女",data_kyogisha!A41,"")</f>
        <v/>
      </c>
      <c r="AN50" s="1">
        <f t="shared" si="30"/>
        <v>0</v>
      </c>
      <c r="AO50" s="1" t="str">
        <f t="shared" si="31"/>
        <v/>
      </c>
      <c r="AP50" s="1">
        <f t="shared" si="32"/>
        <v>0</v>
      </c>
      <c r="AQ50" s="1" t="str">
        <f t="shared" si="33"/>
        <v/>
      </c>
      <c r="AR50" s="1">
        <f t="shared" si="34"/>
        <v>0</v>
      </c>
      <c r="AS50" s="1" t="str">
        <f t="shared" si="28"/>
        <v/>
      </c>
      <c r="AT50" s="1">
        <f t="shared" si="35"/>
        <v>0</v>
      </c>
      <c r="AU50" s="1" t="str">
        <f t="shared" si="29"/>
        <v/>
      </c>
    </row>
    <row r="51" spans="1:47">
      <c r="A51" s="29">
        <v>41</v>
      </c>
      <c r="B51" s="214" t="str">
        <f>IF(①団体情報入力!C49="","",IF(C51="","",①団体情報入力!C49))</f>
        <v/>
      </c>
      <c r="C51" s="164"/>
      <c r="D51" s="52"/>
      <c r="E51" s="52"/>
      <c r="F51" s="165"/>
      <c r="G51" s="52"/>
      <c r="H51" s="53"/>
      <c r="I51" s="54"/>
      <c r="J51" s="167"/>
      <c r="K51" s="130"/>
      <c r="L51" s="54"/>
      <c r="M51" s="167"/>
      <c r="N51" s="130"/>
      <c r="O51" s="54"/>
      <c r="P51" s="167"/>
      <c r="Q51" s="225"/>
      <c r="R51" s="339"/>
      <c r="S51" s="340"/>
      <c r="T51" s="351"/>
      <c r="U51" s="352"/>
      <c r="Z51" s="2"/>
      <c r="AB51" s="5" t="str">
        <f t="shared" si="18"/>
        <v/>
      </c>
      <c r="AC51" s="5" t="str">
        <f t="shared" si="19"/>
        <v/>
      </c>
      <c r="AD51" s="5" t="str">
        <f t="shared" si="20"/>
        <v/>
      </c>
      <c r="AE51" s="5" t="str">
        <f t="shared" si="21"/>
        <v/>
      </c>
      <c r="AF51" s="5" t="str">
        <f t="shared" si="22"/>
        <v/>
      </c>
      <c r="AG51" s="8" t="str">
        <f>IF(G51="男",data_kyogisha!A42,"")</f>
        <v/>
      </c>
      <c r="AH51" s="5" t="str">
        <f t="shared" si="23"/>
        <v/>
      </c>
      <c r="AI51" s="5" t="str">
        <f t="shared" si="24"/>
        <v/>
      </c>
      <c r="AJ51" s="5" t="str">
        <f t="shared" si="25"/>
        <v/>
      </c>
      <c r="AK51" s="5" t="str">
        <f t="shared" si="26"/>
        <v/>
      </c>
      <c r="AL51" s="5" t="str">
        <f t="shared" si="27"/>
        <v/>
      </c>
      <c r="AM51" s="1" t="str">
        <f>IF(G51="女",data_kyogisha!A42,"")</f>
        <v/>
      </c>
      <c r="AN51" s="1">
        <f t="shared" si="30"/>
        <v>0</v>
      </c>
      <c r="AO51" s="1" t="str">
        <f t="shared" si="31"/>
        <v/>
      </c>
      <c r="AP51" s="1">
        <f t="shared" si="32"/>
        <v>0</v>
      </c>
      <c r="AQ51" s="1" t="str">
        <f t="shared" si="33"/>
        <v/>
      </c>
      <c r="AR51" s="1">
        <f t="shared" si="34"/>
        <v>0</v>
      </c>
      <c r="AS51" s="1" t="str">
        <f t="shared" si="28"/>
        <v/>
      </c>
      <c r="AT51" s="1">
        <f t="shared" si="35"/>
        <v>0</v>
      </c>
      <c r="AU51" s="1" t="str">
        <f t="shared" si="29"/>
        <v/>
      </c>
    </row>
    <row r="52" spans="1:47">
      <c r="A52" s="29">
        <v>42</v>
      </c>
      <c r="B52" s="214" t="str">
        <f>IF(①団体情報入力!C50="","",IF(C52="","",①団体情報入力!C50))</f>
        <v/>
      </c>
      <c r="C52" s="164"/>
      <c r="D52" s="52"/>
      <c r="E52" s="52"/>
      <c r="F52" s="165"/>
      <c r="G52" s="52"/>
      <c r="H52" s="53"/>
      <c r="I52" s="54"/>
      <c r="J52" s="167"/>
      <c r="K52" s="130"/>
      <c r="L52" s="54"/>
      <c r="M52" s="167"/>
      <c r="N52" s="130"/>
      <c r="O52" s="54"/>
      <c r="P52" s="167"/>
      <c r="Q52" s="225"/>
      <c r="R52" s="339"/>
      <c r="S52" s="340"/>
      <c r="T52" s="351"/>
      <c r="U52" s="352"/>
      <c r="AB52" s="5" t="str">
        <f t="shared" si="18"/>
        <v/>
      </c>
      <c r="AC52" s="5" t="str">
        <f t="shared" si="19"/>
        <v/>
      </c>
      <c r="AD52" s="5" t="str">
        <f t="shared" si="20"/>
        <v/>
      </c>
      <c r="AE52" s="5" t="str">
        <f t="shared" si="21"/>
        <v/>
      </c>
      <c r="AF52" s="5" t="str">
        <f t="shared" si="22"/>
        <v/>
      </c>
      <c r="AG52" s="8" t="str">
        <f>IF(G52="男",data_kyogisha!A43,"")</f>
        <v/>
      </c>
      <c r="AH52" s="5" t="str">
        <f t="shared" si="23"/>
        <v/>
      </c>
      <c r="AI52" s="5" t="str">
        <f t="shared" si="24"/>
        <v/>
      </c>
      <c r="AJ52" s="5" t="str">
        <f t="shared" si="25"/>
        <v/>
      </c>
      <c r="AK52" s="5" t="str">
        <f t="shared" si="26"/>
        <v/>
      </c>
      <c r="AL52" s="5" t="str">
        <f t="shared" si="27"/>
        <v/>
      </c>
      <c r="AM52" s="1" t="str">
        <f>IF(G52="女",data_kyogisha!A43,"")</f>
        <v/>
      </c>
      <c r="AN52" s="1">
        <f t="shared" si="30"/>
        <v>0</v>
      </c>
      <c r="AO52" s="1" t="str">
        <f t="shared" si="31"/>
        <v/>
      </c>
      <c r="AP52" s="1">
        <f t="shared" si="32"/>
        <v>0</v>
      </c>
      <c r="AQ52" s="1" t="str">
        <f t="shared" si="33"/>
        <v/>
      </c>
      <c r="AR52" s="1">
        <f t="shared" si="34"/>
        <v>0</v>
      </c>
      <c r="AS52" s="1" t="str">
        <f t="shared" si="28"/>
        <v/>
      </c>
      <c r="AT52" s="1">
        <f t="shared" si="35"/>
        <v>0</v>
      </c>
      <c r="AU52" s="1" t="str">
        <f t="shared" si="29"/>
        <v/>
      </c>
    </row>
    <row r="53" spans="1:47">
      <c r="A53" s="29">
        <v>43</v>
      </c>
      <c r="B53" s="214" t="str">
        <f>IF(①団体情報入力!C51="","",IF(C53="","",①団体情報入力!C51))</f>
        <v/>
      </c>
      <c r="C53" s="164"/>
      <c r="D53" s="52"/>
      <c r="E53" s="52"/>
      <c r="F53" s="165"/>
      <c r="G53" s="52"/>
      <c r="H53" s="53"/>
      <c r="I53" s="54"/>
      <c r="J53" s="167"/>
      <c r="K53" s="130"/>
      <c r="L53" s="54"/>
      <c r="M53" s="167"/>
      <c r="N53" s="130"/>
      <c r="O53" s="54"/>
      <c r="P53" s="167"/>
      <c r="Q53" s="225"/>
      <c r="R53" s="339"/>
      <c r="S53" s="340"/>
      <c r="T53" s="351"/>
      <c r="U53" s="352"/>
      <c r="AB53" s="5" t="str">
        <f t="shared" si="18"/>
        <v/>
      </c>
      <c r="AC53" s="5" t="str">
        <f t="shared" si="19"/>
        <v/>
      </c>
      <c r="AD53" s="5" t="str">
        <f t="shared" si="20"/>
        <v/>
      </c>
      <c r="AE53" s="5" t="str">
        <f t="shared" si="21"/>
        <v/>
      </c>
      <c r="AF53" s="5" t="str">
        <f t="shared" si="22"/>
        <v/>
      </c>
      <c r="AG53" s="8" t="str">
        <f>IF(G53="男",data_kyogisha!A44,"")</f>
        <v/>
      </c>
      <c r="AH53" s="5" t="str">
        <f t="shared" si="23"/>
        <v/>
      </c>
      <c r="AI53" s="5" t="str">
        <f t="shared" si="24"/>
        <v/>
      </c>
      <c r="AJ53" s="5" t="str">
        <f t="shared" si="25"/>
        <v/>
      </c>
      <c r="AK53" s="5" t="str">
        <f t="shared" si="26"/>
        <v/>
      </c>
      <c r="AL53" s="5" t="str">
        <f t="shared" si="27"/>
        <v/>
      </c>
      <c r="AM53" s="1" t="str">
        <f>IF(G53="女",data_kyogisha!A44,"")</f>
        <v/>
      </c>
      <c r="AN53" s="1">
        <f t="shared" si="30"/>
        <v>0</v>
      </c>
      <c r="AO53" s="1" t="str">
        <f t="shared" si="31"/>
        <v/>
      </c>
      <c r="AP53" s="1">
        <f t="shared" si="32"/>
        <v>0</v>
      </c>
      <c r="AQ53" s="1" t="str">
        <f t="shared" si="33"/>
        <v/>
      </c>
      <c r="AR53" s="1">
        <f t="shared" si="34"/>
        <v>0</v>
      </c>
      <c r="AS53" s="1" t="str">
        <f t="shared" si="28"/>
        <v/>
      </c>
      <c r="AT53" s="1">
        <f t="shared" si="35"/>
        <v>0</v>
      </c>
      <c r="AU53" s="1" t="str">
        <f t="shared" si="29"/>
        <v/>
      </c>
    </row>
    <row r="54" spans="1:47">
      <c r="A54" s="29">
        <v>44</v>
      </c>
      <c r="B54" s="214" t="str">
        <f>IF(①団体情報入力!C52="","",IF(C54="","",①団体情報入力!C52))</f>
        <v/>
      </c>
      <c r="C54" s="164"/>
      <c r="D54" s="52"/>
      <c r="E54" s="52"/>
      <c r="F54" s="165"/>
      <c r="G54" s="52"/>
      <c r="H54" s="53"/>
      <c r="I54" s="54"/>
      <c r="J54" s="167"/>
      <c r="K54" s="130"/>
      <c r="L54" s="54"/>
      <c r="M54" s="167"/>
      <c r="N54" s="130"/>
      <c r="O54" s="54"/>
      <c r="P54" s="167"/>
      <c r="Q54" s="225"/>
      <c r="R54" s="339"/>
      <c r="S54" s="340"/>
      <c r="T54" s="351"/>
      <c r="U54" s="352"/>
      <c r="AB54" s="5" t="str">
        <f t="shared" si="18"/>
        <v/>
      </c>
      <c r="AC54" s="5" t="str">
        <f t="shared" si="19"/>
        <v/>
      </c>
      <c r="AD54" s="5" t="str">
        <f t="shared" si="20"/>
        <v/>
      </c>
      <c r="AE54" s="5" t="str">
        <f t="shared" si="21"/>
        <v/>
      </c>
      <c r="AF54" s="5" t="str">
        <f t="shared" si="22"/>
        <v/>
      </c>
      <c r="AG54" s="8" t="str">
        <f>IF(G54="男",data_kyogisha!A45,"")</f>
        <v/>
      </c>
      <c r="AH54" s="5" t="str">
        <f t="shared" si="23"/>
        <v/>
      </c>
      <c r="AI54" s="5" t="str">
        <f t="shared" si="24"/>
        <v/>
      </c>
      <c r="AJ54" s="5" t="str">
        <f t="shared" si="25"/>
        <v/>
      </c>
      <c r="AK54" s="5" t="str">
        <f t="shared" si="26"/>
        <v/>
      </c>
      <c r="AL54" s="5" t="str">
        <f t="shared" si="27"/>
        <v/>
      </c>
      <c r="AM54" s="1" t="str">
        <f>IF(G54="女",data_kyogisha!A45,"")</f>
        <v/>
      </c>
      <c r="AN54" s="1">
        <f t="shared" si="30"/>
        <v>0</v>
      </c>
      <c r="AO54" s="1" t="str">
        <f t="shared" si="31"/>
        <v/>
      </c>
      <c r="AP54" s="1">
        <f t="shared" si="32"/>
        <v>0</v>
      </c>
      <c r="AQ54" s="1" t="str">
        <f t="shared" si="33"/>
        <v/>
      </c>
      <c r="AR54" s="1">
        <f t="shared" si="34"/>
        <v>0</v>
      </c>
      <c r="AS54" s="1" t="str">
        <f t="shared" si="28"/>
        <v/>
      </c>
      <c r="AT54" s="1">
        <f t="shared" si="35"/>
        <v>0</v>
      </c>
      <c r="AU54" s="1" t="str">
        <f t="shared" si="29"/>
        <v/>
      </c>
    </row>
    <row r="55" spans="1:47">
      <c r="A55" s="29">
        <v>45</v>
      </c>
      <c r="B55" s="214" t="str">
        <f>IF(①団体情報入力!C53="","",IF(C55="","",①団体情報入力!C53))</f>
        <v/>
      </c>
      <c r="C55" s="164"/>
      <c r="D55" s="52"/>
      <c r="E55" s="52"/>
      <c r="F55" s="165"/>
      <c r="G55" s="52"/>
      <c r="H55" s="53"/>
      <c r="I55" s="54"/>
      <c r="J55" s="167"/>
      <c r="K55" s="130"/>
      <c r="L55" s="54"/>
      <c r="M55" s="167"/>
      <c r="N55" s="130"/>
      <c r="O55" s="54"/>
      <c r="P55" s="167"/>
      <c r="Q55" s="225"/>
      <c r="R55" s="339"/>
      <c r="S55" s="340"/>
      <c r="T55" s="351"/>
      <c r="U55" s="352"/>
      <c r="AB55" s="5" t="str">
        <f t="shared" si="18"/>
        <v/>
      </c>
      <c r="AC55" s="5" t="str">
        <f t="shared" si="19"/>
        <v/>
      </c>
      <c r="AD55" s="5" t="str">
        <f t="shared" si="20"/>
        <v/>
      </c>
      <c r="AE55" s="5" t="str">
        <f t="shared" si="21"/>
        <v/>
      </c>
      <c r="AF55" s="5" t="str">
        <f t="shared" si="22"/>
        <v/>
      </c>
      <c r="AG55" s="8" t="str">
        <f>IF(G55="男",data_kyogisha!A46,"")</f>
        <v/>
      </c>
      <c r="AH55" s="5" t="str">
        <f t="shared" si="23"/>
        <v/>
      </c>
      <c r="AI55" s="5" t="str">
        <f t="shared" si="24"/>
        <v/>
      </c>
      <c r="AJ55" s="5" t="str">
        <f t="shared" si="25"/>
        <v/>
      </c>
      <c r="AK55" s="5" t="str">
        <f t="shared" si="26"/>
        <v/>
      </c>
      <c r="AL55" s="5" t="str">
        <f t="shared" si="27"/>
        <v/>
      </c>
      <c r="AM55" s="1" t="str">
        <f>IF(G55="女",data_kyogisha!A46,"")</f>
        <v/>
      </c>
      <c r="AN55" s="1">
        <f t="shared" si="30"/>
        <v>0</v>
      </c>
      <c r="AO55" s="1" t="str">
        <f t="shared" si="31"/>
        <v/>
      </c>
      <c r="AP55" s="1">
        <f t="shared" si="32"/>
        <v>0</v>
      </c>
      <c r="AQ55" s="1" t="str">
        <f t="shared" si="33"/>
        <v/>
      </c>
      <c r="AR55" s="1">
        <f t="shared" si="34"/>
        <v>0</v>
      </c>
      <c r="AS55" s="1" t="str">
        <f t="shared" si="28"/>
        <v/>
      </c>
      <c r="AT55" s="1">
        <f t="shared" si="35"/>
        <v>0</v>
      </c>
      <c r="AU55" s="1" t="str">
        <f t="shared" si="29"/>
        <v/>
      </c>
    </row>
    <row r="56" spans="1:47">
      <c r="A56" s="29">
        <v>46</v>
      </c>
      <c r="B56" s="214" t="str">
        <f>IF(①団体情報入力!C54="","",IF(C56="","",①団体情報入力!C54))</f>
        <v/>
      </c>
      <c r="C56" s="164"/>
      <c r="D56" s="52"/>
      <c r="E56" s="52"/>
      <c r="F56" s="165"/>
      <c r="G56" s="52"/>
      <c r="H56" s="53"/>
      <c r="I56" s="54"/>
      <c r="J56" s="167"/>
      <c r="K56" s="130"/>
      <c r="L56" s="54"/>
      <c r="M56" s="167"/>
      <c r="N56" s="130"/>
      <c r="O56" s="54"/>
      <c r="P56" s="167"/>
      <c r="Q56" s="225"/>
      <c r="R56" s="339"/>
      <c r="S56" s="340"/>
      <c r="T56" s="351"/>
      <c r="U56" s="352"/>
      <c r="AB56" s="5" t="str">
        <f t="shared" si="18"/>
        <v/>
      </c>
      <c r="AC56" s="5" t="str">
        <f t="shared" si="19"/>
        <v/>
      </c>
      <c r="AD56" s="5" t="str">
        <f t="shared" si="20"/>
        <v/>
      </c>
      <c r="AE56" s="5" t="str">
        <f t="shared" si="21"/>
        <v/>
      </c>
      <c r="AF56" s="5" t="str">
        <f t="shared" si="22"/>
        <v/>
      </c>
      <c r="AG56" s="8" t="str">
        <f>IF(G56="男",data_kyogisha!A47,"")</f>
        <v/>
      </c>
      <c r="AH56" s="5" t="str">
        <f t="shared" si="23"/>
        <v/>
      </c>
      <c r="AI56" s="5" t="str">
        <f t="shared" si="24"/>
        <v/>
      </c>
      <c r="AJ56" s="5" t="str">
        <f t="shared" si="25"/>
        <v/>
      </c>
      <c r="AK56" s="5" t="str">
        <f t="shared" si="26"/>
        <v/>
      </c>
      <c r="AL56" s="5" t="str">
        <f t="shared" si="27"/>
        <v/>
      </c>
      <c r="AM56" s="1" t="str">
        <f>IF(G56="女",data_kyogisha!A47,"")</f>
        <v/>
      </c>
      <c r="AN56" s="1">
        <f t="shared" si="30"/>
        <v>0</v>
      </c>
      <c r="AO56" s="1" t="str">
        <f t="shared" si="31"/>
        <v/>
      </c>
      <c r="AP56" s="1">
        <f t="shared" si="32"/>
        <v>0</v>
      </c>
      <c r="AQ56" s="1" t="str">
        <f t="shared" si="33"/>
        <v/>
      </c>
      <c r="AR56" s="1">
        <f t="shared" si="34"/>
        <v>0</v>
      </c>
      <c r="AS56" s="1" t="str">
        <f t="shared" si="28"/>
        <v/>
      </c>
      <c r="AT56" s="1">
        <f t="shared" si="35"/>
        <v>0</v>
      </c>
      <c r="AU56" s="1" t="str">
        <f t="shared" si="29"/>
        <v/>
      </c>
    </row>
    <row r="57" spans="1:47">
      <c r="A57" s="29">
        <v>47</v>
      </c>
      <c r="B57" s="214" t="str">
        <f>IF(①団体情報入力!C55="","",IF(C57="","",①団体情報入力!C55))</f>
        <v/>
      </c>
      <c r="C57" s="164"/>
      <c r="D57" s="52"/>
      <c r="E57" s="52"/>
      <c r="F57" s="165"/>
      <c r="G57" s="52"/>
      <c r="H57" s="53"/>
      <c r="I57" s="54"/>
      <c r="J57" s="167"/>
      <c r="K57" s="130"/>
      <c r="L57" s="54"/>
      <c r="M57" s="167"/>
      <c r="N57" s="130"/>
      <c r="O57" s="54"/>
      <c r="P57" s="167"/>
      <c r="Q57" s="225"/>
      <c r="R57" s="339"/>
      <c r="S57" s="340"/>
      <c r="T57" s="351"/>
      <c r="U57" s="352"/>
      <c r="AB57" s="5" t="str">
        <f t="shared" si="18"/>
        <v/>
      </c>
      <c r="AC57" s="5" t="str">
        <f t="shared" si="19"/>
        <v/>
      </c>
      <c r="AD57" s="5" t="str">
        <f t="shared" si="20"/>
        <v/>
      </c>
      <c r="AE57" s="5" t="str">
        <f t="shared" si="21"/>
        <v/>
      </c>
      <c r="AF57" s="5" t="str">
        <f t="shared" si="22"/>
        <v/>
      </c>
      <c r="AG57" s="8" t="str">
        <f>IF(G57="男",data_kyogisha!A48,"")</f>
        <v/>
      </c>
      <c r="AH57" s="5" t="str">
        <f t="shared" si="23"/>
        <v/>
      </c>
      <c r="AI57" s="5" t="str">
        <f t="shared" si="24"/>
        <v/>
      </c>
      <c r="AJ57" s="5" t="str">
        <f t="shared" si="25"/>
        <v/>
      </c>
      <c r="AK57" s="5" t="str">
        <f t="shared" si="26"/>
        <v/>
      </c>
      <c r="AL57" s="5" t="str">
        <f t="shared" si="27"/>
        <v/>
      </c>
      <c r="AM57" s="1" t="str">
        <f>IF(G57="女",data_kyogisha!A48,"")</f>
        <v/>
      </c>
      <c r="AN57" s="1">
        <f t="shared" si="30"/>
        <v>0</v>
      </c>
      <c r="AO57" s="1" t="str">
        <f t="shared" si="31"/>
        <v/>
      </c>
      <c r="AP57" s="1">
        <f t="shared" si="32"/>
        <v>0</v>
      </c>
      <c r="AQ57" s="1" t="str">
        <f t="shared" si="33"/>
        <v/>
      </c>
      <c r="AR57" s="1">
        <f t="shared" si="34"/>
        <v>0</v>
      </c>
      <c r="AS57" s="1" t="str">
        <f t="shared" si="28"/>
        <v/>
      </c>
      <c r="AT57" s="1">
        <f t="shared" si="35"/>
        <v>0</v>
      </c>
      <c r="AU57" s="1" t="str">
        <f t="shared" si="29"/>
        <v/>
      </c>
    </row>
    <row r="58" spans="1:47">
      <c r="A58" s="29">
        <v>48</v>
      </c>
      <c r="B58" s="214" t="str">
        <f>IF(①団体情報入力!C56="","",IF(C58="","",①団体情報入力!C56))</f>
        <v/>
      </c>
      <c r="C58" s="164"/>
      <c r="D58" s="52"/>
      <c r="E58" s="52"/>
      <c r="F58" s="165"/>
      <c r="G58" s="52"/>
      <c r="H58" s="53"/>
      <c r="I58" s="54"/>
      <c r="J58" s="167"/>
      <c r="K58" s="130"/>
      <c r="L58" s="54"/>
      <c r="M58" s="167"/>
      <c r="N58" s="130"/>
      <c r="O58" s="54"/>
      <c r="P58" s="167"/>
      <c r="Q58" s="225"/>
      <c r="R58" s="339"/>
      <c r="S58" s="340"/>
      <c r="T58" s="351"/>
      <c r="U58" s="352"/>
      <c r="AB58" s="5" t="str">
        <f t="shared" si="18"/>
        <v/>
      </c>
      <c r="AC58" s="5" t="str">
        <f t="shared" si="19"/>
        <v/>
      </c>
      <c r="AD58" s="5" t="str">
        <f t="shared" si="20"/>
        <v/>
      </c>
      <c r="AE58" s="5" t="str">
        <f t="shared" si="21"/>
        <v/>
      </c>
      <c r="AF58" s="5" t="str">
        <f t="shared" si="22"/>
        <v/>
      </c>
      <c r="AG58" s="8" t="str">
        <f>IF(G58="男",data_kyogisha!A49,"")</f>
        <v/>
      </c>
      <c r="AH58" s="5" t="str">
        <f t="shared" si="23"/>
        <v/>
      </c>
      <c r="AI58" s="5" t="str">
        <f t="shared" si="24"/>
        <v/>
      </c>
      <c r="AJ58" s="5" t="str">
        <f t="shared" si="25"/>
        <v/>
      </c>
      <c r="AK58" s="5" t="str">
        <f t="shared" si="26"/>
        <v/>
      </c>
      <c r="AL58" s="5" t="str">
        <f t="shared" si="27"/>
        <v/>
      </c>
      <c r="AM58" s="1" t="str">
        <f>IF(G58="女",data_kyogisha!A49,"")</f>
        <v/>
      </c>
      <c r="AN58" s="1">
        <f t="shared" si="30"/>
        <v>0</v>
      </c>
      <c r="AO58" s="1" t="str">
        <f t="shared" si="31"/>
        <v/>
      </c>
      <c r="AP58" s="1">
        <f t="shared" si="32"/>
        <v>0</v>
      </c>
      <c r="AQ58" s="1" t="str">
        <f t="shared" si="33"/>
        <v/>
      </c>
      <c r="AR58" s="1">
        <f t="shared" si="34"/>
        <v>0</v>
      </c>
      <c r="AS58" s="1" t="str">
        <f t="shared" si="28"/>
        <v/>
      </c>
      <c r="AT58" s="1">
        <f t="shared" si="35"/>
        <v>0</v>
      </c>
      <c r="AU58" s="1" t="str">
        <f t="shared" si="29"/>
        <v/>
      </c>
    </row>
    <row r="59" spans="1:47">
      <c r="A59" s="29">
        <v>49</v>
      </c>
      <c r="B59" s="214" t="str">
        <f>IF(①団体情報入力!C57="","",IF(C59="","",①団体情報入力!C57))</f>
        <v/>
      </c>
      <c r="C59" s="164"/>
      <c r="D59" s="52"/>
      <c r="E59" s="52"/>
      <c r="F59" s="165"/>
      <c r="G59" s="52"/>
      <c r="H59" s="53"/>
      <c r="I59" s="54"/>
      <c r="J59" s="167"/>
      <c r="K59" s="130"/>
      <c r="L59" s="54"/>
      <c r="M59" s="167"/>
      <c r="N59" s="130"/>
      <c r="O59" s="54"/>
      <c r="P59" s="167"/>
      <c r="Q59" s="225"/>
      <c r="R59" s="339"/>
      <c r="S59" s="340"/>
      <c r="T59" s="351"/>
      <c r="U59" s="352"/>
      <c r="AB59" s="5" t="str">
        <f t="shared" si="18"/>
        <v/>
      </c>
      <c r="AC59" s="5" t="str">
        <f t="shared" si="19"/>
        <v/>
      </c>
      <c r="AD59" s="5" t="str">
        <f t="shared" si="20"/>
        <v/>
      </c>
      <c r="AE59" s="5" t="str">
        <f t="shared" si="21"/>
        <v/>
      </c>
      <c r="AF59" s="5" t="str">
        <f t="shared" si="22"/>
        <v/>
      </c>
      <c r="AG59" s="8" t="str">
        <f>IF(G59="男",data_kyogisha!A50,"")</f>
        <v/>
      </c>
      <c r="AH59" s="5" t="str">
        <f t="shared" si="23"/>
        <v/>
      </c>
      <c r="AI59" s="5" t="str">
        <f t="shared" si="24"/>
        <v/>
      </c>
      <c r="AJ59" s="5" t="str">
        <f t="shared" si="25"/>
        <v/>
      </c>
      <c r="AK59" s="5" t="str">
        <f t="shared" si="26"/>
        <v/>
      </c>
      <c r="AL59" s="5" t="str">
        <f t="shared" si="27"/>
        <v/>
      </c>
      <c r="AM59" s="1" t="str">
        <f>IF(G59="女",data_kyogisha!A50,"")</f>
        <v/>
      </c>
      <c r="AN59" s="1">
        <f t="shared" si="30"/>
        <v>0</v>
      </c>
      <c r="AO59" s="1" t="str">
        <f t="shared" si="31"/>
        <v/>
      </c>
      <c r="AP59" s="1">
        <f t="shared" si="32"/>
        <v>0</v>
      </c>
      <c r="AQ59" s="1" t="str">
        <f t="shared" si="33"/>
        <v/>
      </c>
      <c r="AR59" s="1">
        <f t="shared" si="34"/>
        <v>0</v>
      </c>
      <c r="AS59" s="1" t="str">
        <f t="shared" si="28"/>
        <v/>
      </c>
      <c r="AT59" s="1">
        <f t="shared" si="35"/>
        <v>0</v>
      </c>
      <c r="AU59" s="1" t="str">
        <f t="shared" si="29"/>
        <v/>
      </c>
    </row>
    <row r="60" spans="1:47">
      <c r="A60" s="29">
        <v>50</v>
      </c>
      <c r="B60" s="214" t="str">
        <f>IF(①団体情報入力!C58="","",IF(C60="","",①団体情報入力!C58))</f>
        <v/>
      </c>
      <c r="C60" s="164"/>
      <c r="D60" s="52"/>
      <c r="E60" s="52"/>
      <c r="F60" s="165"/>
      <c r="G60" s="52"/>
      <c r="H60" s="53"/>
      <c r="I60" s="54"/>
      <c r="J60" s="167"/>
      <c r="K60" s="130"/>
      <c r="L60" s="54"/>
      <c r="M60" s="167"/>
      <c r="N60" s="130"/>
      <c r="O60" s="54"/>
      <c r="P60" s="167"/>
      <c r="Q60" s="225"/>
      <c r="R60" s="339"/>
      <c r="S60" s="340"/>
      <c r="T60" s="351"/>
      <c r="U60" s="352"/>
      <c r="AB60" s="5" t="str">
        <f t="shared" si="18"/>
        <v/>
      </c>
      <c r="AC60" s="5" t="str">
        <f t="shared" si="19"/>
        <v/>
      </c>
      <c r="AD60" s="5" t="str">
        <f t="shared" si="20"/>
        <v/>
      </c>
      <c r="AE60" s="5" t="str">
        <f t="shared" si="21"/>
        <v/>
      </c>
      <c r="AF60" s="5" t="str">
        <f t="shared" si="22"/>
        <v/>
      </c>
      <c r="AG60" s="8" t="str">
        <f>IF(G60="男",data_kyogisha!A51,"")</f>
        <v/>
      </c>
      <c r="AH60" s="5" t="str">
        <f t="shared" si="23"/>
        <v/>
      </c>
      <c r="AI60" s="5" t="str">
        <f t="shared" si="24"/>
        <v/>
      </c>
      <c r="AJ60" s="5" t="str">
        <f t="shared" si="25"/>
        <v/>
      </c>
      <c r="AK60" s="5" t="str">
        <f t="shared" si="26"/>
        <v/>
      </c>
      <c r="AL60" s="5" t="str">
        <f t="shared" si="27"/>
        <v/>
      </c>
      <c r="AM60" s="1" t="str">
        <f>IF(G60="女",data_kyogisha!A51,"")</f>
        <v/>
      </c>
      <c r="AN60" s="1">
        <f t="shared" si="30"/>
        <v>0</v>
      </c>
      <c r="AO60" s="1" t="str">
        <f t="shared" si="31"/>
        <v/>
      </c>
      <c r="AP60" s="1">
        <f t="shared" si="32"/>
        <v>0</v>
      </c>
      <c r="AQ60" s="1" t="str">
        <f t="shared" si="33"/>
        <v/>
      </c>
      <c r="AR60" s="1">
        <f t="shared" si="34"/>
        <v>0</v>
      </c>
      <c r="AS60" s="1" t="str">
        <f t="shared" si="28"/>
        <v/>
      </c>
      <c r="AT60" s="1">
        <f t="shared" si="35"/>
        <v>0</v>
      </c>
      <c r="AU60" s="1" t="str">
        <f t="shared" si="29"/>
        <v/>
      </c>
    </row>
    <row r="61" spans="1:47">
      <c r="A61" s="29">
        <v>51</v>
      </c>
      <c r="B61" s="214" t="str">
        <f>IF(①団体情報入力!C59="","",IF(C61="","",①団体情報入力!C59))</f>
        <v/>
      </c>
      <c r="C61" s="164"/>
      <c r="D61" s="52"/>
      <c r="E61" s="52"/>
      <c r="F61" s="165"/>
      <c r="G61" s="52"/>
      <c r="H61" s="53"/>
      <c r="I61" s="54"/>
      <c r="J61" s="167"/>
      <c r="K61" s="130"/>
      <c r="L61" s="54"/>
      <c r="M61" s="167"/>
      <c r="N61" s="130"/>
      <c r="O61" s="54"/>
      <c r="P61" s="167"/>
      <c r="Q61" s="225"/>
      <c r="R61" s="339"/>
      <c r="S61" s="340"/>
      <c r="T61" s="351"/>
      <c r="U61" s="352"/>
      <c r="AB61" s="5" t="str">
        <f t="shared" si="18"/>
        <v/>
      </c>
      <c r="AC61" s="5" t="str">
        <f t="shared" si="19"/>
        <v/>
      </c>
      <c r="AD61" s="5" t="str">
        <f t="shared" si="20"/>
        <v/>
      </c>
      <c r="AE61" s="5" t="str">
        <f t="shared" si="21"/>
        <v/>
      </c>
      <c r="AF61" s="5" t="str">
        <f t="shared" si="22"/>
        <v/>
      </c>
      <c r="AG61" s="8" t="str">
        <f>IF(G61="男",data_kyogisha!A52,"")</f>
        <v/>
      </c>
      <c r="AH61" s="5" t="str">
        <f t="shared" si="23"/>
        <v/>
      </c>
      <c r="AI61" s="5" t="str">
        <f t="shared" si="24"/>
        <v/>
      </c>
      <c r="AJ61" s="5" t="str">
        <f t="shared" si="25"/>
        <v/>
      </c>
      <c r="AK61" s="5" t="str">
        <f t="shared" si="26"/>
        <v/>
      </c>
      <c r="AL61" s="5" t="str">
        <f t="shared" si="27"/>
        <v/>
      </c>
      <c r="AM61" s="1" t="str">
        <f>IF(G61="女",data_kyogisha!A52,"")</f>
        <v/>
      </c>
      <c r="AN61" s="1">
        <f t="shared" si="30"/>
        <v>0</v>
      </c>
      <c r="AO61" s="1" t="str">
        <f t="shared" si="31"/>
        <v/>
      </c>
      <c r="AP61" s="1">
        <f t="shared" si="32"/>
        <v>0</v>
      </c>
      <c r="AQ61" s="1" t="str">
        <f t="shared" si="33"/>
        <v/>
      </c>
      <c r="AR61" s="1">
        <f t="shared" si="34"/>
        <v>0</v>
      </c>
      <c r="AS61" s="1" t="str">
        <f t="shared" si="28"/>
        <v/>
      </c>
      <c r="AT61" s="1">
        <f t="shared" si="35"/>
        <v>0</v>
      </c>
      <c r="AU61" s="1" t="str">
        <f t="shared" si="29"/>
        <v/>
      </c>
    </row>
    <row r="62" spans="1:47">
      <c r="A62" s="29">
        <v>52</v>
      </c>
      <c r="B62" s="214" t="str">
        <f>IF(①団体情報入力!C60="","",IF(C62="","",①団体情報入力!C60))</f>
        <v/>
      </c>
      <c r="C62" s="164"/>
      <c r="D62" s="52"/>
      <c r="E62" s="52"/>
      <c r="F62" s="165"/>
      <c r="G62" s="52"/>
      <c r="H62" s="53"/>
      <c r="I62" s="54"/>
      <c r="J62" s="167"/>
      <c r="K62" s="130"/>
      <c r="L62" s="54"/>
      <c r="M62" s="167"/>
      <c r="N62" s="130"/>
      <c r="O62" s="54"/>
      <c r="P62" s="167"/>
      <c r="Q62" s="225"/>
      <c r="R62" s="339"/>
      <c r="S62" s="340"/>
      <c r="T62" s="351"/>
      <c r="U62" s="352"/>
      <c r="AB62" s="5" t="str">
        <f t="shared" si="18"/>
        <v/>
      </c>
      <c r="AC62" s="5" t="str">
        <f t="shared" si="19"/>
        <v/>
      </c>
      <c r="AD62" s="5" t="str">
        <f t="shared" si="20"/>
        <v/>
      </c>
      <c r="AE62" s="5" t="str">
        <f t="shared" si="21"/>
        <v/>
      </c>
      <c r="AF62" s="5" t="str">
        <f t="shared" si="22"/>
        <v/>
      </c>
      <c r="AG62" s="8" t="str">
        <f>IF(G62="男",data_kyogisha!A53,"")</f>
        <v/>
      </c>
      <c r="AH62" s="5" t="str">
        <f t="shared" si="23"/>
        <v/>
      </c>
      <c r="AI62" s="5" t="str">
        <f t="shared" si="24"/>
        <v/>
      </c>
      <c r="AJ62" s="5" t="str">
        <f t="shared" si="25"/>
        <v/>
      </c>
      <c r="AK62" s="5" t="str">
        <f t="shared" si="26"/>
        <v/>
      </c>
      <c r="AL62" s="5" t="str">
        <f t="shared" si="27"/>
        <v/>
      </c>
      <c r="AM62" s="1" t="str">
        <f>IF(G62="女",data_kyogisha!A53,"")</f>
        <v/>
      </c>
      <c r="AN62" s="1">
        <f t="shared" si="30"/>
        <v>0</v>
      </c>
      <c r="AO62" s="1" t="str">
        <f t="shared" si="31"/>
        <v/>
      </c>
      <c r="AP62" s="1">
        <f t="shared" si="32"/>
        <v>0</v>
      </c>
      <c r="AQ62" s="1" t="str">
        <f t="shared" si="33"/>
        <v/>
      </c>
      <c r="AR62" s="1">
        <f t="shared" si="34"/>
        <v>0</v>
      </c>
      <c r="AS62" s="1" t="str">
        <f t="shared" si="28"/>
        <v/>
      </c>
      <c r="AT62" s="1">
        <f t="shared" si="35"/>
        <v>0</v>
      </c>
      <c r="AU62" s="1" t="str">
        <f t="shared" si="29"/>
        <v/>
      </c>
    </row>
    <row r="63" spans="1:47">
      <c r="A63" s="29">
        <v>53</v>
      </c>
      <c r="B63" s="214" t="str">
        <f>IF(①団体情報入力!C61="","",IF(C63="","",①団体情報入力!C61))</f>
        <v/>
      </c>
      <c r="C63" s="164"/>
      <c r="D63" s="52"/>
      <c r="E63" s="52"/>
      <c r="F63" s="165"/>
      <c r="G63" s="52"/>
      <c r="H63" s="53"/>
      <c r="I63" s="54"/>
      <c r="J63" s="167"/>
      <c r="K63" s="130"/>
      <c r="L63" s="54"/>
      <c r="M63" s="167"/>
      <c r="N63" s="130"/>
      <c r="O63" s="54"/>
      <c r="P63" s="167"/>
      <c r="Q63" s="225"/>
      <c r="R63" s="339"/>
      <c r="S63" s="340"/>
      <c r="T63" s="351"/>
      <c r="U63" s="352"/>
      <c r="AB63" s="5" t="str">
        <f t="shared" si="18"/>
        <v/>
      </c>
      <c r="AC63" s="5" t="str">
        <f t="shared" si="19"/>
        <v/>
      </c>
      <c r="AD63" s="5" t="str">
        <f t="shared" si="20"/>
        <v/>
      </c>
      <c r="AE63" s="5" t="str">
        <f t="shared" si="21"/>
        <v/>
      </c>
      <c r="AF63" s="5" t="str">
        <f t="shared" si="22"/>
        <v/>
      </c>
      <c r="AG63" s="8" t="str">
        <f>IF(G63="男",data_kyogisha!A54,"")</f>
        <v/>
      </c>
      <c r="AH63" s="5" t="str">
        <f t="shared" si="23"/>
        <v/>
      </c>
      <c r="AI63" s="5" t="str">
        <f t="shared" si="24"/>
        <v/>
      </c>
      <c r="AJ63" s="5" t="str">
        <f t="shared" si="25"/>
        <v/>
      </c>
      <c r="AK63" s="5" t="str">
        <f t="shared" si="26"/>
        <v/>
      </c>
      <c r="AL63" s="5" t="str">
        <f t="shared" si="27"/>
        <v/>
      </c>
      <c r="AM63" s="1" t="str">
        <f>IF(G63="女",data_kyogisha!A54,"")</f>
        <v/>
      </c>
      <c r="AN63" s="1">
        <f t="shared" si="30"/>
        <v>0</v>
      </c>
      <c r="AO63" s="1" t="str">
        <f t="shared" si="31"/>
        <v/>
      </c>
      <c r="AP63" s="1">
        <f t="shared" si="32"/>
        <v>0</v>
      </c>
      <c r="AQ63" s="1" t="str">
        <f t="shared" si="33"/>
        <v/>
      </c>
      <c r="AR63" s="1">
        <f t="shared" si="34"/>
        <v>0</v>
      </c>
      <c r="AS63" s="1" t="str">
        <f t="shared" si="28"/>
        <v/>
      </c>
      <c r="AT63" s="1">
        <f t="shared" si="35"/>
        <v>0</v>
      </c>
      <c r="AU63" s="1" t="str">
        <f t="shared" si="29"/>
        <v/>
      </c>
    </row>
    <row r="64" spans="1:47">
      <c r="A64" s="29">
        <v>54</v>
      </c>
      <c r="B64" s="214" t="str">
        <f>IF(①団体情報入力!C62="","",IF(C64="","",①団体情報入力!C62))</f>
        <v/>
      </c>
      <c r="C64" s="164"/>
      <c r="D64" s="52"/>
      <c r="E64" s="52"/>
      <c r="F64" s="165"/>
      <c r="G64" s="52"/>
      <c r="H64" s="53"/>
      <c r="I64" s="54"/>
      <c r="J64" s="167"/>
      <c r="K64" s="130"/>
      <c r="L64" s="54"/>
      <c r="M64" s="167"/>
      <c r="N64" s="130"/>
      <c r="O64" s="54"/>
      <c r="P64" s="167"/>
      <c r="Q64" s="225"/>
      <c r="R64" s="339"/>
      <c r="S64" s="340"/>
      <c r="T64" s="351"/>
      <c r="U64" s="352"/>
      <c r="AB64" s="5" t="str">
        <f t="shared" si="18"/>
        <v/>
      </c>
      <c r="AC64" s="5" t="str">
        <f t="shared" si="19"/>
        <v/>
      </c>
      <c r="AD64" s="5" t="str">
        <f t="shared" si="20"/>
        <v/>
      </c>
      <c r="AE64" s="5" t="str">
        <f t="shared" si="21"/>
        <v/>
      </c>
      <c r="AF64" s="5" t="str">
        <f t="shared" si="22"/>
        <v/>
      </c>
      <c r="AG64" s="8" t="str">
        <f>IF(G64="男",data_kyogisha!A55,"")</f>
        <v/>
      </c>
      <c r="AH64" s="5" t="str">
        <f t="shared" si="23"/>
        <v/>
      </c>
      <c r="AI64" s="5" t="str">
        <f t="shared" si="24"/>
        <v/>
      </c>
      <c r="AJ64" s="5" t="str">
        <f t="shared" si="25"/>
        <v/>
      </c>
      <c r="AK64" s="5" t="str">
        <f t="shared" si="26"/>
        <v/>
      </c>
      <c r="AL64" s="5" t="str">
        <f t="shared" si="27"/>
        <v/>
      </c>
      <c r="AM64" s="1" t="str">
        <f>IF(G64="女",data_kyogisha!A55,"")</f>
        <v/>
      </c>
      <c r="AN64" s="1">
        <f t="shared" si="30"/>
        <v>0</v>
      </c>
      <c r="AO64" s="1" t="str">
        <f t="shared" si="31"/>
        <v/>
      </c>
      <c r="AP64" s="1">
        <f t="shared" si="32"/>
        <v>0</v>
      </c>
      <c r="AQ64" s="1" t="str">
        <f t="shared" si="33"/>
        <v/>
      </c>
      <c r="AR64" s="1">
        <f t="shared" si="34"/>
        <v>0</v>
      </c>
      <c r="AS64" s="1" t="str">
        <f t="shared" si="28"/>
        <v/>
      </c>
      <c r="AT64" s="1">
        <f t="shared" si="35"/>
        <v>0</v>
      </c>
      <c r="AU64" s="1" t="str">
        <f t="shared" si="29"/>
        <v/>
      </c>
    </row>
    <row r="65" spans="1:47">
      <c r="A65" s="29">
        <v>55</v>
      </c>
      <c r="B65" s="214" t="str">
        <f>IF(①団体情報入力!C63="","",IF(C65="","",①団体情報入力!C63))</f>
        <v/>
      </c>
      <c r="C65" s="164"/>
      <c r="D65" s="52"/>
      <c r="E65" s="52"/>
      <c r="F65" s="165"/>
      <c r="G65" s="52"/>
      <c r="H65" s="53"/>
      <c r="I65" s="54"/>
      <c r="J65" s="167"/>
      <c r="K65" s="130"/>
      <c r="L65" s="54"/>
      <c r="M65" s="167"/>
      <c r="N65" s="130"/>
      <c r="O65" s="54"/>
      <c r="P65" s="167"/>
      <c r="Q65" s="225"/>
      <c r="R65" s="339"/>
      <c r="S65" s="340"/>
      <c r="T65" s="351"/>
      <c r="U65" s="352"/>
      <c r="AB65" s="5" t="str">
        <f t="shared" si="18"/>
        <v/>
      </c>
      <c r="AC65" s="5" t="str">
        <f t="shared" si="19"/>
        <v/>
      </c>
      <c r="AD65" s="5" t="str">
        <f t="shared" si="20"/>
        <v/>
      </c>
      <c r="AE65" s="5" t="str">
        <f t="shared" si="21"/>
        <v/>
      </c>
      <c r="AF65" s="5" t="str">
        <f t="shared" si="22"/>
        <v/>
      </c>
      <c r="AG65" s="8" t="str">
        <f>IF(G65="男",data_kyogisha!A56,"")</f>
        <v/>
      </c>
      <c r="AH65" s="5" t="str">
        <f t="shared" si="23"/>
        <v/>
      </c>
      <c r="AI65" s="5" t="str">
        <f t="shared" si="24"/>
        <v/>
      </c>
      <c r="AJ65" s="5" t="str">
        <f t="shared" si="25"/>
        <v/>
      </c>
      <c r="AK65" s="5" t="str">
        <f t="shared" si="26"/>
        <v/>
      </c>
      <c r="AL65" s="5" t="str">
        <f t="shared" si="27"/>
        <v/>
      </c>
      <c r="AM65" s="1" t="str">
        <f>IF(G65="女",data_kyogisha!A56,"")</f>
        <v/>
      </c>
      <c r="AN65" s="1">
        <f t="shared" si="30"/>
        <v>0</v>
      </c>
      <c r="AO65" s="1" t="str">
        <f t="shared" si="31"/>
        <v/>
      </c>
      <c r="AP65" s="1">
        <f t="shared" si="32"/>
        <v>0</v>
      </c>
      <c r="AQ65" s="1" t="str">
        <f t="shared" si="33"/>
        <v/>
      </c>
      <c r="AR65" s="1">
        <f t="shared" si="34"/>
        <v>0</v>
      </c>
      <c r="AS65" s="1" t="str">
        <f t="shared" si="28"/>
        <v/>
      </c>
      <c r="AT65" s="1">
        <f t="shared" si="35"/>
        <v>0</v>
      </c>
      <c r="AU65" s="1" t="str">
        <f t="shared" si="29"/>
        <v/>
      </c>
    </row>
    <row r="66" spans="1:47">
      <c r="A66" s="29">
        <v>56</v>
      </c>
      <c r="B66" s="214" t="str">
        <f>IF(①団体情報入力!C64="","",IF(C66="","",①団体情報入力!C64))</f>
        <v/>
      </c>
      <c r="C66" s="164"/>
      <c r="D66" s="52"/>
      <c r="E66" s="52"/>
      <c r="F66" s="165"/>
      <c r="G66" s="52"/>
      <c r="H66" s="53"/>
      <c r="I66" s="54"/>
      <c r="J66" s="167"/>
      <c r="K66" s="130"/>
      <c r="L66" s="54"/>
      <c r="M66" s="167"/>
      <c r="N66" s="130"/>
      <c r="O66" s="54"/>
      <c r="P66" s="167"/>
      <c r="Q66" s="225"/>
      <c r="R66" s="339"/>
      <c r="S66" s="340"/>
      <c r="T66" s="351"/>
      <c r="U66" s="352"/>
      <c r="AB66" s="5" t="str">
        <f t="shared" si="18"/>
        <v/>
      </c>
      <c r="AC66" s="5" t="str">
        <f t="shared" si="19"/>
        <v/>
      </c>
      <c r="AD66" s="5" t="str">
        <f t="shared" si="20"/>
        <v/>
      </c>
      <c r="AE66" s="5" t="str">
        <f t="shared" si="21"/>
        <v/>
      </c>
      <c r="AF66" s="5" t="str">
        <f t="shared" si="22"/>
        <v/>
      </c>
      <c r="AG66" s="8" t="str">
        <f>IF(G66="男",data_kyogisha!A57,"")</f>
        <v/>
      </c>
      <c r="AH66" s="5" t="str">
        <f t="shared" si="23"/>
        <v/>
      </c>
      <c r="AI66" s="5" t="str">
        <f t="shared" si="24"/>
        <v/>
      </c>
      <c r="AJ66" s="5" t="str">
        <f t="shared" si="25"/>
        <v/>
      </c>
      <c r="AK66" s="5" t="str">
        <f t="shared" si="26"/>
        <v/>
      </c>
      <c r="AL66" s="5" t="str">
        <f t="shared" si="27"/>
        <v/>
      </c>
      <c r="AM66" s="1" t="str">
        <f>IF(G66="女",data_kyogisha!A57,"")</f>
        <v/>
      </c>
      <c r="AN66" s="1">
        <f t="shared" si="30"/>
        <v>0</v>
      </c>
      <c r="AO66" s="1" t="str">
        <f t="shared" si="31"/>
        <v/>
      </c>
      <c r="AP66" s="1">
        <f t="shared" si="32"/>
        <v>0</v>
      </c>
      <c r="AQ66" s="1" t="str">
        <f t="shared" si="33"/>
        <v/>
      </c>
      <c r="AR66" s="1">
        <f t="shared" si="34"/>
        <v>0</v>
      </c>
      <c r="AS66" s="1" t="str">
        <f t="shared" si="28"/>
        <v/>
      </c>
      <c r="AT66" s="1">
        <f t="shared" si="35"/>
        <v>0</v>
      </c>
      <c r="AU66" s="1" t="str">
        <f t="shared" si="29"/>
        <v/>
      </c>
    </row>
    <row r="67" spans="1:47">
      <c r="A67" s="29">
        <v>57</v>
      </c>
      <c r="B67" s="214" t="str">
        <f>IF(①団体情報入力!C65="","",IF(C67="","",①団体情報入力!C65))</f>
        <v/>
      </c>
      <c r="C67" s="164"/>
      <c r="D67" s="52"/>
      <c r="E67" s="52"/>
      <c r="F67" s="165"/>
      <c r="G67" s="52"/>
      <c r="H67" s="53"/>
      <c r="I67" s="54"/>
      <c r="J67" s="167"/>
      <c r="K67" s="130"/>
      <c r="L67" s="54"/>
      <c r="M67" s="167"/>
      <c r="N67" s="130"/>
      <c r="O67" s="54"/>
      <c r="P67" s="167"/>
      <c r="Q67" s="225"/>
      <c r="R67" s="339"/>
      <c r="S67" s="340"/>
      <c r="T67" s="351"/>
      <c r="U67" s="352"/>
      <c r="AB67" s="5" t="str">
        <f t="shared" si="18"/>
        <v/>
      </c>
      <c r="AC67" s="5" t="str">
        <f t="shared" si="19"/>
        <v/>
      </c>
      <c r="AD67" s="5" t="str">
        <f t="shared" si="20"/>
        <v/>
      </c>
      <c r="AE67" s="5" t="str">
        <f t="shared" si="21"/>
        <v/>
      </c>
      <c r="AF67" s="5" t="str">
        <f t="shared" si="22"/>
        <v/>
      </c>
      <c r="AG67" s="8" t="str">
        <f>IF(G67="男",data_kyogisha!A58,"")</f>
        <v/>
      </c>
      <c r="AH67" s="5" t="str">
        <f t="shared" si="23"/>
        <v/>
      </c>
      <c r="AI67" s="5" t="str">
        <f t="shared" si="24"/>
        <v/>
      </c>
      <c r="AJ67" s="5" t="str">
        <f t="shared" si="25"/>
        <v/>
      </c>
      <c r="AK67" s="5" t="str">
        <f t="shared" si="26"/>
        <v/>
      </c>
      <c r="AL67" s="5" t="str">
        <f t="shared" si="27"/>
        <v/>
      </c>
      <c r="AM67" s="1" t="str">
        <f>IF(G67="女",data_kyogisha!A58,"")</f>
        <v/>
      </c>
      <c r="AN67" s="1">
        <f t="shared" si="30"/>
        <v>0</v>
      </c>
      <c r="AO67" s="1" t="str">
        <f t="shared" si="31"/>
        <v/>
      </c>
      <c r="AP67" s="1">
        <f t="shared" si="32"/>
        <v>0</v>
      </c>
      <c r="AQ67" s="1" t="str">
        <f t="shared" si="33"/>
        <v/>
      </c>
      <c r="AR67" s="1">
        <f t="shared" si="34"/>
        <v>0</v>
      </c>
      <c r="AS67" s="1" t="str">
        <f t="shared" si="28"/>
        <v/>
      </c>
      <c r="AT67" s="1">
        <f t="shared" si="35"/>
        <v>0</v>
      </c>
      <c r="AU67" s="1" t="str">
        <f t="shared" si="29"/>
        <v/>
      </c>
    </row>
    <row r="68" spans="1:47">
      <c r="A68" s="29">
        <v>58</v>
      </c>
      <c r="B68" s="214" t="str">
        <f>IF(①団体情報入力!C66="","",IF(C68="","",①団体情報入力!C66))</f>
        <v/>
      </c>
      <c r="C68" s="164"/>
      <c r="D68" s="52"/>
      <c r="E68" s="52"/>
      <c r="F68" s="165"/>
      <c r="G68" s="52"/>
      <c r="H68" s="53"/>
      <c r="I68" s="54"/>
      <c r="J68" s="167"/>
      <c r="K68" s="130"/>
      <c r="L68" s="54"/>
      <c r="M68" s="167"/>
      <c r="N68" s="130"/>
      <c r="O68" s="54"/>
      <c r="P68" s="167"/>
      <c r="Q68" s="225"/>
      <c r="R68" s="339"/>
      <c r="S68" s="340"/>
      <c r="T68" s="351"/>
      <c r="U68" s="352"/>
      <c r="AB68" s="5" t="str">
        <f t="shared" si="18"/>
        <v/>
      </c>
      <c r="AC68" s="5" t="str">
        <f t="shared" si="19"/>
        <v/>
      </c>
      <c r="AD68" s="5" t="str">
        <f t="shared" si="20"/>
        <v/>
      </c>
      <c r="AE68" s="5" t="str">
        <f t="shared" si="21"/>
        <v/>
      </c>
      <c r="AF68" s="5" t="str">
        <f t="shared" si="22"/>
        <v/>
      </c>
      <c r="AG68" s="8" t="str">
        <f>IF(G68="男",data_kyogisha!A59,"")</f>
        <v/>
      </c>
      <c r="AH68" s="5" t="str">
        <f t="shared" si="23"/>
        <v/>
      </c>
      <c r="AI68" s="5" t="str">
        <f t="shared" si="24"/>
        <v/>
      </c>
      <c r="AJ68" s="5" t="str">
        <f t="shared" si="25"/>
        <v/>
      </c>
      <c r="AK68" s="5" t="str">
        <f t="shared" si="26"/>
        <v/>
      </c>
      <c r="AL68" s="5" t="str">
        <f t="shared" si="27"/>
        <v/>
      </c>
      <c r="AM68" s="1" t="str">
        <f>IF(G68="女",data_kyogisha!A59,"")</f>
        <v/>
      </c>
      <c r="AN68" s="1">
        <f t="shared" si="30"/>
        <v>0</v>
      </c>
      <c r="AO68" s="1" t="str">
        <f t="shared" si="31"/>
        <v/>
      </c>
      <c r="AP68" s="1">
        <f t="shared" si="32"/>
        <v>0</v>
      </c>
      <c r="AQ68" s="1" t="str">
        <f t="shared" si="33"/>
        <v/>
      </c>
      <c r="AR68" s="1">
        <f t="shared" si="34"/>
        <v>0</v>
      </c>
      <c r="AS68" s="1" t="str">
        <f t="shared" si="28"/>
        <v/>
      </c>
      <c r="AT68" s="1">
        <f t="shared" si="35"/>
        <v>0</v>
      </c>
      <c r="AU68" s="1" t="str">
        <f t="shared" si="29"/>
        <v/>
      </c>
    </row>
    <row r="69" spans="1:47">
      <c r="A69" s="29">
        <v>59</v>
      </c>
      <c r="B69" s="214" t="str">
        <f>IF(①団体情報入力!C67="","",IF(C69="","",①団体情報入力!C67))</f>
        <v/>
      </c>
      <c r="C69" s="164"/>
      <c r="D69" s="52"/>
      <c r="E69" s="52"/>
      <c r="F69" s="165"/>
      <c r="G69" s="52"/>
      <c r="H69" s="53"/>
      <c r="I69" s="54"/>
      <c r="J69" s="167"/>
      <c r="K69" s="130"/>
      <c r="L69" s="54"/>
      <c r="M69" s="167"/>
      <c r="N69" s="130"/>
      <c r="O69" s="54"/>
      <c r="P69" s="167"/>
      <c r="Q69" s="225"/>
      <c r="R69" s="339"/>
      <c r="S69" s="340"/>
      <c r="T69" s="351"/>
      <c r="U69" s="352"/>
      <c r="AB69" s="5" t="str">
        <f t="shared" si="18"/>
        <v/>
      </c>
      <c r="AC69" s="5" t="str">
        <f t="shared" si="19"/>
        <v/>
      </c>
      <c r="AD69" s="5" t="str">
        <f t="shared" si="20"/>
        <v/>
      </c>
      <c r="AE69" s="5" t="str">
        <f t="shared" si="21"/>
        <v/>
      </c>
      <c r="AF69" s="5" t="str">
        <f t="shared" si="22"/>
        <v/>
      </c>
      <c r="AG69" s="8" t="str">
        <f>IF(G69="男",data_kyogisha!A60,"")</f>
        <v/>
      </c>
      <c r="AH69" s="5" t="str">
        <f t="shared" si="23"/>
        <v/>
      </c>
      <c r="AI69" s="5" t="str">
        <f t="shared" si="24"/>
        <v/>
      </c>
      <c r="AJ69" s="5" t="str">
        <f t="shared" si="25"/>
        <v/>
      </c>
      <c r="AK69" s="5" t="str">
        <f t="shared" si="26"/>
        <v/>
      </c>
      <c r="AL69" s="5" t="str">
        <f t="shared" si="27"/>
        <v/>
      </c>
      <c r="AM69" s="1" t="str">
        <f>IF(G69="女",data_kyogisha!A60,"")</f>
        <v/>
      </c>
      <c r="AN69" s="1">
        <f t="shared" si="30"/>
        <v>0</v>
      </c>
      <c r="AO69" s="1" t="str">
        <f t="shared" si="31"/>
        <v/>
      </c>
      <c r="AP69" s="1">
        <f t="shared" si="32"/>
        <v>0</v>
      </c>
      <c r="AQ69" s="1" t="str">
        <f t="shared" si="33"/>
        <v/>
      </c>
      <c r="AR69" s="1">
        <f t="shared" si="34"/>
        <v>0</v>
      </c>
      <c r="AS69" s="1" t="str">
        <f t="shared" si="28"/>
        <v/>
      </c>
      <c r="AT69" s="1">
        <f t="shared" si="35"/>
        <v>0</v>
      </c>
      <c r="AU69" s="1" t="str">
        <f t="shared" si="29"/>
        <v/>
      </c>
    </row>
    <row r="70" spans="1:47">
      <c r="A70" s="29">
        <v>60</v>
      </c>
      <c r="B70" s="214" t="str">
        <f>IF(①団体情報入力!C68="","",IF(C70="","",①団体情報入力!C68))</f>
        <v/>
      </c>
      <c r="C70" s="164"/>
      <c r="D70" s="52"/>
      <c r="E70" s="52"/>
      <c r="F70" s="165"/>
      <c r="G70" s="52"/>
      <c r="H70" s="53"/>
      <c r="I70" s="54"/>
      <c r="J70" s="167"/>
      <c r="K70" s="130"/>
      <c r="L70" s="54"/>
      <c r="M70" s="167"/>
      <c r="N70" s="130"/>
      <c r="O70" s="54"/>
      <c r="P70" s="167"/>
      <c r="Q70" s="225"/>
      <c r="R70" s="339"/>
      <c r="S70" s="340"/>
      <c r="T70" s="351"/>
      <c r="U70" s="352"/>
      <c r="AB70" s="5" t="str">
        <f t="shared" si="18"/>
        <v/>
      </c>
      <c r="AC70" s="5" t="str">
        <f t="shared" si="19"/>
        <v/>
      </c>
      <c r="AD70" s="5" t="str">
        <f t="shared" si="20"/>
        <v/>
      </c>
      <c r="AE70" s="5" t="str">
        <f t="shared" si="21"/>
        <v/>
      </c>
      <c r="AF70" s="5" t="str">
        <f t="shared" si="22"/>
        <v/>
      </c>
      <c r="AG70" s="8" t="str">
        <f>IF(G70="男",data_kyogisha!A61,"")</f>
        <v/>
      </c>
      <c r="AH70" s="5" t="str">
        <f t="shared" si="23"/>
        <v/>
      </c>
      <c r="AI70" s="5" t="str">
        <f t="shared" si="24"/>
        <v/>
      </c>
      <c r="AJ70" s="5" t="str">
        <f t="shared" si="25"/>
        <v/>
      </c>
      <c r="AK70" s="5" t="str">
        <f t="shared" si="26"/>
        <v/>
      </c>
      <c r="AL70" s="5" t="str">
        <f t="shared" si="27"/>
        <v/>
      </c>
      <c r="AM70" s="1" t="str">
        <f>IF(G70="女",data_kyogisha!A61,"")</f>
        <v/>
      </c>
      <c r="AN70" s="1">
        <f t="shared" si="30"/>
        <v>0</v>
      </c>
      <c r="AO70" s="1" t="str">
        <f t="shared" si="31"/>
        <v/>
      </c>
      <c r="AP70" s="1">
        <f t="shared" si="32"/>
        <v>0</v>
      </c>
      <c r="AQ70" s="1" t="str">
        <f t="shared" si="33"/>
        <v/>
      </c>
      <c r="AR70" s="1">
        <f t="shared" si="34"/>
        <v>0</v>
      </c>
      <c r="AS70" s="1" t="str">
        <f t="shared" si="28"/>
        <v/>
      </c>
      <c r="AT70" s="1">
        <f t="shared" si="35"/>
        <v>0</v>
      </c>
      <c r="AU70" s="1" t="str">
        <f t="shared" si="29"/>
        <v/>
      </c>
    </row>
    <row r="71" spans="1:47">
      <c r="A71" s="29">
        <v>61</v>
      </c>
      <c r="B71" s="214" t="str">
        <f>IF(①団体情報入力!C69="","",IF(C71="","",①団体情報入力!C69))</f>
        <v/>
      </c>
      <c r="C71" s="164"/>
      <c r="D71" s="52"/>
      <c r="E71" s="52"/>
      <c r="F71" s="165"/>
      <c r="G71" s="52"/>
      <c r="H71" s="53"/>
      <c r="I71" s="54"/>
      <c r="J71" s="167"/>
      <c r="K71" s="130"/>
      <c r="L71" s="54"/>
      <c r="M71" s="167"/>
      <c r="N71" s="130"/>
      <c r="O71" s="54"/>
      <c r="P71" s="167"/>
      <c r="Q71" s="225"/>
      <c r="R71" s="339"/>
      <c r="S71" s="340"/>
      <c r="T71" s="351"/>
      <c r="U71" s="352"/>
      <c r="AB71" s="5" t="str">
        <f t="shared" si="18"/>
        <v/>
      </c>
      <c r="AC71" s="5" t="str">
        <f t="shared" si="19"/>
        <v/>
      </c>
      <c r="AD71" s="5" t="str">
        <f t="shared" si="20"/>
        <v/>
      </c>
      <c r="AE71" s="5" t="str">
        <f t="shared" si="21"/>
        <v/>
      </c>
      <c r="AF71" s="5" t="str">
        <f t="shared" si="22"/>
        <v/>
      </c>
      <c r="AG71" s="8" t="str">
        <f>IF(G71="男",data_kyogisha!A62,"")</f>
        <v/>
      </c>
      <c r="AH71" s="5" t="str">
        <f t="shared" si="23"/>
        <v/>
      </c>
      <c r="AI71" s="5" t="str">
        <f t="shared" si="24"/>
        <v/>
      </c>
      <c r="AJ71" s="5" t="str">
        <f t="shared" si="25"/>
        <v/>
      </c>
      <c r="AK71" s="5" t="str">
        <f t="shared" si="26"/>
        <v/>
      </c>
      <c r="AL71" s="5" t="str">
        <f t="shared" si="27"/>
        <v/>
      </c>
      <c r="AM71" s="1" t="str">
        <f>IF(G71="女",data_kyogisha!A62,"")</f>
        <v/>
      </c>
      <c r="AN71" s="1">
        <f t="shared" si="30"/>
        <v>0</v>
      </c>
      <c r="AO71" s="1" t="str">
        <f t="shared" si="31"/>
        <v/>
      </c>
      <c r="AP71" s="1">
        <f t="shared" si="32"/>
        <v>0</v>
      </c>
      <c r="AQ71" s="1" t="str">
        <f t="shared" si="33"/>
        <v/>
      </c>
      <c r="AR71" s="1">
        <f t="shared" si="34"/>
        <v>0</v>
      </c>
      <c r="AS71" s="1" t="str">
        <f t="shared" si="28"/>
        <v/>
      </c>
      <c r="AT71" s="1">
        <f t="shared" si="35"/>
        <v>0</v>
      </c>
      <c r="AU71" s="1" t="str">
        <f t="shared" si="29"/>
        <v/>
      </c>
    </row>
    <row r="72" spans="1:47">
      <c r="A72" s="29">
        <v>62</v>
      </c>
      <c r="B72" s="214" t="str">
        <f>IF(①団体情報入力!C70="","",IF(C72="","",①団体情報入力!C70))</f>
        <v/>
      </c>
      <c r="C72" s="164"/>
      <c r="D72" s="52"/>
      <c r="E72" s="52"/>
      <c r="F72" s="165"/>
      <c r="G72" s="52"/>
      <c r="H72" s="53"/>
      <c r="I72" s="54"/>
      <c r="J72" s="167"/>
      <c r="K72" s="130"/>
      <c r="L72" s="54"/>
      <c r="M72" s="167"/>
      <c r="N72" s="130"/>
      <c r="O72" s="54"/>
      <c r="P72" s="167"/>
      <c r="Q72" s="225"/>
      <c r="R72" s="339"/>
      <c r="S72" s="340"/>
      <c r="T72" s="351"/>
      <c r="U72" s="352"/>
      <c r="AB72" s="5" t="str">
        <f t="shared" si="18"/>
        <v/>
      </c>
      <c r="AC72" s="5" t="str">
        <f t="shared" si="19"/>
        <v/>
      </c>
      <c r="AD72" s="5" t="str">
        <f t="shared" si="20"/>
        <v/>
      </c>
      <c r="AE72" s="5" t="str">
        <f t="shared" si="21"/>
        <v/>
      </c>
      <c r="AF72" s="5" t="str">
        <f t="shared" si="22"/>
        <v/>
      </c>
      <c r="AG72" s="8" t="str">
        <f>IF(G72="男",data_kyogisha!A63,"")</f>
        <v/>
      </c>
      <c r="AH72" s="5" t="str">
        <f t="shared" si="23"/>
        <v/>
      </c>
      <c r="AI72" s="5" t="str">
        <f t="shared" si="24"/>
        <v/>
      </c>
      <c r="AJ72" s="5" t="str">
        <f t="shared" si="25"/>
        <v/>
      </c>
      <c r="AK72" s="5" t="str">
        <f t="shared" si="26"/>
        <v/>
      </c>
      <c r="AL72" s="5" t="str">
        <f t="shared" si="27"/>
        <v/>
      </c>
      <c r="AM72" s="1" t="str">
        <f>IF(G72="女",data_kyogisha!A63,"")</f>
        <v/>
      </c>
      <c r="AN72" s="1">
        <f t="shared" si="30"/>
        <v>0</v>
      </c>
      <c r="AO72" s="1" t="str">
        <f t="shared" si="31"/>
        <v/>
      </c>
      <c r="AP72" s="1">
        <f t="shared" si="32"/>
        <v>0</v>
      </c>
      <c r="AQ72" s="1" t="str">
        <f t="shared" si="33"/>
        <v/>
      </c>
      <c r="AR72" s="1">
        <f t="shared" si="34"/>
        <v>0</v>
      </c>
      <c r="AS72" s="1" t="str">
        <f t="shared" si="28"/>
        <v/>
      </c>
      <c r="AT72" s="1">
        <f t="shared" si="35"/>
        <v>0</v>
      </c>
      <c r="AU72" s="1" t="str">
        <f t="shared" si="29"/>
        <v/>
      </c>
    </row>
    <row r="73" spans="1:47">
      <c r="A73" s="29">
        <v>63</v>
      </c>
      <c r="B73" s="214" t="str">
        <f>IF(①団体情報入力!C71="","",IF(C73="","",①団体情報入力!C71))</f>
        <v/>
      </c>
      <c r="C73" s="164"/>
      <c r="D73" s="52"/>
      <c r="E73" s="52"/>
      <c r="F73" s="165"/>
      <c r="G73" s="52"/>
      <c r="H73" s="53"/>
      <c r="I73" s="54"/>
      <c r="J73" s="167"/>
      <c r="K73" s="130"/>
      <c r="L73" s="54"/>
      <c r="M73" s="167"/>
      <c r="N73" s="130"/>
      <c r="O73" s="54"/>
      <c r="P73" s="167"/>
      <c r="Q73" s="225"/>
      <c r="R73" s="339"/>
      <c r="S73" s="340"/>
      <c r="T73" s="351"/>
      <c r="U73" s="352"/>
      <c r="AB73" s="5" t="str">
        <f t="shared" si="18"/>
        <v/>
      </c>
      <c r="AC73" s="5" t="str">
        <f t="shared" si="19"/>
        <v/>
      </c>
      <c r="AD73" s="5" t="str">
        <f t="shared" si="20"/>
        <v/>
      </c>
      <c r="AE73" s="5" t="str">
        <f t="shared" si="21"/>
        <v/>
      </c>
      <c r="AF73" s="5" t="str">
        <f t="shared" si="22"/>
        <v/>
      </c>
      <c r="AG73" s="8" t="str">
        <f>IF(G73="男",data_kyogisha!A64,"")</f>
        <v/>
      </c>
      <c r="AH73" s="5" t="str">
        <f t="shared" si="23"/>
        <v/>
      </c>
      <c r="AI73" s="5" t="str">
        <f t="shared" si="24"/>
        <v/>
      </c>
      <c r="AJ73" s="5" t="str">
        <f t="shared" si="25"/>
        <v/>
      </c>
      <c r="AK73" s="5" t="str">
        <f t="shared" si="26"/>
        <v/>
      </c>
      <c r="AL73" s="5" t="str">
        <f t="shared" si="27"/>
        <v/>
      </c>
      <c r="AM73" s="1" t="str">
        <f>IF(G73="女",data_kyogisha!A64,"")</f>
        <v/>
      </c>
      <c r="AN73" s="1">
        <f t="shared" si="30"/>
        <v>0</v>
      </c>
      <c r="AO73" s="1" t="str">
        <f t="shared" si="31"/>
        <v/>
      </c>
      <c r="AP73" s="1">
        <f t="shared" si="32"/>
        <v>0</v>
      </c>
      <c r="AQ73" s="1" t="str">
        <f t="shared" si="33"/>
        <v/>
      </c>
      <c r="AR73" s="1">
        <f t="shared" si="34"/>
        <v>0</v>
      </c>
      <c r="AS73" s="1" t="str">
        <f t="shared" si="28"/>
        <v/>
      </c>
      <c r="AT73" s="1">
        <f t="shared" si="35"/>
        <v>0</v>
      </c>
      <c r="AU73" s="1" t="str">
        <f t="shared" si="29"/>
        <v/>
      </c>
    </row>
    <row r="74" spans="1:47">
      <c r="A74" s="29">
        <v>64</v>
      </c>
      <c r="B74" s="214" t="str">
        <f>IF(①団体情報入力!C72="","",IF(C74="","",①団体情報入力!C72))</f>
        <v/>
      </c>
      <c r="C74" s="164"/>
      <c r="D74" s="52"/>
      <c r="E74" s="52"/>
      <c r="F74" s="165"/>
      <c r="G74" s="52"/>
      <c r="H74" s="53"/>
      <c r="I74" s="54"/>
      <c r="J74" s="167"/>
      <c r="K74" s="130"/>
      <c r="L74" s="54"/>
      <c r="M74" s="167"/>
      <c r="N74" s="130"/>
      <c r="O74" s="54"/>
      <c r="P74" s="167"/>
      <c r="Q74" s="225"/>
      <c r="R74" s="339"/>
      <c r="S74" s="340"/>
      <c r="T74" s="351"/>
      <c r="U74" s="352"/>
      <c r="AB74" s="5" t="str">
        <f t="shared" si="18"/>
        <v/>
      </c>
      <c r="AC74" s="5" t="str">
        <f t="shared" si="19"/>
        <v/>
      </c>
      <c r="AD74" s="5" t="str">
        <f t="shared" si="20"/>
        <v/>
      </c>
      <c r="AE74" s="5" t="str">
        <f t="shared" si="21"/>
        <v/>
      </c>
      <c r="AF74" s="5" t="str">
        <f t="shared" si="22"/>
        <v/>
      </c>
      <c r="AG74" s="8" t="str">
        <f>IF(G74="男",data_kyogisha!A65,"")</f>
        <v/>
      </c>
      <c r="AH74" s="5" t="str">
        <f t="shared" si="23"/>
        <v/>
      </c>
      <c r="AI74" s="5" t="str">
        <f t="shared" si="24"/>
        <v/>
      </c>
      <c r="AJ74" s="5" t="str">
        <f t="shared" si="25"/>
        <v/>
      </c>
      <c r="AK74" s="5" t="str">
        <f t="shared" si="26"/>
        <v/>
      </c>
      <c r="AL74" s="5" t="str">
        <f t="shared" si="27"/>
        <v/>
      </c>
      <c r="AM74" s="1" t="str">
        <f>IF(G74="女",data_kyogisha!A65,"")</f>
        <v/>
      </c>
      <c r="AN74" s="1">
        <f t="shared" si="30"/>
        <v>0</v>
      </c>
      <c r="AO74" s="1" t="str">
        <f t="shared" si="31"/>
        <v/>
      </c>
      <c r="AP74" s="1">
        <f t="shared" si="32"/>
        <v>0</v>
      </c>
      <c r="AQ74" s="1" t="str">
        <f t="shared" si="33"/>
        <v/>
      </c>
      <c r="AR74" s="1">
        <f t="shared" si="34"/>
        <v>0</v>
      </c>
      <c r="AS74" s="1" t="str">
        <f t="shared" si="28"/>
        <v/>
      </c>
      <c r="AT74" s="1">
        <f t="shared" si="35"/>
        <v>0</v>
      </c>
      <c r="AU74" s="1" t="str">
        <f t="shared" si="29"/>
        <v/>
      </c>
    </row>
    <row r="75" spans="1:47">
      <c r="A75" s="29">
        <v>65</v>
      </c>
      <c r="B75" s="214" t="str">
        <f>IF(①団体情報入力!C73="","",IF(C75="","",①団体情報入力!C73))</f>
        <v/>
      </c>
      <c r="C75" s="164"/>
      <c r="D75" s="52"/>
      <c r="E75" s="52"/>
      <c r="F75" s="165"/>
      <c r="G75" s="52"/>
      <c r="H75" s="53"/>
      <c r="I75" s="54"/>
      <c r="J75" s="167"/>
      <c r="K75" s="130"/>
      <c r="L75" s="54"/>
      <c r="M75" s="167"/>
      <c r="N75" s="130"/>
      <c r="O75" s="54"/>
      <c r="P75" s="167"/>
      <c r="Q75" s="225"/>
      <c r="R75" s="339"/>
      <c r="S75" s="340"/>
      <c r="T75" s="351"/>
      <c r="U75" s="352"/>
      <c r="AB75" s="5" t="str">
        <f t="shared" ref="AB75:AB100" si="36">IF(G75="男",C75,"")</f>
        <v/>
      </c>
      <c r="AC75" s="5" t="str">
        <f t="shared" ref="AC75:AC100" si="37">IF(G75="男",D75,"")</f>
        <v/>
      </c>
      <c r="AD75" s="5" t="str">
        <f t="shared" ref="AD75:AD100" si="38">IF(G75="男",E75,"")</f>
        <v/>
      </c>
      <c r="AE75" s="5" t="str">
        <f t="shared" ref="AE75:AE100" si="39">IF(G75="男",G75,"")</f>
        <v/>
      </c>
      <c r="AF75" s="5" t="str">
        <f t="shared" ref="AF75:AF100" si="40">IF(G75="男",IF(H75="","",H75),"")</f>
        <v/>
      </c>
      <c r="AG75" s="8" t="str">
        <f>IF(G75="男",data_kyogisha!A66,"")</f>
        <v/>
      </c>
      <c r="AH75" s="5" t="str">
        <f t="shared" ref="AH75:AH100" si="41">IF(G75="女",C75,"")</f>
        <v/>
      </c>
      <c r="AI75" s="5" t="str">
        <f t="shared" ref="AI75:AI100" si="42">IF(G75="女",D75,"")</f>
        <v/>
      </c>
      <c r="AJ75" s="5" t="str">
        <f t="shared" ref="AJ75:AJ100" si="43">IF(G75="女",E75,"")</f>
        <v/>
      </c>
      <c r="AK75" s="5" t="str">
        <f t="shared" ref="AK75:AK100" si="44">IF(G75="女",G75,"")</f>
        <v/>
      </c>
      <c r="AL75" s="5" t="str">
        <f t="shared" ref="AL75:AL100" si="45">IF(G75="女",IF(H75="","",H75),"")</f>
        <v/>
      </c>
      <c r="AM75" s="1" t="str">
        <f>IF(G75="女",data_kyogisha!A66,"")</f>
        <v/>
      </c>
      <c r="AN75" s="1">
        <f t="shared" si="30"/>
        <v>0</v>
      </c>
      <c r="AO75" s="1" t="str">
        <f t="shared" si="31"/>
        <v/>
      </c>
      <c r="AP75" s="1">
        <f t="shared" si="32"/>
        <v>0</v>
      </c>
      <c r="AQ75" s="1" t="str">
        <f t="shared" si="33"/>
        <v/>
      </c>
      <c r="AR75" s="1">
        <f t="shared" si="34"/>
        <v>0</v>
      </c>
      <c r="AS75" s="1" t="str">
        <f t="shared" ref="AS75:AS100" si="46">IF(AND($G75="女",$R75="○"),$C75,"")</f>
        <v/>
      </c>
      <c r="AT75" s="1">
        <f t="shared" si="35"/>
        <v>0</v>
      </c>
      <c r="AU75" s="1" t="str">
        <f t="shared" ref="AU75:AU100" si="47">IF(AND($G75="女",$T75="○"),$C75,"")</f>
        <v/>
      </c>
    </row>
    <row r="76" spans="1:47">
      <c r="A76" s="29">
        <v>66</v>
      </c>
      <c r="B76" s="214" t="str">
        <f>IF(①団体情報入力!C74="","",IF(C76="","",①団体情報入力!C74))</f>
        <v/>
      </c>
      <c r="C76" s="164"/>
      <c r="D76" s="52"/>
      <c r="E76" s="52"/>
      <c r="F76" s="165"/>
      <c r="G76" s="52"/>
      <c r="H76" s="53"/>
      <c r="I76" s="54"/>
      <c r="J76" s="167"/>
      <c r="K76" s="130"/>
      <c r="L76" s="54"/>
      <c r="M76" s="167"/>
      <c r="N76" s="130"/>
      <c r="O76" s="54"/>
      <c r="P76" s="167"/>
      <c r="Q76" s="225"/>
      <c r="R76" s="339"/>
      <c r="S76" s="340"/>
      <c r="T76" s="351"/>
      <c r="U76" s="352"/>
      <c r="AB76" s="5" t="str">
        <f t="shared" si="36"/>
        <v/>
      </c>
      <c r="AC76" s="5" t="str">
        <f t="shared" si="37"/>
        <v/>
      </c>
      <c r="AD76" s="5" t="str">
        <f t="shared" si="38"/>
        <v/>
      </c>
      <c r="AE76" s="5" t="str">
        <f t="shared" si="39"/>
        <v/>
      </c>
      <c r="AF76" s="5" t="str">
        <f t="shared" si="40"/>
        <v/>
      </c>
      <c r="AG76" s="8" t="str">
        <f>IF(G76="男",data_kyogisha!A67,"")</f>
        <v/>
      </c>
      <c r="AH76" s="5" t="str">
        <f t="shared" si="41"/>
        <v/>
      </c>
      <c r="AI76" s="5" t="str">
        <f t="shared" si="42"/>
        <v/>
      </c>
      <c r="AJ76" s="5" t="str">
        <f t="shared" si="43"/>
        <v/>
      </c>
      <c r="AK76" s="5" t="str">
        <f t="shared" si="44"/>
        <v/>
      </c>
      <c r="AL76" s="5" t="str">
        <f t="shared" si="45"/>
        <v/>
      </c>
      <c r="AM76" s="1" t="str">
        <f>IF(G76="女",data_kyogisha!A67,"")</f>
        <v/>
      </c>
      <c r="AN76" s="1">
        <f t="shared" ref="AN76:AN100" si="48">IF(AND(G76="男",R76="○"),AN75+1,AN75)</f>
        <v>0</v>
      </c>
      <c r="AO76" s="1" t="str">
        <f t="shared" ref="AO76:AO100" si="49">IF(AND(G76="男",R76="○"),C76,"")</f>
        <v/>
      </c>
      <c r="AP76" s="1">
        <f t="shared" ref="AP76:AP100" si="50">IF(AND(G76="男",T76="○"),AP75+1,AP75)</f>
        <v>0</v>
      </c>
      <c r="AQ76" s="1" t="str">
        <f t="shared" ref="AQ76:AQ100" si="51">IF(AND(G76="男",T76="○"),C76,"")</f>
        <v/>
      </c>
      <c r="AR76" s="1">
        <f t="shared" ref="AR76:AR100" si="52">IF(AND(G76="女",R76="○"),AR75+1,AR75)</f>
        <v>0</v>
      </c>
      <c r="AS76" s="1" t="str">
        <f t="shared" si="46"/>
        <v/>
      </c>
      <c r="AT76" s="1">
        <f t="shared" ref="AT76:AT100" si="53">IF(AND(G76="女",T76="○"),AT75+1,AT75)</f>
        <v>0</v>
      </c>
      <c r="AU76" s="1" t="str">
        <f t="shared" si="47"/>
        <v/>
      </c>
    </row>
    <row r="77" spans="1:47">
      <c r="A77" s="29">
        <v>67</v>
      </c>
      <c r="B77" s="214" t="str">
        <f>IF(①団体情報入力!C75="","",IF(C77="","",①団体情報入力!C75))</f>
        <v/>
      </c>
      <c r="C77" s="164"/>
      <c r="D77" s="52"/>
      <c r="E77" s="52"/>
      <c r="F77" s="165"/>
      <c r="G77" s="52"/>
      <c r="H77" s="53"/>
      <c r="I77" s="54"/>
      <c r="J77" s="167"/>
      <c r="K77" s="130"/>
      <c r="L77" s="54"/>
      <c r="M77" s="167"/>
      <c r="N77" s="130"/>
      <c r="O77" s="54"/>
      <c r="P77" s="167"/>
      <c r="Q77" s="225"/>
      <c r="R77" s="339"/>
      <c r="S77" s="340"/>
      <c r="T77" s="351"/>
      <c r="U77" s="352"/>
      <c r="AB77" s="5" t="str">
        <f t="shared" si="36"/>
        <v/>
      </c>
      <c r="AC77" s="5" t="str">
        <f t="shared" si="37"/>
        <v/>
      </c>
      <c r="AD77" s="5" t="str">
        <f t="shared" si="38"/>
        <v/>
      </c>
      <c r="AE77" s="5" t="str">
        <f t="shared" si="39"/>
        <v/>
      </c>
      <c r="AF77" s="5" t="str">
        <f t="shared" si="40"/>
        <v/>
      </c>
      <c r="AG77" s="8" t="str">
        <f>IF(G77="男",data_kyogisha!A68,"")</f>
        <v/>
      </c>
      <c r="AH77" s="5" t="str">
        <f t="shared" si="41"/>
        <v/>
      </c>
      <c r="AI77" s="5" t="str">
        <f t="shared" si="42"/>
        <v/>
      </c>
      <c r="AJ77" s="5" t="str">
        <f t="shared" si="43"/>
        <v/>
      </c>
      <c r="AK77" s="5" t="str">
        <f t="shared" si="44"/>
        <v/>
      </c>
      <c r="AL77" s="5" t="str">
        <f t="shared" si="45"/>
        <v/>
      </c>
      <c r="AM77" s="1" t="str">
        <f>IF(G77="女",data_kyogisha!A68,"")</f>
        <v/>
      </c>
      <c r="AN77" s="1">
        <f t="shared" si="48"/>
        <v>0</v>
      </c>
      <c r="AO77" s="1" t="str">
        <f t="shared" si="49"/>
        <v/>
      </c>
      <c r="AP77" s="1">
        <f t="shared" si="50"/>
        <v>0</v>
      </c>
      <c r="AQ77" s="1" t="str">
        <f t="shared" si="51"/>
        <v/>
      </c>
      <c r="AR77" s="1">
        <f t="shared" si="52"/>
        <v>0</v>
      </c>
      <c r="AS77" s="1" t="str">
        <f t="shared" si="46"/>
        <v/>
      </c>
      <c r="AT77" s="1">
        <f t="shared" si="53"/>
        <v>0</v>
      </c>
      <c r="AU77" s="1" t="str">
        <f t="shared" si="47"/>
        <v/>
      </c>
    </row>
    <row r="78" spans="1:47">
      <c r="A78" s="29">
        <v>68</v>
      </c>
      <c r="B78" s="214" t="str">
        <f>IF(①団体情報入力!C76="","",IF(C78="","",①団体情報入力!C76))</f>
        <v/>
      </c>
      <c r="C78" s="164"/>
      <c r="D78" s="52"/>
      <c r="E78" s="52"/>
      <c r="F78" s="165"/>
      <c r="G78" s="52"/>
      <c r="H78" s="53"/>
      <c r="I78" s="54"/>
      <c r="J78" s="167"/>
      <c r="K78" s="130"/>
      <c r="L78" s="54"/>
      <c r="M78" s="167"/>
      <c r="N78" s="130"/>
      <c r="O78" s="54"/>
      <c r="P78" s="167"/>
      <c r="Q78" s="225"/>
      <c r="R78" s="339"/>
      <c r="S78" s="340"/>
      <c r="T78" s="351"/>
      <c r="U78" s="352"/>
      <c r="AB78" s="5" t="str">
        <f t="shared" si="36"/>
        <v/>
      </c>
      <c r="AC78" s="5" t="str">
        <f t="shared" si="37"/>
        <v/>
      </c>
      <c r="AD78" s="5" t="str">
        <f t="shared" si="38"/>
        <v/>
      </c>
      <c r="AE78" s="5" t="str">
        <f t="shared" si="39"/>
        <v/>
      </c>
      <c r="AF78" s="5" t="str">
        <f t="shared" si="40"/>
        <v/>
      </c>
      <c r="AG78" s="8" t="str">
        <f>IF(G78="男",data_kyogisha!A69,"")</f>
        <v/>
      </c>
      <c r="AH78" s="5" t="str">
        <f t="shared" si="41"/>
        <v/>
      </c>
      <c r="AI78" s="5" t="str">
        <f t="shared" si="42"/>
        <v/>
      </c>
      <c r="AJ78" s="5" t="str">
        <f t="shared" si="43"/>
        <v/>
      </c>
      <c r="AK78" s="5" t="str">
        <f t="shared" si="44"/>
        <v/>
      </c>
      <c r="AL78" s="5" t="str">
        <f t="shared" si="45"/>
        <v/>
      </c>
      <c r="AM78" s="1" t="str">
        <f>IF(G78="女",data_kyogisha!A69,"")</f>
        <v/>
      </c>
      <c r="AN78" s="1">
        <f t="shared" si="48"/>
        <v>0</v>
      </c>
      <c r="AO78" s="1" t="str">
        <f t="shared" si="49"/>
        <v/>
      </c>
      <c r="AP78" s="1">
        <f t="shared" si="50"/>
        <v>0</v>
      </c>
      <c r="AQ78" s="1" t="str">
        <f t="shared" si="51"/>
        <v/>
      </c>
      <c r="AR78" s="1">
        <f t="shared" si="52"/>
        <v>0</v>
      </c>
      <c r="AS78" s="1" t="str">
        <f t="shared" si="46"/>
        <v/>
      </c>
      <c r="AT78" s="1">
        <f t="shared" si="53"/>
        <v>0</v>
      </c>
      <c r="AU78" s="1" t="str">
        <f t="shared" si="47"/>
        <v/>
      </c>
    </row>
    <row r="79" spans="1:47">
      <c r="A79" s="29">
        <v>69</v>
      </c>
      <c r="B79" s="214" t="str">
        <f>IF(①団体情報入力!C77="","",IF(C79="","",①団体情報入力!C77))</f>
        <v/>
      </c>
      <c r="C79" s="164"/>
      <c r="D79" s="52"/>
      <c r="E79" s="52"/>
      <c r="F79" s="165"/>
      <c r="G79" s="52"/>
      <c r="H79" s="53"/>
      <c r="I79" s="54"/>
      <c r="J79" s="167"/>
      <c r="K79" s="130"/>
      <c r="L79" s="54"/>
      <c r="M79" s="167"/>
      <c r="N79" s="130"/>
      <c r="O79" s="54"/>
      <c r="P79" s="167"/>
      <c r="Q79" s="225"/>
      <c r="R79" s="339"/>
      <c r="S79" s="340"/>
      <c r="T79" s="351"/>
      <c r="U79" s="352"/>
      <c r="AB79" s="5" t="str">
        <f t="shared" si="36"/>
        <v/>
      </c>
      <c r="AC79" s="5" t="str">
        <f t="shared" si="37"/>
        <v/>
      </c>
      <c r="AD79" s="5" t="str">
        <f t="shared" si="38"/>
        <v/>
      </c>
      <c r="AE79" s="5" t="str">
        <f t="shared" si="39"/>
        <v/>
      </c>
      <c r="AF79" s="5" t="str">
        <f t="shared" si="40"/>
        <v/>
      </c>
      <c r="AG79" s="8" t="str">
        <f>IF(G79="男",data_kyogisha!A70,"")</f>
        <v/>
      </c>
      <c r="AH79" s="5" t="str">
        <f t="shared" si="41"/>
        <v/>
      </c>
      <c r="AI79" s="5" t="str">
        <f t="shared" si="42"/>
        <v/>
      </c>
      <c r="AJ79" s="5" t="str">
        <f t="shared" si="43"/>
        <v/>
      </c>
      <c r="AK79" s="5" t="str">
        <f t="shared" si="44"/>
        <v/>
      </c>
      <c r="AL79" s="5" t="str">
        <f t="shared" si="45"/>
        <v/>
      </c>
      <c r="AM79" s="1" t="str">
        <f>IF(G79="女",data_kyogisha!A70,"")</f>
        <v/>
      </c>
      <c r="AN79" s="1">
        <f t="shared" si="48"/>
        <v>0</v>
      </c>
      <c r="AO79" s="1" t="str">
        <f t="shared" si="49"/>
        <v/>
      </c>
      <c r="AP79" s="1">
        <f t="shared" si="50"/>
        <v>0</v>
      </c>
      <c r="AQ79" s="1" t="str">
        <f t="shared" si="51"/>
        <v/>
      </c>
      <c r="AR79" s="1">
        <f t="shared" si="52"/>
        <v>0</v>
      </c>
      <c r="AS79" s="1" t="str">
        <f t="shared" si="46"/>
        <v/>
      </c>
      <c r="AT79" s="1">
        <f t="shared" si="53"/>
        <v>0</v>
      </c>
      <c r="AU79" s="1" t="str">
        <f t="shared" si="47"/>
        <v/>
      </c>
    </row>
    <row r="80" spans="1:47">
      <c r="A80" s="29">
        <v>70</v>
      </c>
      <c r="B80" s="214" t="str">
        <f>IF(①団体情報入力!C78="","",IF(C80="","",①団体情報入力!C78))</f>
        <v/>
      </c>
      <c r="C80" s="164"/>
      <c r="D80" s="52"/>
      <c r="E80" s="52"/>
      <c r="F80" s="165"/>
      <c r="G80" s="52"/>
      <c r="H80" s="53"/>
      <c r="I80" s="54"/>
      <c r="J80" s="167"/>
      <c r="K80" s="130"/>
      <c r="L80" s="54"/>
      <c r="M80" s="167"/>
      <c r="N80" s="130"/>
      <c r="O80" s="54"/>
      <c r="P80" s="167"/>
      <c r="Q80" s="225"/>
      <c r="R80" s="339"/>
      <c r="S80" s="340"/>
      <c r="T80" s="351"/>
      <c r="U80" s="352"/>
      <c r="AB80" s="5" t="str">
        <f t="shared" si="36"/>
        <v/>
      </c>
      <c r="AC80" s="5" t="str">
        <f t="shared" si="37"/>
        <v/>
      </c>
      <c r="AD80" s="5" t="str">
        <f t="shared" si="38"/>
        <v/>
      </c>
      <c r="AE80" s="5" t="str">
        <f t="shared" si="39"/>
        <v/>
      </c>
      <c r="AF80" s="5" t="str">
        <f t="shared" si="40"/>
        <v/>
      </c>
      <c r="AG80" s="8" t="str">
        <f>IF(G80="男",data_kyogisha!A71,"")</f>
        <v/>
      </c>
      <c r="AH80" s="5" t="str">
        <f t="shared" si="41"/>
        <v/>
      </c>
      <c r="AI80" s="5" t="str">
        <f t="shared" si="42"/>
        <v/>
      </c>
      <c r="AJ80" s="5" t="str">
        <f t="shared" si="43"/>
        <v/>
      </c>
      <c r="AK80" s="5" t="str">
        <f t="shared" si="44"/>
        <v/>
      </c>
      <c r="AL80" s="5" t="str">
        <f t="shared" si="45"/>
        <v/>
      </c>
      <c r="AM80" s="1" t="str">
        <f>IF(G80="女",data_kyogisha!A71,"")</f>
        <v/>
      </c>
      <c r="AN80" s="1">
        <f t="shared" si="48"/>
        <v>0</v>
      </c>
      <c r="AO80" s="1" t="str">
        <f t="shared" si="49"/>
        <v/>
      </c>
      <c r="AP80" s="1">
        <f t="shared" si="50"/>
        <v>0</v>
      </c>
      <c r="AQ80" s="1" t="str">
        <f t="shared" si="51"/>
        <v/>
      </c>
      <c r="AR80" s="1">
        <f t="shared" si="52"/>
        <v>0</v>
      </c>
      <c r="AS80" s="1" t="str">
        <f t="shared" si="46"/>
        <v/>
      </c>
      <c r="AT80" s="1">
        <f t="shared" si="53"/>
        <v>0</v>
      </c>
      <c r="AU80" s="1" t="str">
        <f t="shared" si="47"/>
        <v/>
      </c>
    </row>
    <row r="81" spans="1:47">
      <c r="A81" s="29">
        <v>71</v>
      </c>
      <c r="B81" s="214" t="str">
        <f>IF(①団体情報入力!C79="","",IF(C81="","",①団体情報入力!C79))</f>
        <v/>
      </c>
      <c r="C81" s="164"/>
      <c r="D81" s="52"/>
      <c r="E81" s="52"/>
      <c r="F81" s="165"/>
      <c r="G81" s="52"/>
      <c r="H81" s="53"/>
      <c r="I81" s="54"/>
      <c r="J81" s="167"/>
      <c r="K81" s="130"/>
      <c r="L81" s="54"/>
      <c r="M81" s="167"/>
      <c r="N81" s="130"/>
      <c r="O81" s="54"/>
      <c r="P81" s="167"/>
      <c r="Q81" s="225"/>
      <c r="R81" s="339"/>
      <c r="S81" s="340"/>
      <c r="T81" s="351"/>
      <c r="U81" s="352"/>
      <c r="AB81" s="5" t="str">
        <f t="shared" si="36"/>
        <v/>
      </c>
      <c r="AC81" s="5" t="str">
        <f t="shared" si="37"/>
        <v/>
      </c>
      <c r="AD81" s="5" t="str">
        <f t="shared" si="38"/>
        <v/>
      </c>
      <c r="AE81" s="5" t="str">
        <f t="shared" si="39"/>
        <v/>
      </c>
      <c r="AF81" s="5" t="str">
        <f t="shared" si="40"/>
        <v/>
      </c>
      <c r="AG81" s="8" t="str">
        <f>IF(G81="男",data_kyogisha!A72,"")</f>
        <v/>
      </c>
      <c r="AH81" s="5" t="str">
        <f t="shared" si="41"/>
        <v/>
      </c>
      <c r="AI81" s="5" t="str">
        <f t="shared" si="42"/>
        <v/>
      </c>
      <c r="AJ81" s="5" t="str">
        <f t="shared" si="43"/>
        <v/>
      </c>
      <c r="AK81" s="5" t="str">
        <f t="shared" si="44"/>
        <v/>
      </c>
      <c r="AL81" s="5" t="str">
        <f t="shared" si="45"/>
        <v/>
      </c>
      <c r="AM81" s="1" t="str">
        <f>IF(G81="女",data_kyogisha!A72,"")</f>
        <v/>
      </c>
      <c r="AN81" s="1">
        <f t="shared" si="48"/>
        <v>0</v>
      </c>
      <c r="AO81" s="1" t="str">
        <f t="shared" si="49"/>
        <v/>
      </c>
      <c r="AP81" s="1">
        <f t="shared" si="50"/>
        <v>0</v>
      </c>
      <c r="AQ81" s="1" t="str">
        <f t="shared" si="51"/>
        <v/>
      </c>
      <c r="AR81" s="1">
        <f t="shared" si="52"/>
        <v>0</v>
      </c>
      <c r="AS81" s="1" t="str">
        <f t="shared" si="46"/>
        <v/>
      </c>
      <c r="AT81" s="1">
        <f t="shared" si="53"/>
        <v>0</v>
      </c>
      <c r="AU81" s="1" t="str">
        <f t="shared" si="47"/>
        <v/>
      </c>
    </row>
    <row r="82" spans="1:47">
      <c r="A82" s="29">
        <v>72</v>
      </c>
      <c r="B82" s="214" t="str">
        <f>IF(①団体情報入力!C80="","",IF(C82="","",①団体情報入力!C80))</f>
        <v/>
      </c>
      <c r="C82" s="164"/>
      <c r="D82" s="52"/>
      <c r="E82" s="52"/>
      <c r="F82" s="165"/>
      <c r="G82" s="52"/>
      <c r="H82" s="53"/>
      <c r="I82" s="54"/>
      <c r="J82" s="167"/>
      <c r="K82" s="130"/>
      <c r="L82" s="54"/>
      <c r="M82" s="167"/>
      <c r="N82" s="130"/>
      <c r="O82" s="54"/>
      <c r="P82" s="167"/>
      <c r="Q82" s="225"/>
      <c r="R82" s="339"/>
      <c r="S82" s="340"/>
      <c r="T82" s="351"/>
      <c r="U82" s="352"/>
      <c r="AB82" s="5" t="str">
        <f t="shared" si="36"/>
        <v/>
      </c>
      <c r="AC82" s="5" t="str">
        <f t="shared" si="37"/>
        <v/>
      </c>
      <c r="AD82" s="5" t="str">
        <f t="shared" si="38"/>
        <v/>
      </c>
      <c r="AE82" s="5" t="str">
        <f t="shared" si="39"/>
        <v/>
      </c>
      <c r="AF82" s="5" t="str">
        <f t="shared" si="40"/>
        <v/>
      </c>
      <c r="AG82" s="8" t="str">
        <f>IF(G82="男",data_kyogisha!A73,"")</f>
        <v/>
      </c>
      <c r="AH82" s="5" t="str">
        <f t="shared" si="41"/>
        <v/>
      </c>
      <c r="AI82" s="5" t="str">
        <f t="shared" si="42"/>
        <v/>
      </c>
      <c r="AJ82" s="5" t="str">
        <f t="shared" si="43"/>
        <v/>
      </c>
      <c r="AK82" s="5" t="str">
        <f t="shared" si="44"/>
        <v/>
      </c>
      <c r="AL82" s="5" t="str">
        <f t="shared" si="45"/>
        <v/>
      </c>
      <c r="AM82" s="1" t="str">
        <f>IF(G82="女",data_kyogisha!A73,"")</f>
        <v/>
      </c>
      <c r="AN82" s="1">
        <f t="shared" si="48"/>
        <v>0</v>
      </c>
      <c r="AO82" s="1" t="str">
        <f t="shared" si="49"/>
        <v/>
      </c>
      <c r="AP82" s="1">
        <f t="shared" si="50"/>
        <v>0</v>
      </c>
      <c r="AQ82" s="1" t="str">
        <f t="shared" si="51"/>
        <v/>
      </c>
      <c r="AR82" s="1">
        <f t="shared" si="52"/>
        <v>0</v>
      </c>
      <c r="AS82" s="1" t="str">
        <f t="shared" si="46"/>
        <v/>
      </c>
      <c r="AT82" s="1">
        <f t="shared" si="53"/>
        <v>0</v>
      </c>
      <c r="AU82" s="1" t="str">
        <f t="shared" si="47"/>
        <v/>
      </c>
    </row>
    <row r="83" spans="1:47">
      <c r="A83" s="29">
        <v>73</v>
      </c>
      <c r="B83" s="214" t="str">
        <f>IF(①団体情報入力!C81="","",IF(C83="","",①団体情報入力!C81))</f>
        <v/>
      </c>
      <c r="C83" s="164"/>
      <c r="D83" s="52"/>
      <c r="E83" s="52"/>
      <c r="F83" s="165"/>
      <c r="G83" s="52"/>
      <c r="H83" s="53"/>
      <c r="I83" s="54"/>
      <c r="J83" s="167"/>
      <c r="K83" s="130"/>
      <c r="L83" s="54"/>
      <c r="M83" s="167"/>
      <c r="N83" s="130"/>
      <c r="O83" s="54"/>
      <c r="P83" s="167"/>
      <c r="Q83" s="225"/>
      <c r="R83" s="339"/>
      <c r="S83" s="340"/>
      <c r="T83" s="351"/>
      <c r="U83" s="352"/>
      <c r="AB83" s="5" t="str">
        <f t="shared" si="36"/>
        <v/>
      </c>
      <c r="AC83" s="5" t="str">
        <f t="shared" si="37"/>
        <v/>
      </c>
      <c r="AD83" s="5" t="str">
        <f t="shared" si="38"/>
        <v/>
      </c>
      <c r="AE83" s="5" t="str">
        <f t="shared" si="39"/>
        <v/>
      </c>
      <c r="AF83" s="5" t="str">
        <f t="shared" si="40"/>
        <v/>
      </c>
      <c r="AG83" s="8" t="str">
        <f>IF(G83="男",data_kyogisha!A74,"")</f>
        <v/>
      </c>
      <c r="AH83" s="5" t="str">
        <f t="shared" si="41"/>
        <v/>
      </c>
      <c r="AI83" s="5" t="str">
        <f t="shared" si="42"/>
        <v/>
      </c>
      <c r="AJ83" s="5" t="str">
        <f t="shared" si="43"/>
        <v/>
      </c>
      <c r="AK83" s="5" t="str">
        <f t="shared" si="44"/>
        <v/>
      </c>
      <c r="AL83" s="5" t="str">
        <f t="shared" si="45"/>
        <v/>
      </c>
      <c r="AM83" s="1" t="str">
        <f>IF(G83="女",data_kyogisha!A74,"")</f>
        <v/>
      </c>
      <c r="AN83" s="1">
        <f t="shared" si="48"/>
        <v>0</v>
      </c>
      <c r="AO83" s="1" t="str">
        <f t="shared" si="49"/>
        <v/>
      </c>
      <c r="AP83" s="1">
        <f t="shared" si="50"/>
        <v>0</v>
      </c>
      <c r="AQ83" s="1" t="str">
        <f t="shared" si="51"/>
        <v/>
      </c>
      <c r="AR83" s="1">
        <f t="shared" si="52"/>
        <v>0</v>
      </c>
      <c r="AS83" s="1" t="str">
        <f t="shared" si="46"/>
        <v/>
      </c>
      <c r="AT83" s="1">
        <f t="shared" si="53"/>
        <v>0</v>
      </c>
      <c r="AU83" s="1" t="str">
        <f t="shared" si="47"/>
        <v/>
      </c>
    </row>
    <row r="84" spans="1:47">
      <c r="A84" s="29">
        <v>74</v>
      </c>
      <c r="B84" s="214" t="str">
        <f>IF(①団体情報入力!C82="","",IF(C84="","",①団体情報入力!C82))</f>
        <v/>
      </c>
      <c r="C84" s="164"/>
      <c r="D84" s="52"/>
      <c r="E84" s="52"/>
      <c r="F84" s="165"/>
      <c r="G84" s="52"/>
      <c r="H84" s="53"/>
      <c r="I84" s="54"/>
      <c r="J84" s="167"/>
      <c r="K84" s="130"/>
      <c r="L84" s="54"/>
      <c r="M84" s="167"/>
      <c r="N84" s="130"/>
      <c r="O84" s="54"/>
      <c r="P84" s="167"/>
      <c r="Q84" s="225"/>
      <c r="R84" s="339"/>
      <c r="S84" s="340"/>
      <c r="T84" s="351"/>
      <c r="U84" s="352"/>
      <c r="AB84" s="5" t="str">
        <f t="shared" si="36"/>
        <v/>
      </c>
      <c r="AC84" s="5" t="str">
        <f t="shared" si="37"/>
        <v/>
      </c>
      <c r="AD84" s="5" t="str">
        <f t="shared" si="38"/>
        <v/>
      </c>
      <c r="AE84" s="5" t="str">
        <f t="shared" si="39"/>
        <v/>
      </c>
      <c r="AF84" s="5" t="str">
        <f t="shared" si="40"/>
        <v/>
      </c>
      <c r="AG84" s="8" t="str">
        <f>IF(G84="男",data_kyogisha!A75,"")</f>
        <v/>
      </c>
      <c r="AH84" s="5" t="str">
        <f t="shared" si="41"/>
        <v/>
      </c>
      <c r="AI84" s="5" t="str">
        <f t="shared" si="42"/>
        <v/>
      </c>
      <c r="AJ84" s="5" t="str">
        <f t="shared" si="43"/>
        <v/>
      </c>
      <c r="AK84" s="5" t="str">
        <f t="shared" si="44"/>
        <v/>
      </c>
      <c r="AL84" s="5" t="str">
        <f t="shared" si="45"/>
        <v/>
      </c>
      <c r="AM84" s="1" t="str">
        <f>IF(G84="女",data_kyogisha!A75,"")</f>
        <v/>
      </c>
      <c r="AN84" s="1">
        <f t="shared" si="48"/>
        <v>0</v>
      </c>
      <c r="AO84" s="1" t="str">
        <f t="shared" si="49"/>
        <v/>
      </c>
      <c r="AP84" s="1">
        <f t="shared" si="50"/>
        <v>0</v>
      </c>
      <c r="AQ84" s="1" t="str">
        <f t="shared" si="51"/>
        <v/>
      </c>
      <c r="AR84" s="1">
        <f t="shared" si="52"/>
        <v>0</v>
      </c>
      <c r="AS84" s="1" t="str">
        <f t="shared" si="46"/>
        <v/>
      </c>
      <c r="AT84" s="1">
        <f t="shared" si="53"/>
        <v>0</v>
      </c>
      <c r="AU84" s="1" t="str">
        <f t="shared" si="47"/>
        <v/>
      </c>
    </row>
    <row r="85" spans="1:47">
      <c r="A85" s="29">
        <v>75</v>
      </c>
      <c r="B85" s="214" t="str">
        <f>IF(①団体情報入力!C83="","",IF(C85="","",①団体情報入力!C83))</f>
        <v/>
      </c>
      <c r="C85" s="164"/>
      <c r="D85" s="52"/>
      <c r="E85" s="52"/>
      <c r="F85" s="165"/>
      <c r="G85" s="52"/>
      <c r="H85" s="53"/>
      <c r="I85" s="54"/>
      <c r="J85" s="167"/>
      <c r="K85" s="130"/>
      <c r="L85" s="54"/>
      <c r="M85" s="167"/>
      <c r="N85" s="130"/>
      <c r="O85" s="54"/>
      <c r="P85" s="167"/>
      <c r="Q85" s="225"/>
      <c r="R85" s="339"/>
      <c r="S85" s="340"/>
      <c r="T85" s="351"/>
      <c r="U85" s="352"/>
      <c r="AB85" s="5" t="str">
        <f t="shared" si="36"/>
        <v/>
      </c>
      <c r="AC85" s="5" t="str">
        <f t="shared" si="37"/>
        <v/>
      </c>
      <c r="AD85" s="5" t="str">
        <f t="shared" si="38"/>
        <v/>
      </c>
      <c r="AE85" s="5" t="str">
        <f t="shared" si="39"/>
        <v/>
      </c>
      <c r="AF85" s="5" t="str">
        <f t="shared" si="40"/>
        <v/>
      </c>
      <c r="AG85" s="8" t="str">
        <f>IF(G85="男",data_kyogisha!A76,"")</f>
        <v/>
      </c>
      <c r="AH85" s="5" t="str">
        <f t="shared" si="41"/>
        <v/>
      </c>
      <c r="AI85" s="5" t="str">
        <f t="shared" si="42"/>
        <v/>
      </c>
      <c r="AJ85" s="5" t="str">
        <f t="shared" si="43"/>
        <v/>
      </c>
      <c r="AK85" s="5" t="str">
        <f t="shared" si="44"/>
        <v/>
      </c>
      <c r="AL85" s="5" t="str">
        <f t="shared" si="45"/>
        <v/>
      </c>
      <c r="AM85" s="1" t="str">
        <f>IF(G85="女",data_kyogisha!A76,"")</f>
        <v/>
      </c>
      <c r="AN85" s="1">
        <f t="shared" si="48"/>
        <v>0</v>
      </c>
      <c r="AO85" s="1" t="str">
        <f t="shared" si="49"/>
        <v/>
      </c>
      <c r="AP85" s="1">
        <f t="shared" si="50"/>
        <v>0</v>
      </c>
      <c r="AQ85" s="1" t="str">
        <f t="shared" si="51"/>
        <v/>
      </c>
      <c r="AR85" s="1">
        <f t="shared" si="52"/>
        <v>0</v>
      </c>
      <c r="AS85" s="1" t="str">
        <f t="shared" si="46"/>
        <v/>
      </c>
      <c r="AT85" s="1">
        <f t="shared" si="53"/>
        <v>0</v>
      </c>
      <c r="AU85" s="1" t="str">
        <f t="shared" si="47"/>
        <v/>
      </c>
    </row>
    <row r="86" spans="1:47">
      <c r="A86" s="29">
        <v>76</v>
      </c>
      <c r="B86" s="214" t="str">
        <f>IF(①団体情報入力!C84="","",IF(C86="","",①団体情報入力!C84))</f>
        <v/>
      </c>
      <c r="C86" s="164"/>
      <c r="D86" s="52"/>
      <c r="E86" s="52"/>
      <c r="F86" s="165"/>
      <c r="G86" s="52"/>
      <c r="H86" s="53"/>
      <c r="I86" s="54"/>
      <c r="J86" s="167"/>
      <c r="K86" s="130"/>
      <c r="L86" s="54"/>
      <c r="M86" s="167"/>
      <c r="N86" s="130"/>
      <c r="O86" s="54"/>
      <c r="P86" s="167"/>
      <c r="Q86" s="225"/>
      <c r="R86" s="339"/>
      <c r="S86" s="340"/>
      <c r="T86" s="351"/>
      <c r="U86" s="352"/>
      <c r="AB86" s="5" t="str">
        <f t="shared" si="36"/>
        <v/>
      </c>
      <c r="AC86" s="5" t="str">
        <f t="shared" si="37"/>
        <v/>
      </c>
      <c r="AD86" s="5" t="str">
        <f t="shared" si="38"/>
        <v/>
      </c>
      <c r="AE86" s="5" t="str">
        <f t="shared" si="39"/>
        <v/>
      </c>
      <c r="AF86" s="5" t="str">
        <f t="shared" si="40"/>
        <v/>
      </c>
      <c r="AG86" s="8" t="str">
        <f>IF(G86="男",data_kyogisha!A77,"")</f>
        <v/>
      </c>
      <c r="AH86" s="5" t="str">
        <f t="shared" si="41"/>
        <v/>
      </c>
      <c r="AI86" s="5" t="str">
        <f t="shared" si="42"/>
        <v/>
      </c>
      <c r="AJ86" s="5" t="str">
        <f t="shared" si="43"/>
        <v/>
      </c>
      <c r="AK86" s="5" t="str">
        <f t="shared" si="44"/>
        <v/>
      </c>
      <c r="AL86" s="5" t="str">
        <f t="shared" si="45"/>
        <v/>
      </c>
      <c r="AM86" s="1" t="str">
        <f>IF(G86="女",data_kyogisha!A77,"")</f>
        <v/>
      </c>
      <c r="AN86" s="1">
        <f t="shared" si="48"/>
        <v>0</v>
      </c>
      <c r="AO86" s="1" t="str">
        <f t="shared" si="49"/>
        <v/>
      </c>
      <c r="AP86" s="1">
        <f t="shared" si="50"/>
        <v>0</v>
      </c>
      <c r="AQ86" s="1" t="str">
        <f t="shared" si="51"/>
        <v/>
      </c>
      <c r="AR86" s="1">
        <f t="shared" si="52"/>
        <v>0</v>
      </c>
      <c r="AS86" s="1" t="str">
        <f t="shared" si="46"/>
        <v/>
      </c>
      <c r="AT86" s="1">
        <f t="shared" si="53"/>
        <v>0</v>
      </c>
      <c r="AU86" s="1" t="str">
        <f t="shared" si="47"/>
        <v/>
      </c>
    </row>
    <row r="87" spans="1:47">
      <c r="A87" s="29">
        <v>77</v>
      </c>
      <c r="B87" s="214" t="str">
        <f>IF(①団体情報入力!C85="","",IF(C87="","",①団体情報入力!C85))</f>
        <v/>
      </c>
      <c r="C87" s="164"/>
      <c r="D87" s="52"/>
      <c r="E87" s="52"/>
      <c r="F87" s="165"/>
      <c r="G87" s="52"/>
      <c r="H87" s="53"/>
      <c r="I87" s="54"/>
      <c r="J87" s="167"/>
      <c r="K87" s="130"/>
      <c r="L87" s="54"/>
      <c r="M87" s="167"/>
      <c r="N87" s="130"/>
      <c r="O87" s="54"/>
      <c r="P87" s="167"/>
      <c r="Q87" s="225"/>
      <c r="R87" s="339"/>
      <c r="S87" s="340"/>
      <c r="T87" s="351"/>
      <c r="U87" s="352"/>
      <c r="AB87" s="5" t="str">
        <f t="shared" si="36"/>
        <v/>
      </c>
      <c r="AC87" s="5" t="str">
        <f t="shared" si="37"/>
        <v/>
      </c>
      <c r="AD87" s="5" t="str">
        <f t="shared" si="38"/>
        <v/>
      </c>
      <c r="AE87" s="5" t="str">
        <f t="shared" si="39"/>
        <v/>
      </c>
      <c r="AF87" s="5" t="str">
        <f t="shared" si="40"/>
        <v/>
      </c>
      <c r="AG87" s="8" t="str">
        <f>IF(G87="男",data_kyogisha!A78,"")</f>
        <v/>
      </c>
      <c r="AH87" s="5" t="str">
        <f t="shared" si="41"/>
        <v/>
      </c>
      <c r="AI87" s="5" t="str">
        <f t="shared" si="42"/>
        <v/>
      </c>
      <c r="AJ87" s="5" t="str">
        <f t="shared" si="43"/>
        <v/>
      </c>
      <c r="AK87" s="5" t="str">
        <f t="shared" si="44"/>
        <v/>
      </c>
      <c r="AL87" s="5" t="str">
        <f t="shared" si="45"/>
        <v/>
      </c>
      <c r="AM87" s="1" t="str">
        <f>IF(G87="女",data_kyogisha!A78,"")</f>
        <v/>
      </c>
      <c r="AN87" s="1">
        <f t="shared" si="48"/>
        <v>0</v>
      </c>
      <c r="AO87" s="1" t="str">
        <f t="shared" si="49"/>
        <v/>
      </c>
      <c r="AP87" s="1">
        <f t="shared" si="50"/>
        <v>0</v>
      </c>
      <c r="AQ87" s="1" t="str">
        <f t="shared" si="51"/>
        <v/>
      </c>
      <c r="AR87" s="1">
        <f t="shared" si="52"/>
        <v>0</v>
      </c>
      <c r="AS87" s="1" t="str">
        <f t="shared" si="46"/>
        <v/>
      </c>
      <c r="AT87" s="1">
        <f t="shared" si="53"/>
        <v>0</v>
      </c>
      <c r="AU87" s="1" t="str">
        <f t="shared" si="47"/>
        <v/>
      </c>
    </row>
    <row r="88" spans="1:47">
      <c r="A88" s="29">
        <v>78</v>
      </c>
      <c r="B88" s="214" t="str">
        <f>IF(①団体情報入力!C86="","",IF(C88="","",①団体情報入力!C86))</f>
        <v/>
      </c>
      <c r="C88" s="164"/>
      <c r="D88" s="52"/>
      <c r="E88" s="52"/>
      <c r="F88" s="165"/>
      <c r="G88" s="52"/>
      <c r="H88" s="53"/>
      <c r="I88" s="54"/>
      <c r="J88" s="167"/>
      <c r="K88" s="130"/>
      <c r="L88" s="54"/>
      <c r="M88" s="167"/>
      <c r="N88" s="130"/>
      <c r="O88" s="54"/>
      <c r="P88" s="167"/>
      <c r="Q88" s="225"/>
      <c r="R88" s="339"/>
      <c r="S88" s="340"/>
      <c r="T88" s="351"/>
      <c r="U88" s="352"/>
      <c r="AB88" s="5" t="str">
        <f t="shared" si="36"/>
        <v/>
      </c>
      <c r="AC88" s="5" t="str">
        <f t="shared" si="37"/>
        <v/>
      </c>
      <c r="AD88" s="5" t="str">
        <f t="shared" si="38"/>
        <v/>
      </c>
      <c r="AE88" s="5" t="str">
        <f t="shared" si="39"/>
        <v/>
      </c>
      <c r="AF88" s="5" t="str">
        <f t="shared" si="40"/>
        <v/>
      </c>
      <c r="AG88" s="8" t="str">
        <f>IF(G88="男",data_kyogisha!A79,"")</f>
        <v/>
      </c>
      <c r="AH88" s="5" t="str">
        <f t="shared" si="41"/>
        <v/>
      </c>
      <c r="AI88" s="5" t="str">
        <f t="shared" si="42"/>
        <v/>
      </c>
      <c r="AJ88" s="5" t="str">
        <f t="shared" si="43"/>
        <v/>
      </c>
      <c r="AK88" s="5" t="str">
        <f t="shared" si="44"/>
        <v/>
      </c>
      <c r="AL88" s="5" t="str">
        <f t="shared" si="45"/>
        <v/>
      </c>
      <c r="AM88" s="1" t="str">
        <f>IF(G88="女",data_kyogisha!A79,"")</f>
        <v/>
      </c>
      <c r="AN88" s="1">
        <f t="shared" si="48"/>
        <v>0</v>
      </c>
      <c r="AO88" s="1" t="str">
        <f t="shared" si="49"/>
        <v/>
      </c>
      <c r="AP88" s="1">
        <f t="shared" si="50"/>
        <v>0</v>
      </c>
      <c r="AQ88" s="1" t="str">
        <f t="shared" si="51"/>
        <v/>
      </c>
      <c r="AR88" s="1">
        <f t="shared" si="52"/>
        <v>0</v>
      </c>
      <c r="AS88" s="1" t="str">
        <f t="shared" si="46"/>
        <v/>
      </c>
      <c r="AT88" s="1">
        <f t="shared" si="53"/>
        <v>0</v>
      </c>
      <c r="AU88" s="1" t="str">
        <f t="shared" si="47"/>
        <v/>
      </c>
    </row>
    <row r="89" spans="1:47">
      <c r="A89" s="29">
        <v>79</v>
      </c>
      <c r="B89" s="214" t="str">
        <f>IF(①団体情報入力!C87="","",IF(C89="","",①団体情報入力!C87))</f>
        <v/>
      </c>
      <c r="C89" s="164"/>
      <c r="D89" s="52"/>
      <c r="E89" s="52"/>
      <c r="F89" s="165"/>
      <c r="G89" s="52"/>
      <c r="H89" s="53"/>
      <c r="I89" s="54"/>
      <c r="J89" s="167"/>
      <c r="K89" s="130"/>
      <c r="L89" s="54"/>
      <c r="M89" s="167"/>
      <c r="N89" s="130"/>
      <c r="O89" s="54"/>
      <c r="P89" s="167"/>
      <c r="Q89" s="225"/>
      <c r="R89" s="339"/>
      <c r="S89" s="340"/>
      <c r="T89" s="351"/>
      <c r="U89" s="352"/>
      <c r="AB89" s="5" t="str">
        <f t="shared" si="36"/>
        <v/>
      </c>
      <c r="AC89" s="5" t="str">
        <f t="shared" si="37"/>
        <v/>
      </c>
      <c r="AD89" s="5" t="str">
        <f t="shared" si="38"/>
        <v/>
      </c>
      <c r="AE89" s="5" t="str">
        <f t="shared" si="39"/>
        <v/>
      </c>
      <c r="AF89" s="5" t="str">
        <f t="shared" si="40"/>
        <v/>
      </c>
      <c r="AG89" s="8" t="str">
        <f>IF(G89="男",data_kyogisha!A80,"")</f>
        <v/>
      </c>
      <c r="AH89" s="5" t="str">
        <f t="shared" si="41"/>
        <v/>
      </c>
      <c r="AI89" s="5" t="str">
        <f t="shared" si="42"/>
        <v/>
      </c>
      <c r="AJ89" s="5" t="str">
        <f t="shared" si="43"/>
        <v/>
      </c>
      <c r="AK89" s="5" t="str">
        <f t="shared" si="44"/>
        <v/>
      </c>
      <c r="AL89" s="5" t="str">
        <f t="shared" si="45"/>
        <v/>
      </c>
      <c r="AM89" s="1" t="str">
        <f>IF(G89="女",data_kyogisha!A80,"")</f>
        <v/>
      </c>
      <c r="AN89" s="1">
        <f t="shared" si="48"/>
        <v>0</v>
      </c>
      <c r="AO89" s="1" t="str">
        <f t="shared" si="49"/>
        <v/>
      </c>
      <c r="AP89" s="1">
        <f t="shared" si="50"/>
        <v>0</v>
      </c>
      <c r="AQ89" s="1" t="str">
        <f t="shared" si="51"/>
        <v/>
      </c>
      <c r="AR89" s="1">
        <f t="shared" si="52"/>
        <v>0</v>
      </c>
      <c r="AS89" s="1" t="str">
        <f t="shared" si="46"/>
        <v/>
      </c>
      <c r="AT89" s="1">
        <f t="shared" si="53"/>
        <v>0</v>
      </c>
      <c r="AU89" s="1" t="str">
        <f t="shared" si="47"/>
        <v/>
      </c>
    </row>
    <row r="90" spans="1:47">
      <c r="A90" s="29">
        <v>80</v>
      </c>
      <c r="B90" s="214" t="str">
        <f>IF(①団体情報入力!C88="","",IF(C90="","",①団体情報入力!C88))</f>
        <v/>
      </c>
      <c r="C90" s="164"/>
      <c r="D90" s="52"/>
      <c r="E90" s="52"/>
      <c r="F90" s="165"/>
      <c r="G90" s="52"/>
      <c r="H90" s="53"/>
      <c r="I90" s="54"/>
      <c r="J90" s="167"/>
      <c r="K90" s="130"/>
      <c r="L90" s="54"/>
      <c r="M90" s="167"/>
      <c r="N90" s="130"/>
      <c r="O90" s="54"/>
      <c r="P90" s="167"/>
      <c r="Q90" s="225"/>
      <c r="R90" s="339"/>
      <c r="S90" s="340"/>
      <c r="T90" s="351"/>
      <c r="U90" s="352"/>
      <c r="AB90" s="5" t="str">
        <f t="shared" si="36"/>
        <v/>
      </c>
      <c r="AC90" s="5" t="str">
        <f t="shared" si="37"/>
        <v/>
      </c>
      <c r="AD90" s="5" t="str">
        <f t="shared" si="38"/>
        <v/>
      </c>
      <c r="AE90" s="5" t="str">
        <f t="shared" si="39"/>
        <v/>
      </c>
      <c r="AF90" s="5" t="str">
        <f t="shared" si="40"/>
        <v/>
      </c>
      <c r="AG90" s="8" t="str">
        <f>IF(G90="男",data_kyogisha!A81,"")</f>
        <v/>
      </c>
      <c r="AH90" s="5" t="str">
        <f t="shared" si="41"/>
        <v/>
      </c>
      <c r="AI90" s="5" t="str">
        <f t="shared" si="42"/>
        <v/>
      </c>
      <c r="AJ90" s="5" t="str">
        <f t="shared" si="43"/>
        <v/>
      </c>
      <c r="AK90" s="5" t="str">
        <f t="shared" si="44"/>
        <v/>
      </c>
      <c r="AL90" s="5" t="str">
        <f t="shared" si="45"/>
        <v/>
      </c>
      <c r="AM90" s="1" t="str">
        <f>IF(G90="女",data_kyogisha!A81,"")</f>
        <v/>
      </c>
      <c r="AN90" s="1">
        <f t="shared" si="48"/>
        <v>0</v>
      </c>
      <c r="AO90" s="1" t="str">
        <f t="shared" si="49"/>
        <v/>
      </c>
      <c r="AP90" s="1">
        <f t="shared" si="50"/>
        <v>0</v>
      </c>
      <c r="AQ90" s="1" t="str">
        <f t="shared" si="51"/>
        <v/>
      </c>
      <c r="AR90" s="1">
        <f t="shared" si="52"/>
        <v>0</v>
      </c>
      <c r="AS90" s="1" t="str">
        <f t="shared" si="46"/>
        <v/>
      </c>
      <c r="AT90" s="1">
        <f t="shared" si="53"/>
        <v>0</v>
      </c>
      <c r="AU90" s="1" t="str">
        <f t="shared" si="47"/>
        <v/>
      </c>
    </row>
    <row r="91" spans="1:47">
      <c r="A91" s="29">
        <v>81</v>
      </c>
      <c r="B91" s="214" t="str">
        <f>IF(①団体情報入力!C89="","",IF(C91="","",①団体情報入力!C89))</f>
        <v/>
      </c>
      <c r="C91" s="164"/>
      <c r="D91" s="52"/>
      <c r="E91" s="52"/>
      <c r="F91" s="165"/>
      <c r="G91" s="52"/>
      <c r="H91" s="53"/>
      <c r="I91" s="54"/>
      <c r="J91" s="167"/>
      <c r="K91" s="130"/>
      <c r="L91" s="54"/>
      <c r="M91" s="167"/>
      <c r="N91" s="130"/>
      <c r="O91" s="54"/>
      <c r="P91" s="167"/>
      <c r="Q91" s="225"/>
      <c r="R91" s="339"/>
      <c r="S91" s="340"/>
      <c r="T91" s="351"/>
      <c r="U91" s="352"/>
      <c r="AB91" s="5" t="str">
        <f t="shared" si="36"/>
        <v/>
      </c>
      <c r="AC91" s="5" t="str">
        <f t="shared" si="37"/>
        <v/>
      </c>
      <c r="AD91" s="5" t="str">
        <f t="shared" si="38"/>
        <v/>
      </c>
      <c r="AE91" s="5" t="str">
        <f t="shared" si="39"/>
        <v/>
      </c>
      <c r="AF91" s="5" t="str">
        <f t="shared" si="40"/>
        <v/>
      </c>
      <c r="AG91" s="8" t="str">
        <f>IF(G91="男",data_kyogisha!A82,"")</f>
        <v/>
      </c>
      <c r="AH91" s="5" t="str">
        <f t="shared" si="41"/>
        <v/>
      </c>
      <c r="AI91" s="5" t="str">
        <f t="shared" si="42"/>
        <v/>
      </c>
      <c r="AJ91" s="5" t="str">
        <f t="shared" si="43"/>
        <v/>
      </c>
      <c r="AK91" s="5" t="str">
        <f t="shared" si="44"/>
        <v/>
      </c>
      <c r="AL91" s="5" t="str">
        <f t="shared" si="45"/>
        <v/>
      </c>
      <c r="AM91" s="1" t="str">
        <f>IF(G91="女",data_kyogisha!A82,"")</f>
        <v/>
      </c>
      <c r="AN91" s="1">
        <f t="shared" si="48"/>
        <v>0</v>
      </c>
      <c r="AO91" s="1" t="str">
        <f t="shared" si="49"/>
        <v/>
      </c>
      <c r="AP91" s="1">
        <f t="shared" si="50"/>
        <v>0</v>
      </c>
      <c r="AQ91" s="1" t="str">
        <f t="shared" si="51"/>
        <v/>
      </c>
      <c r="AR91" s="1">
        <f t="shared" si="52"/>
        <v>0</v>
      </c>
      <c r="AS91" s="1" t="str">
        <f t="shared" si="46"/>
        <v/>
      </c>
      <c r="AT91" s="1">
        <f t="shared" si="53"/>
        <v>0</v>
      </c>
      <c r="AU91" s="1" t="str">
        <f t="shared" si="47"/>
        <v/>
      </c>
    </row>
    <row r="92" spans="1:47">
      <c r="A92" s="29">
        <v>82</v>
      </c>
      <c r="B92" s="214" t="str">
        <f>IF(①団体情報入力!C90="","",IF(C92="","",①団体情報入力!C90))</f>
        <v/>
      </c>
      <c r="C92" s="164"/>
      <c r="D92" s="52"/>
      <c r="E92" s="52"/>
      <c r="F92" s="165"/>
      <c r="G92" s="52"/>
      <c r="H92" s="53"/>
      <c r="I92" s="54"/>
      <c r="J92" s="167"/>
      <c r="K92" s="130"/>
      <c r="L92" s="54"/>
      <c r="M92" s="167"/>
      <c r="N92" s="130"/>
      <c r="O92" s="54"/>
      <c r="P92" s="167"/>
      <c r="Q92" s="225"/>
      <c r="R92" s="339"/>
      <c r="S92" s="340"/>
      <c r="T92" s="351"/>
      <c r="U92" s="352"/>
      <c r="AB92" s="5" t="str">
        <f t="shared" si="36"/>
        <v/>
      </c>
      <c r="AC92" s="5" t="str">
        <f t="shared" si="37"/>
        <v/>
      </c>
      <c r="AD92" s="5" t="str">
        <f t="shared" si="38"/>
        <v/>
      </c>
      <c r="AE92" s="5" t="str">
        <f t="shared" si="39"/>
        <v/>
      </c>
      <c r="AF92" s="5" t="str">
        <f t="shared" si="40"/>
        <v/>
      </c>
      <c r="AG92" s="8" t="str">
        <f>IF(G92="男",data_kyogisha!A83,"")</f>
        <v/>
      </c>
      <c r="AH92" s="5" t="str">
        <f t="shared" si="41"/>
        <v/>
      </c>
      <c r="AI92" s="5" t="str">
        <f t="shared" si="42"/>
        <v/>
      </c>
      <c r="AJ92" s="5" t="str">
        <f t="shared" si="43"/>
        <v/>
      </c>
      <c r="AK92" s="5" t="str">
        <f t="shared" si="44"/>
        <v/>
      </c>
      <c r="AL92" s="5" t="str">
        <f t="shared" si="45"/>
        <v/>
      </c>
      <c r="AM92" s="1" t="str">
        <f>IF(G92="女",data_kyogisha!A83,"")</f>
        <v/>
      </c>
      <c r="AN92" s="1">
        <f t="shared" si="48"/>
        <v>0</v>
      </c>
      <c r="AO92" s="1" t="str">
        <f t="shared" si="49"/>
        <v/>
      </c>
      <c r="AP92" s="1">
        <f t="shared" si="50"/>
        <v>0</v>
      </c>
      <c r="AQ92" s="1" t="str">
        <f t="shared" si="51"/>
        <v/>
      </c>
      <c r="AR92" s="1">
        <f t="shared" si="52"/>
        <v>0</v>
      </c>
      <c r="AS92" s="1" t="str">
        <f t="shared" si="46"/>
        <v/>
      </c>
      <c r="AT92" s="1">
        <f t="shared" si="53"/>
        <v>0</v>
      </c>
      <c r="AU92" s="1" t="str">
        <f t="shared" si="47"/>
        <v/>
      </c>
    </row>
    <row r="93" spans="1:47">
      <c r="A93" s="29">
        <v>83</v>
      </c>
      <c r="B93" s="214" t="str">
        <f>IF(①団体情報入力!C91="","",IF(C93="","",①団体情報入力!C91))</f>
        <v/>
      </c>
      <c r="C93" s="164"/>
      <c r="D93" s="52"/>
      <c r="E93" s="52"/>
      <c r="F93" s="165"/>
      <c r="G93" s="52"/>
      <c r="H93" s="53"/>
      <c r="I93" s="54"/>
      <c r="J93" s="167"/>
      <c r="K93" s="130"/>
      <c r="L93" s="54"/>
      <c r="M93" s="167"/>
      <c r="N93" s="130"/>
      <c r="O93" s="54"/>
      <c r="P93" s="167"/>
      <c r="Q93" s="225"/>
      <c r="R93" s="339"/>
      <c r="S93" s="340"/>
      <c r="T93" s="351"/>
      <c r="U93" s="352"/>
      <c r="AB93" s="5" t="str">
        <f t="shared" si="36"/>
        <v/>
      </c>
      <c r="AC93" s="5" t="str">
        <f t="shared" si="37"/>
        <v/>
      </c>
      <c r="AD93" s="5" t="str">
        <f t="shared" si="38"/>
        <v/>
      </c>
      <c r="AE93" s="5" t="str">
        <f t="shared" si="39"/>
        <v/>
      </c>
      <c r="AF93" s="5" t="str">
        <f t="shared" si="40"/>
        <v/>
      </c>
      <c r="AG93" s="8" t="str">
        <f>IF(G93="男",data_kyogisha!A84,"")</f>
        <v/>
      </c>
      <c r="AH93" s="5" t="str">
        <f t="shared" si="41"/>
        <v/>
      </c>
      <c r="AI93" s="5" t="str">
        <f t="shared" si="42"/>
        <v/>
      </c>
      <c r="AJ93" s="5" t="str">
        <f t="shared" si="43"/>
        <v/>
      </c>
      <c r="AK93" s="5" t="str">
        <f t="shared" si="44"/>
        <v/>
      </c>
      <c r="AL93" s="5" t="str">
        <f t="shared" si="45"/>
        <v/>
      </c>
      <c r="AM93" s="1" t="str">
        <f>IF(G93="女",data_kyogisha!A84,"")</f>
        <v/>
      </c>
      <c r="AN93" s="1">
        <f t="shared" si="48"/>
        <v>0</v>
      </c>
      <c r="AO93" s="1" t="str">
        <f t="shared" si="49"/>
        <v/>
      </c>
      <c r="AP93" s="1">
        <f t="shared" si="50"/>
        <v>0</v>
      </c>
      <c r="AQ93" s="1" t="str">
        <f t="shared" si="51"/>
        <v/>
      </c>
      <c r="AR93" s="1">
        <f t="shared" si="52"/>
        <v>0</v>
      </c>
      <c r="AS93" s="1" t="str">
        <f t="shared" si="46"/>
        <v/>
      </c>
      <c r="AT93" s="1">
        <f t="shared" si="53"/>
        <v>0</v>
      </c>
      <c r="AU93" s="1" t="str">
        <f t="shared" si="47"/>
        <v/>
      </c>
    </row>
    <row r="94" spans="1:47">
      <c r="A94" s="29">
        <v>84</v>
      </c>
      <c r="B94" s="214" t="str">
        <f>IF(①団体情報入力!C92="","",IF(C94="","",①団体情報入力!C92))</f>
        <v/>
      </c>
      <c r="C94" s="164"/>
      <c r="D94" s="52"/>
      <c r="E94" s="52"/>
      <c r="F94" s="165"/>
      <c r="G94" s="52"/>
      <c r="H94" s="53"/>
      <c r="I94" s="54"/>
      <c r="J94" s="167"/>
      <c r="K94" s="130"/>
      <c r="L94" s="54"/>
      <c r="M94" s="167"/>
      <c r="N94" s="130"/>
      <c r="O94" s="54"/>
      <c r="P94" s="167"/>
      <c r="Q94" s="225"/>
      <c r="R94" s="339"/>
      <c r="S94" s="340"/>
      <c r="T94" s="351"/>
      <c r="U94" s="352"/>
      <c r="AB94" s="5" t="str">
        <f t="shared" si="36"/>
        <v/>
      </c>
      <c r="AC94" s="5" t="str">
        <f t="shared" si="37"/>
        <v/>
      </c>
      <c r="AD94" s="5" t="str">
        <f t="shared" si="38"/>
        <v/>
      </c>
      <c r="AE94" s="5" t="str">
        <f t="shared" si="39"/>
        <v/>
      </c>
      <c r="AF94" s="5" t="str">
        <f t="shared" si="40"/>
        <v/>
      </c>
      <c r="AG94" s="8" t="str">
        <f>IF(G94="男",data_kyogisha!A85,"")</f>
        <v/>
      </c>
      <c r="AH94" s="5" t="str">
        <f t="shared" si="41"/>
        <v/>
      </c>
      <c r="AI94" s="5" t="str">
        <f t="shared" si="42"/>
        <v/>
      </c>
      <c r="AJ94" s="5" t="str">
        <f t="shared" si="43"/>
        <v/>
      </c>
      <c r="AK94" s="5" t="str">
        <f t="shared" si="44"/>
        <v/>
      </c>
      <c r="AL94" s="5" t="str">
        <f t="shared" si="45"/>
        <v/>
      </c>
      <c r="AM94" s="1" t="str">
        <f>IF(G94="女",data_kyogisha!A85,"")</f>
        <v/>
      </c>
      <c r="AN94" s="1">
        <f t="shared" si="48"/>
        <v>0</v>
      </c>
      <c r="AO94" s="1" t="str">
        <f t="shared" si="49"/>
        <v/>
      </c>
      <c r="AP94" s="1">
        <f t="shared" si="50"/>
        <v>0</v>
      </c>
      <c r="AQ94" s="1" t="str">
        <f t="shared" si="51"/>
        <v/>
      </c>
      <c r="AR94" s="1">
        <f t="shared" si="52"/>
        <v>0</v>
      </c>
      <c r="AS94" s="1" t="str">
        <f t="shared" si="46"/>
        <v/>
      </c>
      <c r="AT94" s="1">
        <f t="shared" si="53"/>
        <v>0</v>
      </c>
      <c r="AU94" s="1" t="str">
        <f t="shared" si="47"/>
        <v/>
      </c>
    </row>
    <row r="95" spans="1:47">
      <c r="A95" s="29">
        <v>85</v>
      </c>
      <c r="B95" s="214" t="str">
        <f>IF(①団体情報入力!C93="","",IF(C95="","",①団体情報入力!C93))</f>
        <v/>
      </c>
      <c r="C95" s="164"/>
      <c r="D95" s="52"/>
      <c r="E95" s="52"/>
      <c r="F95" s="165"/>
      <c r="G95" s="52"/>
      <c r="H95" s="53"/>
      <c r="I95" s="54"/>
      <c r="J95" s="167"/>
      <c r="K95" s="130"/>
      <c r="L95" s="54"/>
      <c r="M95" s="167"/>
      <c r="N95" s="130"/>
      <c r="O95" s="54"/>
      <c r="P95" s="167"/>
      <c r="Q95" s="225"/>
      <c r="R95" s="339"/>
      <c r="S95" s="340"/>
      <c r="T95" s="351"/>
      <c r="U95" s="352"/>
      <c r="AB95" s="5" t="str">
        <f t="shared" si="36"/>
        <v/>
      </c>
      <c r="AC95" s="5" t="str">
        <f t="shared" si="37"/>
        <v/>
      </c>
      <c r="AD95" s="5" t="str">
        <f t="shared" si="38"/>
        <v/>
      </c>
      <c r="AE95" s="5" t="str">
        <f t="shared" si="39"/>
        <v/>
      </c>
      <c r="AF95" s="5" t="str">
        <f t="shared" si="40"/>
        <v/>
      </c>
      <c r="AG95" s="8" t="str">
        <f>IF(G95="男",data_kyogisha!A86,"")</f>
        <v/>
      </c>
      <c r="AH95" s="5" t="str">
        <f t="shared" si="41"/>
        <v/>
      </c>
      <c r="AI95" s="5" t="str">
        <f t="shared" si="42"/>
        <v/>
      </c>
      <c r="AJ95" s="5" t="str">
        <f t="shared" si="43"/>
        <v/>
      </c>
      <c r="AK95" s="5" t="str">
        <f t="shared" si="44"/>
        <v/>
      </c>
      <c r="AL95" s="5" t="str">
        <f t="shared" si="45"/>
        <v/>
      </c>
      <c r="AM95" s="1" t="str">
        <f>IF(G95="女",data_kyogisha!A86,"")</f>
        <v/>
      </c>
      <c r="AN95" s="1">
        <f t="shared" si="48"/>
        <v>0</v>
      </c>
      <c r="AO95" s="1" t="str">
        <f t="shared" si="49"/>
        <v/>
      </c>
      <c r="AP95" s="1">
        <f t="shared" si="50"/>
        <v>0</v>
      </c>
      <c r="AQ95" s="1" t="str">
        <f t="shared" si="51"/>
        <v/>
      </c>
      <c r="AR95" s="1">
        <f t="shared" si="52"/>
        <v>0</v>
      </c>
      <c r="AS95" s="1" t="str">
        <f t="shared" si="46"/>
        <v/>
      </c>
      <c r="AT95" s="1">
        <f t="shared" si="53"/>
        <v>0</v>
      </c>
      <c r="AU95" s="1" t="str">
        <f t="shared" si="47"/>
        <v/>
      </c>
    </row>
    <row r="96" spans="1:47">
      <c r="A96" s="29">
        <v>86</v>
      </c>
      <c r="B96" s="214" t="str">
        <f>IF(①団体情報入力!C94="","",IF(C96="","",①団体情報入力!C94))</f>
        <v/>
      </c>
      <c r="C96" s="164"/>
      <c r="D96" s="52"/>
      <c r="E96" s="52"/>
      <c r="F96" s="165"/>
      <c r="G96" s="52"/>
      <c r="H96" s="53"/>
      <c r="I96" s="54"/>
      <c r="J96" s="167"/>
      <c r="K96" s="130"/>
      <c r="L96" s="54"/>
      <c r="M96" s="167"/>
      <c r="N96" s="130"/>
      <c r="O96" s="54"/>
      <c r="P96" s="167"/>
      <c r="Q96" s="225"/>
      <c r="R96" s="339"/>
      <c r="S96" s="340"/>
      <c r="T96" s="351"/>
      <c r="U96" s="352"/>
      <c r="AB96" s="5" t="str">
        <f t="shared" si="36"/>
        <v/>
      </c>
      <c r="AC96" s="5" t="str">
        <f t="shared" si="37"/>
        <v/>
      </c>
      <c r="AD96" s="5" t="str">
        <f t="shared" si="38"/>
        <v/>
      </c>
      <c r="AE96" s="5" t="str">
        <f t="shared" si="39"/>
        <v/>
      </c>
      <c r="AF96" s="5" t="str">
        <f t="shared" si="40"/>
        <v/>
      </c>
      <c r="AG96" s="8" t="str">
        <f>IF(G96="男",data_kyogisha!A87,"")</f>
        <v/>
      </c>
      <c r="AH96" s="5" t="str">
        <f t="shared" si="41"/>
        <v/>
      </c>
      <c r="AI96" s="5" t="str">
        <f t="shared" si="42"/>
        <v/>
      </c>
      <c r="AJ96" s="5" t="str">
        <f t="shared" si="43"/>
        <v/>
      </c>
      <c r="AK96" s="5" t="str">
        <f t="shared" si="44"/>
        <v/>
      </c>
      <c r="AL96" s="5" t="str">
        <f t="shared" si="45"/>
        <v/>
      </c>
      <c r="AM96" s="1" t="str">
        <f>IF(G96="女",data_kyogisha!A87,"")</f>
        <v/>
      </c>
      <c r="AN96" s="1">
        <f t="shared" si="48"/>
        <v>0</v>
      </c>
      <c r="AO96" s="1" t="str">
        <f t="shared" si="49"/>
        <v/>
      </c>
      <c r="AP96" s="1">
        <f t="shared" si="50"/>
        <v>0</v>
      </c>
      <c r="AQ96" s="1" t="str">
        <f t="shared" si="51"/>
        <v/>
      </c>
      <c r="AR96" s="1">
        <f t="shared" si="52"/>
        <v>0</v>
      </c>
      <c r="AS96" s="1" t="str">
        <f t="shared" si="46"/>
        <v/>
      </c>
      <c r="AT96" s="1">
        <f t="shared" si="53"/>
        <v>0</v>
      </c>
      <c r="AU96" s="1" t="str">
        <f t="shared" si="47"/>
        <v/>
      </c>
    </row>
    <row r="97" spans="1:47">
      <c r="A97" s="29">
        <v>87</v>
      </c>
      <c r="B97" s="214" t="str">
        <f>IF(①団体情報入力!C95="","",IF(C97="","",①団体情報入力!C95))</f>
        <v/>
      </c>
      <c r="C97" s="164"/>
      <c r="D97" s="52"/>
      <c r="E97" s="52"/>
      <c r="F97" s="165"/>
      <c r="G97" s="52"/>
      <c r="H97" s="53"/>
      <c r="I97" s="54"/>
      <c r="J97" s="167"/>
      <c r="K97" s="130"/>
      <c r="L97" s="54"/>
      <c r="M97" s="167"/>
      <c r="N97" s="130"/>
      <c r="O97" s="54"/>
      <c r="P97" s="167"/>
      <c r="Q97" s="225"/>
      <c r="R97" s="339"/>
      <c r="S97" s="340"/>
      <c r="T97" s="351"/>
      <c r="U97" s="352"/>
      <c r="AB97" s="5" t="str">
        <f t="shared" si="36"/>
        <v/>
      </c>
      <c r="AC97" s="5" t="str">
        <f t="shared" si="37"/>
        <v/>
      </c>
      <c r="AD97" s="5" t="str">
        <f t="shared" si="38"/>
        <v/>
      </c>
      <c r="AE97" s="5" t="str">
        <f t="shared" si="39"/>
        <v/>
      </c>
      <c r="AF97" s="5" t="str">
        <f t="shared" si="40"/>
        <v/>
      </c>
      <c r="AG97" s="8" t="str">
        <f>IF(G97="男",data_kyogisha!A88,"")</f>
        <v/>
      </c>
      <c r="AH97" s="5" t="str">
        <f t="shared" si="41"/>
        <v/>
      </c>
      <c r="AI97" s="5" t="str">
        <f t="shared" si="42"/>
        <v/>
      </c>
      <c r="AJ97" s="5" t="str">
        <f t="shared" si="43"/>
        <v/>
      </c>
      <c r="AK97" s="5" t="str">
        <f t="shared" si="44"/>
        <v/>
      </c>
      <c r="AL97" s="5" t="str">
        <f t="shared" si="45"/>
        <v/>
      </c>
      <c r="AM97" s="1" t="str">
        <f>IF(G97="女",data_kyogisha!A88,"")</f>
        <v/>
      </c>
      <c r="AN97" s="1">
        <f t="shared" si="48"/>
        <v>0</v>
      </c>
      <c r="AO97" s="1" t="str">
        <f t="shared" si="49"/>
        <v/>
      </c>
      <c r="AP97" s="1">
        <f t="shared" si="50"/>
        <v>0</v>
      </c>
      <c r="AQ97" s="1" t="str">
        <f t="shared" si="51"/>
        <v/>
      </c>
      <c r="AR97" s="1">
        <f t="shared" si="52"/>
        <v>0</v>
      </c>
      <c r="AS97" s="1" t="str">
        <f t="shared" si="46"/>
        <v/>
      </c>
      <c r="AT97" s="1">
        <f t="shared" si="53"/>
        <v>0</v>
      </c>
      <c r="AU97" s="1" t="str">
        <f t="shared" si="47"/>
        <v/>
      </c>
    </row>
    <row r="98" spans="1:47">
      <c r="A98" s="29">
        <v>88</v>
      </c>
      <c r="B98" s="214" t="str">
        <f>IF(①団体情報入力!C96="","",IF(C98="","",①団体情報入力!C96))</f>
        <v/>
      </c>
      <c r="C98" s="164"/>
      <c r="D98" s="52"/>
      <c r="E98" s="52"/>
      <c r="F98" s="165"/>
      <c r="G98" s="52"/>
      <c r="H98" s="53"/>
      <c r="I98" s="54"/>
      <c r="J98" s="167"/>
      <c r="K98" s="130"/>
      <c r="L98" s="54"/>
      <c r="M98" s="167"/>
      <c r="N98" s="130"/>
      <c r="O98" s="54"/>
      <c r="P98" s="167"/>
      <c r="Q98" s="225"/>
      <c r="R98" s="339"/>
      <c r="S98" s="340"/>
      <c r="T98" s="351"/>
      <c r="U98" s="352"/>
      <c r="AB98" s="5" t="str">
        <f t="shared" si="36"/>
        <v/>
      </c>
      <c r="AC98" s="5" t="str">
        <f t="shared" si="37"/>
        <v/>
      </c>
      <c r="AD98" s="5" t="str">
        <f t="shared" si="38"/>
        <v/>
      </c>
      <c r="AE98" s="5" t="str">
        <f t="shared" si="39"/>
        <v/>
      </c>
      <c r="AF98" s="5" t="str">
        <f t="shared" si="40"/>
        <v/>
      </c>
      <c r="AG98" s="8" t="str">
        <f>IF(G98="男",data_kyogisha!A89,"")</f>
        <v/>
      </c>
      <c r="AH98" s="5" t="str">
        <f t="shared" si="41"/>
        <v/>
      </c>
      <c r="AI98" s="5" t="str">
        <f t="shared" si="42"/>
        <v/>
      </c>
      <c r="AJ98" s="5" t="str">
        <f t="shared" si="43"/>
        <v/>
      </c>
      <c r="AK98" s="5" t="str">
        <f t="shared" si="44"/>
        <v/>
      </c>
      <c r="AL98" s="5" t="str">
        <f t="shared" si="45"/>
        <v/>
      </c>
      <c r="AM98" s="1" t="str">
        <f>IF(G98="女",data_kyogisha!A89,"")</f>
        <v/>
      </c>
      <c r="AN98" s="1">
        <f t="shared" si="48"/>
        <v>0</v>
      </c>
      <c r="AO98" s="1" t="str">
        <f t="shared" si="49"/>
        <v/>
      </c>
      <c r="AP98" s="1">
        <f t="shared" si="50"/>
        <v>0</v>
      </c>
      <c r="AQ98" s="1" t="str">
        <f t="shared" si="51"/>
        <v/>
      </c>
      <c r="AR98" s="1">
        <f t="shared" si="52"/>
        <v>0</v>
      </c>
      <c r="AS98" s="1" t="str">
        <f t="shared" si="46"/>
        <v/>
      </c>
      <c r="AT98" s="1">
        <f t="shared" si="53"/>
        <v>0</v>
      </c>
      <c r="AU98" s="1" t="str">
        <f t="shared" si="47"/>
        <v/>
      </c>
    </row>
    <row r="99" spans="1:47">
      <c r="A99" s="29">
        <v>89</v>
      </c>
      <c r="B99" s="214" t="str">
        <f>IF(①団体情報入力!C97="","",IF(C99="","",①団体情報入力!C97))</f>
        <v/>
      </c>
      <c r="C99" s="164"/>
      <c r="D99" s="52"/>
      <c r="E99" s="52"/>
      <c r="F99" s="165"/>
      <c r="G99" s="52"/>
      <c r="H99" s="53"/>
      <c r="I99" s="54"/>
      <c r="J99" s="167"/>
      <c r="K99" s="130"/>
      <c r="L99" s="54"/>
      <c r="M99" s="167"/>
      <c r="N99" s="130"/>
      <c r="O99" s="54"/>
      <c r="P99" s="167"/>
      <c r="Q99" s="225"/>
      <c r="R99" s="339"/>
      <c r="S99" s="340"/>
      <c r="T99" s="351"/>
      <c r="U99" s="352"/>
      <c r="AB99" s="5" t="str">
        <f t="shared" si="36"/>
        <v/>
      </c>
      <c r="AC99" s="5" t="str">
        <f t="shared" si="37"/>
        <v/>
      </c>
      <c r="AD99" s="5" t="str">
        <f t="shared" si="38"/>
        <v/>
      </c>
      <c r="AE99" s="5" t="str">
        <f t="shared" si="39"/>
        <v/>
      </c>
      <c r="AF99" s="5" t="str">
        <f t="shared" si="40"/>
        <v/>
      </c>
      <c r="AG99" s="8" t="str">
        <f>IF(G99="男",data_kyogisha!A90,"")</f>
        <v/>
      </c>
      <c r="AH99" s="5" t="str">
        <f t="shared" si="41"/>
        <v/>
      </c>
      <c r="AI99" s="5" t="str">
        <f t="shared" si="42"/>
        <v/>
      </c>
      <c r="AJ99" s="5" t="str">
        <f t="shared" si="43"/>
        <v/>
      </c>
      <c r="AK99" s="5" t="str">
        <f t="shared" si="44"/>
        <v/>
      </c>
      <c r="AL99" s="5" t="str">
        <f t="shared" si="45"/>
        <v/>
      </c>
      <c r="AM99" s="1" t="str">
        <f>IF(G99="女",data_kyogisha!A90,"")</f>
        <v/>
      </c>
      <c r="AN99" s="1">
        <f t="shared" si="48"/>
        <v>0</v>
      </c>
      <c r="AO99" s="1" t="str">
        <f t="shared" si="49"/>
        <v/>
      </c>
      <c r="AP99" s="1">
        <f t="shared" si="50"/>
        <v>0</v>
      </c>
      <c r="AQ99" s="1" t="str">
        <f t="shared" si="51"/>
        <v/>
      </c>
      <c r="AR99" s="1">
        <f t="shared" si="52"/>
        <v>0</v>
      </c>
      <c r="AS99" s="1" t="str">
        <f t="shared" si="46"/>
        <v/>
      </c>
      <c r="AT99" s="1">
        <f t="shared" si="53"/>
        <v>0</v>
      </c>
      <c r="AU99" s="1" t="str">
        <f t="shared" si="47"/>
        <v/>
      </c>
    </row>
    <row r="100" spans="1:47" ht="14.25" thickBot="1">
      <c r="A100" s="178">
        <v>90</v>
      </c>
      <c r="B100" s="215" t="str">
        <f>IF(①団体情報入力!C98="","",IF(C100="","",①団体情報入力!C98))</f>
        <v/>
      </c>
      <c r="C100" s="179"/>
      <c r="D100" s="180"/>
      <c r="E100" s="180"/>
      <c r="F100" s="181"/>
      <c r="G100" s="180"/>
      <c r="H100" s="182"/>
      <c r="I100" s="183"/>
      <c r="J100" s="184"/>
      <c r="K100" s="185"/>
      <c r="L100" s="183"/>
      <c r="M100" s="184"/>
      <c r="N100" s="185"/>
      <c r="O100" s="183"/>
      <c r="P100" s="184"/>
      <c r="Q100" s="226"/>
      <c r="R100" s="349"/>
      <c r="S100" s="350"/>
      <c r="T100" s="353"/>
      <c r="U100" s="354"/>
      <c r="V100" s="5"/>
      <c r="W100" s="5"/>
      <c r="X100" s="5"/>
      <c r="Y100" s="186"/>
      <c r="Z100" s="5"/>
      <c r="AA100" s="5"/>
      <c r="AB100" s="5" t="str">
        <f t="shared" si="36"/>
        <v/>
      </c>
      <c r="AC100" s="5" t="str">
        <f t="shared" si="37"/>
        <v/>
      </c>
      <c r="AD100" s="5" t="str">
        <f t="shared" si="38"/>
        <v/>
      </c>
      <c r="AE100" s="5" t="str">
        <f t="shared" si="39"/>
        <v/>
      </c>
      <c r="AF100" s="5" t="str">
        <f t="shared" si="40"/>
        <v/>
      </c>
      <c r="AG100" s="8" t="str">
        <f>IF(G100="男",data_kyogisha!A91,"")</f>
        <v/>
      </c>
      <c r="AH100" s="5" t="str">
        <f t="shared" si="41"/>
        <v/>
      </c>
      <c r="AI100" s="5" t="str">
        <f t="shared" si="42"/>
        <v/>
      </c>
      <c r="AJ100" s="5" t="str">
        <f t="shared" si="43"/>
        <v/>
      </c>
      <c r="AK100" s="5" t="str">
        <f t="shared" si="44"/>
        <v/>
      </c>
      <c r="AL100" s="5" t="str">
        <f t="shared" si="45"/>
        <v/>
      </c>
      <c r="AM100" s="1" t="str">
        <f>IF(G100="女",data_kyogisha!A91,"")</f>
        <v/>
      </c>
      <c r="AN100" s="5">
        <f t="shared" si="48"/>
        <v>0</v>
      </c>
      <c r="AO100" s="1" t="str">
        <f t="shared" si="49"/>
        <v/>
      </c>
      <c r="AP100" s="5">
        <f t="shared" si="50"/>
        <v>0</v>
      </c>
      <c r="AQ100" s="1" t="str">
        <f t="shared" si="51"/>
        <v/>
      </c>
      <c r="AR100" s="5">
        <f t="shared" si="52"/>
        <v>0</v>
      </c>
      <c r="AS100" s="1" t="str">
        <f t="shared" si="46"/>
        <v/>
      </c>
      <c r="AT100" s="5">
        <f t="shared" si="53"/>
        <v>0</v>
      </c>
      <c r="AU100" s="1" t="str">
        <f t="shared" si="47"/>
        <v/>
      </c>
    </row>
    <row r="101" spans="1:47">
      <c r="A101" s="177"/>
      <c r="B101" s="177"/>
      <c r="C101" s="177"/>
      <c r="D101" s="177"/>
      <c r="E101" s="177"/>
      <c r="F101" s="187" t="s">
        <v>145</v>
      </c>
      <c r="G101" s="188">
        <f>SUM(J101:P101)</f>
        <v>1</v>
      </c>
      <c r="H101" s="177"/>
      <c r="I101" s="177"/>
      <c r="J101" s="177">
        <f>COUNTA(J11:J100)</f>
        <v>1</v>
      </c>
      <c r="K101" s="177"/>
      <c r="L101" s="177"/>
      <c r="M101" s="177">
        <f>COUNTA(M11:M100)</f>
        <v>0</v>
      </c>
      <c r="N101" s="177"/>
      <c r="O101" s="177"/>
      <c r="P101" s="177">
        <f>COUNTA(P11:P100)</f>
        <v>0</v>
      </c>
      <c r="Q101" s="177"/>
      <c r="R101" s="177"/>
      <c r="S101" s="177"/>
      <c r="T101" s="177"/>
      <c r="U101" s="177"/>
      <c r="V101" s="177"/>
      <c r="W101" s="177"/>
      <c r="X101" s="177"/>
      <c r="Y101" s="189"/>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row>
    <row r="102" spans="1:47">
      <c r="F102" s="13" t="s">
        <v>149</v>
      </c>
      <c r="G102" s="61">
        <f>③リレー情報確認!F14+③リレー情報確認!L14+③リレー情報確認!R14+③リレー情報確認!X14</f>
        <v>0</v>
      </c>
    </row>
    <row r="103" spans="1:47">
      <c r="F103" s="13" t="s">
        <v>2</v>
      </c>
      <c r="G103" s="61">
        <f>COUNTIF(G11:G100,"男")</f>
        <v>1</v>
      </c>
    </row>
    <row r="104" spans="1:47">
      <c r="F104" s="1" t="s">
        <v>53</v>
      </c>
      <c r="G104" s="1">
        <f>COUNTIF(G11:G100,"女")</f>
        <v>0</v>
      </c>
    </row>
    <row r="105" spans="1:47">
      <c r="F105" s="1" t="s">
        <v>215</v>
      </c>
      <c r="G105" s="1">
        <f>SUM(G103:G104)</f>
        <v>1</v>
      </c>
    </row>
  </sheetData>
  <sheetProtection formatCells="0" formatColumns="0" formatRows="0" insertColumns="0" insertRows="0" deleteColumns="0" deleteRows="0" selectLockedCells="1"/>
  <mergeCells count="189">
    <mergeCell ref="T96:U96"/>
    <mergeCell ref="T97:U97"/>
    <mergeCell ref="T98:U98"/>
    <mergeCell ref="T99:U99"/>
    <mergeCell ref="T100:U100"/>
    <mergeCell ref="T91:U91"/>
    <mergeCell ref="T92:U92"/>
    <mergeCell ref="T93:U93"/>
    <mergeCell ref="T94:U94"/>
    <mergeCell ref="T95:U95"/>
    <mergeCell ref="T86:U86"/>
    <mergeCell ref="T87:U87"/>
    <mergeCell ref="T88:U88"/>
    <mergeCell ref="T89:U89"/>
    <mergeCell ref="T90:U90"/>
    <mergeCell ref="T81:U81"/>
    <mergeCell ref="T82:U82"/>
    <mergeCell ref="T83:U83"/>
    <mergeCell ref="T84:U84"/>
    <mergeCell ref="T85:U85"/>
    <mergeCell ref="T76:U76"/>
    <mergeCell ref="T77:U77"/>
    <mergeCell ref="T78:U78"/>
    <mergeCell ref="T79:U79"/>
    <mergeCell ref="T80:U80"/>
    <mergeCell ref="T71:U71"/>
    <mergeCell ref="T72:U72"/>
    <mergeCell ref="T73:U73"/>
    <mergeCell ref="T74:U74"/>
    <mergeCell ref="T75:U75"/>
    <mergeCell ref="T66:U66"/>
    <mergeCell ref="T67:U67"/>
    <mergeCell ref="T68:U68"/>
    <mergeCell ref="T69:U69"/>
    <mergeCell ref="T70:U70"/>
    <mergeCell ref="T61:U61"/>
    <mergeCell ref="T62:U62"/>
    <mergeCell ref="T63:U63"/>
    <mergeCell ref="T64:U64"/>
    <mergeCell ref="T65:U65"/>
    <mergeCell ref="T56:U56"/>
    <mergeCell ref="T57:U57"/>
    <mergeCell ref="T58:U58"/>
    <mergeCell ref="T59:U59"/>
    <mergeCell ref="T60:U60"/>
    <mergeCell ref="T51:U51"/>
    <mergeCell ref="T52:U52"/>
    <mergeCell ref="T53:U53"/>
    <mergeCell ref="T54:U54"/>
    <mergeCell ref="T55:U55"/>
    <mergeCell ref="T46:U46"/>
    <mergeCell ref="T47:U47"/>
    <mergeCell ref="T48:U48"/>
    <mergeCell ref="T49:U49"/>
    <mergeCell ref="T50:U50"/>
    <mergeCell ref="T41:U41"/>
    <mergeCell ref="T42:U42"/>
    <mergeCell ref="T43:U43"/>
    <mergeCell ref="T44:U44"/>
    <mergeCell ref="T45:U45"/>
    <mergeCell ref="T36:U36"/>
    <mergeCell ref="T37:U37"/>
    <mergeCell ref="T38:U38"/>
    <mergeCell ref="T39:U39"/>
    <mergeCell ref="T40:U40"/>
    <mergeCell ref="T31:U31"/>
    <mergeCell ref="T32:U32"/>
    <mergeCell ref="T33:U33"/>
    <mergeCell ref="T34:U34"/>
    <mergeCell ref="T35:U35"/>
    <mergeCell ref="T26:U26"/>
    <mergeCell ref="T27:U27"/>
    <mergeCell ref="T28:U28"/>
    <mergeCell ref="T29:U29"/>
    <mergeCell ref="T30:U30"/>
    <mergeCell ref="T21:U21"/>
    <mergeCell ref="T22:U22"/>
    <mergeCell ref="T23:U23"/>
    <mergeCell ref="T24:U24"/>
    <mergeCell ref="T25:U25"/>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R91:S91"/>
    <mergeCell ref="R92:S92"/>
    <mergeCell ref="R83:S83"/>
    <mergeCell ref="R84:S84"/>
    <mergeCell ref="R85:S85"/>
    <mergeCell ref="R86:S86"/>
    <mergeCell ref="R87:S87"/>
    <mergeCell ref="R78:S78"/>
    <mergeCell ref="R79:S79"/>
    <mergeCell ref="R80:S80"/>
    <mergeCell ref="R81:S81"/>
    <mergeCell ref="R82:S82"/>
    <mergeCell ref="R73:S73"/>
    <mergeCell ref="R74:S74"/>
    <mergeCell ref="R75:S75"/>
    <mergeCell ref="R76:S76"/>
    <mergeCell ref="R77:S77"/>
    <mergeCell ref="R68:S68"/>
    <mergeCell ref="R69:S69"/>
    <mergeCell ref="R70:S70"/>
    <mergeCell ref="R71:S71"/>
    <mergeCell ref="R72:S72"/>
    <mergeCell ref="R63:S63"/>
    <mergeCell ref="R64:S64"/>
    <mergeCell ref="R65:S65"/>
    <mergeCell ref="R66:S66"/>
    <mergeCell ref="R67:S67"/>
    <mergeCell ref="R58:S58"/>
    <mergeCell ref="R59:S59"/>
    <mergeCell ref="R60:S60"/>
    <mergeCell ref="R61:S61"/>
    <mergeCell ref="R62:S62"/>
    <mergeCell ref="R53:S53"/>
    <mergeCell ref="R54:S54"/>
    <mergeCell ref="R55:S55"/>
    <mergeCell ref="R56:S56"/>
    <mergeCell ref="R57:S57"/>
    <mergeCell ref="R48:S48"/>
    <mergeCell ref="R49:S49"/>
    <mergeCell ref="R50:S50"/>
    <mergeCell ref="R51:S51"/>
    <mergeCell ref="R52:S52"/>
    <mergeCell ref="R43:S43"/>
    <mergeCell ref="R44:S44"/>
    <mergeCell ref="R45:S45"/>
    <mergeCell ref="R46:S46"/>
    <mergeCell ref="R47:S47"/>
    <mergeCell ref="R38:S38"/>
    <mergeCell ref="R39:S39"/>
    <mergeCell ref="R40:S40"/>
    <mergeCell ref="R41:S41"/>
    <mergeCell ref="R42:S42"/>
    <mergeCell ref="R33:S33"/>
    <mergeCell ref="R34:S34"/>
    <mergeCell ref="R35:S35"/>
    <mergeCell ref="R36:S36"/>
    <mergeCell ref="R37:S37"/>
    <mergeCell ref="R28:S28"/>
    <mergeCell ref="R29:S29"/>
    <mergeCell ref="R30:S30"/>
    <mergeCell ref="R31:S31"/>
    <mergeCell ref="R32:S32"/>
    <mergeCell ref="R23:S23"/>
    <mergeCell ref="R24:S24"/>
    <mergeCell ref="R25:S25"/>
    <mergeCell ref="R26:S26"/>
    <mergeCell ref="R27:S27"/>
    <mergeCell ref="R18:S18"/>
    <mergeCell ref="R19:S19"/>
    <mergeCell ref="R20:S20"/>
    <mergeCell ref="R21:S21"/>
    <mergeCell ref="R22:S22"/>
    <mergeCell ref="B9:C9"/>
    <mergeCell ref="R13:S13"/>
    <mergeCell ref="R14:S14"/>
    <mergeCell ref="R15:S15"/>
    <mergeCell ref="R16:S16"/>
    <mergeCell ref="R17:S17"/>
    <mergeCell ref="Q3:U3"/>
    <mergeCell ref="R9:S9"/>
    <mergeCell ref="R10:S10"/>
    <mergeCell ref="R11:S11"/>
    <mergeCell ref="R12:S12"/>
    <mergeCell ref="T4:U4"/>
    <mergeCell ref="Q4:Q5"/>
  </mergeCells>
  <phoneticPr fontId="5"/>
  <dataValidations count="13">
    <dataValidation type="list" allowBlank="1" showInputMessage="1" showErrorMessage="1" sqref="P11:P100">
      <formula1>IF(G11="","",IF(G11="男",$Y$11:$Y$37,$Z$11:$Z$37))</formula1>
    </dataValidation>
    <dataValidation imeMode="off" allowBlank="1" showInputMessage="1" showErrorMessage="1" sqref="N11:N100 H11:H100 K11:K100 Q11:Q100 U6:U7 S6:S7 F11:F100"/>
    <dataValidation type="list" allowBlank="1" showInputMessage="1" showErrorMessage="1" sqref="T23:T100">
      <formula1>$AA$12</formula1>
    </dataValidation>
    <dataValidation imeMode="hiragana" allowBlank="1" showInputMessage="1" showErrorMessage="1" sqref="D11:D100"/>
    <dataValidation imeMode="halfKatakana" allowBlank="1" showInputMessage="1" showErrorMessage="1" sqref="F10 E10:E100"/>
    <dataValidation type="whole" imeMode="off" allowBlank="1" showInputMessage="1" showErrorMessage="1" sqref="C11:C100">
      <formula1>0</formula1>
      <formula2>9999</formula2>
    </dataValidation>
    <dataValidation type="list" imeMode="off" allowBlank="1" showInputMessage="1" showErrorMessage="1" sqref="O11:O100 L11:L100 I11:I100">
      <formula1>"OP"</formula1>
    </dataValidation>
    <dataValidation type="list" imeMode="off" allowBlank="1" showInputMessage="1" showErrorMessage="1" sqref="T11:U22 R11:S100">
      <formula1>"○"</formula1>
    </dataValidation>
    <dataValidation type="list" allowBlank="1" showInputMessage="1" showErrorMessage="1" sqref="R6:R7 T6:T7">
      <formula1>"OP"</formula1>
    </dataValidation>
    <dataValidation type="list" allowBlank="1" showInputMessage="1" showErrorMessage="1" sqref="J11:J100">
      <formula1>IF(G11="","",IF(G11="男",$Y$11:$Y$20,$Z$11:$Z$19))</formula1>
    </dataValidation>
    <dataValidation type="list" allowBlank="1" showInputMessage="1" showErrorMessage="1" sqref="M11:M100">
      <formula1>IF(G11="","",IF(G11="男",$Y$11:$Y$30,$Z$11:$Z$29))</formula1>
    </dataValidation>
    <dataValidation type="list" allowBlank="1" showInputMessage="1" showErrorMessage="1" sqref="G11:G100">
      <formula1>$X$12:$X$13</formula1>
    </dataValidation>
    <dataValidation type="custom" imeMode="off" allowBlank="1" showInputMessage="1" showErrorMessage="1" sqref="B11:B100">
      <formula1>EXACT(B11,UPPER(ASC(B11)))</formula1>
    </dataValidation>
  </dataValidations>
  <pageMargins left="0.7" right="0.7" top="0.75" bottom="0.75" header="0.3" footer="0.3"/>
  <pageSetup paperSize="9" orientation="portrait" verticalDpi="0" r:id="rId1"/>
  <ignoredErrors>
    <ignoredError sqref="AP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C14" sqref="C14"/>
    </sheetView>
  </sheetViews>
  <sheetFormatPr defaultColWidth="9" defaultRowHeight="13.5"/>
  <cols>
    <col min="1" max="1" width="1.875" style="33" customWidth="1"/>
    <col min="2" max="2" width="4.5" style="33" customWidth="1"/>
    <col min="3" max="3" width="9.625" style="33" customWidth="1"/>
    <col min="4" max="4" width="12.25" style="33" bestFit="1" customWidth="1"/>
    <col min="5" max="5" width="9.5" style="33" customWidth="1"/>
    <col min="6" max="6" width="8.5" style="33" bestFit="1" customWidth="1"/>
    <col min="7" max="7" width="5" style="34" customWidth="1"/>
    <col min="8" max="8" width="4.5" style="33" customWidth="1"/>
    <col min="9" max="9" width="6.5" style="33" customWidth="1"/>
    <col min="10" max="10" width="12.25" style="33" customWidth="1"/>
    <col min="11" max="11" width="9.5" style="33" customWidth="1"/>
    <col min="12" max="12" width="8.5" style="33" bestFit="1" customWidth="1"/>
    <col min="13" max="13" width="5" style="36" customWidth="1"/>
    <col min="14" max="14" width="4.5" style="33" customWidth="1"/>
    <col min="15" max="15" width="6.5" style="33" bestFit="1" customWidth="1"/>
    <col min="16" max="16" width="12.25" style="33" customWidth="1"/>
    <col min="17" max="17" width="9.5" style="33" customWidth="1"/>
    <col min="18" max="18" width="8.5" style="33" bestFit="1" customWidth="1"/>
    <col min="19" max="19" width="5" style="36" customWidth="1"/>
    <col min="20" max="20" width="4.5" style="33" customWidth="1"/>
    <col min="21" max="21" width="6.5" style="33" bestFit="1" customWidth="1"/>
    <col min="22" max="22" width="12.25" style="33" customWidth="1"/>
    <col min="23" max="23" width="9.5" style="33" customWidth="1"/>
    <col min="24" max="24" width="8.5" style="33" bestFit="1" customWidth="1"/>
    <col min="25" max="26" width="9" style="33"/>
    <col min="27" max="27" width="9" style="33" customWidth="1"/>
    <col min="28" max="16384" width="9" style="33"/>
  </cols>
  <sheetData>
    <row r="1" spans="1:24" ht="18" thickBot="1">
      <c r="A1" s="32" t="s">
        <v>220</v>
      </c>
      <c r="H1" s="35"/>
      <c r="I1" s="55" t="s">
        <v>68</v>
      </c>
      <c r="J1" s="355" t="str">
        <f>IF(①団体情報入力!D5="","",①団体情報入力!D5)</f>
        <v/>
      </c>
      <c r="K1" s="356"/>
      <c r="L1" s="357"/>
      <c r="M1" s="31"/>
      <c r="O1" s="55" t="s">
        <v>109</v>
      </c>
      <c r="P1" s="355" t="str">
        <f>IF(①団体情報入力!D6="","",①団体情報入力!D6)</f>
        <v/>
      </c>
      <c r="Q1" s="356"/>
      <c r="R1" s="357"/>
      <c r="T1" s="35"/>
      <c r="W1" s="87"/>
    </row>
    <row r="2" spans="1:24">
      <c r="H2" s="35"/>
      <c r="N2" s="35"/>
      <c r="T2" s="35"/>
    </row>
    <row r="3" spans="1:24" s="92" customFormat="1">
      <c r="A3" s="93"/>
      <c r="B3" s="89"/>
      <c r="C3" s="90" t="s">
        <v>137</v>
      </c>
      <c r="D3" s="91"/>
      <c r="E3" s="91"/>
      <c r="F3" s="91"/>
      <c r="G3" s="91"/>
      <c r="H3" s="91"/>
      <c r="I3" s="91"/>
      <c r="J3" s="91"/>
      <c r="K3" s="91"/>
      <c r="L3" s="91"/>
      <c r="M3" s="91"/>
      <c r="N3" s="91"/>
      <c r="O3" s="91"/>
      <c r="P3" s="107"/>
      <c r="Q3" s="107"/>
      <c r="R3" s="107"/>
      <c r="S3" s="107"/>
      <c r="T3" s="107"/>
      <c r="U3" s="107"/>
      <c r="V3" s="107"/>
      <c r="W3" s="107"/>
    </row>
    <row r="4" spans="1:24" s="92" customFormat="1">
      <c r="A4" s="93"/>
      <c r="B4" s="89"/>
      <c r="C4" s="90" t="s">
        <v>138</v>
      </c>
      <c r="D4" s="91"/>
      <c r="E4" s="91"/>
      <c r="F4" s="91"/>
      <c r="G4" s="91"/>
      <c r="H4" s="91"/>
      <c r="I4" s="91"/>
      <c r="J4" s="91"/>
      <c r="K4" s="91"/>
      <c r="L4" s="91"/>
      <c r="M4" s="91"/>
      <c r="N4" s="91"/>
      <c r="O4" s="91"/>
      <c r="P4" s="107"/>
      <c r="Q4" s="107"/>
      <c r="R4" s="107"/>
      <c r="S4" s="107"/>
      <c r="T4" s="107"/>
      <c r="U4" s="107"/>
      <c r="V4" s="107"/>
      <c r="W4" s="107"/>
    </row>
    <row r="5" spans="1:24">
      <c r="C5" s="90" t="s">
        <v>248</v>
      </c>
      <c r="D5" s="91"/>
      <c r="E5" s="91"/>
      <c r="F5" s="91"/>
      <c r="G5" s="91"/>
      <c r="H5" s="91"/>
      <c r="I5" s="91"/>
      <c r="J5" s="91"/>
      <c r="K5" s="91"/>
      <c r="L5" s="91"/>
      <c r="M5" s="91"/>
      <c r="N5" s="91"/>
      <c r="O5" s="91"/>
      <c r="P5" s="193"/>
      <c r="Q5" s="193"/>
      <c r="R5" s="193"/>
      <c r="S5" s="194"/>
      <c r="T5" s="195"/>
      <c r="U5" s="193"/>
      <c r="V5" s="193"/>
    </row>
    <row r="6" spans="1:24" s="94" customFormat="1">
      <c r="A6" s="104"/>
      <c r="B6" s="359" t="s">
        <v>99</v>
      </c>
      <c r="C6" s="359"/>
      <c r="D6" s="359"/>
      <c r="E6" s="359"/>
      <c r="F6" s="359"/>
      <c r="G6" s="105"/>
      <c r="H6" s="361" t="s">
        <v>100</v>
      </c>
      <c r="I6" s="362"/>
      <c r="J6" s="362"/>
      <c r="K6" s="362"/>
      <c r="L6" s="363"/>
      <c r="M6" s="106"/>
      <c r="N6" s="360" t="s">
        <v>101</v>
      </c>
      <c r="O6" s="360"/>
      <c r="P6" s="360"/>
      <c r="Q6" s="360"/>
      <c r="R6" s="360"/>
      <c r="S6" s="106"/>
      <c r="T6" s="360" t="s">
        <v>102</v>
      </c>
      <c r="U6" s="360"/>
      <c r="V6" s="360"/>
      <c r="W6" s="360"/>
      <c r="X6" s="360"/>
    </row>
    <row r="7" spans="1:24">
      <c r="B7" s="95" t="s">
        <v>86</v>
      </c>
      <c r="C7" s="95" t="s">
        <v>0</v>
      </c>
      <c r="D7" s="95" t="s">
        <v>49</v>
      </c>
      <c r="E7" s="95" t="s">
        <v>125</v>
      </c>
      <c r="F7" s="95" t="s">
        <v>39</v>
      </c>
      <c r="H7" s="96" t="s">
        <v>86</v>
      </c>
      <c r="I7" s="96" t="s">
        <v>0</v>
      </c>
      <c r="J7" s="95" t="s">
        <v>49</v>
      </c>
      <c r="K7" s="95" t="s">
        <v>125</v>
      </c>
      <c r="L7" s="95" t="s">
        <v>39</v>
      </c>
      <c r="N7" s="96" t="s">
        <v>86</v>
      </c>
      <c r="O7" s="96" t="s">
        <v>0</v>
      </c>
      <c r="P7" s="95" t="s">
        <v>49</v>
      </c>
      <c r="Q7" s="95" t="s">
        <v>125</v>
      </c>
      <c r="R7" s="95" t="s">
        <v>39</v>
      </c>
      <c r="T7" s="96" t="s">
        <v>86</v>
      </c>
      <c r="U7" s="96" t="s">
        <v>0</v>
      </c>
      <c r="V7" s="95" t="s">
        <v>49</v>
      </c>
      <c r="W7" s="95" t="s">
        <v>125</v>
      </c>
      <c r="X7" s="95" t="s">
        <v>39</v>
      </c>
    </row>
    <row r="8" spans="1:24">
      <c r="B8" s="97">
        <v>1</v>
      </c>
      <c r="C8" s="97" t="str">
        <f>IF(②選手情報入力!$AO$10&lt;1,"",VLOOKUP(B8,②選手情報入力!$AN$11:$AO$100,2,FALSE))</f>
        <v/>
      </c>
      <c r="D8" s="78" t="str">
        <f>IF(C8="","",VLOOKUP(C8,②選手情報入力!$AB$11:$AC$100,2,FALSE))</f>
        <v/>
      </c>
      <c r="E8" s="78" t="str">
        <f>IF(C8="","",VLOOKUP(C8,②選手情報入力!$AB$11:$AH$100,6,FALSE))</f>
        <v/>
      </c>
      <c r="F8" s="358" t="str">
        <f>IF(②選手情報入力!S6="","",②選手情報入力!S6)</f>
        <v/>
      </c>
      <c r="H8" s="97">
        <v>1</v>
      </c>
      <c r="I8" s="97" t="str">
        <f>IF(②選手情報入力!$AQ$10&lt;1,"",VLOOKUP(H8,②選手情報入力!$AP$11:$AQ$100,2,FALSE))</f>
        <v/>
      </c>
      <c r="J8" s="78" t="str">
        <f>IF(I8="","",VLOOKUP(I8,②選手情報入力!$AB$11:$AC$100,2,FALSE))</f>
        <v/>
      </c>
      <c r="K8" s="78" t="str">
        <f>IF(I8="","",VLOOKUP(I8,②選手情報入力!$AB$11:$AH$100,6,FALSE))</f>
        <v/>
      </c>
      <c r="L8" s="364" t="str">
        <f>IF(②選手情報入力!U6="","",②選手情報入力!U6)</f>
        <v/>
      </c>
      <c r="N8" s="97">
        <v>1</v>
      </c>
      <c r="O8" s="97" t="str">
        <f>IF(②選手情報入力!$AS$10&lt;1,"",VLOOKUP(N8,②選手情報入力!$AR$11:$AS$100,2,FALSE))</f>
        <v/>
      </c>
      <c r="P8" s="78" t="str">
        <f>IF(O8="","",VLOOKUP(O8,②選手情報入力!$AH$11:$AI$100,2,FALSE))</f>
        <v/>
      </c>
      <c r="Q8" s="78" t="str">
        <f>IF(O8="","",VLOOKUP(O8,②選手情報入力!$AH$11:$AO$100,6,FALSE))</f>
        <v/>
      </c>
      <c r="R8" s="358" t="str">
        <f>IF(②選手情報入力!S7="","",②選手情報入力!S7)</f>
        <v/>
      </c>
      <c r="T8" s="97">
        <v>1</v>
      </c>
      <c r="U8" s="97" t="str">
        <f>IF(②選手情報入力!$AU$10&lt;1,"",VLOOKUP(T8,②選手情報入力!$AT$11:$AU$100,2,FALSE))</f>
        <v/>
      </c>
      <c r="V8" s="78" t="str">
        <f>IF(U8="","",VLOOKUP(U8,②選手情報入力!$AH$11:$AI$100,2,FALSE))</f>
        <v/>
      </c>
      <c r="W8" s="78" t="str">
        <f>IF(U8="","",VLOOKUP(U8,②選手情報入力!$AH$11:$AO$100,6,FALSE))</f>
        <v/>
      </c>
      <c r="X8" s="358" t="str">
        <f>IF(②選手情報入力!U7="","",②選手情報入力!U7)</f>
        <v/>
      </c>
    </row>
    <row r="9" spans="1:24">
      <c r="B9" s="98">
        <v>2</v>
      </c>
      <c r="C9" s="97" t="str">
        <f>IF(②選手情報入力!$AO$10&lt;2,"",VLOOKUP(B9,②選手情報入力!$AN$11:$AO$100,2,FALSE))</f>
        <v/>
      </c>
      <c r="D9" s="78" t="str">
        <f>IF(C9="","",VLOOKUP(C9,②選手情報入力!$AB$11:$AC$100,2,FALSE))</f>
        <v/>
      </c>
      <c r="E9" s="79" t="str">
        <f>IF(C9="","",VLOOKUP(C9,②選手情報入力!$AB$11:$AH$100,6,FALSE))</f>
        <v/>
      </c>
      <c r="F9" s="358"/>
      <c r="H9" s="98">
        <v>2</v>
      </c>
      <c r="I9" s="98" t="str">
        <f>IF(②選手情報入力!$AQ$10&lt;2,"",VLOOKUP(H9,②選手情報入力!$AP$11:$AQ$100,2,FALSE))</f>
        <v/>
      </c>
      <c r="J9" s="79" t="str">
        <f>IF(I9="","",VLOOKUP(I9,②選手情報入力!$AB$11:$AC$100,2,FALSE))</f>
        <v/>
      </c>
      <c r="K9" s="79" t="str">
        <f>IF(I9="","",VLOOKUP(I9,②選手情報入力!$AB$11:$AH$100,6,FALSE))</f>
        <v/>
      </c>
      <c r="L9" s="365"/>
      <c r="N9" s="98">
        <v>2</v>
      </c>
      <c r="O9" s="98" t="str">
        <f>IF(②選手情報入力!$AS$10&lt;2,"",VLOOKUP(N9,②選手情報入力!$AR$11:$AS$100,2,FALSE))</f>
        <v/>
      </c>
      <c r="P9" s="79" t="str">
        <f>IF(O9="","",VLOOKUP(O9,②選手情報入力!$AH$11:$AI$100,2,FALSE))</f>
        <v/>
      </c>
      <c r="Q9" s="79" t="str">
        <f>IF(O9="","",VLOOKUP(O9,②選手情報入力!$AH$11:$AO$100,6,FALSE))</f>
        <v/>
      </c>
      <c r="R9" s="358"/>
      <c r="T9" s="98">
        <v>2</v>
      </c>
      <c r="U9" s="98" t="str">
        <f>IF(②選手情報入力!$AU$10&lt;2,"",VLOOKUP(T9,②選手情報入力!$AT$11:$AU$100,2,FALSE))</f>
        <v/>
      </c>
      <c r="V9" s="79" t="str">
        <f>IF(U9="","",VLOOKUP(U9,②選手情報入力!$AH$11:$AI$100,2,FALSE))</f>
        <v/>
      </c>
      <c r="W9" s="79" t="str">
        <f>IF(U9="","",VLOOKUP(U9,②選手情報入力!$AH$11:$AO$100,6,FALSE))</f>
        <v/>
      </c>
      <c r="X9" s="358"/>
    </row>
    <row r="10" spans="1:24">
      <c r="B10" s="98">
        <v>3</v>
      </c>
      <c r="C10" s="97" t="str">
        <f>IF(②選手情報入力!$AO$10&lt;3,"",VLOOKUP(B10,②選手情報入力!$AN$11:$AO$100,2,FALSE))</f>
        <v/>
      </c>
      <c r="D10" s="78" t="str">
        <f>IF(C10="","",VLOOKUP(C10,②選手情報入力!$AB$11:$AC$100,2,FALSE))</f>
        <v/>
      </c>
      <c r="E10" s="79" t="str">
        <f>IF(C10="","",VLOOKUP(C10,②選手情報入力!$AB$11:$AH$100,6,FALSE))</f>
        <v/>
      </c>
      <c r="F10" s="358"/>
      <c r="H10" s="98">
        <v>3</v>
      </c>
      <c r="I10" s="98" t="str">
        <f>IF(②選手情報入力!$AQ$10&lt;3,"",VLOOKUP(H10,②選手情報入力!$AP$11:$AQ$100,2,FALSE))</f>
        <v/>
      </c>
      <c r="J10" s="79" t="str">
        <f>IF(I10="","",VLOOKUP(I10,②選手情報入力!$AB$11:$AC$100,2,FALSE))</f>
        <v/>
      </c>
      <c r="K10" s="79" t="str">
        <f>IF(I10="","",VLOOKUP(I10,②選手情報入力!$AB$11:$AH$100,6,FALSE))</f>
        <v/>
      </c>
      <c r="L10" s="365"/>
      <c r="N10" s="98">
        <v>3</v>
      </c>
      <c r="O10" s="98" t="str">
        <f>IF(②選手情報入力!$AS$10&lt;3,"",VLOOKUP(N10,②選手情報入力!$AR$11:$AS$100,2,FALSE))</f>
        <v/>
      </c>
      <c r="P10" s="79" t="str">
        <f>IF(O10="","",VLOOKUP(O10,②選手情報入力!$AH$11:$AI$100,2,FALSE))</f>
        <v/>
      </c>
      <c r="Q10" s="79" t="str">
        <f>IF(O10="","",VLOOKUP(O10,②選手情報入力!$AH$11:$AO$100,6,FALSE))</f>
        <v/>
      </c>
      <c r="R10" s="358"/>
      <c r="T10" s="98">
        <v>3</v>
      </c>
      <c r="U10" s="98" t="str">
        <f>IF(②選手情報入力!$AU$10&lt;3,"",VLOOKUP(T10,②選手情報入力!$AT$11:$AU$100,2,FALSE))</f>
        <v/>
      </c>
      <c r="V10" s="79" t="str">
        <f>IF(U10="","",VLOOKUP(U10,②選手情報入力!$AH$11:$AI$100,2,FALSE))</f>
        <v/>
      </c>
      <c r="W10" s="79" t="str">
        <f>IF(U10="","",VLOOKUP(U10,②選手情報入力!$AH$11:$AO$100,6,FALSE))</f>
        <v/>
      </c>
      <c r="X10" s="358"/>
    </row>
    <row r="11" spans="1:24">
      <c r="B11" s="98">
        <v>4</v>
      </c>
      <c r="C11" s="97" t="str">
        <f>IF(②選手情報入力!$AO$10&lt;4,"",VLOOKUP(B11,②選手情報入力!$AN$11:$AO$100,2,FALSE))</f>
        <v/>
      </c>
      <c r="D11" s="78" t="str">
        <f>IF(C11="","",VLOOKUP(C11,②選手情報入力!$AB$11:$AC$100,2,FALSE))</f>
        <v/>
      </c>
      <c r="E11" s="79" t="str">
        <f>IF(C11="","",VLOOKUP(C11,②選手情報入力!$AB$11:$AH$100,6,FALSE))</f>
        <v/>
      </c>
      <c r="F11" s="358"/>
      <c r="H11" s="98">
        <v>4</v>
      </c>
      <c r="I11" s="98" t="str">
        <f>IF(②選手情報入力!$AQ$10&lt;4,"",VLOOKUP(H11,②選手情報入力!$AP$11:$AQ$100,2,FALSE))</f>
        <v/>
      </c>
      <c r="J11" s="79" t="str">
        <f>IF(I11="","",VLOOKUP(I11,②選手情報入力!$AB$11:$AC$100,2,FALSE))</f>
        <v/>
      </c>
      <c r="K11" s="79" t="str">
        <f>IF(I11="","",VLOOKUP(I11,②選手情報入力!$AB$11:$AH$100,6,FALSE))</f>
        <v/>
      </c>
      <c r="L11" s="365"/>
      <c r="N11" s="98">
        <v>4</v>
      </c>
      <c r="O11" s="98" t="str">
        <f>IF(②選手情報入力!$AS$10&lt;4,"",VLOOKUP(N11,②選手情報入力!$AR$11:$AS$100,2,FALSE))</f>
        <v/>
      </c>
      <c r="P11" s="79" t="str">
        <f>IF(O11="","",VLOOKUP(O11,②選手情報入力!$AH$11:$AI$100,2,FALSE))</f>
        <v/>
      </c>
      <c r="Q11" s="79" t="str">
        <f>IF(O11="","",VLOOKUP(O11,②選手情報入力!$AH$11:$AO$100,6,FALSE))</f>
        <v/>
      </c>
      <c r="R11" s="358"/>
      <c r="T11" s="98">
        <v>4</v>
      </c>
      <c r="U11" s="98" t="str">
        <f>IF(②選手情報入力!$AU$10&lt;4,"",VLOOKUP(T11,②選手情報入力!$AT$11:$AU$100,2,FALSE))</f>
        <v/>
      </c>
      <c r="V11" s="79" t="str">
        <f>IF(U11="","",VLOOKUP(U11,②選手情報入力!$AH$11:$AI$100,2,FALSE))</f>
        <v/>
      </c>
      <c r="W11" s="79" t="str">
        <f>IF(U11="","",VLOOKUP(U11,②選手情報入力!$AH$11:$AO$100,6,FALSE))</f>
        <v/>
      </c>
      <c r="X11" s="358"/>
    </row>
    <row r="12" spans="1:24">
      <c r="B12" s="98">
        <v>5</v>
      </c>
      <c r="C12" s="97" t="str">
        <f>IF(②選手情報入力!$AO$10&lt;5,"",VLOOKUP(B12,②選手情報入力!$AN$11:$AO$100,2,FALSE))</f>
        <v/>
      </c>
      <c r="D12" s="78" t="str">
        <f>IF(C12="","",VLOOKUP(C12,②選手情報入力!$AB$11:$AC$100,2,FALSE))</f>
        <v/>
      </c>
      <c r="E12" s="79" t="str">
        <f>IF(C12="","",VLOOKUP(C12,②選手情報入力!$AB$11:$AH$100,6,FALSE))</f>
        <v/>
      </c>
      <c r="F12" s="358"/>
      <c r="H12" s="98">
        <v>5</v>
      </c>
      <c r="I12" s="98" t="str">
        <f>IF(②選手情報入力!$AQ$10&lt;5,"",VLOOKUP(H12,②選手情報入力!$AP$11:$AQ$100,2,FALSE))</f>
        <v/>
      </c>
      <c r="J12" s="79" t="str">
        <f>IF(I12="","",VLOOKUP(I12,②選手情報入力!$AB$11:$AC$100,2,FALSE))</f>
        <v/>
      </c>
      <c r="K12" s="79" t="str">
        <f>IF(I12="","",VLOOKUP(I12,②選手情報入力!$AB$11:$AH$100,6,FALSE))</f>
        <v/>
      </c>
      <c r="L12" s="365"/>
      <c r="N12" s="98">
        <v>5</v>
      </c>
      <c r="O12" s="98" t="str">
        <f>IF(②選手情報入力!$AS$10&lt;5,"",VLOOKUP(N12,②選手情報入力!$AR$11:$AS$100,2,FALSE))</f>
        <v/>
      </c>
      <c r="P12" s="79" t="str">
        <f>IF(O12="","",VLOOKUP(O12,②選手情報入力!$AH$11:$AI$100,2,FALSE))</f>
        <v/>
      </c>
      <c r="Q12" s="79" t="str">
        <f>IF(O12="","",VLOOKUP(O12,②選手情報入力!$AH$11:$AO$100,6,FALSE))</f>
        <v/>
      </c>
      <c r="R12" s="358"/>
      <c r="T12" s="98">
        <v>5</v>
      </c>
      <c r="U12" s="98" t="str">
        <f>IF(②選手情報入力!$AU$10&lt;5,"",VLOOKUP(T12,②選手情報入力!$AT$11:$AU$100,2,FALSE))</f>
        <v/>
      </c>
      <c r="V12" s="79" t="str">
        <f>IF(U12="","",VLOOKUP(U12,②選手情報入力!$AH$11:$AI$100,2,FALSE))</f>
        <v/>
      </c>
      <c r="W12" s="79" t="str">
        <f>IF(U12="","",VLOOKUP(U12,②選手情報入力!$AH$11:$AO$100,6,FALSE))</f>
        <v/>
      </c>
      <c r="X12" s="358"/>
    </row>
    <row r="13" spans="1:24">
      <c r="B13" s="99">
        <v>6</v>
      </c>
      <c r="C13" s="97" t="str">
        <f>IF(②選手情報入力!$AO$10&lt;6,"",VLOOKUP(B13,②選手情報入力!$AN$11:$AO$100,2,FALSE))</f>
        <v/>
      </c>
      <c r="D13" s="78" t="str">
        <f>IF(C13="","",VLOOKUP(C13,②選手情報入力!$AB$11:$AC$100,2,FALSE))</f>
        <v/>
      </c>
      <c r="E13" s="80" t="str">
        <f>IF(C13="","",VLOOKUP(C13,②選手情報入力!$AB$11:$AH$100,6,FALSE))</f>
        <v/>
      </c>
      <c r="F13" s="358"/>
      <c r="H13" s="99">
        <v>6</v>
      </c>
      <c r="I13" s="99" t="str">
        <f>IF(②選手情報入力!$AQ$10&lt;6,"",VLOOKUP(H13,②選手情報入力!$AP$11:$AQ$100,2,FALSE))</f>
        <v/>
      </c>
      <c r="J13" s="80" t="str">
        <f>IF(I13="","",VLOOKUP(I13,②選手情報入力!$AB$11:$AC$100,2,FALSE))</f>
        <v/>
      </c>
      <c r="K13" s="80" t="str">
        <f>IF(I13="","",VLOOKUP(I13,②選手情報入力!$AB$11:$AH$100,6,FALSE))</f>
        <v/>
      </c>
      <c r="L13" s="366"/>
      <c r="N13" s="99">
        <v>6</v>
      </c>
      <c r="O13" s="99" t="str">
        <f>IF(②選手情報入力!$AS$10&lt;6,"",VLOOKUP(N13,②選手情報入力!$AR$11:$AS$100,2,FALSE))</f>
        <v/>
      </c>
      <c r="P13" s="80" t="str">
        <f>IF(O13="","",VLOOKUP(O13,②選手情報入力!$AH$11:$AI$100,2,FALSE))</f>
        <v/>
      </c>
      <c r="Q13" s="80" t="str">
        <f>IF(O13="","",VLOOKUP(O13,②選手情報入力!$AH$11:$AO$100,6,FALSE))</f>
        <v/>
      </c>
      <c r="R13" s="358"/>
      <c r="T13" s="99">
        <v>6</v>
      </c>
      <c r="U13" s="99" t="str">
        <f>IF(②選手情報入力!$AU$10&lt;6,"",VLOOKUP(T13,②選手情報入力!$AT$11:$AU$100,2,FALSE))</f>
        <v/>
      </c>
      <c r="V13" s="80" t="str">
        <f>IF(U13="","",VLOOKUP(U13,②選手情報入力!$AH$11:$AI$100,2,FALSE))</f>
        <v/>
      </c>
      <c r="W13" s="80" t="str">
        <f>IF(U13="","",VLOOKUP(U13,②選手情報入力!$AH$11:$AO$100,6,FALSE))</f>
        <v/>
      </c>
      <c r="X13" s="358"/>
    </row>
    <row r="14" spans="1:24">
      <c r="C14" s="100"/>
      <c r="D14" s="101" t="s">
        <v>67</v>
      </c>
      <c r="E14" s="102"/>
      <c r="F14" s="103">
        <f>IF(②選手情報入力!AO10&gt;=4,1,0)</f>
        <v>0</v>
      </c>
      <c r="H14" s="100"/>
      <c r="I14" s="100"/>
      <c r="J14" s="101" t="s">
        <v>67</v>
      </c>
      <c r="K14" s="102"/>
      <c r="L14" s="103">
        <f>IF(②選手情報入力!AQ10&gt;=4,1,0)</f>
        <v>0</v>
      </c>
      <c r="N14" s="100"/>
      <c r="O14" s="100"/>
      <c r="P14" s="101" t="s">
        <v>67</v>
      </c>
      <c r="Q14" s="102"/>
      <c r="R14" s="103">
        <f>IF(②選手情報入力!AS10&gt;=4,1,0)</f>
        <v>0</v>
      </c>
      <c r="T14" s="100"/>
      <c r="U14" s="100"/>
      <c r="V14" s="101" t="s">
        <v>67</v>
      </c>
      <c r="W14" s="102"/>
      <c r="X14" s="103">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5"/>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31"/>
  <sheetViews>
    <sheetView workbookViewId="0">
      <selection activeCell="D7" sqref="D7"/>
    </sheetView>
  </sheetViews>
  <sheetFormatPr defaultColWidth="9" defaultRowHeight="13.5"/>
  <cols>
    <col min="1" max="1" width="3.625" style="113" customWidth="1"/>
    <col min="2" max="2" width="26.125" style="113" customWidth="1"/>
    <col min="3" max="3" width="10" style="113" customWidth="1"/>
    <col min="4" max="4" width="4.875" style="113" customWidth="1"/>
    <col min="5" max="5" width="9" style="113" customWidth="1"/>
    <col min="6" max="6" width="26.125" style="113" customWidth="1"/>
    <col min="7" max="7" width="15.5" style="113" customWidth="1"/>
    <col min="8" max="8" width="3.625" style="113" customWidth="1"/>
    <col min="9" max="10" width="9" style="113"/>
    <col min="11" max="11" width="11.625" style="113" hidden="1" customWidth="1"/>
    <col min="12" max="12" width="8.125" style="113" hidden="1" customWidth="1"/>
    <col min="13" max="13" width="11.5" style="113" hidden="1" customWidth="1"/>
    <col min="14" max="14" width="8.125" style="113" hidden="1" customWidth="1"/>
    <col min="15" max="16384" width="9" style="113"/>
  </cols>
  <sheetData>
    <row r="1" spans="1:14" ht="17.25">
      <c r="A1" s="32" t="s">
        <v>221</v>
      </c>
      <c r="B1" s="108"/>
      <c r="C1" s="109"/>
      <c r="D1" s="109"/>
      <c r="E1" s="109"/>
      <c r="F1" s="110"/>
      <c r="G1" s="111"/>
      <c r="H1" s="112"/>
    </row>
    <row r="2" spans="1:14" ht="24.75" customHeight="1">
      <c r="A2" s="367" t="s">
        <v>732</v>
      </c>
      <c r="B2" s="367"/>
      <c r="C2" s="367"/>
      <c r="D2" s="367"/>
      <c r="E2" s="367"/>
      <c r="F2" s="367"/>
      <c r="G2" s="367"/>
      <c r="H2" s="367"/>
    </row>
    <row r="3" spans="1:14" ht="30" customHeight="1">
      <c r="A3" s="369" t="str">
        <f>注意事項!C3</f>
        <v>２０１９年度名古屋地区プレシーズンゲーム</v>
      </c>
      <c r="B3" s="370"/>
      <c r="C3" s="370"/>
      <c r="D3" s="370"/>
      <c r="E3" s="371"/>
      <c r="G3" s="134" t="str">
        <f>IF(①団体情報入力!D3="","",①団体情報入力!D3)</f>
        <v/>
      </c>
      <c r="H3" s="114"/>
    </row>
    <row r="4" spans="1:14" ht="19.5" thickBot="1">
      <c r="A4" s="368" t="s">
        <v>52</v>
      </c>
      <c r="B4" s="368"/>
      <c r="C4" s="368"/>
      <c r="D4" s="368"/>
      <c r="E4" s="368"/>
      <c r="F4" s="368"/>
      <c r="G4" s="368"/>
      <c r="H4" s="368"/>
    </row>
    <row r="5" spans="1:14" ht="19.5" customHeight="1" thickBot="1">
      <c r="A5" s="115"/>
      <c r="B5" s="158" t="s">
        <v>155</v>
      </c>
      <c r="C5" s="375" t="str">
        <f>IF(①団体情報入力!C7="","",①団体情報入力!C7)</f>
        <v/>
      </c>
      <c r="D5" s="376"/>
      <c r="E5" s="376"/>
      <c r="F5" s="377"/>
      <c r="G5" s="116" t="s">
        <v>50</v>
      </c>
      <c r="H5" s="109"/>
    </row>
    <row r="6" spans="1:14" ht="22.5" customHeight="1" thickBot="1">
      <c r="A6" s="109"/>
      <c r="B6" s="157" t="str">
        <f>IF(①団体情報入力!C8="","",①団体情報入力!C8)</f>
        <v/>
      </c>
      <c r="C6" s="142" t="s">
        <v>108</v>
      </c>
      <c r="D6" s="372" t="str">
        <f>IF(①団体情報入力!C5="","",①団体情報入力!C5)</f>
        <v/>
      </c>
      <c r="E6" s="373"/>
      <c r="F6" s="373"/>
      <c r="G6" s="374"/>
      <c r="H6" s="117"/>
    </row>
    <row r="7" spans="1:14" ht="21" customHeight="1" thickBot="1">
      <c r="A7" s="109"/>
      <c r="B7" s="379" t="s">
        <v>144</v>
      </c>
      <c r="C7" s="380"/>
      <c r="D7" s="138"/>
      <c r="E7" s="119"/>
      <c r="F7" s="379" t="s">
        <v>51</v>
      </c>
      <c r="G7" s="379"/>
      <c r="H7" s="109"/>
      <c r="K7" s="113">
        <f>種目情報!A25</f>
        <v>0</v>
      </c>
      <c r="L7" s="120">
        <f>COUNTIF(②選手情報入力!$J$11:$Q$100,K7)</f>
        <v>0</v>
      </c>
      <c r="M7" s="113">
        <f>種目情報!E27</f>
        <v>0</v>
      </c>
      <c r="N7" s="120">
        <f>COUNTIF(②選手情報入力!$J$11:$Q$100,M7)</f>
        <v>0</v>
      </c>
    </row>
    <row r="8" spans="1:14" ht="21" customHeight="1" thickBot="1">
      <c r="B8" s="121" t="s">
        <v>146</v>
      </c>
      <c r="C8" s="384">
        <f>②選手情報入力!G101</f>
        <v>1</v>
      </c>
      <c r="D8" s="385"/>
      <c r="E8" s="119"/>
      <c r="F8" s="122" t="s">
        <v>156</v>
      </c>
      <c r="G8" s="123">
        <f>C8*700</f>
        <v>700</v>
      </c>
      <c r="H8" s="145"/>
      <c r="K8" s="113">
        <f>種目情報!A26</f>
        <v>0</v>
      </c>
    </row>
    <row r="9" spans="1:14" ht="21" customHeight="1" thickBot="1">
      <c r="A9" s="109"/>
      <c r="B9" s="124" t="s">
        <v>147</v>
      </c>
      <c r="C9" s="388">
        <f>②選手情報入力!G102</f>
        <v>0</v>
      </c>
      <c r="D9" s="389"/>
      <c r="E9" s="119"/>
      <c r="F9" s="162" t="s">
        <v>151</v>
      </c>
      <c r="G9" s="123">
        <f>C9*1000</f>
        <v>0</v>
      </c>
      <c r="H9" s="109"/>
      <c r="K9" s="113">
        <f>種目情報!A27</f>
        <v>0</v>
      </c>
    </row>
    <row r="10" spans="1:14" ht="21" customHeight="1" thickTop="1" thickBot="1">
      <c r="A10" s="109"/>
      <c r="B10" s="143" t="s">
        <v>150</v>
      </c>
      <c r="C10" s="151">
        <f>IF(①団体情報入力!C10="",0,①団体情報入力!C10)</f>
        <v>0</v>
      </c>
      <c r="D10" s="139" t="s">
        <v>153</v>
      </c>
      <c r="F10" s="163" t="s">
        <v>245</v>
      </c>
      <c r="G10" s="137">
        <f>C10*800</f>
        <v>0</v>
      </c>
      <c r="H10" s="109"/>
    </row>
    <row r="11" spans="1:14" ht="21" customHeight="1" thickBot="1">
      <c r="A11" s="109"/>
      <c r="F11" s="135" t="s">
        <v>152</v>
      </c>
      <c r="G11" s="136">
        <f>SUM(G8:G10)</f>
        <v>700</v>
      </c>
      <c r="H11" s="109"/>
    </row>
    <row r="12" spans="1:14" ht="18.75" customHeight="1" thickBot="1">
      <c r="A12" s="109"/>
      <c r="B12" s="303" t="s">
        <v>205</v>
      </c>
      <c r="C12" s="304"/>
      <c r="D12" s="304"/>
      <c r="E12" s="305"/>
      <c r="F12" s="135" t="s">
        <v>214</v>
      </c>
      <c r="G12" s="176">
        <f>IF(②選手情報入力!G105=0,"",②選手情報入力!G105)</f>
        <v>1</v>
      </c>
      <c r="H12" s="109"/>
    </row>
    <row r="13" spans="1:14" ht="18.75" customHeight="1">
      <c r="A13" s="126"/>
      <c r="B13" s="152" t="str">
        <f>IF(①団体情報入力!B11="","",①団体情報入力!B11)</f>
        <v/>
      </c>
      <c r="C13" s="386" t="str">
        <f>IF(①団体情報入力!F11="","",①団体情報入力!F11)</f>
        <v/>
      </c>
      <c r="D13" s="386"/>
      <c r="E13" s="387"/>
      <c r="H13" s="126"/>
    </row>
    <row r="14" spans="1:14" ht="18.75" customHeight="1" thickBot="1">
      <c r="A14" s="109"/>
      <c r="B14" s="153" t="str">
        <f>IF(①団体情報入力!B12="","",①団体情報入力!B12)</f>
        <v/>
      </c>
      <c r="C14" s="381" t="str">
        <f>IF(①団体情報入力!F12="","",①団体情報入力!F12)</f>
        <v/>
      </c>
      <c r="D14" s="382"/>
      <c r="E14" s="383"/>
      <c r="F14" s="378">
        <f ca="1">TODAY()</f>
        <v>43869</v>
      </c>
      <c r="G14" s="378"/>
      <c r="H14" s="109"/>
    </row>
    <row r="15" spans="1:14" ht="18.75" customHeight="1">
      <c r="A15" s="109"/>
      <c r="B15" s="145"/>
      <c r="C15" s="145"/>
      <c r="D15" s="145"/>
      <c r="E15" s="145"/>
      <c r="F15" s="145"/>
      <c r="G15" s="145"/>
      <c r="H15" s="109"/>
    </row>
    <row r="16" spans="1:14" ht="14.25">
      <c r="A16" s="109"/>
      <c r="B16" s="154" t="s">
        <v>1142</v>
      </c>
      <c r="C16" s="81"/>
      <c r="D16" s="81"/>
      <c r="E16" s="125"/>
      <c r="H16" s="109"/>
    </row>
    <row r="17" spans="1:8" ht="14.25">
      <c r="A17" s="109"/>
      <c r="C17" s="118"/>
      <c r="D17" s="118"/>
      <c r="E17" s="125"/>
      <c r="H17" s="109"/>
    </row>
    <row r="18" spans="1:8" ht="14.25">
      <c r="A18" s="109"/>
      <c r="E18" s="125"/>
      <c r="H18" s="109"/>
    </row>
    <row r="19" spans="1:8" ht="14.25">
      <c r="A19" s="109"/>
      <c r="B19" s="125"/>
      <c r="C19" s="125"/>
      <c r="D19" s="125"/>
      <c r="E19" s="125"/>
      <c r="H19" s="109"/>
    </row>
    <row r="20" spans="1:8" ht="14.25">
      <c r="A20" s="109"/>
      <c r="B20" s="126"/>
      <c r="C20" s="126"/>
      <c r="D20" s="126"/>
      <c r="E20" s="126"/>
      <c r="F20" s="126"/>
      <c r="G20" s="126"/>
      <c r="H20" s="109"/>
    </row>
    <row r="21" spans="1:8" ht="14.25">
      <c r="A21" s="109"/>
      <c r="B21" s="125"/>
      <c r="C21" s="125"/>
      <c r="D21" s="125"/>
      <c r="E21" s="125"/>
      <c r="H21" s="109"/>
    </row>
    <row r="22" spans="1:8" ht="18.75">
      <c r="A22" s="109"/>
      <c r="B22" s="127"/>
      <c r="C22" s="127"/>
      <c r="D22" s="127"/>
      <c r="E22" s="127"/>
      <c r="H22" s="109"/>
    </row>
    <row r="23" spans="1:8" ht="18.75">
      <c r="A23" s="109"/>
      <c r="B23" s="127"/>
      <c r="C23" s="127"/>
      <c r="D23" s="127"/>
      <c r="E23" s="127"/>
      <c r="F23" s="127"/>
      <c r="G23" s="127"/>
      <c r="H23" s="109"/>
    </row>
    <row r="24" spans="1:8" ht="14.25">
      <c r="A24" s="109"/>
      <c r="B24" s="128"/>
      <c r="C24" s="125"/>
      <c r="D24" s="125"/>
      <c r="E24" s="125"/>
      <c r="F24" s="129"/>
      <c r="G24" s="125"/>
      <c r="H24" s="109"/>
    </row>
    <row r="25" spans="1:8" ht="14.25">
      <c r="B25" s="128"/>
      <c r="C25" s="125"/>
      <c r="D25" s="125"/>
      <c r="E25" s="125"/>
      <c r="F25" s="129"/>
      <c r="G25" s="125"/>
    </row>
    <row r="26" spans="1:8" ht="14.25">
      <c r="B26" s="128"/>
      <c r="C26" s="125"/>
      <c r="D26" s="125"/>
      <c r="E26" s="125"/>
      <c r="F26" s="129"/>
      <c r="G26" s="125"/>
    </row>
    <row r="27" spans="1:8" ht="14.25">
      <c r="B27" s="128"/>
      <c r="C27" s="125"/>
      <c r="D27" s="125"/>
      <c r="E27" s="125"/>
      <c r="F27" s="129"/>
      <c r="G27" s="125"/>
    </row>
    <row r="28" spans="1:8" ht="14.25">
      <c r="B28" s="128"/>
      <c r="C28" s="125"/>
      <c r="D28" s="125"/>
      <c r="E28" s="125"/>
      <c r="F28" s="129"/>
      <c r="G28" s="125"/>
    </row>
    <row r="29" spans="1:8" ht="14.25">
      <c r="B29" s="128"/>
      <c r="C29" s="125"/>
      <c r="D29" s="125"/>
      <c r="E29" s="125"/>
      <c r="F29" s="129"/>
      <c r="G29" s="125"/>
    </row>
    <row r="30" spans="1:8" ht="14.25">
      <c r="B30" s="128"/>
      <c r="C30" s="125"/>
      <c r="D30" s="125"/>
      <c r="E30" s="125"/>
      <c r="F30" s="129"/>
      <c r="G30" s="125"/>
    </row>
    <row r="31" spans="1:8" ht="14.25">
      <c r="B31" s="128"/>
      <c r="C31" s="125"/>
      <c r="D31" s="125"/>
      <c r="E31" s="125"/>
      <c r="F31" s="129"/>
      <c r="G31" s="125"/>
    </row>
  </sheetData>
  <sheetProtection sheet="1" objects="1" scenarios="1" selectLockedCells="1"/>
  <mergeCells count="13">
    <mergeCell ref="F14:G14"/>
    <mergeCell ref="B7:C7"/>
    <mergeCell ref="F7:G7"/>
    <mergeCell ref="C14:E14"/>
    <mergeCell ref="C8:D8"/>
    <mergeCell ref="C13:E13"/>
    <mergeCell ref="B12:E12"/>
    <mergeCell ref="C9:D9"/>
    <mergeCell ref="A2:H2"/>
    <mergeCell ref="A4:H4"/>
    <mergeCell ref="A3:E3"/>
    <mergeCell ref="D6:G6"/>
    <mergeCell ref="C5:F5"/>
  </mergeCells>
  <phoneticPr fontId="5"/>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7" orientation="portrait" horizontalDpi="4294967293" verticalDpi="0" r:id="rId1"/>
  <ignoredErrors>
    <ignoredError sqref="G9" formula="1"/>
    <ignoredError sqref="B13:E14" unlockedFormula="1"/>
  </ignoredErrors>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K34" sqref="K34"/>
    </sheetView>
  </sheetViews>
  <sheetFormatPr defaultRowHeight="13.5"/>
  <sheetData/>
  <sheetProtection selectLockedCells="1" selectUnlockedCell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J4" sqref="J4:J6"/>
    </sheetView>
  </sheetViews>
  <sheetFormatPr defaultColWidth="9" defaultRowHeight="13.5"/>
  <cols>
    <col min="1" max="1" width="13.875" style="238" bestFit="1" customWidth="1"/>
    <col min="2" max="2" width="5.125" style="238" bestFit="1" customWidth="1"/>
    <col min="3" max="3" width="5.875" style="238" bestFit="1" customWidth="1"/>
    <col min="4" max="4" width="3.625" style="238" customWidth="1"/>
    <col min="5" max="5" width="13.875" style="238" bestFit="1" customWidth="1"/>
    <col min="6" max="6" width="5.125" style="238" bestFit="1" customWidth="1"/>
    <col min="7" max="7" width="5.875" style="238" bestFit="1" customWidth="1"/>
    <col min="8" max="8" width="3.625" style="238" customWidth="1"/>
    <col min="9" max="9" width="12.625" style="238" bestFit="1" customWidth="1"/>
    <col min="10" max="10" width="5.125" style="238" bestFit="1" customWidth="1"/>
    <col min="11" max="11" width="5.875" style="238" bestFit="1" customWidth="1"/>
    <col min="12" max="12" width="3.625" style="238" customWidth="1"/>
    <col min="13" max="13" width="2.875" style="238" bestFit="1" customWidth="1"/>
    <col min="14" max="14" width="31.5" style="238" bestFit="1" customWidth="1"/>
    <col min="15" max="15" width="27.25" style="238" bestFit="1" customWidth="1"/>
    <col min="16" max="16384" width="9" style="238"/>
  </cols>
  <sheetData>
    <row r="1" spans="1:15">
      <c r="A1" s="393" t="s">
        <v>103</v>
      </c>
      <c r="B1" s="393"/>
      <c r="C1" s="393"/>
      <c r="E1" s="393" t="s">
        <v>104</v>
      </c>
      <c r="F1" s="393"/>
      <c r="G1" s="393"/>
      <c r="I1" s="393" t="s">
        <v>112</v>
      </c>
      <c r="J1" s="393"/>
      <c r="K1" s="393"/>
      <c r="O1" s="239"/>
    </row>
    <row r="2" spans="1:15">
      <c r="A2" s="393" t="s">
        <v>98</v>
      </c>
      <c r="B2" s="240" t="s">
        <v>98</v>
      </c>
      <c r="C2" s="240" t="s">
        <v>105</v>
      </c>
      <c r="E2" s="393" t="s">
        <v>98</v>
      </c>
      <c r="F2" s="240" t="s">
        <v>98</v>
      </c>
      <c r="G2" s="240" t="s">
        <v>105</v>
      </c>
      <c r="I2" s="393" t="s">
        <v>98</v>
      </c>
      <c r="J2" s="240" t="s">
        <v>98</v>
      </c>
      <c r="K2" s="240" t="s">
        <v>105</v>
      </c>
      <c r="N2" s="393" t="s">
        <v>117</v>
      </c>
      <c r="O2" s="393"/>
    </row>
    <row r="3" spans="1:15" ht="14.25" thickBot="1">
      <c r="A3" s="393"/>
      <c r="B3" s="240" t="s">
        <v>164</v>
      </c>
      <c r="C3" s="240" t="s">
        <v>206</v>
      </c>
      <c r="E3" s="393"/>
      <c r="F3" s="240" t="s">
        <v>164</v>
      </c>
      <c r="G3" s="240" t="s">
        <v>206</v>
      </c>
      <c r="I3" s="393"/>
      <c r="J3" s="240" t="s">
        <v>164</v>
      </c>
      <c r="K3" s="240" t="s">
        <v>206</v>
      </c>
      <c r="N3" s="239"/>
      <c r="O3" s="239"/>
    </row>
    <row r="4" spans="1:15">
      <c r="A4" s="238" t="s">
        <v>746</v>
      </c>
      <c r="B4" s="241">
        <v>1</v>
      </c>
      <c r="C4" s="238">
        <v>2</v>
      </c>
      <c r="E4" s="238" t="s">
        <v>752</v>
      </c>
      <c r="F4" s="241">
        <v>13</v>
      </c>
      <c r="G4" s="238">
        <v>2</v>
      </c>
      <c r="I4" s="238" t="s">
        <v>142</v>
      </c>
      <c r="J4" s="241">
        <v>27</v>
      </c>
      <c r="K4" s="238">
        <v>2</v>
      </c>
      <c r="M4" s="390" t="s">
        <v>115</v>
      </c>
      <c r="N4" s="65" t="s">
        <v>165</v>
      </c>
      <c r="O4" s="242" t="s">
        <v>165</v>
      </c>
    </row>
    <row r="5" spans="1:15">
      <c r="A5" s="238" t="s">
        <v>747</v>
      </c>
      <c r="B5" s="241">
        <v>2</v>
      </c>
      <c r="C5" s="238">
        <v>2</v>
      </c>
      <c r="E5" s="238" t="s">
        <v>753</v>
      </c>
      <c r="F5" s="241">
        <v>14</v>
      </c>
      <c r="G5" s="238">
        <v>2</v>
      </c>
      <c r="J5" s="241"/>
      <c r="M5" s="391"/>
      <c r="N5" s="243" t="s">
        <v>167</v>
      </c>
      <c r="O5" s="244" t="s">
        <v>167</v>
      </c>
    </row>
    <row r="6" spans="1:15">
      <c r="A6" s="238" t="s">
        <v>748</v>
      </c>
      <c r="B6" s="241">
        <v>3</v>
      </c>
      <c r="C6" s="238">
        <v>2</v>
      </c>
      <c r="E6" s="238" t="s">
        <v>754</v>
      </c>
      <c r="F6" s="241">
        <v>15</v>
      </c>
      <c r="G6" s="238">
        <v>2</v>
      </c>
      <c r="I6" s="238" t="s">
        <v>143</v>
      </c>
      <c r="J6" s="241">
        <v>28</v>
      </c>
      <c r="K6" s="238">
        <v>2</v>
      </c>
      <c r="M6" s="391"/>
      <c r="N6" s="243" t="s">
        <v>169</v>
      </c>
      <c r="O6" s="244" t="s">
        <v>169</v>
      </c>
    </row>
    <row r="7" spans="1:15">
      <c r="A7" s="238" t="s">
        <v>1182</v>
      </c>
      <c r="B7" s="241">
        <v>4</v>
      </c>
      <c r="C7" s="238">
        <v>2</v>
      </c>
      <c r="E7" s="238" t="s">
        <v>1183</v>
      </c>
      <c r="F7" s="241">
        <v>16</v>
      </c>
      <c r="G7" s="238">
        <v>2</v>
      </c>
      <c r="J7" s="241"/>
      <c r="M7" s="391"/>
      <c r="N7" s="243" t="s">
        <v>171</v>
      </c>
      <c r="O7" s="244" t="s">
        <v>171</v>
      </c>
    </row>
    <row r="8" spans="1:15">
      <c r="A8" s="238" t="s">
        <v>1178</v>
      </c>
      <c r="B8" s="241">
        <v>5</v>
      </c>
      <c r="C8" s="238">
        <v>0</v>
      </c>
      <c r="E8" s="238" t="s">
        <v>1179</v>
      </c>
      <c r="F8" s="241">
        <v>17</v>
      </c>
      <c r="G8" s="238">
        <v>0</v>
      </c>
      <c r="M8" s="391"/>
      <c r="N8" s="243" t="s">
        <v>173</v>
      </c>
      <c r="O8" s="244" t="s">
        <v>173</v>
      </c>
    </row>
    <row r="9" spans="1:15">
      <c r="A9" s="238" t="s">
        <v>750</v>
      </c>
      <c r="B9" s="241">
        <v>6</v>
      </c>
      <c r="C9" s="238">
        <v>0</v>
      </c>
      <c r="E9" s="238" t="s">
        <v>755</v>
      </c>
      <c r="F9" s="241">
        <v>18</v>
      </c>
      <c r="G9" s="238">
        <v>0</v>
      </c>
      <c r="M9" s="391"/>
      <c r="N9" s="243" t="s">
        <v>175</v>
      </c>
      <c r="O9" s="244" t="s">
        <v>175</v>
      </c>
    </row>
    <row r="10" spans="1:15">
      <c r="A10" s="238" t="s">
        <v>749</v>
      </c>
      <c r="B10" s="241">
        <v>7</v>
      </c>
      <c r="C10" s="238">
        <v>0</v>
      </c>
      <c r="E10" s="238" t="s">
        <v>1181</v>
      </c>
      <c r="F10" s="241">
        <v>19</v>
      </c>
      <c r="G10" s="238">
        <v>0</v>
      </c>
      <c r="M10" s="391"/>
      <c r="N10" s="243" t="s">
        <v>208</v>
      </c>
      <c r="O10" s="244" t="s">
        <v>208</v>
      </c>
    </row>
    <row r="11" spans="1:15">
      <c r="A11" s="238" t="s">
        <v>749</v>
      </c>
      <c r="B11" s="241">
        <v>8</v>
      </c>
      <c r="C11" s="238">
        <v>0</v>
      </c>
      <c r="E11" s="238" t="s">
        <v>751</v>
      </c>
      <c r="F11" s="241">
        <v>22</v>
      </c>
      <c r="G11" s="238">
        <v>0</v>
      </c>
      <c r="M11" s="391"/>
      <c r="N11" s="243" t="s">
        <v>177</v>
      </c>
      <c r="O11" s="244" t="s">
        <v>177</v>
      </c>
    </row>
    <row r="12" spans="1:15">
      <c r="A12" s="238" t="s">
        <v>1180</v>
      </c>
      <c r="B12" s="241">
        <v>10</v>
      </c>
      <c r="C12" s="238">
        <v>0</v>
      </c>
      <c r="F12" s="241"/>
      <c r="M12" s="391"/>
      <c r="N12" s="243" t="s">
        <v>179</v>
      </c>
      <c r="O12" s="244" t="s">
        <v>179</v>
      </c>
    </row>
    <row r="13" spans="1:15">
      <c r="B13" s="241"/>
      <c r="F13" s="241"/>
      <c r="M13" s="391"/>
      <c r="N13" s="243" t="s">
        <v>180</v>
      </c>
      <c r="O13" s="244" t="s">
        <v>180</v>
      </c>
    </row>
    <row r="14" spans="1:15">
      <c r="B14" s="241"/>
      <c r="F14" s="241"/>
      <c r="M14" s="391"/>
      <c r="N14" s="243" t="s">
        <v>182</v>
      </c>
      <c r="O14" s="244" t="s">
        <v>182</v>
      </c>
    </row>
    <row r="15" spans="1:15">
      <c r="B15" s="241"/>
      <c r="F15" s="241"/>
      <c r="M15" s="391"/>
      <c r="N15" s="243" t="s">
        <v>184</v>
      </c>
      <c r="O15" s="244" t="s">
        <v>184</v>
      </c>
    </row>
    <row r="16" spans="1:15">
      <c r="B16" s="241"/>
      <c r="F16" s="241"/>
      <c r="M16" s="391"/>
      <c r="N16" s="243" t="s">
        <v>186</v>
      </c>
      <c r="O16" s="244" t="s">
        <v>186</v>
      </c>
    </row>
    <row r="17" spans="2:15">
      <c r="B17" s="241"/>
      <c r="F17" s="241"/>
      <c r="M17" s="391"/>
      <c r="N17" s="243" t="s">
        <v>188</v>
      </c>
      <c r="O17" s="244" t="s">
        <v>188</v>
      </c>
    </row>
    <row r="18" spans="2:15">
      <c r="B18" s="241"/>
      <c r="F18" s="241"/>
      <c r="M18" s="391"/>
      <c r="N18" s="243" t="s">
        <v>190</v>
      </c>
      <c r="O18" s="244" t="s">
        <v>190</v>
      </c>
    </row>
    <row r="19" spans="2:15">
      <c r="F19" s="241"/>
      <c r="M19" s="391"/>
      <c r="N19" s="243" t="s">
        <v>192</v>
      </c>
      <c r="O19" s="244" t="s">
        <v>192</v>
      </c>
    </row>
    <row r="20" spans="2:15">
      <c r="M20" s="391"/>
      <c r="N20" s="243" t="s">
        <v>194</v>
      </c>
      <c r="O20" s="244" t="s">
        <v>194</v>
      </c>
    </row>
    <row r="21" spans="2:15">
      <c r="M21" s="391"/>
      <c r="N21" s="243" t="s">
        <v>196</v>
      </c>
      <c r="O21" s="244" t="s">
        <v>196</v>
      </c>
    </row>
    <row r="22" spans="2:15">
      <c r="M22" s="391"/>
      <c r="N22" s="243" t="s">
        <v>198</v>
      </c>
      <c r="O22" s="244" t="s">
        <v>198</v>
      </c>
    </row>
    <row r="23" spans="2:15">
      <c r="M23" s="391"/>
      <c r="N23" s="243"/>
      <c r="O23" s="244"/>
    </row>
    <row r="24" spans="2:15">
      <c r="M24" s="391"/>
      <c r="N24" s="243"/>
      <c r="O24" s="244"/>
    </row>
    <row r="25" spans="2:15">
      <c r="M25" s="391"/>
      <c r="N25" s="243"/>
      <c r="O25" s="244"/>
    </row>
    <row r="26" spans="2:15">
      <c r="M26" s="391"/>
      <c r="N26" s="243"/>
      <c r="O26" s="244"/>
    </row>
    <row r="27" spans="2:15">
      <c r="M27" s="391"/>
      <c r="N27" s="243"/>
      <c r="O27" s="244"/>
    </row>
    <row r="28" spans="2:15">
      <c r="M28" s="391"/>
      <c r="N28" s="243"/>
      <c r="O28" s="244"/>
    </row>
    <row r="29" spans="2:15" ht="14.25" thickBot="1">
      <c r="M29" s="392"/>
      <c r="N29" s="245"/>
      <c r="O29" s="246"/>
    </row>
    <row r="30" spans="2:15">
      <c r="M30" s="247"/>
      <c r="N30" s="248"/>
      <c r="O30" s="249"/>
    </row>
    <row r="31" spans="2:15">
      <c r="M31" s="391" t="s">
        <v>116</v>
      </c>
      <c r="N31" s="243" t="s">
        <v>166</v>
      </c>
      <c r="O31" s="244" t="s">
        <v>166</v>
      </c>
    </row>
    <row r="32" spans="2:15">
      <c r="M32" s="391"/>
      <c r="N32" s="243" t="s">
        <v>168</v>
      </c>
      <c r="O32" s="244" t="s">
        <v>168</v>
      </c>
    </row>
    <row r="33" spans="13:15">
      <c r="M33" s="391"/>
      <c r="N33" s="243" t="s">
        <v>170</v>
      </c>
      <c r="O33" s="244" t="s">
        <v>170</v>
      </c>
    </row>
    <row r="34" spans="13:15">
      <c r="M34" s="391"/>
      <c r="N34" s="243" t="s">
        <v>172</v>
      </c>
      <c r="O34" s="244" t="s">
        <v>172</v>
      </c>
    </row>
    <row r="35" spans="13:15">
      <c r="M35" s="391"/>
      <c r="N35" s="243" t="s">
        <v>174</v>
      </c>
      <c r="O35" s="244" t="s">
        <v>174</v>
      </c>
    </row>
    <row r="36" spans="13:15">
      <c r="M36" s="391"/>
      <c r="N36" s="243" t="s">
        <v>207</v>
      </c>
      <c r="O36" s="244" t="s">
        <v>207</v>
      </c>
    </row>
    <row r="37" spans="13:15">
      <c r="M37" s="391"/>
      <c r="N37" s="243" t="s">
        <v>176</v>
      </c>
      <c r="O37" s="244" t="s">
        <v>176</v>
      </c>
    </row>
    <row r="38" spans="13:15">
      <c r="M38" s="391"/>
      <c r="N38" s="243" t="s">
        <v>178</v>
      </c>
      <c r="O38" s="244" t="s">
        <v>178</v>
      </c>
    </row>
    <row r="39" spans="13:15">
      <c r="M39" s="391"/>
      <c r="N39" s="243" t="s">
        <v>213</v>
      </c>
      <c r="O39" s="244" t="s">
        <v>213</v>
      </c>
    </row>
    <row r="40" spans="13:15">
      <c r="M40" s="391"/>
      <c r="N40" s="243" t="s">
        <v>181</v>
      </c>
      <c r="O40" s="244" t="s">
        <v>181</v>
      </c>
    </row>
    <row r="41" spans="13:15">
      <c r="M41" s="391"/>
      <c r="N41" s="243" t="s">
        <v>183</v>
      </c>
      <c r="O41" s="244" t="s">
        <v>183</v>
      </c>
    </row>
    <row r="42" spans="13:15">
      <c r="M42" s="391"/>
      <c r="N42" s="243" t="s">
        <v>185</v>
      </c>
      <c r="O42" s="244" t="s">
        <v>185</v>
      </c>
    </row>
    <row r="43" spans="13:15">
      <c r="M43" s="391"/>
      <c r="N43" s="243" t="s">
        <v>187</v>
      </c>
      <c r="O43" s="244" t="s">
        <v>187</v>
      </c>
    </row>
    <row r="44" spans="13:15">
      <c r="M44" s="391"/>
      <c r="N44" s="243" t="s">
        <v>189</v>
      </c>
      <c r="O44" s="244" t="s">
        <v>189</v>
      </c>
    </row>
    <row r="45" spans="13:15">
      <c r="M45" s="391"/>
      <c r="N45" s="243" t="s">
        <v>191</v>
      </c>
      <c r="O45" s="244" t="s">
        <v>191</v>
      </c>
    </row>
    <row r="46" spans="13:15">
      <c r="M46" s="391"/>
      <c r="N46" s="250" t="s">
        <v>193</v>
      </c>
      <c r="O46" s="244" t="s">
        <v>193</v>
      </c>
    </row>
    <row r="47" spans="13:15">
      <c r="M47" s="391"/>
      <c r="N47" s="243" t="s">
        <v>195</v>
      </c>
      <c r="O47" s="244" t="s">
        <v>195</v>
      </c>
    </row>
    <row r="48" spans="13:15">
      <c r="M48" s="391"/>
      <c r="N48" s="243" t="s">
        <v>197</v>
      </c>
      <c r="O48" s="244" t="s">
        <v>197</v>
      </c>
    </row>
    <row r="49" spans="13:15">
      <c r="M49" s="391"/>
      <c r="N49" s="243"/>
      <c r="O49" s="244"/>
    </row>
    <row r="50" spans="13:15">
      <c r="M50" s="391"/>
      <c r="N50" s="243"/>
      <c r="O50" s="244"/>
    </row>
    <row r="51" spans="13:15" ht="14.25" thickBot="1">
      <c r="M51" s="392"/>
      <c r="N51" s="245"/>
      <c r="O51" s="246"/>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3"/>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selection activeCell="O2" sqref="O2"/>
    </sheetView>
  </sheetViews>
  <sheetFormatPr defaultRowHeight="13.5"/>
  <cols>
    <col min="1" max="1" width="10.5" bestFit="1" customWidth="1"/>
    <col min="15" max="34" width="8.7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f ca="1">IF(E2="","",Sheet1!A1)</f>
        <v>884734369</v>
      </c>
      <c r="B2" t="str">
        <f>IF(E2="","",①団体情報入力!$C$4)</f>
        <v/>
      </c>
      <c r="D2" t="str">
        <f>IF(②選手情報入力!B11="","",②選手情報入力!B11)</f>
        <v/>
      </c>
      <c r="E2">
        <f>IF(②選手情報入力!C11="","",②選手情報入力!C11)</f>
        <v>1</v>
      </c>
      <c r="F2" t="str">
        <f>IF(E2="","",②選手情報入力!D11)</f>
        <v>ん</v>
      </c>
      <c r="G2" t="str">
        <f>IF(E2="","",ASC(②選手情報入力!E11))</f>
        <v>ﾝ</v>
      </c>
      <c r="H2" t="str">
        <f>IF(E2="","",F2)</f>
        <v>ん</v>
      </c>
      <c r="I2">
        <f>IF(E2="","",IF(②選手情報入力!G11="男",1,2))</f>
        <v>1</v>
      </c>
      <c r="J2" t="str">
        <f>IF(E2="","",IF(②選手情報入力!H11="","",②選手情報入力!H11))</f>
        <v/>
      </c>
      <c r="M2" t="str">
        <f>IF(E2="","","愛知")</f>
        <v>愛知</v>
      </c>
      <c r="O2">
        <f>IF(E2="","",IF(②選手情報入力!J11="","",IF(I2=1,VLOOKUP(②選手情報入力!J11,種目情報!$A$4:$B$31,2,FALSE),VLOOKUP(②選手情報入力!J11,種目情報!$E$4:$F$34,2,FALSE))))</f>
        <v>10</v>
      </c>
      <c r="P2" t="str">
        <f>IF(E2="","",IF(②選手情報入力!K11="","",②選手情報入力!K11))</f>
        <v/>
      </c>
      <c r="Q2" s="30" t="str">
        <f>IF(E2="","",IF(②選手情報入力!I11="","",1))</f>
        <v/>
      </c>
      <c r="R2">
        <f>IF(E2="","",IF(②選手情報入力!J11="","",IF(I2=1,VLOOKUP(②選手情報入力!J11,種目情報!$A$4:$C$35,3,FALSE),VLOOKUP(②選手情報入力!J11,種目情報!$E$4:$G$39,3,FALSE))))</f>
        <v>0</v>
      </c>
      <c r="S2" t="str">
        <f>IF(E2="","",IF(②選手情報入力!M11="","",IF(I2=1,VLOOKUP(②選手情報入力!M11,種目情報!$A$4:$B$35,2,FALSE),VLOOKUP(②選手情報入力!M11,種目情報!$E$4:$F$39,2,FALSE))))</f>
        <v/>
      </c>
      <c r="T2" t="str">
        <f>IF(E2="","",IF(②選手情報入力!N11="","",②選手情報入力!N11))</f>
        <v/>
      </c>
      <c r="U2" s="30" t="str">
        <f>IF(E2="","",IF(②選手情報入力!L11="","",1))</f>
        <v/>
      </c>
      <c r="V2" t="str">
        <f>IF(E2="","",IF(②選手情報入力!M11="","",IF(I2=1,VLOOKUP(②選手情報入力!M11,種目情報!$A$4:$C$35,3,FALSE),VLOOKUP(②選手情報入力!M11,種目情報!$E$4:$G$39,3,FALSE))))</f>
        <v/>
      </c>
      <c r="W2" t="str">
        <f>IF(E2="","",IF(②選手情報入力!P11="","",IF(I2=1,VLOOKUP(②選手情報入力!P11,種目情報!$A$4:$B$35,2,FALSE),VLOOKUP(②選手情報入力!P11,種目情報!$E$4:$F$39,2,FALSE))))</f>
        <v/>
      </c>
      <c r="X2" t="str">
        <f>IF(E2="","",IF(②選手情報入力!Q11="","",②選手情報入力!Q11))</f>
        <v/>
      </c>
      <c r="Y2" s="30" t="str">
        <f>IF(E2="","",IF(②選手情報入力!O11="","",1))</f>
        <v/>
      </c>
      <c r="Z2" t="str">
        <f>IF(E2="","",IF(②選手情報入力!P11="","",IF(I2=1,VLOOKUP(②選手情報入力!P11,種目情報!$A$4:$C$35,3,FALSE),VLOOKUP(②選手情報入力!P11,種目情報!$E$4:$G$39,3,FALSE))))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IF(E3="","",Sheet1!A2)</f>
        <v/>
      </c>
      <c r="B3" t="str">
        <f>IF(E3="","",①団体情報入力!$C$4)</f>
        <v/>
      </c>
      <c r="D3" t="str">
        <f>IF(②選手情報入力!B12="","",②選手情報入力!B12)</f>
        <v/>
      </c>
      <c r="E3" t="str">
        <f>IF(②選手情報入力!C12="","",②選手情報入力!C12)</f>
        <v/>
      </c>
      <c r="F3" t="str">
        <f>IF(E3="","",②選手情報入力!D12)</f>
        <v/>
      </c>
      <c r="G3" t="str">
        <f>IF(E3="","",ASC(②選手情報入力!E12))</f>
        <v/>
      </c>
      <c r="H3" t="str">
        <f t="shared" ref="H3:H66" si="0">IF(E3="","",F3)</f>
        <v/>
      </c>
      <c r="I3" t="str">
        <f>IF(E3="","",IF(②選手情報入力!G12="男",1,2))</f>
        <v/>
      </c>
      <c r="J3" t="str">
        <f>IF(E3="","",IF(②選手情報入力!H12="","",②選手情報入力!H12))</f>
        <v/>
      </c>
      <c r="M3" t="str">
        <f t="shared" ref="M3:M66" si="1">IF(E3="","","愛知")</f>
        <v/>
      </c>
      <c r="O3" t="str">
        <f>IF(E3="","",IF(②選手情報入力!J12="","",IF(I3=1,VLOOKUP(②選手情報入力!J12,種目情報!$A$4:$B$31,2,FALSE),VLOOKUP(②選手情報入力!J12,種目情報!$E$4:$F$34,2,FALSE))))</f>
        <v/>
      </c>
      <c r="P3" t="str">
        <f>IF(E3="","",IF(②選手情報入力!K12="","",②選手情報入力!K12))</f>
        <v/>
      </c>
      <c r="Q3" s="30" t="str">
        <f>IF(E3="","",IF(②選手情報入力!I12="","",1))</f>
        <v/>
      </c>
      <c r="R3" t="str">
        <f>IF(E3="","",IF(②選手情報入力!J12="","",IF(I3=1,VLOOKUP(②選手情報入力!J12,種目情報!$A$4:$C$35,3,FALSE),VLOOKUP(②選手情報入力!J12,種目情報!$E$4:$G$39,3,FALSE))))</f>
        <v/>
      </c>
      <c r="S3" t="str">
        <f>IF(E3="","",IF(②選手情報入力!M12="","",IF(I3=1,VLOOKUP(②選手情報入力!M12,種目情報!$A$4:$B$35,2,FALSE),VLOOKUP(②選手情報入力!M12,種目情報!$E$4:$F$39,2,FALSE))))</f>
        <v/>
      </c>
      <c r="T3" t="str">
        <f>IF(E3="","",IF(②選手情報入力!N12="","",②選手情報入力!N12))</f>
        <v/>
      </c>
      <c r="U3" s="30" t="str">
        <f>IF(E3="","",IF(②選手情報入力!L12="","",1))</f>
        <v/>
      </c>
      <c r="V3" t="str">
        <f>IF(E3="","",IF(②選手情報入力!M12="","",IF(I3=1,VLOOKUP(②選手情報入力!M12,種目情報!$A$4:$C$35,3,FALSE),VLOOKUP(②選手情報入力!M12,種目情報!$E$4:$G$39,3,FALSE))))</f>
        <v/>
      </c>
      <c r="W3" t="str">
        <f>IF(E3="","",IF(②選手情報入力!P12="","",IF(I3=1,VLOOKUP(②選手情報入力!P12,種目情報!$A$4:$B$35,2,FALSE),VLOOKUP(②選手情報入力!P12,種目情報!$E$4:$F$39,2,FALSE))))</f>
        <v/>
      </c>
      <c r="X3" t="str">
        <f>IF(E3="","",IF(②選手情報入力!Q12="","",②選手情報入力!Q12))</f>
        <v/>
      </c>
      <c r="Y3" s="30" t="str">
        <f>IF(E3="","",IF(②選手情報入力!O12="","",1))</f>
        <v/>
      </c>
      <c r="Z3" t="str">
        <f>IF(E3="","",IF(②選手情報入力!P12="","",IF(I3=1,VLOOKUP(②選手情報入力!P12,種目情報!$A$4:$C$35,3,FALSE),VLOOKUP(②選手情報入力!P12,種目情報!$E$4:$G$39,3,FALSE))))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IF(E4="","",Sheet1!A3)</f>
        <v/>
      </c>
      <c r="B4" t="str">
        <f>IF(E4="","",①団体情報入力!$C$4)</f>
        <v/>
      </c>
      <c r="D4" t="str">
        <f>IF(②選手情報入力!B13="","",②選手情報入力!B13)</f>
        <v/>
      </c>
      <c r="E4" t="str">
        <f>IF(②選手情報入力!C13="","",②選手情報入力!C13)</f>
        <v/>
      </c>
      <c r="F4" t="str">
        <f>IF(E4="","",②選手情報入力!D13)</f>
        <v/>
      </c>
      <c r="G4" t="str">
        <f>IF(E4="","",ASC(②選手情報入力!E13))</f>
        <v/>
      </c>
      <c r="H4" t="str">
        <f t="shared" si="0"/>
        <v/>
      </c>
      <c r="I4" t="str">
        <f>IF(E4="","",IF(②選手情報入力!G13="男",1,2))</f>
        <v/>
      </c>
      <c r="J4" t="str">
        <f>IF(E4="","",IF(②選手情報入力!H13="","",②選手情報入力!H13))</f>
        <v/>
      </c>
      <c r="M4" t="str">
        <f t="shared" si="1"/>
        <v/>
      </c>
      <c r="O4" t="str">
        <f>IF(E4="","",IF(②選手情報入力!J13="","",IF(I4=1,VLOOKUP(②選手情報入力!J13,種目情報!$A$4:$B$31,2,FALSE),VLOOKUP(②選手情報入力!J13,種目情報!$E$4:$F$34,2,FALSE))))</f>
        <v/>
      </c>
      <c r="P4" t="str">
        <f>IF(E4="","",IF(②選手情報入力!K13="","",②選手情報入力!K13))</f>
        <v/>
      </c>
      <c r="Q4" s="30" t="str">
        <f>IF(E4="","",IF(②選手情報入力!I13="","",1))</f>
        <v/>
      </c>
      <c r="R4" t="str">
        <f>IF(E4="","",IF(②選手情報入力!J13="","",IF(I4=1,VLOOKUP(②選手情報入力!J13,種目情報!$A$4:$C$35,3,FALSE),VLOOKUP(②選手情報入力!J13,種目情報!$E$4:$G$39,3,FALSE))))</f>
        <v/>
      </c>
      <c r="S4" t="str">
        <f>IF(E4="","",IF(②選手情報入力!M13="","",IF(I4=1,VLOOKUP(②選手情報入力!M13,種目情報!$A$4:$B$35,2,FALSE),VLOOKUP(②選手情報入力!M13,種目情報!$E$4:$F$39,2,FALSE))))</f>
        <v/>
      </c>
      <c r="T4" t="str">
        <f>IF(E4="","",IF(②選手情報入力!N13="","",②選手情報入力!N13))</f>
        <v/>
      </c>
      <c r="U4" s="30" t="str">
        <f>IF(E4="","",IF(②選手情報入力!L13="","",1))</f>
        <v/>
      </c>
      <c r="V4" t="str">
        <f>IF(E4="","",IF(②選手情報入力!M13="","",IF(I4=1,VLOOKUP(②選手情報入力!M13,種目情報!$A$4:$C$35,3,FALSE),VLOOKUP(②選手情報入力!M13,種目情報!$E$4:$G$39,3,FALSE))))</f>
        <v/>
      </c>
      <c r="W4" t="str">
        <f>IF(E4="","",IF(②選手情報入力!P13="","",IF(I4=1,VLOOKUP(②選手情報入力!P13,種目情報!$A$4:$B$35,2,FALSE),VLOOKUP(②選手情報入力!P13,種目情報!$E$4:$F$39,2,FALSE))))</f>
        <v/>
      </c>
      <c r="X4" t="str">
        <f>IF(E4="","",IF(②選手情報入力!Q13="","",②選手情報入力!Q13))</f>
        <v/>
      </c>
      <c r="Y4" s="30" t="str">
        <f>IF(E4="","",IF(②選手情報入力!O13="","",1))</f>
        <v/>
      </c>
      <c r="Z4" t="str">
        <f>IF(E4="","",IF(②選手情報入力!P13="","",IF(I4=1,VLOOKUP(②選手情報入力!P13,種目情報!$A$4:$C$35,3,FALSE),VLOOKUP(②選手情報入力!P13,種目情報!$E$4:$G$39,3,FALSE))))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IF(E5="","",Sheet1!A4)</f>
        <v/>
      </c>
      <c r="B5" t="str">
        <f>IF(E5="","",①団体情報入力!$C$4)</f>
        <v/>
      </c>
      <c r="D5" t="str">
        <f>IF(②選手情報入力!B14="","",②選手情報入力!B14)</f>
        <v/>
      </c>
      <c r="E5" t="str">
        <f>IF(②選手情報入力!C14="","",②選手情報入力!C14)</f>
        <v/>
      </c>
      <c r="F5" t="str">
        <f>IF(E5="","",②選手情報入力!D14)</f>
        <v/>
      </c>
      <c r="G5" t="str">
        <f>IF(E5="","",ASC(②選手情報入力!E14))</f>
        <v/>
      </c>
      <c r="H5" t="str">
        <f t="shared" si="0"/>
        <v/>
      </c>
      <c r="I5" t="str">
        <f>IF(E5="","",IF(②選手情報入力!G14="男",1,2))</f>
        <v/>
      </c>
      <c r="J5" t="str">
        <f>IF(E5="","",IF(②選手情報入力!H14="","",②選手情報入力!H14))</f>
        <v/>
      </c>
      <c r="M5" t="str">
        <f t="shared" si="1"/>
        <v/>
      </c>
      <c r="O5" t="str">
        <f>IF(E5="","",IF(②選手情報入力!J14="","",IF(I5=1,VLOOKUP(②選手情報入力!J14,種目情報!$A$4:$B$31,2,FALSE),VLOOKUP(②選手情報入力!J14,種目情報!$E$4:$F$34,2,FALSE))))</f>
        <v/>
      </c>
      <c r="P5" t="str">
        <f>IF(E5="","",IF(②選手情報入力!K14="","",②選手情報入力!K14))</f>
        <v/>
      </c>
      <c r="Q5" s="30" t="str">
        <f>IF(E5="","",IF(②選手情報入力!I14="","",1))</f>
        <v/>
      </c>
      <c r="R5" t="str">
        <f>IF(E5="","",IF(②選手情報入力!J14="","",IF(I5=1,VLOOKUP(②選手情報入力!J14,種目情報!$A$4:$C$35,3,FALSE),VLOOKUP(②選手情報入力!J14,種目情報!$E$4:$G$39,3,FALSE))))</f>
        <v/>
      </c>
      <c r="S5" t="str">
        <f>IF(E5="","",IF(②選手情報入力!M14="","",IF(I5=1,VLOOKUP(②選手情報入力!M14,種目情報!$A$4:$B$35,2,FALSE),VLOOKUP(②選手情報入力!M14,種目情報!$E$4:$F$39,2,FALSE))))</f>
        <v/>
      </c>
      <c r="T5" t="str">
        <f>IF(E5="","",IF(②選手情報入力!N14="","",②選手情報入力!N14))</f>
        <v/>
      </c>
      <c r="U5" s="30" t="str">
        <f>IF(E5="","",IF(②選手情報入力!L14="","",1))</f>
        <v/>
      </c>
      <c r="V5" t="str">
        <f>IF(E5="","",IF(②選手情報入力!M14="","",IF(I5=1,VLOOKUP(②選手情報入力!M14,種目情報!$A$4:$C$35,3,FALSE),VLOOKUP(②選手情報入力!M14,種目情報!$E$4:$G$39,3,FALSE))))</f>
        <v/>
      </c>
      <c r="W5" t="str">
        <f>IF(E5="","",IF(②選手情報入力!P14="","",IF(I5=1,VLOOKUP(②選手情報入力!P14,種目情報!$A$4:$B$35,2,FALSE),VLOOKUP(②選手情報入力!P14,種目情報!$E$4:$F$39,2,FALSE))))</f>
        <v/>
      </c>
      <c r="X5" t="str">
        <f>IF(E5="","",IF(②選手情報入力!Q14="","",②選手情報入力!Q14))</f>
        <v/>
      </c>
      <c r="Y5" s="30" t="str">
        <f>IF(E5="","",IF(②選手情報入力!O14="","",1))</f>
        <v/>
      </c>
      <c r="Z5" t="str">
        <f>IF(E5="","",IF(②選手情報入力!P14="","",IF(I5=1,VLOOKUP(②選手情報入力!P14,種目情報!$A$4:$C$35,3,FALSE),VLOOKUP(②選手情報入力!P14,種目情報!$E$4:$G$39,3,FALSE))))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IF(E6="","",Sheet1!A5)</f>
        <v/>
      </c>
      <c r="B6" t="str">
        <f>IF(E6="","",①団体情報入力!$C$4)</f>
        <v/>
      </c>
      <c r="D6" t="str">
        <f>IF(②選手情報入力!B15="","",②選手情報入力!B15)</f>
        <v/>
      </c>
      <c r="E6" t="str">
        <f>IF(②選手情報入力!C15="","",②選手情報入力!C15)</f>
        <v/>
      </c>
      <c r="F6" t="str">
        <f>IF(E6="","",②選手情報入力!D15)</f>
        <v/>
      </c>
      <c r="G6" t="str">
        <f>IF(E6="","",ASC(②選手情報入力!E15))</f>
        <v/>
      </c>
      <c r="H6" t="str">
        <f t="shared" si="0"/>
        <v/>
      </c>
      <c r="I6" t="str">
        <f>IF(E6="","",IF(②選手情報入力!G15="男",1,2))</f>
        <v/>
      </c>
      <c r="J6" t="str">
        <f>IF(E6="","",IF(②選手情報入力!H15="","",②選手情報入力!H15))</f>
        <v/>
      </c>
      <c r="M6" t="str">
        <f t="shared" si="1"/>
        <v/>
      </c>
      <c r="O6" t="str">
        <f>IF(E6="","",IF(②選手情報入力!J15="","",IF(I6=1,VLOOKUP(②選手情報入力!J15,種目情報!$A$4:$B$31,2,FALSE),VLOOKUP(②選手情報入力!J15,種目情報!$E$4:$F$34,2,FALSE))))</f>
        <v/>
      </c>
      <c r="P6" t="str">
        <f>IF(E6="","",IF(②選手情報入力!K15="","",②選手情報入力!K15))</f>
        <v/>
      </c>
      <c r="Q6" s="30" t="str">
        <f>IF(E6="","",IF(②選手情報入力!I15="","",1))</f>
        <v/>
      </c>
      <c r="R6" t="str">
        <f>IF(E6="","",IF(②選手情報入力!J15="","",IF(I6=1,VLOOKUP(②選手情報入力!J15,種目情報!$A$4:$C$35,3,FALSE),VLOOKUP(②選手情報入力!J15,種目情報!$E$4:$G$39,3,FALSE))))</f>
        <v/>
      </c>
      <c r="S6" t="str">
        <f>IF(E6="","",IF(②選手情報入力!M15="","",IF(I6=1,VLOOKUP(②選手情報入力!M15,種目情報!$A$4:$B$35,2,FALSE),VLOOKUP(②選手情報入力!M15,種目情報!$E$4:$F$39,2,FALSE))))</f>
        <v/>
      </c>
      <c r="T6" t="str">
        <f>IF(E6="","",IF(②選手情報入力!N15="","",②選手情報入力!N15))</f>
        <v/>
      </c>
      <c r="U6" s="30" t="str">
        <f>IF(E6="","",IF(②選手情報入力!L15="","",1))</f>
        <v/>
      </c>
      <c r="V6" t="str">
        <f>IF(E6="","",IF(②選手情報入力!M15="","",IF(I6=1,VLOOKUP(②選手情報入力!M15,種目情報!$A$4:$C$35,3,FALSE),VLOOKUP(②選手情報入力!M15,種目情報!$E$4:$G$39,3,FALSE))))</f>
        <v/>
      </c>
      <c r="W6" t="str">
        <f>IF(E6="","",IF(②選手情報入力!P15="","",IF(I6=1,VLOOKUP(②選手情報入力!P15,種目情報!$A$4:$B$35,2,FALSE),VLOOKUP(②選手情報入力!P15,種目情報!$E$4:$F$39,2,FALSE))))</f>
        <v/>
      </c>
      <c r="X6" t="str">
        <f>IF(E6="","",IF(②選手情報入力!Q15="","",②選手情報入力!Q15))</f>
        <v/>
      </c>
      <c r="Y6" s="30" t="str">
        <f>IF(E6="","",IF(②選手情報入力!O15="","",1))</f>
        <v/>
      </c>
      <c r="Z6" t="str">
        <f>IF(E6="","",IF(②選手情報入力!P15="","",IF(I6=1,VLOOKUP(②選手情報入力!P15,種目情報!$A$4:$C$35,3,FALSE),VLOOKUP(②選手情報入力!P15,種目情報!$E$4:$G$39,3,FALSE))))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IF(E7="","",Sheet1!A6)</f>
        <v/>
      </c>
      <c r="B7" t="str">
        <f>IF(E7="","",①団体情報入力!$C$4)</f>
        <v/>
      </c>
      <c r="D7" t="str">
        <f>IF(②選手情報入力!B16="","",②選手情報入力!B16)</f>
        <v/>
      </c>
      <c r="E7" t="str">
        <f>IF(②選手情報入力!C16="","",②選手情報入力!C16)</f>
        <v/>
      </c>
      <c r="F7" t="str">
        <f>IF(E7="","",②選手情報入力!D16)</f>
        <v/>
      </c>
      <c r="G7" t="str">
        <f>IF(E7="","",ASC(②選手情報入力!E16))</f>
        <v/>
      </c>
      <c r="H7" t="str">
        <f t="shared" si="0"/>
        <v/>
      </c>
      <c r="I7" t="str">
        <f>IF(E7="","",IF(②選手情報入力!G16="男",1,2))</f>
        <v/>
      </c>
      <c r="J7" t="str">
        <f>IF(E7="","",IF(②選手情報入力!H16="","",②選手情報入力!H16))</f>
        <v/>
      </c>
      <c r="M7" t="str">
        <f t="shared" si="1"/>
        <v/>
      </c>
      <c r="O7" t="str">
        <f>IF(E7="","",IF(②選手情報入力!J16="","",IF(I7=1,VLOOKUP(②選手情報入力!J16,種目情報!$A$4:$B$31,2,FALSE),VLOOKUP(②選手情報入力!J16,種目情報!$E$4:$F$34,2,FALSE))))</f>
        <v/>
      </c>
      <c r="P7" t="str">
        <f>IF(E7="","",IF(②選手情報入力!K16="","",②選手情報入力!K16))</f>
        <v/>
      </c>
      <c r="Q7" s="30" t="str">
        <f>IF(E7="","",IF(②選手情報入力!I16="","",1))</f>
        <v/>
      </c>
      <c r="R7" t="str">
        <f>IF(E7="","",IF(②選手情報入力!J16="","",IF(I7=1,VLOOKUP(②選手情報入力!J16,種目情報!$A$4:$C$35,3,FALSE),VLOOKUP(②選手情報入力!J16,種目情報!$E$4:$G$39,3,FALSE))))</f>
        <v/>
      </c>
      <c r="S7" t="str">
        <f>IF(E7="","",IF(②選手情報入力!M16="","",IF(I7=1,VLOOKUP(②選手情報入力!M16,種目情報!$A$4:$B$35,2,FALSE),VLOOKUP(②選手情報入力!M16,種目情報!$E$4:$F$39,2,FALSE))))</f>
        <v/>
      </c>
      <c r="T7" t="str">
        <f>IF(E7="","",IF(②選手情報入力!N16="","",②選手情報入力!N16))</f>
        <v/>
      </c>
      <c r="U7" s="30" t="str">
        <f>IF(E7="","",IF(②選手情報入力!L16="","",1))</f>
        <v/>
      </c>
      <c r="V7" t="str">
        <f>IF(E7="","",IF(②選手情報入力!M16="","",IF(I7=1,VLOOKUP(②選手情報入力!M16,種目情報!$A$4:$C$35,3,FALSE),VLOOKUP(②選手情報入力!M16,種目情報!$E$4:$G$39,3,FALSE))))</f>
        <v/>
      </c>
      <c r="W7" t="str">
        <f>IF(E7="","",IF(②選手情報入力!P16="","",IF(I7=1,VLOOKUP(②選手情報入力!P16,種目情報!$A$4:$B$35,2,FALSE),VLOOKUP(②選手情報入力!P16,種目情報!$E$4:$F$39,2,FALSE))))</f>
        <v/>
      </c>
      <c r="X7" t="str">
        <f>IF(E7="","",IF(②選手情報入力!Q16="","",②選手情報入力!Q16))</f>
        <v/>
      </c>
      <c r="Y7" s="30" t="str">
        <f>IF(E7="","",IF(②選手情報入力!O16="","",1))</f>
        <v/>
      </c>
      <c r="Z7" t="str">
        <f>IF(E7="","",IF(②選手情報入力!P16="","",IF(I7=1,VLOOKUP(②選手情報入力!P16,種目情報!$A$4:$C$35,3,FALSE),VLOOKUP(②選手情報入力!P16,種目情報!$E$4:$G$39,3,FALSE))))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IF(E8="","",Sheet1!A7)</f>
        <v/>
      </c>
      <c r="B8" t="str">
        <f>IF(E8="","",①団体情報入力!$C$4)</f>
        <v/>
      </c>
      <c r="D8" t="str">
        <f>IF(②選手情報入力!B17="","",②選手情報入力!B17)</f>
        <v/>
      </c>
      <c r="E8" t="str">
        <f>IF(②選手情報入力!C17="","",②選手情報入力!C17)</f>
        <v/>
      </c>
      <c r="F8" t="str">
        <f>IF(E8="","",②選手情報入力!D17)</f>
        <v/>
      </c>
      <c r="G8" t="str">
        <f>IF(E8="","",ASC(②選手情報入力!E17))</f>
        <v/>
      </c>
      <c r="H8" t="str">
        <f t="shared" si="0"/>
        <v/>
      </c>
      <c r="I8" t="str">
        <f>IF(E8="","",IF(②選手情報入力!G17="男",1,2))</f>
        <v/>
      </c>
      <c r="J8" t="str">
        <f>IF(E8="","",IF(②選手情報入力!H17="","",②選手情報入力!H17))</f>
        <v/>
      </c>
      <c r="M8" t="str">
        <f t="shared" si="1"/>
        <v/>
      </c>
      <c r="O8" t="str">
        <f>IF(E8="","",IF(②選手情報入力!J17="","",IF(I8=1,VLOOKUP(②選手情報入力!J17,種目情報!$A$4:$B$31,2,FALSE),VLOOKUP(②選手情報入力!J17,種目情報!$E$4:$F$34,2,FALSE))))</f>
        <v/>
      </c>
      <c r="P8" t="str">
        <f>IF(E8="","",IF(②選手情報入力!K17="","",②選手情報入力!K17))</f>
        <v/>
      </c>
      <c r="Q8" s="30" t="str">
        <f>IF(E8="","",IF(②選手情報入力!I17="","",1))</f>
        <v/>
      </c>
      <c r="R8" t="str">
        <f>IF(E8="","",IF(②選手情報入力!J17="","",IF(I8=1,VLOOKUP(②選手情報入力!J17,種目情報!$A$4:$C$35,3,FALSE),VLOOKUP(②選手情報入力!J17,種目情報!$E$4:$G$39,3,FALSE))))</f>
        <v/>
      </c>
      <c r="S8" t="str">
        <f>IF(E8="","",IF(②選手情報入力!M17="","",IF(I8=1,VLOOKUP(②選手情報入力!M17,種目情報!$A$4:$B$35,2,FALSE),VLOOKUP(②選手情報入力!M17,種目情報!$E$4:$F$39,2,FALSE))))</f>
        <v/>
      </c>
      <c r="T8" t="str">
        <f>IF(E8="","",IF(②選手情報入力!N17="","",②選手情報入力!N17))</f>
        <v/>
      </c>
      <c r="U8" s="30" t="str">
        <f>IF(E8="","",IF(②選手情報入力!L17="","",1))</f>
        <v/>
      </c>
      <c r="V8" t="str">
        <f>IF(E8="","",IF(②選手情報入力!M17="","",IF(I8=1,VLOOKUP(②選手情報入力!M17,種目情報!$A$4:$C$35,3,FALSE),VLOOKUP(②選手情報入力!M17,種目情報!$E$4:$G$39,3,FALSE))))</f>
        <v/>
      </c>
      <c r="W8" t="str">
        <f>IF(E8="","",IF(②選手情報入力!P17="","",IF(I8=1,VLOOKUP(②選手情報入力!P17,種目情報!$A$4:$B$35,2,FALSE),VLOOKUP(②選手情報入力!P17,種目情報!$E$4:$F$39,2,FALSE))))</f>
        <v/>
      </c>
      <c r="X8" t="str">
        <f>IF(E8="","",IF(②選手情報入力!Q17="","",②選手情報入力!Q17))</f>
        <v/>
      </c>
      <c r="Y8" s="30" t="str">
        <f>IF(E8="","",IF(②選手情報入力!O17="","",1))</f>
        <v/>
      </c>
      <c r="Z8" t="str">
        <f>IF(E8="","",IF(②選手情報入力!P17="","",IF(I8=1,VLOOKUP(②選手情報入力!P17,種目情報!$A$4:$C$35,3,FALSE),VLOOKUP(②選手情報入力!P17,種目情報!$E$4:$G$39,3,FALSE))))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IF(E9="","",Sheet1!A8)</f>
        <v/>
      </c>
      <c r="B9" t="str">
        <f>IF(E9="","",①団体情報入力!$C$4)</f>
        <v/>
      </c>
      <c r="D9" t="str">
        <f>IF(②選手情報入力!B18="","",②選手情報入力!B18)</f>
        <v/>
      </c>
      <c r="E9" t="str">
        <f>IF(②選手情報入力!C18="","",②選手情報入力!C18)</f>
        <v/>
      </c>
      <c r="F9" t="str">
        <f>IF(E9="","",②選手情報入力!D18)</f>
        <v/>
      </c>
      <c r="G9" t="str">
        <f>IF(E9="","",ASC(②選手情報入力!E18))</f>
        <v/>
      </c>
      <c r="H9" t="str">
        <f t="shared" si="0"/>
        <v/>
      </c>
      <c r="I9" t="str">
        <f>IF(E9="","",IF(②選手情報入力!G18="男",1,2))</f>
        <v/>
      </c>
      <c r="J9" t="str">
        <f>IF(E9="","",IF(②選手情報入力!H18="","",②選手情報入力!H18))</f>
        <v/>
      </c>
      <c r="M9" t="str">
        <f t="shared" si="1"/>
        <v/>
      </c>
      <c r="O9" t="str">
        <f>IF(E9="","",IF(②選手情報入力!J18="","",IF(I9=1,VLOOKUP(②選手情報入力!J18,種目情報!$A$4:$B$31,2,FALSE),VLOOKUP(②選手情報入力!J18,種目情報!$E$4:$F$34,2,FALSE))))</f>
        <v/>
      </c>
      <c r="P9" t="str">
        <f>IF(E9="","",IF(②選手情報入力!K18="","",②選手情報入力!K18))</f>
        <v/>
      </c>
      <c r="Q9" s="30" t="str">
        <f>IF(E9="","",IF(②選手情報入力!I18="","",1))</f>
        <v/>
      </c>
      <c r="R9" t="str">
        <f>IF(E9="","",IF(②選手情報入力!J18="","",IF(I9=1,VLOOKUP(②選手情報入力!J18,種目情報!$A$4:$C$35,3,FALSE),VLOOKUP(②選手情報入力!J18,種目情報!$E$4:$G$39,3,FALSE))))</f>
        <v/>
      </c>
      <c r="S9" t="str">
        <f>IF(E9="","",IF(②選手情報入力!M18="","",IF(I9=1,VLOOKUP(②選手情報入力!M18,種目情報!$A$4:$B$35,2,FALSE),VLOOKUP(②選手情報入力!M18,種目情報!$E$4:$F$39,2,FALSE))))</f>
        <v/>
      </c>
      <c r="T9" t="str">
        <f>IF(E9="","",IF(②選手情報入力!N18="","",②選手情報入力!N18))</f>
        <v/>
      </c>
      <c r="U9" s="30" t="str">
        <f>IF(E9="","",IF(②選手情報入力!L18="","",1))</f>
        <v/>
      </c>
      <c r="V9" t="str">
        <f>IF(E9="","",IF(②選手情報入力!M18="","",IF(I9=1,VLOOKUP(②選手情報入力!M18,種目情報!$A$4:$C$35,3,FALSE),VLOOKUP(②選手情報入力!M18,種目情報!$E$4:$G$39,3,FALSE))))</f>
        <v/>
      </c>
      <c r="W9" t="str">
        <f>IF(E9="","",IF(②選手情報入力!P18="","",IF(I9=1,VLOOKUP(②選手情報入力!P18,種目情報!$A$4:$B$35,2,FALSE),VLOOKUP(②選手情報入力!P18,種目情報!$E$4:$F$39,2,FALSE))))</f>
        <v/>
      </c>
      <c r="X9" t="str">
        <f>IF(E9="","",IF(②選手情報入力!Q18="","",②選手情報入力!Q18))</f>
        <v/>
      </c>
      <c r="Y9" s="30" t="str">
        <f>IF(E9="","",IF(②選手情報入力!O18="","",1))</f>
        <v/>
      </c>
      <c r="Z9" t="str">
        <f>IF(E9="","",IF(②選手情報入力!P18="","",IF(I9=1,VLOOKUP(②選手情報入力!P18,種目情報!$A$4:$C$35,3,FALSE),VLOOKUP(②選手情報入力!P18,種目情報!$E$4:$G$39,3,FALSE))))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IF(E10="","",Sheet1!A9)</f>
        <v/>
      </c>
      <c r="B10" t="str">
        <f>IF(E10="","",①団体情報入力!$C$4)</f>
        <v/>
      </c>
      <c r="D10" t="str">
        <f>IF(②選手情報入力!B19="","",②選手情報入力!B19)</f>
        <v/>
      </c>
      <c r="E10" t="str">
        <f>IF(②選手情報入力!C19="","",②選手情報入力!C19)</f>
        <v/>
      </c>
      <c r="F10" t="str">
        <f>IF(E10="","",②選手情報入力!D19)</f>
        <v/>
      </c>
      <c r="G10" t="str">
        <f>IF(E10="","",ASC(②選手情報入力!E19))</f>
        <v/>
      </c>
      <c r="H10" t="str">
        <f t="shared" si="0"/>
        <v/>
      </c>
      <c r="I10" t="str">
        <f>IF(E10="","",IF(②選手情報入力!G19="男",1,2))</f>
        <v/>
      </c>
      <c r="J10" t="str">
        <f>IF(E10="","",IF(②選手情報入力!H19="","",②選手情報入力!H19))</f>
        <v/>
      </c>
      <c r="M10" t="str">
        <f t="shared" si="1"/>
        <v/>
      </c>
      <c r="O10" t="str">
        <f>IF(E10="","",IF(②選手情報入力!J19="","",IF(I10=1,VLOOKUP(②選手情報入力!J19,種目情報!$A$4:$B$31,2,FALSE),VLOOKUP(②選手情報入力!J19,種目情報!$E$4:$F$34,2,FALSE))))</f>
        <v/>
      </c>
      <c r="P10" t="str">
        <f>IF(E10="","",IF(②選手情報入力!K19="","",②選手情報入力!K19))</f>
        <v/>
      </c>
      <c r="Q10" s="30" t="str">
        <f>IF(E10="","",IF(②選手情報入力!I19="","",1))</f>
        <v/>
      </c>
      <c r="R10" t="str">
        <f>IF(E10="","",IF(②選手情報入力!J19="","",IF(I10=1,VLOOKUP(②選手情報入力!J19,種目情報!$A$4:$C$35,3,FALSE),VLOOKUP(②選手情報入力!J19,種目情報!$E$4:$G$39,3,FALSE))))</f>
        <v/>
      </c>
      <c r="S10" t="str">
        <f>IF(E10="","",IF(②選手情報入力!M19="","",IF(I10=1,VLOOKUP(②選手情報入力!M19,種目情報!$A$4:$B$35,2,FALSE),VLOOKUP(②選手情報入力!M19,種目情報!$E$4:$F$39,2,FALSE))))</f>
        <v/>
      </c>
      <c r="T10" t="str">
        <f>IF(E10="","",IF(②選手情報入力!N19="","",②選手情報入力!N19))</f>
        <v/>
      </c>
      <c r="U10" s="30" t="str">
        <f>IF(E10="","",IF(②選手情報入力!L19="","",1))</f>
        <v/>
      </c>
      <c r="V10" t="str">
        <f>IF(E10="","",IF(②選手情報入力!M19="","",IF(I10=1,VLOOKUP(②選手情報入力!M19,種目情報!$A$4:$C$35,3,FALSE),VLOOKUP(②選手情報入力!M19,種目情報!$E$4:$G$39,3,FALSE))))</f>
        <v/>
      </c>
      <c r="W10" t="str">
        <f>IF(E10="","",IF(②選手情報入力!P19="","",IF(I10=1,VLOOKUP(②選手情報入力!P19,種目情報!$A$4:$B$35,2,FALSE),VLOOKUP(②選手情報入力!P19,種目情報!$E$4:$F$39,2,FALSE))))</f>
        <v/>
      </c>
      <c r="X10" t="str">
        <f>IF(E10="","",IF(②選手情報入力!Q19="","",②選手情報入力!Q19))</f>
        <v/>
      </c>
      <c r="Y10" s="30" t="str">
        <f>IF(E10="","",IF(②選手情報入力!O19="","",1))</f>
        <v/>
      </c>
      <c r="Z10" t="str">
        <f>IF(E10="","",IF(②選手情報入力!P19="","",IF(I10=1,VLOOKUP(②選手情報入力!P19,種目情報!$A$4:$C$35,3,FALSE),VLOOKUP(②選手情報入力!P19,種目情報!$E$4:$G$39,3,FALSE))))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IF(E11="","",Sheet1!A10)</f>
        <v/>
      </c>
      <c r="B11" t="str">
        <f>IF(E11="","",①団体情報入力!$C$4)</f>
        <v/>
      </c>
      <c r="D11" t="str">
        <f>IF(②選手情報入力!B20="","",②選手情報入力!B20)</f>
        <v/>
      </c>
      <c r="E11" t="str">
        <f>IF(②選手情報入力!C20="","",②選手情報入力!C20)</f>
        <v/>
      </c>
      <c r="F11" t="str">
        <f>IF(E11="","",②選手情報入力!D20)</f>
        <v/>
      </c>
      <c r="G11" t="str">
        <f>IF(E11="","",ASC(②選手情報入力!E20))</f>
        <v/>
      </c>
      <c r="H11" t="str">
        <f t="shared" si="0"/>
        <v/>
      </c>
      <c r="I11" t="str">
        <f>IF(E11="","",IF(②選手情報入力!G20="男",1,2))</f>
        <v/>
      </c>
      <c r="J11" t="str">
        <f>IF(E11="","",IF(②選手情報入力!H20="","",②選手情報入力!H20))</f>
        <v/>
      </c>
      <c r="M11" t="str">
        <f t="shared" si="1"/>
        <v/>
      </c>
      <c r="O11" t="str">
        <f>IF(E11="","",IF(②選手情報入力!J20="","",IF(I11=1,VLOOKUP(②選手情報入力!J20,種目情報!$A$4:$B$31,2,FALSE),VLOOKUP(②選手情報入力!J20,種目情報!$E$4:$F$34,2,FALSE))))</f>
        <v/>
      </c>
      <c r="P11" t="str">
        <f>IF(E11="","",IF(②選手情報入力!K20="","",②選手情報入力!K20))</f>
        <v/>
      </c>
      <c r="Q11" s="30" t="str">
        <f>IF(E11="","",IF(②選手情報入力!I20="","",1))</f>
        <v/>
      </c>
      <c r="R11" t="str">
        <f>IF(E11="","",IF(②選手情報入力!J20="","",IF(I11=1,VLOOKUP(②選手情報入力!J20,種目情報!$A$4:$C$35,3,FALSE),VLOOKUP(②選手情報入力!J20,種目情報!$E$4:$G$39,3,FALSE))))</f>
        <v/>
      </c>
      <c r="S11" t="str">
        <f>IF(E11="","",IF(②選手情報入力!M20="","",IF(I11=1,VLOOKUP(②選手情報入力!M20,種目情報!$A$4:$B$35,2,FALSE),VLOOKUP(②選手情報入力!M20,種目情報!$E$4:$F$39,2,FALSE))))</f>
        <v/>
      </c>
      <c r="T11" t="str">
        <f>IF(E11="","",IF(②選手情報入力!N20="","",②選手情報入力!N20))</f>
        <v/>
      </c>
      <c r="U11" s="30" t="str">
        <f>IF(E11="","",IF(②選手情報入力!L20="","",1))</f>
        <v/>
      </c>
      <c r="V11" t="str">
        <f>IF(E11="","",IF(②選手情報入力!M20="","",IF(I11=1,VLOOKUP(②選手情報入力!M20,種目情報!$A$4:$C$35,3,FALSE),VLOOKUP(②選手情報入力!M20,種目情報!$E$4:$G$39,3,FALSE))))</f>
        <v/>
      </c>
      <c r="W11" t="str">
        <f>IF(E11="","",IF(②選手情報入力!P20="","",IF(I11=1,VLOOKUP(②選手情報入力!P20,種目情報!$A$4:$B$35,2,FALSE),VLOOKUP(②選手情報入力!P20,種目情報!$E$4:$F$39,2,FALSE))))</f>
        <v/>
      </c>
      <c r="X11" t="str">
        <f>IF(E11="","",IF(②選手情報入力!Q20="","",②選手情報入力!Q20))</f>
        <v/>
      </c>
      <c r="Y11" s="30" t="str">
        <f>IF(E11="","",IF(②選手情報入力!O20="","",1))</f>
        <v/>
      </c>
      <c r="Z11" t="str">
        <f>IF(E11="","",IF(②選手情報入力!P20="","",IF(I11=1,VLOOKUP(②選手情報入力!P20,種目情報!$A$4:$C$35,3,FALSE),VLOOKUP(②選手情報入力!P20,種目情報!$E$4:$G$39,3,FALSE))))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IF(E12="","",Sheet1!A11)</f>
        <v/>
      </c>
      <c r="B12" t="str">
        <f>IF(E12="","",①団体情報入力!$C$4)</f>
        <v/>
      </c>
      <c r="D12" t="str">
        <f>IF(②選手情報入力!B21="","",②選手情報入力!B21)</f>
        <v/>
      </c>
      <c r="E12" t="str">
        <f>IF(②選手情報入力!C21="","",②選手情報入力!C21)</f>
        <v/>
      </c>
      <c r="F12" t="str">
        <f>IF(E12="","",②選手情報入力!D21)</f>
        <v/>
      </c>
      <c r="G12" t="str">
        <f>IF(E12="","",ASC(②選手情報入力!E21))</f>
        <v/>
      </c>
      <c r="H12" t="str">
        <f t="shared" si="0"/>
        <v/>
      </c>
      <c r="I12" t="str">
        <f>IF(E12="","",IF(②選手情報入力!G21="男",1,2))</f>
        <v/>
      </c>
      <c r="J12" t="str">
        <f>IF(E12="","",IF(②選手情報入力!H21="","",②選手情報入力!H21))</f>
        <v/>
      </c>
      <c r="M12" t="str">
        <f t="shared" si="1"/>
        <v/>
      </c>
      <c r="O12" t="str">
        <f>IF(E12="","",IF(②選手情報入力!J21="","",IF(I12=1,VLOOKUP(②選手情報入力!J21,種目情報!$A$4:$B$31,2,FALSE),VLOOKUP(②選手情報入力!J21,種目情報!$E$4:$F$34,2,FALSE))))</f>
        <v/>
      </c>
      <c r="P12" t="str">
        <f>IF(E12="","",IF(②選手情報入力!K21="","",②選手情報入力!K21))</f>
        <v/>
      </c>
      <c r="Q12" s="30" t="str">
        <f>IF(E12="","",IF(②選手情報入力!I21="","",1))</f>
        <v/>
      </c>
      <c r="R12" t="str">
        <f>IF(E12="","",IF(②選手情報入力!J21="","",IF(I12=1,VLOOKUP(②選手情報入力!J21,種目情報!$A$4:$C$35,3,FALSE),VLOOKUP(②選手情報入力!J21,種目情報!$E$4:$G$39,3,FALSE))))</f>
        <v/>
      </c>
      <c r="S12" t="str">
        <f>IF(E12="","",IF(②選手情報入力!M21="","",IF(I12=1,VLOOKUP(②選手情報入力!M21,種目情報!$A$4:$B$35,2,FALSE),VLOOKUP(②選手情報入力!M21,種目情報!$E$4:$F$39,2,FALSE))))</f>
        <v/>
      </c>
      <c r="T12" t="str">
        <f>IF(E12="","",IF(②選手情報入力!N21="","",②選手情報入力!N21))</f>
        <v/>
      </c>
      <c r="U12" s="30" t="str">
        <f>IF(E12="","",IF(②選手情報入力!L21="","",1))</f>
        <v/>
      </c>
      <c r="V12" t="str">
        <f>IF(E12="","",IF(②選手情報入力!M21="","",IF(I12=1,VLOOKUP(②選手情報入力!M21,種目情報!$A$4:$C$35,3,FALSE),VLOOKUP(②選手情報入力!M21,種目情報!$E$4:$G$39,3,FALSE))))</f>
        <v/>
      </c>
      <c r="W12" t="str">
        <f>IF(E12="","",IF(②選手情報入力!P21="","",IF(I12=1,VLOOKUP(②選手情報入力!P21,種目情報!$A$4:$B$35,2,FALSE),VLOOKUP(②選手情報入力!P21,種目情報!$E$4:$F$39,2,FALSE))))</f>
        <v/>
      </c>
      <c r="X12" t="str">
        <f>IF(E12="","",IF(②選手情報入力!Q21="","",②選手情報入力!Q21))</f>
        <v/>
      </c>
      <c r="Y12" s="30" t="str">
        <f>IF(E12="","",IF(②選手情報入力!O21="","",1))</f>
        <v/>
      </c>
      <c r="Z12" t="str">
        <f>IF(E12="","",IF(②選手情報入力!P21="","",IF(I12=1,VLOOKUP(②選手情報入力!P21,種目情報!$A$4:$C$35,3,FALSE),VLOOKUP(②選手情報入力!P21,種目情報!$E$4:$G$39,3,FALSE))))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IF(E13="","",Sheet1!A12)</f>
        <v/>
      </c>
      <c r="B13" t="str">
        <f>IF(E13="","",①団体情報入力!$C$4)</f>
        <v/>
      </c>
      <c r="D13" t="str">
        <f>IF(②選手情報入力!B22="","",②選手情報入力!B22)</f>
        <v/>
      </c>
      <c r="E13" t="str">
        <f>IF(②選手情報入力!C22="","",②選手情報入力!C22)</f>
        <v/>
      </c>
      <c r="F13" t="str">
        <f>IF(E13="","",②選手情報入力!D22)</f>
        <v/>
      </c>
      <c r="G13" t="str">
        <f>IF(E13="","",ASC(②選手情報入力!E22))</f>
        <v/>
      </c>
      <c r="H13" t="str">
        <f t="shared" si="0"/>
        <v/>
      </c>
      <c r="I13" t="str">
        <f>IF(E13="","",IF(②選手情報入力!G22="男",1,2))</f>
        <v/>
      </c>
      <c r="J13" t="str">
        <f>IF(E13="","",IF(②選手情報入力!H22="","",②選手情報入力!H22))</f>
        <v/>
      </c>
      <c r="M13" t="str">
        <f t="shared" si="1"/>
        <v/>
      </c>
      <c r="O13" t="str">
        <f>IF(E13="","",IF(②選手情報入力!J22="","",IF(I13=1,VLOOKUP(②選手情報入力!J22,種目情報!$A$4:$B$31,2,FALSE),VLOOKUP(②選手情報入力!J22,種目情報!$E$4:$F$34,2,FALSE))))</f>
        <v/>
      </c>
      <c r="P13" t="str">
        <f>IF(E13="","",IF(②選手情報入力!K22="","",②選手情報入力!K22))</f>
        <v/>
      </c>
      <c r="Q13" s="30" t="str">
        <f>IF(E13="","",IF(②選手情報入力!I22="","",1))</f>
        <v/>
      </c>
      <c r="R13" t="str">
        <f>IF(E13="","",IF(②選手情報入力!J22="","",IF(I13=1,VLOOKUP(②選手情報入力!J22,種目情報!$A$4:$C$35,3,FALSE),VLOOKUP(②選手情報入力!J22,種目情報!$E$4:$G$39,3,FALSE))))</f>
        <v/>
      </c>
      <c r="S13" t="str">
        <f>IF(E13="","",IF(②選手情報入力!M22="","",IF(I13=1,VLOOKUP(②選手情報入力!M22,種目情報!$A$4:$B$35,2,FALSE),VLOOKUP(②選手情報入力!M22,種目情報!$E$4:$F$39,2,FALSE))))</f>
        <v/>
      </c>
      <c r="T13" t="str">
        <f>IF(E13="","",IF(②選手情報入力!N22="","",②選手情報入力!N22))</f>
        <v/>
      </c>
      <c r="U13" s="30" t="str">
        <f>IF(E13="","",IF(②選手情報入力!L22="","",1))</f>
        <v/>
      </c>
      <c r="V13" t="str">
        <f>IF(E13="","",IF(②選手情報入力!M22="","",IF(I13=1,VLOOKUP(②選手情報入力!M22,種目情報!$A$4:$C$35,3,FALSE),VLOOKUP(②選手情報入力!M22,種目情報!$E$4:$G$39,3,FALSE))))</f>
        <v/>
      </c>
      <c r="W13" t="str">
        <f>IF(E13="","",IF(②選手情報入力!P22="","",IF(I13=1,VLOOKUP(②選手情報入力!P22,種目情報!$A$4:$B$35,2,FALSE),VLOOKUP(②選手情報入力!P22,種目情報!$E$4:$F$39,2,FALSE))))</f>
        <v/>
      </c>
      <c r="X13" t="str">
        <f>IF(E13="","",IF(②選手情報入力!Q22="","",②選手情報入力!Q22))</f>
        <v/>
      </c>
      <c r="Y13" s="30" t="str">
        <f>IF(E13="","",IF(②選手情報入力!O22="","",1))</f>
        <v/>
      </c>
      <c r="Z13" t="str">
        <f>IF(E13="","",IF(②選手情報入力!P22="","",IF(I13=1,VLOOKUP(②選手情報入力!P22,種目情報!$A$4:$C$35,3,FALSE),VLOOKUP(②選手情報入力!P22,種目情報!$E$4:$G$39,3,FALSE))))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IF(E14="","",Sheet1!A13)</f>
        <v/>
      </c>
      <c r="B14" t="str">
        <f>IF(E14="","",①団体情報入力!$C$4)</f>
        <v/>
      </c>
      <c r="D14" t="str">
        <f>IF(②選手情報入力!B23="","",②選手情報入力!B23)</f>
        <v/>
      </c>
      <c r="E14" t="str">
        <f>IF(②選手情報入力!C23="","",②選手情報入力!C23)</f>
        <v/>
      </c>
      <c r="F14" t="str">
        <f>IF(E14="","",②選手情報入力!D23)</f>
        <v/>
      </c>
      <c r="G14" t="str">
        <f>IF(E14="","",ASC(②選手情報入力!E23))</f>
        <v/>
      </c>
      <c r="H14" t="str">
        <f t="shared" si="0"/>
        <v/>
      </c>
      <c r="I14" t="str">
        <f>IF(E14="","",IF(②選手情報入力!G23="男",1,2))</f>
        <v/>
      </c>
      <c r="J14" t="str">
        <f>IF(E14="","",IF(②選手情報入力!H23="","",②選手情報入力!H23))</f>
        <v/>
      </c>
      <c r="M14" t="str">
        <f t="shared" si="1"/>
        <v/>
      </c>
      <c r="O14" t="str">
        <f>IF(E14="","",IF(②選手情報入力!J23="","",IF(I14=1,VLOOKUP(②選手情報入力!J23,種目情報!$A$4:$B$31,2,FALSE),VLOOKUP(②選手情報入力!J23,種目情報!$E$4:$F$34,2,FALSE))))</f>
        <v/>
      </c>
      <c r="P14" t="str">
        <f>IF(E14="","",IF(②選手情報入力!K23="","",②選手情報入力!K23))</f>
        <v/>
      </c>
      <c r="Q14" s="30" t="str">
        <f>IF(E14="","",IF(②選手情報入力!I23="","",1))</f>
        <v/>
      </c>
      <c r="R14" t="str">
        <f>IF(E14="","",IF(②選手情報入力!J23="","",IF(I14=1,VLOOKUP(②選手情報入力!J23,種目情報!$A$4:$C$35,3,FALSE),VLOOKUP(②選手情報入力!J23,種目情報!$E$4:$G$39,3,FALSE))))</f>
        <v/>
      </c>
      <c r="S14" t="str">
        <f>IF(E14="","",IF(②選手情報入力!M23="","",IF(I14=1,VLOOKUP(②選手情報入力!M23,種目情報!$A$4:$B$35,2,FALSE),VLOOKUP(②選手情報入力!M23,種目情報!$E$4:$F$39,2,FALSE))))</f>
        <v/>
      </c>
      <c r="T14" t="str">
        <f>IF(E14="","",IF(②選手情報入力!N23="","",②選手情報入力!N23))</f>
        <v/>
      </c>
      <c r="U14" s="30" t="str">
        <f>IF(E14="","",IF(②選手情報入力!L23="","",1))</f>
        <v/>
      </c>
      <c r="V14" t="str">
        <f>IF(E14="","",IF(②選手情報入力!M23="","",IF(I14=1,VLOOKUP(②選手情報入力!M23,種目情報!$A$4:$C$35,3,FALSE),VLOOKUP(②選手情報入力!M23,種目情報!$E$4:$G$39,3,FALSE))))</f>
        <v/>
      </c>
      <c r="W14" t="str">
        <f>IF(E14="","",IF(②選手情報入力!P23="","",IF(I14=1,VLOOKUP(②選手情報入力!P23,種目情報!$A$4:$B$35,2,FALSE),VLOOKUP(②選手情報入力!P23,種目情報!$E$4:$F$39,2,FALSE))))</f>
        <v/>
      </c>
      <c r="X14" t="str">
        <f>IF(E14="","",IF(②選手情報入力!Q23="","",②選手情報入力!Q23))</f>
        <v/>
      </c>
      <c r="Y14" s="30" t="str">
        <f>IF(E14="","",IF(②選手情報入力!O23="","",1))</f>
        <v/>
      </c>
      <c r="Z14" t="str">
        <f>IF(E14="","",IF(②選手情報入力!P23="","",IF(I14=1,VLOOKUP(②選手情報入力!P23,種目情報!$A$4:$C$35,3,FALSE),VLOOKUP(②選手情報入力!P23,種目情報!$E$4:$G$39,3,FALSE))))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IF(E15="","",Sheet1!A14)</f>
        <v/>
      </c>
      <c r="B15" t="str">
        <f>IF(E15="","",①団体情報入力!$C$4)</f>
        <v/>
      </c>
      <c r="D15" t="str">
        <f>IF(②選手情報入力!B24="","",②選手情報入力!B24)</f>
        <v/>
      </c>
      <c r="E15" t="str">
        <f>IF(②選手情報入力!C24="","",②選手情報入力!C24)</f>
        <v/>
      </c>
      <c r="F15" t="str">
        <f>IF(E15="","",②選手情報入力!D24)</f>
        <v/>
      </c>
      <c r="G15" t="str">
        <f>IF(E15="","",ASC(②選手情報入力!E24))</f>
        <v/>
      </c>
      <c r="H15" t="str">
        <f t="shared" si="0"/>
        <v/>
      </c>
      <c r="I15" t="str">
        <f>IF(E15="","",IF(②選手情報入力!G24="男",1,2))</f>
        <v/>
      </c>
      <c r="J15" t="str">
        <f>IF(E15="","",IF(②選手情報入力!H24="","",②選手情報入力!H24))</f>
        <v/>
      </c>
      <c r="M15" t="str">
        <f t="shared" si="1"/>
        <v/>
      </c>
      <c r="O15" t="str">
        <f>IF(E15="","",IF(②選手情報入力!J24="","",IF(I15=1,VLOOKUP(②選手情報入力!J24,種目情報!$A$4:$B$31,2,FALSE),VLOOKUP(②選手情報入力!J24,種目情報!$E$4:$F$34,2,FALSE))))</f>
        <v/>
      </c>
      <c r="P15" t="str">
        <f>IF(E15="","",IF(②選手情報入力!K24="","",②選手情報入力!K24))</f>
        <v/>
      </c>
      <c r="Q15" s="30" t="str">
        <f>IF(E15="","",IF(②選手情報入力!I24="","",1))</f>
        <v/>
      </c>
      <c r="R15" t="str">
        <f>IF(E15="","",IF(②選手情報入力!J24="","",IF(I15=1,VLOOKUP(②選手情報入力!J24,種目情報!$A$4:$C$35,3,FALSE),VLOOKUP(②選手情報入力!J24,種目情報!$E$4:$G$39,3,FALSE))))</f>
        <v/>
      </c>
      <c r="S15" t="str">
        <f>IF(E15="","",IF(②選手情報入力!M24="","",IF(I15=1,VLOOKUP(②選手情報入力!M24,種目情報!$A$4:$B$35,2,FALSE),VLOOKUP(②選手情報入力!M24,種目情報!$E$4:$F$39,2,FALSE))))</f>
        <v/>
      </c>
      <c r="T15" t="str">
        <f>IF(E15="","",IF(②選手情報入力!N24="","",②選手情報入力!N24))</f>
        <v/>
      </c>
      <c r="U15" s="30" t="str">
        <f>IF(E15="","",IF(②選手情報入力!L24="","",1))</f>
        <v/>
      </c>
      <c r="V15" t="str">
        <f>IF(E15="","",IF(②選手情報入力!M24="","",IF(I15=1,VLOOKUP(②選手情報入力!M24,種目情報!$A$4:$C$35,3,FALSE),VLOOKUP(②選手情報入力!M24,種目情報!$E$4:$G$39,3,FALSE))))</f>
        <v/>
      </c>
      <c r="W15" t="str">
        <f>IF(E15="","",IF(②選手情報入力!P24="","",IF(I15=1,VLOOKUP(②選手情報入力!P24,種目情報!$A$4:$B$35,2,FALSE),VLOOKUP(②選手情報入力!P24,種目情報!$E$4:$F$39,2,FALSE))))</f>
        <v/>
      </c>
      <c r="X15" t="str">
        <f>IF(E15="","",IF(②選手情報入力!Q24="","",②選手情報入力!Q24))</f>
        <v/>
      </c>
      <c r="Y15" s="30" t="str">
        <f>IF(E15="","",IF(②選手情報入力!O24="","",1))</f>
        <v/>
      </c>
      <c r="Z15" t="str">
        <f>IF(E15="","",IF(②選手情報入力!P24="","",IF(I15=1,VLOOKUP(②選手情報入力!P24,種目情報!$A$4:$C$35,3,FALSE),VLOOKUP(②選手情報入力!P24,種目情報!$E$4:$G$39,3,FALSE))))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IF(E16="","",Sheet1!A15)</f>
        <v/>
      </c>
      <c r="B16" t="str">
        <f>IF(E16="","",①団体情報入力!$C$4)</f>
        <v/>
      </c>
      <c r="D16" t="str">
        <f>IF(②選手情報入力!B25="","",②選手情報入力!B25)</f>
        <v/>
      </c>
      <c r="E16" t="str">
        <f>IF(②選手情報入力!C25="","",②選手情報入力!C25)</f>
        <v/>
      </c>
      <c r="F16" t="str">
        <f>IF(E16="","",②選手情報入力!D25)</f>
        <v/>
      </c>
      <c r="G16" t="str">
        <f>IF(E16="","",ASC(②選手情報入力!E25))</f>
        <v/>
      </c>
      <c r="H16" t="str">
        <f t="shared" si="0"/>
        <v/>
      </c>
      <c r="I16" t="str">
        <f>IF(E16="","",IF(②選手情報入力!G25="男",1,2))</f>
        <v/>
      </c>
      <c r="J16" t="str">
        <f>IF(E16="","",IF(②選手情報入力!H25="","",②選手情報入力!H25))</f>
        <v/>
      </c>
      <c r="M16" t="str">
        <f t="shared" si="1"/>
        <v/>
      </c>
      <c r="O16" t="str">
        <f>IF(E16="","",IF(②選手情報入力!J25="","",IF(I16=1,VLOOKUP(②選手情報入力!J25,種目情報!$A$4:$B$31,2,FALSE),VLOOKUP(②選手情報入力!J25,種目情報!$E$4:$F$34,2,FALSE))))</f>
        <v/>
      </c>
      <c r="P16" t="str">
        <f>IF(E16="","",IF(②選手情報入力!K25="","",②選手情報入力!K25))</f>
        <v/>
      </c>
      <c r="Q16" s="30" t="str">
        <f>IF(E16="","",IF(②選手情報入力!I25="","",1))</f>
        <v/>
      </c>
      <c r="R16" t="str">
        <f>IF(E16="","",IF(②選手情報入力!J25="","",IF(I16=1,VLOOKUP(②選手情報入力!J25,種目情報!$A$4:$C$35,3,FALSE),VLOOKUP(②選手情報入力!J25,種目情報!$E$4:$G$39,3,FALSE))))</f>
        <v/>
      </c>
      <c r="S16" t="str">
        <f>IF(E16="","",IF(②選手情報入力!M25="","",IF(I16=1,VLOOKUP(②選手情報入力!M25,種目情報!$A$4:$B$35,2,FALSE),VLOOKUP(②選手情報入力!M25,種目情報!$E$4:$F$39,2,FALSE))))</f>
        <v/>
      </c>
      <c r="T16" t="str">
        <f>IF(E16="","",IF(②選手情報入力!N25="","",②選手情報入力!N25))</f>
        <v/>
      </c>
      <c r="U16" s="30" t="str">
        <f>IF(E16="","",IF(②選手情報入力!L25="","",1))</f>
        <v/>
      </c>
      <c r="V16" t="str">
        <f>IF(E16="","",IF(②選手情報入力!M25="","",IF(I16=1,VLOOKUP(②選手情報入力!M25,種目情報!$A$4:$C$35,3,FALSE),VLOOKUP(②選手情報入力!M25,種目情報!$E$4:$G$39,3,FALSE))))</f>
        <v/>
      </c>
      <c r="W16" t="str">
        <f>IF(E16="","",IF(②選手情報入力!P25="","",IF(I16=1,VLOOKUP(②選手情報入力!P25,種目情報!$A$4:$B$35,2,FALSE),VLOOKUP(②選手情報入力!P25,種目情報!$E$4:$F$39,2,FALSE))))</f>
        <v/>
      </c>
      <c r="X16" t="str">
        <f>IF(E16="","",IF(②選手情報入力!Q25="","",②選手情報入力!Q25))</f>
        <v/>
      </c>
      <c r="Y16" s="30" t="str">
        <f>IF(E16="","",IF(②選手情報入力!O25="","",1))</f>
        <v/>
      </c>
      <c r="Z16" t="str">
        <f>IF(E16="","",IF(②選手情報入力!P25="","",IF(I16=1,VLOOKUP(②選手情報入力!P25,種目情報!$A$4:$C$35,3,FALSE),VLOOKUP(②選手情報入力!P25,種目情報!$E$4:$G$39,3,FALSE))))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IF(E17="","",Sheet1!A16)</f>
        <v/>
      </c>
      <c r="B17" t="str">
        <f>IF(E17="","",①団体情報入力!$C$4)</f>
        <v/>
      </c>
      <c r="D17" t="str">
        <f>IF(②選手情報入力!B26="","",②選手情報入力!B26)</f>
        <v/>
      </c>
      <c r="E17" t="str">
        <f>IF(②選手情報入力!C26="","",②選手情報入力!C26)</f>
        <v/>
      </c>
      <c r="F17" t="str">
        <f>IF(E17="","",②選手情報入力!D26)</f>
        <v/>
      </c>
      <c r="G17" t="str">
        <f>IF(E17="","",ASC(②選手情報入力!E26))</f>
        <v/>
      </c>
      <c r="H17" t="str">
        <f t="shared" si="0"/>
        <v/>
      </c>
      <c r="I17" t="str">
        <f>IF(E17="","",IF(②選手情報入力!G26="男",1,2))</f>
        <v/>
      </c>
      <c r="J17" t="str">
        <f>IF(E17="","",IF(②選手情報入力!H26="","",②選手情報入力!H26))</f>
        <v/>
      </c>
      <c r="M17" t="str">
        <f t="shared" si="1"/>
        <v/>
      </c>
      <c r="O17" t="str">
        <f>IF(E17="","",IF(②選手情報入力!J26="","",IF(I17=1,VLOOKUP(②選手情報入力!J26,種目情報!$A$4:$B$31,2,FALSE),VLOOKUP(②選手情報入力!J26,種目情報!$E$4:$F$34,2,FALSE))))</f>
        <v/>
      </c>
      <c r="P17" t="str">
        <f>IF(E17="","",IF(②選手情報入力!K26="","",②選手情報入力!K26))</f>
        <v/>
      </c>
      <c r="Q17" s="30" t="str">
        <f>IF(E17="","",IF(②選手情報入力!I26="","",1))</f>
        <v/>
      </c>
      <c r="R17" t="str">
        <f>IF(E17="","",IF(②選手情報入力!J26="","",IF(I17=1,VLOOKUP(②選手情報入力!J26,種目情報!$A$4:$C$35,3,FALSE),VLOOKUP(②選手情報入力!J26,種目情報!$E$4:$G$39,3,FALSE))))</f>
        <v/>
      </c>
      <c r="S17" t="str">
        <f>IF(E17="","",IF(②選手情報入力!M26="","",IF(I17=1,VLOOKUP(②選手情報入力!M26,種目情報!$A$4:$B$35,2,FALSE),VLOOKUP(②選手情報入力!M26,種目情報!$E$4:$F$39,2,FALSE))))</f>
        <v/>
      </c>
      <c r="T17" t="str">
        <f>IF(E17="","",IF(②選手情報入力!N26="","",②選手情報入力!N26))</f>
        <v/>
      </c>
      <c r="U17" s="30" t="str">
        <f>IF(E17="","",IF(②選手情報入力!L26="","",1))</f>
        <v/>
      </c>
      <c r="V17" t="str">
        <f>IF(E17="","",IF(②選手情報入力!M26="","",IF(I17=1,VLOOKUP(②選手情報入力!M26,種目情報!$A$4:$C$35,3,FALSE),VLOOKUP(②選手情報入力!M26,種目情報!$E$4:$G$39,3,FALSE))))</f>
        <v/>
      </c>
      <c r="W17" t="str">
        <f>IF(E17="","",IF(②選手情報入力!P26="","",IF(I17=1,VLOOKUP(②選手情報入力!P26,種目情報!$A$4:$B$35,2,FALSE),VLOOKUP(②選手情報入力!P26,種目情報!$E$4:$F$39,2,FALSE))))</f>
        <v/>
      </c>
      <c r="X17" t="str">
        <f>IF(E17="","",IF(②選手情報入力!Q26="","",②選手情報入力!Q26))</f>
        <v/>
      </c>
      <c r="Y17" s="30" t="str">
        <f>IF(E17="","",IF(②選手情報入力!O26="","",1))</f>
        <v/>
      </c>
      <c r="Z17" t="str">
        <f>IF(E17="","",IF(②選手情報入力!P26="","",IF(I17=1,VLOOKUP(②選手情報入力!P26,種目情報!$A$4:$C$35,3,FALSE),VLOOKUP(②選手情報入力!P26,種目情報!$E$4:$G$39,3,FALSE))))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IF(E18="","",Sheet1!A17)</f>
        <v/>
      </c>
      <c r="B18" t="str">
        <f>IF(E18="","",①団体情報入力!$C$4)</f>
        <v/>
      </c>
      <c r="D18" t="str">
        <f>IF(②選手情報入力!B27="","",②選手情報入力!B27)</f>
        <v/>
      </c>
      <c r="E18" t="str">
        <f>IF(②選手情報入力!C27="","",②選手情報入力!C27)</f>
        <v/>
      </c>
      <c r="F18" t="str">
        <f>IF(E18="","",②選手情報入力!D27)</f>
        <v/>
      </c>
      <c r="G18" t="str">
        <f>IF(E18="","",ASC(②選手情報入力!E27))</f>
        <v/>
      </c>
      <c r="H18" t="str">
        <f t="shared" si="0"/>
        <v/>
      </c>
      <c r="I18" t="str">
        <f>IF(E18="","",IF(②選手情報入力!G27="男",1,2))</f>
        <v/>
      </c>
      <c r="J18" t="str">
        <f>IF(E18="","",IF(②選手情報入力!H27="","",②選手情報入力!H27))</f>
        <v/>
      </c>
      <c r="M18" t="str">
        <f t="shared" si="1"/>
        <v/>
      </c>
      <c r="O18" t="str">
        <f>IF(E18="","",IF(②選手情報入力!J27="","",IF(I18=1,VLOOKUP(②選手情報入力!J27,種目情報!$A$4:$B$31,2,FALSE),VLOOKUP(②選手情報入力!J27,種目情報!$E$4:$F$34,2,FALSE))))</f>
        <v/>
      </c>
      <c r="P18" t="str">
        <f>IF(E18="","",IF(②選手情報入力!K27="","",②選手情報入力!K27))</f>
        <v/>
      </c>
      <c r="Q18" s="30" t="str">
        <f>IF(E18="","",IF(②選手情報入力!I27="","",1))</f>
        <v/>
      </c>
      <c r="R18" t="str">
        <f>IF(E18="","",IF(②選手情報入力!J27="","",IF(I18=1,VLOOKUP(②選手情報入力!J27,種目情報!$A$4:$C$35,3,FALSE),VLOOKUP(②選手情報入力!J27,種目情報!$E$4:$G$39,3,FALSE))))</f>
        <v/>
      </c>
      <c r="S18" t="str">
        <f>IF(E18="","",IF(②選手情報入力!M27="","",IF(I18=1,VLOOKUP(②選手情報入力!M27,種目情報!$A$4:$B$35,2,FALSE),VLOOKUP(②選手情報入力!M27,種目情報!$E$4:$F$39,2,FALSE))))</f>
        <v/>
      </c>
      <c r="T18" t="str">
        <f>IF(E18="","",IF(②選手情報入力!N27="","",②選手情報入力!N27))</f>
        <v/>
      </c>
      <c r="U18" s="30" t="str">
        <f>IF(E18="","",IF(②選手情報入力!L27="","",1))</f>
        <v/>
      </c>
      <c r="V18" t="str">
        <f>IF(E18="","",IF(②選手情報入力!M27="","",IF(I18=1,VLOOKUP(②選手情報入力!M27,種目情報!$A$4:$C$35,3,FALSE),VLOOKUP(②選手情報入力!M27,種目情報!$E$4:$G$39,3,FALSE))))</f>
        <v/>
      </c>
      <c r="W18" t="str">
        <f>IF(E18="","",IF(②選手情報入力!P27="","",IF(I18=1,VLOOKUP(②選手情報入力!P27,種目情報!$A$4:$B$35,2,FALSE),VLOOKUP(②選手情報入力!P27,種目情報!$E$4:$F$39,2,FALSE))))</f>
        <v/>
      </c>
      <c r="X18" t="str">
        <f>IF(E18="","",IF(②選手情報入力!Q27="","",②選手情報入力!Q27))</f>
        <v/>
      </c>
      <c r="Y18" s="30" t="str">
        <f>IF(E18="","",IF(②選手情報入力!O27="","",1))</f>
        <v/>
      </c>
      <c r="Z18" t="str">
        <f>IF(E18="","",IF(②選手情報入力!P27="","",IF(I18=1,VLOOKUP(②選手情報入力!P27,種目情報!$A$4:$C$35,3,FALSE),VLOOKUP(②選手情報入力!P27,種目情報!$E$4:$G$39,3,FALSE))))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IF(E19="","",Sheet1!A18)</f>
        <v/>
      </c>
      <c r="B19" t="str">
        <f>IF(E19="","",①団体情報入力!$C$4)</f>
        <v/>
      </c>
      <c r="D19" t="str">
        <f>IF(②選手情報入力!B28="","",②選手情報入力!B28)</f>
        <v/>
      </c>
      <c r="E19" t="str">
        <f>IF(②選手情報入力!C28="","",②選手情報入力!C28)</f>
        <v/>
      </c>
      <c r="F19" t="str">
        <f>IF(E19="","",②選手情報入力!D28)</f>
        <v/>
      </c>
      <c r="G19" t="str">
        <f>IF(E19="","",ASC(②選手情報入力!E28))</f>
        <v/>
      </c>
      <c r="H19" t="str">
        <f t="shared" si="0"/>
        <v/>
      </c>
      <c r="I19" t="str">
        <f>IF(E19="","",IF(②選手情報入力!G28="男",1,2))</f>
        <v/>
      </c>
      <c r="J19" t="str">
        <f>IF(E19="","",IF(②選手情報入力!H28="","",②選手情報入力!H28))</f>
        <v/>
      </c>
      <c r="M19" t="str">
        <f t="shared" si="1"/>
        <v/>
      </c>
      <c r="O19" t="str">
        <f>IF(E19="","",IF(②選手情報入力!J28="","",IF(I19=1,VLOOKUP(②選手情報入力!J28,種目情報!$A$4:$B$31,2,FALSE),VLOOKUP(②選手情報入力!J28,種目情報!$E$4:$F$34,2,FALSE))))</f>
        <v/>
      </c>
      <c r="P19" t="str">
        <f>IF(E19="","",IF(②選手情報入力!K28="","",②選手情報入力!K28))</f>
        <v/>
      </c>
      <c r="Q19" s="30" t="str">
        <f>IF(E19="","",IF(②選手情報入力!I28="","",1))</f>
        <v/>
      </c>
      <c r="R19" t="str">
        <f>IF(E19="","",IF(②選手情報入力!J28="","",IF(I19=1,VLOOKUP(②選手情報入力!J28,種目情報!$A$4:$C$35,3,FALSE),VLOOKUP(②選手情報入力!J28,種目情報!$E$4:$G$39,3,FALSE))))</f>
        <v/>
      </c>
      <c r="S19" t="str">
        <f>IF(E19="","",IF(②選手情報入力!M28="","",IF(I19=1,VLOOKUP(②選手情報入力!M28,種目情報!$A$4:$B$35,2,FALSE),VLOOKUP(②選手情報入力!M28,種目情報!$E$4:$F$39,2,FALSE))))</f>
        <v/>
      </c>
      <c r="T19" t="str">
        <f>IF(E19="","",IF(②選手情報入力!N28="","",②選手情報入力!N28))</f>
        <v/>
      </c>
      <c r="U19" s="30" t="str">
        <f>IF(E19="","",IF(②選手情報入力!L28="","",1))</f>
        <v/>
      </c>
      <c r="V19" t="str">
        <f>IF(E19="","",IF(②選手情報入力!M28="","",IF(I19=1,VLOOKUP(②選手情報入力!M28,種目情報!$A$4:$C$35,3,FALSE),VLOOKUP(②選手情報入力!M28,種目情報!$E$4:$G$39,3,FALSE))))</f>
        <v/>
      </c>
      <c r="W19" t="str">
        <f>IF(E19="","",IF(②選手情報入力!P28="","",IF(I19=1,VLOOKUP(②選手情報入力!P28,種目情報!$A$4:$B$35,2,FALSE),VLOOKUP(②選手情報入力!P28,種目情報!$E$4:$F$39,2,FALSE))))</f>
        <v/>
      </c>
      <c r="X19" t="str">
        <f>IF(E19="","",IF(②選手情報入力!Q28="","",②選手情報入力!Q28))</f>
        <v/>
      </c>
      <c r="Y19" s="30" t="str">
        <f>IF(E19="","",IF(②選手情報入力!O28="","",1))</f>
        <v/>
      </c>
      <c r="Z19" t="str">
        <f>IF(E19="","",IF(②選手情報入力!P28="","",IF(I19=1,VLOOKUP(②選手情報入力!P28,種目情報!$A$4:$C$35,3,FALSE),VLOOKUP(②選手情報入力!P28,種目情報!$E$4:$G$39,3,FALSE))))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IF(E20="","",Sheet1!A19)</f>
        <v/>
      </c>
      <c r="B20" t="str">
        <f>IF(E20="","",①団体情報入力!$C$4)</f>
        <v/>
      </c>
      <c r="D20" t="str">
        <f>IF(②選手情報入力!B29="","",②選手情報入力!B29)</f>
        <v/>
      </c>
      <c r="E20" t="str">
        <f>IF(②選手情報入力!C29="","",②選手情報入力!C29)</f>
        <v/>
      </c>
      <c r="F20" t="str">
        <f>IF(E20="","",②選手情報入力!D29)</f>
        <v/>
      </c>
      <c r="G20" t="str">
        <f>IF(E20="","",ASC(②選手情報入力!E29))</f>
        <v/>
      </c>
      <c r="H20" t="str">
        <f t="shared" si="0"/>
        <v/>
      </c>
      <c r="I20" t="str">
        <f>IF(E20="","",IF(②選手情報入力!G29="男",1,2))</f>
        <v/>
      </c>
      <c r="J20" t="str">
        <f>IF(E20="","",IF(②選手情報入力!H29="","",②選手情報入力!H29))</f>
        <v/>
      </c>
      <c r="M20" t="str">
        <f t="shared" si="1"/>
        <v/>
      </c>
      <c r="O20" t="str">
        <f>IF(E20="","",IF(②選手情報入力!J29="","",IF(I20=1,VLOOKUP(②選手情報入力!J29,種目情報!$A$4:$B$31,2,FALSE),VLOOKUP(②選手情報入力!J29,種目情報!$E$4:$F$34,2,FALSE))))</f>
        <v/>
      </c>
      <c r="P20" t="str">
        <f>IF(E20="","",IF(②選手情報入力!K29="","",②選手情報入力!K29))</f>
        <v/>
      </c>
      <c r="Q20" s="30" t="str">
        <f>IF(E20="","",IF(②選手情報入力!I29="","",1))</f>
        <v/>
      </c>
      <c r="R20" t="str">
        <f>IF(E20="","",IF(②選手情報入力!J29="","",IF(I20=1,VLOOKUP(②選手情報入力!J29,種目情報!$A$4:$C$35,3,FALSE),VLOOKUP(②選手情報入力!J29,種目情報!$E$4:$G$39,3,FALSE))))</f>
        <v/>
      </c>
      <c r="S20" t="str">
        <f>IF(E20="","",IF(②選手情報入力!M29="","",IF(I20=1,VLOOKUP(②選手情報入力!M29,種目情報!$A$4:$B$35,2,FALSE),VLOOKUP(②選手情報入力!M29,種目情報!$E$4:$F$39,2,FALSE))))</f>
        <v/>
      </c>
      <c r="T20" t="str">
        <f>IF(E20="","",IF(②選手情報入力!N29="","",②選手情報入力!N29))</f>
        <v/>
      </c>
      <c r="U20" s="30" t="str">
        <f>IF(E20="","",IF(②選手情報入力!L29="","",1))</f>
        <v/>
      </c>
      <c r="V20" t="str">
        <f>IF(E20="","",IF(②選手情報入力!M29="","",IF(I20=1,VLOOKUP(②選手情報入力!M29,種目情報!$A$4:$C$35,3,FALSE),VLOOKUP(②選手情報入力!M29,種目情報!$E$4:$G$39,3,FALSE))))</f>
        <v/>
      </c>
      <c r="W20" t="str">
        <f>IF(E20="","",IF(②選手情報入力!P29="","",IF(I20=1,VLOOKUP(②選手情報入力!P29,種目情報!$A$4:$B$35,2,FALSE),VLOOKUP(②選手情報入力!P29,種目情報!$E$4:$F$39,2,FALSE))))</f>
        <v/>
      </c>
      <c r="X20" t="str">
        <f>IF(E20="","",IF(②選手情報入力!Q29="","",②選手情報入力!Q29))</f>
        <v/>
      </c>
      <c r="Y20" s="30" t="str">
        <f>IF(E20="","",IF(②選手情報入力!O29="","",1))</f>
        <v/>
      </c>
      <c r="Z20" t="str">
        <f>IF(E20="","",IF(②選手情報入力!P29="","",IF(I20=1,VLOOKUP(②選手情報入力!P29,種目情報!$A$4:$C$35,3,FALSE),VLOOKUP(②選手情報入力!P29,種目情報!$E$4:$G$39,3,FALSE))))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IF(E21="","",Sheet1!A20)</f>
        <v/>
      </c>
      <c r="B21" t="str">
        <f>IF(E21="","",①団体情報入力!$C$4)</f>
        <v/>
      </c>
      <c r="D21" t="str">
        <f>IF(②選手情報入力!B30="","",②選手情報入力!B30)</f>
        <v/>
      </c>
      <c r="E21" t="str">
        <f>IF(②選手情報入力!C30="","",②選手情報入力!C30)</f>
        <v/>
      </c>
      <c r="F21" t="str">
        <f>IF(E21="","",②選手情報入力!D30)</f>
        <v/>
      </c>
      <c r="G21" t="str">
        <f>IF(E21="","",ASC(②選手情報入力!E30))</f>
        <v/>
      </c>
      <c r="H21" t="str">
        <f t="shared" si="0"/>
        <v/>
      </c>
      <c r="I21" t="str">
        <f>IF(E21="","",IF(②選手情報入力!G30="男",1,2))</f>
        <v/>
      </c>
      <c r="J21" t="str">
        <f>IF(E21="","",IF(②選手情報入力!H30="","",②選手情報入力!H30))</f>
        <v/>
      </c>
      <c r="M21" t="str">
        <f t="shared" si="1"/>
        <v/>
      </c>
      <c r="O21" t="str">
        <f>IF(E21="","",IF(②選手情報入力!J30="","",IF(I21=1,VLOOKUP(②選手情報入力!J30,種目情報!$A$4:$B$31,2,FALSE),VLOOKUP(②選手情報入力!J30,種目情報!$E$4:$F$34,2,FALSE))))</f>
        <v/>
      </c>
      <c r="P21" t="str">
        <f>IF(E21="","",IF(②選手情報入力!K30="","",②選手情報入力!K30))</f>
        <v/>
      </c>
      <c r="Q21" s="30" t="str">
        <f>IF(E21="","",IF(②選手情報入力!I30="","",1))</f>
        <v/>
      </c>
      <c r="R21" t="str">
        <f>IF(E21="","",IF(②選手情報入力!J30="","",IF(I21=1,VLOOKUP(②選手情報入力!J30,種目情報!$A$4:$C$35,3,FALSE),VLOOKUP(②選手情報入力!J30,種目情報!$E$4:$G$39,3,FALSE))))</f>
        <v/>
      </c>
      <c r="S21" t="str">
        <f>IF(E21="","",IF(②選手情報入力!M30="","",IF(I21=1,VLOOKUP(②選手情報入力!M30,種目情報!$A$4:$B$35,2,FALSE),VLOOKUP(②選手情報入力!M30,種目情報!$E$4:$F$39,2,FALSE))))</f>
        <v/>
      </c>
      <c r="T21" t="str">
        <f>IF(E21="","",IF(②選手情報入力!N30="","",②選手情報入力!N30))</f>
        <v/>
      </c>
      <c r="U21" s="30" t="str">
        <f>IF(E21="","",IF(②選手情報入力!L30="","",1))</f>
        <v/>
      </c>
      <c r="V21" t="str">
        <f>IF(E21="","",IF(②選手情報入力!M30="","",IF(I21=1,VLOOKUP(②選手情報入力!M30,種目情報!$A$4:$C$35,3,FALSE),VLOOKUP(②選手情報入力!M30,種目情報!$E$4:$G$39,3,FALSE))))</f>
        <v/>
      </c>
      <c r="W21" t="str">
        <f>IF(E21="","",IF(②選手情報入力!P30="","",IF(I21=1,VLOOKUP(②選手情報入力!P30,種目情報!$A$4:$B$35,2,FALSE),VLOOKUP(②選手情報入力!P30,種目情報!$E$4:$F$39,2,FALSE))))</f>
        <v/>
      </c>
      <c r="X21" t="str">
        <f>IF(E21="","",IF(②選手情報入力!Q30="","",②選手情報入力!Q30))</f>
        <v/>
      </c>
      <c r="Y21" s="30" t="str">
        <f>IF(E21="","",IF(②選手情報入力!O30="","",1))</f>
        <v/>
      </c>
      <c r="Z21" t="str">
        <f>IF(E21="","",IF(②選手情報入力!P30="","",IF(I21=1,VLOOKUP(②選手情報入力!P30,種目情報!$A$4:$C$35,3,FALSE),VLOOKUP(②選手情報入力!P30,種目情報!$E$4:$G$39,3,FALSE))))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IF(E22="","",Sheet1!A21)</f>
        <v/>
      </c>
      <c r="B22" t="str">
        <f>IF(E22="","",①団体情報入力!$C$4)</f>
        <v/>
      </c>
      <c r="D22" t="str">
        <f>IF(②選手情報入力!B31="","",②選手情報入力!B31)</f>
        <v/>
      </c>
      <c r="E22" t="str">
        <f>IF(②選手情報入力!C31="","",②選手情報入力!C31)</f>
        <v/>
      </c>
      <c r="F22" t="str">
        <f>IF(E22="","",②選手情報入力!D31)</f>
        <v/>
      </c>
      <c r="G22" t="str">
        <f>IF(E22="","",ASC(②選手情報入力!E31))</f>
        <v/>
      </c>
      <c r="H22" t="str">
        <f t="shared" si="0"/>
        <v/>
      </c>
      <c r="I22" t="str">
        <f>IF(E22="","",IF(②選手情報入力!G31="男",1,2))</f>
        <v/>
      </c>
      <c r="J22" t="str">
        <f>IF(E22="","",IF(②選手情報入力!H31="","",②選手情報入力!H31))</f>
        <v/>
      </c>
      <c r="M22" t="str">
        <f t="shared" si="1"/>
        <v/>
      </c>
      <c r="O22" t="str">
        <f>IF(E22="","",IF(②選手情報入力!J31="","",IF(I22=1,VLOOKUP(②選手情報入力!J31,種目情報!$A$4:$B$31,2,FALSE),VLOOKUP(②選手情報入力!J31,種目情報!$E$4:$F$34,2,FALSE))))</f>
        <v/>
      </c>
      <c r="P22" t="str">
        <f>IF(E22="","",IF(②選手情報入力!K31="","",②選手情報入力!K31))</f>
        <v/>
      </c>
      <c r="Q22" s="30" t="str">
        <f>IF(E22="","",IF(②選手情報入力!I31="","",1))</f>
        <v/>
      </c>
      <c r="R22" t="str">
        <f>IF(E22="","",IF(②選手情報入力!J31="","",IF(I22=1,VLOOKUP(②選手情報入力!J31,種目情報!$A$4:$C$35,3,FALSE),VLOOKUP(②選手情報入力!J31,種目情報!$E$4:$G$39,3,FALSE))))</f>
        <v/>
      </c>
      <c r="S22" t="str">
        <f>IF(E22="","",IF(②選手情報入力!M31="","",IF(I22=1,VLOOKUP(②選手情報入力!M31,種目情報!$A$4:$B$35,2,FALSE),VLOOKUP(②選手情報入力!M31,種目情報!$E$4:$F$39,2,FALSE))))</f>
        <v/>
      </c>
      <c r="T22" t="str">
        <f>IF(E22="","",IF(②選手情報入力!N31="","",②選手情報入力!N31))</f>
        <v/>
      </c>
      <c r="U22" s="30" t="str">
        <f>IF(E22="","",IF(②選手情報入力!L31="","",1))</f>
        <v/>
      </c>
      <c r="V22" t="str">
        <f>IF(E22="","",IF(②選手情報入力!M31="","",IF(I22=1,VLOOKUP(②選手情報入力!M31,種目情報!$A$4:$C$35,3,FALSE),VLOOKUP(②選手情報入力!M31,種目情報!$E$4:$G$39,3,FALSE))))</f>
        <v/>
      </c>
      <c r="W22" t="str">
        <f>IF(E22="","",IF(②選手情報入力!P31="","",IF(I22=1,VLOOKUP(②選手情報入力!P31,種目情報!$A$4:$B$35,2,FALSE),VLOOKUP(②選手情報入力!P31,種目情報!$E$4:$F$39,2,FALSE))))</f>
        <v/>
      </c>
      <c r="X22" t="str">
        <f>IF(E22="","",IF(②選手情報入力!Q31="","",②選手情報入力!Q31))</f>
        <v/>
      </c>
      <c r="Y22" s="30" t="str">
        <f>IF(E22="","",IF(②選手情報入力!O31="","",1))</f>
        <v/>
      </c>
      <c r="Z22" t="str">
        <f>IF(E22="","",IF(②選手情報入力!P31="","",IF(I22=1,VLOOKUP(②選手情報入力!P31,種目情報!$A$4:$C$35,3,FALSE),VLOOKUP(②選手情報入力!P31,種目情報!$E$4:$G$39,3,FALSE))))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IF(E23="","",Sheet1!A22)</f>
        <v/>
      </c>
      <c r="B23" t="str">
        <f>IF(E23="","",①団体情報入力!$C$4)</f>
        <v/>
      </c>
      <c r="D23" t="str">
        <f>IF(②選手情報入力!B32="","",②選手情報入力!B32)</f>
        <v/>
      </c>
      <c r="E23" t="str">
        <f>IF(②選手情報入力!C32="","",②選手情報入力!C32)</f>
        <v/>
      </c>
      <c r="F23" t="str">
        <f>IF(E23="","",②選手情報入力!D32)</f>
        <v/>
      </c>
      <c r="G23" t="str">
        <f>IF(E23="","",ASC(②選手情報入力!E32))</f>
        <v/>
      </c>
      <c r="H23" t="str">
        <f t="shared" si="0"/>
        <v/>
      </c>
      <c r="I23" t="str">
        <f>IF(E23="","",IF(②選手情報入力!G32="男",1,2))</f>
        <v/>
      </c>
      <c r="J23" t="str">
        <f>IF(E23="","",IF(②選手情報入力!H32="","",②選手情報入力!H32))</f>
        <v/>
      </c>
      <c r="M23" t="str">
        <f t="shared" si="1"/>
        <v/>
      </c>
      <c r="O23" t="str">
        <f>IF(E23="","",IF(②選手情報入力!J32="","",IF(I23=1,VLOOKUP(②選手情報入力!J32,種目情報!$A$4:$B$31,2,FALSE),VLOOKUP(②選手情報入力!J32,種目情報!$E$4:$F$34,2,FALSE))))</f>
        <v/>
      </c>
      <c r="P23" t="str">
        <f>IF(E23="","",IF(②選手情報入力!K32="","",②選手情報入力!K32))</f>
        <v/>
      </c>
      <c r="Q23" s="30" t="str">
        <f>IF(E23="","",IF(②選手情報入力!I32="","",1))</f>
        <v/>
      </c>
      <c r="R23" t="str">
        <f>IF(E23="","",IF(②選手情報入力!J32="","",IF(I23=1,VLOOKUP(②選手情報入力!J32,種目情報!$A$4:$C$35,3,FALSE),VLOOKUP(②選手情報入力!J32,種目情報!$E$4:$G$39,3,FALSE))))</f>
        <v/>
      </c>
      <c r="S23" t="str">
        <f>IF(E23="","",IF(②選手情報入力!M32="","",IF(I23=1,VLOOKUP(②選手情報入力!M32,種目情報!$A$4:$B$35,2,FALSE),VLOOKUP(②選手情報入力!M32,種目情報!$E$4:$F$39,2,FALSE))))</f>
        <v/>
      </c>
      <c r="T23" t="str">
        <f>IF(E23="","",IF(②選手情報入力!N32="","",②選手情報入力!N32))</f>
        <v/>
      </c>
      <c r="U23" s="30" t="str">
        <f>IF(E23="","",IF(②選手情報入力!L32="","",1))</f>
        <v/>
      </c>
      <c r="V23" t="str">
        <f>IF(E23="","",IF(②選手情報入力!M32="","",IF(I23=1,VLOOKUP(②選手情報入力!M32,種目情報!$A$4:$C$35,3,FALSE),VLOOKUP(②選手情報入力!M32,種目情報!$E$4:$G$39,3,FALSE))))</f>
        <v/>
      </c>
      <c r="W23" t="str">
        <f>IF(E23="","",IF(②選手情報入力!P32="","",IF(I23=1,VLOOKUP(②選手情報入力!P32,種目情報!$A$4:$B$35,2,FALSE),VLOOKUP(②選手情報入力!P32,種目情報!$E$4:$F$39,2,FALSE))))</f>
        <v/>
      </c>
      <c r="X23" t="str">
        <f>IF(E23="","",IF(②選手情報入力!Q32="","",②選手情報入力!Q32))</f>
        <v/>
      </c>
      <c r="Y23" s="30" t="str">
        <f>IF(E23="","",IF(②選手情報入力!O32="","",1))</f>
        <v/>
      </c>
      <c r="Z23" t="str">
        <f>IF(E23="","",IF(②選手情報入力!P32="","",IF(I23=1,VLOOKUP(②選手情報入力!P32,種目情報!$A$4:$C$35,3,FALSE),VLOOKUP(②選手情報入力!P32,種目情報!$E$4:$G$39,3,FALSE))))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IF(E24="","",Sheet1!A23)</f>
        <v/>
      </c>
      <c r="B24" t="str">
        <f>IF(E24="","",①団体情報入力!$C$4)</f>
        <v/>
      </c>
      <c r="D24" t="str">
        <f>IF(②選手情報入力!B33="","",②選手情報入力!B33)</f>
        <v/>
      </c>
      <c r="E24" t="str">
        <f>IF(②選手情報入力!C33="","",②選手情報入力!C33)</f>
        <v/>
      </c>
      <c r="F24" t="str">
        <f>IF(E24="","",②選手情報入力!D33)</f>
        <v/>
      </c>
      <c r="G24" t="str">
        <f>IF(E24="","",ASC(②選手情報入力!E33))</f>
        <v/>
      </c>
      <c r="H24" t="str">
        <f t="shared" si="0"/>
        <v/>
      </c>
      <c r="I24" t="str">
        <f>IF(E24="","",IF(②選手情報入力!G33="男",1,2))</f>
        <v/>
      </c>
      <c r="J24" t="str">
        <f>IF(E24="","",IF(②選手情報入力!H33="","",②選手情報入力!H33))</f>
        <v/>
      </c>
      <c r="M24" t="str">
        <f t="shared" si="1"/>
        <v/>
      </c>
      <c r="O24" t="str">
        <f>IF(E24="","",IF(②選手情報入力!J33="","",IF(I24=1,VLOOKUP(②選手情報入力!J33,種目情報!$A$4:$B$31,2,FALSE),VLOOKUP(②選手情報入力!J33,種目情報!$E$4:$F$34,2,FALSE))))</f>
        <v/>
      </c>
      <c r="P24" t="str">
        <f>IF(E24="","",IF(②選手情報入力!K33="","",②選手情報入力!K33))</f>
        <v/>
      </c>
      <c r="Q24" s="30" t="str">
        <f>IF(E24="","",IF(②選手情報入力!I33="","",1))</f>
        <v/>
      </c>
      <c r="R24" t="str">
        <f>IF(E24="","",IF(②選手情報入力!J33="","",IF(I24=1,VLOOKUP(②選手情報入力!J33,種目情報!$A$4:$C$35,3,FALSE),VLOOKUP(②選手情報入力!J33,種目情報!$E$4:$G$39,3,FALSE))))</f>
        <v/>
      </c>
      <c r="S24" t="str">
        <f>IF(E24="","",IF(②選手情報入力!M33="","",IF(I24=1,VLOOKUP(②選手情報入力!M33,種目情報!$A$4:$B$35,2,FALSE),VLOOKUP(②選手情報入力!M33,種目情報!$E$4:$F$39,2,FALSE))))</f>
        <v/>
      </c>
      <c r="T24" t="str">
        <f>IF(E24="","",IF(②選手情報入力!N33="","",②選手情報入力!N33))</f>
        <v/>
      </c>
      <c r="U24" s="30" t="str">
        <f>IF(E24="","",IF(②選手情報入力!L33="","",1))</f>
        <v/>
      </c>
      <c r="V24" t="str">
        <f>IF(E24="","",IF(②選手情報入力!M33="","",IF(I24=1,VLOOKUP(②選手情報入力!M33,種目情報!$A$4:$C$35,3,FALSE),VLOOKUP(②選手情報入力!M33,種目情報!$E$4:$G$39,3,FALSE))))</f>
        <v/>
      </c>
      <c r="W24" t="str">
        <f>IF(E24="","",IF(②選手情報入力!P33="","",IF(I24=1,VLOOKUP(②選手情報入力!P33,種目情報!$A$4:$B$35,2,FALSE),VLOOKUP(②選手情報入力!P33,種目情報!$E$4:$F$39,2,FALSE))))</f>
        <v/>
      </c>
      <c r="X24" t="str">
        <f>IF(E24="","",IF(②選手情報入力!Q33="","",②選手情報入力!Q33))</f>
        <v/>
      </c>
      <c r="Y24" s="30" t="str">
        <f>IF(E24="","",IF(②選手情報入力!O33="","",1))</f>
        <v/>
      </c>
      <c r="Z24" t="str">
        <f>IF(E24="","",IF(②選手情報入力!P33="","",IF(I24=1,VLOOKUP(②選手情報入力!P33,種目情報!$A$4:$C$35,3,FALSE),VLOOKUP(②選手情報入力!P33,種目情報!$E$4:$G$39,3,FALSE))))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IF(E25="","",Sheet1!A24)</f>
        <v/>
      </c>
      <c r="B25" t="str">
        <f>IF(E25="","",①団体情報入力!$C$4)</f>
        <v/>
      </c>
      <c r="D25" t="str">
        <f>IF(②選手情報入力!B34="","",②選手情報入力!B34)</f>
        <v/>
      </c>
      <c r="E25" t="str">
        <f>IF(②選手情報入力!C34="","",②選手情報入力!C34)</f>
        <v/>
      </c>
      <c r="F25" t="str">
        <f>IF(E25="","",②選手情報入力!D34)</f>
        <v/>
      </c>
      <c r="G25" t="str">
        <f>IF(E25="","",ASC(②選手情報入力!E34))</f>
        <v/>
      </c>
      <c r="H25" t="str">
        <f t="shared" si="0"/>
        <v/>
      </c>
      <c r="I25" t="str">
        <f>IF(E25="","",IF(②選手情報入力!G34="男",1,2))</f>
        <v/>
      </c>
      <c r="J25" t="str">
        <f>IF(E25="","",IF(②選手情報入力!H34="","",②選手情報入力!H34))</f>
        <v/>
      </c>
      <c r="M25" t="str">
        <f t="shared" si="1"/>
        <v/>
      </c>
      <c r="O25" t="str">
        <f>IF(E25="","",IF(②選手情報入力!J34="","",IF(I25=1,VLOOKUP(②選手情報入力!J34,種目情報!$A$4:$B$31,2,FALSE),VLOOKUP(②選手情報入力!J34,種目情報!$E$4:$F$34,2,FALSE))))</f>
        <v/>
      </c>
      <c r="P25" t="str">
        <f>IF(E25="","",IF(②選手情報入力!K34="","",②選手情報入力!K34))</f>
        <v/>
      </c>
      <c r="Q25" s="30" t="str">
        <f>IF(E25="","",IF(②選手情報入力!I34="","",1))</f>
        <v/>
      </c>
      <c r="R25" t="str">
        <f>IF(E25="","",IF(②選手情報入力!J34="","",IF(I25=1,VLOOKUP(②選手情報入力!J34,種目情報!$A$4:$C$35,3,FALSE),VLOOKUP(②選手情報入力!J34,種目情報!$E$4:$G$39,3,FALSE))))</f>
        <v/>
      </c>
      <c r="S25" t="str">
        <f>IF(E25="","",IF(②選手情報入力!M34="","",IF(I25=1,VLOOKUP(②選手情報入力!M34,種目情報!$A$4:$B$35,2,FALSE),VLOOKUP(②選手情報入力!M34,種目情報!$E$4:$F$39,2,FALSE))))</f>
        <v/>
      </c>
      <c r="T25" t="str">
        <f>IF(E25="","",IF(②選手情報入力!N34="","",②選手情報入力!N34))</f>
        <v/>
      </c>
      <c r="U25" s="30" t="str">
        <f>IF(E25="","",IF(②選手情報入力!L34="","",1))</f>
        <v/>
      </c>
      <c r="V25" t="str">
        <f>IF(E25="","",IF(②選手情報入力!M34="","",IF(I25=1,VLOOKUP(②選手情報入力!M34,種目情報!$A$4:$C$35,3,FALSE),VLOOKUP(②選手情報入力!M34,種目情報!$E$4:$G$39,3,FALSE))))</f>
        <v/>
      </c>
      <c r="W25" t="str">
        <f>IF(E25="","",IF(②選手情報入力!P34="","",IF(I25=1,VLOOKUP(②選手情報入力!P34,種目情報!$A$4:$B$35,2,FALSE),VLOOKUP(②選手情報入力!P34,種目情報!$E$4:$F$39,2,FALSE))))</f>
        <v/>
      </c>
      <c r="X25" t="str">
        <f>IF(E25="","",IF(②選手情報入力!Q34="","",②選手情報入力!Q34))</f>
        <v/>
      </c>
      <c r="Y25" s="30" t="str">
        <f>IF(E25="","",IF(②選手情報入力!O34="","",1))</f>
        <v/>
      </c>
      <c r="Z25" t="str">
        <f>IF(E25="","",IF(②選手情報入力!P34="","",IF(I25=1,VLOOKUP(②選手情報入力!P34,種目情報!$A$4:$C$35,3,FALSE),VLOOKUP(②選手情報入力!P34,種目情報!$E$4:$G$39,3,FALSE))))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IF(E26="","",Sheet1!A25)</f>
        <v/>
      </c>
      <c r="B26" t="str">
        <f>IF(E26="","",①団体情報入力!$C$4)</f>
        <v/>
      </c>
      <c r="D26" t="str">
        <f>IF(②選手情報入力!B35="","",②選手情報入力!B35)</f>
        <v/>
      </c>
      <c r="E26" t="str">
        <f>IF(②選手情報入力!C35="","",②選手情報入力!C35)</f>
        <v/>
      </c>
      <c r="F26" t="str">
        <f>IF(E26="","",②選手情報入力!D35)</f>
        <v/>
      </c>
      <c r="G26" t="str">
        <f>IF(E26="","",ASC(②選手情報入力!E35))</f>
        <v/>
      </c>
      <c r="H26" t="str">
        <f t="shared" si="0"/>
        <v/>
      </c>
      <c r="I26" t="str">
        <f>IF(E26="","",IF(②選手情報入力!G35="男",1,2))</f>
        <v/>
      </c>
      <c r="J26" t="str">
        <f>IF(E26="","",IF(②選手情報入力!H35="","",②選手情報入力!H35))</f>
        <v/>
      </c>
      <c r="M26" t="str">
        <f t="shared" si="1"/>
        <v/>
      </c>
      <c r="O26" t="str">
        <f>IF(E26="","",IF(②選手情報入力!J35="","",IF(I26=1,VLOOKUP(②選手情報入力!J35,種目情報!$A$4:$B$31,2,FALSE),VLOOKUP(②選手情報入力!J35,種目情報!$E$4:$F$34,2,FALSE))))</f>
        <v/>
      </c>
      <c r="P26" t="str">
        <f>IF(E26="","",IF(②選手情報入力!K35="","",②選手情報入力!K35))</f>
        <v/>
      </c>
      <c r="Q26" s="30" t="str">
        <f>IF(E26="","",IF(②選手情報入力!I35="","",1))</f>
        <v/>
      </c>
      <c r="R26" t="str">
        <f>IF(E26="","",IF(②選手情報入力!J35="","",IF(I26=1,VLOOKUP(②選手情報入力!J35,種目情報!$A$4:$C$35,3,FALSE),VLOOKUP(②選手情報入力!J35,種目情報!$E$4:$G$39,3,FALSE))))</f>
        <v/>
      </c>
      <c r="S26" t="str">
        <f>IF(E26="","",IF(②選手情報入力!M35="","",IF(I26=1,VLOOKUP(②選手情報入力!M35,種目情報!$A$4:$B$35,2,FALSE),VLOOKUP(②選手情報入力!M35,種目情報!$E$4:$F$39,2,FALSE))))</f>
        <v/>
      </c>
      <c r="T26" t="str">
        <f>IF(E26="","",IF(②選手情報入力!N35="","",②選手情報入力!N35))</f>
        <v/>
      </c>
      <c r="U26" s="30" t="str">
        <f>IF(E26="","",IF(②選手情報入力!L35="","",1))</f>
        <v/>
      </c>
      <c r="V26" t="str">
        <f>IF(E26="","",IF(②選手情報入力!M35="","",IF(I26=1,VLOOKUP(②選手情報入力!M35,種目情報!$A$4:$C$35,3,FALSE),VLOOKUP(②選手情報入力!M35,種目情報!$E$4:$G$39,3,FALSE))))</f>
        <v/>
      </c>
      <c r="W26" t="str">
        <f>IF(E26="","",IF(②選手情報入力!P35="","",IF(I26=1,VLOOKUP(②選手情報入力!P35,種目情報!$A$4:$B$35,2,FALSE),VLOOKUP(②選手情報入力!P35,種目情報!$E$4:$F$39,2,FALSE))))</f>
        <v/>
      </c>
      <c r="X26" t="str">
        <f>IF(E26="","",IF(②選手情報入力!Q35="","",②選手情報入力!Q35))</f>
        <v/>
      </c>
      <c r="Y26" s="30" t="str">
        <f>IF(E26="","",IF(②選手情報入力!O35="","",1))</f>
        <v/>
      </c>
      <c r="Z26" t="str">
        <f>IF(E26="","",IF(②選手情報入力!P35="","",IF(I26=1,VLOOKUP(②選手情報入力!P35,種目情報!$A$4:$C$35,3,FALSE),VLOOKUP(②選手情報入力!P35,種目情報!$E$4:$G$39,3,FALSE))))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IF(E27="","",Sheet1!A26)</f>
        <v/>
      </c>
      <c r="B27" t="str">
        <f>IF(E27="","",①団体情報入力!$C$4)</f>
        <v/>
      </c>
      <c r="D27" t="str">
        <f>IF(②選手情報入力!B36="","",②選手情報入力!B36)</f>
        <v/>
      </c>
      <c r="E27" t="str">
        <f>IF(②選手情報入力!C36="","",②選手情報入力!C36)</f>
        <v/>
      </c>
      <c r="F27" t="str">
        <f>IF(E27="","",②選手情報入力!D36)</f>
        <v/>
      </c>
      <c r="G27" t="str">
        <f>IF(E27="","",ASC(②選手情報入力!E36))</f>
        <v/>
      </c>
      <c r="H27" t="str">
        <f t="shared" si="0"/>
        <v/>
      </c>
      <c r="I27" t="str">
        <f>IF(E27="","",IF(②選手情報入力!G36="男",1,2))</f>
        <v/>
      </c>
      <c r="J27" t="str">
        <f>IF(E27="","",IF(②選手情報入力!H36="","",②選手情報入力!H36))</f>
        <v/>
      </c>
      <c r="M27" t="str">
        <f t="shared" si="1"/>
        <v/>
      </c>
      <c r="O27" t="str">
        <f>IF(E27="","",IF(②選手情報入力!J36="","",IF(I27=1,VLOOKUP(②選手情報入力!J36,種目情報!$A$4:$B$31,2,FALSE),VLOOKUP(②選手情報入力!J36,種目情報!$E$4:$F$34,2,FALSE))))</f>
        <v/>
      </c>
      <c r="P27" t="str">
        <f>IF(E27="","",IF(②選手情報入力!K36="","",②選手情報入力!K36))</f>
        <v/>
      </c>
      <c r="Q27" s="30" t="str">
        <f>IF(E27="","",IF(②選手情報入力!I36="","",1))</f>
        <v/>
      </c>
      <c r="R27" t="str">
        <f>IF(E27="","",IF(②選手情報入力!J36="","",IF(I27=1,VLOOKUP(②選手情報入力!J36,種目情報!$A$4:$C$35,3,FALSE),VLOOKUP(②選手情報入力!J36,種目情報!$E$4:$G$39,3,FALSE))))</f>
        <v/>
      </c>
      <c r="S27" t="str">
        <f>IF(E27="","",IF(②選手情報入力!M36="","",IF(I27=1,VLOOKUP(②選手情報入力!M36,種目情報!$A$4:$B$35,2,FALSE),VLOOKUP(②選手情報入力!M36,種目情報!$E$4:$F$39,2,FALSE))))</f>
        <v/>
      </c>
      <c r="T27" t="str">
        <f>IF(E27="","",IF(②選手情報入力!N36="","",②選手情報入力!N36))</f>
        <v/>
      </c>
      <c r="U27" s="30" t="str">
        <f>IF(E27="","",IF(②選手情報入力!L36="","",1))</f>
        <v/>
      </c>
      <c r="V27" t="str">
        <f>IF(E27="","",IF(②選手情報入力!M36="","",IF(I27=1,VLOOKUP(②選手情報入力!M36,種目情報!$A$4:$C$35,3,FALSE),VLOOKUP(②選手情報入力!M36,種目情報!$E$4:$G$39,3,FALSE))))</f>
        <v/>
      </c>
      <c r="W27" t="str">
        <f>IF(E27="","",IF(②選手情報入力!P36="","",IF(I27=1,VLOOKUP(②選手情報入力!P36,種目情報!$A$4:$B$35,2,FALSE),VLOOKUP(②選手情報入力!P36,種目情報!$E$4:$F$39,2,FALSE))))</f>
        <v/>
      </c>
      <c r="X27" t="str">
        <f>IF(E27="","",IF(②選手情報入力!Q36="","",②選手情報入力!Q36))</f>
        <v/>
      </c>
      <c r="Y27" s="30" t="str">
        <f>IF(E27="","",IF(②選手情報入力!O36="","",1))</f>
        <v/>
      </c>
      <c r="Z27" t="str">
        <f>IF(E27="","",IF(②選手情報入力!P36="","",IF(I27=1,VLOOKUP(②選手情報入力!P36,種目情報!$A$4:$C$35,3,FALSE),VLOOKUP(②選手情報入力!P36,種目情報!$E$4:$G$39,3,FALSE))))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IF(E28="","",Sheet1!A27)</f>
        <v/>
      </c>
      <c r="B28" t="str">
        <f>IF(E28="","",①団体情報入力!$C$4)</f>
        <v/>
      </c>
      <c r="D28" t="str">
        <f>IF(②選手情報入力!B37="","",②選手情報入力!B37)</f>
        <v/>
      </c>
      <c r="E28" t="str">
        <f>IF(②選手情報入力!C37="","",②選手情報入力!C37)</f>
        <v/>
      </c>
      <c r="F28" t="str">
        <f>IF(E28="","",②選手情報入力!D37)</f>
        <v/>
      </c>
      <c r="G28" t="str">
        <f>IF(E28="","",ASC(②選手情報入力!E37))</f>
        <v/>
      </c>
      <c r="H28" t="str">
        <f t="shared" si="0"/>
        <v/>
      </c>
      <c r="I28" t="str">
        <f>IF(E28="","",IF(②選手情報入力!G37="男",1,2))</f>
        <v/>
      </c>
      <c r="J28" t="str">
        <f>IF(E28="","",IF(②選手情報入力!H37="","",②選手情報入力!H37))</f>
        <v/>
      </c>
      <c r="M28" t="str">
        <f t="shared" si="1"/>
        <v/>
      </c>
      <c r="O28" t="str">
        <f>IF(E28="","",IF(②選手情報入力!J37="","",IF(I28=1,VLOOKUP(②選手情報入力!J37,種目情報!$A$4:$B$31,2,FALSE),VLOOKUP(②選手情報入力!J37,種目情報!$E$4:$F$34,2,FALSE))))</f>
        <v/>
      </c>
      <c r="P28" t="str">
        <f>IF(E28="","",IF(②選手情報入力!K37="","",②選手情報入力!K37))</f>
        <v/>
      </c>
      <c r="Q28" s="30" t="str">
        <f>IF(E28="","",IF(②選手情報入力!I37="","",1))</f>
        <v/>
      </c>
      <c r="R28" t="str">
        <f>IF(E28="","",IF(②選手情報入力!J37="","",IF(I28=1,VLOOKUP(②選手情報入力!J37,種目情報!$A$4:$C$35,3,FALSE),VLOOKUP(②選手情報入力!J37,種目情報!$E$4:$G$39,3,FALSE))))</f>
        <v/>
      </c>
      <c r="S28" t="str">
        <f>IF(E28="","",IF(②選手情報入力!M37="","",IF(I28=1,VLOOKUP(②選手情報入力!M37,種目情報!$A$4:$B$35,2,FALSE),VLOOKUP(②選手情報入力!M37,種目情報!$E$4:$F$39,2,FALSE))))</f>
        <v/>
      </c>
      <c r="T28" t="str">
        <f>IF(E28="","",IF(②選手情報入力!N37="","",②選手情報入力!N37))</f>
        <v/>
      </c>
      <c r="U28" s="30" t="str">
        <f>IF(E28="","",IF(②選手情報入力!L37="","",1))</f>
        <v/>
      </c>
      <c r="V28" t="str">
        <f>IF(E28="","",IF(②選手情報入力!M37="","",IF(I28=1,VLOOKUP(②選手情報入力!M37,種目情報!$A$4:$C$35,3,FALSE),VLOOKUP(②選手情報入力!M37,種目情報!$E$4:$G$39,3,FALSE))))</f>
        <v/>
      </c>
      <c r="W28" t="str">
        <f>IF(E28="","",IF(②選手情報入力!P37="","",IF(I28=1,VLOOKUP(②選手情報入力!P37,種目情報!$A$4:$B$35,2,FALSE),VLOOKUP(②選手情報入力!P37,種目情報!$E$4:$F$39,2,FALSE))))</f>
        <v/>
      </c>
      <c r="X28" t="str">
        <f>IF(E28="","",IF(②選手情報入力!Q37="","",②選手情報入力!Q37))</f>
        <v/>
      </c>
      <c r="Y28" s="30" t="str">
        <f>IF(E28="","",IF(②選手情報入力!O37="","",1))</f>
        <v/>
      </c>
      <c r="Z28" t="str">
        <f>IF(E28="","",IF(②選手情報入力!P37="","",IF(I28=1,VLOOKUP(②選手情報入力!P37,種目情報!$A$4:$C$35,3,FALSE),VLOOKUP(②選手情報入力!P37,種目情報!$E$4:$G$39,3,FALSE))))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IF(E29="","",Sheet1!A28)</f>
        <v/>
      </c>
      <c r="B29" t="str">
        <f>IF(E29="","",①団体情報入力!$C$4)</f>
        <v/>
      </c>
      <c r="D29" t="str">
        <f>IF(②選手情報入力!B38="","",②選手情報入力!B38)</f>
        <v/>
      </c>
      <c r="E29" t="str">
        <f>IF(②選手情報入力!C38="","",②選手情報入力!C38)</f>
        <v/>
      </c>
      <c r="F29" t="str">
        <f>IF(E29="","",②選手情報入力!D38)</f>
        <v/>
      </c>
      <c r="G29" t="str">
        <f>IF(E29="","",ASC(②選手情報入力!E38))</f>
        <v/>
      </c>
      <c r="H29" t="str">
        <f t="shared" si="0"/>
        <v/>
      </c>
      <c r="I29" t="str">
        <f>IF(E29="","",IF(②選手情報入力!G38="男",1,2))</f>
        <v/>
      </c>
      <c r="J29" t="str">
        <f>IF(E29="","",IF(②選手情報入力!H38="","",②選手情報入力!H38))</f>
        <v/>
      </c>
      <c r="M29" t="str">
        <f t="shared" si="1"/>
        <v/>
      </c>
      <c r="O29" t="str">
        <f>IF(E29="","",IF(②選手情報入力!J38="","",IF(I29=1,VLOOKUP(②選手情報入力!J38,種目情報!$A$4:$B$31,2,FALSE),VLOOKUP(②選手情報入力!J38,種目情報!$E$4:$F$34,2,FALSE))))</f>
        <v/>
      </c>
      <c r="P29" t="str">
        <f>IF(E29="","",IF(②選手情報入力!K38="","",②選手情報入力!K38))</f>
        <v/>
      </c>
      <c r="Q29" s="30" t="str">
        <f>IF(E29="","",IF(②選手情報入力!I38="","",1))</f>
        <v/>
      </c>
      <c r="R29" t="str">
        <f>IF(E29="","",IF(②選手情報入力!J38="","",IF(I29=1,VLOOKUP(②選手情報入力!J38,種目情報!$A$4:$C$35,3,FALSE),VLOOKUP(②選手情報入力!J38,種目情報!$E$4:$G$39,3,FALSE))))</f>
        <v/>
      </c>
      <c r="S29" t="str">
        <f>IF(E29="","",IF(②選手情報入力!M38="","",IF(I29=1,VLOOKUP(②選手情報入力!M38,種目情報!$A$4:$B$35,2,FALSE),VLOOKUP(②選手情報入力!M38,種目情報!$E$4:$F$39,2,FALSE))))</f>
        <v/>
      </c>
      <c r="T29" t="str">
        <f>IF(E29="","",IF(②選手情報入力!N38="","",②選手情報入力!N38))</f>
        <v/>
      </c>
      <c r="U29" s="30" t="str">
        <f>IF(E29="","",IF(②選手情報入力!L38="","",1))</f>
        <v/>
      </c>
      <c r="V29" t="str">
        <f>IF(E29="","",IF(②選手情報入力!M38="","",IF(I29=1,VLOOKUP(②選手情報入力!M38,種目情報!$A$4:$C$35,3,FALSE),VLOOKUP(②選手情報入力!M38,種目情報!$E$4:$G$39,3,FALSE))))</f>
        <v/>
      </c>
      <c r="W29" t="str">
        <f>IF(E29="","",IF(②選手情報入力!P38="","",IF(I29=1,VLOOKUP(②選手情報入力!P38,種目情報!$A$4:$B$35,2,FALSE),VLOOKUP(②選手情報入力!P38,種目情報!$E$4:$F$39,2,FALSE))))</f>
        <v/>
      </c>
      <c r="X29" t="str">
        <f>IF(E29="","",IF(②選手情報入力!Q38="","",②選手情報入力!Q38))</f>
        <v/>
      </c>
      <c r="Y29" s="30" t="str">
        <f>IF(E29="","",IF(②選手情報入力!O38="","",1))</f>
        <v/>
      </c>
      <c r="Z29" t="str">
        <f>IF(E29="","",IF(②選手情報入力!P38="","",IF(I29=1,VLOOKUP(②選手情報入力!P38,種目情報!$A$4:$C$35,3,FALSE),VLOOKUP(②選手情報入力!P38,種目情報!$E$4:$G$39,3,FALSE))))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IF(E30="","",Sheet1!A29)</f>
        <v/>
      </c>
      <c r="B30" t="str">
        <f>IF(E30="","",①団体情報入力!$C$4)</f>
        <v/>
      </c>
      <c r="D30" t="str">
        <f>IF(②選手情報入力!B39="","",②選手情報入力!B39)</f>
        <v/>
      </c>
      <c r="E30" t="str">
        <f>IF(②選手情報入力!C39="","",②選手情報入力!C39)</f>
        <v/>
      </c>
      <c r="F30" t="str">
        <f>IF(E30="","",②選手情報入力!D39)</f>
        <v/>
      </c>
      <c r="G30" t="str">
        <f>IF(E30="","",ASC(②選手情報入力!E39))</f>
        <v/>
      </c>
      <c r="H30" t="str">
        <f t="shared" si="0"/>
        <v/>
      </c>
      <c r="I30" t="str">
        <f>IF(E30="","",IF(②選手情報入力!G39="男",1,2))</f>
        <v/>
      </c>
      <c r="J30" t="str">
        <f>IF(E30="","",IF(②選手情報入力!H39="","",②選手情報入力!H39))</f>
        <v/>
      </c>
      <c r="M30" t="str">
        <f t="shared" si="1"/>
        <v/>
      </c>
      <c r="O30" t="str">
        <f>IF(E30="","",IF(②選手情報入力!J39="","",IF(I30=1,VLOOKUP(②選手情報入力!J39,種目情報!$A$4:$B$31,2,FALSE),VLOOKUP(②選手情報入力!J39,種目情報!$E$4:$F$34,2,FALSE))))</f>
        <v/>
      </c>
      <c r="P30" t="str">
        <f>IF(E30="","",IF(②選手情報入力!K39="","",②選手情報入力!K39))</f>
        <v/>
      </c>
      <c r="Q30" s="30" t="str">
        <f>IF(E30="","",IF(②選手情報入力!I39="","",1))</f>
        <v/>
      </c>
      <c r="R30" t="str">
        <f>IF(E30="","",IF(②選手情報入力!J39="","",IF(I30=1,VLOOKUP(②選手情報入力!J39,種目情報!$A$4:$C$35,3,FALSE),VLOOKUP(②選手情報入力!J39,種目情報!$E$4:$G$39,3,FALSE))))</f>
        <v/>
      </c>
      <c r="S30" t="str">
        <f>IF(E30="","",IF(②選手情報入力!M39="","",IF(I30=1,VLOOKUP(②選手情報入力!M39,種目情報!$A$4:$B$35,2,FALSE),VLOOKUP(②選手情報入力!M39,種目情報!$E$4:$F$39,2,FALSE))))</f>
        <v/>
      </c>
      <c r="T30" t="str">
        <f>IF(E30="","",IF(②選手情報入力!N39="","",②選手情報入力!N39))</f>
        <v/>
      </c>
      <c r="U30" s="30" t="str">
        <f>IF(E30="","",IF(②選手情報入力!L39="","",1))</f>
        <v/>
      </c>
      <c r="V30" t="str">
        <f>IF(E30="","",IF(②選手情報入力!M39="","",IF(I30=1,VLOOKUP(②選手情報入力!M39,種目情報!$A$4:$C$35,3,FALSE),VLOOKUP(②選手情報入力!M39,種目情報!$E$4:$G$39,3,FALSE))))</f>
        <v/>
      </c>
      <c r="W30" t="str">
        <f>IF(E30="","",IF(②選手情報入力!P39="","",IF(I30=1,VLOOKUP(②選手情報入力!P39,種目情報!$A$4:$B$35,2,FALSE),VLOOKUP(②選手情報入力!P39,種目情報!$E$4:$F$39,2,FALSE))))</f>
        <v/>
      </c>
      <c r="X30" t="str">
        <f>IF(E30="","",IF(②選手情報入力!Q39="","",②選手情報入力!Q39))</f>
        <v/>
      </c>
      <c r="Y30" s="30" t="str">
        <f>IF(E30="","",IF(②選手情報入力!O39="","",1))</f>
        <v/>
      </c>
      <c r="Z30" t="str">
        <f>IF(E30="","",IF(②選手情報入力!P39="","",IF(I30=1,VLOOKUP(②選手情報入力!P39,種目情報!$A$4:$C$35,3,FALSE),VLOOKUP(②選手情報入力!P39,種目情報!$E$4:$G$39,3,FALSE))))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IF(E31="","",Sheet1!A30)</f>
        <v/>
      </c>
      <c r="B31" t="str">
        <f>IF(E31="","",①団体情報入力!$C$4)</f>
        <v/>
      </c>
      <c r="D31" t="str">
        <f>IF(②選手情報入力!B40="","",②選手情報入力!B40)</f>
        <v/>
      </c>
      <c r="E31" t="str">
        <f>IF(②選手情報入力!C40="","",②選手情報入力!C40)</f>
        <v/>
      </c>
      <c r="F31" t="str">
        <f>IF(E31="","",②選手情報入力!D40)</f>
        <v/>
      </c>
      <c r="G31" t="str">
        <f>IF(E31="","",ASC(②選手情報入力!E40))</f>
        <v/>
      </c>
      <c r="H31" t="str">
        <f t="shared" si="0"/>
        <v/>
      </c>
      <c r="I31" t="str">
        <f>IF(E31="","",IF(②選手情報入力!G40="男",1,2))</f>
        <v/>
      </c>
      <c r="J31" t="str">
        <f>IF(E31="","",IF(②選手情報入力!H40="","",②選手情報入力!H40))</f>
        <v/>
      </c>
      <c r="M31" t="str">
        <f t="shared" si="1"/>
        <v/>
      </c>
      <c r="O31" t="str">
        <f>IF(E31="","",IF(②選手情報入力!J40="","",IF(I31=1,VLOOKUP(②選手情報入力!J40,種目情報!$A$4:$B$31,2,FALSE),VLOOKUP(②選手情報入力!J40,種目情報!$E$4:$F$34,2,FALSE))))</f>
        <v/>
      </c>
      <c r="P31" t="str">
        <f>IF(E31="","",IF(②選手情報入力!K40="","",②選手情報入力!K40))</f>
        <v/>
      </c>
      <c r="Q31" s="30" t="str">
        <f>IF(E31="","",IF(②選手情報入力!I40="","",1))</f>
        <v/>
      </c>
      <c r="R31" t="str">
        <f>IF(E31="","",IF(②選手情報入力!J40="","",IF(I31=1,VLOOKUP(②選手情報入力!J40,種目情報!$A$4:$C$35,3,FALSE),VLOOKUP(②選手情報入力!J40,種目情報!$E$4:$G$39,3,FALSE))))</f>
        <v/>
      </c>
      <c r="S31" t="str">
        <f>IF(E31="","",IF(②選手情報入力!M40="","",IF(I31=1,VLOOKUP(②選手情報入力!M40,種目情報!$A$4:$B$35,2,FALSE),VLOOKUP(②選手情報入力!M40,種目情報!$E$4:$F$39,2,FALSE))))</f>
        <v/>
      </c>
      <c r="T31" t="str">
        <f>IF(E31="","",IF(②選手情報入力!N40="","",②選手情報入力!N40))</f>
        <v/>
      </c>
      <c r="U31" s="30" t="str">
        <f>IF(E31="","",IF(②選手情報入力!L40="","",1))</f>
        <v/>
      </c>
      <c r="V31" t="str">
        <f>IF(E31="","",IF(②選手情報入力!M40="","",IF(I31=1,VLOOKUP(②選手情報入力!M40,種目情報!$A$4:$C$35,3,FALSE),VLOOKUP(②選手情報入力!M40,種目情報!$E$4:$G$39,3,FALSE))))</f>
        <v/>
      </c>
      <c r="W31" t="str">
        <f>IF(E31="","",IF(②選手情報入力!P40="","",IF(I31=1,VLOOKUP(②選手情報入力!P40,種目情報!$A$4:$B$35,2,FALSE),VLOOKUP(②選手情報入力!P40,種目情報!$E$4:$F$39,2,FALSE))))</f>
        <v/>
      </c>
      <c r="X31" t="str">
        <f>IF(E31="","",IF(②選手情報入力!Q40="","",②選手情報入力!Q40))</f>
        <v/>
      </c>
      <c r="Y31" s="30" t="str">
        <f>IF(E31="","",IF(②選手情報入力!O40="","",1))</f>
        <v/>
      </c>
      <c r="Z31" t="str">
        <f>IF(E31="","",IF(②選手情報入力!P40="","",IF(I31=1,VLOOKUP(②選手情報入力!P40,種目情報!$A$4:$C$35,3,FALSE),VLOOKUP(②選手情報入力!P40,種目情報!$E$4:$G$39,3,FALSE))))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IF(E32="","",Sheet1!A31)</f>
        <v/>
      </c>
      <c r="B32" t="str">
        <f>IF(E32="","",①団体情報入力!$C$4)</f>
        <v/>
      </c>
      <c r="D32" t="str">
        <f>IF(②選手情報入力!B41="","",②選手情報入力!B41)</f>
        <v/>
      </c>
      <c r="E32" t="str">
        <f>IF(②選手情報入力!C41="","",②選手情報入力!C41)</f>
        <v/>
      </c>
      <c r="F32" t="str">
        <f>IF(E32="","",②選手情報入力!D41)</f>
        <v/>
      </c>
      <c r="G32" t="str">
        <f>IF(E32="","",ASC(②選手情報入力!E41))</f>
        <v/>
      </c>
      <c r="H32" t="str">
        <f t="shared" si="0"/>
        <v/>
      </c>
      <c r="I32" t="str">
        <f>IF(E32="","",IF(②選手情報入力!G41="男",1,2))</f>
        <v/>
      </c>
      <c r="J32" t="str">
        <f>IF(E32="","",IF(②選手情報入力!H41="","",②選手情報入力!H41))</f>
        <v/>
      </c>
      <c r="M32" t="str">
        <f t="shared" si="1"/>
        <v/>
      </c>
      <c r="O32" t="str">
        <f>IF(E32="","",IF(②選手情報入力!J41="","",IF(I32=1,VLOOKUP(②選手情報入力!J41,種目情報!$A$4:$B$31,2,FALSE),VLOOKUP(②選手情報入力!J41,種目情報!$E$4:$F$34,2,FALSE))))</f>
        <v/>
      </c>
      <c r="P32" t="str">
        <f>IF(E32="","",IF(②選手情報入力!K41="","",②選手情報入力!K41))</f>
        <v/>
      </c>
      <c r="Q32" s="30" t="str">
        <f>IF(E32="","",IF(②選手情報入力!I41="","",1))</f>
        <v/>
      </c>
      <c r="R32" t="str">
        <f>IF(E32="","",IF(②選手情報入力!J41="","",IF(I32=1,VLOOKUP(②選手情報入力!J41,種目情報!$A$4:$C$35,3,FALSE),VLOOKUP(②選手情報入力!J41,種目情報!$E$4:$G$39,3,FALSE))))</f>
        <v/>
      </c>
      <c r="S32" t="str">
        <f>IF(E32="","",IF(②選手情報入力!M41="","",IF(I32=1,VLOOKUP(②選手情報入力!M41,種目情報!$A$4:$B$35,2,FALSE),VLOOKUP(②選手情報入力!M41,種目情報!$E$4:$F$39,2,FALSE))))</f>
        <v/>
      </c>
      <c r="T32" t="str">
        <f>IF(E32="","",IF(②選手情報入力!N41="","",②選手情報入力!N41))</f>
        <v/>
      </c>
      <c r="U32" s="30" t="str">
        <f>IF(E32="","",IF(②選手情報入力!L41="","",1))</f>
        <v/>
      </c>
      <c r="V32" t="str">
        <f>IF(E32="","",IF(②選手情報入力!M41="","",IF(I32=1,VLOOKUP(②選手情報入力!M41,種目情報!$A$4:$C$35,3,FALSE),VLOOKUP(②選手情報入力!M41,種目情報!$E$4:$G$39,3,FALSE))))</f>
        <v/>
      </c>
      <c r="W32" t="str">
        <f>IF(E32="","",IF(②選手情報入力!P41="","",IF(I32=1,VLOOKUP(②選手情報入力!P41,種目情報!$A$4:$B$35,2,FALSE),VLOOKUP(②選手情報入力!P41,種目情報!$E$4:$F$39,2,FALSE))))</f>
        <v/>
      </c>
      <c r="X32" t="str">
        <f>IF(E32="","",IF(②選手情報入力!Q41="","",②選手情報入力!Q41))</f>
        <v/>
      </c>
      <c r="Y32" s="30" t="str">
        <f>IF(E32="","",IF(②選手情報入力!O41="","",1))</f>
        <v/>
      </c>
      <c r="Z32" t="str">
        <f>IF(E32="","",IF(②選手情報入力!P41="","",IF(I32=1,VLOOKUP(②選手情報入力!P41,種目情報!$A$4:$C$35,3,FALSE),VLOOKUP(②選手情報入力!P41,種目情報!$E$4:$G$39,3,FALSE))))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IF(E33="","",Sheet1!A32)</f>
        <v/>
      </c>
      <c r="B33" t="str">
        <f>IF(E33="","",①団体情報入力!$C$4)</f>
        <v/>
      </c>
      <c r="D33" t="str">
        <f>IF(②選手情報入力!B42="","",②選手情報入力!B42)</f>
        <v/>
      </c>
      <c r="E33" t="str">
        <f>IF(②選手情報入力!C42="","",②選手情報入力!C42)</f>
        <v/>
      </c>
      <c r="F33" t="str">
        <f>IF(E33="","",②選手情報入力!D42)</f>
        <v/>
      </c>
      <c r="G33" t="str">
        <f>IF(E33="","",ASC(②選手情報入力!E42))</f>
        <v/>
      </c>
      <c r="H33" t="str">
        <f t="shared" si="0"/>
        <v/>
      </c>
      <c r="I33" t="str">
        <f>IF(E33="","",IF(②選手情報入力!G42="男",1,2))</f>
        <v/>
      </c>
      <c r="J33" t="str">
        <f>IF(E33="","",IF(②選手情報入力!H42="","",②選手情報入力!H42))</f>
        <v/>
      </c>
      <c r="M33" t="str">
        <f t="shared" si="1"/>
        <v/>
      </c>
      <c r="O33" t="str">
        <f>IF(E33="","",IF(②選手情報入力!J42="","",IF(I33=1,VLOOKUP(②選手情報入力!J42,種目情報!$A$4:$B$31,2,FALSE),VLOOKUP(②選手情報入力!J42,種目情報!$E$4:$F$34,2,FALSE))))</f>
        <v/>
      </c>
      <c r="P33" t="str">
        <f>IF(E33="","",IF(②選手情報入力!K42="","",②選手情報入力!K42))</f>
        <v/>
      </c>
      <c r="Q33" s="30" t="str">
        <f>IF(E33="","",IF(②選手情報入力!I42="","",1))</f>
        <v/>
      </c>
      <c r="R33" t="str">
        <f>IF(E33="","",IF(②選手情報入力!J42="","",IF(I33=1,VLOOKUP(②選手情報入力!J42,種目情報!$A$4:$C$35,3,FALSE),VLOOKUP(②選手情報入力!J42,種目情報!$E$4:$G$39,3,FALSE))))</f>
        <v/>
      </c>
      <c r="S33" t="str">
        <f>IF(E33="","",IF(②選手情報入力!M42="","",IF(I33=1,VLOOKUP(②選手情報入力!M42,種目情報!$A$4:$B$35,2,FALSE),VLOOKUP(②選手情報入力!M42,種目情報!$E$4:$F$39,2,FALSE))))</f>
        <v/>
      </c>
      <c r="T33" t="str">
        <f>IF(E33="","",IF(②選手情報入力!N42="","",②選手情報入力!N42))</f>
        <v/>
      </c>
      <c r="U33" s="30" t="str">
        <f>IF(E33="","",IF(②選手情報入力!L42="","",1))</f>
        <v/>
      </c>
      <c r="V33" t="str">
        <f>IF(E33="","",IF(②選手情報入力!M42="","",IF(I33=1,VLOOKUP(②選手情報入力!M42,種目情報!$A$4:$C$35,3,FALSE),VLOOKUP(②選手情報入力!M42,種目情報!$E$4:$G$39,3,FALSE))))</f>
        <v/>
      </c>
      <c r="W33" t="str">
        <f>IF(E33="","",IF(②選手情報入力!P42="","",IF(I33=1,VLOOKUP(②選手情報入力!P42,種目情報!$A$4:$B$35,2,FALSE),VLOOKUP(②選手情報入力!P42,種目情報!$E$4:$F$39,2,FALSE))))</f>
        <v/>
      </c>
      <c r="X33" t="str">
        <f>IF(E33="","",IF(②選手情報入力!Q42="","",②選手情報入力!Q42))</f>
        <v/>
      </c>
      <c r="Y33" s="30" t="str">
        <f>IF(E33="","",IF(②選手情報入力!O42="","",1))</f>
        <v/>
      </c>
      <c r="Z33" t="str">
        <f>IF(E33="","",IF(②選手情報入力!P42="","",IF(I33=1,VLOOKUP(②選手情報入力!P42,種目情報!$A$4:$C$35,3,FALSE),VLOOKUP(②選手情報入力!P42,種目情報!$E$4:$G$39,3,FALSE))))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IF(E34="","",Sheet1!A33)</f>
        <v/>
      </c>
      <c r="B34" t="str">
        <f>IF(E34="","",①団体情報入力!$C$4)</f>
        <v/>
      </c>
      <c r="D34" t="str">
        <f>IF(②選手情報入力!B43="","",②選手情報入力!B43)</f>
        <v/>
      </c>
      <c r="E34" t="str">
        <f>IF(②選手情報入力!C43="","",②選手情報入力!C43)</f>
        <v/>
      </c>
      <c r="F34" t="str">
        <f>IF(E34="","",②選手情報入力!D43)</f>
        <v/>
      </c>
      <c r="G34" t="str">
        <f>IF(E34="","",ASC(②選手情報入力!E43))</f>
        <v/>
      </c>
      <c r="H34" t="str">
        <f t="shared" si="0"/>
        <v/>
      </c>
      <c r="I34" t="str">
        <f>IF(E34="","",IF(②選手情報入力!G43="男",1,2))</f>
        <v/>
      </c>
      <c r="J34" t="str">
        <f>IF(E34="","",IF(②選手情報入力!H43="","",②選手情報入力!H43))</f>
        <v/>
      </c>
      <c r="M34" t="str">
        <f t="shared" si="1"/>
        <v/>
      </c>
      <c r="O34" t="str">
        <f>IF(E34="","",IF(②選手情報入力!J43="","",IF(I34=1,VLOOKUP(②選手情報入力!J43,種目情報!$A$4:$B$31,2,FALSE),VLOOKUP(②選手情報入力!J43,種目情報!$E$4:$F$34,2,FALSE))))</f>
        <v/>
      </c>
      <c r="P34" t="str">
        <f>IF(E34="","",IF(②選手情報入力!K43="","",②選手情報入力!K43))</f>
        <v/>
      </c>
      <c r="Q34" s="30" t="str">
        <f>IF(E34="","",IF(②選手情報入力!I43="","",1))</f>
        <v/>
      </c>
      <c r="R34" t="str">
        <f>IF(E34="","",IF(②選手情報入力!J43="","",IF(I34=1,VLOOKUP(②選手情報入力!J43,種目情報!$A$4:$C$35,3,FALSE),VLOOKUP(②選手情報入力!J43,種目情報!$E$4:$G$39,3,FALSE))))</f>
        <v/>
      </c>
      <c r="S34" t="str">
        <f>IF(E34="","",IF(②選手情報入力!M43="","",IF(I34=1,VLOOKUP(②選手情報入力!M43,種目情報!$A$4:$B$35,2,FALSE),VLOOKUP(②選手情報入力!M43,種目情報!$E$4:$F$39,2,FALSE))))</f>
        <v/>
      </c>
      <c r="T34" t="str">
        <f>IF(E34="","",IF(②選手情報入力!N43="","",②選手情報入力!N43))</f>
        <v/>
      </c>
      <c r="U34" s="30" t="str">
        <f>IF(E34="","",IF(②選手情報入力!L43="","",1))</f>
        <v/>
      </c>
      <c r="V34" t="str">
        <f>IF(E34="","",IF(②選手情報入力!M43="","",IF(I34=1,VLOOKUP(②選手情報入力!M43,種目情報!$A$4:$C$35,3,FALSE),VLOOKUP(②選手情報入力!M43,種目情報!$E$4:$G$39,3,FALSE))))</f>
        <v/>
      </c>
      <c r="W34" t="str">
        <f>IF(E34="","",IF(②選手情報入力!P43="","",IF(I34=1,VLOOKUP(②選手情報入力!P43,種目情報!$A$4:$B$35,2,FALSE),VLOOKUP(②選手情報入力!P43,種目情報!$E$4:$F$39,2,FALSE))))</f>
        <v/>
      </c>
      <c r="X34" t="str">
        <f>IF(E34="","",IF(②選手情報入力!Q43="","",②選手情報入力!Q43))</f>
        <v/>
      </c>
      <c r="Y34" s="30" t="str">
        <f>IF(E34="","",IF(②選手情報入力!O43="","",1))</f>
        <v/>
      </c>
      <c r="Z34" t="str">
        <f>IF(E34="","",IF(②選手情報入力!P43="","",IF(I34=1,VLOOKUP(②選手情報入力!P43,種目情報!$A$4:$C$35,3,FALSE),VLOOKUP(②選手情報入力!P43,種目情報!$E$4:$G$39,3,FALSE))))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IF(E35="","",Sheet1!A34)</f>
        <v/>
      </c>
      <c r="B35" t="str">
        <f>IF(E35="","",①団体情報入力!$C$4)</f>
        <v/>
      </c>
      <c r="D35" t="str">
        <f>IF(②選手情報入力!B44="","",②選手情報入力!B44)</f>
        <v/>
      </c>
      <c r="E35" t="str">
        <f>IF(②選手情報入力!C44="","",②選手情報入力!C44)</f>
        <v/>
      </c>
      <c r="F35" t="str">
        <f>IF(E35="","",②選手情報入力!D44)</f>
        <v/>
      </c>
      <c r="G35" t="str">
        <f>IF(E35="","",ASC(②選手情報入力!E44))</f>
        <v/>
      </c>
      <c r="H35" t="str">
        <f t="shared" si="0"/>
        <v/>
      </c>
      <c r="I35" t="str">
        <f>IF(E35="","",IF(②選手情報入力!G44="男",1,2))</f>
        <v/>
      </c>
      <c r="J35" t="str">
        <f>IF(E35="","",IF(②選手情報入力!H44="","",②選手情報入力!H44))</f>
        <v/>
      </c>
      <c r="M35" t="str">
        <f t="shared" si="1"/>
        <v/>
      </c>
      <c r="O35" t="str">
        <f>IF(E35="","",IF(②選手情報入力!J44="","",IF(I35=1,VLOOKUP(②選手情報入力!J44,種目情報!$A$4:$B$31,2,FALSE),VLOOKUP(②選手情報入力!J44,種目情報!$E$4:$F$34,2,FALSE))))</f>
        <v/>
      </c>
      <c r="P35" t="str">
        <f>IF(E35="","",IF(②選手情報入力!K44="","",②選手情報入力!K44))</f>
        <v/>
      </c>
      <c r="Q35" s="30" t="str">
        <f>IF(E35="","",IF(②選手情報入力!I44="","",1))</f>
        <v/>
      </c>
      <c r="R35" t="str">
        <f>IF(E35="","",IF(②選手情報入力!J44="","",IF(I35=1,VLOOKUP(②選手情報入力!J44,種目情報!$A$4:$C$35,3,FALSE),VLOOKUP(②選手情報入力!J44,種目情報!$E$4:$G$39,3,FALSE))))</f>
        <v/>
      </c>
      <c r="S35" t="str">
        <f>IF(E35="","",IF(②選手情報入力!M44="","",IF(I35=1,VLOOKUP(②選手情報入力!M44,種目情報!$A$4:$B$35,2,FALSE),VLOOKUP(②選手情報入力!M44,種目情報!$E$4:$F$39,2,FALSE))))</f>
        <v/>
      </c>
      <c r="T35" t="str">
        <f>IF(E35="","",IF(②選手情報入力!N44="","",②選手情報入力!N44))</f>
        <v/>
      </c>
      <c r="U35" s="30" t="str">
        <f>IF(E35="","",IF(②選手情報入力!L44="","",1))</f>
        <v/>
      </c>
      <c r="V35" t="str">
        <f>IF(E35="","",IF(②選手情報入力!M44="","",IF(I35=1,VLOOKUP(②選手情報入力!M44,種目情報!$A$4:$C$35,3,FALSE),VLOOKUP(②選手情報入力!M44,種目情報!$E$4:$G$39,3,FALSE))))</f>
        <v/>
      </c>
      <c r="W35" t="str">
        <f>IF(E35="","",IF(②選手情報入力!P44="","",IF(I35=1,VLOOKUP(②選手情報入力!P44,種目情報!$A$4:$B$35,2,FALSE),VLOOKUP(②選手情報入力!P44,種目情報!$E$4:$F$39,2,FALSE))))</f>
        <v/>
      </c>
      <c r="X35" t="str">
        <f>IF(E35="","",IF(②選手情報入力!Q44="","",②選手情報入力!Q44))</f>
        <v/>
      </c>
      <c r="Y35" s="30" t="str">
        <f>IF(E35="","",IF(②選手情報入力!O44="","",1))</f>
        <v/>
      </c>
      <c r="Z35" t="str">
        <f>IF(E35="","",IF(②選手情報入力!P44="","",IF(I35=1,VLOOKUP(②選手情報入力!P44,種目情報!$A$4:$C$35,3,FALSE),VLOOKUP(②選手情報入力!P44,種目情報!$E$4:$G$39,3,FALSE))))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IF(E36="","",Sheet1!A35)</f>
        <v/>
      </c>
      <c r="B36" t="str">
        <f>IF(E36="","",①団体情報入力!$C$4)</f>
        <v/>
      </c>
      <c r="D36" t="str">
        <f>IF(②選手情報入力!B45="","",②選手情報入力!B45)</f>
        <v/>
      </c>
      <c r="E36" t="str">
        <f>IF(②選手情報入力!C45="","",②選手情報入力!C45)</f>
        <v/>
      </c>
      <c r="F36" t="str">
        <f>IF(E36="","",②選手情報入力!D45)</f>
        <v/>
      </c>
      <c r="G36" t="str">
        <f>IF(E36="","",ASC(②選手情報入力!E45))</f>
        <v/>
      </c>
      <c r="H36" t="str">
        <f t="shared" si="0"/>
        <v/>
      </c>
      <c r="I36" t="str">
        <f>IF(E36="","",IF(②選手情報入力!G45="男",1,2))</f>
        <v/>
      </c>
      <c r="J36" t="str">
        <f>IF(E36="","",IF(②選手情報入力!H45="","",②選手情報入力!H45))</f>
        <v/>
      </c>
      <c r="M36" t="str">
        <f t="shared" si="1"/>
        <v/>
      </c>
      <c r="O36" t="str">
        <f>IF(E36="","",IF(②選手情報入力!J45="","",IF(I36=1,VLOOKUP(②選手情報入力!J45,種目情報!$A$4:$B$31,2,FALSE),VLOOKUP(②選手情報入力!J45,種目情報!$E$4:$F$34,2,FALSE))))</f>
        <v/>
      </c>
      <c r="P36" t="str">
        <f>IF(E36="","",IF(②選手情報入力!K45="","",②選手情報入力!K45))</f>
        <v/>
      </c>
      <c r="Q36" s="30" t="str">
        <f>IF(E36="","",IF(②選手情報入力!I45="","",1))</f>
        <v/>
      </c>
      <c r="R36" t="str">
        <f>IF(E36="","",IF(②選手情報入力!J45="","",IF(I36=1,VLOOKUP(②選手情報入力!J45,種目情報!$A$4:$C$35,3,FALSE),VLOOKUP(②選手情報入力!J45,種目情報!$E$4:$G$39,3,FALSE))))</f>
        <v/>
      </c>
      <c r="S36" t="str">
        <f>IF(E36="","",IF(②選手情報入力!M45="","",IF(I36=1,VLOOKUP(②選手情報入力!M45,種目情報!$A$4:$B$35,2,FALSE),VLOOKUP(②選手情報入力!M45,種目情報!$E$4:$F$39,2,FALSE))))</f>
        <v/>
      </c>
      <c r="T36" t="str">
        <f>IF(E36="","",IF(②選手情報入力!N45="","",②選手情報入力!N45))</f>
        <v/>
      </c>
      <c r="U36" s="30" t="str">
        <f>IF(E36="","",IF(②選手情報入力!L45="","",1))</f>
        <v/>
      </c>
      <c r="V36" t="str">
        <f>IF(E36="","",IF(②選手情報入力!M45="","",IF(I36=1,VLOOKUP(②選手情報入力!M45,種目情報!$A$4:$C$35,3,FALSE),VLOOKUP(②選手情報入力!M45,種目情報!$E$4:$G$39,3,FALSE))))</f>
        <v/>
      </c>
      <c r="W36" t="str">
        <f>IF(E36="","",IF(②選手情報入力!P45="","",IF(I36=1,VLOOKUP(②選手情報入力!P45,種目情報!$A$4:$B$35,2,FALSE),VLOOKUP(②選手情報入力!P45,種目情報!$E$4:$F$39,2,FALSE))))</f>
        <v/>
      </c>
      <c r="X36" t="str">
        <f>IF(E36="","",IF(②選手情報入力!Q45="","",②選手情報入力!Q45))</f>
        <v/>
      </c>
      <c r="Y36" s="30" t="str">
        <f>IF(E36="","",IF(②選手情報入力!O45="","",1))</f>
        <v/>
      </c>
      <c r="Z36" t="str">
        <f>IF(E36="","",IF(②選手情報入力!P45="","",IF(I36=1,VLOOKUP(②選手情報入力!P45,種目情報!$A$4:$C$35,3,FALSE),VLOOKUP(②選手情報入力!P45,種目情報!$E$4:$G$39,3,FALSE))))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IF(E37="","",Sheet1!A36)</f>
        <v/>
      </c>
      <c r="B37" t="str">
        <f>IF(E37="","",①団体情報入力!$C$4)</f>
        <v/>
      </c>
      <c r="D37" t="str">
        <f>IF(②選手情報入力!B46="","",②選手情報入力!B46)</f>
        <v/>
      </c>
      <c r="E37" t="str">
        <f>IF(②選手情報入力!C46="","",②選手情報入力!C46)</f>
        <v/>
      </c>
      <c r="F37" t="str">
        <f>IF(E37="","",②選手情報入力!D46)</f>
        <v/>
      </c>
      <c r="G37" t="str">
        <f>IF(E37="","",ASC(②選手情報入力!E46))</f>
        <v/>
      </c>
      <c r="H37" t="str">
        <f t="shared" si="0"/>
        <v/>
      </c>
      <c r="I37" t="str">
        <f>IF(E37="","",IF(②選手情報入力!G46="男",1,2))</f>
        <v/>
      </c>
      <c r="J37" t="str">
        <f>IF(E37="","",IF(②選手情報入力!H46="","",②選手情報入力!H46))</f>
        <v/>
      </c>
      <c r="M37" t="str">
        <f t="shared" si="1"/>
        <v/>
      </c>
      <c r="O37" t="str">
        <f>IF(E37="","",IF(②選手情報入力!J46="","",IF(I37=1,VLOOKUP(②選手情報入力!J46,種目情報!$A$4:$B$31,2,FALSE),VLOOKUP(②選手情報入力!J46,種目情報!$E$4:$F$34,2,FALSE))))</f>
        <v/>
      </c>
      <c r="P37" t="str">
        <f>IF(E37="","",IF(②選手情報入力!K46="","",②選手情報入力!K46))</f>
        <v/>
      </c>
      <c r="Q37" s="30" t="str">
        <f>IF(E37="","",IF(②選手情報入力!I46="","",1))</f>
        <v/>
      </c>
      <c r="R37" t="str">
        <f>IF(E37="","",IF(②選手情報入力!J46="","",IF(I37=1,VLOOKUP(②選手情報入力!J46,種目情報!$A$4:$C$35,3,FALSE),VLOOKUP(②選手情報入力!J46,種目情報!$E$4:$G$39,3,FALSE))))</f>
        <v/>
      </c>
      <c r="S37" t="str">
        <f>IF(E37="","",IF(②選手情報入力!M46="","",IF(I37=1,VLOOKUP(②選手情報入力!M46,種目情報!$A$4:$B$35,2,FALSE),VLOOKUP(②選手情報入力!M46,種目情報!$E$4:$F$39,2,FALSE))))</f>
        <v/>
      </c>
      <c r="T37" t="str">
        <f>IF(E37="","",IF(②選手情報入力!N46="","",②選手情報入力!N46))</f>
        <v/>
      </c>
      <c r="U37" s="30" t="str">
        <f>IF(E37="","",IF(②選手情報入力!L46="","",1))</f>
        <v/>
      </c>
      <c r="V37" t="str">
        <f>IF(E37="","",IF(②選手情報入力!M46="","",IF(I37=1,VLOOKUP(②選手情報入力!M46,種目情報!$A$4:$C$35,3,FALSE),VLOOKUP(②選手情報入力!M46,種目情報!$E$4:$G$39,3,FALSE))))</f>
        <v/>
      </c>
      <c r="W37" t="str">
        <f>IF(E37="","",IF(②選手情報入力!P46="","",IF(I37=1,VLOOKUP(②選手情報入力!P46,種目情報!$A$4:$B$35,2,FALSE),VLOOKUP(②選手情報入力!P46,種目情報!$E$4:$F$39,2,FALSE))))</f>
        <v/>
      </c>
      <c r="X37" t="str">
        <f>IF(E37="","",IF(②選手情報入力!Q46="","",②選手情報入力!Q46))</f>
        <v/>
      </c>
      <c r="Y37" s="30" t="str">
        <f>IF(E37="","",IF(②選手情報入力!O46="","",1))</f>
        <v/>
      </c>
      <c r="Z37" t="str">
        <f>IF(E37="","",IF(②選手情報入力!P46="","",IF(I37=1,VLOOKUP(②選手情報入力!P46,種目情報!$A$4:$C$35,3,FALSE),VLOOKUP(②選手情報入力!P46,種目情報!$E$4:$G$39,3,FALSE))))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IF(E38="","",Sheet1!A37)</f>
        <v/>
      </c>
      <c r="B38" t="str">
        <f>IF(E38="","",①団体情報入力!$C$4)</f>
        <v/>
      </c>
      <c r="D38" t="str">
        <f>IF(②選手情報入力!B47="","",②選手情報入力!B47)</f>
        <v/>
      </c>
      <c r="E38" t="str">
        <f>IF(②選手情報入力!C47="","",②選手情報入力!C47)</f>
        <v/>
      </c>
      <c r="F38" t="str">
        <f>IF(E38="","",②選手情報入力!D47)</f>
        <v/>
      </c>
      <c r="G38" t="str">
        <f>IF(E38="","",ASC(②選手情報入力!E47))</f>
        <v/>
      </c>
      <c r="H38" t="str">
        <f t="shared" si="0"/>
        <v/>
      </c>
      <c r="I38" t="str">
        <f>IF(E38="","",IF(②選手情報入力!G47="男",1,2))</f>
        <v/>
      </c>
      <c r="J38" t="str">
        <f>IF(E38="","",IF(②選手情報入力!H47="","",②選手情報入力!H47))</f>
        <v/>
      </c>
      <c r="M38" t="str">
        <f t="shared" si="1"/>
        <v/>
      </c>
      <c r="O38" t="str">
        <f>IF(E38="","",IF(②選手情報入力!J47="","",IF(I38=1,VLOOKUP(②選手情報入力!J47,種目情報!$A$4:$B$31,2,FALSE),VLOOKUP(②選手情報入力!J47,種目情報!$E$4:$F$34,2,FALSE))))</f>
        <v/>
      </c>
      <c r="P38" t="str">
        <f>IF(E38="","",IF(②選手情報入力!K47="","",②選手情報入力!K47))</f>
        <v/>
      </c>
      <c r="Q38" s="30" t="str">
        <f>IF(E38="","",IF(②選手情報入力!I47="","",1))</f>
        <v/>
      </c>
      <c r="R38" t="str">
        <f>IF(E38="","",IF(②選手情報入力!J47="","",IF(I38=1,VLOOKUP(②選手情報入力!J47,種目情報!$A$4:$C$35,3,FALSE),VLOOKUP(②選手情報入力!J47,種目情報!$E$4:$G$39,3,FALSE))))</f>
        <v/>
      </c>
      <c r="S38" t="str">
        <f>IF(E38="","",IF(②選手情報入力!M47="","",IF(I38=1,VLOOKUP(②選手情報入力!M47,種目情報!$A$4:$B$35,2,FALSE),VLOOKUP(②選手情報入力!M47,種目情報!$E$4:$F$39,2,FALSE))))</f>
        <v/>
      </c>
      <c r="T38" t="str">
        <f>IF(E38="","",IF(②選手情報入力!N47="","",②選手情報入力!N47))</f>
        <v/>
      </c>
      <c r="U38" s="30" t="str">
        <f>IF(E38="","",IF(②選手情報入力!L47="","",1))</f>
        <v/>
      </c>
      <c r="V38" t="str">
        <f>IF(E38="","",IF(②選手情報入力!M47="","",IF(I38=1,VLOOKUP(②選手情報入力!M47,種目情報!$A$4:$C$35,3,FALSE),VLOOKUP(②選手情報入力!M47,種目情報!$E$4:$G$39,3,FALSE))))</f>
        <v/>
      </c>
      <c r="W38" t="str">
        <f>IF(E38="","",IF(②選手情報入力!P47="","",IF(I38=1,VLOOKUP(②選手情報入力!P47,種目情報!$A$4:$B$35,2,FALSE),VLOOKUP(②選手情報入力!P47,種目情報!$E$4:$F$39,2,FALSE))))</f>
        <v/>
      </c>
      <c r="X38" t="str">
        <f>IF(E38="","",IF(②選手情報入力!Q47="","",②選手情報入力!Q47))</f>
        <v/>
      </c>
      <c r="Y38" s="30" t="str">
        <f>IF(E38="","",IF(②選手情報入力!O47="","",1))</f>
        <v/>
      </c>
      <c r="Z38" t="str">
        <f>IF(E38="","",IF(②選手情報入力!P47="","",IF(I38=1,VLOOKUP(②選手情報入力!P47,種目情報!$A$4:$C$35,3,FALSE),VLOOKUP(②選手情報入力!P47,種目情報!$E$4:$G$39,3,FALSE))))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IF(E39="","",Sheet1!A38)</f>
        <v/>
      </c>
      <c r="B39" t="str">
        <f>IF(E39="","",①団体情報入力!$C$4)</f>
        <v/>
      </c>
      <c r="D39" t="str">
        <f>IF(②選手情報入力!B48="","",②選手情報入力!B48)</f>
        <v/>
      </c>
      <c r="E39" t="str">
        <f>IF(②選手情報入力!C48="","",②選手情報入力!C48)</f>
        <v/>
      </c>
      <c r="F39" t="str">
        <f>IF(E39="","",②選手情報入力!D48)</f>
        <v/>
      </c>
      <c r="G39" t="str">
        <f>IF(E39="","",ASC(②選手情報入力!E48))</f>
        <v/>
      </c>
      <c r="H39" t="str">
        <f t="shared" si="0"/>
        <v/>
      </c>
      <c r="I39" t="str">
        <f>IF(E39="","",IF(②選手情報入力!G48="男",1,2))</f>
        <v/>
      </c>
      <c r="J39" t="str">
        <f>IF(E39="","",IF(②選手情報入力!H48="","",②選手情報入力!H48))</f>
        <v/>
      </c>
      <c r="M39" t="str">
        <f t="shared" si="1"/>
        <v/>
      </c>
      <c r="O39" t="str">
        <f>IF(E39="","",IF(②選手情報入力!J48="","",IF(I39=1,VLOOKUP(②選手情報入力!J48,種目情報!$A$4:$B$31,2,FALSE),VLOOKUP(②選手情報入力!J48,種目情報!$E$4:$F$34,2,FALSE))))</f>
        <v/>
      </c>
      <c r="P39" t="str">
        <f>IF(E39="","",IF(②選手情報入力!K48="","",②選手情報入力!K48))</f>
        <v/>
      </c>
      <c r="Q39" s="30" t="str">
        <f>IF(E39="","",IF(②選手情報入力!I48="","",1))</f>
        <v/>
      </c>
      <c r="R39" t="str">
        <f>IF(E39="","",IF(②選手情報入力!J48="","",IF(I39=1,VLOOKUP(②選手情報入力!J48,種目情報!$A$4:$C$35,3,FALSE),VLOOKUP(②選手情報入力!J48,種目情報!$E$4:$G$39,3,FALSE))))</f>
        <v/>
      </c>
      <c r="S39" t="str">
        <f>IF(E39="","",IF(②選手情報入力!M48="","",IF(I39=1,VLOOKUP(②選手情報入力!M48,種目情報!$A$4:$B$35,2,FALSE),VLOOKUP(②選手情報入力!M48,種目情報!$E$4:$F$39,2,FALSE))))</f>
        <v/>
      </c>
      <c r="T39" t="str">
        <f>IF(E39="","",IF(②選手情報入力!N48="","",②選手情報入力!N48))</f>
        <v/>
      </c>
      <c r="U39" s="30" t="str">
        <f>IF(E39="","",IF(②選手情報入力!L48="","",1))</f>
        <v/>
      </c>
      <c r="V39" t="str">
        <f>IF(E39="","",IF(②選手情報入力!M48="","",IF(I39=1,VLOOKUP(②選手情報入力!M48,種目情報!$A$4:$C$35,3,FALSE),VLOOKUP(②選手情報入力!M48,種目情報!$E$4:$G$39,3,FALSE))))</f>
        <v/>
      </c>
      <c r="W39" t="str">
        <f>IF(E39="","",IF(②選手情報入力!P48="","",IF(I39=1,VLOOKUP(②選手情報入力!P48,種目情報!$A$4:$B$35,2,FALSE),VLOOKUP(②選手情報入力!P48,種目情報!$E$4:$F$39,2,FALSE))))</f>
        <v/>
      </c>
      <c r="X39" t="str">
        <f>IF(E39="","",IF(②選手情報入力!Q48="","",②選手情報入力!Q48))</f>
        <v/>
      </c>
      <c r="Y39" s="30" t="str">
        <f>IF(E39="","",IF(②選手情報入力!O48="","",1))</f>
        <v/>
      </c>
      <c r="Z39" t="str">
        <f>IF(E39="","",IF(②選手情報入力!P48="","",IF(I39=1,VLOOKUP(②選手情報入力!P48,種目情報!$A$4:$C$35,3,FALSE),VLOOKUP(②選手情報入力!P48,種目情報!$E$4:$G$39,3,FALSE))))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IF(E40="","",Sheet1!A39)</f>
        <v/>
      </c>
      <c r="B40" t="str">
        <f>IF(E40="","",①団体情報入力!$C$4)</f>
        <v/>
      </c>
      <c r="D40" t="str">
        <f>IF(②選手情報入力!B49="","",②選手情報入力!B49)</f>
        <v/>
      </c>
      <c r="E40" t="str">
        <f>IF(②選手情報入力!C49="","",②選手情報入力!C49)</f>
        <v/>
      </c>
      <c r="F40" t="str">
        <f>IF(E40="","",②選手情報入力!D49)</f>
        <v/>
      </c>
      <c r="G40" t="str">
        <f>IF(E40="","",ASC(②選手情報入力!E49))</f>
        <v/>
      </c>
      <c r="H40" t="str">
        <f t="shared" si="0"/>
        <v/>
      </c>
      <c r="I40" t="str">
        <f>IF(E40="","",IF(②選手情報入力!G49="男",1,2))</f>
        <v/>
      </c>
      <c r="J40" t="str">
        <f>IF(E40="","",IF(②選手情報入力!H49="","",②選手情報入力!H49))</f>
        <v/>
      </c>
      <c r="M40" t="str">
        <f t="shared" si="1"/>
        <v/>
      </c>
      <c r="O40" t="str">
        <f>IF(E40="","",IF(②選手情報入力!J49="","",IF(I40=1,VLOOKUP(②選手情報入力!J49,種目情報!$A$4:$B$31,2,FALSE),VLOOKUP(②選手情報入力!J49,種目情報!$E$4:$F$34,2,FALSE))))</f>
        <v/>
      </c>
      <c r="P40" t="str">
        <f>IF(E40="","",IF(②選手情報入力!K49="","",②選手情報入力!K49))</f>
        <v/>
      </c>
      <c r="Q40" s="30" t="str">
        <f>IF(E40="","",IF(②選手情報入力!I49="","",1))</f>
        <v/>
      </c>
      <c r="R40" t="str">
        <f>IF(E40="","",IF(②選手情報入力!J49="","",IF(I40=1,VLOOKUP(②選手情報入力!J49,種目情報!$A$4:$C$35,3,FALSE),VLOOKUP(②選手情報入力!J49,種目情報!$E$4:$G$39,3,FALSE))))</f>
        <v/>
      </c>
      <c r="S40" t="str">
        <f>IF(E40="","",IF(②選手情報入力!M49="","",IF(I40=1,VLOOKUP(②選手情報入力!M49,種目情報!$A$4:$B$35,2,FALSE),VLOOKUP(②選手情報入力!M49,種目情報!$E$4:$F$39,2,FALSE))))</f>
        <v/>
      </c>
      <c r="T40" t="str">
        <f>IF(E40="","",IF(②選手情報入力!N49="","",②選手情報入力!N49))</f>
        <v/>
      </c>
      <c r="U40" s="30" t="str">
        <f>IF(E40="","",IF(②選手情報入力!L49="","",1))</f>
        <v/>
      </c>
      <c r="V40" t="str">
        <f>IF(E40="","",IF(②選手情報入力!M49="","",IF(I40=1,VLOOKUP(②選手情報入力!M49,種目情報!$A$4:$C$35,3,FALSE),VLOOKUP(②選手情報入力!M49,種目情報!$E$4:$G$39,3,FALSE))))</f>
        <v/>
      </c>
      <c r="W40" t="str">
        <f>IF(E40="","",IF(②選手情報入力!P49="","",IF(I40=1,VLOOKUP(②選手情報入力!P49,種目情報!$A$4:$B$35,2,FALSE),VLOOKUP(②選手情報入力!P49,種目情報!$E$4:$F$39,2,FALSE))))</f>
        <v/>
      </c>
      <c r="X40" t="str">
        <f>IF(E40="","",IF(②選手情報入力!Q49="","",②選手情報入力!Q49))</f>
        <v/>
      </c>
      <c r="Y40" s="30" t="str">
        <f>IF(E40="","",IF(②選手情報入力!O49="","",1))</f>
        <v/>
      </c>
      <c r="Z40" t="str">
        <f>IF(E40="","",IF(②選手情報入力!P49="","",IF(I40=1,VLOOKUP(②選手情報入力!P49,種目情報!$A$4:$C$35,3,FALSE),VLOOKUP(②選手情報入力!P49,種目情報!$E$4:$G$39,3,FALSE))))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IF(E41="","",Sheet1!A40)</f>
        <v/>
      </c>
      <c r="B41" t="str">
        <f>IF(E41="","",①団体情報入力!$C$4)</f>
        <v/>
      </c>
      <c r="D41" t="str">
        <f>IF(②選手情報入力!B50="","",②選手情報入力!B50)</f>
        <v/>
      </c>
      <c r="E41" t="str">
        <f>IF(②選手情報入力!C50="","",②選手情報入力!C50)</f>
        <v/>
      </c>
      <c r="F41" t="str">
        <f>IF(E41="","",②選手情報入力!D50)</f>
        <v/>
      </c>
      <c r="G41" t="str">
        <f>IF(E41="","",ASC(②選手情報入力!E50))</f>
        <v/>
      </c>
      <c r="H41" t="str">
        <f t="shared" si="0"/>
        <v/>
      </c>
      <c r="I41" t="str">
        <f>IF(E41="","",IF(②選手情報入力!G50="男",1,2))</f>
        <v/>
      </c>
      <c r="J41" t="str">
        <f>IF(E41="","",IF(②選手情報入力!H50="","",②選手情報入力!H50))</f>
        <v/>
      </c>
      <c r="M41" t="str">
        <f t="shared" si="1"/>
        <v/>
      </c>
      <c r="O41" t="str">
        <f>IF(E41="","",IF(②選手情報入力!J50="","",IF(I41=1,VLOOKUP(②選手情報入力!J50,種目情報!$A$4:$B$31,2,FALSE),VLOOKUP(②選手情報入力!J50,種目情報!$E$4:$F$34,2,FALSE))))</f>
        <v/>
      </c>
      <c r="P41" t="str">
        <f>IF(E41="","",IF(②選手情報入力!K50="","",②選手情報入力!K50))</f>
        <v/>
      </c>
      <c r="Q41" s="30" t="str">
        <f>IF(E41="","",IF(②選手情報入力!I50="","",1))</f>
        <v/>
      </c>
      <c r="R41" t="str">
        <f>IF(E41="","",IF(②選手情報入力!J50="","",IF(I41=1,VLOOKUP(②選手情報入力!J50,種目情報!$A$4:$C$35,3,FALSE),VLOOKUP(②選手情報入力!J50,種目情報!$E$4:$G$39,3,FALSE))))</f>
        <v/>
      </c>
      <c r="S41" t="str">
        <f>IF(E41="","",IF(②選手情報入力!M50="","",IF(I41=1,VLOOKUP(②選手情報入力!M50,種目情報!$A$4:$B$35,2,FALSE),VLOOKUP(②選手情報入力!M50,種目情報!$E$4:$F$39,2,FALSE))))</f>
        <v/>
      </c>
      <c r="T41" t="str">
        <f>IF(E41="","",IF(②選手情報入力!N50="","",②選手情報入力!N50))</f>
        <v/>
      </c>
      <c r="U41" s="30" t="str">
        <f>IF(E41="","",IF(②選手情報入力!L50="","",1))</f>
        <v/>
      </c>
      <c r="V41" t="str">
        <f>IF(E41="","",IF(②選手情報入力!M50="","",IF(I41=1,VLOOKUP(②選手情報入力!M50,種目情報!$A$4:$C$35,3,FALSE),VLOOKUP(②選手情報入力!M50,種目情報!$E$4:$G$39,3,FALSE))))</f>
        <v/>
      </c>
      <c r="W41" t="str">
        <f>IF(E41="","",IF(②選手情報入力!P50="","",IF(I41=1,VLOOKUP(②選手情報入力!P50,種目情報!$A$4:$B$35,2,FALSE),VLOOKUP(②選手情報入力!P50,種目情報!$E$4:$F$39,2,FALSE))))</f>
        <v/>
      </c>
      <c r="X41" t="str">
        <f>IF(E41="","",IF(②選手情報入力!Q50="","",②選手情報入力!Q50))</f>
        <v/>
      </c>
      <c r="Y41" s="30" t="str">
        <f>IF(E41="","",IF(②選手情報入力!O50="","",1))</f>
        <v/>
      </c>
      <c r="Z41" t="str">
        <f>IF(E41="","",IF(②選手情報入力!P50="","",IF(I41=1,VLOOKUP(②選手情報入力!P50,種目情報!$A$4:$C$35,3,FALSE),VLOOKUP(②選手情報入力!P50,種目情報!$E$4:$G$39,3,FALSE))))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IF(E42="","",Sheet1!A41)</f>
        <v/>
      </c>
      <c r="B42" t="str">
        <f>IF(E42="","",①団体情報入力!$C$4)</f>
        <v/>
      </c>
      <c r="D42" t="str">
        <f>IF(②選手情報入力!B51="","",②選手情報入力!B51)</f>
        <v/>
      </c>
      <c r="E42" t="str">
        <f>IF(②選手情報入力!C51="","",②選手情報入力!C51)</f>
        <v/>
      </c>
      <c r="F42" t="str">
        <f>IF(E42="","",②選手情報入力!D51)</f>
        <v/>
      </c>
      <c r="G42" t="str">
        <f>IF(E42="","",ASC(②選手情報入力!E51))</f>
        <v/>
      </c>
      <c r="H42" t="str">
        <f t="shared" si="0"/>
        <v/>
      </c>
      <c r="I42" t="str">
        <f>IF(E42="","",IF(②選手情報入力!G51="男",1,2))</f>
        <v/>
      </c>
      <c r="J42" t="str">
        <f>IF(E42="","",IF(②選手情報入力!H51="","",②選手情報入力!H51))</f>
        <v/>
      </c>
      <c r="M42" t="str">
        <f t="shared" si="1"/>
        <v/>
      </c>
      <c r="O42" t="str">
        <f>IF(E42="","",IF(②選手情報入力!J51="","",IF(I42=1,VLOOKUP(②選手情報入力!J51,種目情報!$A$4:$B$31,2,FALSE),VLOOKUP(②選手情報入力!J51,種目情報!$E$4:$F$34,2,FALSE))))</f>
        <v/>
      </c>
      <c r="P42" t="str">
        <f>IF(E42="","",IF(②選手情報入力!K51="","",②選手情報入力!K51))</f>
        <v/>
      </c>
      <c r="Q42" s="30" t="str">
        <f>IF(E42="","",IF(②選手情報入力!I51="","",1))</f>
        <v/>
      </c>
      <c r="R42" t="str">
        <f>IF(E42="","",IF(②選手情報入力!J51="","",IF(I42=1,VLOOKUP(②選手情報入力!J51,種目情報!$A$4:$C$35,3,FALSE),VLOOKUP(②選手情報入力!J51,種目情報!$E$4:$G$39,3,FALSE))))</f>
        <v/>
      </c>
      <c r="S42" t="str">
        <f>IF(E42="","",IF(②選手情報入力!M51="","",IF(I42=1,VLOOKUP(②選手情報入力!M51,種目情報!$A$4:$B$35,2,FALSE),VLOOKUP(②選手情報入力!M51,種目情報!$E$4:$F$39,2,FALSE))))</f>
        <v/>
      </c>
      <c r="T42" t="str">
        <f>IF(E42="","",IF(②選手情報入力!N51="","",②選手情報入力!N51))</f>
        <v/>
      </c>
      <c r="U42" s="30" t="str">
        <f>IF(E42="","",IF(②選手情報入力!L51="","",1))</f>
        <v/>
      </c>
      <c r="V42" t="str">
        <f>IF(E42="","",IF(②選手情報入力!M51="","",IF(I42=1,VLOOKUP(②選手情報入力!M51,種目情報!$A$4:$C$35,3,FALSE),VLOOKUP(②選手情報入力!M51,種目情報!$E$4:$G$39,3,FALSE))))</f>
        <v/>
      </c>
      <c r="W42" t="str">
        <f>IF(E42="","",IF(②選手情報入力!P51="","",IF(I42=1,VLOOKUP(②選手情報入力!P51,種目情報!$A$4:$B$35,2,FALSE),VLOOKUP(②選手情報入力!P51,種目情報!$E$4:$F$39,2,FALSE))))</f>
        <v/>
      </c>
      <c r="X42" t="str">
        <f>IF(E42="","",IF(②選手情報入力!Q51="","",②選手情報入力!Q51))</f>
        <v/>
      </c>
      <c r="Y42" s="30" t="str">
        <f>IF(E42="","",IF(②選手情報入力!O51="","",1))</f>
        <v/>
      </c>
      <c r="Z42" t="str">
        <f>IF(E42="","",IF(②選手情報入力!P51="","",IF(I42=1,VLOOKUP(②選手情報入力!P51,種目情報!$A$4:$C$35,3,FALSE),VLOOKUP(②選手情報入力!P51,種目情報!$E$4:$G$39,3,FALSE))))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IF(E43="","",Sheet1!A42)</f>
        <v/>
      </c>
      <c r="B43" t="str">
        <f>IF(E43="","",①団体情報入力!$C$4)</f>
        <v/>
      </c>
      <c r="D43" t="str">
        <f>IF(②選手情報入力!B52="","",②選手情報入力!B52)</f>
        <v/>
      </c>
      <c r="E43" t="str">
        <f>IF(②選手情報入力!C52="","",②選手情報入力!C52)</f>
        <v/>
      </c>
      <c r="F43" t="str">
        <f>IF(E43="","",②選手情報入力!D52)</f>
        <v/>
      </c>
      <c r="G43" t="str">
        <f>IF(E43="","",ASC(②選手情報入力!E52))</f>
        <v/>
      </c>
      <c r="H43" t="str">
        <f t="shared" si="0"/>
        <v/>
      </c>
      <c r="I43" t="str">
        <f>IF(E43="","",IF(②選手情報入力!G52="男",1,2))</f>
        <v/>
      </c>
      <c r="J43" t="str">
        <f>IF(E43="","",IF(②選手情報入力!H52="","",②選手情報入力!H52))</f>
        <v/>
      </c>
      <c r="M43" t="str">
        <f t="shared" si="1"/>
        <v/>
      </c>
      <c r="O43" t="str">
        <f>IF(E43="","",IF(②選手情報入力!J52="","",IF(I43=1,VLOOKUP(②選手情報入力!J52,種目情報!$A$4:$B$31,2,FALSE),VLOOKUP(②選手情報入力!J52,種目情報!$E$4:$F$34,2,FALSE))))</f>
        <v/>
      </c>
      <c r="P43" t="str">
        <f>IF(E43="","",IF(②選手情報入力!K52="","",②選手情報入力!K52))</f>
        <v/>
      </c>
      <c r="Q43" s="30" t="str">
        <f>IF(E43="","",IF(②選手情報入力!I52="","",1))</f>
        <v/>
      </c>
      <c r="R43" t="str">
        <f>IF(E43="","",IF(②選手情報入力!J52="","",IF(I43=1,VLOOKUP(②選手情報入力!J52,種目情報!$A$4:$C$35,3,FALSE),VLOOKUP(②選手情報入力!J52,種目情報!$E$4:$G$39,3,FALSE))))</f>
        <v/>
      </c>
      <c r="S43" t="str">
        <f>IF(E43="","",IF(②選手情報入力!M52="","",IF(I43=1,VLOOKUP(②選手情報入力!M52,種目情報!$A$4:$B$35,2,FALSE),VLOOKUP(②選手情報入力!M52,種目情報!$E$4:$F$39,2,FALSE))))</f>
        <v/>
      </c>
      <c r="T43" t="str">
        <f>IF(E43="","",IF(②選手情報入力!N52="","",②選手情報入力!N52))</f>
        <v/>
      </c>
      <c r="U43" s="30" t="str">
        <f>IF(E43="","",IF(②選手情報入力!L52="","",1))</f>
        <v/>
      </c>
      <c r="V43" t="str">
        <f>IF(E43="","",IF(②選手情報入力!M52="","",IF(I43=1,VLOOKUP(②選手情報入力!M52,種目情報!$A$4:$C$35,3,FALSE),VLOOKUP(②選手情報入力!M52,種目情報!$E$4:$G$39,3,FALSE))))</f>
        <v/>
      </c>
      <c r="W43" t="str">
        <f>IF(E43="","",IF(②選手情報入力!P52="","",IF(I43=1,VLOOKUP(②選手情報入力!P52,種目情報!$A$4:$B$35,2,FALSE),VLOOKUP(②選手情報入力!P52,種目情報!$E$4:$F$39,2,FALSE))))</f>
        <v/>
      </c>
      <c r="X43" t="str">
        <f>IF(E43="","",IF(②選手情報入力!Q52="","",②選手情報入力!Q52))</f>
        <v/>
      </c>
      <c r="Y43" s="30" t="str">
        <f>IF(E43="","",IF(②選手情報入力!O52="","",1))</f>
        <v/>
      </c>
      <c r="Z43" t="str">
        <f>IF(E43="","",IF(②選手情報入力!P52="","",IF(I43=1,VLOOKUP(②選手情報入力!P52,種目情報!$A$4:$C$35,3,FALSE),VLOOKUP(②選手情報入力!P52,種目情報!$E$4:$G$39,3,FALSE))))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IF(E44="","",Sheet1!A43)</f>
        <v/>
      </c>
      <c r="B44" t="str">
        <f>IF(E44="","",①団体情報入力!$C$4)</f>
        <v/>
      </c>
      <c r="D44" t="str">
        <f>IF(②選手情報入力!B53="","",②選手情報入力!B53)</f>
        <v/>
      </c>
      <c r="E44" t="str">
        <f>IF(②選手情報入力!C53="","",②選手情報入力!C53)</f>
        <v/>
      </c>
      <c r="F44" t="str">
        <f>IF(E44="","",②選手情報入力!D53)</f>
        <v/>
      </c>
      <c r="G44" t="str">
        <f>IF(E44="","",ASC(②選手情報入力!E53))</f>
        <v/>
      </c>
      <c r="H44" t="str">
        <f t="shared" si="0"/>
        <v/>
      </c>
      <c r="I44" t="str">
        <f>IF(E44="","",IF(②選手情報入力!G53="男",1,2))</f>
        <v/>
      </c>
      <c r="J44" t="str">
        <f>IF(E44="","",IF(②選手情報入力!H53="","",②選手情報入力!H53))</f>
        <v/>
      </c>
      <c r="M44" t="str">
        <f t="shared" si="1"/>
        <v/>
      </c>
      <c r="O44" t="str">
        <f>IF(E44="","",IF(②選手情報入力!J53="","",IF(I44=1,VLOOKUP(②選手情報入力!J53,種目情報!$A$4:$B$31,2,FALSE),VLOOKUP(②選手情報入力!J53,種目情報!$E$4:$F$34,2,FALSE))))</f>
        <v/>
      </c>
      <c r="P44" t="str">
        <f>IF(E44="","",IF(②選手情報入力!K53="","",②選手情報入力!K53))</f>
        <v/>
      </c>
      <c r="Q44" s="30" t="str">
        <f>IF(E44="","",IF(②選手情報入力!I53="","",1))</f>
        <v/>
      </c>
      <c r="R44" t="str">
        <f>IF(E44="","",IF(②選手情報入力!J53="","",IF(I44=1,VLOOKUP(②選手情報入力!J53,種目情報!$A$4:$C$35,3,FALSE),VLOOKUP(②選手情報入力!J53,種目情報!$E$4:$G$39,3,FALSE))))</f>
        <v/>
      </c>
      <c r="S44" t="str">
        <f>IF(E44="","",IF(②選手情報入力!M53="","",IF(I44=1,VLOOKUP(②選手情報入力!M53,種目情報!$A$4:$B$35,2,FALSE),VLOOKUP(②選手情報入力!M53,種目情報!$E$4:$F$39,2,FALSE))))</f>
        <v/>
      </c>
      <c r="T44" t="str">
        <f>IF(E44="","",IF(②選手情報入力!N53="","",②選手情報入力!N53))</f>
        <v/>
      </c>
      <c r="U44" s="30" t="str">
        <f>IF(E44="","",IF(②選手情報入力!L53="","",1))</f>
        <v/>
      </c>
      <c r="V44" t="str">
        <f>IF(E44="","",IF(②選手情報入力!M53="","",IF(I44=1,VLOOKUP(②選手情報入力!M53,種目情報!$A$4:$C$35,3,FALSE),VLOOKUP(②選手情報入力!M53,種目情報!$E$4:$G$39,3,FALSE))))</f>
        <v/>
      </c>
      <c r="W44" t="str">
        <f>IF(E44="","",IF(②選手情報入力!P53="","",IF(I44=1,VLOOKUP(②選手情報入力!P53,種目情報!$A$4:$B$35,2,FALSE),VLOOKUP(②選手情報入力!P53,種目情報!$E$4:$F$39,2,FALSE))))</f>
        <v/>
      </c>
      <c r="X44" t="str">
        <f>IF(E44="","",IF(②選手情報入力!Q53="","",②選手情報入力!Q53))</f>
        <v/>
      </c>
      <c r="Y44" s="30" t="str">
        <f>IF(E44="","",IF(②選手情報入力!O53="","",1))</f>
        <v/>
      </c>
      <c r="Z44" t="str">
        <f>IF(E44="","",IF(②選手情報入力!P53="","",IF(I44=1,VLOOKUP(②選手情報入力!P53,種目情報!$A$4:$C$35,3,FALSE),VLOOKUP(②選手情報入力!P53,種目情報!$E$4:$G$39,3,FALSE))))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IF(E45="","",Sheet1!A44)</f>
        <v/>
      </c>
      <c r="B45" t="str">
        <f>IF(E45="","",①団体情報入力!$C$4)</f>
        <v/>
      </c>
      <c r="D45" t="str">
        <f>IF(②選手情報入力!B54="","",②選手情報入力!B54)</f>
        <v/>
      </c>
      <c r="E45" t="str">
        <f>IF(②選手情報入力!C54="","",②選手情報入力!C54)</f>
        <v/>
      </c>
      <c r="F45" t="str">
        <f>IF(E45="","",②選手情報入力!D54)</f>
        <v/>
      </c>
      <c r="G45" t="str">
        <f>IF(E45="","",ASC(②選手情報入力!E54))</f>
        <v/>
      </c>
      <c r="H45" t="str">
        <f t="shared" si="0"/>
        <v/>
      </c>
      <c r="I45" t="str">
        <f>IF(E45="","",IF(②選手情報入力!G54="男",1,2))</f>
        <v/>
      </c>
      <c r="J45" t="str">
        <f>IF(E45="","",IF(②選手情報入力!H54="","",②選手情報入力!H54))</f>
        <v/>
      </c>
      <c r="M45" t="str">
        <f t="shared" si="1"/>
        <v/>
      </c>
      <c r="O45" t="str">
        <f>IF(E45="","",IF(②選手情報入力!J54="","",IF(I45=1,VLOOKUP(②選手情報入力!J54,種目情報!$A$4:$B$31,2,FALSE),VLOOKUP(②選手情報入力!J54,種目情報!$E$4:$F$34,2,FALSE))))</f>
        <v/>
      </c>
      <c r="P45" t="str">
        <f>IF(E45="","",IF(②選手情報入力!K54="","",②選手情報入力!K54))</f>
        <v/>
      </c>
      <c r="Q45" s="30" t="str">
        <f>IF(E45="","",IF(②選手情報入力!I54="","",1))</f>
        <v/>
      </c>
      <c r="R45" t="str">
        <f>IF(E45="","",IF(②選手情報入力!J54="","",IF(I45=1,VLOOKUP(②選手情報入力!J54,種目情報!$A$4:$C$35,3,FALSE),VLOOKUP(②選手情報入力!J54,種目情報!$E$4:$G$39,3,FALSE))))</f>
        <v/>
      </c>
      <c r="S45" t="str">
        <f>IF(E45="","",IF(②選手情報入力!M54="","",IF(I45=1,VLOOKUP(②選手情報入力!M54,種目情報!$A$4:$B$35,2,FALSE),VLOOKUP(②選手情報入力!M54,種目情報!$E$4:$F$39,2,FALSE))))</f>
        <v/>
      </c>
      <c r="T45" t="str">
        <f>IF(E45="","",IF(②選手情報入力!N54="","",②選手情報入力!N54))</f>
        <v/>
      </c>
      <c r="U45" s="30" t="str">
        <f>IF(E45="","",IF(②選手情報入力!L54="","",1))</f>
        <v/>
      </c>
      <c r="V45" t="str">
        <f>IF(E45="","",IF(②選手情報入力!M54="","",IF(I45=1,VLOOKUP(②選手情報入力!M54,種目情報!$A$4:$C$35,3,FALSE),VLOOKUP(②選手情報入力!M54,種目情報!$E$4:$G$39,3,FALSE))))</f>
        <v/>
      </c>
      <c r="W45" t="str">
        <f>IF(E45="","",IF(②選手情報入力!P54="","",IF(I45=1,VLOOKUP(②選手情報入力!P54,種目情報!$A$4:$B$35,2,FALSE),VLOOKUP(②選手情報入力!P54,種目情報!$E$4:$F$39,2,FALSE))))</f>
        <v/>
      </c>
      <c r="X45" t="str">
        <f>IF(E45="","",IF(②選手情報入力!Q54="","",②選手情報入力!Q54))</f>
        <v/>
      </c>
      <c r="Y45" s="30" t="str">
        <f>IF(E45="","",IF(②選手情報入力!O54="","",1))</f>
        <v/>
      </c>
      <c r="Z45" t="str">
        <f>IF(E45="","",IF(②選手情報入力!P54="","",IF(I45=1,VLOOKUP(②選手情報入力!P54,種目情報!$A$4:$C$35,3,FALSE),VLOOKUP(②選手情報入力!P54,種目情報!$E$4:$G$39,3,FALSE))))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IF(E46="","",Sheet1!A45)</f>
        <v/>
      </c>
      <c r="B46" t="str">
        <f>IF(E46="","",①団体情報入力!$C$4)</f>
        <v/>
      </c>
      <c r="D46" t="str">
        <f>IF(②選手情報入力!B55="","",②選手情報入力!B55)</f>
        <v/>
      </c>
      <c r="E46" t="str">
        <f>IF(②選手情報入力!C55="","",②選手情報入力!C55)</f>
        <v/>
      </c>
      <c r="F46" t="str">
        <f>IF(E46="","",②選手情報入力!D55)</f>
        <v/>
      </c>
      <c r="G46" t="str">
        <f>IF(E46="","",ASC(②選手情報入力!E55))</f>
        <v/>
      </c>
      <c r="H46" t="str">
        <f t="shared" si="0"/>
        <v/>
      </c>
      <c r="I46" t="str">
        <f>IF(E46="","",IF(②選手情報入力!G55="男",1,2))</f>
        <v/>
      </c>
      <c r="J46" t="str">
        <f>IF(E46="","",IF(②選手情報入力!H55="","",②選手情報入力!H55))</f>
        <v/>
      </c>
      <c r="M46" t="str">
        <f t="shared" si="1"/>
        <v/>
      </c>
      <c r="O46" t="str">
        <f>IF(E46="","",IF(②選手情報入力!J55="","",IF(I46=1,VLOOKUP(②選手情報入力!J55,種目情報!$A$4:$B$31,2,FALSE),VLOOKUP(②選手情報入力!J55,種目情報!$E$4:$F$34,2,FALSE))))</f>
        <v/>
      </c>
      <c r="P46" t="str">
        <f>IF(E46="","",IF(②選手情報入力!K55="","",②選手情報入力!K55))</f>
        <v/>
      </c>
      <c r="Q46" s="30" t="str">
        <f>IF(E46="","",IF(②選手情報入力!I55="","",1))</f>
        <v/>
      </c>
      <c r="R46" t="str">
        <f>IF(E46="","",IF(②選手情報入力!J55="","",IF(I46=1,VLOOKUP(②選手情報入力!J55,種目情報!$A$4:$C$35,3,FALSE),VLOOKUP(②選手情報入力!J55,種目情報!$E$4:$G$39,3,FALSE))))</f>
        <v/>
      </c>
      <c r="S46" t="str">
        <f>IF(E46="","",IF(②選手情報入力!M55="","",IF(I46=1,VLOOKUP(②選手情報入力!M55,種目情報!$A$4:$B$35,2,FALSE),VLOOKUP(②選手情報入力!M55,種目情報!$E$4:$F$39,2,FALSE))))</f>
        <v/>
      </c>
      <c r="T46" t="str">
        <f>IF(E46="","",IF(②選手情報入力!N55="","",②選手情報入力!N55))</f>
        <v/>
      </c>
      <c r="U46" s="30" t="str">
        <f>IF(E46="","",IF(②選手情報入力!L55="","",1))</f>
        <v/>
      </c>
      <c r="V46" t="str">
        <f>IF(E46="","",IF(②選手情報入力!M55="","",IF(I46=1,VLOOKUP(②選手情報入力!M55,種目情報!$A$4:$C$35,3,FALSE),VLOOKUP(②選手情報入力!M55,種目情報!$E$4:$G$39,3,FALSE))))</f>
        <v/>
      </c>
      <c r="W46" t="str">
        <f>IF(E46="","",IF(②選手情報入力!P55="","",IF(I46=1,VLOOKUP(②選手情報入力!P55,種目情報!$A$4:$B$35,2,FALSE),VLOOKUP(②選手情報入力!P55,種目情報!$E$4:$F$39,2,FALSE))))</f>
        <v/>
      </c>
      <c r="X46" t="str">
        <f>IF(E46="","",IF(②選手情報入力!Q55="","",②選手情報入力!Q55))</f>
        <v/>
      </c>
      <c r="Y46" s="30" t="str">
        <f>IF(E46="","",IF(②選手情報入力!O55="","",1))</f>
        <v/>
      </c>
      <c r="Z46" t="str">
        <f>IF(E46="","",IF(②選手情報入力!P55="","",IF(I46=1,VLOOKUP(②選手情報入力!P55,種目情報!$A$4:$C$35,3,FALSE),VLOOKUP(②選手情報入力!P55,種目情報!$E$4:$G$39,3,FALSE))))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IF(E47="","",Sheet1!A46)</f>
        <v/>
      </c>
      <c r="B47" t="str">
        <f>IF(E47="","",①団体情報入力!$C$4)</f>
        <v/>
      </c>
      <c r="D47" t="str">
        <f>IF(②選手情報入力!B56="","",②選手情報入力!B56)</f>
        <v/>
      </c>
      <c r="E47" t="str">
        <f>IF(②選手情報入力!C56="","",②選手情報入力!C56)</f>
        <v/>
      </c>
      <c r="F47" t="str">
        <f>IF(E47="","",②選手情報入力!D56)</f>
        <v/>
      </c>
      <c r="G47" t="str">
        <f>IF(E47="","",ASC(②選手情報入力!E56))</f>
        <v/>
      </c>
      <c r="H47" t="str">
        <f t="shared" si="0"/>
        <v/>
      </c>
      <c r="I47" t="str">
        <f>IF(E47="","",IF(②選手情報入力!G56="男",1,2))</f>
        <v/>
      </c>
      <c r="J47" t="str">
        <f>IF(E47="","",IF(②選手情報入力!H56="","",②選手情報入力!H56))</f>
        <v/>
      </c>
      <c r="M47" t="str">
        <f t="shared" si="1"/>
        <v/>
      </c>
      <c r="O47" t="str">
        <f>IF(E47="","",IF(②選手情報入力!J56="","",IF(I47=1,VLOOKUP(②選手情報入力!J56,種目情報!$A$4:$B$31,2,FALSE),VLOOKUP(②選手情報入力!J56,種目情報!$E$4:$F$34,2,FALSE))))</f>
        <v/>
      </c>
      <c r="P47" t="str">
        <f>IF(E47="","",IF(②選手情報入力!K56="","",②選手情報入力!K56))</f>
        <v/>
      </c>
      <c r="Q47" s="30" t="str">
        <f>IF(E47="","",IF(②選手情報入力!I56="","",1))</f>
        <v/>
      </c>
      <c r="R47" t="str">
        <f>IF(E47="","",IF(②選手情報入力!J56="","",IF(I47=1,VLOOKUP(②選手情報入力!J56,種目情報!$A$4:$C$35,3,FALSE),VLOOKUP(②選手情報入力!J56,種目情報!$E$4:$G$39,3,FALSE))))</f>
        <v/>
      </c>
      <c r="S47" t="str">
        <f>IF(E47="","",IF(②選手情報入力!M56="","",IF(I47=1,VLOOKUP(②選手情報入力!M56,種目情報!$A$4:$B$35,2,FALSE),VLOOKUP(②選手情報入力!M56,種目情報!$E$4:$F$39,2,FALSE))))</f>
        <v/>
      </c>
      <c r="T47" t="str">
        <f>IF(E47="","",IF(②選手情報入力!N56="","",②選手情報入力!N56))</f>
        <v/>
      </c>
      <c r="U47" s="30" t="str">
        <f>IF(E47="","",IF(②選手情報入力!L56="","",1))</f>
        <v/>
      </c>
      <c r="V47" t="str">
        <f>IF(E47="","",IF(②選手情報入力!M56="","",IF(I47=1,VLOOKUP(②選手情報入力!M56,種目情報!$A$4:$C$35,3,FALSE),VLOOKUP(②選手情報入力!M56,種目情報!$E$4:$G$39,3,FALSE))))</f>
        <v/>
      </c>
      <c r="W47" t="str">
        <f>IF(E47="","",IF(②選手情報入力!P56="","",IF(I47=1,VLOOKUP(②選手情報入力!P56,種目情報!$A$4:$B$35,2,FALSE),VLOOKUP(②選手情報入力!P56,種目情報!$E$4:$F$39,2,FALSE))))</f>
        <v/>
      </c>
      <c r="X47" t="str">
        <f>IF(E47="","",IF(②選手情報入力!Q56="","",②選手情報入力!Q56))</f>
        <v/>
      </c>
      <c r="Y47" s="30" t="str">
        <f>IF(E47="","",IF(②選手情報入力!O56="","",1))</f>
        <v/>
      </c>
      <c r="Z47" t="str">
        <f>IF(E47="","",IF(②選手情報入力!P56="","",IF(I47=1,VLOOKUP(②選手情報入力!P56,種目情報!$A$4:$C$35,3,FALSE),VLOOKUP(②選手情報入力!P56,種目情報!$E$4:$G$39,3,FALSE))))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IF(E48="","",Sheet1!A47)</f>
        <v/>
      </c>
      <c r="B48" t="str">
        <f>IF(E48="","",①団体情報入力!$C$4)</f>
        <v/>
      </c>
      <c r="D48" t="str">
        <f>IF(②選手情報入力!B57="","",②選手情報入力!B57)</f>
        <v/>
      </c>
      <c r="E48" t="str">
        <f>IF(②選手情報入力!C57="","",②選手情報入力!C57)</f>
        <v/>
      </c>
      <c r="F48" t="str">
        <f>IF(E48="","",②選手情報入力!D57)</f>
        <v/>
      </c>
      <c r="G48" t="str">
        <f>IF(E48="","",ASC(②選手情報入力!E57))</f>
        <v/>
      </c>
      <c r="H48" t="str">
        <f t="shared" si="0"/>
        <v/>
      </c>
      <c r="I48" t="str">
        <f>IF(E48="","",IF(②選手情報入力!G57="男",1,2))</f>
        <v/>
      </c>
      <c r="J48" t="str">
        <f>IF(E48="","",IF(②選手情報入力!H57="","",②選手情報入力!H57))</f>
        <v/>
      </c>
      <c r="M48" t="str">
        <f t="shared" si="1"/>
        <v/>
      </c>
      <c r="O48" t="str">
        <f>IF(E48="","",IF(②選手情報入力!J57="","",IF(I48=1,VLOOKUP(②選手情報入力!J57,種目情報!$A$4:$B$31,2,FALSE),VLOOKUP(②選手情報入力!J57,種目情報!$E$4:$F$34,2,FALSE))))</f>
        <v/>
      </c>
      <c r="P48" t="str">
        <f>IF(E48="","",IF(②選手情報入力!K57="","",②選手情報入力!K57))</f>
        <v/>
      </c>
      <c r="Q48" s="30" t="str">
        <f>IF(E48="","",IF(②選手情報入力!I57="","",1))</f>
        <v/>
      </c>
      <c r="R48" t="str">
        <f>IF(E48="","",IF(②選手情報入力!J57="","",IF(I48=1,VLOOKUP(②選手情報入力!J57,種目情報!$A$4:$C$35,3,FALSE),VLOOKUP(②選手情報入力!J57,種目情報!$E$4:$G$39,3,FALSE))))</f>
        <v/>
      </c>
      <c r="S48" t="str">
        <f>IF(E48="","",IF(②選手情報入力!M57="","",IF(I48=1,VLOOKUP(②選手情報入力!M57,種目情報!$A$4:$B$35,2,FALSE),VLOOKUP(②選手情報入力!M57,種目情報!$E$4:$F$39,2,FALSE))))</f>
        <v/>
      </c>
      <c r="T48" t="str">
        <f>IF(E48="","",IF(②選手情報入力!N57="","",②選手情報入力!N57))</f>
        <v/>
      </c>
      <c r="U48" s="30" t="str">
        <f>IF(E48="","",IF(②選手情報入力!L57="","",1))</f>
        <v/>
      </c>
      <c r="V48" t="str">
        <f>IF(E48="","",IF(②選手情報入力!M57="","",IF(I48=1,VLOOKUP(②選手情報入力!M57,種目情報!$A$4:$C$35,3,FALSE),VLOOKUP(②選手情報入力!M57,種目情報!$E$4:$G$39,3,FALSE))))</f>
        <v/>
      </c>
      <c r="W48" t="str">
        <f>IF(E48="","",IF(②選手情報入力!P57="","",IF(I48=1,VLOOKUP(②選手情報入力!P57,種目情報!$A$4:$B$35,2,FALSE),VLOOKUP(②選手情報入力!P57,種目情報!$E$4:$F$39,2,FALSE))))</f>
        <v/>
      </c>
      <c r="X48" t="str">
        <f>IF(E48="","",IF(②選手情報入力!Q57="","",②選手情報入力!Q57))</f>
        <v/>
      </c>
      <c r="Y48" s="30" t="str">
        <f>IF(E48="","",IF(②選手情報入力!O57="","",1))</f>
        <v/>
      </c>
      <c r="Z48" t="str">
        <f>IF(E48="","",IF(②選手情報入力!P57="","",IF(I48=1,VLOOKUP(②選手情報入力!P57,種目情報!$A$4:$C$35,3,FALSE),VLOOKUP(②選手情報入力!P57,種目情報!$E$4:$G$39,3,FALSE))))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IF(E49="","",Sheet1!A48)</f>
        <v/>
      </c>
      <c r="B49" t="str">
        <f>IF(E49="","",①団体情報入力!$C$4)</f>
        <v/>
      </c>
      <c r="D49" t="str">
        <f>IF(②選手情報入力!B58="","",②選手情報入力!B58)</f>
        <v/>
      </c>
      <c r="E49" t="str">
        <f>IF(②選手情報入力!C58="","",②選手情報入力!C58)</f>
        <v/>
      </c>
      <c r="F49" t="str">
        <f>IF(E49="","",②選手情報入力!D58)</f>
        <v/>
      </c>
      <c r="G49" t="str">
        <f>IF(E49="","",ASC(②選手情報入力!E58))</f>
        <v/>
      </c>
      <c r="H49" t="str">
        <f t="shared" si="0"/>
        <v/>
      </c>
      <c r="I49" t="str">
        <f>IF(E49="","",IF(②選手情報入力!G58="男",1,2))</f>
        <v/>
      </c>
      <c r="J49" t="str">
        <f>IF(E49="","",IF(②選手情報入力!H58="","",②選手情報入力!H58))</f>
        <v/>
      </c>
      <c r="M49" t="str">
        <f t="shared" si="1"/>
        <v/>
      </c>
      <c r="O49" t="str">
        <f>IF(E49="","",IF(②選手情報入力!J58="","",IF(I49=1,VLOOKUP(②選手情報入力!J58,種目情報!$A$4:$B$31,2,FALSE),VLOOKUP(②選手情報入力!J58,種目情報!$E$4:$F$34,2,FALSE))))</f>
        <v/>
      </c>
      <c r="P49" t="str">
        <f>IF(E49="","",IF(②選手情報入力!K58="","",②選手情報入力!K58))</f>
        <v/>
      </c>
      <c r="Q49" s="30" t="str">
        <f>IF(E49="","",IF(②選手情報入力!I58="","",1))</f>
        <v/>
      </c>
      <c r="R49" t="str">
        <f>IF(E49="","",IF(②選手情報入力!J58="","",IF(I49=1,VLOOKUP(②選手情報入力!J58,種目情報!$A$4:$C$35,3,FALSE),VLOOKUP(②選手情報入力!J58,種目情報!$E$4:$G$39,3,FALSE))))</f>
        <v/>
      </c>
      <c r="S49" t="str">
        <f>IF(E49="","",IF(②選手情報入力!M58="","",IF(I49=1,VLOOKUP(②選手情報入力!M58,種目情報!$A$4:$B$35,2,FALSE),VLOOKUP(②選手情報入力!M58,種目情報!$E$4:$F$39,2,FALSE))))</f>
        <v/>
      </c>
      <c r="T49" t="str">
        <f>IF(E49="","",IF(②選手情報入力!N58="","",②選手情報入力!N58))</f>
        <v/>
      </c>
      <c r="U49" s="30" t="str">
        <f>IF(E49="","",IF(②選手情報入力!L58="","",1))</f>
        <v/>
      </c>
      <c r="V49" t="str">
        <f>IF(E49="","",IF(②選手情報入力!M58="","",IF(I49=1,VLOOKUP(②選手情報入力!M58,種目情報!$A$4:$C$35,3,FALSE),VLOOKUP(②選手情報入力!M58,種目情報!$E$4:$G$39,3,FALSE))))</f>
        <v/>
      </c>
      <c r="W49" t="str">
        <f>IF(E49="","",IF(②選手情報入力!P58="","",IF(I49=1,VLOOKUP(②選手情報入力!P58,種目情報!$A$4:$B$35,2,FALSE),VLOOKUP(②選手情報入力!P58,種目情報!$E$4:$F$39,2,FALSE))))</f>
        <v/>
      </c>
      <c r="X49" t="str">
        <f>IF(E49="","",IF(②選手情報入力!Q58="","",②選手情報入力!Q58))</f>
        <v/>
      </c>
      <c r="Y49" s="30" t="str">
        <f>IF(E49="","",IF(②選手情報入力!O58="","",1))</f>
        <v/>
      </c>
      <c r="Z49" t="str">
        <f>IF(E49="","",IF(②選手情報入力!P58="","",IF(I49=1,VLOOKUP(②選手情報入力!P58,種目情報!$A$4:$C$35,3,FALSE),VLOOKUP(②選手情報入力!P58,種目情報!$E$4:$G$39,3,FALSE))))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IF(E50="","",Sheet1!A49)</f>
        <v/>
      </c>
      <c r="B50" t="str">
        <f>IF(E50="","",①団体情報入力!$C$4)</f>
        <v/>
      </c>
      <c r="D50" t="str">
        <f>IF(②選手情報入力!B59="","",②選手情報入力!B59)</f>
        <v/>
      </c>
      <c r="E50" t="str">
        <f>IF(②選手情報入力!C59="","",②選手情報入力!C59)</f>
        <v/>
      </c>
      <c r="F50" t="str">
        <f>IF(E50="","",②選手情報入力!D59)</f>
        <v/>
      </c>
      <c r="G50" t="str">
        <f>IF(E50="","",ASC(②選手情報入力!E59))</f>
        <v/>
      </c>
      <c r="H50" t="str">
        <f t="shared" si="0"/>
        <v/>
      </c>
      <c r="I50" t="str">
        <f>IF(E50="","",IF(②選手情報入力!G59="男",1,2))</f>
        <v/>
      </c>
      <c r="J50" t="str">
        <f>IF(E50="","",IF(②選手情報入力!H59="","",②選手情報入力!H59))</f>
        <v/>
      </c>
      <c r="M50" t="str">
        <f t="shared" si="1"/>
        <v/>
      </c>
      <c r="O50" t="str">
        <f>IF(E50="","",IF(②選手情報入力!J59="","",IF(I50=1,VLOOKUP(②選手情報入力!J59,種目情報!$A$4:$B$31,2,FALSE),VLOOKUP(②選手情報入力!J59,種目情報!$E$4:$F$34,2,FALSE))))</f>
        <v/>
      </c>
      <c r="P50" t="str">
        <f>IF(E50="","",IF(②選手情報入力!K59="","",②選手情報入力!K59))</f>
        <v/>
      </c>
      <c r="Q50" s="30" t="str">
        <f>IF(E50="","",IF(②選手情報入力!I59="","",1))</f>
        <v/>
      </c>
      <c r="R50" t="str">
        <f>IF(E50="","",IF(②選手情報入力!J59="","",IF(I50=1,VLOOKUP(②選手情報入力!J59,種目情報!$A$4:$C$35,3,FALSE),VLOOKUP(②選手情報入力!J59,種目情報!$E$4:$G$39,3,FALSE))))</f>
        <v/>
      </c>
      <c r="S50" t="str">
        <f>IF(E50="","",IF(②選手情報入力!M59="","",IF(I50=1,VLOOKUP(②選手情報入力!M59,種目情報!$A$4:$B$35,2,FALSE),VLOOKUP(②選手情報入力!M59,種目情報!$E$4:$F$39,2,FALSE))))</f>
        <v/>
      </c>
      <c r="T50" t="str">
        <f>IF(E50="","",IF(②選手情報入力!N59="","",②選手情報入力!N59))</f>
        <v/>
      </c>
      <c r="U50" s="30" t="str">
        <f>IF(E50="","",IF(②選手情報入力!L59="","",1))</f>
        <v/>
      </c>
      <c r="V50" t="str">
        <f>IF(E50="","",IF(②選手情報入力!M59="","",IF(I50=1,VLOOKUP(②選手情報入力!M59,種目情報!$A$4:$C$35,3,FALSE),VLOOKUP(②選手情報入力!M59,種目情報!$E$4:$G$39,3,FALSE))))</f>
        <v/>
      </c>
      <c r="W50" t="str">
        <f>IF(E50="","",IF(②選手情報入力!P59="","",IF(I50=1,VLOOKUP(②選手情報入力!P59,種目情報!$A$4:$B$35,2,FALSE),VLOOKUP(②選手情報入力!P59,種目情報!$E$4:$F$39,2,FALSE))))</f>
        <v/>
      </c>
      <c r="X50" t="str">
        <f>IF(E50="","",IF(②選手情報入力!Q59="","",②選手情報入力!Q59))</f>
        <v/>
      </c>
      <c r="Y50" s="30" t="str">
        <f>IF(E50="","",IF(②選手情報入力!O59="","",1))</f>
        <v/>
      </c>
      <c r="Z50" t="str">
        <f>IF(E50="","",IF(②選手情報入力!P59="","",IF(I50=1,VLOOKUP(②選手情報入力!P59,種目情報!$A$4:$C$35,3,FALSE),VLOOKUP(②選手情報入力!P59,種目情報!$E$4:$G$39,3,FALSE))))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IF(E51="","",Sheet1!A50)</f>
        <v/>
      </c>
      <c r="B51" t="str">
        <f>IF(E51="","",①団体情報入力!$C$4)</f>
        <v/>
      </c>
      <c r="D51" t="str">
        <f>IF(②選手情報入力!B60="","",②選手情報入力!B60)</f>
        <v/>
      </c>
      <c r="E51" t="str">
        <f>IF(②選手情報入力!C60="","",②選手情報入力!C60)</f>
        <v/>
      </c>
      <c r="F51" t="str">
        <f>IF(E51="","",②選手情報入力!D60)</f>
        <v/>
      </c>
      <c r="G51" t="str">
        <f>IF(E51="","",ASC(②選手情報入力!E60))</f>
        <v/>
      </c>
      <c r="H51" t="str">
        <f t="shared" si="0"/>
        <v/>
      </c>
      <c r="I51" t="str">
        <f>IF(E51="","",IF(②選手情報入力!G60="男",1,2))</f>
        <v/>
      </c>
      <c r="J51" t="str">
        <f>IF(E51="","",IF(②選手情報入力!H60="","",②選手情報入力!H60))</f>
        <v/>
      </c>
      <c r="M51" t="str">
        <f t="shared" si="1"/>
        <v/>
      </c>
      <c r="O51" t="str">
        <f>IF(E51="","",IF(②選手情報入力!J60="","",IF(I51=1,VLOOKUP(②選手情報入力!J60,種目情報!$A$4:$B$31,2,FALSE),VLOOKUP(②選手情報入力!J60,種目情報!$E$4:$F$34,2,FALSE))))</f>
        <v/>
      </c>
      <c r="P51" t="str">
        <f>IF(E51="","",IF(②選手情報入力!K60="","",②選手情報入力!K60))</f>
        <v/>
      </c>
      <c r="Q51" s="30" t="str">
        <f>IF(E51="","",IF(②選手情報入力!I60="","",1))</f>
        <v/>
      </c>
      <c r="R51" t="str">
        <f>IF(E51="","",IF(②選手情報入力!J60="","",IF(I51=1,VLOOKUP(②選手情報入力!J60,種目情報!$A$4:$C$35,3,FALSE),VLOOKUP(②選手情報入力!J60,種目情報!$E$4:$G$39,3,FALSE))))</f>
        <v/>
      </c>
      <c r="S51" t="str">
        <f>IF(E51="","",IF(②選手情報入力!M60="","",IF(I51=1,VLOOKUP(②選手情報入力!M60,種目情報!$A$4:$B$35,2,FALSE),VLOOKUP(②選手情報入力!M60,種目情報!$E$4:$F$39,2,FALSE))))</f>
        <v/>
      </c>
      <c r="T51" t="str">
        <f>IF(E51="","",IF(②選手情報入力!N60="","",②選手情報入力!N60))</f>
        <v/>
      </c>
      <c r="U51" s="30" t="str">
        <f>IF(E51="","",IF(②選手情報入力!L60="","",1))</f>
        <v/>
      </c>
      <c r="V51" t="str">
        <f>IF(E51="","",IF(②選手情報入力!M60="","",IF(I51=1,VLOOKUP(②選手情報入力!M60,種目情報!$A$4:$C$35,3,FALSE),VLOOKUP(②選手情報入力!M60,種目情報!$E$4:$G$39,3,FALSE))))</f>
        <v/>
      </c>
      <c r="W51" t="str">
        <f>IF(E51="","",IF(②選手情報入力!P60="","",IF(I51=1,VLOOKUP(②選手情報入力!P60,種目情報!$A$4:$B$35,2,FALSE),VLOOKUP(②選手情報入力!P60,種目情報!$E$4:$F$39,2,FALSE))))</f>
        <v/>
      </c>
      <c r="X51" t="str">
        <f>IF(E51="","",IF(②選手情報入力!Q60="","",②選手情報入力!Q60))</f>
        <v/>
      </c>
      <c r="Y51" s="30" t="str">
        <f>IF(E51="","",IF(②選手情報入力!O60="","",1))</f>
        <v/>
      </c>
      <c r="Z51" t="str">
        <f>IF(E51="","",IF(②選手情報入力!P60="","",IF(I51=1,VLOOKUP(②選手情報入力!P60,種目情報!$A$4:$C$35,3,FALSE),VLOOKUP(②選手情報入力!P60,種目情報!$E$4:$G$39,3,FALSE))))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IF(E52="","",Sheet1!A51)</f>
        <v/>
      </c>
      <c r="B52" t="str">
        <f>IF(E52="","",①団体情報入力!$C$4)</f>
        <v/>
      </c>
      <c r="D52" t="str">
        <f>IF(②選手情報入力!B61="","",②選手情報入力!B61)</f>
        <v/>
      </c>
      <c r="E52" t="str">
        <f>IF(②選手情報入力!C61="","",②選手情報入力!C61)</f>
        <v/>
      </c>
      <c r="F52" t="str">
        <f>IF(E52="","",②選手情報入力!D61)</f>
        <v/>
      </c>
      <c r="G52" t="str">
        <f>IF(E52="","",ASC(②選手情報入力!E61))</f>
        <v/>
      </c>
      <c r="H52" t="str">
        <f t="shared" si="0"/>
        <v/>
      </c>
      <c r="I52" t="str">
        <f>IF(E52="","",IF(②選手情報入力!G61="男",1,2))</f>
        <v/>
      </c>
      <c r="J52" t="str">
        <f>IF(E52="","",IF(②選手情報入力!H61="","",②選手情報入力!H61))</f>
        <v/>
      </c>
      <c r="M52" t="str">
        <f t="shared" si="1"/>
        <v/>
      </c>
      <c r="O52" t="str">
        <f>IF(E52="","",IF(②選手情報入力!J61="","",IF(I52=1,VLOOKUP(②選手情報入力!J61,種目情報!$A$4:$B$31,2,FALSE),VLOOKUP(②選手情報入力!J61,種目情報!$E$4:$F$34,2,FALSE))))</f>
        <v/>
      </c>
      <c r="P52" t="str">
        <f>IF(E52="","",IF(②選手情報入力!K61="","",②選手情報入力!K61))</f>
        <v/>
      </c>
      <c r="Q52" s="30" t="str">
        <f>IF(E52="","",IF(②選手情報入力!I61="","",1))</f>
        <v/>
      </c>
      <c r="R52" t="str">
        <f>IF(E52="","",IF(②選手情報入力!J61="","",IF(I52=1,VLOOKUP(②選手情報入力!J61,種目情報!$A$4:$C$35,3,FALSE),VLOOKUP(②選手情報入力!J61,種目情報!$E$4:$G$39,3,FALSE))))</f>
        <v/>
      </c>
      <c r="S52" t="str">
        <f>IF(E52="","",IF(②選手情報入力!M61="","",IF(I52=1,VLOOKUP(②選手情報入力!M61,種目情報!$A$4:$B$35,2,FALSE),VLOOKUP(②選手情報入力!M61,種目情報!$E$4:$F$39,2,FALSE))))</f>
        <v/>
      </c>
      <c r="T52" t="str">
        <f>IF(E52="","",IF(②選手情報入力!N61="","",②選手情報入力!N61))</f>
        <v/>
      </c>
      <c r="U52" s="30" t="str">
        <f>IF(E52="","",IF(②選手情報入力!L61="","",1))</f>
        <v/>
      </c>
      <c r="V52" t="str">
        <f>IF(E52="","",IF(②選手情報入力!M61="","",IF(I52=1,VLOOKUP(②選手情報入力!M61,種目情報!$A$4:$C$35,3,FALSE),VLOOKUP(②選手情報入力!M61,種目情報!$E$4:$G$39,3,FALSE))))</f>
        <v/>
      </c>
      <c r="W52" t="str">
        <f>IF(E52="","",IF(②選手情報入力!P61="","",IF(I52=1,VLOOKUP(②選手情報入力!P61,種目情報!$A$4:$B$35,2,FALSE),VLOOKUP(②選手情報入力!P61,種目情報!$E$4:$F$39,2,FALSE))))</f>
        <v/>
      </c>
      <c r="X52" t="str">
        <f>IF(E52="","",IF(②選手情報入力!Q61="","",②選手情報入力!Q61))</f>
        <v/>
      </c>
      <c r="Y52" s="30" t="str">
        <f>IF(E52="","",IF(②選手情報入力!O61="","",1))</f>
        <v/>
      </c>
      <c r="Z52" t="str">
        <f>IF(E52="","",IF(②選手情報入力!P61="","",IF(I52=1,VLOOKUP(②選手情報入力!P61,種目情報!$A$4:$C$35,3,FALSE),VLOOKUP(②選手情報入力!P61,種目情報!$E$4:$G$39,3,FALSE))))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IF(E53="","",Sheet1!A52)</f>
        <v/>
      </c>
      <c r="B53" t="str">
        <f>IF(E53="","",①団体情報入力!$C$4)</f>
        <v/>
      </c>
      <c r="D53" t="str">
        <f>IF(②選手情報入力!B62="","",②選手情報入力!B62)</f>
        <v/>
      </c>
      <c r="E53" t="str">
        <f>IF(②選手情報入力!C62="","",②選手情報入力!C62)</f>
        <v/>
      </c>
      <c r="F53" t="str">
        <f>IF(E53="","",②選手情報入力!D62)</f>
        <v/>
      </c>
      <c r="G53" t="str">
        <f>IF(E53="","",ASC(②選手情報入力!E62))</f>
        <v/>
      </c>
      <c r="H53" t="str">
        <f t="shared" si="0"/>
        <v/>
      </c>
      <c r="I53" t="str">
        <f>IF(E53="","",IF(②選手情報入力!G62="男",1,2))</f>
        <v/>
      </c>
      <c r="J53" t="str">
        <f>IF(E53="","",IF(②選手情報入力!H62="","",②選手情報入力!H62))</f>
        <v/>
      </c>
      <c r="M53" t="str">
        <f t="shared" si="1"/>
        <v/>
      </c>
      <c r="O53" t="str">
        <f>IF(E53="","",IF(②選手情報入力!J62="","",IF(I53=1,VLOOKUP(②選手情報入力!J62,種目情報!$A$4:$B$31,2,FALSE),VLOOKUP(②選手情報入力!J62,種目情報!$E$4:$F$34,2,FALSE))))</f>
        <v/>
      </c>
      <c r="P53" t="str">
        <f>IF(E53="","",IF(②選手情報入力!K62="","",②選手情報入力!K62))</f>
        <v/>
      </c>
      <c r="Q53" s="30" t="str">
        <f>IF(E53="","",IF(②選手情報入力!I62="","",1))</f>
        <v/>
      </c>
      <c r="R53" t="str">
        <f>IF(E53="","",IF(②選手情報入力!J62="","",IF(I53=1,VLOOKUP(②選手情報入力!J62,種目情報!$A$4:$C$35,3,FALSE),VLOOKUP(②選手情報入力!J62,種目情報!$E$4:$G$39,3,FALSE))))</f>
        <v/>
      </c>
      <c r="S53" t="str">
        <f>IF(E53="","",IF(②選手情報入力!M62="","",IF(I53=1,VLOOKUP(②選手情報入力!M62,種目情報!$A$4:$B$35,2,FALSE),VLOOKUP(②選手情報入力!M62,種目情報!$E$4:$F$39,2,FALSE))))</f>
        <v/>
      </c>
      <c r="T53" t="str">
        <f>IF(E53="","",IF(②選手情報入力!N62="","",②選手情報入力!N62))</f>
        <v/>
      </c>
      <c r="U53" s="30" t="str">
        <f>IF(E53="","",IF(②選手情報入力!L62="","",1))</f>
        <v/>
      </c>
      <c r="V53" t="str">
        <f>IF(E53="","",IF(②選手情報入力!M62="","",IF(I53=1,VLOOKUP(②選手情報入力!M62,種目情報!$A$4:$C$35,3,FALSE),VLOOKUP(②選手情報入力!M62,種目情報!$E$4:$G$39,3,FALSE))))</f>
        <v/>
      </c>
      <c r="W53" t="str">
        <f>IF(E53="","",IF(②選手情報入力!P62="","",IF(I53=1,VLOOKUP(②選手情報入力!P62,種目情報!$A$4:$B$35,2,FALSE),VLOOKUP(②選手情報入力!P62,種目情報!$E$4:$F$39,2,FALSE))))</f>
        <v/>
      </c>
      <c r="X53" t="str">
        <f>IF(E53="","",IF(②選手情報入力!Q62="","",②選手情報入力!Q62))</f>
        <v/>
      </c>
      <c r="Y53" s="30" t="str">
        <f>IF(E53="","",IF(②選手情報入力!O62="","",1))</f>
        <v/>
      </c>
      <c r="Z53" t="str">
        <f>IF(E53="","",IF(②選手情報入力!P62="","",IF(I53=1,VLOOKUP(②選手情報入力!P62,種目情報!$A$4:$C$35,3,FALSE),VLOOKUP(②選手情報入力!P62,種目情報!$E$4:$G$39,3,FALSE))))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IF(E54="","",Sheet1!A53)</f>
        <v/>
      </c>
      <c r="B54" t="str">
        <f>IF(E54="","",①団体情報入力!$C$4)</f>
        <v/>
      </c>
      <c r="D54" t="str">
        <f>IF(②選手情報入力!B63="","",②選手情報入力!B63)</f>
        <v/>
      </c>
      <c r="E54" t="str">
        <f>IF(②選手情報入力!C63="","",②選手情報入力!C63)</f>
        <v/>
      </c>
      <c r="F54" t="str">
        <f>IF(E54="","",②選手情報入力!D63)</f>
        <v/>
      </c>
      <c r="G54" t="str">
        <f>IF(E54="","",ASC(②選手情報入力!E63))</f>
        <v/>
      </c>
      <c r="H54" t="str">
        <f t="shared" si="0"/>
        <v/>
      </c>
      <c r="I54" t="str">
        <f>IF(E54="","",IF(②選手情報入力!G63="男",1,2))</f>
        <v/>
      </c>
      <c r="J54" t="str">
        <f>IF(E54="","",IF(②選手情報入力!H63="","",②選手情報入力!H63))</f>
        <v/>
      </c>
      <c r="M54" t="str">
        <f t="shared" si="1"/>
        <v/>
      </c>
      <c r="O54" t="str">
        <f>IF(E54="","",IF(②選手情報入力!J63="","",IF(I54=1,VLOOKUP(②選手情報入力!J63,種目情報!$A$4:$B$31,2,FALSE),VLOOKUP(②選手情報入力!J63,種目情報!$E$4:$F$34,2,FALSE))))</f>
        <v/>
      </c>
      <c r="P54" t="str">
        <f>IF(E54="","",IF(②選手情報入力!K63="","",②選手情報入力!K63))</f>
        <v/>
      </c>
      <c r="Q54" s="30" t="str">
        <f>IF(E54="","",IF(②選手情報入力!I63="","",1))</f>
        <v/>
      </c>
      <c r="R54" t="str">
        <f>IF(E54="","",IF(②選手情報入力!J63="","",IF(I54=1,VLOOKUP(②選手情報入力!J63,種目情報!$A$4:$C$35,3,FALSE),VLOOKUP(②選手情報入力!J63,種目情報!$E$4:$G$39,3,FALSE))))</f>
        <v/>
      </c>
      <c r="S54" t="str">
        <f>IF(E54="","",IF(②選手情報入力!M63="","",IF(I54=1,VLOOKUP(②選手情報入力!M63,種目情報!$A$4:$B$35,2,FALSE),VLOOKUP(②選手情報入力!M63,種目情報!$E$4:$F$39,2,FALSE))))</f>
        <v/>
      </c>
      <c r="T54" t="str">
        <f>IF(E54="","",IF(②選手情報入力!N63="","",②選手情報入力!N63))</f>
        <v/>
      </c>
      <c r="U54" s="30" t="str">
        <f>IF(E54="","",IF(②選手情報入力!L63="","",1))</f>
        <v/>
      </c>
      <c r="V54" t="str">
        <f>IF(E54="","",IF(②選手情報入力!M63="","",IF(I54=1,VLOOKUP(②選手情報入力!M63,種目情報!$A$4:$C$35,3,FALSE),VLOOKUP(②選手情報入力!M63,種目情報!$E$4:$G$39,3,FALSE))))</f>
        <v/>
      </c>
      <c r="W54" t="str">
        <f>IF(E54="","",IF(②選手情報入力!P63="","",IF(I54=1,VLOOKUP(②選手情報入力!P63,種目情報!$A$4:$B$35,2,FALSE),VLOOKUP(②選手情報入力!P63,種目情報!$E$4:$F$39,2,FALSE))))</f>
        <v/>
      </c>
      <c r="X54" t="str">
        <f>IF(E54="","",IF(②選手情報入力!Q63="","",②選手情報入力!Q63))</f>
        <v/>
      </c>
      <c r="Y54" s="30" t="str">
        <f>IF(E54="","",IF(②選手情報入力!O63="","",1))</f>
        <v/>
      </c>
      <c r="Z54" t="str">
        <f>IF(E54="","",IF(②選手情報入力!P63="","",IF(I54=1,VLOOKUP(②選手情報入力!P63,種目情報!$A$4:$C$35,3,FALSE),VLOOKUP(②選手情報入力!P63,種目情報!$E$4:$G$39,3,FALSE))))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IF(E55="","",Sheet1!A54)</f>
        <v/>
      </c>
      <c r="B55" t="str">
        <f>IF(E55="","",①団体情報入力!$C$4)</f>
        <v/>
      </c>
      <c r="D55" t="str">
        <f>IF(②選手情報入力!B64="","",②選手情報入力!B64)</f>
        <v/>
      </c>
      <c r="E55" t="str">
        <f>IF(②選手情報入力!C64="","",②選手情報入力!C64)</f>
        <v/>
      </c>
      <c r="F55" t="str">
        <f>IF(E55="","",②選手情報入力!D64)</f>
        <v/>
      </c>
      <c r="G55" t="str">
        <f>IF(E55="","",ASC(②選手情報入力!E64))</f>
        <v/>
      </c>
      <c r="H55" t="str">
        <f t="shared" si="0"/>
        <v/>
      </c>
      <c r="I55" t="str">
        <f>IF(E55="","",IF(②選手情報入力!G64="男",1,2))</f>
        <v/>
      </c>
      <c r="J55" t="str">
        <f>IF(E55="","",IF(②選手情報入力!H64="","",②選手情報入力!H64))</f>
        <v/>
      </c>
      <c r="M55" t="str">
        <f t="shared" si="1"/>
        <v/>
      </c>
      <c r="O55" t="str">
        <f>IF(E55="","",IF(②選手情報入力!J64="","",IF(I55=1,VLOOKUP(②選手情報入力!J64,種目情報!$A$4:$B$31,2,FALSE),VLOOKUP(②選手情報入力!J64,種目情報!$E$4:$F$34,2,FALSE))))</f>
        <v/>
      </c>
      <c r="P55" t="str">
        <f>IF(E55="","",IF(②選手情報入力!K64="","",②選手情報入力!K64))</f>
        <v/>
      </c>
      <c r="Q55" s="30" t="str">
        <f>IF(E55="","",IF(②選手情報入力!I64="","",1))</f>
        <v/>
      </c>
      <c r="R55" t="str">
        <f>IF(E55="","",IF(②選手情報入力!J64="","",IF(I55=1,VLOOKUP(②選手情報入力!J64,種目情報!$A$4:$C$35,3,FALSE),VLOOKUP(②選手情報入力!J64,種目情報!$E$4:$G$39,3,FALSE))))</f>
        <v/>
      </c>
      <c r="S55" t="str">
        <f>IF(E55="","",IF(②選手情報入力!M64="","",IF(I55=1,VLOOKUP(②選手情報入力!M64,種目情報!$A$4:$B$35,2,FALSE),VLOOKUP(②選手情報入力!M64,種目情報!$E$4:$F$39,2,FALSE))))</f>
        <v/>
      </c>
      <c r="T55" t="str">
        <f>IF(E55="","",IF(②選手情報入力!N64="","",②選手情報入力!N64))</f>
        <v/>
      </c>
      <c r="U55" s="30" t="str">
        <f>IF(E55="","",IF(②選手情報入力!L64="","",1))</f>
        <v/>
      </c>
      <c r="V55" t="str">
        <f>IF(E55="","",IF(②選手情報入力!M64="","",IF(I55=1,VLOOKUP(②選手情報入力!M64,種目情報!$A$4:$C$35,3,FALSE),VLOOKUP(②選手情報入力!M64,種目情報!$E$4:$G$39,3,FALSE))))</f>
        <v/>
      </c>
      <c r="W55" t="str">
        <f>IF(E55="","",IF(②選手情報入力!P64="","",IF(I55=1,VLOOKUP(②選手情報入力!P64,種目情報!$A$4:$B$35,2,FALSE),VLOOKUP(②選手情報入力!P64,種目情報!$E$4:$F$39,2,FALSE))))</f>
        <v/>
      </c>
      <c r="X55" t="str">
        <f>IF(E55="","",IF(②選手情報入力!Q64="","",②選手情報入力!Q64))</f>
        <v/>
      </c>
      <c r="Y55" s="30" t="str">
        <f>IF(E55="","",IF(②選手情報入力!O64="","",1))</f>
        <v/>
      </c>
      <c r="Z55" t="str">
        <f>IF(E55="","",IF(②選手情報入力!P64="","",IF(I55=1,VLOOKUP(②選手情報入力!P64,種目情報!$A$4:$C$35,3,FALSE),VLOOKUP(②選手情報入力!P64,種目情報!$E$4:$G$39,3,FALSE))))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IF(E56="","",Sheet1!A55)</f>
        <v/>
      </c>
      <c r="B56" t="str">
        <f>IF(E56="","",①団体情報入力!$C$4)</f>
        <v/>
      </c>
      <c r="D56" t="str">
        <f>IF(②選手情報入力!B65="","",②選手情報入力!B65)</f>
        <v/>
      </c>
      <c r="E56" t="str">
        <f>IF(②選手情報入力!C65="","",②選手情報入力!C65)</f>
        <v/>
      </c>
      <c r="F56" t="str">
        <f>IF(E56="","",②選手情報入力!D65)</f>
        <v/>
      </c>
      <c r="G56" t="str">
        <f>IF(E56="","",ASC(②選手情報入力!E65))</f>
        <v/>
      </c>
      <c r="H56" t="str">
        <f t="shared" si="0"/>
        <v/>
      </c>
      <c r="I56" t="str">
        <f>IF(E56="","",IF(②選手情報入力!G65="男",1,2))</f>
        <v/>
      </c>
      <c r="J56" t="str">
        <f>IF(E56="","",IF(②選手情報入力!H65="","",②選手情報入力!H65))</f>
        <v/>
      </c>
      <c r="M56" t="str">
        <f t="shared" si="1"/>
        <v/>
      </c>
      <c r="O56" t="str">
        <f>IF(E56="","",IF(②選手情報入力!J65="","",IF(I56=1,VLOOKUP(②選手情報入力!J65,種目情報!$A$4:$B$31,2,FALSE),VLOOKUP(②選手情報入力!J65,種目情報!$E$4:$F$34,2,FALSE))))</f>
        <v/>
      </c>
      <c r="P56" t="str">
        <f>IF(E56="","",IF(②選手情報入力!K65="","",②選手情報入力!K65))</f>
        <v/>
      </c>
      <c r="Q56" s="30" t="str">
        <f>IF(E56="","",IF(②選手情報入力!I65="","",1))</f>
        <v/>
      </c>
      <c r="R56" t="str">
        <f>IF(E56="","",IF(②選手情報入力!J65="","",IF(I56=1,VLOOKUP(②選手情報入力!J65,種目情報!$A$4:$C$35,3,FALSE),VLOOKUP(②選手情報入力!J65,種目情報!$E$4:$G$39,3,FALSE))))</f>
        <v/>
      </c>
      <c r="S56" t="str">
        <f>IF(E56="","",IF(②選手情報入力!M65="","",IF(I56=1,VLOOKUP(②選手情報入力!M65,種目情報!$A$4:$B$35,2,FALSE),VLOOKUP(②選手情報入力!M65,種目情報!$E$4:$F$39,2,FALSE))))</f>
        <v/>
      </c>
      <c r="T56" t="str">
        <f>IF(E56="","",IF(②選手情報入力!N65="","",②選手情報入力!N65))</f>
        <v/>
      </c>
      <c r="U56" s="30" t="str">
        <f>IF(E56="","",IF(②選手情報入力!L65="","",1))</f>
        <v/>
      </c>
      <c r="V56" t="str">
        <f>IF(E56="","",IF(②選手情報入力!M65="","",IF(I56=1,VLOOKUP(②選手情報入力!M65,種目情報!$A$4:$C$35,3,FALSE),VLOOKUP(②選手情報入力!M65,種目情報!$E$4:$G$39,3,FALSE))))</f>
        <v/>
      </c>
      <c r="W56" t="str">
        <f>IF(E56="","",IF(②選手情報入力!P65="","",IF(I56=1,VLOOKUP(②選手情報入力!P65,種目情報!$A$4:$B$35,2,FALSE),VLOOKUP(②選手情報入力!P65,種目情報!$E$4:$F$39,2,FALSE))))</f>
        <v/>
      </c>
      <c r="X56" t="str">
        <f>IF(E56="","",IF(②選手情報入力!Q65="","",②選手情報入力!Q65))</f>
        <v/>
      </c>
      <c r="Y56" s="30" t="str">
        <f>IF(E56="","",IF(②選手情報入力!O65="","",1))</f>
        <v/>
      </c>
      <c r="Z56" t="str">
        <f>IF(E56="","",IF(②選手情報入力!P65="","",IF(I56=1,VLOOKUP(②選手情報入力!P65,種目情報!$A$4:$C$35,3,FALSE),VLOOKUP(②選手情報入力!P65,種目情報!$E$4:$G$39,3,FALSE))))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IF(E57="","",Sheet1!A56)</f>
        <v/>
      </c>
      <c r="B57" t="str">
        <f>IF(E57="","",①団体情報入力!$C$4)</f>
        <v/>
      </c>
      <c r="D57" t="str">
        <f>IF(②選手情報入力!B66="","",②選手情報入力!B66)</f>
        <v/>
      </c>
      <c r="E57" t="str">
        <f>IF(②選手情報入力!C66="","",②選手情報入力!C66)</f>
        <v/>
      </c>
      <c r="F57" t="str">
        <f>IF(E57="","",②選手情報入力!D66)</f>
        <v/>
      </c>
      <c r="G57" t="str">
        <f>IF(E57="","",ASC(②選手情報入力!E66))</f>
        <v/>
      </c>
      <c r="H57" t="str">
        <f t="shared" si="0"/>
        <v/>
      </c>
      <c r="I57" t="str">
        <f>IF(E57="","",IF(②選手情報入力!G66="男",1,2))</f>
        <v/>
      </c>
      <c r="J57" t="str">
        <f>IF(E57="","",IF(②選手情報入力!H66="","",②選手情報入力!H66))</f>
        <v/>
      </c>
      <c r="M57" t="str">
        <f t="shared" si="1"/>
        <v/>
      </c>
      <c r="O57" t="str">
        <f>IF(E57="","",IF(②選手情報入力!J66="","",IF(I57=1,VLOOKUP(②選手情報入力!J66,種目情報!$A$4:$B$31,2,FALSE),VLOOKUP(②選手情報入力!J66,種目情報!$E$4:$F$34,2,FALSE))))</f>
        <v/>
      </c>
      <c r="P57" t="str">
        <f>IF(E57="","",IF(②選手情報入力!K66="","",②選手情報入力!K66))</f>
        <v/>
      </c>
      <c r="Q57" s="30" t="str">
        <f>IF(E57="","",IF(②選手情報入力!I66="","",1))</f>
        <v/>
      </c>
      <c r="R57" t="str">
        <f>IF(E57="","",IF(②選手情報入力!J66="","",IF(I57=1,VLOOKUP(②選手情報入力!J66,種目情報!$A$4:$C$35,3,FALSE),VLOOKUP(②選手情報入力!J66,種目情報!$E$4:$G$39,3,FALSE))))</f>
        <v/>
      </c>
      <c r="S57" t="str">
        <f>IF(E57="","",IF(②選手情報入力!M66="","",IF(I57=1,VLOOKUP(②選手情報入力!M66,種目情報!$A$4:$B$35,2,FALSE),VLOOKUP(②選手情報入力!M66,種目情報!$E$4:$F$39,2,FALSE))))</f>
        <v/>
      </c>
      <c r="T57" t="str">
        <f>IF(E57="","",IF(②選手情報入力!N66="","",②選手情報入力!N66))</f>
        <v/>
      </c>
      <c r="U57" s="30" t="str">
        <f>IF(E57="","",IF(②選手情報入力!L66="","",1))</f>
        <v/>
      </c>
      <c r="V57" t="str">
        <f>IF(E57="","",IF(②選手情報入力!M66="","",IF(I57=1,VLOOKUP(②選手情報入力!M66,種目情報!$A$4:$C$35,3,FALSE),VLOOKUP(②選手情報入力!M66,種目情報!$E$4:$G$39,3,FALSE))))</f>
        <v/>
      </c>
      <c r="W57" t="str">
        <f>IF(E57="","",IF(②選手情報入力!P66="","",IF(I57=1,VLOOKUP(②選手情報入力!P66,種目情報!$A$4:$B$35,2,FALSE),VLOOKUP(②選手情報入力!P66,種目情報!$E$4:$F$39,2,FALSE))))</f>
        <v/>
      </c>
      <c r="X57" t="str">
        <f>IF(E57="","",IF(②選手情報入力!Q66="","",②選手情報入力!Q66))</f>
        <v/>
      </c>
      <c r="Y57" s="30" t="str">
        <f>IF(E57="","",IF(②選手情報入力!O66="","",1))</f>
        <v/>
      </c>
      <c r="Z57" t="str">
        <f>IF(E57="","",IF(②選手情報入力!P66="","",IF(I57=1,VLOOKUP(②選手情報入力!P66,種目情報!$A$4:$C$35,3,FALSE),VLOOKUP(②選手情報入力!P66,種目情報!$E$4:$G$39,3,FALSE))))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IF(E58="","",Sheet1!A57)</f>
        <v/>
      </c>
      <c r="B58" t="str">
        <f>IF(E58="","",①団体情報入力!$C$4)</f>
        <v/>
      </c>
      <c r="D58" t="str">
        <f>IF(②選手情報入力!B67="","",②選手情報入力!B67)</f>
        <v/>
      </c>
      <c r="E58" t="str">
        <f>IF(②選手情報入力!C67="","",②選手情報入力!C67)</f>
        <v/>
      </c>
      <c r="F58" t="str">
        <f>IF(E58="","",②選手情報入力!D67)</f>
        <v/>
      </c>
      <c r="G58" t="str">
        <f>IF(E58="","",ASC(②選手情報入力!E67))</f>
        <v/>
      </c>
      <c r="H58" t="str">
        <f t="shared" si="0"/>
        <v/>
      </c>
      <c r="I58" t="str">
        <f>IF(E58="","",IF(②選手情報入力!G67="男",1,2))</f>
        <v/>
      </c>
      <c r="J58" t="str">
        <f>IF(E58="","",IF(②選手情報入力!H67="","",②選手情報入力!H67))</f>
        <v/>
      </c>
      <c r="M58" t="str">
        <f t="shared" si="1"/>
        <v/>
      </c>
      <c r="O58" t="str">
        <f>IF(E58="","",IF(②選手情報入力!J67="","",IF(I58=1,VLOOKUP(②選手情報入力!J67,種目情報!$A$4:$B$31,2,FALSE),VLOOKUP(②選手情報入力!J67,種目情報!$E$4:$F$34,2,FALSE))))</f>
        <v/>
      </c>
      <c r="P58" t="str">
        <f>IF(E58="","",IF(②選手情報入力!K67="","",②選手情報入力!K67))</f>
        <v/>
      </c>
      <c r="Q58" s="30" t="str">
        <f>IF(E58="","",IF(②選手情報入力!I67="","",1))</f>
        <v/>
      </c>
      <c r="R58" t="str">
        <f>IF(E58="","",IF(②選手情報入力!J67="","",IF(I58=1,VLOOKUP(②選手情報入力!J67,種目情報!$A$4:$C$35,3,FALSE),VLOOKUP(②選手情報入力!J67,種目情報!$E$4:$G$39,3,FALSE))))</f>
        <v/>
      </c>
      <c r="S58" t="str">
        <f>IF(E58="","",IF(②選手情報入力!M67="","",IF(I58=1,VLOOKUP(②選手情報入力!M67,種目情報!$A$4:$B$35,2,FALSE),VLOOKUP(②選手情報入力!M67,種目情報!$E$4:$F$39,2,FALSE))))</f>
        <v/>
      </c>
      <c r="T58" t="str">
        <f>IF(E58="","",IF(②選手情報入力!N67="","",②選手情報入力!N67))</f>
        <v/>
      </c>
      <c r="U58" s="30" t="str">
        <f>IF(E58="","",IF(②選手情報入力!L67="","",1))</f>
        <v/>
      </c>
      <c r="V58" t="str">
        <f>IF(E58="","",IF(②選手情報入力!M67="","",IF(I58=1,VLOOKUP(②選手情報入力!M67,種目情報!$A$4:$C$35,3,FALSE),VLOOKUP(②選手情報入力!M67,種目情報!$E$4:$G$39,3,FALSE))))</f>
        <v/>
      </c>
      <c r="W58" t="str">
        <f>IF(E58="","",IF(②選手情報入力!P67="","",IF(I58=1,VLOOKUP(②選手情報入力!P67,種目情報!$A$4:$B$35,2,FALSE),VLOOKUP(②選手情報入力!P67,種目情報!$E$4:$F$39,2,FALSE))))</f>
        <v/>
      </c>
      <c r="X58" t="str">
        <f>IF(E58="","",IF(②選手情報入力!Q67="","",②選手情報入力!Q67))</f>
        <v/>
      </c>
      <c r="Y58" s="30" t="str">
        <f>IF(E58="","",IF(②選手情報入力!O67="","",1))</f>
        <v/>
      </c>
      <c r="Z58" t="str">
        <f>IF(E58="","",IF(②選手情報入力!P67="","",IF(I58=1,VLOOKUP(②選手情報入力!P67,種目情報!$A$4:$C$35,3,FALSE),VLOOKUP(②選手情報入力!P67,種目情報!$E$4:$G$39,3,FALSE))))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IF(E59="","",Sheet1!A58)</f>
        <v/>
      </c>
      <c r="B59" t="str">
        <f>IF(E59="","",①団体情報入力!$C$4)</f>
        <v/>
      </c>
      <c r="D59" t="str">
        <f>IF(②選手情報入力!B68="","",②選手情報入力!B68)</f>
        <v/>
      </c>
      <c r="E59" t="str">
        <f>IF(②選手情報入力!C68="","",②選手情報入力!C68)</f>
        <v/>
      </c>
      <c r="F59" t="str">
        <f>IF(E59="","",②選手情報入力!D68)</f>
        <v/>
      </c>
      <c r="G59" t="str">
        <f>IF(E59="","",ASC(②選手情報入力!E68))</f>
        <v/>
      </c>
      <c r="H59" t="str">
        <f t="shared" si="0"/>
        <v/>
      </c>
      <c r="I59" t="str">
        <f>IF(E59="","",IF(②選手情報入力!G68="男",1,2))</f>
        <v/>
      </c>
      <c r="J59" t="str">
        <f>IF(E59="","",IF(②選手情報入力!H68="","",②選手情報入力!H68))</f>
        <v/>
      </c>
      <c r="M59" t="str">
        <f t="shared" si="1"/>
        <v/>
      </c>
      <c r="O59" t="str">
        <f>IF(E59="","",IF(②選手情報入力!J68="","",IF(I59=1,VLOOKUP(②選手情報入力!J68,種目情報!$A$4:$B$31,2,FALSE),VLOOKUP(②選手情報入力!J68,種目情報!$E$4:$F$34,2,FALSE))))</f>
        <v/>
      </c>
      <c r="P59" t="str">
        <f>IF(E59="","",IF(②選手情報入力!K68="","",②選手情報入力!K68))</f>
        <v/>
      </c>
      <c r="Q59" s="30" t="str">
        <f>IF(E59="","",IF(②選手情報入力!I68="","",1))</f>
        <v/>
      </c>
      <c r="R59" t="str">
        <f>IF(E59="","",IF(②選手情報入力!J68="","",IF(I59=1,VLOOKUP(②選手情報入力!J68,種目情報!$A$4:$C$35,3,FALSE),VLOOKUP(②選手情報入力!J68,種目情報!$E$4:$G$39,3,FALSE))))</f>
        <v/>
      </c>
      <c r="S59" t="str">
        <f>IF(E59="","",IF(②選手情報入力!M68="","",IF(I59=1,VLOOKUP(②選手情報入力!M68,種目情報!$A$4:$B$35,2,FALSE),VLOOKUP(②選手情報入力!M68,種目情報!$E$4:$F$39,2,FALSE))))</f>
        <v/>
      </c>
      <c r="T59" t="str">
        <f>IF(E59="","",IF(②選手情報入力!N68="","",②選手情報入力!N68))</f>
        <v/>
      </c>
      <c r="U59" s="30" t="str">
        <f>IF(E59="","",IF(②選手情報入力!L68="","",1))</f>
        <v/>
      </c>
      <c r="V59" t="str">
        <f>IF(E59="","",IF(②選手情報入力!M68="","",IF(I59=1,VLOOKUP(②選手情報入力!M68,種目情報!$A$4:$C$35,3,FALSE),VLOOKUP(②選手情報入力!M68,種目情報!$E$4:$G$39,3,FALSE))))</f>
        <v/>
      </c>
      <c r="W59" t="str">
        <f>IF(E59="","",IF(②選手情報入力!P68="","",IF(I59=1,VLOOKUP(②選手情報入力!P68,種目情報!$A$4:$B$35,2,FALSE),VLOOKUP(②選手情報入力!P68,種目情報!$E$4:$F$39,2,FALSE))))</f>
        <v/>
      </c>
      <c r="X59" t="str">
        <f>IF(E59="","",IF(②選手情報入力!Q68="","",②選手情報入力!Q68))</f>
        <v/>
      </c>
      <c r="Y59" s="30" t="str">
        <f>IF(E59="","",IF(②選手情報入力!O68="","",1))</f>
        <v/>
      </c>
      <c r="Z59" t="str">
        <f>IF(E59="","",IF(②選手情報入力!P68="","",IF(I59=1,VLOOKUP(②選手情報入力!P68,種目情報!$A$4:$C$35,3,FALSE),VLOOKUP(②選手情報入力!P68,種目情報!$E$4:$G$39,3,FALSE))))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IF(E60="","",Sheet1!A59)</f>
        <v/>
      </c>
      <c r="B60" t="str">
        <f>IF(E60="","",①団体情報入力!$C$4)</f>
        <v/>
      </c>
      <c r="D60" t="str">
        <f>IF(②選手情報入力!B69="","",②選手情報入力!B69)</f>
        <v/>
      </c>
      <c r="E60" t="str">
        <f>IF(②選手情報入力!C69="","",②選手情報入力!C69)</f>
        <v/>
      </c>
      <c r="F60" t="str">
        <f>IF(E60="","",②選手情報入力!D69)</f>
        <v/>
      </c>
      <c r="G60" t="str">
        <f>IF(E60="","",ASC(②選手情報入力!E69))</f>
        <v/>
      </c>
      <c r="H60" t="str">
        <f t="shared" si="0"/>
        <v/>
      </c>
      <c r="I60" t="str">
        <f>IF(E60="","",IF(②選手情報入力!G69="男",1,2))</f>
        <v/>
      </c>
      <c r="J60" t="str">
        <f>IF(E60="","",IF(②選手情報入力!H69="","",②選手情報入力!H69))</f>
        <v/>
      </c>
      <c r="M60" t="str">
        <f t="shared" si="1"/>
        <v/>
      </c>
      <c r="O60" t="str">
        <f>IF(E60="","",IF(②選手情報入力!J69="","",IF(I60=1,VLOOKUP(②選手情報入力!J69,種目情報!$A$4:$B$31,2,FALSE),VLOOKUP(②選手情報入力!J69,種目情報!$E$4:$F$34,2,FALSE))))</f>
        <v/>
      </c>
      <c r="P60" t="str">
        <f>IF(E60="","",IF(②選手情報入力!K69="","",②選手情報入力!K69))</f>
        <v/>
      </c>
      <c r="Q60" s="30" t="str">
        <f>IF(E60="","",IF(②選手情報入力!I69="","",1))</f>
        <v/>
      </c>
      <c r="R60" t="str">
        <f>IF(E60="","",IF(②選手情報入力!J69="","",IF(I60=1,VLOOKUP(②選手情報入力!J69,種目情報!$A$4:$C$35,3,FALSE),VLOOKUP(②選手情報入力!J69,種目情報!$E$4:$G$39,3,FALSE))))</f>
        <v/>
      </c>
      <c r="S60" t="str">
        <f>IF(E60="","",IF(②選手情報入力!M69="","",IF(I60=1,VLOOKUP(②選手情報入力!M69,種目情報!$A$4:$B$35,2,FALSE),VLOOKUP(②選手情報入力!M69,種目情報!$E$4:$F$39,2,FALSE))))</f>
        <v/>
      </c>
      <c r="T60" t="str">
        <f>IF(E60="","",IF(②選手情報入力!N69="","",②選手情報入力!N69))</f>
        <v/>
      </c>
      <c r="U60" s="30" t="str">
        <f>IF(E60="","",IF(②選手情報入力!L69="","",1))</f>
        <v/>
      </c>
      <c r="V60" t="str">
        <f>IF(E60="","",IF(②選手情報入力!M69="","",IF(I60=1,VLOOKUP(②選手情報入力!M69,種目情報!$A$4:$C$35,3,FALSE),VLOOKUP(②選手情報入力!M69,種目情報!$E$4:$G$39,3,FALSE))))</f>
        <v/>
      </c>
      <c r="W60" t="str">
        <f>IF(E60="","",IF(②選手情報入力!P69="","",IF(I60=1,VLOOKUP(②選手情報入力!P69,種目情報!$A$4:$B$35,2,FALSE),VLOOKUP(②選手情報入力!P69,種目情報!$E$4:$F$39,2,FALSE))))</f>
        <v/>
      </c>
      <c r="X60" t="str">
        <f>IF(E60="","",IF(②選手情報入力!Q69="","",②選手情報入力!Q69))</f>
        <v/>
      </c>
      <c r="Y60" s="30" t="str">
        <f>IF(E60="","",IF(②選手情報入力!O69="","",1))</f>
        <v/>
      </c>
      <c r="Z60" t="str">
        <f>IF(E60="","",IF(②選手情報入力!P69="","",IF(I60=1,VLOOKUP(②選手情報入力!P69,種目情報!$A$4:$C$35,3,FALSE),VLOOKUP(②選手情報入力!P69,種目情報!$E$4:$G$39,3,FALSE))))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IF(E61="","",Sheet1!A60)</f>
        <v/>
      </c>
      <c r="B61" t="str">
        <f>IF(E61="","",①団体情報入力!$C$4)</f>
        <v/>
      </c>
      <c r="D61" t="str">
        <f>IF(②選手情報入力!B70="","",②選手情報入力!B70)</f>
        <v/>
      </c>
      <c r="E61" t="str">
        <f>IF(②選手情報入力!C70="","",②選手情報入力!C70)</f>
        <v/>
      </c>
      <c r="F61" t="str">
        <f>IF(E61="","",②選手情報入力!D70)</f>
        <v/>
      </c>
      <c r="G61" t="str">
        <f>IF(E61="","",ASC(②選手情報入力!E70))</f>
        <v/>
      </c>
      <c r="H61" t="str">
        <f t="shared" si="0"/>
        <v/>
      </c>
      <c r="I61" t="str">
        <f>IF(E61="","",IF(②選手情報入力!G70="男",1,2))</f>
        <v/>
      </c>
      <c r="J61" t="str">
        <f>IF(E61="","",IF(②選手情報入力!H70="","",②選手情報入力!H70))</f>
        <v/>
      </c>
      <c r="M61" t="str">
        <f t="shared" si="1"/>
        <v/>
      </c>
      <c r="O61" t="str">
        <f>IF(E61="","",IF(②選手情報入力!J70="","",IF(I61=1,VLOOKUP(②選手情報入力!J70,種目情報!$A$4:$B$31,2,FALSE),VLOOKUP(②選手情報入力!J70,種目情報!$E$4:$F$34,2,FALSE))))</f>
        <v/>
      </c>
      <c r="P61" t="str">
        <f>IF(E61="","",IF(②選手情報入力!K70="","",②選手情報入力!K70))</f>
        <v/>
      </c>
      <c r="Q61" s="30" t="str">
        <f>IF(E61="","",IF(②選手情報入力!I70="","",1))</f>
        <v/>
      </c>
      <c r="R61" t="str">
        <f>IF(E61="","",IF(②選手情報入力!J70="","",IF(I61=1,VLOOKUP(②選手情報入力!J70,種目情報!$A$4:$C$35,3,FALSE),VLOOKUP(②選手情報入力!J70,種目情報!$E$4:$G$39,3,FALSE))))</f>
        <v/>
      </c>
      <c r="S61" t="str">
        <f>IF(E61="","",IF(②選手情報入力!M70="","",IF(I61=1,VLOOKUP(②選手情報入力!M70,種目情報!$A$4:$B$35,2,FALSE),VLOOKUP(②選手情報入力!M70,種目情報!$E$4:$F$39,2,FALSE))))</f>
        <v/>
      </c>
      <c r="T61" t="str">
        <f>IF(E61="","",IF(②選手情報入力!N70="","",②選手情報入力!N70))</f>
        <v/>
      </c>
      <c r="U61" s="30" t="str">
        <f>IF(E61="","",IF(②選手情報入力!L70="","",1))</f>
        <v/>
      </c>
      <c r="V61" t="str">
        <f>IF(E61="","",IF(②選手情報入力!M70="","",IF(I61=1,VLOOKUP(②選手情報入力!M70,種目情報!$A$4:$C$35,3,FALSE),VLOOKUP(②選手情報入力!M70,種目情報!$E$4:$G$39,3,FALSE))))</f>
        <v/>
      </c>
      <c r="W61" t="str">
        <f>IF(E61="","",IF(②選手情報入力!P70="","",IF(I61=1,VLOOKUP(②選手情報入力!P70,種目情報!$A$4:$B$35,2,FALSE),VLOOKUP(②選手情報入力!P70,種目情報!$E$4:$F$39,2,FALSE))))</f>
        <v/>
      </c>
      <c r="X61" t="str">
        <f>IF(E61="","",IF(②選手情報入力!Q70="","",②選手情報入力!Q70))</f>
        <v/>
      </c>
      <c r="Y61" s="30" t="str">
        <f>IF(E61="","",IF(②選手情報入力!O70="","",1))</f>
        <v/>
      </c>
      <c r="Z61" t="str">
        <f>IF(E61="","",IF(②選手情報入力!P70="","",IF(I61=1,VLOOKUP(②選手情報入力!P70,種目情報!$A$4:$C$35,3,FALSE),VLOOKUP(②選手情報入力!P70,種目情報!$E$4:$G$39,3,FALSE))))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IF(E62="","",Sheet1!A61)</f>
        <v/>
      </c>
      <c r="B62" t="str">
        <f>IF(E62="","",①団体情報入力!$C$4)</f>
        <v/>
      </c>
      <c r="D62" t="str">
        <f>IF(②選手情報入力!B71="","",②選手情報入力!B71)</f>
        <v/>
      </c>
      <c r="E62" t="str">
        <f>IF(②選手情報入力!C71="","",②選手情報入力!C71)</f>
        <v/>
      </c>
      <c r="F62" t="str">
        <f>IF(E62="","",②選手情報入力!D71)</f>
        <v/>
      </c>
      <c r="G62" t="str">
        <f>IF(E62="","",ASC(②選手情報入力!E71))</f>
        <v/>
      </c>
      <c r="H62" t="str">
        <f t="shared" si="0"/>
        <v/>
      </c>
      <c r="I62" t="str">
        <f>IF(E62="","",IF(②選手情報入力!G71="男",1,2))</f>
        <v/>
      </c>
      <c r="J62" t="str">
        <f>IF(E62="","",IF(②選手情報入力!H71="","",②選手情報入力!H71))</f>
        <v/>
      </c>
      <c r="M62" t="str">
        <f t="shared" si="1"/>
        <v/>
      </c>
      <c r="O62" t="str">
        <f>IF(E62="","",IF(②選手情報入力!J71="","",IF(I62=1,VLOOKUP(②選手情報入力!J71,種目情報!$A$4:$B$31,2,FALSE),VLOOKUP(②選手情報入力!J71,種目情報!$E$4:$F$34,2,FALSE))))</f>
        <v/>
      </c>
      <c r="P62" t="str">
        <f>IF(E62="","",IF(②選手情報入力!K71="","",②選手情報入力!K71))</f>
        <v/>
      </c>
      <c r="Q62" s="30" t="str">
        <f>IF(E62="","",IF(②選手情報入力!I71="","",1))</f>
        <v/>
      </c>
      <c r="R62" t="str">
        <f>IF(E62="","",IF(②選手情報入力!J71="","",IF(I62=1,VLOOKUP(②選手情報入力!J71,種目情報!$A$4:$C$35,3,FALSE),VLOOKUP(②選手情報入力!J71,種目情報!$E$4:$G$39,3,FALSE))))</f>
        <v/>
      </c>
      <c r="S62" t="str">
        <f>IF(E62="","",IF(②選手情報入力!M71="","",IF(I62=1,VLOOKUP(②選手情報入力!M71,種目情報!$A$4:$B$35,2,FALSE),VLOOKUP(②選手情報入力!M71,種目情報!$E$4:$F$39,2,FALSE))))</f>
        <v/>
      </c>
      <c r="T62" t="str">
        <f>IF(E62="","",IF(②選手情報入力!N71="","",②選手情報入力!N71))</f>
        <v/>
      </c>
      <c r="U62" s="30" t="str">
        <f>IF(E62="","",IF(②選手情報入力!L71="","",1))</f>
        <v/>
      </c>
      <c r="V62" t="str">
        <f>IF(E62="","",IF(②選手情報入力!M71="","",IF(I62=1,VLOOKUP(②選手情報入力!M71,種目情報!$A$4:$C$35,3,FALSE),VLOOKUP(②選手情報入力!M71,種目情報!$E$4:$G$39,3,FALSE))))</f>
        <v/>
      </c>
      <c r="W62" t="str">
        <f>IF(E62="","",IF(②選手情報入力!P71="","",IF(I62=1,VLOOKUP(②選手情報入力!P71,種目情報!$A$4:$B$35,2,FALSE),VLOOKUP(②選手情報入力!P71,種目情報!$E$4:$F$39,2,FALSE))))</f>
        <v/>
      </c>
      <c r="X62" t="str">
        <f>IF(E62="","",IF(②選手情報入力!Q71="","",②選手情報入力!Q71))</f>
        <v/>
      </c>
      <c r="Y62" s="30" t="str">
        <f>IF(E62="","",IF(②選手情報入力!O71="","",1))</f>
        <v/>
      </c>
      <c r="Z62" t="str">
        <f>IF(E62="","",IF(②選手情報入力!P71="","",IF(I62=1,VLOOKUP(②選手情報入力!P71,種目情報!$A$4:$C$35,3,FALSE),VLOOKUP(②選手情報入力!P71,種目情報!$E$4:$G$39,3,FALSE))))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IF(E63="","",Sheet1!A62)</f>
        <v/>
      </c>
      <c r="B63" t="str">
        <f>IF(E63="","",①団体情報入力!$C$4)</f>
        <v/>
      </c>
      <c r="D63" t="str">
        <f>IF(②選手情報入力!B72="","",②選手情報入力!B72)</f>
        <v/>
      </c>
      <c r="E63" t="str">
        <f>IF(②選手情報入力!C72="","",②選手情報入力!C72)</f>
        <v/>
      </c>
      <c r="F63" t="str">
        <f>IF(E63="","",②選手情報入力!D72)</f>
        <v/>
      </c>
      <c r="G63" t="str">
        <f>IF(E63="","",ASC(②選手情報入力!E72))</f>
        <v/>
      </c>
      <c r="H63" t="str">
        <f t="shared" si="0"/>
        <v/>
      </c>
      <c r="I63" t="str">
        <f>IF(E63="","",IF(②選手情報入力!G72="男",1,2))</f>
        <v/>
      </c>
      <c r="J63" t="str">
        <f>IF(E63="","",IF(②選手情報入力!H72="","",②選手情報入力!H72))</f>
        <v/>
      </c>
      <c r="M63" t="str">
        <f t="shared" si="1"/>
        <v/>
      </c>
      <c r="O63" t="str">
        <f>IF(E63="","",IF(②選手情報入力!J72="","",IF(I63=1,VLOOKUP(②選手情報入力!J72,種目情報!$A$4:$B$31,2,FALSE),VLOOKUP(②選手情報入力!J72,種目情報!$E$4:$F$34,2,FALSE))))</f>
        <v/>
      </c>
      <c r="P63" t="str">
        <f>IF(E63="","",IF(②選手情報入力!K72="","",②選手情報入力!K72))</f>
        <v/>
      </c>
      <c r="Q63" s="30" t="str">
        <f>IF(E63="","",IF(②選手情報入力!I72="","",1))</f>
        <v/>
      </c>
      <c r="R63" t="str">
        <f>IF(E63="","",IF(②選手情報入力!J72="","",IF(I63=1,VLOOKUP(②選手情報入力!J72,種目情報!$A$4:$C$35,3,FALSE),VLOOKUP(②選手情報入力!J72,種目情報!$E$4:$G$39,3,FALSE))))</f>
        <v/>
      </c>
      <c r="S63" t="str">
        <f>IF(E63="","",IF(②選手情報入力!M72="","",IF(I63=1,VLOOKUP(②選手情報入力!M72,種目情報!$A$4:$B$35,2,FALSE),VLOOKUP(②選手情報入力!M72,種目情報!$E$4:$F$39,2,FALSE))))</f>
        <v/>
      </c>
      <c r="T63" t="str">
        <f>IF(E63="","",IF(②選手情報入力!N72="","",②選手情報入力!N72))</f>
        <v/>
      </c>
      <c r="U63" s="30" t="str">
        <f>IF(E63="","",IF(②選手情報入力!L72="","",1))</f>
        <v/>
      </c>
      <c r="V63" t="str">
        <f>IF(E63="","",IF(②選手情報入力!M72="","",IF(I63=1,VLOOKUP(②選手情報入力!M72,種目情報!$A$4:$C$35,3,FALSE),VLOOKUP(②選手情報入力!M72,種目情報!$E$4:$G$39,3,FALSE))))</f>
        <v/>
      </c>
      <c r="W63" t="str">
        <f>IF(E63="","",IF(②選手情報入力!P72="","",IF(I63=1,VLOOKUP(②選手情報入力!P72,種目情報!$A$4:$B$35,2,FALSE),VLOOKUP(②選手情報入力!P72,種目情報!$E$4:$F$39,2,FALSE))))</f>
        <v/>
      </c>
      <c r="X63" t="str">
        <f>IF(E63="","",IF(②選手情報入力!Q72="","",②選手情報入力!Q72))</f>
        <v/>
      </c>
      <c r="Y63" s="30" t="str">
        <f>IF(E63="","",IF(②選手情報入力!O72="","",1))</f>
        <v/>
      </c>
      <c r="Z63" t="str">
        <f>IF(E63="","",IF(②選手情報入力!P72="","",IF(I63=1,VLOOKUP(②選手情報入力!P72,種目情報!$A$4:$C$35,3,FALSE),VLOOKUP(②選手情報入力!P72,種目情報!$E$4:$G$39,3,FALSE))))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IF(E64="","",Sheet1!A63)</f>
        <v/>
      </c>
      <c r="B64" t="str">
        <f>IF(E64="","",①団体情報入力!$C$4)</f>
        <v/>
      </c>
      <c r="D64" t="str">
        <f>IF(②選手情報入力!B73="","",②選手情報入力!B73)</f>
        <v/>
      </c>
      <c r="E64" t="str">
        <f>IF(②選手情報入力!C73="","",②選手情報入力!C73)</f>
        <v/>
      </c>
      <c r="F64" t="str">
        <f>IF(E64="","",②選手情報入力!D73)</f>
        <v/>
      </c>
      <c r="G64" t="str">
        <f>IF(E64="","",ASC(②選手情報入力!E73))</f>
        <v/>
      </c>
      <c r="H64" t="str">
        <f t="shared" si="0"/>
        <v/>
      </c>
      <c r="I64" t="str">
        <f>IF(E64="","",IF(②選手情報入力!G73="男",1,2))</f>
        <v/>
      </c>
      <c r="J64" t="str">
        <f>IF(E64="","",IF(②選手情報入力!H73="","",②選手情報入力!H73))</f>
        <v/>
      </c>
      <c r="M64" t="str">
        <f t="shared" si="1"/>
        <v/>
      </c>
      <c r="O64" t="str">
        <f>IF(E64="","",IF(②選手情報入力!J73="","",IF(I64=1,VLOOKUP(②選手情報入力!J73,種目情報!$A$4:$B$31,2,FALSE),VLOOKUP(②選手情報入力!J73,種目情報!$E$4:$F$34,2,FALSE))))</f>
        <v/>
      </c>
      <c r="P64" t="str">
        <f>IF(E64="","",IF(②選手情報入力!K73="","",②選手情報入力!K73))</f>
        <v/>
      </c>
      <c r="Q64" s="30" t="str">
        <f>IF(E64="","",IF(②選手情報入力!I73="","",1))</f>
        <v/>
      </c>
      <c r="R64" t="str">
        <f>IF(E64="","",IF(②選手情報入力!J73="","",IF(I64=1,VLOOKUP(②選手情報入力!J73,種目情報!$A$4:$C$35,3,FALSE),VLOOKUP(②選手情報入力!J73,種目情報!$E$4:$G$39,3,FALSE))))</f>
        <v/>
      </c>
      <c r="S64" t="str">
        <f>IF(E64="","",IF(②選手情報入力!M73="","",IF(I64=1,VLOOKUP(②選手情報入力!M73,種目情報!$A$4:$B$35,2,FALSE),VLOOKUP(②選手情報入力!M73,種目情報!$E$4:$F$39,2,FALSE))))</f>
        <v/>
      </c>
      <c r="T64" t="str">
        <f>IF(E64="","",IF(②選手情報入力!N73="","",②選手情報入力!N73))</f>
        <v/>
      </c>
      <c r="U64" s="30" t="str">
        <f>IF(E64="","",IF(②選手情報入力!L73="","",1))</f>
        <v/>
      </c>
      <c r="V64" t="str">
        <f>IF(E64="","",IF(②選手情報入力!M73="","",IF(I64=1,VLOOKUP(②選手情報入力!M73,種目情報!$A$4:$C$35,3,FALSE),VLOOKUP(②選手情報入力!M73,種目情報!$E$4:$G$39,3,FALSE))))</f>
        <v/>
      </c>
      <c r="W64" t="str">
        <f>IF(E64="","",IF(②選手情報入力!P73="","",IF(I64=1,VLOOKUP(②選手情報入力!P73,種目情報!$A$4:$B$35,2,FALSE),VLOOKUP(②選手情報入力!P73,種目情報!$E$4:$F$39,2,FALSE))))</f>
        <v/>
      </c>
      <c r="X64" t="str">
        <f>IF(E64="","",IF(②選手情報入力!Q73="","",②選手情報入力!Q73))</f>
        <v/>
      </c>
      <c r="Y64" s="30" t="str">
        <f>IF(E64="","",IF(②選手情報入力!O73="","",1))</f>
        <v/>
      </c>
      <c r="Z64" t="str">
        <f>IF(E64="","",IF(②選手情報入力!P73="","",IF(I64=1,VLOOKUP(②選手情報入力!P73,種目情報!$A$4:$C$35,3,FALSE),VLOOKUP(②選手情報入力!P73,種目情報!$E$4:$G$39,3,FALSE))))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IF(E65="","",Sheet1!A64)</f>
        <v/>
      </c>
      <c r="B65" t="str">
        <f>IF(E65="","",①団体情報入力!$C$4)</f>
        <v/>
      </c>
      <c r="D65" t="str">
        <f>IF(②選手情報入力!B74="","",②選手情報入力!B74)</f>
        <v/>
      </c>
      <c r="E65" t="str">
        <f>IF(②選手情報入力!C74="","",②選手情報入力!C74)</f>
        <v/>
      </c>
      <c r="F65" t="str">
        <f>IF(E65="","",②選手情報入力!D74)</f>
        <v/>
      </c>
      <c r="G65" t="str">
        <f>IF(E65="","",ASC(②選手情報入力!E74))</f>
        <v/>
      </c>
      <c r="H65" t="str">
        <f t="shared" si="0"/>
        <v/>
      </c>
      <c r="I65" t="str">
        <f>IF(E65="","",IF(②選手情報入力!G74="男",1,2))</f>
        <v/>
      </c>
      <c r="J65" t="str">
        <f>IF(E65="","",IF(②選手情報入力!H74="","",②選手情報入力!H74))</f>
        <v/>
      </c>
      <c r="M65" t="str">
        <f t="shared" si="1"/>
        <v/>
      </c>
      <c r="O65" t="str">
        <f>IF(E65="","",IF(②選手情報入力!J74="","",IF(I65=1,VLOOKUP(②選手情報入力!J74,種目情報!$A$4:$B$31,2,FALSE),VLOOKUP(②選手情報入力!J74,種目情報!$E$4:$F$34,2,FALSE))))</f>
        <v/>
      </c>
      <c r="P65" t="str">
        <f>IF(E65="","",IF(②選手情報入力!K74="","",②選手情報入力!K74))</f>
        <v/>
      </c>
      <c r="Q65" s="30" t="str">
        <f>IF(E65="","",IF(②選手情報入力!I74="","",1))</f>
        <v/>
      </c>
      <c r="R65" t="str">
        <f>IF(E65="","",IF(②選手情報入力!J74="","",IF(I65=1,VLOOKUP(②選手情報入力!J74,種目情報!$A$4:$C$35,3,FALSE),VLOOKUP(②選手情報入力!J74,種目情報!$E$4:$G$39,3,FALSE))))</f>
        <v/>
      </c>
      <c r="S65" t="str">
        <f>IF(E65="","",IF(②選手情報入力!M74="","",IF(I65=1,VLOOKUP(②選手情報入力!M74,種目情報!$A$4:$B$35,2,FALSE),VLOOKUP(②選手情報入力!M74,種目情報!$E$4:$F$39,2,FALSE))))</f>
        <v/>
      </c>
      <c r="T65" t="str">
        <f>IF(E65="","",IF(②選手情報入力!N74="","",②選手情報入力!N74))</f>
        <v/>
      </c>
      <c r="U65" s="30" t="str">
        <f>IF(E65="","",IF(②選手情報入力!L74="","",1))</f>
        <v/>
      </c>
      <c r="V65" t="str">
        <f>IF(E65="","",IF(②選手情報入力!M74="","",IF(I65=1,VLOOKUP(②選手情報入力!M74,種目情報!$A$4:$C$35,3,FALSE),VLOOKUP(②選手情報入力!M74,種目情報!$E$4:$G$39,3,FALSE))))</f>
        <v/>
      </c>
      <c r="W65" t="str">
        <f>IF(E65="","",IF(②選手情報入力!P74="","",IF(I65=1,VLOOKUP(②選手情報入力!P74,種目情報!$A$4:$B$35,2,FALSE),VLOOKUP(②選手情報入力!P74,種目情報!$E$4:$F$39,2,FALSE))))</f>
        <v/>
      </c>
      <c r="X65" t="str">
        <f>IF(E65="","",IF(②選手情報入力!Q74="","",②選手情報入力!Q74))</f>
        <v/>
      </c>
      <c r="Y65" s="30" t="str">
        <f>IF(E65="","",IF(②選手情報入力!O74="","",1))</f>
        <v/>
      </c>
      <c r="Z65" t="str">
        <f>IF(E65="","",IF(②選手情報入力!P74="","",IF(I65=1,VLOOKUP(②選手情報入力!P74,種目情報!$A$4:$C$35,3,FALSE),VLOOKUP(②選手情報入力!P74,種目情報!$E$4:$G$39,3,FALSE))))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IF(E66="","",Sheet1!A65)</f>
        <v/>
      </c>
      <c r="B66" t="str">
        <f>IF(E66="","",①団体情報入力!$C$4)</f>
        <v/>
      </c>
      <c r="D66" t="str">
        <f>IF(②選手情報入力!B75="","",②選手情報入力!B75)</f>
        <v/>
      </c>
      <c r="E66" t="str">
        <f>IF(②選手情報入力!C75="","",②選手情報入力!C75)</f>
        <v/>
      </c>
      <c r="F66" t="str">
        <f>IF(E66="","",②選手情報入力!D75)</f>
        <v/>
      </c>
      <c r="G66" t="str">
        <f>IF(E66="","",ASC(②選手情報入力!E75))</f>
        <v/>
      </c>
      <c r="H66" t="str">
        <f t="shared" si="0"/>
        <v/>
      </c>
      <c r="I66" t="str">
        <f>IF(E66="","",IF(②選手情報入力!G75="男",1,2))</f>
        <v/>
      </c>
      <c r="J66" t="str">
        <f>IF(E66="","",IF(②選手情報入力!H75="","",②選手情報入力!H75))</f>
        <v/>
      </c>
      <c r="M66" t="str">
        <f t="shared" si="1"/>
        <v/>
      </c>
      <c r="O66" t="str">
        <f>IF(E66="","",IF(②選手情報入力!J75="","",IF(I66=1,VLOOKUP(②選手情報入力!J75,種目情報!$A$4:$B$31,2,FALSE),VLOOKUP(②選手情報入力!J75,種目情報!$E$4:$F$34,2,FALSE))))</f>
        <v/>
      </c>
      <c r="P66" t="str">
        <f>IF(E66="","",IF(②選手情報入力!K75="","",②選手情報入力!K75))</f>
        <v/>
      </c>
      <c r="Q66" s="30" t="str">
        <f>IF(E66="","",IF(②選手情報入力!I75="","",1))</f>
        <v/>
      </c>
      <c r="R66" t="str">
        <f>IF(E66="","",IF(②選手情報入力!J75="","",IF(I66=1,VLOOKUP(②選手情報入力!J75,種目情報!$A$4:$C$35,3,FALSE),VLOOKUP(②選手情報入力!J75,種目情報!$E$4:$G$39,3,FALSE))))</f>
        <v/>
      </c>
      <c r="S66" t="str">
        <f>IF(E66="","",IF(②選手情報入力!M75="","",IF(I66=1,VLOOKUP(②選手情報入力!M75,種目情報!$A$4:$B$35,2,FALSE),VLOOKUP(②選手情報入力!M75,種目情報!$E$4:$F$39,2,FALSE))))</f>
        <v/>
      </c>
      <c r="T66" t="str">
        <f>IF(E66="","",IF(②選手情報入力!N75="","",②選手情報入力!N75))</f>
        <v/>
      </c>
      <c r="U66" s="30" t="str">
        <f>IF(E66="","",IF(②選手情報入力!L75="","",1))</f>
        <v/>
      </c>
      <c r="V66" t="str">
        <f>IF(E66="","",IF(②選手情報入力!M75="","",IF(I66=1,VLOOKUP(②選手情報入力!M75,種目情報!$A$4:$C$35,3,FALSE),VLOOKUP(②選手情報入力!M75,種目情報!$E$4:$G$39,3,FALSE))))</f>
        <v/>
      </c>
      <c r="W66" t="str">
        <f>IF(E66="","",IF(②選手情報入力!P75="","",IF(I66=1,VLOOKUP(②選手情報入力!P75,種目情報!$A$4:$B$35,2,FALSE),VLOOKUP(②選手情報入力!P75,種目情報!$E$4:$F$39,2,FALSE))))</f>
        <v/>
      </c>
      <c r="X66" t="str">
        <f>IF(E66="","",IF(②選手情報入力!Q75="","",②選手情報入力!Q75))</f>
        <v/>
      </c>
      <c r="Y66" s="30" t="str">
        <f>IF(E66="","",IF(②選手情報入力!O75="","",1))</f>
        <v/>
      </c>
      <c r="Z66" t="str">
        <f>IF(E66="","",IF(②選手情報入力!P75="","",IF(I66=1,VLOOKUP(②選手情報入力!P75,種目情報!$A$4:$C$35,3,FALSE),VLOOKUP(②選手情報入力!P75,種目情報!$E$4:$G$39,3,FALSE))))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IF(E67="","",Sheet1!A66)</f>
        <v/>
      </c>
      <c r="B67" t="str">
        <f>IF(E67="","",①団体情報入力!$C$4)</f>
        <v/>
      </c>
      <c r="D67" t="str">
        <f>IF(②選手情報入力!B76="","",②選手情報入力!B76)</f>
        <v/>
      </c>
      <c r="E67" t="str">
        <f>IF(②選手情報入力!C76="","",②選手情報入力!C76)</f>
        <v/>
      </c>
      <c r="F67" t="str">
        <f>IF(E67="","",②選手情報入力!D76)</f>
        <v/>
      </c>
      <c r="G67" t="str">
        <f>IF(E67="","",ASC(②選手情報入力!E76))</f>
        <v/>
      </c>
      <c r="H67" t="str">
        <f t="shared" ref="H67:H91" si="2">IF(E67="","",F67)</f>
        <v/>
      </c>
      <c r="I67" t="str">
        <f>IF(E67="","",IF(②選手情報入力!G76="男",1,2))</f>
        <v/>
      </c>
      <c r="J67" t="str">
        <f>IF(E67="","",IF(②選手情報入力!H76="","",②選手情報入力!H76))</f>
        <v/>
      </c>
      <c r="M67" t="str">
        <f t="shared" ref="M67:M91" si="3">IF(E67="","","愛知")</f>
        <v/>
      </c>
      <c r="O67" t="str">
        <f>IF(E67="","",IF(②選手情報入力!J76="","",IF(I67=1,VLOOKUP(②選手情報入力!J76,種目情報!$A$4:$B$31,2,FALSE),VLOOKUP(②選手情報入力!J76,種目情報!$E$4:$F$34,2,FALSE))))</f>
        <v/>
      </c>
      <c r="P67" t="str">
        <f>IF(E67="","",IF(②選手情報入力!K76="","",②選手情報入力!K76))</f>
        <v/>
      </c>
      <c r="Q67" s="30" t="str">
        <f>IF(E67="","",IF(②選手情報入力!I76="","",1))</f>
        <v/>
      </c>
      <c r="R67" t="str">
        <f>IF(E67="","",IF(②選手情報入力!J76="","",IF(I67=1,VLOOKUP(②選手情報入力!J76,種目情報!$A$4:$C$35,3,FALSE),VLOOKUP(②選手情報入力!J76,種目情報!$E$4:$G$39,3,FALSE))))</f>
        <v/>
      </c>
      <c r="S67" t="str">
        <f>IF(E67="","",IF(②選手情報入力!M76="","",IF(I67=1,VLOOKUP(②選手情報入力!M76,種目情報!$A$4:$B$35,2,FALSE),VLOOKUP(②選手情報入力!M76,種目情報!$E$4:$F$39,2,FALSE))))</f>
        <v/>
      </c>
      <c r="T67" t="str">
        <f>IF(E67="","",IF(②選手情報入力!N76="","",②選手情報入力!N76))</f>
        <v/>
      </c>
      <c r="U67" s="30" t="str">
        <f>IF(E67="","",IF(②選手情報入力!L76="","",1))</f>
        <v/>
      </c>
      <c r="V67" t="str">
        <f>IF(E67="","",IF(②選手情報入力!M76="","",IF(I67=1,VLOOKUP(②選手情報入力!M76,種目情報!$A$4:$C$35,3,FALSE),VLOOKUP(②選手情報入力!M76,種目情報!$E$4:$G$39,3,FALSE))))</f>
        <v/>
      </c>
      <c r="W67" t="str">
        <f>IF(E67="","",IF(②選手情報入力!P76="","",IF(I67=1,VLOOKUP(②選手情報入力!P76,種目情報!$A$4:$B$35,2,FALSE),VLOOKUP(②選手情報入力!P76,種目情報!$E$4:$F$39,2,FALSE))))</f>
        <v/>
      </c>
      <c r="X67" t="str">
        <f>IF(E67="","",IF(②選手情報入力!Q76="","",②選手情報入力!Q76))</f>
        <v/>
      </c>
      <c r="Y67" s="30" t="str">
        <f>IF(E67="","",IF(②選手情報入力!O76="","",1))</f>
        <v/>
      </c>
      <c r="Z67" t="str">
        <f>IF(E67="","",IF(②選手情報入力!P76="","",IF(I67=1,VLOOKUP(②選手情報入力!P76,種目情報!$A$4:$C$35,3,FALSE),VLOOKUP(②選手情報入力!P76,種目情報!$E$4:$G$39,3,FALSE))))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IF(E68="","",Sheet1!A67)</f>
        <v/>
      </c>
      <c r="B68" t="str">
        <f>IF(E68="","",①団体情報入力!$C$4)</f>
        <v/>
      </c>
      <c r="D68" t="str">
        <f>IF(②選手情報入力!B77="","",②選手情報入力!B77)</f>
        <v/>
      </c>
      <c r="E68" t="str">
        <f>IF(②選手情報入力!C77="","",②選手情報入力!C77)</f>
        <v/>
      </c>
      <c r="F68" t="str">
        <f>IF(E68="","",②選手情報入力!D77)</f>
        <v/>
      </c>
      <c r="G68" t="str">
        <f>IF(E68="","",ASC(②選手情報入力!E77))</f>
        <v/>
      </c>
      <c r="H68" t="str">
        <f t="shared" si="2"/>
        <v/>
      </c>
      <c r="I68" t="str">
        <f>IF(E68="","",IF(②選手情報入力!G77="男",1,2))</f>
        <v/>
      </c>
      <c r="J68" t="str">
        <f>IF(E68="","",IF(②選手情報入力!H77="","",②選手情報入力!H77))</f>
        <v/>
      </c>
      <c r="M68" t="str">
        <f t="shared" si="3"/>
        <v/>
      </c>
      <c r="O68" t="str">
        <f>IF(E68="","",IF(②選手情報入力!J77="","",IF(I68=1,VLOOKUP(②選手情報入力!J77,種目情報!$A$4:$B$31,2,FALSE),VLOOKUP(②選手情報入力!J77,種目情報!$E$4:$F$34,2,FALSE))))</f>
        <v/>
      </c>
      <c r="P68" t="str">
        <f>IF(E68="","",IF(②選手情報入力!K77="","",②選手情報入力!K77))</f>
        <v/>
      </c>
      <c r="Q68" s="30" t="str">
        <f>IF(E68="","",IF(②選手情報入力!I77="","",1))</f>
        <v/>
      </c>
      <c r="R68" t="str">
        <f>IF(E68="","",IF(②選手情報入力!J77="","",IF(I68=1,VLOOKUP(②選手情報入力!J77,種目情報!$A$4:$C$35,3,FALSE),VLOOKUP(②選手情報入力!J77,種目情報!$E$4:$G$39,3,FALSE))))</f>
        <v/>
      </c>
      <c r="S68" t="str">
        <f>IF(E68="","",IF(②選手情報入力!M77="","",IF(I68=1,VLOOKUP(②選手情報入力!M77,種目情報!$A$4:$B$35,2,FALSE),VLOOKUP(②選手情報入力!M77,種目情報!$E$4:$F$39,2,FALSE))))</f>
        <v/>
      </c>
      <c r="T68" t="str">
        <f>IF(E68="","",IF(②選手情報入力!N77="","",②選手情報入力!N77))</f>
        <v/>
      </c>
      <c r="U68" s="30" t="str">
        <f>IF(E68="","",IF(②選手情報入力!L77="","",1))</f>
        <v/>
      </c>
      <c r="V68" t="str">
        <f>IF(E68="","",IF(②選手情報入力!M77="","",IF(I68=1,VLOOKUP(②選手情報入力!M77,種目情報!$A$4:$C$35,3,FALSE),VLOOKUP(②選手情報入力!M77,種目情報!$E$4:$G$39,3,FALSE))))</f>
        <v/>
      </c>
      <c r="W68" t="str">
        <f>IF(E68="","",IF(②選手情報入力!P77="","",IF(I68=1,VLOOKUP(②選手情報入力!P77,種目情報!$A$4:$B$35,2,FALSE),VLOOKUP(②選手情報入力!P77,種目情報!$E$4:$F$39,2,FALSE))))</f>
        <v/>
      </c>
      <c r="X68" t="str">
        <f>IF(E68="","",IF(②選手情報入力!Q77="","",②選手情報入力!Q77))</f>
        <v/>
      </c>
      <c r="Y68" s="30" t="str">
        <f>IF(E68="","",IF(②選手情報入力!O77="","",1))</f>
        <v/>
      </c>
      <c r="Z68" t="str">
        <f>IF(E68="","",IF(②選手情報入力!P77="","",IF(I68=1,VLOOKUP(②選手情報入力!P77,種目情報!$A$4:$C$35,3,FALSE),VLOOKUP(②選手情報入力!P77,種目情報!$E$4:$G$39,3,FALSE))))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IF(E69="","",Sheet1!A68)</f>
        <v/>
      </c>
      <c r="B69" t="str">
        <f>IF(E69="","",①団体情報入力!$C$4)</f>
        <v/>
      </c>
      <c r="D69" t="str">
        <f>IF(②選手情報入力!B78="","",②選手情報入力!B78)</f>
        <v/>
      </c>
      <c r="E69" t="str">
        <f>IF(②選手情報入力!C78="","",②選手情報入力!C78)</f>
        <v/>
      </c>
      <c r="F69" t="str">
        <f>IF(E69="","",②選手情報入力!D78)</f>
        <v/>
      </c>
      <c r="G69" t="str">
        <f>IF(E69="","",ASC(②選手情報入力!E78))</f>
        <v/>
      </c>
      <c r="H69" t="str">
        <f t="shared" si="2"/>
        <v/>
      </c>
      <c r="I69" t="str">
        <f>IF(E69="","",IF(②選手情報入力!G78="男",1,2))</f>
        <v/>
      </c>
      <c r="J69" t="str">
        <f>IF(E69="","",IF(②選手情報入力!H78="","",②選手情報入力!H78))</f>
        <v/>
      </c>
      <c r="M69" t="str">
        <f t="shared" si="3"/>
        <v/>
      </c>
      <c r="O69" t="str">
        <f>IF(E69="","",IF(②選手情報入力!J78="","",IF(I69=1,VLOOKUP(②選手情報入力!J78,種目情報!$A$4:$B$31,2,FALSE),VLOOKUP(②選手情報入力!J78,種目情報!$E$4:$F$34,2,FALSE))))</f>
        <v/>
      </c>
      <c r="P69" t="str">
        <f>IF(E69="","",IF(②選手情報入力!K78="","",②選手情報入力!K78))</f>
        <v/>
      </c>
      <c r="Q69" s="30" t="str">
        <f>IF(E69="","",IF(②選手情報入力!I78="","",1))</f>
        <v/>
      </c>
      <c r="R69" t="str">
        <f>IF(E69="","",IF(②選手情報入力!J78="","",IF(I69=1,VLOOKUP(②選手情報入力!J78,種目情報!$A$4:$C$35,3,FALSE),VLOOKUP(②選手情報入力!J78,種目情報!$E$4:$G$39,3,FALSE))))</f>
        <v/>
      </c>
      <c r="S69" t="str">
        <f>IF(E69="","",IF(②選手情報入力!M78="","",IF(I69=1,VLOOKUP(②選手情報入力!M78,種目情報!$A$4:$B$35,2,FALSE),VLOOKUP(②選手情報入力!M78,種目情報!$E$4:$F$39,2,FALSE))))</f>
        <v/>
      </c>
      <c r="T69" t="str">
        <f>IF(E69="","",IF(②選手情報入力!N78="","",②選手情報入力!N78))</f>
        <v/>
      </c>
      <c r="U69" s="30" t="str">
        <f>IF(E69="","",IF(②選手情報入力!L78="","",1))</f>
        <v/>
      </c>
      <c r="V69" t="str">
        <f>IF(E69="","",IF(②選手情報入力!M78="","",IF(I69=1,VLOOKUP(②選手情報入力!M78,種目情報!$A$4:$C$35,3,FALSE),VLOOKUP(②選手情報入力!M78,種目情報!$E$4:$G$39,3,FALSE))))</f>
        <v/>
      </c>
      <c r="W69" t="str">
        <f>IF(E69="","",IF(②選手情報入力!P78="","",IF(I69=1,VLOOKUP(②選手情報入力!P78,種目情報!$A$4:$B$35,2,FALSE),VLOOKUP(②選手情報入力!P78,種目情報!$E$4:$F$39,2,FALSE))))</f>
        <v/>
      </c>
      <c r="X69" t="str">
        <f>IF(E69="","",IF(②選手情報入力!Q78="","",②選手情報入力!Q78))</f>
        <v/>
      </c>
      <c r="Y69" s="30" t="str">
        <f>IF(E69="","",IF(②選手情報入力!O78="","",1))</f>
        <v/>
      </c>
      <c r="Z69" t="str">
        <f>IF(E69="","",IF(②選手情報入力!P78="","",IF(I69=1,VLOOKUP(②選手情報入力!P78,種目情報!$A$4:$C$35,3,FALSE),VLOOKUP(②選手情報入力!P78,種目情報!$E$4:$G$39,3,FALSE))))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IF(E70="","",Sheet1!A69)</f>
        <v/>
      </c>
      <c r="B70" t="str">
        <f>IF(E70="","",①団体情報入力!$C$4)</f>
        <v/>
      </c>
      <c r="D70" t="str">
        <f>IF(②選手情報入力!B79="","",②選手情報入力!B79)</f>
        <v/>
      </c>
      <c r="E70" t="str">
        <f>IF(②選手情報入力!C79="","",②選手情報入力!C79)</f>
        <v/>
      </c>
      <c r="F70" t="str">
        <f>IF(E70="","",②選手情報入力!D79)</f>
        <v/>
      </c>
      <c r="G70" t="str">
        <f>IF(E70="","",ASC(②選手情報入力!E79))</f>
        <v/>
      </c>
      <c r="H70" t="str">
        <f t="shared" si="2"/>
        <v/>
      </c>
      <c r="I70" t="str">
        <f>IF(E70="","",IF(②選手情報入力!G79="男",1,2))</f>
        <v/>
      </c>
      <c r="J70" t="str">
        <f>IF(E70="","",IF(②選手情報入力!H79="","",②選手情報入力!H79))</f>
        <v/>
      </c>
      <c r="M70" t="str">
        <f t="shared" si="3"/>
        <v/>
      </c>
      <c r="O70" t="str">
        <f>IF(E70="","",IF(②選手情報入力!J79="","",IF(I70=1,VLOOKUP(②選手情報入力!J79,種目情報!$A$4:$B$31,2,FALSE),VLOOKUP(②選手情報入力!J79,種目情報!$E$4:$F$34,2,FALSE))))</f>
        <v/>
      </c>
      <c r="P70" t="str">
        <f>IF(E70="","",IF(②選手情報入力!K79="","",②選手情報入力!K79))</f>
        <v/>
      </c>
      <c r="Q70" s="30" t="str">
        <f>IF(E70="","",IF(②選手情報入力!I79="","",1))</f>
        <v/>
      </c>
      <c r="R70" t="str">
        <f>IF(E70="","",IF(②選手情報入力!J79="","",IF(I70=1,VLOOKUP(②選手情報入力!J79,種目情報!$A$4:$C$35,3,FALSE),VLOOKUP(②選手情報入力!J79,種目情報!$E$4:$G$39,3,FALSE))))</f>
        <v/>
      </c>
      <c r="S70" t="str">
        <f>IF(E70="","",IF(②選手情報入力!M79="","",IF(I70=1,VLOOKUP(②選手情報入力!M79,種目情報!$A$4:$B$35,2,FALSE),VLOOKUP(②選手情報入力!M79,種目情報!$E$4:$F$39,2,FALSE))))</f>
        <v/>
      </c>
      <c r="T70" t="str">
        <f>IF(E70="","",IF(②選手情報入力!N79="","",②選手情報入力!N79))</f>
        <v/>
      </c>
      <c r="U70" s="30" t="str">
        <f>IF(E70="","",IF(②選手情報入力!L79="","",1))</f>
        <v/>
      </c>
      <c r="V70" t="str">
        <f>IF(E70="","",IF(②選手情報入力!M79="","",IF(I70=1,VLOOKUP(②選手情報入力!M79,種目情報!$A$4:$C$35,3,FALSE),VLOOKUP(②選手情報入力!M79,種目情報!$E$4:$G$39,3,FALSE))))</f>
        <v/>
      </c>
      <c r="W70" t="str">
        <f>IF(E70="","",IF(②選手情報入力!P79="","",IF(I70=1,VLOOKUP(②選手情報入力!P79,種目情報!$A$4:$B$35,2,FALSE),VLOOKUP(②選手情報入力!P79,種目情報!$E$4:$F$39,2,FALSE))))</f>
        <v/>
      </c>
      <c r="X70" t="str">
        <f>IF(E70="","",IF(②選手情報入力!Q79="","",②選手情報入力!Q79))</f>
        <v/>
      </c>
      <c r="Y70" s="30" t="str">
        <f>IF(E70="","",IF(②選手情報入力!O79="","",1))</f>
        <v/>
      </c>
      <c r="Z70" t="str">
        <f>IF(E70="","",IF(②選手情報入力!P79="","",IF(I70=1,VLOOKUP(②選手情報入力!P79,種目情報!$A$4:$C$35,3,FALSE),VLOOKUP(②選手情報入力!P79,種目情報!$E$4:$G$39,3,FALSE))))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IF(E71="","",Sheet1!A70)</f>
        <v/>
      </c>
      <c r="B71" t="str">
        <f>IF(E71="","",①団体情報入力!$C$4)</f>
        <v/>
      </c>
      <c r="D71" t="str">
        <f>IF(②選手情報入力!B80="","",②選手情報入力!B80)</f>
        <v/>
      </c>
      <c r="E71" t="str">
        <f>IF(②選手情報入力!C80="","",②選手情報入力!C80)</f>
        <v/>
      </c>
      <c r="F71" t="str">
        <f>IF(E71="","",②選手情報入力!D80)</f>
        <v/>
      </c>
      <c r="G71" t="str">
        <f>IF(E71="","",ASC(②選手情報入力!E80))</f>
        <v/>
      </c>
      <c r="H71" t="str">
        <f t="shared" si="2"/>
        <v/>
      </c>
      <c r="I71" t="str">
        <f>IF(E71="","",IF(②選手情報入力!G80="男",1,2))</f>
        <v/>
      </c>
      <c r="J71" t="str">
        <f>IF(E71="","",IF(②選手情報入力!H80="","",②選手情報入力!H80))</f>
        <v/>
      </c>
      <c r="M71" t="str">
        <f t="shared" si="3"/>
        <v/>
      </c>
      <c r="O71" t="str">
        <f>IF(E71="","",IF(②選手情報入力!J80="","",IF(I71=1,VLOOKUP(②選手情報入力!J80,種目情報!$A$4:$B$31,2,FALSE),VLOOKUP(②選手情報入力!J80,種目情報!$E$4:$F$34,2,FALSE))))</f>
        <v/>
      </c>
      <c r="P71" t="str">
        <f>IF(E71="","",IF(②選手情報入力!K80="","",②選手情報入力!K80))</f>
        <v/>
      </c>
      <c r="Q71" s="30" t="str">
        <f>IF(E71="","",IF(②選手情報入力!I80="","",1))</f>
        <v/>
      </c>
      <c r="R71" t="str">
        <f>IF(E71="","",IF(②選手情報入力!J80="","",IF(I71=1,VLOOKUP(②選手情報入力!J80,種目情報!$A$4:$C$35,3,FALSE),VLOOKUP(②選手情報入力!J80,種目情報!$E$4:$G$39,3,FALSE))))</f>
        <v/>
      </c>
      <c r="S71" t="str">
        <f>IF(E71="","",IF(②選手情報入力!M80="","",IF(I71=1,VLOOKUP(②選手情報入力!M80,種目情報!$A$4:$B$35,2,FALSE),VLOOKUP(②選手情報入力!M80,種目情報!$E$4:$F$39,2,FALSE))))</f>
        <v/>
      </c>
      <c r="T71" t="str">
        <f>IF(E71="","",IF(②選手情報入力!N80="","",②選手情報入力!N80))</f>
        <v/>
      </c>
      <c r="U71" s="30" t="str">
        <f>IF(E71="","",IF(②選手情報入力!L80="","",1))</f>
        <v/>
      </c>
      <c r="V71" t="str">
        <f>IF(E71="","",IF(②選手情報入力!M80="","",IF(I71=1,VLOOKUP(②選手情報入力!M80,種目情報!$A$4:$C$35,3,FALSE),VLOOKUP(②選手情報入力!M80,種目情報!$E$4:$G$39,3,FALSE))))</f>
        <v/>
      </c>
      <c r="W71" t="str">
        <f>IF(E71="","",IF(②選手情報入力!P80="","",IF(I71=1,VLOOKUP(②選手情報入力!P80,種目情報!$A$4:$B$35,2,FALSE),VLOOKUP(②選手情報入力!P80,種目情報!$E$4:$F$39,2,FALSE))))</f>
        <v/>
      </c>
      <c r="X71" t="str">
        <f>IF(E71="","",IF(②選手情報入力!Q80="","",②選手情報入力!Q80))</f>
        <v/>
      </c>
      <c r="Y71" s="30" t="str">
        <f>IF(E71="","",IF(②選手情報入力!O80="","",1))</f>
        <v/>
      </c>
      <c r="Z71" t="str">
        <f>IF(E71="","",IF(②選手情報入力!P80="","",IF(I71=1,VLOOKUP(②選手情報入力!P80,種目情報!$A$4:$C$35,3,FALSE),VLOOKUP(②選手情報入力!P80,種目情報!$E$4:$G$39,3,FALSE))))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IF(E72="","",Sheet1!A71)</f>
        <v/>
      </c>
      <c r="B72" t="str">
        <f>IF(E72="","",①団体情報入力!$C$4)</f>
        <v/>
      </c>
      <c r="D72" t="str">
        <f>IF(②選手情報入力!B81="","",②選手情報入力!B81)</f>
        <v/>
      </c>
      <c r="E72" t="str">
        <f>IF(②選手情報入力!C81="","",②選手情報入力!C81)</f>
        <v/>
      </c>
      <c r="F72" t="str">
        <f>IF(E72="","",②選手情報入力!D81)</f>
        <v/>
      </c>
      <c r="G72" t="str">
        <f>IF(E72="","",ASC(②選手情報入力!E81))</f>
        <v/>
      </c>
      <c r="H72" t="str">
        <f t="shared" si="2"/>
        <v/>
      </c>
      <c r="I72" t="str">
        <f>IF(E72="","",IF(②選手情報入力!G81="男",1,2))</f>
        <v/>
      </c>
      <c r="J72" t="str">
        <f>IF(E72="","",IF(②選手情報入力!H81="","",②選手情報入力!H81))</f>
        <v/>
      </c>
      <c r="M72" t="str">
        <f t="shared" si="3"/>
        <v/>
      </c>
      <c r="O72" t="str">
        <f>IF(E72="","",IF(②選手情報入力!J81="","",IF(I72=1,VLOOKUP(②選手情報入力!J81,種目情報!$A$4:$B$31,2,FALSE),VLOOKUP(②選手情報入力!J81,種目情報!$E$4:$F$34,2,FALSE))))</f>
        <v/>
      </c>
      <c r="P72" t="str">
        <f>IF(E72="","",IF(②選手情報入力!K81="","",②選手情報入力!K81))</f>
        <v/>
      </c>
      <c r="Q72" s="30" t="str">
        <f>IF(E72="","",IF(②選手情報入力!I81="","",1))</f>
        <v/>
      </c>
      <c r="R72" t="str">
        <f>IF(E72="","",IF(②選手情報入力!J81="","",IF(I72=1,VLOOKUP(②選手情報入力!J81,種目情報!$A$4:$C$35,3,FALSE),VLOOKUP(②選手情報入力!J81,種目情報!$E$4:$G$39,3,FALSE))))</f>
        <v/>
      </c>
      <c r="S72" t="str">
        <f>IF(E72="","",IF(②選手情報入力!M81="","",IF(I72=1,VLOOKUP(②選手情報入力!M81,種目情報!$A$4:$B$35,2,FALSE),VLOOKUP(②選手情報入力!M81,種目情報!$E$4:$F$39,2,FALSE))))</f>
        <v/>
      </c>
      <c r="T72" t="str">
        <f>IF(E72="","",IF(②選手情報入力!N81="","",②選手情報入力!N81))</f>
        <v/>
      </c>
      <c r="U72" s="30" t="str">
        <f>IF(E72="","",IF(②選手情報入力!L81="","",1))</f>
        <v/>
      </c>
      <c r="V72" t="str">
        <f>IF(E72="","",IF(②選手情報入力!M81="","",IF(I72=1,VLOOKUP(②選手情報入力!M81,種目情報!$A$4:$C$35,3,FALSE),VLOOKUP(②選手情報入力!M81,種目情報!$E$4:$G$39,3,FALSE))))</f>
        <v/>
      </c>
      <c r="W72" t="str">
        <f>IF(E72="","",IF(②選手情報入力!P81="","",IF(I72=1,VLOOKUP(②選手情報入力!P81,種目情報!$A$4:$B$35,2,FALSE),VLOOKUP(②選手情報入力!P81,種目情報!$E$4:$F$39,2,FALSE))))</f>
        <v/>
      </c>
      <c r="X72" t="str">
        <f>IF(E72="","",IF(②選手情報入力!Q81="","",②選手情報入力!Q81))</f>
        <v/>
      </c>
      <c r="Y72" s="30" t="str">
        <f>IF(E72="","",IF(②選手情報入力!O81="","",1))</f>
        <v/>
      </c>
      <c r="Z72" t="str">
        <f>IF(E72="","",IF(②選手情報入力!P81="","",IF(I72=1,VLOOKUP(②選手情報入力!P81,種目情報!$A$4:$C$35,3,FALSE),VLOOKUP(②選手情報入力!P81,種目情報!$E$4:$G$39,3,FALSE))))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IF(E73="","",Sheet1!A72)</f>
        <v/>
      </c>
      <c r="B73" t="str">
        <f>IF(E73="","",①団体情報入力!$C$4)</f>
        <v/>
      </c>
      <c r="D73" t="str">
        <f>IF(②選手情報入力!B82="","",②選手情報入力!B82)</f>
        <v/>
      </c>
      <c r="E73" t="str">
        <f>IF(②選手情報入力!C82="","",②選手情報入力!C82)</f>
        <v/>
      </c>
      <c r="F73" t="str">
        <f>IF(E73="","",②選手情報入力!D82)</f>
        <v/>
      </c>
      <c r="G73" t="str">
        <f>IF(E73="","",ASC(②選手情報入力!E82))</f>
        <v/>
      </c>
      <c r="H73" t="str">
        <f t="shared" si="2"/>
        <v/>
      </c>
      <c r="I73" t="str">
        <f>IF(E73="","",IF(②選手情報入力!G82="男",1,2))</f>
        <v/>
      </c>
      <c r="J73" t="str">
        <f>IF(E73="","",IF(②選手情報入力!H82="","",②選手情報入力!H82))</f>
        <v/>
      </c>
      <c r="M73" t="str">
        <f t="shared" si="3"/>
        <v/>
      </c>
      <c r="O73" t="str">
        <f>IF(E73="","",IF(②選手情報入力!J82="","",IF(I73=1,VLOOKUP(②選手情報入力!J82,種目情報!$A$4:$B$31,2,FALSE),VLOOKUP(②選手情報入力!J82,種目情報!$E$4:$F$34,2,FALSE))))</f>
        <v/>
      </c>
      <c r="P73" t="str">
        <f>IF(E73="","",IF(②選手情報入力!K82="","",②選手情報入力!K82))</f>
        <v/>
      </c>
      <c r="Q73" s="30" t="str">
        <f>IF(E73="","",IF(②選手情報入力!I82="","",1))</f>
        <v/>
      </c>
      <c r="R73" t="str">
        <f>IF(E73="","",IF(②選手情報入力!J82="","",IF(I73=1,VLOOKUP(②選手情報入力!J82,種目情報!$A$4:$C$35,3,FALSE),VLOOKUP(②選手情報入力!J82,種目情報!$E$4:$G$39,3,FALSE))))</f>
        <v/>
      </c>
      <c r="S73" t="str">
        <f>IF(E73="","",IF(②選手情報入力!M82="","",IF(I73=1,VLOOKUP(②選手情報入力!M82,種目情報!$A$4:$B$35,2,FALSE),VLOOKUP(②選手情報入力!M82,種目情報!$E$4:$F$39,2,FALSE))))</f>
        <v/>
      </c>
      <c r="T73" t="str">
        <f>IF(E73="","",IF(②選手情報入力!N82="","",②選手情報入力!N82))</f>
        <v/>
      </c>
      <c r="U73" s="30" t="str">
        <f>IF(E73="","",IF(②選手情報入力!L82="","",1))</f>
        <v/>
      </c>
      <c r="V73" t="str">
        <f>IF(E73="","",IF(②選手情報入力!M82="","",IF(I73=1,VLOOKUP(②選手情報入力!M82,種目情報!$A$4:$C$35,3,FALSE),VLOOKUP(②選手情報入力!M82,種目情報!$E$4:$G$39,3,FALSE))))</f>
        <v/>
      </c>
      <c r="W73" t="str">
        <f>IF(E73="","",IF(②選手情報入力!P82="","",IF(I73=1,VLOOKUP(②選手情報入力!P82,種目情報!$A$4:$B$35,2,FALSE),VLOOKUP(②選手情報入力!P82,種目情報!$E$4:$F$39,2,FALSE))))</f>
        <v/>
      </c>
      <c r="X73" t="str">
        <f>IF(E73="","",IF(②選手情報入力!Q82="","",②選手情報入力!Q82))</f>
        <v/>
      </c>
      <c r="Y73" s="30" t="str">
        <f>IF(E73="","",IF(②選手情報入力!O82="","",1))</f>
        <v/>
      </c>
      <c r="Z73" t="str">
        <f>IF(E73="","",IF(②選手情報入力!P82="","",IF(I73=1,VLOOKUP(②選手情報入力!P82,種目情報!$A$4:$C$35,3,FALSE),VLOOKUP(②選手情報入力!P82,種目情報!$E$4:$G$39,3,FALSE))))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IF(E74="","",Sheet1!A73)</f>
        <v/>
      </c>
      <c r="B74" t="str">
        <f>IF(E74="","",①団体情報入力!$C$4)</f>
        <v/>
      </c>
      <c r="D74" t="str">
        <f>IF(②選手情報入力!B83="","",②選手情報入力!B83)</f>
        <v/>
      </c>
      <c r="E74" t="str">
        <f>IF(②選手情報入力!C83="","",②選手情報入力!C83)</f>
        <v/>
      </c>
      <c r="F74" t="str">
        <f>IF(E74="","",②選手情報入力!D83)</f>
        <v/>
      </c>
      <c r="G74" t="str">
        <f>IF(E74="","",ASC(②選手情報入力!E83))</f>
        <v/>
      </c>
      <c r="H74" t="str">
        <f t="shared" si="2"/>
        <v/>
      </c>
      <c r="I74" t="str">
        <f>IF(E74="","",IF(②選手情報入力!G83="男",1,2))</f>
        <v/>
      </c>
      <c r="J74" t="str">
        <f>IF(E74="","",IF(②選手情報入力!H83="","",②選手情報入力!H83))</f>
        <v/>
      </c>
      <c r="M74" t="str">
        <f t="shared" si="3"/>
        <v/>
      </c>
      <c r="O74" t="str">
        <f>IF(E74="","",IF(②選手情報入力!J83="","",IF(I74=1,VLOOKUP(②選手情報入力!J83,種目情報!$A$4:$B$31,2,FALSE),VLOOKUP(②選手情報入力!J83,種目情報!$E$4:$F$34,2,FALSE))))</f>
        <v/>
      </c>
      <c r="P74" t="str">
        <f>IF(E74="","",IF(②選手情報入力!K83="","",②選手情報入力!K83))</f>
        <v/>
      </c>
      <c r="Q74" s="30" t="str">
        <f>IF(E74="","",IF(②選手情報入力!I83="","",1))</f>
        <v/>
      </c>
      <c r="R74" t="str">
        <f>IF(E74="","",IF(②選手情報入力!J83="","",IF(I74=1,VLOOKUP(②選手情報入力!J83,種目情報!$A$4:$C$35,3,FALSE),VLOOKUP(②選手情報入力!J83,種目情報!$E$4:$G$39,3,FALSE))))</f>
        <v/>
      </c>
      <c r="S74" t="str">
        <f>IF(E74="","",IF(②選手情報入力!M83="","",IF(I74=1,VLOOKUP(②選手情報入力!M83,種目情報!$A$4:$B$35,2,FALSE),VLOOKUP(②選手情報入力!M83,種目情報!$E$4:$F$39,2,FALSE))))</f>
        <v/>
      </c>
      <c r="T74" t="str">
        <f>IF(E74="","",IF(②選手情報入力!N83="","",②選手情報入力!N83))</f>
        <v/>
      </c>
      <c r="U74" s="30" t="str">
        <f>IF(E74="","",IF(②選手情報入力!L83="","",1))</f>
        <v/>
      </c>
      <c r="V74" t="str">
        <f>IF(E74="","",IF(②選手情報入力!M83="","",IF(I74=1,VLOOKUP(②選手情報入力!M83,種目情報!$A$4:$C$35,3,FALSE),VLOOKUP(②選手情報入力!M83,種目情報!$E$4:$G$39,3,FALSE))))</f>
        <v/>
      </c>
      <c r="W74" t="str">
        <f>IF(E74="","",IF(②選手情報入力!P83="","",IF(I74=1,VLOOKUP(②選手情報入力!P83,種目情報!$A$4:$B$35,2,FALSE),VLOOKUP(②選手情報入力!P83,種目情報!$E$4:$F$39,2,FALSE))))</f>
        <v/>
      </c>
      <c r="X74" t="str">
        <f>IF(E74="","",IF(②選手情報入力!Q83="","",②選手情報入力!Q83))</f>
        <v/>
      </c>
      <c r="Y74" s="30" t="str">
        <f>IF(E74="","",IF(②選手情報入力!O83="","",1))</f>
        <v/>
      </c>
      <c r="Z74" t="str">
        <f>IF(E74="","",IF(②選手情報入力!P83="","",IF(I74=1,VLOOKUP(②選手情報入力!P83,種目情報!$A$4:$C$35,3,FALSE),VLOOKUP(②選手情報入力!P83,種目情報!$E$4:$G$39,3,FALSE))))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IF(E75="","",Sheet1!A74)</f>
        <v/>
      </c>
      <c r="B75" t="str">
        <f>IF(E75="","",①団体情報入力!$C$4)</f>
        <v/>
      </c>
      <c r="D75" t="str">
        <f>IF(②選手情報入力!B84="","",②選手情報入力!B84)</f>
        <v/>
      </c>
      <c r="E75" t="str">
        <f>IF(②選手情報入力!C84="","",②選手情報入力!C84)</f>
        <v/>
      </c>
      <c r="F75" t="str">
        <f>IF(E75="","",②選手情報入力!D84)</f>
        <v/>
      </c>
      <c r="G75" t="str">
        <f>IF(E75="","",ASC(②選手情報入力!E84))</f>
        <v/>
      </c>
      <c r="H75" t="str">
        <f t="shared" si="2"/>
        <v/>
      </c>
      <c r="I75" t="str">
        <f>IF(E75="","",IF(②選手情報入力!G84="男",1,2))</f>
        <v/>
      </c>
      <c r="J75" t="str">
        <f>IF(E75="","",IF(②選手情報入力!H84="","",②選手情報入力!H84))</f>
        <v/>
      </c>
      <c r="M75" t="str">
        <f t="shared" si="3"/>
        <v/>
      </c>
      <c r="O75" t="str">
        <f>IF(E75="","",IF(②選手情報入力!J84="","",IF(I75=1,VLOOKUP(②選手情報入力!J84,種目情報!$A$4:$B$31,2,FALSE),VLOOKUP(②選手情報入力!J84,種目情報!$E$4:$F$34,2,FALSE))))</f>
        <v/>
      </c>
      <c r="P75" t="str">
        <f>IF(E75="","",IF(②選手情報入力!K84="","",②選手情報入力!K84))</f>
        <v/>
      </c>
      <c r="Q75" s="30" t="str">
        <f>IF(E75="","",IF(②選手情報入力!I84="","",1))</f>
        <v/>
      </c>
      <c r="R75" t="str">
        <f>IF(E75="","",IF(②選手情報入力!J84="","",IF(I75=1,VLOOKUP(②選手情報入力!J84,種目情報!$A$4:$C$35,3,FALSE),VLOOKUP(②選手情報入力!J84,種目情報!$E$4:$G$39,3,FALSE))))</f>
        <v/>
      </c>
      <c r="S75" t="str">
        <f>IF(E75="","",IF(②選手情報入力!M84="","",IF(I75=1,VLOOKUP(②選手情報入力!M84,種目情報!$A$4:$B$35,2,FALSE),VLOOKUP(②選手情報入力!M84,種目情報!$E$4:$F$39,2,FALSE))))</f>
        <v/>
      </c>
      <c r="T75" t="str">
        <f>IF(E75="","",IF(②選手情報入力!N84="","",②選手情報入力!N84))</f>
        <v/>
      </c>
      <c r="U75" s="30" t="str">
        <f>IF(E75="","",IF(②選手情報入力!L84="","",1))</f>
        <v/>
      </c>
      <c r="V75" t="str">
        <f>IF(E75="","",IF(②選手情報入力!M84="","",IF(I75=1,VLOOKUP(②選手情報入力!M84,種目情報!$A$4:$C$35,3,FALSE),VLOOKUP(②選手情報入力!M84,種目情報!$E$4:$G$39,3,FALSE))))</f>
        <v/>
      </c>
      <c r="W75" t="str">
        <f>IF(E75="","",IF(②選手情報入力!P84="","",IF(I75=1,VLOOKUP(②選手情報入力!P84,種目情報!$A$4:$B$35,2,FALSE),VLOOKUP(②選手情報入力!P84,種目情報!$E$4:$F$39,2,FALSE))))</f>
        <v/>
      </c>
      <c r="X75" t="str">
        <f>IF(E75="","",IF(②選手情報入力!Q84="","",②選手情報入力!Q84))</f>
        <v/>
      </c>
      <c r="Y75" s="30" t="str">
        <f>IF(E75="","",IF(②選手情報入力!O84="","",1))</f>
        <v/>
      </c>
      <c r="Z75" t="str">
        <f>IF(E75="","",IF(②選手情報入力!P84="","",IF(I75=1,VLOOKUP(②選手情報入力!P84,種目情報!$A$4:$C$35,3,FALSE),VLOOKUP(②選手情報入力!P84,種目情報!$E$4:$G$39,3,FALSE))))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IF(E76="","",Sheet1!A75)</f>
        <v/>
      </c>
      <c r="B76" t="str">
        <f>IF(E76="","",①団体情報入力!$C$4)</f>
        <v/>
      </c>
      <c r="D76" t="str">
        <f>IF(②選手情報入力!B85="","",②選手情報入力!B85)</f>
        <v/>
      </c>
      <c r="E76" t="str">
        <f>IF(②選手情報入力!C85="","",②選手情報入力!C85)</f>
        <v/>
      </c>
      <c r="F76" t="str">
        <f>IF(E76="","",②選手情報入力!D85)</f>
        <v/>
      </c>
      <c r="G76" t="str">
        <f>IF(E76="","",ASC(②選手情報入力!E85))</f>
        <v/>
      </c>
      <c r="H76" t="str">
        <f t="shared" si="2"/>
        <v/>
      </c>
      <c r="I76" t="str">
        <f>IF(E76="","",IF(②選手情報入力!G85="男",1,2))</f>
        <v/>
      </c>
      <c r="J76" t="str">
        <f>IF(E76="","",IF(②選手情報入力!H85="","",②選手情報入力!H85))</f>
        <v/>
      </c>
      <c r="M76" t="str">
        <f t="shared" si="3"/>
        <v/>
      </c>
      <c r="O76" t="str">
        <f>IF(E76="","",IF(②選手情報入力!J85="","",IF(I76=1,VLOOKUP(②選手情報入力!J85,種目情報!$A$4:$B$31,2,FALSE),VLOOKUP(②選手情報入力!J85,種目情報!$E$4:$F$34,2,FALSE))))</f>
        <v/>
      </c>
      <c r="P76" t="str">
        <f>IF(E76="","",IF(②選手情報入力!K85="","",②選手情報入力!K85))</f>
        <v/>
      </c>
      <c r="Q76" s="30" t="str">
        <f>IF(E76="","",IF(②選手情報入力!I85="","",1))</f>
        <v/>
      </c>
      <c r="R76" t="str">
        <f>IF(E76="","",IF(②選手情報入力!J85="","",IF(I76=1,VLOOKUP(②選手情報入力!J85,種目情報!$A$4:$C$35,3,FALSE),VLOOKUP(②選手情報入力!J85,種目情報!$E$4:$G$39,3,FALSE))))</f>
        <v/>
      </c>
      <c r="S76" t="str">
        <f>IF(E76="","",IF(②選手情報入力!M85="","",IF(I76=1,VLOOKUP(②選手情報入力!M85,種目情報!$A$4:$B$35,2,FALSE),VLOOKUP(②選手情報入力!M85,種目情報!$E$4:$F$39,2,FALSE))))</f>
        <v/>
      </c>
      <c r="T76" t="str">
        <f>IF(E76="","",IF(②選手情報入力!N85="","",②選手情報入力!N85))</f>
        <v/>
      </c>
      <c r="U76" s="30" t="str">
        <f>IF(E76="","",IF(②選手情報入力!L85="","",1))</f>
        <v/>
      </c>
      <c r="V76" t="str">
        <f>IF(E76="","",IF(②選手情報入力!M85="","",IF(I76=1,VLOOKUP(②選手情報入力!M85,種目情報!$A$4:$C$35,3,FALSE),VLOOKUP(②選手情報入力!M85,種目情報!$E$4:$G$39,3,FALSE))))</f>
        <v/>
      </c>
      <c r="W76" t="str">
        <f>IF(E76="","",IF(②選手情報入力!P85="","",IF(I76=1,VLOOKUP(②選手情報入力!P85,種目情報!$A$4:$B$35,2,FALSE),VLOOKUP(②選手情報入力!P85,種目情報!$E$4:$F$39,2,FALSE))))</f>
        <v/>
      </c>
      <c r="X76" t="str">
        <f>IF(E76="","",IF(②選手情報入力!Q85="","",②選手情報入力!Q85))</f>
        <v/>
      </c>
      <c r="Y76" s="30" t="str">
        <f>IF(E76="","",IF(②選手情報入力!O85="","",1))</f>
        <v/>
      </c>
      <c r="Z76" t="str">
        <f>IF(E76="","",IF(②選手情報入力!P85="","",IF(I76=1,VLOOKUP(②選手情報入力!P85,種目情報!$A$4:$C$35,3,FALSE),VLOOKUP(②選手情報入力!P85,種目情報!$E$4:$G$39,3,FALSE))))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IF(E77="","",Sheet1!A76)</f>
        <v/>
      </c>
      <c r="B77" t="str">
        <f>IF(E77="","",①団体情報入力!$C$4)</f>
        <v/>
      </c>
      <c r="D77" t="str">
        <f>IF(②選手情報入力!B86="","",②選手情報入力!B86)</f>
        <v/>
      </c>
      <c r="E77" t="str">
        <f>IF(②選手情報入力!C86="","",②選手情報入力!C86)</f>
        <v/>
      </c>
      <c r="F77" t="str">
        <f>IF(E77="","",②選手情報入力!D86)</f>
        <v/>
      </c>
      <c r="G77" t="str">
        <f>IF(E77="","",ASC(②選手情報入力!E86))</f>
        <v/>
      </c>
      <c r="H77" t="str">
        <f t="shared" si="2"/>
        <v/>
      </c>
      <c r="I77" t="str">
        <f>IF(E77="","",IF(②選手情報入力!G86="男",1,2))</f>
        <v/>
      </c>
      <c r="J77" t="str">
        <f>IF(E77="","",IF(②選手情報入力!H86="","",②選手情報入力!H86))</f>
        <v/>
      </c>
      <c r="M77" t="str">
        <f t="shared" si="3"/>
        <v/>
      </c>
      <c r="O77" t="str">
        <f>IF(E77="","",IF(②選手情報入力!J86="","",IF(I77=1,VLOOKUP(②選手情報入力!J86,種目情報!$A$4:$B$31,2,FALSE),VLOOKUP(②選手情報入力!J86,種目情報!$E$4:$F$34,2,FALSE))))</f>
        <v/>
      </c>
      <c r="P77" t="str">
        <f>IF(E77="","",IF(②選手情報入力!K86="","",②選手情報入力!K86))</f>
        <v/>
      </c>
      <c r="Q77" s="30" t="str">
        <f>IF(E77="","",IF(②選手情報入力!I86="","",1))</f>
        <v/>
      </c>
      <c r="R77" t="str">
        <f>IF(E77="","",IF(②選手情報入力!J86="","",IF(I77=1,VLOOKUP(②選手情報入力!J86,種目情報!$A$4:$C$35,3,FALSE),VLOOKUP(②選手情報入力!J86,種目情報!$E$4:$G$39,3,FALSE))))</f>
        <v/>
      </c>
      <c r="S77" t="str">
        <f>IF(E77="","",IF(②選手情報入力!M86="","",IF(I77=1,VLOOKUP(②選手情報入力!M86,種目情報!$A$4:$B$35,2,FALSE),VLOOKUP(②選手情報入力!M86,種目情報!$E$4:$F$39,2,FALSE))))</f>
        <v/>
      </c>
      <c r="T77" t="str">
        <f>IF(E77="","",IF(②選手情報入力!N86="","",②選手情報入力!N86))</f>
        <v/>
      </c>
      <c r="U77" s="30" t="str">
        <f>IF(E77="","",IF(②選手情報入力!L86="","",1))</f>
        <v/>
      </c>
      <c r="V77" t="str">
        <f>IF(E77="","",IF(②選手情報入力!M86="","",IF(I77=1,VLOOKUP(②選手情報入力!M86,種目情報!$A$4:$C$35,3,FALSE),VLOOKUP(②選手情報入力!M86,種目情報!$E$4:$G$39,3,FALSE))))</f>
        <v/>
      </c>
      <c r="W77" t="str">
        <f>IF(E77="","",IF(②選手情報入力!P86="","",IF(I77=1,VLOOKUP(②選手情報入力!P86,種目情報!$A$4:$B$35,2,FALSE),VLOOKUP(②選手情報入力!P86,種目情報!$E$4:$F$39,2,FALSE))))</f>
        <v/>
      </c>
      <c r="X77" t="str">
        <f>IF(E77="","",IF(②選手情報入力!Q86="","",②選手情報入力!Q86))</f>
        <v/>
      </c>
      <c r="Y77" s="30" t="str">
        <f>IF(E77="","",IF(②選手情報入力!O86="","",1))</f>
        <v/>
      </c>
      <c r="Z77" t="str">
        <f>IF(E77="","",IF(②選手情報入力!P86="","",IF(I77=1,VLOOKUP(②選手情報入力!P86,種目情報!$A$4:$C$35,3,FALSE),VLOOKUP(②選手情報入力!P86,種目情報!$E$4:$G$39,3,FALSE))))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IF(E78="","",Sheet1!A77)</f>
        <v/>
      </c>
      <c r="B78" t="str">
        <f>IF(E78="","",①団体情報入力!$C$4)</f>
        <v/>
      </c>
      <c r="D78" t="str">
        <f>IF(②選手情報入力!B87="","",②選手情報入力!B87)</f>
        <v/>
      </c>
      <c r="E78" t="str">
        <f>IF(②選手情報入力!C87="","",②選手情報入力!C87)</f>
        <v/>
      </c>
      <c r="F78" t="str">
        <f>IF(E78="","",②選手情報入力!D87)</f>
        <v/>
      </c>
      <c r="G78" t="str">
        <f>IF(E78="","",ASC(②選手情報入力!E87))</f>
        <v/>
      </c>
      <c r="H78" t="str">
        <f t="shared" si="2"/>
        <v/>
      </c>
      <c r="I78" t="str">
        <f>IF(E78="","",IF(②選手情報入力!G87="男",1,2))</f>
        <v/>
      </c>
      <c r="J78" t="str">
        <f>IF(E78="","",IF(②選手情報入力!H87="","",②選手情報入力!H87))</f>
        <v/>
      </c>
      <c r="M78" t="str">
        <f t="shared" si="3"/>
        <v/>
      </c>
      <c r="O78" t="str">
        <f>IF(E78="","",IF(②選手情報入力!J87="","",IF(I78=1,VLOOKUP(②選手情報入力!J87,種目情報!$A$4:$B$31,2,FALSE),VLOOKUP(②選手情報入力!J87,種目情報!$E$4:$F$34,2,FALSE))))</f>
        <v/>
      </c>
      <c r="P78" t="str">
        <f>IF(E78="","",IF(②選手情報入力!K87="","",②選手情報入力!K87))</f>
        <v/>
      </c>
      <c r="Q78" s="30" t="str">
        <f>IF(E78="","",IF(②選手情報入力!I87="","",1))</f>
        <v/>
      </c>
      <c r="R78" t="str">
        <f>IF(E78="","",IF(②選手情報入力!J87="","",IF(I78=1,VLOOKUP(②選手情報入力!J87,種目情報!$A$4:$C$35,3,FALSE),VLOOKUP(②選手情報入力!J87,種目情報!$E$4:$G$39,3,FALSE))))</f>
        <v/>
      </c>
      <c r="S78" t="str">
        <f>IF(E78="","",IF(②選手情報入力!M87="","",IF(I78=1,VLOOKUP(②選手情報入力!M87,種目情報!$A$4:$B$35,2,FALSE),VLOOKUP(②選手情報入力!M87,種目情報!$E$4:$F$39,2,FALSE))))</f>
        <v/>
      </c>
      <c r="T78" t="str">
        <f>IF(E78="","",IF(②選手情報入力!N87="","",②選手情報入力!N87))</f>
        <v/>
      </c>
      <c r="U78" s="30" t="str">
        <f>IF(E78="","",IF(②選手情報入力!L87="","",1))</f>
        <v/>
      </c>
      <c r="V78" t="str">
        <f>IF(E78="","",IF(②選手情報入力!M87="","",IF(I78=1,VLOOKUP(②選手情報入力!M87,種目情報!$A$4:$C$35,3,FALSE),VLOOKUP(②選手情報入力!M87,種目情報!$E$4:$G$39,3,FALSE))))</f>
        <v/>
      </c>
      <c r="W78" t="str">
        <f>IF(E78="","",IF(②選手情報入力!P87="","",IF(I78=1,VLOOKUP(②選手情報入力!P87,種目情報!$A$4:$B$35,2,FALSE),VLOOKUP(②選手情報入力!P87,種目情報!$E$4:$F$39,2,FALSE))))</f>
        <v/>
      </c>
      <c r="X78" t="str">
        <f>IF(E78="","",IF(②選手情報入力!Q87="","",②選手情報入力!Q87))</f>
        <v/>
      </c>
      <c r="Y78" s="30" t="str">
        <f>IF(E78="","",IF(②選手情報入力!O87="","",1))</f>
        <v/>
      </c>
      <c r="Z78" t="str">
        <f>IF(E78="","",IF(②選手情報入力!P87="","",IF(I78=1,VLOOKUP(②選手情報入力!P87,種目情報!$A$4:$C$35,3,FALSE),VLOOKUP(②選手情報入力!P87,種目情報!$E$4:$G$39,3,FALSE))))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IF(E79="","",Sheet1!A78)</f>
        <v/>
      </c>
      <c r="B79" t="str">
        <f>IF(E79="","",①団体情報入力!$C$4)</f>
        <v/>
      </c>
      <c r="D79" t="str">
        <f>IF(②選手情報入力!B88="","",②選手情報入力!B88)</f>
        <v/>
      </c>
      <c r="E79" t="str">
        <f>IF(②選手情報入力!C88="","",②選手情報入力!C88)</f>
        <v/>
      </c>
      <c r="F79" t="str">
        <f>IF(E79="","",②選手情報入力!D88)</f>
        <v/>
      </c>
      <c r="G79" t="str">
        <f>IF(E79="","",ASC(②選手情報入力!E88))</f>
        <v/>
      </c>
      <c r="H79" t="str">
        <f t="shared" si="2"/>
        <v/>
      </c>
      <c r="I79" t="str">
        <f>IF(E79="","",IF(②選手情報入力!G88="男",1,2))</f>
        <v/>
      </c>
      <c r="J79" t="str">
        <f>IF(E79="","",IF(②選手情報入力!H88="","",②選手情報入力!H88))</f>
        <v/>
      </c>
      <c r="M79" t="str">
        <f t="shared" si="3"/>
        <v/>
      </c>
      <c r="O79" t="str">
        <f>IF(E79="","",IF(②選手情報入力!J88="","",IF(I79=1,VLOOKUP(②選手情報入力!J88,種目情報!$A$4:$B$31,2,FALSE),VLOOKUP(②選手情報入力!J88,種目情報!$E$4:$F$34,2,FALSE))))</f>
        <v/>
      </c>
      <c r="P79" t="str">
        <f>IF(E79="","",IF(②選手情報入力!K88="","",②選手情報入力!K88))</f>
        <v/>
      </c>
      <c r="Q79" s="30" t="str">
        <f>IF(E79="","",IF(②選手情報入力!I88="","",1))</f>
        <v/>
      </c>
      <c r="R79" t="str">
        <f>IF(E79="","",IF(②選手情報入力!J88="","",IF(I79=1,VLOOKUP(②選手情報入力!J88,種目情報!$A$4:$C$35,3,FALSE),VLOOKUP(②選手情報入力!J88,種目情報!$E$4:$G$39,3,FALSE))))</f>
        <v/>
      </c>
      <c r="S79" t="str">
        <f>IF(E79="","",IF(②選手情報入力!M88="","",IF(I79=1,VLOOKUP(②選手情報入力!M88,種目情報!$A$4:$B$35,2,FALSE),VLOOKUP(②選手情報入力!M88,種目情報!$E$4:$F$39,2,FALSE))))</f>
        <v/>
      </c>
      <c r="T79" t="str">
        <f>IF(E79="","",IF(②選手情報入力!N88="","",②選手情報入力!N88))</f>
        <v/>
      </c>
      <c r="U79" s="30" t="str">
        <f>IF(E79="","",IF(②選手情報入力!L88="","",1))</f>
        <v/>
      </c>
      <c r="V79" t="str">
        <f>IF(E79="","",IF(②選手情報入力!M88="","",IF(I79=1,VLOOKUP(②選手情報入力!M88,種目情報!$A$4:$C$35,3,FALSE),VLOOKUP(②選手情報入力!M88,種目情報!$E$4:$G$39,3,FALSE))))</f>
        <v/>
      </c>
      <c r="W79" t="str">
        <f>IF(E79="","",IF(②選手情報入力!P88="","",IF(I79=1,VLOOKUP(②選手情報入力!P88,種目情報!$A$4:$B$35,2,FALSE),VLOOKUP(②選手情報入力!P88,種目情報!$E$4:$F$39,2,FALSE))))</f>
        <v/>
      </c>
      <c r="X79" t="str">
        <f>IF(E79="","",IF(②選手情報入力!Q88="","",②選手情報入力!Q88))</f>
        <v/>
      </c>
      <c r="Y79" s="30" t="str">
        <f>IF(E79="","",IF(②選手情報入力!O88="","",1))</f>
        <v/>
      </c>
      <c r="Z79" t="str">
        <f>IF(E79="","",IF(②選手情報入力!P88="","",IF(I79=1,VLOOKUP(②選手情報入力!P88,種目情報!$A$4:$C$35,3,FALSE),VLOOKUP(②選手情報入力!P88,種目情報!$E$4:$G$39,3,FALSE))))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IF(E80="","",Sheet1!A79)</f>
        <v/>
      </c>
      <c r="B80" t="str">
        <f>IF(E80="","",①団体情報入力!$C$4)</f>
        <v/>
      </c>
      <c r="D80" t="str">
        <f>IF(②選手情報入力!B89="","",②選手情報入力!B89)</f>
        <v/>
      </c>
      <c r="E80" t="str">
        <f>IF(②選手情報入力!C89="","",②選手情報入力!C89)</f>
        <v/>
      </c>
      <c r="F80" t="str">
        <f>IF(E80="","",②選手情報入力!D89)</f>
        <v/>
      </c>
      <c r="G80" t="str">
        <f>IF(E80="","",ASC(②選手情報入力!E89))</f>
        <v/>
      </c>
      <c r="H80" t="str">
        <f t="shared" si="2"/>
        <v/>
      </c>
      <c r="I80" t="str">
        <f>IF(E80="","",IF(②選手情報入力!G89="男",1,2))</f>
        <v/>
      </c>
      <c r="J80" t="str">
        <f>IF(E80="","",IF(②選手情報入力!H89="","",②選手情報入力!H89))</f>
        <v/>
      </c>
      <c r="M80" t="str">
        <f t="shared" si="3"/>
        <v/>
      </c>
      <c r="O80" t="str">
        <f>IF(E80="","",IF(②選手情報入力!J89="","",IF(I80=1,VLOOKUP(②選手情報入力!J89,種目情報!$A$4:$B$31,2,FALSE),VLOOKUP(②選手情報入力!J89,種目情報!$E$4:$F$34,2,FALSE))))</f>
        <v/>
      </c>
      <c r="P80" t="str">
        <f>IF(E80="","",IF(②選手情報入力!K89="","",②選手情報入力!K89))</f>
        <v/>
      </c>
      <c r="Q80" s="30" t="str">
        <f>IF(E80="","",IF(②選手情報入力!I89="","",1))</f>
        <v/>
      </c>
      <c r="R80" t="str">
        <f>IF(E80="","",IF(②選手情報入力!J89="","",IF(I80=1,VLOOKUP(②選手情報入力!J89,種目情報!$A$4:$C$35,3,FALSE),VLOOKUP(②選手情報入力!J89,種目情報!$E$4:$G$39,3,FALSE))))</f>
        <v/>
      </c>
      <c r="S80" t="str">
        <f>IF(E80="","",IF(②選手情報入力!M89="","",IF(I80=1,VLOOKUP(②選手情報入力!M89,種目情報!$A$4:$B$35,2,FALSE),VLOOKUP(②選手情報入力!M89,種目情報!$E$4:$F$39,2,FALSE))))</f>
        <v/>
      </c>
      <c r="T80" t="str">
        <f>IF(E80="","",IF(②選手情報入力!N89="","",②選手情報入力!N89))</f>
        <v/>
      </c>
      <c r="U80" s="30" t="str">
        <f>IF(E80="","",IF(②選手情報入力!L89="","",1))</f>
        <v/>
      </c>
      <c r="V80" t="str">
        <f>IF(E80="","",IF(②選手情報入力!M89="","",IF(I80=1,VLOOKUP(②選手情報入力!M89,種目情報!$A$4:$C$35,3,FALSE),VLOOKUP(②選手情報入力!M89,種目情報!$E$4:$G$39,3,FALSE))))</f>
        <v/>
      </c>
      <c r="W80" t="str">
        <f>IF(E80="","",IF(②選手情報入力!P89="","",IF(I80=1,VLOOKUP(②選手情報入力!P89,種目情報!$A$4:$B$35,2,FALSE),VLOOKUP(②選手情報入力!P89,種目情報!$E$4:$F$39,2,FALSE))))</f>
        <v/>
      </c>
      <c r="X80" t="str">
        <f>IF(E80="","",IF(②選手情報入力!Q89="","",②選手情報入力!Q89))</f>
        <v/>
      </c>
      <c r="Y80" s="30" t="str">
        <f>IF(E80="","",IF(②選手情報入力!O89="","",1))</f>
        <v/>
      </c>
      <c r="Z80" t="str">
        <f>IF(E80="","",IF(②選手情報入力!P89="","",IF(I80=1,VLOOKUP(②選手情報入力!P89,種目情報!$A$4:$C$35,3,FALSE),VLOOKUP(②選手情報入力!P89,種目情報!$E$4:$G$39,3,FALSE))))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IF(E81="","",Sheet1!A80)</f>
        <v/>
      </c>
      <c r="B81" t="str">
        <f>IF(E81="","",①団体情報入力!$C$4)</f>
        <v/>
      </c>
      <c r="D81" t="str">
        <f>IF(②選手情報入力!B90="","",②選手情報入力!B90)</f>
        <v/>
      </c>
      <c r="E81" t="str">
        <f>IF(②選手情報入力!C90="","",②選手情報入力!C90)</f>
        <v/>
      </c>
      <c r="F81" t="str">
        <f>IF(E81="","",②選手情報入力!D90)</f>
        <v/>
      </c>
      <c r="G81" t="str">
        <f>IF(E81="","",ASC(②選手情報入力!E90))</f>
        <v/>
      </c>
      <c r="H81" t="str">
        <f t="shared" si="2"/>
        <v/>
      </c>
      <c r="I81" t="str">
        <f>IF(E81="","",IF(②選手情報入力!G90="男",1,2))</f>
        <v/>
      </c>
      <c r="J81" t="str">
        <f>IF(E81="","",IF(②選手情報入力!H90="","",②選手情報入力!H90))</f>
        <v/>
      </c>
      <c r="M81" t="str">
        <f t="shared" si="3"/>
        <v/>
      </c>
      <c r="O81" t="str">
        <f>IF(E81="","",IF(②選手情報入力!J90="","",IF(I81=1,VLOOKUP(②選手情報入力!J90,種目情報!$A$4:$B$31,2,FALSE),VLOOKUP(②選手情報入力!J90,種目情報!$E$4:$F$34,2,FALSE))))</f>
        <v/>
      </c>
      <c r="P81" t="str">
        <f>IF(E81="","",IF(②選手情報入力!K90="","",②選手情報入力!K90))</f>
        <v/>
      </c>
      <c r="Q81" s="30" t="str">
        <f>IF(E81="","",IF(②選手情報入力!I90="","",1))</f>
        <v/>
      </c>
      <c r="R81" t="str">
        <f>IF(E81="","",IF(②選手情報入力!J90="","",IF(I81=1,VLOOKUP(②選手情報入力!J90,種目情報!$A$4:$C$35,3,FALSE),VLOOKUP(②選手情報入力!J90,種目情報!$E$4:$G$39,3,FALSE))))</f>
        <v/>
      </c>
      <c r="S81" t="str">
        <f>IF(E81="","",IF(②選手情報入力!M90="","",IF(I81=1,VLOOKUP(②選手情報入力!M90,種目情報!$A$4:$B$35,2,FALSE),VLOOKUP(②選手情報入力!M90,種目情報!$E$4:$F$39,2,FALSE))))</f>
        <v/>
      </c>
      <c r="T81" t="str">
        <f>IF(E81="","",IF(②選手情報入力!N90="","",②選手情報入力!N90))</f>
        <v/>
      </c>
      <c r="U81" s="30" t="str">
        <f>IF(E81="","",IF(②選手情報入力!L90="","",1))</f>
        <v/>
      </c>
      <c r="V81" t="str">
        <f>IF(E81="","",IF(②選手情報入力!M90="","",IF(I81=1,VLOOKUP(②選手情報入力!M90,種目情報!$A$4:$C$35,3,FALSE),VLOOKUP(②選手情報入力!M90,種目情報!$E$4:$G$39,3,FALSE))))</f>
        <v/>
      </c>
      <c r="W81" t="str">
        <f>IF(E81="","",IF(②選手情報入力!P90="","",IF(I81=1,VLOOKUP(②選手情報入力!P90,種目情報!$A$4:$B$35,2,FALSE),VLOOKUP(②選手情報入力!P90,種目情報!$E$4:$F$39,2,FALSE))))</f>
        <v/>
      </c>
      <c r="X81" t="str">
        <f>IF(E81="","",IF(②選手情報入力!Q90="","",②選手情報入力!Q90))</f>
        <v/>
      </c>
      <c r="Y81" s="30" t="str">
        <f>IF(E81="","",IF(②選手情報入力!O90="","",1))</f>
        <v/>
      </c>
      <c r="Z81" t="str">
        <f>IF(E81="","",IF(②選手情報入力!P90="","",IF(I81=1,VLOOKUP(②選手情報入力!P90,種目情報!$A$4:$C$35,3,FALSE),VLOOKUP(②選手情報入力!P90,種目情報!$E$4:$G$39,3,FALSE))))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IF(E82="","",Sheet1!A81)</f>
        <v/>
      </c>
      <c r="B82" t="str">
        <f>IF(E82="","",①団体情報入力!$C$4)</f>
        <v/>
      </c>
      <c r="D82" t="str">
        <f>IF(②選手情報入力!B91="","",②選手情報入力!B91)</f>
        <v/>
      </c>
      <c r="E82" t="str">
        <f>IF(②選手情報入力!C91="","",②選手情報入力!C91)</f>
        <v/>
      </c>
      <c r="F82" t="str">
        <f>IF(E82="","",②選手情報入力!D91)</f>
        <v/>
      </c>
      <c r="G82" t="str">
        <f>IF(E82="","",ASC(②選手情報入力!E91))</f>
        <v/>
      </c>
      <c r="H82" t="str">
        <f t="shared" si="2"/>
        <v/>
      </c>
      <c r="I82" t="str">
        <f>IF(E82="","",IF(②選手情報入力!G91="男",1,2))</f>
        <v/>
      </c>
      <c r="J82" t="str">
        <f>IF(E82="","",IF(②選手情報入力!H91="","",②選手情報入力!H91))</f>
        <v/>
      </c>
      <c r="M82" t="str">
        <f t="shared" si="3"/>
        <v/>
      </c>
      <c r="O82" t="str">
        <f>IF(E82="","",IF(②選手情報入力!J91="","",IF(I82=1,VLOOKUP(②選手情報入力!J91,種目情報!$A$4:$B$31,2,FALSE),VLOOKUP(②選手情報入力!J91,種目情報!$E$4:$F$34,2,FALSE))))</f>
        <v/>
      </c>
      <c r="P82" t="str">
        <f>IF(E82="","",IF(②選手情報入力!K91="","",②選手情報入力!K91))</f>
        <v/>
      </c>
      <c r="Q82" s="30" t="str">
        <f>IF(E82="","",IF(②選手情報入力!I91="","",1))</f>
        <v/>
      </c>
      <c r="R82" t="str">
        <f>IF(E82="","",IF(②選手情報入力!J91="","",IF(I82=1,VLOOKUP(②選手情報入力!J91,種目情報!$A$4:$C$35,3,FALSE),VLOOKUP(②選手情報入力!J91,種目情報!$E$4:$G$39,3,FALSE))))</f>
        <v/>
      </c>
      <c r="S82" t="str">
        <f>IF(E82="","",IF(②選手情報入力!M91="","",IF(I82=1,VLOOKUP(②選手情報入力!M91,種目情報!$A$4:$B$35,2,FALSE),VLOOKUP(②選手情報入力!M91,種目情報!$E$4:$F$39,2,FALSE))))</f>
        <v/>
      </c>
      <c r="T82" t="str">
        <f>IF(E82="","",IF(②選手情報入力!N91="","",②選手情報入力!N91))</f>
        <v/>
      </c>
      <c r="U82" s="30" t="str">
        <f>IF(E82="","",IF(②選手情報入力!L91="","",1))</f>
        <v/>
      </c>
      <c r="V82" t="str">
        <f>IF(E82="","",IF(②選手情報入力!M91="","",IF(I82=1,VLOOKUP(②選手情報入力!M91,種目情報!$A$4:$C$35,3,FALSE),VLOOKUP(②選手情報入力!M91,種目情報!$E$4:$G$39,3,FALSE))))</f>
        <v/>
      </c>
      <c r="W82" t="str">
        <f>IF(E82="","",IF(②選手情報入力!P91="","",IF(I82=1,VLOOKUP(②選手情報入力!P91,種目情報!$A$4:$B$35,2,FALSE),VLOOKUP(②選手情報入力!P91,種目情報!$E$4:$F$39,2,FALSE))))</f>
        <v/>
      </c>
      <c r="X82" t="str">
        <f>IF(E82="","",IF(②選手情報入力!Q91="","",②選手情報入力!Q91))</f>
        <v/>
      </c>
      <c r="Y82" s="30" t="str">
        <f>IF(E82="","",IF(②選手情報入力!O91="","",1))</f>
        <v/>
      </c>
      <c r="Z82" t="str">
        <f>IF(E82="","",IF(②選手情報入力!P91="","",IF(I82=1,VLOOKUP(②選手情報入力!P91,種目情報!$A$4:$C$35,3,FALSE),VLOOKUP(②選手情報入力!P91,種目情報!$E$4:$G$39,3,FALSE))))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IF(E83="","",Sheet1!A82)</f>
        <v/>
      </c>
      <c r="B83" t="str">
        <f>IF(E83="","",①団体情報入力!$C$4)</f>
        <v/>
      </c>
      <c r="D83" t="str">
        <f>IF(②選手情報入力!B92="","",②選手情報入力!B92)</f>
        <v/>
      </c>
      <c r="E83" t="str">
        <f>IF(②選手情報入力!C92="","",②選手情報入力!C92)</f>
        <v/>
      </c>
      <c r="F83" t="str">
        <f>IF(E83="","",②選手情報入力!D92)</f>
        <v/>
      </c>
      <c r="G83" t="str">
        <f>IF(E83="","",ASC(②選手情報入力!E92))</f>
        <v/>
      </c>
      <c r="H83" t="str">
        <f t="shared" si="2"/>
        <v/>
      </c>
      <c r="I83" t="str">
        <f>IF(E83="","",IF(②選手情報入力!G92="男",1,2))</f>
        <v/>
      </c>
      <c r="J83" t="str">
        <f>IF(E83="","",IF(②選手情報入力!H92="","",②選手情報入力!H92))</f>
        <v/>
      </c>
      <c r="M83" t="str">
        <f t="shared" si="3"/>
        <v/>
      </c>
      <c r="O83" t="str">
        <f>IF(E83="","",IF(②選手情報入力!J92="","",IF(I83=1,VLOOKUP(②選手情報入力!J92,種目情報!$A$4:$B$31,2,FALSE),VLOOKUP(②選手情報入力!J92,種目情報!$E$4:$F$34,2,FALSE))))</f>
        <v/>
      </c>
      <c r="P83" t="str">
        <f>IF(E83="","",IF(②選手情報入力!K92="","",②選手情報入力!K92))</f>
        <v/>
      </c>
      <c r="Q83" s="30" t="str">
        <f>IF(E83="","",IF(②選手情報入力!I92="","",1))</f>
        <v/>
      </c>
      <c r="R83" t="str">
        <f>IF(E83="","",IF(②選手情報入力!J92="","",IF(I83=1,VLOOKUP(②選手情報入力!J92,種目情報!$A$4:$C$35,3,FALSE),VLOOKUP(②選手情報入力!J92,種目情報!$E$4:$G$39,3,FALSE))))</f>
        <v/>
      </c>
      <c r="S83" t="str">
        <f>IF(E83="","",IF(②選手情報入力!M92="","",IF(I83=1,VLOOKUP(②選手情報入力!M92,種目情報!$A$4:$B$35,2,FALSE),VLOOKUP(②選手情報入力!M92,種目情報!$E$4:$F$39,2,FALSE))))</f>
        <v/>
      </c>
      <c r="T83" t="str">
        <f>IF(E83="","",IF(②選手情報入力!N92="","",②選手情報入力!N92))</f>
        <v/>
      </c>
      <c r="U83" s="30" t="str">
        <f>IF(E83="","",IF(②選手情報入力!L92="","",1))</f>
        <v/>
      </c>
      <c r="V83" t="str">
        <f>IF(E83="","",IF(②選手情報入力!M92="","",IF(I83=1,VLOOKUP(②選手情報入力!M92,種目情報!$A$4:$C$35,3,FALSE),VLOOKUP(②選手情報入力!M92,種目情報!$E$4:$G$39,3,FALSE))))</f>
        <v/>
      </c>
      <c r="W83" t="str">
        <f>IF(E83="","",IF(②選手情報入力!P92="","",IF(I83=1,VLOOKUP(②選手情報入力!P92,種目情報!$A$4:$B$35,2,FALSE),VLOOKUP(②選手情報入力!P92,種目情報!$E$4:$F$39,2,FALSE))))</f>
        <v/>
      </c>
      <c r="X83" t="str">
        <f>IF(E83="","",IF(②選手情報入力!Q92="","",②選手情報入力!Q92))</f>
        <v/>
      </c>
      <c r="Y83" s="30" t="str">
        <f>IF(E83="","",IF(②選手情報入力!O92="","",1))</f>
        <v/>
      </c>
      <c r="Z83" t="str">
        <f>IF(E83="","",IF(②選手情報入力!P92="","",IF(I83=1,VLOOKUP(②選手情報入力!P92,種目情報!$A$4:$C$35,3,FALSE),VLOOKUP(②選手情報入力!P92,種目情報!$E$4:$G$39,3,FALSE))))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IF(E84="","",Sheet1!A83)</f>
        <v/>
      </c>
      <c r="B84" t="str">
        <f>IF(E84="","",①団体情報入力!$C$4)</f>
        <v/>
      </c>
      <c r="D84" t="str">
        <f>IF(②選手情報入力!B93="","",②選手情報入力!B93)</f>
        <v/>
      </c>
      <c r="E84" t="str">
        <f>IF(②選手情報入力!C93="","",②選手情報入力!C93)</f>
        <v/>
      </c>
      <c r="F84" t="str">
        <f>IF(E84="","",②選手情報入力!D93)</f>
        <v/>
      </c>
      <c r="G84" t="str">
        <f>IF(E84="","",ASC(②選手情報入力!E93))</f>
        <v/>
      </c>
      <c r="H84" t="str">
        <f t="shared" si="2"/>
        <v/>
      </c>
      <c r="I84" t="str">
        <f>IF(E84="","",IF(②選手情報入力!G93="男",1,2))</f>
        <v/>
      </c>
      <c r="J84" t="str">
        <f>IF(E84="","",IF(②選手情報入力!H93="","",②選手情報入力!H93))</f>
        <v/>
      </c>
      <c r="M84" t="str">
        <f t="shared" si="3"/>
        <v/>
      </c>
      <c r="O84" t="str">
        <f>IF(E84="","",IF(②選手情報入力!J93="","",IF(I84=1,VLOOKUP(②選手情報入力!J93,種目情報!$A$4:$B$31,2,FALSE),VLOOKUP(②選手情報入力!J93,種目情報!$E$4:$F$34,2,FALSE))))</f>
        <v/>
      </c>
      <c r="P84" t="str">
        <f>IF(E84="","",IF(②選手情報入力!K93="","",②選手情報入力!K93))</f>
        <v/>
      </c>
      <c r="Q84" s="30" t="str">
        <f>IF(E84="","",IF(②選手情報入力!I93="","",1))</f>
        <v/>
      </c>
      <c r="R84" t="str">
        <f>IF(E84="","",IF(②選手情報入力!J93="","",IF(I84=1,VLOOKUP(②選手情報入力!J93,種目情報!$A$4:$C$35,3,FALSE),VLOOKUP(②選手情報入力!J93,種目情報!$E$4:$G$39,3,FALSE))))</f>
        <v/>
      </c>
      <c r="S84" t="str">
        <f>IF(E84="","",IF(②選手情報入力!M93="","",IF(I84=1,VLOOKUP(②選手情報入力!M93,種目情報!$A$4:$B$35,2,FALSE),VLOOKUP(②選手情報入力!M93,種目情報!$E$4:$F$39,2,FALSE))))</f>
        <v/>
      </c>
      <c r="T84" t="str">
        <f>IF(E84="","",IF(②選手情報入力!N93="","",②選手情報入力!N93))</f>
        <v/>
      </c>
      <c r="U84" s="30" t="str">
        <f>IF(E84="","",IF(②選手情報入力!L93="","",1))</f>
        <v/>
      </c>
      <c r="V84" t="str">
        <f>IF(E84="","",IF(②選手情報入力!M93="","",IF(I84=1,VLOOKUP(②選手情報入力!M93,種目情報!$A$4:$C$35,3,FALSE),VLOOKUP(②選手情報入力!M93,種目情報!$E$4:$G$39,3,FALSE))))</f>
        <v/>
      </c>
      <c r="W84" t="str">
        <f>IF(E84="","",IF(②選手情報入力!P93="","",IF(I84=1,VLOOKUP(②選手情報入力!P93,種目情報!$A$4:$B$35,2,FALSE),VLOOKUP(②選手情報入力!P93,種目情報!$E$4:$F$39,2,FALSE))))</f>
        <v/>
      </c>
      <c r="X84" t="str">
        <f>IF(E84="","",IF(②選手情報入力!Q93="","",②選手情報入力!Q93))</f>
        <v/>
      </c>
      <c r="Y84" s="30" t="str">
        <f>IF(E84="","",IF(②選手情報入力!O93="","",1))</f>
        <v/>
      </c>
      <c r="Z84" t="str">
        <f>IF(E84="","",IF(②選手情報入力!P93="","",IF(I84=1,VLOOKUP(②選手情報入力!P93,種目情報!$A$4:$C$35,3,FALSE),VLOOKUP(②選手情報入力!P93,種目情報!$E$4:$G$39,3,FALSE))))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IF(E85="","",Sheet1!A84)</f>
        <v/>
      </c>
      <c r="B85" t="str">
        <f>IF(E85="","",①団体情報入力!$C$4)</f>
        <v/>
      </c>
      <c r="D85" t="str">
        <f>IF(②選手情報入力!B94="","",②選手情報入力!B94)</f>
        <v/>
      </c>
      <c r="E85" t="str">
        <f>IF(②選手情報入力!C94="","",②選手情報入力!C94)</f>
        <v/>
      </c>
      <c r="F85" t="str">
        <f>IF(E85="","",②選手情報入力!D94)</f>
        <v/>
      </c>
      <c r="G85" t="str">
        <f>IF(E85="","",ASC(②選手情報入力!E94))</f>
        <v/>
      </c>
      <c r="H85" t="str">
        <f t="shared" si="2"/>
        <v/>
      </c>
      <c r="I85" t="str">
        <f>IF(E85="","",IF(②選手情報入力!G94="男",1,2))</f>
        <v/>
      </c>
      <c r="J85" t="str">
        <f>IF(E85="","",IF(②選手情報入力!H94="","",②選手情報入力!H94))</f>
        <v/>
      </c>
      <c r="M85" t="str">
        <f t="shared" si="3"/>
        <v/>
      </c>
      <c r="O85" t="str">
        <f>IF(E85="","",IF(②選手情報入力!J94="","",IF(I85=1,VLOOKUP(②選手情報入力!J94,種目情報!$A$4:$B$31,2,FALSE),VLOOKUP(②選手情報入力!J94,種目情報!$E$4:$F$34,2,FALSE))))</f>
        <v/>
      </c>
      <c r="P85" t="str">
        <f>IF(E85="","",IF(②選手情報入力!K94="","",②選手情報入力!K94))</f>
        <v/>
      </c>
      <c r="Q85" s="30" t="str">
        <f>IF(E85="","",IF(②選手情報入力!I94="","",1))</f>
        <v/>
      </c>
      <c r="R85" t="str">
        <f>IF(E85="","",IF(②選手情報入力!J94="","",IF(I85=1,VLOOKUP(②選手情報入力!J94,種目情報!$A$4:$C$35,3,FALSE),VLOOKUP(②選手情報入力!J94,種目情報!$E$4:$G$39,3,FALSE))))</f>
        <v/>
      </c>
      <c r="S85" t="str">
        <f>IF(E85="","",IF(②選手情報入力!M94="","",IF(I85=1,VLOOKUP(②選手情報入力!M94,種目情報!$A$4:$B$35,2,FALSE),VLOOKUP(②選手情報入力!M94,種目情報!$E$4:$F$39,2,FALSE))))</f>
        <v/>
      </c>
      <c r="T85" t="str">
        <f>IF(E85="","",IF(②選手情報入力!N94="","",②選手情報入力!N94))</f>
        <v/>
      </c>
      <c r="U85" s="30" t="str">
        <f>IF(E85="","",IF(②選手情報入力!L94="","",1))</f>
        <v/>
      </c>
      <c r="V85" t="str">
        <f>IF(E85="","",IF(②選手情報入力!M94="","",IF(I85=1,VLOOKUP(②選手情報入力!M94,種目情報!$A$4:$C$35,3,FALSE),VLOOKUP(②選手情報入力!M94,種目情報!$E$4:$G$39,3,FALSE))))</f>
        <v/>
      </c>
      <c r="W85" t="str">
        <f>IF(E85="","",IF(②選手情報入力!P94="","",IF(I85=1,VLOOKUP(②選手情報入力!P94,種目情報!$A$4:$B$35,2,FALSE),VLOOKUP(②選手情報入力!P94,種目情報!$E$4:$F$39,2,FALSE))))</f>
        <v/>
      </c>
      <c r="X85" t="str">
        <f>IF(E85="","",IF(②選手情報入力!Q94="","",②選手情報入力!Q94))</f>
        <v/>
      </c>
      <c r="Y85" s="30" t="str">
        <f>IF(E85="","",IF(②選手情報入力!O94="","",1))</f>
        <v/>
      </c>
      <c r="Z85" t="str">
        <f>IF(E85="","",IF(②選手情報入力!P94="","",IF(I85=1,VLOOKUP(②選手情報入力!P94,種目情報!$A$4:$C$35,3,FALSE),VLOOKUP(②選手情報入力!P94,種目情報!$E$4:$G$39,3,FALSE))))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IF(E86="","",Sheet1!A85)</f>
        <v/>
      </c>
      <c r="B86" t="str">
        <f>IF(E86="","",①団体情報入力!$C$4)</f>
        <v/>
      </c>
      <c r="D86" t="str">
        <f>IF(②選手情報入力!B95="","",②選手情報入力!B95)</f>
        <v/>
      </c>
      <c r="E86" t="str">
        <f>IF(②選手情報入力!C95="","",②選手情報入力!C95)</f>
        <v/>
      </c>
      <c r="F86" t="str">
        <f>IF(E86="","",②選手情報入力!D95)</f>
        <v/>
      </c>
      <c r="G86" t="str">
        <f>IF(E86="","",ASC(②選手情報入力!E95))</f>
        <v/>
      </c>
      <c r="H86" t="str">
        <f t="shared" si="2"/>
        <v/>
      </c>
      <c r="I86" t="str">
        <f>IF(E86="","",IF(②選手情報入力!G95="男",1,2))</f>
        <v/>
      </c>
      <c r="J86" t="str">
        <f>IF(E86="","",IF(②選手情報入力!H95="","",②選手情報入力!H95))</f>
        <v/>
      </c>
      <c r="M86" t="str">
        <f t="shared" si="3"/>
        <v/>
      </c>
      <c r="O86" t="str">
        <f>IF(E86="","",IF(②選手情報入力!J95="","",IF(I86=1,VLOOKUP(②選手情報入力!J95,種目情報!$A$4:$B$31,2,FALSE),VLOOKUP(②選手情報入力!J95,種目情報!$E$4:$F$34,2,FALSE))))</f>
        <v/>
      </c>
      <c r="P86" t="str">
        <f>IF(E86="","",IF(②選手情報入力!K95="","",②選手情報入力!K95))</f>
        <v/>
      </c>
      <c r="Q86" s="30" t="str">
        <f>IF(E86="","",IF(②選手情報入力!I95="","",1))</f>
        <v/>
      </c>
      <c r="R86" t="str">
        <f>IF(E86="","",IF(②選手情報入力!J95="","",IF(I86=1,VLOOKUP(②選手情報入力!J95,種目情報!$A$4:$C$35,3,FALSE),VLOOKUP(②選手情報入力!J95,種目情報!$E$4:$G$39,3,FALSE))))</f>
        <v/>
      </c>
      <c r="S86" t="str">
        <f>IF(E86="","",IF(②選手情報入力!M95="","",IF(I86=1,VLOOKUP(②選手情報入力!M95,種目情報!$A$4:$B$35,2,FALSE),VLOOKUP(②選手情報入力!M95,種目情報!$E$4:$F$39,2,FALSE))))</f>
        <v/>
      </c>
      <c r="T86" t="str">
        <f>IF(E86="","",IF(②選手情報入力!N95="","",②選手情報入力!N95))</f>
        <v/>
      </c>
      <c r="U86" s="30" t="str">
        <f>IF(E86="","",IF(②選手情報入力!L95="","",1))</f>
        <v/>
      </c>
      <c r="V86" t="str">
        <f>IF(E86="","",IF(②選手情報入力!M95="","",IF(I86=1,VLOOKUP(②選手情報入力!M95,種目情報!$A$4:$C$35,3,FALSE),VLOOKUP(②選手情報入力!M95,種目情報!$E$4:$G$39,3,FALSE))))</f>
        <v/>
      </c>
      <c r="W86" t="str">
        <f>IF(E86="","",IF(②選手情報入力!P95="","",IF(I86=1,VLOOKUP(②選手情報入力!P95,種目情報!$A$4:$B$35,2,FALSE),VLOOKUP(②選手情報入力!P95,種目情報!$E$4:$F$39,2,FALSE))))</f>
        <v/>
      </c>
      <c r="X86" t="str">
        <f>IF(E86="","",IF(②選手情報入力!Q95="","",②選手情報入力!Q95))</f>
        <v/>
      </c>
      <c r="Y86" s="30" t="str">
        <f>IF(E86="","",IF(②選手情報入力!O95="","",1))</f>
        <v/>
      </c>
      <c r="Z86" t="str">
        <f>IF(E86="","",IF(②選手情報入力!P95="","",IF(I86=1,VLOOKUP(②選手情報入力!P95,種目情報!$A$4:$C$35,3,FALSE),VLOOKUP(②選手情報入力!P95,種目情報!$E$4:$G$39,3,FALSE))))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IF(E87="","",Sheet1!A86)</f>
        <v/>
      </c>
      <c r="B87" t="str">
        <f>IF(E87="","",①団体情報入力!$C$4)</f>
        <v/>
      </c>
      <c r="D87" t="str">
        <f>IF(②選手情報入力!B96="","",②選手情報入力!B96)</f>
        <v/>
      </c>
      <c r="E87" t="str">
        <f>IF(②選手情報入力!C96="","",②選手情報入力!C96)</f>
        <v/>
      </c>
      <c r="F87" t="str">
        <f>IF(E87="","",②選手情報入力!D96)</f>
        <v/>
      </c>
      <c r="G87" t="str">
        <f>IF(E87="","",ASC(②選手情報入力!E96))</f>
        <v/>
      </c>
      <c r="H87" t="str">
        <f t="shared" si="2"/>
        <v/>
      </c>
      <c r="I87" t="str">
        <f>IF(E87="","",IF(②選手情報入力!G96="男",1,2))</f>
        <v/>
      </c>
      <c r="J87" t="str">
        <f>IF(E87="","",IF(②選手情報入力!H96="","",②選手情報入力!H96))</f>
        <v/>
      </c>
      <c r="M87" t="str">
        <f t="shared" si="3"/>
        <v/>
      </c>
      <c r="O87" t="str">
        <f>IF(E87="","",IF(②選手情報入力!J96="","",IF(I87=1,VLOOKUP(②選手情報入力!J96,種目情報!$A$4:$B$31,2,FALSE),VLOOKUP(②選手情報入力!J96,種目情報!$E$4:$F$34,2,FALSE))))</f>
        <v/>
      </c>
      <c r="P87" t="str">
        <f>IF(E87="","",IF(②選手情報入力!K96="","",②選手情報入力!K96))</f>
        <v/>
      </c>
      <c r="Q87" s="30" t="str">
        <f>IF(E87="","",IF(②選手情報入力!I96="","",1))</f>
        <v/>
      </c>
      <c r="R87" t="str">
        <f>IF(E87="","",IF(②選手情報入力!J96="","",IF(I87=1,VLOOKUP(②選手情報入力!J96,種目情報!$A$4:$C$35,3,FALSE),VLOOKUP(②選手情報入力!J96,種目情報!$E$4:$G$39,3,FALSE))))</f>
        <v/>
      </c>
      <c r="S87" t="str">
        <f>IF(E87="","",IF(②選手情報入力!M96="","",IF(I87=1,VLOOKUP(②選手情報入力!M96,種目情報!$A$4:$B$35,2,FALSE),VLOOKUP(②選手情報入力!M96,種目情報!$E$4:$F$39,2,FALSE))))</f>
        <v/>
      </c>
      <c r="T87" t="str">
        <f>IF(E87="","",IF(②選手情報入力!N96="","",②選手情報入力!N96))</f>
        <v/>
      </c>
      <c r="U87" s="30" t="str">
        <f>IF(E87="","",IF(②選手情報入力!L96="","",1))</f>
        <v/>
      </c>
      <c r="V87" t="str">
        <f>IF(E87="","",IF(②選手情報入力!M96="","",IF(I87=1,VLOOKUP(②選手情報入力!M96,種目情報!$A$4:$C$35,3,FALSE),VLOOKUP(②選手情報入力!M96,種目情報!$E$4:$G$39,3,FALSE))))</f>
        <v/>
      </c>
      <c r="W87" t="str">
        <f>IF(E87="","",IF(②選手情報入力!P96="","",IF(I87=1,VLOOKUP(②選手情報入力!P96,種目情報!$A$4:$B$35,2,FALSE),VLOOKUP(②選手情報入力!P96,種目情報!$E$4:$F$39,2,FALSE))))</f>
        <v/>
      </c>
      <c r="X87" t="str">
        <f>IF(E87="","",IF(②選手情報入力!Q96="","",②選手情報入力!Q96))</f>
        <v/>
      </c>
      <c r="Y87" s="30" t="str">
        <f>IF(E87="","",IF(②選手情報入力!O96="","",1))</f>
        <v/>
      </c>
      <c r="Z87" t="str">
        <f>IF(E87="","",IF(②選手情報入力!P96="","",IF(I87=1,VLOOKUP(②選手情報入力!P96,種目情報!$A$4:$C$35,3,FALSE),VLOOKUP(②選手情報入力!P96,種目情報!$E$4:$G$39,3,FALSE))))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IF(E88="","",Sheet1!A87)</f>
        <v/>
      </c>
      <c r="B88" t="str">
        <f>IF(E88="","",①団体情報入力!$C$4)</f>
        <v/>
      </c>
      <c r="D88" t="str">
        <f>IF(②選手情報入力!B97="","",②選手情報入力!B97)</f>
        <v/>
      </c>
      <c r="E88" t="str">
        <f>IF(②選手情報入力!C97="","",②選手情報入力!C97)</f>
        <v/>
      </c>
      <c r="F88" t="str">
        <f>IF(E88="","",②選手情報入力!D97)</f>
        <v/>
      </c>
      <c r="G88" t="str">
        <f>IF(E88="","",ASC(②選手情報入力!E97))</f>
        <v/>
      </c>
      <c r="H88" t="str">
        <f t="shared" si="2"/>
        <v/>
      </c>
      <c r="I88" t="str">
        <f>IF(E88="","",IF(②選手情報入力!G97="男",1,2))</f>
        <v/>
      </c>
      <c r="J88" t="str">
        <f>IF(E88="","",IF(②選手情報入力!H97="","",②選手情報入力!H97))</f>
        <v/>
      </c>
      <c r="M88" t="str">
        <f t="shared" si="3"/>
        <v/>
      </c>
      <c r="O88" t="str">
        <f>IF(E88="","",IF(②選手情報入力!J97="","",IF(I88=1,VLOOKUP(②選手情報入力!J97,種目情報!$A$4:$B$31,2,FALSE),VLOOKUP(②選手情報入力!J97,種目情報!$E$4:$F$34,2,FALSE))))</f>
        <v/>
      </c>
      <c r="P88" t="str">
        <f>IF(E88="","",IF(②選手情報入力!K97="","",②選手情報入力!K97))</f>
        <v/>
      </c>
      <c r="Q88" s="30" t="str">
        <f>IF(E88="","",IF(②選手情報入力!I97="","",1))</f>
        <v/>
      </c>
      <c r="R88" t="str">
        <f>IF(E88="","",IF(②選手情報入力!J97="","",IF(I88=1,VLOOKUP(②選手情報入力!J97,種目情報!$A$4:$C$35,3,FALSE),VLOOKUP(②選手情報入力!J97,種目情報!$E$4:$G$39,3,FALSE))))</f>
        <v/>
      </c>
      <c r="S88" t="str">
        <f>IF(E88="","",IF(②選手情報入力!M97="","",IF(I88=1,VLOOKUP(②選手情報入力!M97,種目情報!$A$4:$B$35,2,FALSE),VLOOKUP(②選手情報入力!M97,種目情報!$E$4:$F$39,2,FALSE))))</f>
        <v/>
      </c>
      <c r="T88" t="str">
        <f>IF(E88="","",IF(②選手情報入力!N97="","",②選手情報入力!N97))</f>
        <v/>
      </c>
      <c r="U88" s="30" t="str">
        <f>IF(E88="","",IF(②選手情報入力!L97="","",1))</f>
        <v/>
      </c>
      <c r="V88" t="str">
        <f>IF(E88="","",IF(②選手情報入力!M97="","",IF(I88=1,VLOOKUP(②選手情報入力!M97,種目情報!$A$4:$C$35,3,FALSE),VLOOKUP(②選手情報入力!M97,種目情報!$E$4:$G$39,3,FALSE))))</f>
        <v/>
      </c>
      <c r="W88" t="str">
        <f>IF(E88="","",IF(②選手情報入力!P97="","",IF(I88=1,VLOOKUP(②選手情報入力!P97,種目情報!$A$4:$B$35,2,FALSE),VLOOKUP(②選手情報入力!P97,種目情報!$E$4:$F$39,2,FALSE))))</f>
        <v/>
      </c>
      <c r="X88" t="str">
        <f>IF(E88="","",IF(②選手情報入力!Q97="","",②選手情報入力!Q97))</f>
        <v/>
      </c>
      <c r="Y88" s="30" t="str">
        <f>IF(E88="","",IF(②選手情報入力!O97="","",1))</f>
        <v/>
      </c>
      <c r="Z88" t="str">
        <f>IF(E88="","",IF(②選手情報入力!P97="","",IF(I88=1,VLOOKUP(②選手情報入力!P97,種目情報!$A$4:$C$35,3,FALSE),VLOOKUP(②選手情報入力!P97,種目情報!$E$4:$G$39,3,FALSE))))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IF(E89="","",Sheet1!A88)</f>
        <v/>
      </c>
      <c r="B89" t="str">
        <f>IF(E89="","",①団体情報入力!$C$4)</f>
        <v/>
      </c>
      <c r="D89" t="str">
        <f>IF(②選手情報入力!B98="","",②選手情報入力!B98)</f>
        <v/>
      </c>
      <c r="E89" t="str">
        <f>IF(②選手情報入力!C98="","",②選手情報入力!C98)</f>
        <v/>
      </c>
      <c r="F89" t="str">
        <f>IF(E89="","",②選手情報入力!D98)</f>
        <v/>
      </c>
      <c r="G89" t="str">
        <f>IF(E89="","",ASC(②選手情報入力!E98))</f>
        <v/>
      </c>
      <c r="H89" t="str">
        <f t="shared" si="2"/>
        <v/>
      </c>
      <c r="I89" t="str">
        <f>IF(E89="","",IF(②選手情報入力!G98="男",1,2))</f>
        <v/>
      </c>
      <c r="J89" t="str">
        <f>IF(E89="","",IF(②選手情報入力!H98="","",②選手情報入力!H98))</f>
        <v/>
      </c>
      <c r="M89" t="str">
        <f t="shared" si="3"/>
        <v/>
      </c>
      <c r="O89" t="str">
        <f>IF(E89="","",IF(②選手情報入力!J98="","",IF(I89=1,VLOOKUP(②選手情報入力!J98,種目情報!$A$4:$B$31,2,FALSE),VLOOKUP(②選手情報入力!J98,種目情報!$E$4:$F$34,2,FALSE))))</f>
        <v/>
      </c>
      <c r="P89" t="str">
        <f>IF(E89="","",IF(②選手情報入力!K98="","",②選手情報入力!K98))</f>
        <v/>
      </c>
      <c r="Q89" s="30" t="str">
        <f>IF(E89="","",IF(②選手情報入力!I98="","",1))</f>
        <v/>
      </c>
      <c r="R89" t="str">
        <f>IF(E89="","",IF(②選手情報入力!J98="","",IF(I89=1,VLOOKUP(②選手情報入力!J98,種目情報!$A$4:$C$35,3,FALSE),VLOOKUP(②選手情報入力!J98,種目情報!$E$4:$G$39,3,FALSE))))</f>
        <v/>
      </c>
      <c r="S89" t="str">
        <f>IF(E89="","",IF(②選手情報入力!M98="","",IF(I89=1,VLOOKUP(②選手情報入力!M98,種目情報!$A$4:$B$35,2,FALSE),VLOOKUP(②選手情報入力!M98,種目情報!$E$4:$F$39,2,FALSE))))</f>
        <v/>
      </c>
      <c r="T89" t="str">
        <f>IF(E89="","",IF(②選手情報入力!N98="","",②選手情報入力!N98))</f>
        <v/>
      </c>
      <c r="U89" s="30" t="str">
        <f>IF(E89="","",IF(②選手情報入力!L98="","",1))</f>
        <v/>
      </c>
      <c r="V89" t="str">
        <f>IF(E89="","",IF(②選手情報入力!M98="","",IF(I89=1,VLOOKUP(②選手情報入力!M98,種目情報!$A$4:$C$35,3,FALSE),VLOOKUP(②選手情報入力!M98,種目情報!$E$4:$G$39,3,FALSE))))</f>
        <v/>
      </c>
      <c r="W89" t="str">
        <f>IF(E89="","",IF(②選手情報入力!P98="","",IF(I89=1,VLOOKUP(②選手情報入力!P98,種目情報!$A$4:$B$35,2,FALSE),VLOOKUP(②選手情報入力!P98,種目情報!$E$4:$F$39,2,FALSE))))</f>
        <v/>
      </c>
      <c r="X89" t="str">
        <f>IF(E89="","",IF(②選手情報入力!Q98="","",②選手情報入力!Q98))</f>
        <v/>
      </c>
      <c r="Y89" s="30" t="str">
        <f>IF(E89="","",IF(②選手情報入力!O98="","",1))</f>
        <v/>
      </c>
      <c r="Z89" t="str">
        <f>IF(E89="","",IF(②選手情報入力!P98="","",IF(I89=1,VLOOKUP(②選手情報入力!P98,種目情報!$A$4:$C$35,3,FALSE),VLOOKUP(②選手情報入力!P98,種目情報!$E$4:$G$39,3,FALSE))))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IF(E90="","",Sheet1!A89)</f>
        <v/>
      </c>
      <c r="B90" t="str">
        <f>IF(E90="","",①団体情報入力!$C$4)</f>
        <v/>
      </c>
      <c r="D90" t="str">
        <f>IF(②選手情報入力!B99="","",②選手情報入力!B99)</f>
        <v/>
      </c>
      <c r="E90" t="str">
        <f>IF(②選手情報入力!C99="","",②選手情報入力!C99)</f>
        <v/>
      </c>
      <c r="F90" t="str">
        <f>IF(E90="","",②選手情報入力!D99)</f>
        <v/>
      </c>
      <c r="G90" t="str">
        <f>IF(E90="","",ASC(②選手情報入力!E99))</f>
        <v/>
      </c>
      <c r="H90" t="str">
        <f t="shared" si="2"/>
        <v/>
      </c>
      <c r="I90" t="str">
        <f>IF(E90="","",IF(②選手情報入力!G99="男",1,2))</f>
        <v/>
      </c>
      <c r="J90" t="str">
        <f>IF(E90="","",IF(②選手情報入力!H99="","",②選手情報入力!H99))</f>
        <v/>
      </c>
      <c r="M90" t="str">
        <f t="shared" si="3"/>
        <v/>
      </c>
      <c r="O90" t="str">
        <f>IF(E90="","",IF(②選手情報入力!J99="","",IF(I90=1,VLOOKUP(②選手情報入力!J99,種目情報!$A$4:$B$31,2,FALSE),VLOOKUP(②選手情報入力!J99,種目情報!$E$4:$F$34,2,FALSE))))</f>
        <v/>
      </c>
      <c r="P90" t="str">
        <f>IF(E90="","",IF(②選手情報入力!K99="","",②選手情報入力!K99))</f>
        <v/>
      </c>
      <c r="Q90" s="30" t="str">
        <f>IF(E90="","",IF(②選手情報入力!I99="","",1))</f>
        <v/>
      </c>
      <c r="R90" t="str">
        <f>IF(E90="","",IF(②選手情報入力!J99="","",IF(I90=1,VLOOKUP(②選手情報入力!J99,種目情報!$A$4:$C$35,3,FALSE),VLOOKUP(②選手情報入力!J99,種目情報!$E$4:$G$39,3,FALSE))))</f>
        <v/>
      </c>
      <c r="S90" t="str">
        <f>IF(E90="","",IF(②選手情報入力!M99="","",IF(I90=1,VLOOKUP(②選手情報入力!M99,種目情報!$A$4:$B$35,2,FALSE),VLOOKUP(②選手情報入力!M99,種目情報!$E$4:$F$39,2,FALSE))))</f>
        <v/>
      </c>
      <c r="T90" t="str">
        <f>IF(E90="","",IF(②選手情報入力!N99="","",②選手情報入力!N99))</f>
        <v/>
      </c>
      <c r="U90" s="30" t="str">
        <f>IF(E90="","",IF(②選手情報入力!L99="","",1))</f>
        <v/>
      </c>
      <c r="V90" t="str">
        <f>IF(E90="","",IF(②選手情報入力!M99="","",IF(I90=1,VLOOKUP(②選手情報入力!M99,種目情報!$A$4:$C$35,3,FALSE),VLOOKUP(②選手情報入力!M99,種目情報!$E$4:$G$39,3,FALSE))))</f>
        <v/>
      </c>
      <c r="W90" t="str">
        <f>IF(E90="","",IF(②選手情報入力!P99="","",IF(I90=1,VLOOKUP(②選手情報入力!P99,種目情報!$A$4:$B$35,2,FALSE),VLOOKUP(②選手情報入力!P99,種目情報!$E$4:$F$39,2,FALSE))))</f>
        <v/>
      </c>
      <c r="X90" t="str">
        <f>IF(E90="","",IF(②選手情報入力!Q99="","",②選手情報入力!Q99))</f>
        <v/>
      </c>
      <c r="Y90" s="30" t="str">
        <f>IF(E90="","",IF(②選手情報入力!O99="","",1))</f>
        <v/>
      </c>
      <c r="Z90" t="str">
        <f>IF(E90="","",IF(②選手情報入力!P99="","",IF(I90=1,VLOOKUP(②選手情報入力!P99,種目情報!$A$4:$C$35,3,FALSE),VLOOKUP(②選手情報入力!P99,種目情報!$E$4:$G$39,3,FALSE))))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IF(E91="","",Sheet1!A90)</f>
        <v/>
      </c>
      <c r="B91" t="str">
        <f>IF(E91="","",①団体情報入力!$C$4)</f>
        <v/>
      </c>
      <c r="D91" t="str">
        <f>IF(②選手情報入力!B100="","",②選手情報入力!B100)</f>
        <v/>
      </c>
      <c r="E91" t="str">
        <f>IF(②選手情報入力!C100="","",②選手情報入力!C100)</f>
        <v/>
      </c>
      <c r="F91" t="str">
        <f>IF(E91="","",②選手情報入力!D100)</f>
        <v/>
      </c>
      <c r="G91" t="str">
        <f>IF(E91="","",ASC(②選手情報入力!E100))</f>
        <v/>
      </c>
      <c r="H91" t="str">
        <f t="shared" si="2"/>
        <v/>
      </c>
      <c r="I91" t="str">
        <f>IF(E91="","",IF(②選手情報入力!G100="男",1,2))</f>
        <v/>
      </c>
      <c r="J91" t="str">
        <f>IF(E91="","",IF(②選手情報入力!H100="","",②選手情報入力!H100))</f>
        <v/>
      </c>
      <c r="M91" t="str">
        <f t="shared" si="3"/>
        <v/>
      </c>
      <c r="O91" t="str">
        <f>IF(E91="","",IF(②選手情報入力!J100="","",IF(I91=1,VLOOKUP(②選手情報入力!J100,種目情報!$A$4:$B$31,2,FALSE),VLOOKUP(②選手情報入力!J100,種目情報!$E$4:$F$34,2,FALSE))))</f>
        <v/>
      </c>
      <c r="P91" t="str">
        <f>IF(E91="","",IF(②選手情報入力!K100="","",②選手情報入力!K100))</f>
        <v/>
      </c>
      <c r="Q91" s="30" t="str">
        <f>IF(E91="","",IF(②選手情報入力!I100="","",1))</f>
        <v/>
      </c>
      <c r="R91" t="str">
        <f>IF(E91="","",IF(②選手情報入力!J100="","",IF(I91=1,VLOOKUP(②選手情報入力!J100,種目情報!$A$4:$C$35,3,FALSE),VLOOKUP(②選手情報入力!J100,種目情報!$E$4:$G$39,3,FALSE))))</f>
        <v/>
      </c>
      <c r="S91" t="str">
        <f>IF(E91="","",IF(②選手情報入力!M100="","",IF(I91=1,VLOOKUP(②選手情報入力!M100,種目情報!$A$4:$B$35,2,FALSE),VLOOKUP(②選手情報入力!M100,種目情報!$E$4:$F$39,2,FALSE))))</f>
        <v/>
      </c>
      <c r="T91" t="str">
        <f>IF(E91="","",IF(②選手情報入力!N100="","",②選手情報入力!N100))</f>
        <v/>
      </c>
      <c r="U91" s="30" t="str">
        <f>IF(E91="","",IF(②選手情報入力!L100="","",1))</f>
        <v/>
      </c>
      <c r="V91" t="str">
        <f>IF(E91="","",IF(②選手情報入力!M100="","",IF(I91=1,VLOOKUP(②選手情報入力!M100,種目情報!$A$4:$C$35,3,FALSE),VLOOKUP(②選手情報入力!M100,種目情報!$E$4:$G$39,3,FALSE))))</f>
        <v/>
      </c>
      <c r="W91" t="str">
        <f>IF(E91="","",IF(②選手情報入力!P100="","",IF(I91=1,VLOOKUP(②選手情報入力!P100,種目情報!$A$4:$B$35,2,FALSE),VLOOKUP(②選手情報入力!P100,種目情報!$E$4:$F$39,2,FALSE))))</f>
        <v/>
      </c>
      <c r="X91" t="str">
        <f>IF(E91="","",IF(②選手情報入力!Q100="","",②選手情報入力!Q100))</f>
        <v/>
      </c>
      <c r="Y91" s="30" t="str">
        <f>IF(E91="","",IF(②選手情報入力!O100="","",1))</f>
        <v/>
      </c>
      <c r="Z91" t="str">
        <f>IF(E91="","",IF(②選手情報入力!P100="","",IF(I91=1,VLOOKUP(②選手情報入力!P100,種目情報!$A$4:$C$35,3,FALSE),VLOOKUP(②選手情報入力!P100,種目情報!$E$4:$G$39,3,FALSE))))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sheetData>
  <phoneticPr fontId="5"/>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プレシーズンゲーム </vt:lpstr>
      <vt:lpstr>注意事項</vt:lpstr>
      <vt:lpstr>①団体情報入力</vt:lpstr>
      <vt:lpstr>②選手情報入力</vt:lpstr>
      <vt:lpstr>③リレー情報確認</vt:lpstr>
      <vt:lpstr>④種目別人数</vt:lpstr>
      <vt:lpstr>　　　　　</vt:lpstr>
      <vt:lpstr>種目情報</vt:lpstr>
      <vt:lpstr>data_kyogisha</vt:lpstr>
      <vt:lpstr>data_team</vt:lpstr>
      <vt:lpstr>Sheet6</vt:lpstr>
      <vt:lpstr>Sheet1</vt:lpstr>
      <vt:lpstr>④種目別人数!Print_Area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2019-02-07T03:57:43Z</cp:lastPrinted>
  <dcterms:created xsi:type="dcterms:W3CDTF">2013-01-03T14:12:28Z</dcterms:created>
  <dcterms:modified xsi:type="dcterms:W3CDTF">2020-02-08T02:17:34Z</dcterms:modified>
  <cp:contentStatus/>
</cp:coreProperties>
</file>